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8891" lockStructure="1"/>
  <bookViews>
    <workbookView xWindow="0" yWindow="0" windowWidth="5580" windowHeight="3840" tabRatio="950" firstSheet="9" activeTab="9"/>
  </bookViews>
  <sheets>
    <sheet name="London postcode workings" sheetId="7" state="hidden" r:id="rId1"/>
    <sheet name="pc lookup" sheetId="1" state="hidden" r:id="rId2"/>
    <sheet name="laua lookup" sheetId="2" state="hidden" r:id="rId3"/>
    <sheet name="TOTAL_Data" sheetId="16" state="hidden" r:id="rId4"/>
    <sheet name="BKT_Data" sheetId="13" state="hidden" r:id="rId5"/>
    <sheet name="DRO_Data" sheetId="15" state="hidden" r:id="rId6"/>
    <sheet name="IVA_Data" sheetId="14" state="hidden" r:id="rId7"/>
    <sheet name="Distribution graph" sheetId="8" state="hidden" r:id="rId8"/>
    <sheet name="List box lookups" sheetId="3" state="hidden" r:id="rId9"/>
    <sheet name="Cover Page" sheetId="22" r:id="rId10"/>
    <sheet name="Area selection" sheetId="5" r:id="rId11"/>
    <sheet name="Postcode search" sheetId="6" r:id="rId12"/>
    <sheet name="Analysis of your selected area" sheetId="17" r:id="rId13"/>
    <sheet name="Area Comparison" sheetId="18" r:id="rId14"/>
    <sheet name="Charts Data" sheetId="19" state="hidden" r:id="rId15"/>
    <sheet name="E&amp;W Set Data" sheetId="20" state="hidden" r:id="rId16"/>
    <sheet name="Similar Areas Lookup" sheetId="21" state="hidden" r:id="rId17"/>
  </sheets>
  <definedNames>
    <definedName name="_xlnm._FilterDatabase" localSheetId="2" hidden="1">'laua lookup'!$A$1:$J$394</definedName>
    <definedName name="_xlnm._FilterDatabase" localSheetId="0" hidden="1">'London postcode workings'!$B:$D</definedName>
    <definedName name="_xlnm._FilterDatabase" localSheetId="1" hidden="1">'pc lookup'!$A$1:$K$4504</definedName>
    <definedName name="_xlnm._FilterDatabase" localSheetId="3" hidden="1">TOTAL_Data!$A$59:$AY$407</definedName>
    <definedName name="Bankruptcy" localSheetId="8">'List box lookups'!$X$3</definedName>
    <definedName name="Chart_10_female_values">OFFSET('Charts Data'!$C$89,0,0,'Charts Data'!$K$52,1)</definedName>
    <definedName name="Chart_10_male_values">OFFSET('Charts Data'!$B$89,0,0,'Charts Data'!$K$52,1)</definedName>
    <definedName name="Chart_10_x_axis">OFFSET('Charts Data'!$A$89,0,0,'Charts Data'!$K$52,1)</definedName>
    <definedName name="Chart_7_values">OFFSET('Charts Data'!$B$52,0,0,'Charts Data'!$K$52,1)</definedName>
    <definedName name="Chart_7_x_axis">OFFSET('Charts Data'!$A$52,0,0,'Charts Data'!$K$52,1)</definedName>
    <definedName name="Chart_9_female_values">OFFSET('Charts Data'!$C$84,0,0,'Charts Data'!$M$52)</definedName>
    <definedName name="Chart_9_male_values">OFFSET('Charts Data'!$B$84,0,0,'Charts Data'!$M$52)</definedName>
    <definedName name="Chart_9_x_axis">OFFSET('Charts Data'!$A$84,0,0,'Charts Data'!$M$52)</definedName>
    <definedName name="Distribution">OFFSET('Distribution graph'!$J$7,'Distribution graph'!$P$7,0,'Distribution graph'!$P$8,1)</definedName>
    <definedName name="DRO" localSheetId="8">'List box lookups'!$X$4</definedName>
    <definedName name="EW_AVG">OFFSET('Distribution graph'!$L$7,'Distribution graph'!$P$7,0,'Distribution graph'!$P$8,1)</definedName>
    <definedName name="_xlnm.Extract" localSheetId="2">'laua lookup'!$K$1</definedName>
    <definedName name="_xlnm.Extract" localSheetId="0">'London postcode workings'!$O$1:$Q$1</definedName>
    <definedName name="IVA" localSheetId="8">'List box lookups'!$X$5</definedName>
    <definedName name="_xlnm.Print_Area" localSheetId="12">'Analysis of your selected area'!$A$1:$AI$47</definedName>
    <definedName name="_xlnm.Print_Area" localSheetId="13">'Area Comparison'!$A$1:$AI$51</definedName>
    <definedName name="_xlnm.Print_Area" localSheetId="10">'Area selection'!$A$1:$T$35</definedName>
    <definedName name="_xlnm.Print_Area" localSheetId="9">'Cover Page'!$A$1:$S$36</definedName>
    <definedName name="_xlnm.Print_Area" localSheetId="11">'Postcode search'!$A$1:$I$28</definedName>
    <definedName name="Selected_Area">OFFSET('Distribution graph'!$K$7,'Distribution graph'!$P$7,0,'Distribution graph'!$P$8,1)</definedName>
  </definedNames>
  <calcPr calcId="145621"/>
</workbook>
</file>

<file path=xl/calcChain.xml><?xml version="1.0" encoding="utf-8"?>
<calcChain xmlns="http://schemas.openxmlformats.org/spreadsheetml/2006/main">
  <c r="T5" i="3" l="1"/>
  <c r="T10" i="3"/>
  <c r="T9" i="3"/>
  <c r="T8" i="3"/>
  <c r="X20" i="3"/>
  <c r="G34" i="20" l="1"/>
  <c r="H34" i="20"/>
  <c r="T4" i="3" l="1"/>
  <c r="N355" i="3" l="1"/>
  <c r="N356" i="3"/>
  <c r="N357" i="3"/>
  <c r="N358" i="3"/>
  <c r="O355" i="3"/>
  <c r="O356" i="3"/>
  <c r="O357" i="3"/>
  <c r="O358" i="3"/>
  <c r="P355" i="3"/>
  <c r="P356" i="3"/>
  <c r="P357" i="3"/>
  <c r="P358" i="3"/>
  <c r="Q357" i="3"/>
  <c r="Q358" i="3"/>
  <c r="T3" i="3" l="1"/>
  <c r="B5" i="19" l="1"/>
  <c r="B56" i="19"/>
  <c r="B76" i="19"/>
  <c r="B48" i="19"/>
  <c r="B16" i="19"/>
  <c r="B36" i="19"/>
  <c r="B102" i="19"/>
  <c r="B16" i="20"/>
  <c r="P8" i="8"/>
  <c r="P7" i="8"/>
  <c r="A9" i="19" l="1"/>
  <c r="A10" i="19"/>
  <c r="A11" i="19"/>
  <c r="A12" i="19"/>
  <c r="A13" i="19"/>
  <c r="A14" i="19"/>
  <c r="A15" i="19"/>
  <c r="D34" i="20" l="1"/>
  <c r="B15" i="20"/>
  <c r="C34" i="20"/>
  <c r="B34" i="20"/>
  <c r="T11" i="3"/>
  <c r="B97" i="19" a="1"/>
  <c r="G97" i="19" s="1"/>
  <c r="G36" i="20" a="1"/>
  <c r="H36" i="20" a="1"/>
  <c r="B17" i="20" a="1"/>
  <c r="H41" i="20" l="1"/>
  <c r="H38" i="20"/>
  <c r="H39" i="20"/>
  <c r="H36" i="20"/>
  <c r="H37" i="20"/>
  <c r="H40" i="20"/>
  <c r="G36" i="20"/>
  <c r="G38" i="20"/>
  <c r="G41" i="20"/>
  <c r="G40" i="20"/>
  <c r="G37" i="20"/>
  <c r="G39" i="20"/>
  <c r="E97" i="19"/>
  <c r="C97" i="19"/>
  <c r="D97" i="19"/>
  <c r="F97" i="19"/>
  <c r="B97" i="19"/>
  <c r="H42" i="20" l="1"/>
  <c r="G42" i="20"/>
  <c r="T2" i="3" l="1"/>
  <c r="C7" i="20" l="1"/>
  <c r="C13" i="20" s="1"/>
  <c r="B85" i="19"/>
  <c r="B93" i="19"/>
  <c r="H4" i="8" l="1"/>
  <c r="D6" i="20"/>
  <c r="D12" i="20" s="1"/>
  <c r="F4" i="8"/>
  <c r="D7" i="20"/>
  <c r="D13" i="20" s="1"/>
  <c r="B6" i="20"/>
  <c r="B12" i="20" s="1"/>
  <c r="B7" i="20"/>
  <c r="B13" i="20" s="1"/>
  <c r="C6" i="20" l="1"/>
  <c r="C12" i="20" s="1"/>
  <c r="A2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" i="7"/>
  <c r="N4" i="7"/>
  <c r="R4" i="7" s="1"/>
  <c r="N2" i="7"/>
  <c r="R2" i="7" s="1"/>
  <c r="N3" i="7"/>
  <c r="R3" i="7" s="1"/>
  <c r="N5" i="7"/>
  <c r="N8" i="7"/>
  <c r="R8" i="7" s="1"/>
  <c r="N7" i="7"/>
  <c r="R7" i="7" s="1"/>
  <c r="N6" i="7"/>
  <c r="R6" i="7" s="1"/>
  <c r="N9" i="7"/>
  <c r="N10" i="7"/>
  <c r="R10" i="7" s="1"/>
  <c r="N11" i="7"/>
  <c r="R11" i="7" s="1"/>
  <c r="N12" i="7"/>
  <c r="R12" i="7" s="1"/>
  <c r="N13" i="7"/>
  <c r="N14" i="7"/>
  <c r="R14" i="7" s="1"/>
  <c r="N15" i="7"/>
  <c r="R15" i="7" s="1"/>
  <c r="N17" i="7"/>
  <c r="R17" i="7" s="1"/>
  <c r="N16" i="7"/>
  <c r="N18" i="7"/>
  <c r="R18" i="7" s="1"/>
  <c r="N19" i="7"/>
  <c r="R19" i="7" s="1"/>
  <c r="N20" i="7"/>
  <c r="R20" i="7" s="1"/>
  <c r="N21" i="7"/>
  <c r="N22" i="7"/>
  <c r="R22" i="7" s="1"/>
  <c r="N25" i="7"/>
  <c r="R25" i="7" s="1"/>
  <c r="N23" i="7"/>
  <c r="R23" i="7" s="1"/>
  <c r="N24" i="7"/>
  <c r="N26" i="7"/>
  <c r="R26" i="7" s="1"/>
  <c r="N27" i="7"/>
  <c r="R27" i="7" s="1"/>
  <c r="N28" i="7"/>
  <c r="R28" i="7" s="1"/>
  <c r="N30" i="7"/>
  <c r="N29" i="7"/>
  <c r="R29" i="7" s="1"/>
  <c r="N32" i="7"/>
  <c r="R32" i="7" s="1"/>
  <c r="N31" i="7"/>
  <c r="R31" i="7" s="1"/>
  <c r="N1" i="7"/>
  <c r="A27" i="6"/>
  <c r="A26" i="6"/>
  <c r="A25" i="6"/>
  <c r="A24" i="6"/>
  <c r="A23" i="6"/>
  <c r="A22" i="6"/>
  <c r="Q3" i="3"/>
  <c r="Q6" i="3" s="1"/>
  <c r="P3" i="3"/>
  <c r="O3" i="3"/>
  <c r="O6" i="3" s="1"/>
  <c r="N3" i="3"/>
  <c r="N6" i="3" s="1"/>
  <c r="Q356" i="3"/>
  <c r="Q355" i="3"/>
  <c r="Q354" i="3"/>
  <c r="P354" i="3"/>
  <c r="O354" i="3"/>
  <c r="N354" i="3"/>
  <c r="Q353" i="3"/>
  <c r="P353" i="3"/>
  <c r="O353" i="3"/>
  <c r="N353" i="3"/>
  <c r="Q352" i="3"/>
  <c r="P352" i="3"/>
  <c r="O352" i="3"/>
  <c r="N352" i="3"/>
  <c r="Q351" i="3"/>
  <c r="P351" i="3"/>
  <c r="O351" i="3"/>
  <c r="N351" i="3"/>
  <c r="Q350" i="3"/>
  <c r="P350" i="3"/>
  <c r="O350" i="3"/>
  <c r="N350" i="3"/>
  <c r="Q349" i="3"/>
  <c r="P349" i="3"/>
  <c r="O349" i="3"/>
  <c r="N349" i="3"/>
  <c r="Q348" i="3"/>
  <c r="P348" i="3"/>
  <c r="O348" i="3"/>
  <c r="N348" i="3"/>
  <c r="Q347" i="3"/>
  <c r="P347" i="3"/>
  <c r="O347" i="3"/>
  <c r="N347" i="3"/>
  <c r="Q346" i="3"/>
  <c r="P346" i="3"/>
  <c r="O346" i="3"/>
  <c r="N346" i="3"/>
  <c r="Q345" i="3"/>
  <c r="P345" i="3"/>
  <c r="O345" i="3"/>
  <c r="N345" i="3"/>
  <c r="Q344" i="3"/>
  <c r="P344" i="3"/>
  <c r="O344" i="3"/>
  <c r="N344" i="3"/>
  <c r="Q343" i="3"/>
  <c r="P343" i="3"/>
  <c r="O343" i="3"/>
  <c r="N343" i="3"/>
  <c r="Q342" i="3"/>
  <c r="P342" i="3"/>
  <c r="O342" i="3"/>
  <c r="N342" i="3"/>
  <c r="Q341" i="3"/>
  <c r="P341" i="3"/>
  <c r="O341" i="3"/>
  <c r="N341" i="3"/>
  <c r="Q340" i="3"/>
  <c r="P340" i="3"/>
  <c r="O340" i="3"/>
  <c r="N340" i="3"/>
  <c r="Q339" i="3"/>
  <c r="P339" i="3"/>
  <c r="O339" i="3"/>
  <c r="N339" i="3"/>
  <c r="Q338" i="3"/>
  <c r="P338" i="3"/>
  <c r="O338" i="3"/>
  <c r="N338" i="3"/>
  <c r="Q337" i="3"/>
  <c r="P337" i="3"/>
  <c r="O337" i="3"/>
  <c r="N337" i="3"/>
  <c r="Q336" i="3"/>
  <c r="P336" i="3"/>
  <c r="O336" i="3"/>
  <c r="N336" i="3"/>
  <c r="Q335" i="3"/>
  <c r="P335" i="3"/>
  <c r="O335" i="3"/>
  <c r="N335" i="3"/>
  <c r="Q334" i="3"/>
  <c r="P334" i="3"/>
  <c r="O334" i="3"/>
  <c r="N334" i="3"/>
  <c r="Q333" i="3"/>
  <c r="P333" i="3"/>
  <c r="O333" i="3"/>
  <c r="N333" i="3"/>
  <c r="Q332" i="3"/>
  <c r="P332" i="3"/>
  <c r="O332" i="3"/>
  <c r="N332" i="3"/>
  <c r="Q331" i="3"/>
  <c r="P331" i="3"/>
  <c r="O331" i="3"/>
  <c r="N331" i="3"/>
  <c r="Q330" i="3"/>
  <c r="P330" i="3"/>
  <c r="O330" i="3"/>
  <c r="N330" i="3"/>
  <c r="Q329" i="3"/>
  <c r="P329" i="3"/>
  <c r="O329" i="3"/>
  <c r="N329" i="3"/>
  <c r="Q328" i="3"/>
  <c r="P328" i="3"/>
  <c r="O328" i="3"/>
  <c r="N328" i="3"/>
  <c r="Q327" i="3"/>
  <c r="P327" i="3"/>
  <c r="O327" i="3"/>
  <c r="N327" i="3"/>
  <c r="Q326" i="3"/>
  <c r="P326" i="3"/>
  <c r="O326" i="3"/>
  <c r="N326" i="3"/>
  <c r="Q325" i="3"/>
  <c r="P325" i="3"/>
  <c r="O325" i="3"/>
  <c r="N325" i="3"/>
  <c r="Q324" i="3"/>
  <c r="P324" i="3"/>
  <c r="O324" i="3"/>
  <c r="N324" i="3"/>
  <c r="Q323" i="3"/>
  <c r="P323" i="3"/>
  <c r="O323" i="3"/>
  <c r="N323" i="3"/>
  <c r="Q322" i="3"/>
  <c r="P322" i="3"/>
  <c r="O322" i="3"/>
  <c r="N322" i="3"/>
  <c r="Q321" i="3"/>
  <c r="P321" i="3"/>
  <c r="O321" i="3"/>
  <c r="N321" i="3"/>
  <c r="Q320" i="3"/>
  <c r="P320" i="3"/>
  <c r="O320" i="3"/>
  <c r="N320" i="3"/>
  <c r="Q319" i="3"/>
  <c r="P319" i="3"/>
  <c r="O319" i="3"/>
  <c r="N319" i="3"/>
  <c r="Q318" i="3"/>
  <c r="P318" i="3"/>
  <c r="O318" i="3"/>
  <c r="N318" i="3"/>
  <c r="Q317" i="3"/>
  <c r="P317" i="3"/>
  <c r="O317" i="3"/>
  <c r="N317" i="3"/>
  <c r="Q316" i="3"/>
  <c r="P316" i="3"/>
  <c r="O316" i="3"/>
  <c r="N316" i="3"/>
  <c r="Q315" i="3"/>
  <c r="P315" i="3"/>
  <c r="O315" i="3"/>
  <c r="N315" i="3"/>
  <c r="Q314" i="3"/>
  <c r="P314" i="3"/>
  <c r="O314" i="3"/>
  <c r="N314" i="3"/>
  <c r="Q313" i="3"/>
  <c r="P313" i="3"/>
  <c r="O313" i="3"/>
  <c r="N313" i="3"/>
  <c r="Q312" i="3"/>
  <c r="P312" i="3"/>
  <c r="O312" i="3"/>
  <c r="N312" i="3"/>
  <c r="Q311" i="3"/>
  <c r="P311" i="3"/>
  <c r="O311" i="3"/>
  <c r="N311" i="3"/>
  <c r="Q310" i="3"/>
  <c r="P310" i="3"/>
  <c r="O310" i="3"/>
  <c r="N310" i="3"/>
  <c r="Q309" i="3"/>
  <c r="P309" i="3"/>
  <c r="O309" i="3"/>
  <c r="N309" i="3"/>
  <c r="Q308" i="3"/>
  <c r="P308" i="3"/>
  <c r="O308" i="3"/>
  <c r="N308" i="3"/>
  <c r="Q307" i="3"/>
  <c r="P307" i="3"/>
  <c r="O307" i="3"/>
  <c r="N307" i="3"/>
  <c r="Q306" i="3"/>
  <c r="P306" i="3"/>
  <c r="O306" i="3"/>
  <c r="N306" i="3"/>
  <c r="Q305" i="3"/>
  <c r="P305" i="3"/>
  <c r="O305" i="3"/>
  <c r="N305" i="3"/>
  <c r="Q304" i="3"/>
  <c r="P304" i="3"/>
  <c r="O304" i="3"/>
  <c r="N304" i="3"/>
  <c r="Q303" i="3"/>
  <c r="P303" i="3"/>
  <c r="O303" i="3"/>
  <c r="N303" i="3"/>
  <c r="Q302" i="3"/>
  <c r="P302" i="3"/>
  <c r="O302" i="3"/>
  <c r="N302" i="3"/>
  <c r="Q301" i="3"/>
  <c r="P301" i="3"/>
  <c r="O301" i="3"/>
  <c r="N301" i="3"/>
  <c r="Q300" i="3"/>
  <c r="P300" i="3"/>
  <c r="O300" i="3"/>
  <c r="N300" i="3"/>
  <c r="Q299" i="3"/>
  <c r="P299" i="3"/>
  <c r="O299" i="3"/>
  <c r="N299" i="3"/>
  <c r="Q298" i="3"/>
  <c r="P298" i="3"/>
  <c r="O298" i="3"/>
  <c r="N298" i="3"/>
  <c r="Q297" i="3"/>
  <c r="P297" i="3"/>
  <c r="O297" i="3"/>
  <c r="N297" i="3"/>
  <c r="Q296" i="3"/>
  <c r="P296" i="3"/>
  <c r="O296" i="3"/>
  <c r="N296" i="3"/>
  <c r="Q295" i="3"/>
  <c r="P295" i="3"/>
  <c r="O295" i="3"/>
  <c r="N295" i="3"/>
  <c r="Q294" i="3"/>
  <c r="P294" i="3"/>
  <c r="O294" i="3"/>
  <c r="N294" i="3"/>
  <c r="Q293" i="3"/>
  <c r="P293" i="3"/>
  <c r="O293" i="3"/>
  <c r="N293" i="3"/>
  <c r="Q292" i="3"/>
  <c r="P292" i="3"/>
  <c r="O292" i="3"/>
  <c r="N292" i="3"/>
  <c r="Q291" i="3"/>
  <c r="P291" i="3"/>
  <c r="O291" i="3"/>
  <c r="N291" i="3"/>
  <c r="Q290" i="3"/>
  <c r="P290" i="3"/>
  <c r="O290" i="3"/>
  <c r="N290" i="3"/>
  <c r="Q289" i="3"/>
  <c r="P289" i="3"/>
  <c r="O289" i="3"/>
  <c r="N289" i="3"/>
  <c r="Q288" i="3"/>
  <c r="P288" i="3"/>
  <c r="O288" i="3"/>
  <c r="N288" i="3"/>
  <c r="Q287" i="3"/>
  <c r="P287" i="3"/>
  <c r="O287" i="3"/>
  <c r="N287" i="3"/>
  <c r="Q286" i="3"/>
  <c r="P286" i="3"/>
  <c r="O286" i="3"/>
  <c r="N286" i="3"/>
  <c r="Q285" i="3"/>
  <c r="P285" i="3"/>
  <c r="O285" i="3"/>
  <c r="N285" i="3"/>
  <c r="Q284" i="3"/>
  <c r="P284" i="3"/>
  <c r="O284" i="3"/>
  <c r="N284" i="3"/>
  <c r="Q283" i="3"/>
  <c r="P283" i="3"/>
  <c r="O283" i="3"/>
  <c r="N283" i="3"/>
  <c r="Q282" i="3"/>
  <c r="P282" i="3"/>
  <c r="O282" i="3"/>
  <c r="N282" i="3"/>
  <c r="Q281" i="3"/>
  <c r="P281" i="3"/>
  <c r="O281" i="3"/>
  <c r="N281" i="3"/>
  <c r="Q280" i="3"/>
  <c r="P280" i="3"/>
  <c r="O280" i="3"/>
  <c r="N280" i="3"/>
  <c r="Q279" i="3"/>
  <c r="P279" i="3"/>
  <c r="O279" i="3"/>
  <c r="N279" i="3"/>
  <c r="Q278" i="3"/>
  <c r="P278" i="3"/>
  <c r="O278" i="3"/>
  <c r="N278" i="3"/>
  <c r="Q277" i="3"/>
  <c r="P277" i="3"/>
  <c r="O277" i="3"/>
  <c r="N277" i="3"/>
  <c r="Q276" i="3"/>
  <c r="P276" i="3"/>
  <c r="O276" i="3"/>
  <c r="N276" i="3"/>
  <c r="Q275" i="3"/>
  <c r="P275" i="3"/>
  <c r="O275" i="3"/>
  <c r="N275" i="3"/>
  <c r="Q274" i="3"/>
  <c r="P274" i="3"/>
  <c r="O274" i="3"/>
  <c r="N274" i="3"/>
  <c r="Q273" i="3"/>
  <c r="P273" i="3"/>
  <c r="O273" i="3"/>
  <c r="N273" i="3"/>
  <c r="Q272" i="3"/>
  <c r="P272" i="3"/>
  <c r="O272" i="3"/>
  <c r="N272" i="3"/>
  <c r="Q271" i="3"/>
  <c r="P271" i="3"/>
  <c r="O271" i="3"/>
  <c r="N271" i="3"/>
  <c r="Q270" i="3"/>
  <c r="P270" i="3"/>
  <c r="O270" i="3"/>
  <c r="N270" i="3"/>
  <c r="Q269" i="3"/>
  <c r="P269" i="3"/>
  <c r="O269" i="3"/>
  <c r="N269" i="3"/>
  <c r="Q268" i="3"/>
  <c r="P268" i="3"/>
  <c r="O268" i="3"/>
  <c r="N268" i="3"/>
  <c r="Q267" i="3"/>
  <c r="P267" i="3"/>
  <c r="O267" i="3"/>
  <c r="N267" i="3"/>
  <c r="Q266" i="3"/>
  <c r="P266" i="3"/>
  <c r="O266" i="3"/>
  <c r="N266" i="3"/>
  <c r="Q265" i="3"/>
  <c r="P265" i="3"/>
  <c r="O265" i="3"/>
  <c r="N265" i="3"/>
  <c r="Q264" i="3"/>
  <c r="P264" i="3"/>
  <c r="O264" i="3"/>
  <c r="N264" i="3"/>
  <c r="Q263" i="3"/>
  <c r="P263" i="3"/>
  <c r="O263" i="3"/>
  <c r="N263" i="3"/>
  <c r="Q262" i="3"/>
  <c r="P262" i="3"/>
  <c r="O262" i="3"/>
  <c r="N262" i="3"/>
  <c r="Q261" i="3"/>
  <c r="P261" i="3"/>
  <c r="O261" i="3"/>
  <c r="N261" i="3"/>
  <c r="Q260" i="3"/>
  <c r="P260" i="3"/>
  <c r="O260" i="3"/>
  <c r="N260" i="3"/>
  <c r="Q259" i="3"/>
  <c r="P259" i="3"/>
  <c r="O259" i="3"/>
  <c r="N259" i="3"/>
  <c r="Q258" i="3"/>
  <c r="P258" i="3"/>
  <c r="O258" i="3"/>
  <c r="N258" i="3"/>
  <c r="Q257" i="3"/>
  <c r="P257" i="3"/>
  <c r="O257" i="3"/>
  <c r="N257" i="3"/>
  <c r="Q256" i="3"/>
  <c r="P256" i="3"/>
  <c r="O256" i="3"/>
  <c r="N256" i="3"/>
  <c r="Q255" i="3"/>
  <c r="P255" i="3"/>
  <c r="O255" i="3"/>
  <c r="N255" i="3"/>
  <c r="Q254" i="3"/>
  <c r="P254" i="3"/>
  <c r="O254" i="3"/>
  <c r="N254" i="3"/>
  <c r="Q253" i="3"/>
  <c r="P253" i="3"/>
  <c r="O253" i="3"/>
  <c r="N253" i="3"/>
  <c r="Q252" i="3"/>
  <c r="P252" i="3"/>
  <c r="O252" i="3"/>
  <c r="N252" i="3"/>
  <c r="Q251" i="3"/>
  <c r="P251" i="3"/>
  <c r="O251" i="3"/>
  <c r="N251" i="3"/>
  <c r="Q250" i="3"/>
  <c r="P250" i="3"/>
  <c r="O250" i="3"/>
  <c r="N250" i="3"/>
  <c r="Q249" i="3"/>
  <c r="P249" i="3"/>
  <c r="O249" i="3"/>
  <c r="N249" i="3"/>
  <c r="Q248" i="3"/>
  <c r="P248" i="3"/>
  <c r="O248" i="3"/>
  <c r="N248" i="3"/>
  <c r="Q247" i="3"/>
  <c r="P247" i="3"/>
  <c r="O247" i="3"/>
  <c r="N247" i="3"/>
  <c r="Q246" i="3"/>
  <c r="P246" i="3"/>
  <c r="O246" i="3"/>
  <c r="N246" i="3"/>
  <c r="Q245" i="3"/>
  <c r="P245" i="3"/>
  <c r="O245" i="3"/>
  <c r="N245" i="3"/>
  <c r="Q244" i="3"/>
  <c r="P244" i="3"/>
  <c r="O244" i="3"/>
  <c r="N244" i="3"/>
  <c r="Q243" i="3"/>
  <c r="P243" i="3"/>
  <c r="O243" i="3"/>
  <c r="N243" i="3"/>
  <c r="Q242" i="3"/>
  <c r="P242" i="3"/>
  <c r="O242" i="3"/>
  <c r="N242" i="3"/>
  <c r="Q241" i="3"/>
  <c r="P241" i="3"/>
  <c r="O241" i="3"/>
  <c r="N241" i="3"/>
  <c r="Q240" i="3"/>
  <c r="P240" i="3"/>
  <c r="O240" i="3"/>
  <c r="N240" i="3"/>
  <c r="Q239" i="3"/>
  <c r="P239" i="3"/>
  <c r="O239" i="3"/>
  <c r="N239" i="3"/>
  <c r="Q238" i="3"/>
  <c r="P238" i="3"/>
  <c r="O238" i="3"/>
  <c r="N238" i="3"/>
  <c r="Q237" i="3"/>
  <c r="P237" i="3"/>
  <c r="O237" i="3"/>
  <c r="N237" i="3"/>
  <c r="Q236" i="3"/>
  <c r="P236" i="3"/>
  <c r="O236" i="3"/>
  <c r="N236" i="3"/>
  <c r="Q235" i="3"/>
  <c r="P235" i="3"/>
  <c r="O235" i="3"/>
  <c r="N235" i="3"/>
  <c r="Q234" i="3"/>
  <c r="P234" i="3"/>
  <c r="O234" i="3"/>
  <c r="N234" i="3"/>
  <c r="Q233" i="3"/>
  <c r="P233" i="3"/>
  <c r="O233" i="3"/>
  <c r="N233" i="3"/>
  <c r="Q232" i="3"/>
  <c r="P232" i="3"/>
  <c r="O232" i="3"/>
  <c r="N232" i="3"/>
  <c r="Q231" i="3"/>
  <c r="P231" i="3"/>
  <c r="O231" i="3"/>
  <c r="N231" i="3"/>
  <c r="Q230" i="3"/>
  <c r="P230" i="3"/>
  <c r="O230" i="3"/>
  <c r="N230" i="3"/>
  <c r="Q229" i="3"/>
  <c r="P229" i="3"/>
  <c r="O229" i="3"/>
  <c r="N229" i="3"/>
  <c r="Q228" i="3"/>
  <c r="P228" i="3"/>
  <c r="O228" i="3"/>
  <c r="N228" i="3"/>
  <c r="Q227" i="3"/>
  <c r="P227" i="3"/>
  <c r="O227" i="3"/>
  <c r="N227" i="3"/>
  <c r="Q226" i="3"/>
  <c r="P226" i="3"/>
  <c r="O226" i="3"/>
  <c r="N226" i="3"/>
  <c r="Q225" i="3"/>
  <c r="P225" i="3"/>
  <c r="O225" i="3"/>
  <c r="N225" i="3"/>
  <c r="Q224" i="3"/>
  <c r="P224" i="3"/>
  <c r="O224" i="3"/>
  <c r="N224" i="3"/>
  <c r="Q223" i="3"/>
  <c r="P223" i="3"/>
  <c r="O223" i="3"/>
  <c r="N223" i="3"/>
  <c r="Q222" i="3"/>
  <c r="P222" i="3"/>
  <c r="O222" i="3"/>
  <c r="N222" i="3"/>
  <c r="Q221" i="3"/>
  <c r="P221" i="3"/>
  <c r="O221" i="3"/>
  <c r="N221" i="3"/>
  <c r="Q220" i="3"/>
  <c r="P220" i="3"/>
  <c r="O220" i="3"/>
  <c r="N220" i="3"/>
  <c r="Q219" i="3"/>
  <c r="P219" i="3"/>
  <c r="O219" i="3"/>
  <c r="N219" i="3"/>
  <c r="Q218" i="3"/>
  <c r="P218" i="3"/>
  <c r="O218" i="3"/>
  <c r="N218" i="3"/>
  <c r="Q217" i="3"/>
  <c r="P217" i="3"/>
  <c r="O217" i="3"/>
  <c r="N217" i="3"/>
  <c r="Q216" i="3"/>
  <c r="P216" i="3"/>
  <c r="O216" i="3"/>
  <c r="N216" i="3"/>
  <c r="Q215" i="3"/>
  <c r="P215" i="3"/>
  <c r="O215" i="3"/>
  <c r="N215" i="3"/>
  <c r="Q214" i="3"/>
  <c r="P214" i="3"/>
  <c r="O214" i="3"/>
  <c r="N214" i="3"/>
  <c r="Q213" i="3"/>
  <c r="P213" i="3"/>
  <c r="O213" i="3"/>
  <c r="N213" i="3"/>
  <c r="Q212" i="3"/>
  <c r="P212" i="3"/>
  <c r="O212" i="3"/>
  <c r="N212" i="3"/>
  <c r="Q211" i="3"/>
  <c r="P211" i="3"/>
  <c r="O211" i="3"/>
  <c r="N211" i="3"/>
  <c r="Q210" i="3"/>
  <c r="P210" i="3"/>
  <c r="O210" i="3"/>
  <c r="N210" i="3"/>
  <c r="Q209" i="3"/>
  <c r="P209" i="3"/>
  <c r="O209" i="3"/>
  <c r="N209" i="3"/>
  <c r="Q208" i="3"/>
  <c r="P208" i="3"/>
  <c r="O208" i="3"/>
  <c r="N208" i="3"/>
  <c r="Q207" i="3"/>
  <c r="P207" i="3"/>
  <c r="O207" i="3"/>
  <c r="N207" i="3"/>
  <c r="Q206" i="3"/>
  <c r="P206" i="3"/>
  <c r="O206" i="3"/>
  <c r="N206" i="3"/>
  <c r="Q205" i="3"/>
  <c r="P205" i="3"/>
  <c r="O205" i="3"/>
  <c r="N205" i="3"/>
  <c r="Q204" i="3"/>
  <c r="P204" i="3"/>
  <c r="O204" i="3"/>
  <c r="N204" i="3"/>
  <c r="Q203" i="3"/>
  <c r="P203" i="3"/>
  <c r="O203" i="3"/>
  <c r="N203" i="3"/>
  <c r="Q202" i="3"/>
  <c r="P202" i="3"/>
  <c r="O202" i="3"/>
  <c r="N202" i="3"/>
  <c r="Q201" i="3"/>
  <c r="P201" i="3"/>
  <c r="O201" i="3"/>
  <c r="N201" i="3"/>
  <c r="Q200" i="3"/>
  <c r="P200" i="3"/>
  <c r="O200" i="3"/>
  <c r="N200" i="3"/>
  <c r="Q199" i="3"/>
  <c r="P199" i="3"/>
  <c r="O199" i="3"/>
  <c r="N199" i="3"/>
  <c r="Q198" i="3"/>
  <c r="P198" i="3"/>
  <c r="O198" i="3"/>
  <c r="N198" i="3"/>
  <c r="Q197" i="3"/>
  <c r="P197" i="3"/>
  <c r="O197" i="3"/>
  <c r="N197" i="3"/>
  <c r="Q196" i="3"/>
  <c r="P196" i="3"/>
  <c r="O196" i="3"/>
  <c r="N196" i="3"/>
  <c r="Q195" i="3"/>
  <c r="P195" i="3"/>
  <c r="O195" i="3"/>
  <c r="N195" i="3"/>
  <c r="Q194" i="3"/>
  <c r="P194" i="3"/>
  <c r="O194" i="3"/>
  <c r="N194" i="3"/>
  <c r="Q193" i="3"/>
  <c r="P193" i="3"/>
  <c r="O193" i="3"/>
  <c r="N193" i="3"/>
  <c r="Q192" i="3"/>
  <c r="P192" i="3"/>
  <c r="O192" i="3"/>
  <c r="N192" i="3"/>
  <c r="Q191" i="3"/>
  <c r="P191" i="3"/>
  <c r="O191" i="3"/>
  <c r="N191" i="3"/>
  <c r="Q190" i="3"/>
  <c r="P190" i="3"/>
  <c r="O190" i="3"/>
  <c r="N190" i="3"/>
  <c r="Q189" i="3"/>
  <c r="P189" i="3"/>
  <c r="O189" i="3"/>
  <c r="N189" i="3"/>
  <c r="Q188" i="3"/>
  <c r="P188" i="3"/>
  <c r="O188" i="3"/>
  <c r="N188" i="3"/>
  <c r="Q187" i="3"/>
  <c r="P187" i="3"/>
  <c r="O187" i="3"/>
  <c r="N187" i="3"/>
  <c r="Q186" i="3"/>
  <c r="P186" i="3"/>
  <c r="O186" i="3"/>
  <c r="N186" i="3"/>
  <c r="Q185" i="3"/>
  <c r="P185" i="3"/>
  <c r="O185" i="3"/>
  <c r="N185" i="3"/>
  <c r="Q184" i="3"/>
  <c r="P184" i="3"/>
  <c r="O184" i="3"/>
  <c r="N184" i="3"/>
  <c r="Q183" i="3"/>
  <c r="P183" i="3"/>
  <c r="O183" i="3"/>
  <c r="N183" i="3"/>
  <c r="Q182" i="3"/>
  <c r="P182" i="3"/>
  <c r="O182" i="3"/>
  <c r="N182" i="3"/>
  <c r="Q181" i="3"/>
  <c r="P181" i="3"/>
  <c r="O181" i="3"/>
  <c r="N181" i="3"/>
  <c r="Q180" i="3"/>
  <c r="P180" i="3"/>
  <c r="O180" i="3"/>
  <c r="N180" i="3"/>
  <c r="Q179" i="3"/>
  <c r="P179" i="3"/>
  <c r="O179" i="3"/>
  <c r="N179" i="3"/>
  <c r="Q178" i="3"/>
  <c r="P178" i="3"/>
  <c r="O178" i="3"/>
  <c r="N178" i="3"/>
  <c r="Q177" i="3"/>
  <c r="P177" i="3"/>
  <c r="O177" i="3"/>
  <c r="N177" i="3"/>
  <c r="Q176" i="3"/>
  <c r="P176" i="3"/>
  <c r="O176" i="3"/>
  <c r="N176" i="3"/>
  <c r="Q175" i="3"/>
  <c r="P175" i="3"/>
  <c r="O175" i="3"/>
  <c r="N175" i="3"/>
  <c r="Q174" i="3"/>
  <c r="P174" i="3"/>
  <c r="O174" i="3"/>
  <c r="N174" i="3"/>
  <c r="Q173" i="3"/>
  <c r="P173" i="3"/>
  <c r="O173" i="3"/>
  <c r="N173" i="3"/>
  <c r="Q172" i="3"/>
  <c r="P172" i="3"/>
  <c r="O172" i="3"/>
  <c r="N172" i="3"/>
  <c r="Q171" i="3"/>
  <c r="P171" i="3"/>
  <c r="O171" i="3"/>
  <c r="N171" i="3"/>
  <c r="Q170" i="3"/>
  <c r="P170" i="3"/>
  <c r="O170" i="3"/>
  <c r="N170" i="3"/>
  <c r="Q169" i="3"/>
  <c r="P169" i="3"/>
  <c r="O169" i="3"/>
  <c r="N169" i="3"/>
  <c r="Q168" i="3"/>
  <c r="P168" i="3"/>
  <c r="O168" i="3"/>
  <c r="N168" i="3"/>
  <c r="Q167" i="3"/>
  <c r="P167" i="3"/>
  <c r="O167" i="3"/>
  <c r="N167" i="3"/>
  <c r="Q166" i="3"/>
  <c r="P166" i="3"/>
  <c r="O166" i="3"/>
  <c r="N166" i="3"/>
  <c r="Q165" i="3"/>
  <c r="P165" i="3"/>
  <c r="O165" i="3"/>
  <c r="N165" i="3"/>
  <c r="Q164" i="3"/>
  <c r="P164" i="3"/>
  <c r="O164" i="3"/>
  <c r="N164" i="3"/>
  <c r="Q163" i="3"/>
  <c r="P163" i="3"/>
  <c r="O163" i="3"/>
  <c r="N163" i="3"/>
  <c r="Q162" i="3"/>
  <c r="P162" i="3"/>
  <c r="O162" i="3"/>
  <c r="N162" i="3"/>
  <c r="Q161" i="3"/>
  <c r="P161" i="3"/>
  <c r="O161" i="3"/>
  <c r="N161" i="3"/>
  <c r="Q160" i="3"/>
  <c r="P160" i="3"/>
  <c r="O160" i="3"/>
  <c r="N160" i="3"/>
  <c r="Q159" i="3"/>
  <c r="P159" i="3"/>
  <c r="O159" i="3"/>
  <c r="N159" i="3"/>
  <c r="Q158" i="3"/>
  <c r="P158" i="3"/>
  <c r="O158" i="3"/>
  <c r="N158" i="3"/>
  <c r="Q157" i="3"/>
  <c r="P157" i="3"/>
  <c r="O157" i="3"/>
  <c r="N157" i="3"/>
  <c r="Q156" i="3"/>
  <c r="P156" i="3"/>
  <c r="O156" i="3"/>
  <c r="N156" i="3"/>
  <c r="Q155" i="3"/>
  <c r="P155" i="3"/>
  <c r="O155" i="3"/>
  <c r="N155" i="3"/>
  <c r="Q154" i="3"/>
  <c r="P154" i="3"/>
  <c r="O154" i="3"/>
  <c r="N154" i="3"/>
  <c r="Q153" i="3"/>
  <c r="P153" i="3"/>
  <c r="O153" i="3"/>
  <c r="N153" i="3"/>
  <c r="Q152" i="3"/>
  <c r="P152" i="3"/>
  <c r="O152" i="3"/>
  <c r="N152" i="3"/>
  <c r="Q151" i="3"/>
  <c r="P151" i="3"/>
  <c r="O151" i="3"/>
  <c r="N151" i="3"/>
  <c r="Q150" i="3"/>
  <c r="P150" i="3"/>
  <c r="O150" i="3"/>
  <c r="N150" i="3"/>
  <c r="Q149" i="3"/>
  <c r="P149" i="3"/>
  <c r="O149" i="3"/>
  <c r="N149" i="3"/>
  <c r="Q148" i="3"/>
  <c r="P148" i="3"/>
  <c r="O148" i="3"/>
  <c r="N148" i="3"/>
  <c r="Q147" i="3"/>
  <c r="P147" i="3"/>
  <c r="O147" i="3"/>
  <c r="N147" i="3"/>
  <c r="Q146" i="3"/>
  <c r="P146" i="3"/>
  <c r="O146" i="3"/>
  <c r="N146" i="3"/>
  <c r="Q145" i="3"/>
  <c r="P145" i="3"/>
  <c r="O145" i="3"/>
  <c r="N145" i="3"/>
  <c r="Q144" i="3"/>
  <c r="P144" i="3"/>
  <c r="O144" i="3"/>
  <c r="N144" i="3"/>
  <c r="Q143" i="3"/>
  <c r="P143" i="3"/>
  <c r="O143" i="3"/>
  <c r="N143" i="3"/>
  <c r="Q142" i="3"/>
  <c r="P142" i="3"/>
  <c r="O142" i="3"/>
  <c r="N142" i="3"/>
  <c r="Q141" i="3"/>
  <c r="P141" i="3"/>
  <c r="O141" i="3"/>
  <c r="N141" i="3"/>
  <c r="Q140" i="3"/>
  <c r="P140" i="3"/>
  <c r="O140" i="3"/>
  <c r="N140" i="3"/>
  <c r="Q139" i="3"/>
  <c r="P139" i="3"/>
  <c r="O139" i="3"/>
  <c r="N139" i="3"/>
  <c r="Q138" i="3"/>
  <c r="P138" i="3"/>
  <c r="O138" i="3"/>
  <c r="N138" i="3"/>
  <c r="Q137" i="3"/>
  <c r="P137" i="3"/>
  <c r="O137" i="3"/>
  <c r="N137" i="3"/>
  <c r="Q136" i="3"/>
  <c r="P136" i="3"/>
  <c r="O136" i="3"/>
  <c r="N136" i="3"/>
  <c r="Q135" i="3"/>
  <c r="P135" i="3"/>
  <c r="O135" i="3"/>
  <c r="N135" i="3"/>
  <c r="Q134" i="3"/>
  <c r="P134" i="3"/>
  <c r="O134" i="3"/>
  <c r="N134" i="3"/>
  <c r="Q133" i="3"/>
  <c r="P133" i="3"/>
  <c r="O133" i="3"/>
  <c r="N133" i="3"/>
  <c r="Q132" i="3"/>
  <c r="P132" i="3"/>
  <c r="O132" i="3"/>
  <c r="N132" i="3"/>
  <c r="Q131" i="3"/>
  <c r="P131" i="3"/>
  <c r="O131" i="3"/>
  <c r="N131" i="3"/>
  <c r="Q130" i="3"/>
  <c r="P130" i="3"/>
  <c r="O130" i="3"/>
  <c r="N130" i="3"/>
  <c r="Q129" i="3"/>
  <c r="P129" i="3"/>
  <c r="O129" i="3"/>
  <c r="N129" i="3"/>
  <c r="Q128" i="3"/>
  <c r="P128" i="3"/>
  <c r="O128" i="3"/>
  <c r="N128" i="3"/>
  <c r="Q127" i="3"/>
  <c r="P127" i="3"/>
  <c r="O127" i="3"/>
  <c r="N127" i="3"/>
  <c r="Q126" i="3"/>
  <c r="P126" i="3"/>
  <c r="O126" i="3"/>
  <c r="N126" i="3"/>
  <c r="Q125" i="3"/>
  <c r="P125" i="3"/>
  <c r="O125" i="3"/>
  <c r="N125" i="3"/>
  <c r="Q124" i="3"/>
  <c r="P124" i="3"/>
  <c r="O124" i="3"/>
  <c r="N124" i="3"/>
  <c r="Q123" i="3"/>
  <c r="P123" i="3"/>
  <c r="O123" i="3"/>
  <c r="N123" i="3"/>
  <c r="Q122" i="3"/>
  <c r="P122" i="3"/>
  <c r="O122" i="3"/>
  <c r="N122" i="3"/>
  <c r="Q121" i="3"/>
  <c r="P121" i="3"/>
  <c r="O121" i="3"/>
  <c r="N121" i="3"/>
  <c r="Q120" i="3"/>
  <c r="P120" i="3"/>
  <c r="O120" i="3"/>
  <c r="N120" i="3"/>
  <c r="Q119" i="3"/>
  <c r="P119" i="3"/>
  <c r="O119" i="3"/>
  <c r="N119" i="3"/>
  <c r="Q118" i="3"/>
  <c r="P118" i="3"/>
  <c r="O118" i="3"/>
  <c r="N118" i="3"/>
  <c r="Q117" i="3"/>
  <c r="P117" i="3"/>
  <c r="O117" i="3"/>
  <c r="N117" i="3"/>
  <c r="Q116" i="3"/>
  <c r="P116" i="3"/>
  <c r="O116" i="3"/>
  <c r="N116" i="3"/>
  <c r="Q115" i="3"/>
  <c r="P115" i="3"/>
  <c r="O115" i="3"/>
  <c r="N115" i="3"/>
  <c r="Q114" i="3"/>
  <c r="P114" i="3"/>
  <c r="O114" i="3"/>
  <c r="N114" i="3"/>
  <c r="Q113" i="3"/>
  <c r="P113" i="3"/>
  <c r="O113" i="3"/>
  <c r="N113" i="3"/>
  <c r="Q112" i="3"/>
  <c r="P112" i="3"/>
  <c r="O112" i="3"/>
  <c r="N112" i="3"/>
  <c r="Q111" i="3"/>
  <c r="P111" i="3"/>
  <c r="O111" i="3"/>
  <c r="N111" i="3"/>
  <c r="Q110" i="3"/>
  <c r="P110" i="3"/>
  <c r="O110" i="3"/>
  <c r="N110" i="3"/>
  <c r="Q109" i="3"/>
  <c r="P109" i="3"/>
  <c r="O109" i="3"/>
  <c r="N109" i="3"/>
  <c r="Q108" i="3"/>
  <c r="P108" i="3"/>
  <c r="O108" i="3"/>
  <c r="N108" i="3"/>
  <c r="Q107" i="3"/>
  <c r="P107" i="3"/>
  <c r="O107" i="3"/>
  <c r="N107" i="3"/>
  <c r="Q106" i="3"/>
  <c r="P106" i="3"/>
  <c r="O106" i="3"/>
  <c r="N106" i="3"/>
  <c r="Q105" i="3"/>
  <c r="P105" i="3"/>
  <c r="O105" i="3"/>
  <c r="N105" i="3"/>
  <c r="Q104" i="3"/>
  <c r="P104" i="3"/>
  <c r="O104" i="3"/>
  <c r="N104" i="3"/>
  <c r="Q103" i="3"/>
  <c r="P103" i="3"/>
  <c r="O103" i="3"/>
  <c r="N103" i="3"/>
  <c r="Q102" i="3"/>
  <c r="P102" i="3"/>
  <c r="O102" i="3"/>
  <c r="N102" i="3"/>
  <c r="Q101" i="3"/>
  <c r="P101" i="3"/>
  <c r="O101" i="3"/>
  <c r="N101" i="3"/>
  <c r="Q100" i="3"/>
  <c r="P100" i="3"/>
  <c r="O100" i="3"/>
  <c r="N100" i="3"/>
  <c r="Q99" i="3"/>
  <c r="P99" i="3"/>
  <c r="O99" i="3"/>
  <c r="N99" i="3"/>
  <c r="Q98" i="3"/>
  <c r="P98" i="3"/>
  <c r="O98" i="3"/>
  <c r="N98" i="3"/>
  <c r="Q97" i="3"/>
  <c r="P97" i="3"/>
  <c r="O97" i="3"/>
  <c r="N97" i="3"/>
  <c r="Q96" i="3"/>
  <c r="P96" i="3"/>
  <c r="O96" i="3"/>
  <c r="N96" i="3"/>
  <c r="Q95" i="3"/>
  <c r="P95" i="3"/>
  <c r="O95" i="3"/>
  <c r="N95" i="3"/>
  <c r="Q94" i="3"/>
  <c r="P94" i="3"/>
  <c r="O94" i="3"/>
  <c r="N94" i="3"/>
  <c r="Q93" i="3"/>
  <c r="P93" i="3"/>
  <c r="O93" i="3"/>
  <c r="N93" i="3"/>
  <c r="Q92" i="3"/>
  <c r="P92" i="3"/>
  <c r="O92" i="3"/>
  <c r="N92" i="3"/>
  <c r="Q91" i="3"/>
  <c r="P91" i="3"/>
  <c r="O91" i="3"/>
  <c r="N91" i="3"/>
  <c r="Q90" i="3"/>
  <c r="P90" i="3"/>
  <c r="O90" i="3"/>
  <c r="N90" i="3"/>
  <c r="Q89" i="3"/>
  <c r="P89" i="3"/>
  <c r="O89" i="3"/>
  <c r="N89" i="3"/>
  <c r="Q88" i="3"/>
  <c r="P88" i="3"/>
  <c r="O88" i="3"/>
  <c r="N88" i="3"/>
  <c r="Q87" i="3"/>
  <c r="P87" i="3"/>
  <c r="O87" i="3"/>
  <c r="N87" i="3"/>
  <c r="Q86" i="3"/>
  <c r="P86" i="3"/>
  <c r="O86" i="3"/>
  <c r="N86" i="3"/>
  <c r="Q85" i="3"/>
  <c r="P85" i="3"/>
  <c r="O85" i="3"/>
  <c r="N85" i="3"/>
  <c r="Q84" i="3"/>
  <c r="P84" i="3"/>
  <c r="O84" i="3"/>
  <c r="N84" i="3"/>
  <c r="Q83" i="3"/>
  <c r="P83" i="3"/>
  <c r="O83" i="3"/>
  <c r="N83" i="3"/>
  <c r="Q82" i="3"/>
  <c r="P82" i="3"/>
  <c r="O82" i="3"/>
  <c r="N82" i="3"/>
  <c r="Q81" i="3"/>
  <c r="P81" i="3"/>
  <c r="O81" i="3"/>
  <c r="N81" i="3"/>
  <c r="Q80" i="3"/>
  <c r="P80" i="3"/>
  <c r="O80" i="3"/>
  <c r="N80" i="3"/>
  <c r="Q79" i="3"/>
  <c r="P79" i="3"/>
  <c r="O79" i="3"/>
  <c r="N79" i="3"/>
  <c r="Q78" i="3"/>
  <c r="P78" i="3"/>
  <c r="O78" i="3"/>
  <c r="N78" i="3"/>
  <c r="Q77" i="3"/>
  <c r="P77" i="3"/>
  <c r="O77" i="3"/>
  <c r="N77" i="3"/>
  <c r="Q76" i="3"/>
  <c r="P76" i="3"/>
  <c r="O76" i="3"/>
  <c r="N76" i="3"/>
  <c r="Q75" i="3"/>
  <c r="P75" i="3"/>
  <c r="O75" i="3"/>
  <c r="N75" i="3"/>
  <c r="Q74" i="3"/>
  <c r="P74" i="3"/>
  <c r="O74" i="3"/>
  <c r="N74" i="3"/>
  <c r="Q73" i="3"/>
  <c r="P73" i="3"/>
  <c r="O73" i="3"/>
  <c r="N73" i="3"/>
  <c r="Q72" i="3"/>
  <c r="P72" i="3"/>
  <c r="O72" i="3"/>
  <c r="N72" i="3"/>
  <c r="Q71" i="3"/>
  <c r="P71" i="3"/>
  <c r="O71" i="3"/>
  <c r="N71" i="3"/>
  <c r="Q70" i="3"/>
  <c r="P70" i="3"/>
  <c r="O70" i="3"/>
  <c r="N70" i="3"/>
  <c r="Q69" i="3"/>
  <c r="P69" i="3"/>
  <c r="O69" i="3"/>
  <c r="N69" i="3"/>
  <c r="Q68" i="3"/>
  <c r="P68" i="3"/>
  <c r="O68" i="3"/>
  <c r="N68" i="3"/>
  <c r="Q67" i="3"/>
  <c r="P67" i="3"/>
  <c r="O67" i="3"/>
  <c r="N67" i="3"/>
  <c r="Q66" i="3"/>
  <c r="P66" i="3"/>
  <c r="O66" i="3"/>
  <c r="N66" i="3"/>
  <c r="Q65" i="3"/>
  <c r="P65" i="3"/>
  <c r="O65" i="3"/>
  <c r="N65" i="3"/>
  <c r="Q64" i="3"/>
  <c r="P64" i="3"/>
  <c r="O64" i="3"/>
  <c r="N64" i="3"/>
  <c r="Q63" i="3"/>
  <c r="P63" i="3"/>
  <c r="O63" i="3"/>
  <c r="N63" i="3"/>
  <c r="Q62" i="3"/>
  <c r="P62" i="3"/>
  <c r="O62" i="3"/>
  <c r="N62" i="3"/>
  <c r="Q61" i="3"/>
  <c r="P61" i="3"/>
  <c r="O61" i="3"/>
  <c r="N61" i="3"/>
  <c r="Q60" i="3"/>
  <c r="P60" i="3"/>
  <c r="O60" i="3"/>
  <c r="N60" i="3"/>
  <c r="Q59" i="3"/>
  <c r="P59" i="3"/>
  <c r="O59" i="3"/>
  <c r="N59" i="3"/>
  <c r="Q58" i="3"/>
  <c r="P58" i="3"/>
  <c r="O58" i="3"/>
  <c r="N58" i="3"/>
  <c r="Q57" i="3"/>
  <c r="P57" i="3"/>
  <c r="O57" i="3"/>
  <c r="N57" i="3"/>
  <c r="Q56" i="3"/>
  <c r="P56" i="3"/>
  <c r="O56" i="3"/>
  <c r="N56" i="3"/>
  <c r="Q55" i="3"/>
  <c r="P55" i="3"/>
  <c r="O55" i="3"/>
  <c r="N55" i="3"/>
  <c r="Q54" i="3"/>
  <c r="P54" i="3"/>
  <c r="O54" i="3"/>
  <c r="N54" i="3"/>
  <c r="Q53" i="3"/>
  <c r="P53" i="3"/>
  <c r="O53" i="3"/>
  <c r="N53" i="3"/>
  <c r="Q52" i="3"/>
  <c r="P52" i="3"/>
  <c r="O52" i="3"/>
  <c r="N52" i="3"/>
  <c r="Q51" i="3"/>
  <c r="P51" i="3"/>
  <c r="O51" i="3"/>
  <c r="N51" i="3"/>
  <c r="Q50" i="3"/>
  <c r="P50" i="3"/>
  <c r="O50" i="3"/>
  <c r="N50" i="3"/>
  <c r="Q49" i="3"/>
  <c r="P49" i="3"/>
  <c r="O49" i="3"/>
  <c r="N49" i="3"/>
  <c r="Q48" i="3"/>
  <c r="P48" i="3"/>
  <c r="O48" i="3"/>
  <c r="N48" i="3"/>
  <c r="Q47" i="3"/>
  <c r="P47" i="3"/>
  <c r="O47" i="3"/>
  <c r="N47" i="3"/>
  <c r="Q46" i="3"/>
  <c r="P46" i="3"/>
  <c r="O46" i="3"/>
  <c r="N46" i="3"/>
  <c r="Q45" i="3"/>
  <c r="P45" i="3"/>
  <c r="O45" i="3"/>
  <c r="N45" i="3"/>
  <c r="Q44" i="3"/>
  <c r="P44" i="3"/>
  <c r="O44" i="3"/>
  <c r="N44" i="3"/>
  <c r="Q43" i="3"/>
  <c r="P43" i="3"/>
  <c r="O43" i="3"/>
  <c r="N43" i="3"/>
  <c r="Q42" i="3"/>
  <c r="P42" i="3"/>
  <c r="O42" i="3"/>
  <c r="N42" i="3"/>
  <c r="Q41" i="3"/>
  <c r="P41" i="3"/>
  <c r="O41" i="3"/>
  <c r="N41" i="3"/>
  <c r="Q40" i="3"/>
  <c r="P40" i="3"/>
  <c r="O40" i="3"/>
  <c r="N40" i="3"/>
  <c r="Q39" i="3"/>
  <c r="P39" i="3"/>
  <c r="O39" i="3"/>
  <c r="N39" i="3"/>
  <c r="Q38" i="3"/>
  <c r="P38" i="3"/>
  <c r="O38" i="3"/>
  <c r="N38" i="3"/>
  <c r="Q37" i="3"/>
  <c r="P37" i="3"/>
  <c r="O37" i="3"/>
  <c r="N37" i="3"/>
  <c r="Q36" i="3"/>
  <c r="P36" i="3"/>
  <c r="O36" i="3"/>
  <c r="N36" i="3"/>
  <c r="Q35" i="3"/>
  <c r="P35" i="3"/>
  <c r="O35" i="3"/>
  <c r="N35" i="3"/>
  <c r="Q34" i="3"/>
  <c r="P34" i="3"/>
  <c r="O34" i="3"/>
  <c r="N34" i="3"/>
  <c r="Q33" i="3"/>
  <c r="P33" i="3"/>
  <c r="O33" i="3"/>
  <c r="N33" i="3"/>
  <c r="Q32" i="3"/>
  <c r="P32" i="3"/>
  <c r="O32" i="3"/>
  <c r="N32" i="3"/>
  <c r="Q31" i="3"/>
  <c r="P31" i="3"/>
  <c r="O31" i="3"/>
  <c r="N31" i="3"/>
  <c r="Q30" i="3"/>
  <c r="P30" i="3"/>
  <c r="O30" i="3"/>
  <c r="N30" i="3"/>
  <c r="Q29" i="3"/>
  <c r="P29" i="3"/>
  <c r="O29" i="3"/>
  <c r="N29" i="3"/>
  <c r="Q28" i="3"/>
  <c r="P28" i="3"/>
  <c r="O28" i="3"/>
  <c r="N28" i="3"/>
  <c r="Q27" i="3"/>
  <c r="P27" i="3"/>
  <c r="O27" i="3"/>
  <c r="N27" i="3"/>
  <c r="Q26" i="3"/>
  <c r="P26" i="3"/>
  <c r="O26" i="3"/>
  <c r="N26" i="3"/>
  <c r="Q25" i="3"/>
  <c r="P25" i="3"/>
  <c r="O25" i="3"/>
  <c r="N25" i="3"/>
  <c r="Q24" i="3"/>
  <c r="P24" i="3"/>
  <c r="O24" i="3"/>
  <c r="N24" i="3"/>
  <c r="Q23" i="3"/>
  <c r="P23" i="3"/>
  <c r="O23" i="3"/>
  <c r="N23" i="3"/>
  <c r="Q22" i="3"/>
  <c r="P22" i="3"/>
  <c r="O22" i="3"/>
  <c r="N22" i="3"/>
  <c r="Q21" i="3"/>
  <c r="P21" i="3"/>
  <c r="O21" i="3"/>
  <c r="N21" i="3"/>
  <c r="Q20" i="3"/>
  <c r="P20" i="3"/>
  <c r="O20" i="3"/>
  <c r="N20" i="3"/>
  <c r="Q19" i="3"/>
  <c r="P19" i="3"/>
  <c r="O19" i="3"/>
  <c r="N19" i="3"/>
  <c r="Q18" i="3"/>
  <c r="P18" i="3"/>
  <c r="O18" i="3"/>
  <c r="N18" i="3"/>
  <c r="Q17" i="3"/>
  <c r="P17" i="3"/>
  <c r="O17" i="3"/>
  <c r="N17" i="3"/>
  <c r="Q16" i="3"/>
  <c r="P16" i="3"/>
  <c r="O16" i="3"/>
  <c r="N16" i="3"/>
  <c r="Q15" i="3"/>
  <c r="P15" i="3"/>
  <c r="O15" i="3"/>
  <c r="N15" i="3"/>
  <c r="Q14" i="3"/>
  <c r="P14" i="3"/>
  <c r="O14" i="3"/>
  <c r="N14" i="3"/>
  <c r="Q13" i="3"/>
  <c r="P13" i="3"/>
  <c r="O13" i="3"/>
  <c r="N13" i="3"/>
  <c r="Q12" i="3"/>
  <c r="P12" i="3"/>
  <c r="O12" i="3"/>
  <c r="N12" i="3"/>
  <c r="Q11" i="3"/>
  <c r="P11" i="3"/>
  <c r="O11" i="3"/>
  <c r="N11" i="3"/>
  <c r="Q10" i="3"/>
  <c r="P10" i="3"/>
  <c r="O10" i="3"/>
  <c r="N10" i="3"/>
  <c r="Q9" i="3"/>
  <c r="P9" i="3"/>
  <c r="O9" i="3"/>
  <c r="N9" i="3"/>
  <c r="L46" i="18"/>
  <c r="B75" i="19"/>
  <c r="C75" i="19"/>
  <c r="M13" i="18"/>
  <c r="D21" i="18"/>
  <c r="D42" i="20"/>
  <c r="L44" i="18"/>
  <c r="H43" i="18"/>
  <c r="L42" i="18"/>
  <c r="H20" i="18"/>
  <c r="D7" i="18"/>
  <c r="D18" i="18"/>
  <c r="H41" i="18"/>
  <c r="H42" i="18"/>
  <c r="L24" i="18"/>
  <c r="H45" i="18"/>
  <c r="L41" i="18"/>
  <c r="L45" i="18"/>
  <c r="M13" i="17"/>
  <c r="C35" i="19"/>
  <c r="D44" i="18"/>
  <c r="H21" i="18"/>
  <c r="D23" i="18"/>
  <c r="M46" i="18"/>
  <c r="H23" i="18"/>
  <c r="D22" i="18"/>
  <c r="L8" i="17"/>
  <c r="D42" i="18"/>
  <c r="D40" i="18"/>
  <c r="H22" i="18"/>
  <c r="L40" i="18"/>
  <c r="D41" i="18"/>
  <c r="D20" i="18"/>
  <c r="L43" i="18"/>
  <c r="H40" i="18"/>
  <c r="X19" i="3"/>
  <c r="M24" i="18"/>
  <c r="H46" i="18"/>
  <c r="H44" i="18"/>
  <c r="D43" i="18"/>
  <c r="H18" i="18"/>
  <c r="D19" i="18"/>
  <c r="D45" i="18"/>
  <c r="H9" i="18"/>
  <c r="D46" i="18"/>
  <c r="E75" i="19"/>
  <c r="H19" i="18"/>
  <c r="P5" i="3" l="1"/>
  <c r="B26" i="18" s="1"/>
  <c r="P6" i="3"/>
  <c r="I42" i="20"/>
  <c r="D4" i="20"/>
  <c r="X21" i="3"/>
  <c r="Y19" i="3"/>
  <c r="D9" i="6"/>
  <c r="G10" i="6"/>
  <c r="B8" i="6"/>
  <c r="F8" i="6" s="1"/>
  <c r="G9" i="6"/>
  <c r="B9" i="6"/>
  <c r="F9" i="6" s="1"/>
  <c r="G8" i="6"/>
  <c r="D10" i="6"/>
  <c r="B10" i="6"/>
  <c r="F10" i="6" s="1"/>
  <c r="D44" i="19"/>
  <c r="C44" i="19"/>
  <c r="B44" i="19"/>
  <c r="Q7" i="3"/>
  <c r="O7" i="3"/>
  <c r="B81" i="19"/>
  <c r="N7" i="3"/>
  <c r="B49" i="19" s="1"/>
  <c r="C81" i="19"/>
  <c r="Q5" i="3"/>
  <c r="N5" i="3"/>
  <c r="R5" i="7"/>
  <c r="R1" i="7"/>
  <c r="R30" i="7"/>
  <c r="R24" i="7"/>
  <c r="R21" i="7"/>
  <c r="R16" i="7"/>
  <c r="R13" i="7"/>
  <c r="R9" i="7"/>
  <c r="O5" i="3"/>
  <c r="A100" i="19" l="1"/>
  <c r="A84" i="19"/>
  <c r="A98" i="19"/>
  <c r="B59" i="19"/>
  <c r="A89" i="19"/>
  <c r="A52" i="19"/>
  <c r="D59" i="19"/>
  <c r="A54" i="19"/>
  <c r="A91" i="19"/>
  <c r="A82" i="19"/>
  <c r="A101" i="19"/>
  <c r="A55" i="19"/>
  <c r="E59" i="19"/>
  <c r="A92" i="19"/>
  <c r="A81" i="19"/>
  <c r="A90" i="19"/>
  <c r="A99" i="19"/>
  <c r="A83" i="19"/>
  <c r="A53" i="19"/>
  <c r="C59" i="19"/>
  <c r="B37" i="19"/>
  <c r="B17" i="19"/>
  <c r="B6" i="19"/>
  <c r="D8" i="6"/>
  <c r="C4" i="20"/>
  <c r="C10" i="20" s="1"/>
  <c r="B4" i="20"/>
  <c r="B10" i="20" s="1"/>
  <c r="B4" i="8"/>
  <c r="F44" i="19"/>
  <c r="G44" i="19"/>
  <c r="E44" i="19"/>
  <c r="E10" i="6"/>
  <c r="E9" i="6"/>
  <c r="E8" i="6"/>
  <c r="P7" i="3"/>
  <c r="T12" i="3" s="1"/>
  <c r="Q54" i="19"/>
  <c r="Q56" i="19"/>
  <c r="Q53" i="19"/>
  <c r="Q55" i="19"/>
  <c r="B15" i="18"/>
  <c r="B37" i="18"/>
  <c r="B4" i="18"/>
  <c r="B46" i="19"/>
  <c r="A40" i="19"/>
  <c r="A44" i="19"/>
  <c r="C19" i="19"/>
  <c r="C8" i="19"/>
  <c r="D10" i="20"/>
  <c r="B55" i="19"/>
  <c r="B4" i="17"/>
  <c r="B1" i="17" s="1"/>
  <c r="A4" i="19"/>
  <c r="B52" i="19"/>
  <c r="B53" i="19"/>
  <c r="C2" i="8"/>
  <c r="C237" i="8" s="1"/>
  <c r="G2" i="8"/>
  <c r="G323" i="8" s="1"/>
  <c r="E2" i="8"/>
  <c r="E118" i="8" s="1"/>
  <c r="B25" i="6"/>
  <c r="C19" i="6"/>
  <c r="C20" i="6" s="1"/>
  <c r="B27" i="6"/>
  <c r="B26" i="6"/>
  <c r="I2" i="8" l="1"/>
  <c r="I82" i="8" s="1"/>
  <c r="B1" i="18"/>
  <c r="B103" i="19"/>
  <c r="B94" i="19"/>
  <c r="B77" i="19"/>
  <c r="B57" i="19"/>
  <c r="B86" i="19"/>
  <c r="H402" i="8"/>
  <c r="H398" i="8"/>
  <c r="H394" i="8"/>
  <c r="H390" i="8"/>
  <c r="H386" i="8"/>
  <c r="H382" i="8"/>
  <c r="H378" i="8"/>
  <c r="H374" i="8"/>
  <c r="H401" i="8"/>
  <c r="H397" i="8"/>
  <c r="H393" i="8"/>
  <c r="H389" i="8"/>
  <c r="H385" i="8"/>
  <c r="H381" i="8"/>
  <c r="H377" i="8"/>
  <c r="H373" i="8"/>
  <c r="H370" i="8"/>
  <c r="H366" i="8"/>
  <c r="H364" i="8"/>
  <c r="H360" i="8"/>
  <c r="H356" i="8"/>
  <c r="H352" i="8"/>
  <c r="H346" i="8"/>
  <c r="H342" i="8"/>
  <c r="H334" i="8"/>
  <c r="H330" i="8"/>
  <c r="H324" i="8"/>
  <c r="H318" i="8"/>
  <c r="H314" i="8"/>
  <c r="H308" i="8"/>
  <c r="H302" i="8"/>
  <c r="H298" i="8"/>
  <c r="H292" i="8"/>
  <c r="H286" i="8"/>
  <c r="H282" i="8"/>
  <c r="H276" i="8"/>
  <c r="H272" i="8"/>
  <c r="H268" i="8"/>
  <c r="H262" i="8"/>
  <c r="H258" i="8"/>
  <c r="H252" i="8"/>
  <c r="H246" i="8"/>
  <c r="H240" i="8"/>
  <c r="H234" i="8"/>
  <c r="H228" i="8"/>
  <c r="H224" i="8"/>
  <c r="H218" i="8"/>
  <c r="H210" i="8"/>
  <c r="H204" i="8"/>
  <c r="H200" i="8"/>
  <c r="H400" i="8"/>
  <c r="H396" i="8"/>
  <c r="H392" i="8"/>
  <c r="H388" i="8"/>
  <c r="H384" i="8"/>
  <c r="H380" i="8"/>
  <c r="H376" i="8"/>
  <c r="H372" i="8"/>
  <c r="H179" i="8"/>
  <c r="H171" i="8"/>
  <c r="H167" i="8"/>
  <c r="H165" i="8"/>
  <c r="H161" i="8"/>
  <c r="H159" i="8"/>
  <c r="H157" i="8"/>
  <c r="H153" i="8"/>
  <c r="H151" i="8"/>
  <c r="H149" i="8"/>
  <c r="H145" i="8"/>
  <c r="H143" i="8"/>
  <c r="H141" i="8"/>
  <c r="H139" i="8"/>
  <c r="H135" i="8"/>
  <c r="H133" i="8"/>
  <c r="H131" i="8"/>
  <c r="H129" i="8"/>
  <c r="H125" i="8"/>
  <c r="H123" i="8"/>
  <c r="H121" i="8"/>
  <c r="H119" i="8"/>
  <c r="H115" i="8"/>
  <c r="H113" i="8"/>
  <c r="H111" i="8"/>
  <c r="H107" i="8"/>
  <c r="H105" i="8"/>
  <c r="H103" i="8"/>
  <c r="H101" i="8"/>
  <c r="H97" i="8"/>
  <c r="H95" i="8"/>
  <c r="H93" i="8"/>
  <c r="H91" i="8"/>
  <c r="H87" i="8"/>
  <c r="H85" i="8"/>
  <c r="H83" i="8"/>
  <c r="H81" i="8"/>
  <c r="H77" i="8"/>
  <c r="H75" i="8"/>
  <c r="H73" i="8"/>
  <c r="H71" i="8"/>
  <c r="H67" i="8"/>
  <c r="H65" i="8"/>
  <c r="H63" i="8"/>
  <c r="H61" i="8"/>
  <c r="H57" i="8"/>
  <c r="H53" i="8"/>
  <c r="H51" i="8"/>
  <c r="H49" i="8"/>
  <c r="H45" i="8"/>
  <c r="H43" i="8"/>
  <c r="H41" i="8"/>
  <c r="H39" i="8"/>
  <c r="H35" i="8"/>
  <c r="H33" i="8"/>
  <c r="H31" i="8"/>
  <c r="H29" i="8"/>
  <c r="H25" i="8"/>
  <c r="H23" i="8"/>
  <c r="H21" i="8"/>
  <c r="H19" i="8"/>
  <c r="H13" i="8"/>
  <c r="H11" i="8"/>
  <c r="H9" i="8"/>
  <c r="H7" i="8"/>
  <c r="H358" i="8"/>
  <c r="H350" i="8"/>
  <c r="H344" i="8"/>
  <c r="H340" i="8"/>
  <c r="H336" i="8"/>
  <c r="H332" i="8"/>
  <c r="H326" i="8"/>
  <c r="H320" i="8"/>
  <c r="H316" i="8"/>
  <c r="H310" i="8"/>
  <c r="H306" i="8"/>
  <c r="H300" i="8"/>
  <c r="H294" i="8"/>
  <c r="H290" i="8"/>
  <c r="H284" i="8"/>
  <c r="H278" i="8"/>
  <c r="H270" i="8"/>
  <c r="H264" i="8"/>
  <c r="H260" i="8"/>
  <c r="H254" i="8"/>
  <c r="H250" i="8"/>
  <c r="H244" i="8"/>
  <c r="H242" i="8"/>
  <c r="H236" i="8"/>
  <c r="H232" i="8"/>
  <c r="H226" i="8"/>
  <c r="H220" i="8"/>
  <c r="H216" i="8"/>
  <c r="H212" i="8"/>
  <c r="H206" i="8"/>
  <c r="H202" i="8"/>
  <c r="H403" i="8"/>
  <c r="H399" i="8"/>
  <c r="H395" i="8"/>
  <c r="H391" i="8"/>
  <c r="H387" i="8"/>
  <c r="H383" i="8"/>
  <c r="H379" i="8"/>
  <c r="H375" i="8"/>
  <c r="H371" i="8"/>
  <c r="H369" i="8"/>
  <c r="H367" i="8"/>
  <c r="H365" i="8"/>
  <c r="H363" i="8"/>
  <c r="H361" i="8"/>
  <c r="H359" i="8"/>
  <c r="H357" i="8"/>
  <c r="H355" i="8"/>
  <c r="H353" i="8"/>
  <c r="H351" i="8"/>
  <c r="H349" i="8"/>
  <c r="H347" i="8"/>
  <c r="H345" i="8"/>
  <c r="H343" i="8"/>
  <c r="H341" i="8"/>
  <c r="H339" i="8"/>
  <c r="H337" i="8"/>
  <c r="H335" i="8"/>
  <c r="H333" i="8"/>
  <c r="H331" i="8"/>
  <c r="H329" i="8"/>
  <c r="H327" i="8"/>
  <c r="H325" i="8"/>
  <c r="H323" i="8"/>
  <c r="H321" i="8"/>
  <c r="H319" i="8"/>
  <c r="H317" i="8"/>
  <c r="H315" i="8"/>
  <c r="H313" i="8"/>
  <c r="H311" i="8"/>
  <c r="H309" i="8"/>
  <c r="H307" i="8"/>
  <c r="H305" i="8"/>
  <c r="H303" i="8"/>
  <c r="H301" i="8"/>
  <c r="H299" i="8"/>
  <c r="H297" i="8"/>
  <c r="H295" i="8"/>
  <c r="H293" i="8"/>
  <c r="H291" i="8"/>
  <c r="H289" i="8"/>
  <c r="H287" i="8"/>
  <c r="H285" i="8"/>
  <c r="H283" i="8"/>
  <c r="H281" i="8"/>
  <c r="H279" i="8"/>
  <c r="H277" i="8"/>
  <c r="H275" i="8"/>
  <c r="H273" i="8"/>
  <c r="H271" i="8"/>
  <c r="H269" i="8"/>
  <c r="H267" i="8"/>
  <c r="H265" i="8"/>
  <c r="H263" i="8"/>
  <c r="H261" i="8"/>
  <c r="H259" i="8"/>
  <c r="H257" i="8"/>
  <c r="H255" i="8"/>
  <c r="H253" i="8"/>
  <c r="H251" i="8"/>
  <c r="H249" i="8"/>
  <c r="H247" i="8"/>
  <c r="H245" i="8"/>
  <c r="H243" i="8"/>
  <c r="H241" i="8"/>
  <c r="H239" i="8"/>
  <c r="H237" i="8"/>
  <c r="H235" i="8"/>
  <c r="H233" i="8"/>
  <c r="H231" i="8"/>
  <c r="H229" i="8"/>
  <c r="H227" i="8"/>
  <c r="H225" i="8"/>
  <c r="H223" i="8"/>
  <c r="H221" i="8"/>
  <c r="H219" i="8"/>
  <c r="H217" i="8"/>
  <c r="H215" i="8"/>
  <c r="H213" i="8"/>
  <c r="H211" i="8"/>
  <c r="H209" i="8"/>
  <c r="H207" i="8"/>
  <c r="H205" i="8"/>
  <c r="H203" i="8"/>
  <c r="H201" i="8"/>
  <c r="H199" i="8"/>
  <c r="H197" i="8"/>
  <c r="H195" i="8"/>
  <c r="H193" i="8"/>
  <c r="H191" i="8"/>
  <c r="H189" i="8"/>
  <c r="H187" i="8"/>
  <c r="H185" i="8"/>
  <c r="H183" i="8"/>
  <c r="H181" i="8"/>
  <c r="H177" i="8"/>
  <c r="H175" i="8"/>
  <c r="H173" i="8"/>
  <c r="H169" i="8"/>
  <c r="H163" i="8"/>
  <c r="H155" i="8"/>
  <c r="H147" i="8"/>
  <c r="H137" i="8"/>
  <c r="H127" i="8"/>
  <c r="H117" i="8"/>
  <c r="H109" i="8"/>
  <c r="H99" i="8"/>
  <c r="H89" i="8"/>
  <c r="H79" i="8"/>
  <c r="H69" i="8"/>
  <c r="H59" i="8"/>
  <c r="H47" i="8"/>
  <c r="H37" i="8"/>
  <c r="H27" i="8"/>
  <c r="H15" i="8"/>
  <c r="H368" i="8"/>
  <c r="H362" i="8"/>
  <c r="H354" i="8"/>
  <c r="H348" i="8"/>
  <c r="H338" i="8"/>
  <c r="H328" i="8"/>
  <c r="H322" i="8"/>
  <c r="H312" i="8"/>
  <c r="H304" i="8"/>
  <c r="H296" i="8"/>
  <c r="H288" i="8"/>
  <c r="H280" i="8"/>
  <c r="H274" i="8"/>
  <c r="H266" i="8"/>
  <c r="H256" i="8"/>
  <c r="H248" i="8"/>
  <c r="H238" i="8"/>
  <c r="H230" i="8"/>
  <c r="H222" i="8"/>
  <c r="H214" i="8"/>
  <c r="H208" i="8"/>
  <c r="H198" i="8"/>
  <c r="H190" i="8"/>
  <c r="H182" i="8"/>
  <c r="H174" i="8"/>
  <c r="H166" i="8"/>
  <c r="H158" i="8"/>
  <c r="H150" i="8"/>
  <c r="H142" i="8"/>
  <c r="H134" i="8"/>
  <c r="H126" i="8"/>
  <c r="H118" i="8"/>
  <c r="H110" i="8"/>
  <c r="H102" i="8"/>
  <c r="H94" i="8"/>
  <c r="H86" i="8"/>
  <c r="H78" i="8"/>
  <c r="H70" i="8"/>
  <c r="H62" i="8"/>
  <c r="H52" i="8"/>
  <c r="H44" i="8"/>
  <c r="H36" i="8"/>
  <c r="H28" i="8"/>
  <c r="H20" i="8"/>
  <c r="H10" i="8"/>
  <c r="H132" i="8"/>
  <c r="H124" i="8"/>
  <c r="H108" i="8"/>
  <c r="H100" i="8"/>
  <c r="H84" i="8"/>
  <c r="H76" i="8"/>
  <c r="H68" i="8"/>
  <c r="H50" i="8"/>
  <c r="H42" i="8"/>
  <c r="H34" i="8"/>
  <c r="H16" i="8"/>
  <c r="H8" i="8"/>
  <c r="H186" i="8"/>
  <c r="H178" i="8"/>
  <c r="H170" i="8"/>
  <c r="H162" i="8"/>
  <c r="H146" i="8"/>
  <c r="H138" i="8"/>
  <c r="H122" i="8"/>
  <c r="H114" i="8"/>
  <c r="H98" i="8"/>
  <c r="H90" i="8"/>
  <c r="H74" i="8"/>
  <c r="H58" i="8"/>
  <c r="H32" i="8"/>
  <c r="H196" i="8"/>
  <c r="H188" i="8"/>
  <c r="H180" i="8"/>
  <c r="H172" i="8"/>
  <c r="H164" i="8"/>
  <c r="H156" i="8"/>
  <c r="H148" i="8"/>
  <c r="H140" i="8"/>
  <c r="H116" i="8"/>
  <c r="H92" i="8"/>
  <c r="H60" i="8"/>
  <c r="H26" i="8"/>
  <c r="H194" i="8"/>
  <c r="H154" i="8"/>
  <c r="H130" i="8"/>
  <c r="H106" i="8"/>
  <c r="H82" i="8"/>
  <c r="H48" i="8"/>
  <c r="H24" i="8"/>
  <c r="H192" i="8"/>
  <c r="H184" i="8"/>
  <c r="H176" i="8"/>
  <c r="H168" i="8"/>
  <c r="H160" i="8"/>
  <c r="H152" i="8"/>
  <c r="H144" i="8"/>
  <c r="H136" i="8"/>
  <c r="H128" i="8"/>
  <c r="H120" i="8"/>
  <c r="H112" i="8"/>
  <c r="H104" i="8"/>
  <c r="H96" i="8"/>
  <c r="H88" i="8"/>
  <c r="H80" i="8"/>
  <c r="H72" i="8"/>
  <c r="H64" i="8"/>
  <c r="H56" i="8"/>
  <c r="H46" i="8"/>
  <c r="H38" i="8"/>
  <c r="H30" i="8"/>
  <c r="H22" i="8"/>
  <c r="H12" i="8"/>
  <c r="H66" i="8"/>
  <c r="H40" i="8"/>
  <c r="H14" i="8"/>
  <c r="F402" i="8"/>
  <c r="F400" i="8"/>
  <c r="F398" i="8"/>
  <c r="F396" i="8"/>
  <c r="F394" i="8"/>
  <c r="F392" i="8"/>
  <c r="F390" i="8"/>
  <c r="F388" i="8"/>
  <c r="F386" i="8"/>
  <c r="F384" i="8"/>
  <c r="F382" i="8"/>
  <c r="F380" i="8"/>
  <c r="F378" i="8"/>
  <c r="F376" i="8"/>
  <c r="F374" i="8"/>
  <c r="F372" i="8"/>
  <c r="F403" i="8"/>
  <c r="F401" i="8"/>
  <c r="F399" i="8"/>
  <c r="F397" i="8"/>
  <c r="F395" i="8"/>
  <c r="F393" i="8"/>
  <c r="F391" i="8"/>
  <c r="F389" i="8"/>
  <c r="F387" i="8"/>
  <c r="F385" i="8"/>
  <c r="F383" i="8"/>
  <c r="F381" i="8"/>
  <c r="F379" i="8"/>
  <c r="F377" i="8"/>
  <c r="F375" i="8"/>
  <c r="F373" i="8"/>
  <c r="F371" i="8"/>
  <c r="F369" i="8"/>
  <c r="F367" i="8"/>
  <c r="F365" i="8"/>
  <c r="F363" i="8"/>
  <c r="F361" i="8"/>
  <c r="F359" i="8"/>
  <c r="F357" i="8"/>
  <c r="F355" i="8"/>
  <c r="F353" i="8"/>
  <c r="F351" i="8"/>
  <c r="F349" i="8"/>
  <c r="F347" i="8"/>
  <c r="F345" i="8"/>
  <c r="F343" i="8"/>
  <c r="F341" i="8"/>
  <c r="F339" i="8"/>
  <c r="F337" i="8"/>
  <c r="F335" i="8"/>
  <c r="F333" i="8"/>
  <c r="F331" i="8"/>
  <c r="F329" i="8"/>
  <c r="F327" i="8"/>
  <c r="F325" i="8"/>
  <c r="F323" i="8"/>
  <c r="F321" i="8"/>
  <c r="F319" i="8"/>
  <c r="F317" i="8"/>
  <c r="F315" i="8"/>
  <c r="F313" i="8"/>
  <c r="F311" i="8"/>
  <c r="F309" i="8"/>
  <c r="F307" i="8"/>
  <c r="F305" i="8"/>
  <c r="F303" i="8"/>
  <c r="F301" i="8"/>
  <c r="F299" i="8"/>
  <c r="F297" i="8"/>
  <c r="F295" i="8"/>
  <c r="F293" i="8"/>
  <c r="F291" i="8"/>
  <c r="F289" i="8"/>
  <c r="F287" i="8"/>
  <c r="F285" i="8"/>
  <c r="F283" i="8"/>
  <c r="F281" i="8"/>
  <c r="F279" i="8"/>
  <c r="F277" i="8"/>
  <c r="F275" i="8"/>
  <c r="F273" i="8"/>
  <c r="F271" i="8"/>
  <c r="F269" i="8"/>
  <c r="F267" i="8"/>
  <c r="F265" i="8"/>
  <c r="F263" i="8"/>
  <c r="F261" i="8"/>
  <c r="F259" i="8"/>
  <c r="F257" i="8"/>
  <c r="F255" i="8"/>
  <c r="F253" i="8"/>
  <c r="F251" i="8"/>
  <c r="F249" i="8"/>
  <c r="F247" i="8"/>
  <c r="F245" i="8"/>
  <c r="F243" i="8"/>
  <c r="F241" i="8"/>
  <c r="F239" i="8"/>
  <c r="F237" i="8"/>
  <c r="F235" i="8"/>
  <c r="F233" i="8"/>
  <c r="F231" i="8"/>
  <c r="F229" i="8"/>
  <c r="F227" i="8"/>
  <c r="F225" i="8"/>
  <c r="F223" i="8"/>
  <c r="F221" i="8"/>
  <c r="F219" i="8"/>
  <c r="F217" i="8"/>
  <c r="F215" i="8"/>
  <c r="F213" i="8"/>
  <c r="F211" i="8"/>
  <c r="F209" i="8"/>
  <c r="F207" i="8"/>
  <c r="F205" i="8"/>
  <c r="F203" i="8"/>
  <c r="F201" i="8"/>
  <c r="F199" i="8"/>
  <c r="F197" i="8"/>
  <c r="F195" i="8"/>
  <c r="F193" i="8"/>
  <c r="F191" i="8"/>
  <c r="F189" i="8"/>
  <c r="F187" i="8"/>
  <c r="F185" i="8"/>
  <c r="F183" i="8"/>
  <c r="F181" i="8"/>
  <c r="F179" i="8"/>
  <c r="F177" i="8"/>
  <c r="F175" i="8"/>
  <c r="F173" i="8"/>
  <c r="F171" i="8"/>
  <c r="F169" i="8"/>
  <c r="F167" i="8"/>
  <c r="F165" i="8"/>
  <c r="F163" i="8"/>
  <c r="F161" i="8"/>
  <c r="F159" i="8"/>
  <c r="F157" i="8"/>
  <c r="F155" i="8"/>
  <c r="F153" i="8"/>
  <c r="F151" i="8"/>
  <c r="F149" i="8"/>
  <c r="F147" i="8"/>
  <c r="F145" i="8"/>
  <c r="F143" i="8"/>
  <c r="F141" i="8"/>
  <c r="F139" i="8"/>
  <c r="F137" i="8"/>
  <c r="F135" i="8"/>
  <c r="F133" i="8"/>
  <c r="F131" i="8"/>
  <c r="F129" i="8"/>
  <c r="F127" i="8"/>
  <c r="F125" i="8"/>
  <c r="F123" i="8"/>
  <c r="F121" i="8"/>
  <c r="F119" i="8"/>
  <c r="F117" i="8"/>
  <c r="F115" i="8"/>
  <c r="F113" i="8"/>
  <c r="F111" i="8"/>
  <c r="F109" i="8"/>
  <c r="F107" i="8"/>
  <c r="F105" i="8"/>
  <c r="F103" i="8"/>
  <c r="F101" i="8"/>
  <c r="F99" i="8"/>
  <c r="F97" i="8"/>
  <c r="F95" i="8"/>
  <c r="F93" i="8"/>
  <c r="F91" i="8"/>
  <c r="F89" i="8"/>
  <c r="F87" i="8"/>
  <c r="F85" i="8"/>
  <c r="F83" i="8"/>
  <c r="F81" i="8"/>
  <c r="F79" i="8"/>
  <c r="F77" i="8"/>
  <c r="F75" i="8"/>
  <c r="F73" i="8"/>
  <c r="F71" i="8"/>
  <c r="F69" i="8"/>
  <c r="F67" i="8"/>
  <c r="F65" i="8"/>
  <c r="F63" i="8"/>
  <c r="F61" i="8"/>
  <c r="F59" i="8"/>
  <c r="F57" i="8"/>
  <c r="F53" i="8"/>
  <c r="F51" i="8"/>
  <c r="F49" i="8"/>
  <c r="F47" i="8"/>
  <c r="F45" i="8"/>
  <c r="F43" i="8"/>
  <c r="F41" i="8"/>
  <c r="F39" i="8"/>
  <c r="F37" i="8"/>
  <c r="F35" i="8"/>
  <c r="F33" i="8"/>
  <c r="F31" i="8"/>
  <c r="F29" i="8"/>
  <c r="F27" i="8"/>
  <c r="F25" i="8"/>
  <c r="F23" i="8"/>
  <c r="F21" i="8"/>
  <c r="F19" i="8"/>
  <c r="F15" i="8"/>
  <c r="F13" i="8"/>
  <c r="F11" i="8"/>
  <c r="F9" i="8"/>
  <c r="F7" i="8"/>
  <c r="F370" i="8"/>
  <c r="F368" i="8"/>
  <c r="F366" i="8"/>
  <c r="F364" i="8"/>
  <c r="F362" i="8"/>
  <c r="F360" i="8"/>
  <c r="F358" i="8"/>
  <c r="F356" i="8"/>
  <c r="F354" i="8"/>
  <c r="F352" i="8"/>
  <c r="F350" i="8"/>
  <c r="F348" i="8"/>
  <c r="F346" i="8"/>
  <c r="F344" i="8"/>
  <c r="F342" i="8"/>
  <c r="F340" i="8"/>
  <c r="F338" i="8"/>
  <c r="F336" i="8"/>
  <c r="F334" i="8"/>
  <c r="F332" i="8"/>
  <c r="F330" i="8"/>
  <c r="F328" i="8"/>
  <c r="F326" i="8"/>
  <c r="F324" i="8"/>
  <c r="F322" i="8"/>
  <c r="F320" i="8"/>
  <c r="F318" i="8"/>
  <c r="F316" i="8"/>
  <c r="F314" i="8"/>
  <c r="F312" i="8"/>
  <c r="F310" i="8"/>
  <c r="F308" i="8"/>
  <c r="F306" i="8"/>
  <c r="F304" i="8"/>
  <c r="F302" i="8"/>
  <c r="F300" i="8"/>
  <c r="F298" i="8"/>
  <c r="F296" i="8"/>
  <c r="F294" i="8"/>
  <c r="F292" i="8"/>
  <c r="F290" i="8"/>
  <c r="F288" i="8"/>
  <c r="F286" i="8"/>
  <c r="F284" i="8"/>
  <c r="F282" i="8"/>
  <c r="F280" i="8"/>
  <c r="F278" i="8"/>
  <c r="F276" i="8"/>
  <c r="F274" i="8"/>
  <c r="F272" i="8"/>
  <c r="F270" i="8"/>
  <c r="F268" i="8"/>
  <c r="F266" i="8"/>
  <c r="F264" i="8"/>
  <c r="F262" i="8"/>
  <c r="F260" i="8"/>
  <c r="F258" i="8"/>
  <c r="F256" i="8"/>
  <c r="F254" i="8"/>
  <c r="F252" i="8"/>
  <c r="F250" i="8"/>
  <c r="F248" i="8"/>
  <c r="F246" i="8"/>
  <c r="F244" i="8"/>
  <c r="F242" i="8"/>
  <c r="F240" i="8"/>
  <c r="F238" i="8"/>
  <c r="G238" i="8" s="1"/>
  <c r="F236" i="8"/>
  <c r="F234" i="8"/>
  <c r="F232" i="8"/>
  <c r="F230" i="8"/>
  <c r="F228" i="8"/>
  <c r="F226" i="8"/>
  <c r="F224" i="8"/>
  <c r="F222" i="8"/>
  <c r="F220" i="8"/>
  <c r="F218" i="8"/>
  <c r="F216" i="8"/>
  <c r="F214" i="8"/>
  <c r="F212" i="8"/>
  <c r="F210" i="8"/>
  <c r="F208" i="8"/>
  <c r="F206" i="8"/>
  <c r="F204" i="8"/>
  <c r="F202" i="8"/>
  <c r="F200" i="8"/>
  <c r="F198" i="8"/>
  <c r="F196" i="8"/>
  <c r="F194" i="8"/>
  <c r="F192" i="8"/>
  <c r="F190" i="8"/>
  <c r="F188" i="8"/>
  <c r="F186" i="8"/>
  <c r="F184" i="8"/>
  <c r="F182" i="8"/>
  <c r="F180" i="8"/>
  <c r="F178" i="8"/>
  <c r="F176" i="8"/>
  <c r="F174" i="8"/>
  <c r="F172" i="8"/>
  <c r="F170" i="8"/>
  <c r="F168" i="8"/>
  <c r="F166" i="8"/>
  <c r="F164" i="8"/>
  <c r="F162" i="8"/>
  <c r="F160" i="8"/>
  <c r="F158" i="8"/>
  <c r="F156" i="8"/>
  <c r="F154" i="8"/>
  <c r="F152" i="8"/>
  <c r="F150" i="8"/>
  <c r="F148" i="8"/>
  <c r="F146" i="8"/>
  <c r="F144" i="8"/>
  <c r="F142" i="8"/>
  <c r="F140" i="8"/>
  <c r="F138" i="8"/>
  <c r="F136" i="8"/>
  <c r="F134" i="8"/>
  <c r="F132" i="8"/>
  <c r="F130" i="8"/>
  <c r="F128" i="8"/>
  <c r="F126" i="8"/>
  <c r="F124" i="8"/>
  <c r="F122" i="8"/>
  <c r="F120" i="8"/>
  <c r="F118" i="8"/>
  <c r="F116" i="8"/>
  <c r="F114" i="8"/>
  <c r="F112" i="8"/>
  <c r="F110" i="8"/>
  <c r="F108" i="8"/>
  <c r="F106" i="8"/>
  <c r="F104" i="8"/>
  <c r="F102" i="8"/>
  <c r="F100" i="8"/>
  <c r="F98" i="8"/>
  <c r="F96" i="8"/>
  <c r="F94" i="8"/>
  <c r="F92" i="8"/>
  <c r="F90" i="8"/>
  <c r="F88" i="8"/>
  <c r="F86" i="8"/>
  <c r="F84" i="8"/>
  <c r="F82" i="8"/>
  <c r="F80" i="8"/>
  <c r="F78" i="8"/>
  <c r="F76" i="8"/>
  <c r="F74" i="8"/>
  <c r="F72" i="8"/>
  <c r="F70" i="8"/>
  <c r="F68" i="8"/>
  <c r="F66" i="8"/>
  <c r="F64" i="8"/>
  <c r="F62" i="8"/>
  <c r="F60" i="8"/>
  <c r="F58" i="8"/>
  <c r="F56" i="8"/>
  <c r="F52" i="8"/>
  <c r="F50" i="8"/>
  <c r="F48" i="8"/>
  <c r="F46" i="8"/>
  <c r="F44" i="8"/>
  <c r="F42" i="8"/>
  <c r="F40" i="8"/>
  <c r="F38" i="8"/>
  <c r="F36" i="8"/>
  <c r="F34" i="8"/>
  <c r="F32" i="8"/>
  <c r="F30" i="8"/>
  <c r="F28" i="8"/>
  <c r="F26" i="8"/>
  <c r="F24" i="8"/>
  <c r="F22" i="8"/>
  <c r="F20" i="8"/>
  <c r="F16" i="8"/>
  <c r="F14" i="8"/>
  <c r="F12" i="8"/>
  <c r="F10" i="8"/>
  <c r="F8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E313" i="8" s="1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63" i="8"/>
  <c r="D153" i="8"/>
  <c r="D150" i="8"/>
  <c r="D147" i="8"/>
  <c r="D145" i="8"/>
  <c r="D143" i="8"/>
  <c r="D141" i="8"/>
  <c r="D138" i="8"/>
  <c r="D136" i="8"/>
  <c r="D134" i="8"/>
  <c r="D132" i="8"/>
  <c r="D129" i="8"/>
  <c r="D127" i="8"/>
  <c r="D125" i="8"/>
  <c r="D123" i="8"/>
  <c r="D121" i="8"/>
  <c r="D119" i="8"/>
  <c r="D118" i="8"/>
  <c r="D116" i="8"/>
  <c r="D114" i="8"/>
  <c r="D112" i="8"/>
  <c r="D110" i="8"/>
  <c r="D108" i="8"/>
  <c r="D105" i="8"/>
  <c r="D103" i="8"/>
  <c r="D101" i="8"/>
  <c r="D99" i="8"/>
  <c r="D96" i="8"/>
  <c r="D94" i="8"/>
  <c r="D91" i="8"/>
  <c r="D88" i="8"/>
  <c r="D86" i="8"/>
  <c r="D84" i="8"/>
  <c r="D82" i="8"/>
  <c r="D79" i="8"/>
  <c r="D77" i="8"/>
  <c r="D75" i="8"/>
  <c r="D73" i="8"/>
  <c r="D71" i="8"/>
  <c r="D69" i="8"/>
  <c r="D66" i="8"/>
  <c r="D64" i="8"/>
  <c r="D62" i="8"/>
  <c r="D60" i="8"/>
  <c r="D58" i="8"/>
  <c r="D56" i="8"/>
  <c r="D52" i="8"/>
  <c r="D50" i="8"/>
  <c r="D48" i="8"/>
  <c r="D46" i="8"/>
  <c r="D45" i="8"/>
  <c r="D43" i="8"/>
  <c r="D41" i="8"/>
  <c r="D39" i="8"/>
  <c r="D38" i="8"/>
  <c r="D36" i="8"/>
  <c r="D34" i="8"/>
  <c r="D32" i="8"/>
  <c r="D30" i="8"/>
  <c r="D29" i="8"/>
  <c r="D27" i="8"/>
  <c r="D25" i="8"/>
  <c r="D23" i="8"/>
  <c r="D21" i="8"/>
  <c r="D19" i="8"/>
  <c r="D16" i="8"/>
  <c r="D14" i="8"/>
  <c r="D12" i="8"/>
  <c r="D10" i="8"/>
  <c r="D9" i="8"/>
  <c r="D7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2" i="8"/>
  <c r="D161" i="8"/>
  <c r="D160" i="8"/>
  <c r="D159" i="8"/>
  <c r="D158" i="8"/>
  <c r="D157" i="8"/>
  <c r="D156" i="8"/>
  <c r="D155" i="8"/>
  <c r="D154" i="8"/>
  <c r="D152" i="8"/>
  <c r="D151" i="8"/>
  <c r="D149" i="8"/>
  <c r="D148" i="8"/>
  <c r="D146" i="8"/>
  <c r="D144" i="8"/>
  <c r="D142" i="8"/>
  <c r="D140" i="8"/>
  <c r="D139" i="8"/>
  <c r="D137" i="8"/>
  <c r="D135" i="8"/>
  <c r="D133" i="8"/>
  <c r="D131" i="8"/>
  <c r="D130" i="8"/>
  <c r="D128" i="8"/>
  <c r="D126" i="8"/>
  <c r="D124" i="8"/>
  <c r="D122" i="8"/>
  <c r="D120" i="8"/>
  <c r="D117" i="8"/>
  <c r="D115" i="8"/>
  <c r="D113" i="8"/>
  <c r="D111" i="8"/>
  <c r="D109" i="8"/>
  <c r="D107" i="8"/>
  <c r="D106" i="8"/>
  <c r="D104" i="8"/>
  <c r="D102" i="8"/>
  <c r="D100" i="8"/>
  <c r="D98" i="8"/>
  <c r="D97" i="8"/>
  <c r="D95" i="8"/>
  <c r="D93" i="8"/>
  <c r="D92" i="8"/>
  <c r="D90" i="8"/>
  <c r="D89" i="8"/>
  <c r="D87" i="8"/>
  <c r="D85" i="8"/>
  <c r="D83" i="8"/>
  <c r="D81" i="8"/>
  <c r="D80" i="8"/>
  <c r="D78" i="8"/>
  <c r="D76" i="8"/>
  <c r="D74" i="8"/>
  <c r="D72" i="8"/>
  <c r="D70" i="8"/>
  <c r="D68" i="8"/>
  <c r="D67" i="8"/>
  <c r="D65" i="8"/>
  <c r="D63" i="8"/>
  <c r="D61" i="8"/>
  <c r="D59" i="8"/>
  <c r="D57" i="8"/>
  <c r="D53" i="8"/>
  <c r="D51" i="8"/>
  <c r="D49" i="8"/>
  <c r="D47" i="8"/>
  <c r="D44" i="8"/>
  <c r="D42" i="8"/>
  <c r="D40" i="8"/>
  <c r="D37" i="8"/>
  <c r="D35" i="8"/>
  <c r="D33" i="8"/>
  <c r="D31" i="8"/>
  <c r="D28" i="8"/>
  <c r="D26" i="8"/>
  <c r="D24" i="8"/>
  <c r="D22" i="8"/>
  <c r="D20" i="8"/>
  <c r="D15" i="8"/>
  <c r="D13" i="8"/>
  <c r="D11" i="8"/>
  <c r="D8" i="8"/>
  <c r="B401" i="8"/>
  <c r="B397" i="8"/>
  <c r="B393" i="8"/>
  <c r="B389" i="8"/>
  <c r="B385" i="8"/>
  <c r="B381" i="8"/>
  <c r="B377" i="8"/>
  <c r="B373" i="8"/>
  <c r="B369" i="8"/>
  <c r="B365" i="8"/>
  <c r="B361" i="8"/>
  <c r="B357" i="8"/>
  <c r="J357" i="8" s="1"/>
  <c r="B353" i="8"/>
  <c r="B349" i="8"/>
  <c r="B345" i="8"/>
  <c r="J345" i="8" s="1"/>
  <c r="B341" i="8"/>
  <c r="B337" i="8"/>
  <c r="B333" i="8"/>
  <c r="B329" i="8"/>
  <c r="B325" i="8"/>
  <c r="B321" i="8"/>
  <c r="B402" i="8"/>
  <c r="B398" i="8"/>
  <c r="B394" i="8"/>
  <c r="B390" i="8"/>
  <c r="B386" i="8"/>
  <c r="B382" i="8"/>
  <c r="B378" i="8"/>
  <c r="B374" i="8"/>
  <c r="B370" i="8"/>
  <c r="B366" i="8"/>
  <c r="J366" i="8" s="1"/>
  <c r="B362" i="8"/>
  <c r="B358" i="8"/>
  <c r="B354" i="8"/>
  <c r="B350" i="8"/>
  <c r="B346" i="8"/>
  <c r="B342" i="8"/>
  <c r="B338" i="8"/>
  <c r="B334" i="8"/>
  <c r="B330" i="8"/>
  <c r="B326" i="8"/>
  <c r="J326" i="8" s="1"/>
  <c r="B322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J292" i="8" s="1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J276" i="8" s="1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J260" i="8" s="1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J237" i="8" s="1"/>
  <c r="B236" i="8"/>
  <c r="B235" i="8"/>
  <c r="B234" i="8"/>
  <c r="B233" i="8"/>
  <c r="B232" i="8"/>
  <c r="B231" i="8"/>
  <c r="B230" i="8"/>
  <c r="B229" i="8"/>
  <c r="B228" i="8"/>
  <c r="B403" i="8"/>
  <c r="B399" i="8"/>
  <c r="B395" i="8"/>
  <c r="B391" i="8"/>
  <c r="B387" i="8"/>
  <c r="B383" i="8"/>
  <c r="B379" i="8"/>
  <c r="J379" i="8" s="1"/>
  <c r="B375" i="8"/>
  <c r="B371" i="8"/>
  <c r="B367" i="8"/>
  <c r="B363" i="8"/>
  <c r="B359" i="8"/>
  <c r="B355" i="8"/>
  <c r="B351" i="8"/>
  <c r="J351" i="8" s="1"/>
  <c r="B347" i="8"/>
  <c r="B343" i="8"/>
  <c r="B339" i="8"/>
  <c r="B335" i="8"/>
  <c r="B331" i="8"/>
  <c r="B327" i="8"/>
  <c r="B323" i="8"/>
  <c r="B319" i="8"/>
  <c r="B400" i="8"/>
  <c r="B396" i="8"/>
  <c r="B392" i="8"/>
  <c r="B388" i="8"/>
  <c r="B384" i="8"/>
  <c r="B380" i="8"/>
  <c r="B376" i="8"/>
  <c r="B372" i="8"/>
  <c r="B368" i="8"/>
  <c r="B364" i="8"/>
  <c r="B360" i="8"/>
  <c r="B356" i="8"/>
  <c r="J356" i="8" s="1"/>
  <c r="B352" i="8"/>
  <c r="B348" i="8"/>
  <c r="B344" i="8"/>
  <c r="B340" i="8"/>
  <c r="B336" i="8"/>
  <c r="B332" i="8"/>
  <c r="B328" i="8"/>
  <c r="B324" i="8"/>
  <c r="B320" i="8"/>
  <c r="J320" i="8" s="1"/>
  <c r="B224" i="8"/>
  <c r="B220" i="8"/>
  <c r="B216" i="8"/>
  <c r="B212" i="8"/>
  <c r="B208" i="8"/>
  <c r="B204" i="8"/>
  <c r="B200" i="8"/>
  <c r="B196" i="8"/>
  <c r="B192" i="8"/>
  <c r="J192" i="8" s="1"/>
  <c r="B10" i="8"/>
  <c r="B225" i="8"/>
  <c r="B221" i="8"/>
  <c r="B217" i="8"/>
  <c r="B213" i="8"/>
  <c r="B209" i="8"/>
  <c r="B205" i="8"/>
  <c r="J205" i="8" s="1"/>
  <c r="B201" i="8"/>
  <c r="B197" i="8"/>
  <c r="B193" i="8"/>
  <c r="B8" i="8"/>
  <c r="B226" i="8"/>
  <c r="J226" i="8" s="1"/>
  <c r="B222" i="8"/>
  <c r="B218" i="8"/>
  <c r="B214" i="8"/>
  <c r="B210" i="8"/>
  <c r="B206" i="8"/>
  <c r="B202" i="8"/>
  <c r="B198" i="8"/>
  <c r="J198" i="8" s="1"/>
  <c r="B194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J169" i="8" s="1"/>
  <c r="B168" i="8"/>
  <c r="B167" i="8"/>
  <c r="J167" i="8" s="1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J151" i="8" s="1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J135" i="8" s="1"/>
  <c r="B134" i="8"/>
  <c r="B133" i="8"/>
  <c r="B132" i="8"/>
  <c r="B131" i="8"/>
  <c r="B130" i="8"/>
  <c r="B129" i="8"/>
  <c r="B128" i="8"/>
  <c r="J128" i="8" s="1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J107" i="8" s="1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J83" i="8" s="1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J57" i="8" s="1"/>
  <c r="B56" i="8"/>
  <c r="B53" i="8"/>
  <c r="B52" i="8"/>
  <c r="B51" i="8"/>
  <c r="B50" i="8"/>
  <c r="J50" i="8" s="1"/>
  <c r="B49" i="8"/>
  <c r="B48" i="8"/>
  <c r="B47" i="8"/>
  <c r="B46" i="8"/>
  <c r="J46" i="8" s="1"/>
  <c r="B45" i="8"/>
  <c r="B44" i="8"/>
  <c r="B43" i="8"/>
  <c r="J43" i="8" s="1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6" i="8"/>
  <c r="B15" i="8"/>
  <c r="B14" i="8"/>
  <c r="B13" i="8"/>
  <c r="B12" i="8"/>
  <c r="B11" i="8"/>
  <c r="B9" i="8"/>
  <c r="B7" i="8"/>
  <c r="B227" i="8"/>
  <c r="B223" i="8"/>
  <c r="B219" i="8"/>
  <c r="B215" i="8"/>
  <c r="B211" i="8"/>
  <c r="B207" i="8"/>
  <c r="B203" i="8"/>
  <c r="B199" i="8"/>
  <c r="B195" i="8"/>
  <c r="B191" i="8"/>
  <c r="D4" i="8"/>
  <c r="D5" i="20"/>
  <c r="D11" i="20" s="1"/>
  <c r="X22" i="3"/>
  <c r="M52" i="19"/>
  <c r="L52" i="19"/>
  <c r="C398" i="8"/>
  <c r="C403" i="8"/>
  <c r="C180" i="8"/>
  <c r="C144" i="8"/>
  <c r="C383" i="8"/>
  <c r="C214" i="8"/>
  <c r="C340" i="8"/>
  <c r="C49" i="8"/>
  <c r="C10" i="8"/>
  <c r="C82" i="8"/>
  <c r="C293" i="8"/>
  <c r="C189" i="8"/>
  <c r="C401" i="8"/>
  <c r="C298" i="8"/>
  <c r="C107" i="8"/>
  <c r="C135" i="8"/>
  <c r="C371" i="8"/>
  <c r="G396" i="8"/>
  <c r="G112" i="8"/>
  <c r="C369" i="8"/>
  <c r="C208" i="8"/>
  <c r="C97" i="8"/>
  <c r="C352" i="8"/>
  <c r="C239" i="8"/>
  <c r="C57" i="8"/>
  <c r="C323" i="8"/>
  <c r="C234" i="8"/>
  <c r="G341" i="8"/>
  <c r="C249" i="8"/>
  <c r="C247" i="8"/>
  <c r="C171" i="8"/>
  <c r="C90" i="8"/>
  <c r="C261" i="8"/>
  <c r="C134" i="8"/>
  <c r="C199" i="8"/>
  <c r="C23" i="8"/>
  <c r="C379" i="8"/>
  <c r="C345" i="8"/>
  <c r="C291" i="8"/>
  <c r="C72" i="8"/>
  <c r="C354" i="8"/>
  <c r="C159" i="8"/>
  <c r="C197" i="8"/>
  <c r="C231" i="8"/>
  <c r="C128" i="8"/>
  <c r="C258" i="8"/>
  <c r="C84" i="8"/>
  <c r="C61" i="8"/>
  <c r="C19" i="8"/>
  <c r="C288" i="8"/>
  <c r="C69" i="8"/>
  <c r="C319" i="8"/>
  <c r="C254" i="8"/>
  <c r="C235" i="8"/>
  <c r="C224" i="8"/>
  <c r="C75" i="8"/>
  <c r="C324" i="8"/>
  <c r="C222" i="8"/>
  <c r="C316" i="8"/>
  <c r="C147" i="8"/>
  <c r="C37" i="8"/>
  <c r="C56" i="8"/>
  <c r="C132" i="8"/>
  <c r="C114" i="8"/>
  <c r="C236" i="8"/>
  <c r="C390" i="8"/>
  <c r="C213" i="8"/>
  <c r="C12" i="8"/>
  <c r="C48" i="8"/>
  <c r="C353" i="8"/>
  <c r="C101" i="8"/>
  <c r="C182" i="8"/>
  <c r="C173" i="8"/>
  <c r="C360" i="8"/>
  <c r="C31" i="8"/>
  <c r="C241" i="8"/>
  <c r="C102" i="8"/>
  <c r="C91" i="8"/>
  <c r="C256" i="8"/>
  <c r="C25" i="8"/>
  <c r="C207" i="8"/>
  <c r="C113" i="8"/>
  <c r="C210" i="8"/>
  <c r="C106" i="8"/>
  <c r="C272" i="8"/>
  <c r="C87" i="8"/>
  <c r="C271" i="8"/>
  <c r="C297" i="8"/>
  <c r="C287" i="8"/>
  <c r="C212" i="8"/>
  <c r="C191" i="8"/>
  <c r="C20" i="8"/>
  <c r="C218" i="8"/>
  <c r="C223" i="8"/>
  <c r="C63" i="8"/>
  <c r="C327" i="8"/>
  <c r="C59" i="8"/>
  <c r="C124" i="8"/>
  <c r="C278" i="8"/>
  <c r="C273" i="8"/>
  <c r="C349" i="8"/>
  <c r="C219" i="8"/>
  <c r="C181" i="8"/>
  <c r="C387" i="8"/>
  <c r="C198" i="8"/>
  <c r="C39" i="8"/>
  <c r="C313" i="8"/>
  <c r="C279" i="8"/>
  <c r="C112" i="8"/>
  <c r="C220" i="8"/>
  <c r="C149" i="8"/>
  <c r="C67" i="8"/>
  <c r="C139" i="8"/>
  <c r="C347" i="8"/>
  <c r="C140" i="8"/>
  <c r="C337" i="8"/>
  <c r="C384" i="8"/>
  <c r="C143" i="8"/>
  <c r="C359" i="8"/>
  <c r="C28" i="8"/>
  <c r="C343" i="8"/>
  <c r="C296" i="8"/>
  <c r="C80" i="8"/>
  <c r="C200" i="8"/>
  <c r="C133" i="8"/>
  <c r="C302" i="8"/>
  <c r="C396" i="8"/>
  <c r="C154" i="8"/>
  <c r="C289" i="8"/>
  <c r="C366" i="8"/>
  <c r="C351" i="8"/>
  <c r="C336" i="8"/>
  <c r="C169" i="8"/>
  <c r="C9" i="8"/>
  <c r="C306" i="8"/>
  <c r="C380" i="8"/>
  <c r="C211" i="8"/>
  <c r="C201" i="8"/>
  <c r="C125" i="8"/>
  <c r="C216" i="8"/>
  <c r="C202" i="8"/>
  <c r="C300" i="8"/>
  <c r="C131" i="8"/>
  <c r="C21" i="8"/>
  <c r="C141" i="8"/>
  <c r="C217" i="8"/>
  <c r="C94" i="8"/>
  <c r="C374" i="8"/>
  <c r="C42" i="8"/>
  <c r="C130" i="8"/>
  <c r="C373" i="8"/>
  <c r="C105" i="8"/>
  <c r="C294" i="8"/>
  <c r="C285" i="8"/>
  <c r="G214" i="8"/>
  <c r="G367" i="8"/>
  <c r="C378" i="8"/>
  <c r="C372" i="8"/>
  <c r="C255" i="8"/>
  <c r="C126" i="8"/>
  <c r="C160" i="8"/>
  <c r="C320" i="8"/>
  <c r="C402" i="8"/>
  <c r="C299" i="8"/>
  <c r="C116" i="8"/>
  <c r="C322" i="8"/>
  <c r="C193" i="8"/>
  <c r="C127" i="8"/>
  <c r="C165" i="8"/>
  <c r="C14" i="8"/>
  <c r="C312" i="8"/>
  <c r="C203" i="8"/>
  <c r="C233" i="8"/>
  <c r="C100" i="8"/>
  <c r="C96" i="8"/>
  <c r="C146" i="8"/>
  <c r="C187" i="8"/>
  <c r="C399" i="8"/>
  <c r="C270" i="8"/>
  <c r="C13" i="8"/>
  <c r="C338" i="8"/>
  <c r="C308" i="8"/>
  <c r="C388" i="8"/>
  <c r="C45" i="8"/>
  <c r="C120" i="8"/>
  <c r="C334" i="8"/>
  <c r="C225" i="8"/>
  <c r="C335" i="8"/>
  <c r="C174" i="8"/>
  <c r="C377" i="8"/>
  <c r="C177" i="8"/>
  <c r="C152" i="8"/>
  <c r="C394" i="8"/>
  <c r="C361" i="8"/>
  <c r="C161" i="8"/>
  <c r="C188" i="8"/>
  <c r="C275" i="8"/>
  <c r="C342" i="8"/>
  <c r="C86" i="8"/>
  <c r="C58" i="8"/>
  <c r="C205" i="8"/>
  <c r="C93" i="8"/>
  <c r="C304" i="8"/>
  <c r="C303" i="8"/>
  <c r="C286" i="8"/>
  <c r="C33" i="8"/>
  <c r="C364" i="8"/>
  <c r="C108" i="8"/>
  <c r="C195" i="8"/>
  <c r="C262" i="8"/>
  <c r="C137" i="8"/>
  <c r="C209" i="8"/>
  <c r="C253" i="8"/>
  <c r="C194" i="8"/>
  <c r="C386" i="8"/>
  <c r="C395" i="8"/>
  <c r="C98" i="8"/>
  <c r="C196" i="8"/>
  <c r="C178" i="8"/>
  <c r="C284" i="8"/>
  <c r="C115" i="8"/>
  <c r="C400" i="8"/>
  <c r="C269" i="8"/>
  <c r="C153" i="8"/>
  <c r="C250" i="8"/>
  <c r="C251" i="8"/>
  <c r="C121" i="8"/>
  <c r="C88" i="8"/>
  <c r="C74" i="8"/>
  <c r="C204" i="8"/>
  <c r="C358" i="8"/>
  <c r="C85" i="8"/>
  <c r="C60" i="8"/>
  <c r="C79" i="8"/>
  <c r="C317" i="8"/>
  <c r="C103" i="8"/>
  <c r="C375" i="8"/>
  <c r="C238" i="8"/>
  <c r="C356" i="8"/>
  <c r="C226" i="8"/>
  <c r="C192" i="8"/>
  <c r="C328" i="8"/>
  <c r="C228" i="8"/>
  <c r="C119" i="8"/>
  <c r="C309" i="8"/>
  <c r="C331" i="8"/>
  <c r="C95" i="8"/>
  <c r="C122" i="8"/>
  <c r="C66" i="8"/>
  <c r="C315" i="8"/>
  <c r="C186" i="8"/>
  <c r="C244" i="8"/>
  <c r="C389" i="8"/>
  <c r="C311" i="8"/>
  <c r="C184" i="8"/>
  <c r="C168" i="8"/>
  <c r="C382" i="8"/>
  <c r="C44" i="8"/>
  <c r="C215" i="8"/>
  <c r="C190" i="8"/>
  <c r="C41" i="8"/>
  <c r="C142" i="8"/>
  <c r="C232" i="8"/>
  <c r="C123" i="8"/>
  <c r="C325" i="8"/>
  <c r="C104" i="8"/>
  <c r="C290" i="8"/>
  <c r="C43" i="8"/>
  <c r="C36" i="8"/>
  <c r="C240" i="8"/>
  <c r="C155" i="8"/>
  <c r="C138" i="8"/>
  <c r="C32" i="8"/>
  <c r="C252" i="8"/>
  <c r="C339" i="8"/>
  <c r="C83" i="8"/>
  <c r="C150" i="8"/>
  <c r="C277" i="8"/>
  <c r="C71" i="8"/>
  <c r="C8" i="8"/>
  <c r="C301" i="8"/>
  <c r="C391" i="8"/>
  <c r="C370" i="8"/>
  <c r="C281" i="8"/>
  <c r="C73" i="8"/>
  <c r="C172" i="8"/>
  <c r="C259" i="8"/>
  <c r="C326" i="8"/>
  <c r="C70" i="8"/>
  <c r="C40" i="8"/>
  <c r="C333" i="8"/>
  <c r="C109" i="8"/>
  <c r="C64" i="8"/>
  <c r="C392" i="8"/>
  <c r="C110" i="8"/>
  <c r="C51" i="8"/>
  <c r="C111" i="8"/>
  <c r="C321" i="8"/>
  <c r="C307" i="8"/>
  <c r="C118" i="8"/>
  <c r="C38" i="8"/>
  <c r="C393" i="8"/>
  <c r="C267" i="8"/>
  <c r="C248" i="8"/>
  <c r="C245" i="8"/>
  <c r="C344" i="8"/>
  <c r="C330" i="8"/>
  <c r="C27" i="8"/>
  <c r="C227" i="8"/>
  <c r="C265" i="8"/>
  <c r="C50" i="8"/>
  <c r="G312" i="8"/>
  <c r="G7" i="8"/>
  <c r="G65" i="8"/>
  <c r="G132" i="8"/>
  <c r="G274" i="8"/>
  <c r="G32" i="8"/>
  <c r="G322" i="8"/>
  <c r="G230" i="8"/>
  <c r="G25" i="8"/>
  <c r="G402" i="8"/>
  <c r="G161" i="8"/>
  <c r="G60" i="8"/>
  <c r="G191" i="8"/>
  <c r="G354" i="8"/>
  <c r="G225" i="8"/>
  <c r="G45" i="8"/>
  <c r="G14" i="8"/>
  <c r="G244" i="8"/>
  <c r="G226" i="8"/>
  <c r="G157" i="8"/>
  <c r="G170" i="8"/>
  <c r="G185" i="8"/>
  <c r="G199" i="8"/>
  <c r="G29" i="8"/>
  <c r="G69" i="8"/>
  <c r="G292" i="8"/>
  <c r="G300" i="8"/>
  <c r="G180" i="8"/>
  <c r="G174" i="8"/>
  <c r="G158" i="8"/>
  <c r="G23" i="8"/>
  <c r="G159" i="8"/>
  <c r="C26" i="8"/>
  <c r="C365" i="8"/>
  <c r="C229" i="8"/>
  <c r="C295" i="8"/>
  <c r="C276" i="8"/>
  <c r="C167" i="8"/>
  <c r="C7" i="8"/>
  <c r="C15" i="8"/>
  <c r="C368" i="8"/>
  <c r="C367" i="8"/>
  <c r="C350" i="8"/>
  <c r="C185" i="8"/>
  <c r="C47" i="8"/>
  <c r="C156" i="8"/>
  <c r="C243" i="8"/>
  <c r="C310" i="8"/>
  <c r="C329" i="8"/>
  <c r="C24" i="8"/>
  <c r="C16" i="8"/>
  <c r="C221" i="8"/>
  <c r="C282" i="8"/>
  <c r="C264" i="8"/>
  <c r="C151" i="8"/>
  <c r="C29" i="8"/>
  <c r="C136" i="8"/>
  <c r="C318" i="8"/>
  <c r="C129" i="8"/>
  <c r="C62" i="8"/>
  <c r="C260" i="8"/>
  <c r="C263" i="8"/>
  <c r="C242" i="8"/>
  <c r="C357" i="8"/>
  <c r="C332" i="8"/>
  <c r="C76" i="8"/>
  <c r="C163" i="8"/>
  <c r="C230" i="8"/>
  <c r="C53" i="8"/>
  <c r="C81" i="8"/>
  <c r="C22" i="8"/>
  <c r="C46" i="8"/>
  <c r="G57" i="8"/>
  <c r="G221" i="8"/>
  <c r="G344" i="8"/>
  <c r="G298" i="8"/>
  <c r="G258" i="8"/>
  <c r="G297" i="8"/>
  <c r="G91" i="8"/>
  <c r="G232" i="8"/>
  <c r="G153" i="8"/>
  <c r="G311" i="8"/>
  <c r="G197" i="8"/>
  <c r="G363" i="8"/>
  <c r="G97" i="8"/>
  <c r="C157" i="8"/>
  <c r="C314" i="8"/>
  <c r="C292" i="8"/>
  <c r="C183" i="8"/>
  <c r="C89" i="8"/>
  <c r="C164" i="8"/>
  <c r="C346" i="8"/>
  <c r="C305" i="8"/>
  <c r="C117" i="8"/>
  <c r="C280" i="8"/>
  <c r="C283" i="8"/>
  <c r="C266" i="8"/>
  <c r="C11" i="8"/>
  <c r="C348" i="8"/>
  <c r="C92" i="8"/>
  <c r="C179" i="8"/>
  <c r="C246" i="8"/>
  <c r="C77" i="8"/>
  <c r="C145" i="8"/>
  <c r="C381" i="8"/>
  <c r="C30" i="8"/>
  <c r="C170" i="8"/>
  <c r="C148" i="8"/>
  <c r="C362" i="8"/>
  <c r="C385" i="8"/>
  <c r="C363" i="8"/>
  <c r="C206" i="8"/>
  <c r="C78" i="8"/>
  <c r="C176" i="8"/>
  <c r="C175" i="8"/>
  <c r="C158" i="8"/>
  <c r="C52" i="8"/>
  <c r="C268" i="8"/>
  <c r="C355" i="8"/>
  <c r="C99" i="8"/>
  <c r="C166" i="8"/>
  <c r="C341" i="8"/>
  <c r="C34" i="8"/>
  <c r="C397" i="8"/>
  <c r="K52" i="19"/>
  <c r="G121" i="8"/>
  <c r="G33" i="8"/>
  <c r="G383" i="8"/>
  <c r="G171" i="8"/>
  <c r="G399" i="8"/>
  <c r="G263" i="8"/>
  <c r="G104" i="8"/>
  <c r="G382" i="8"/>
  <c r="G106" i="8"/>
  <c r="G115" i="8"/>
  <c r="G257" i="8"/>
  <c r="G376" i="8"/>
  <c r="G375" i="8"/>
  <c r="G228" i="8"/>
  <c r="G335" i="8"/>
  <c r="G378" i="8"/>
  <c r="G306" i="8"/>
  <c r="G234" i="8"/>
  <c r="G349" i="8"/>
  <c r="G126" i="8"/>
  <c r="G141" i="8"/>
  <c r="G66" i="8"/>
  <c r="G120" i="8"/>
  <c r="G90" i="8"/>
  <c r="G93" i="8"/>
  <c r="G41" i="8"/>
  <c r="G284" i="8"/>
  <c r="G34" i="8"/>
  <c r="G220" i="8"/>
  <c r="G239" i="8"/>
  <c r="G366" i="8"/>
  <c r="G207" i="8"/>
  <c r="G386" i="8"/>
  <c r="G167" i="8"/>
  <c r="G206" i="8"/>
  <c r="G138" i="8"/>
  <c r="G318" i="8"/>
  <c r="G68" i="8"/>
  <c r="G210" i="8"/>
  <c r="G309" i="8"/>
  <c r="G154" i="8"/>
  <c r="G277" i="8"/>
  <c r="G265" i="8"/>
  <c r="G136" i="8"/>
  <c r="G142" i="8"/>
  <c r="G165" i="8"/>
  <c r="G74" i="8"/>
  <c r="G72" i="8"/>
  <c r="G166" i="8"/>
  <c r="G95" i="8"/>
  <c r="G259" i="8"/>
  <c r="G47" i="8"/>
  <c r="G48" i="8"/>
  <c r="G150" i="8"/>
  <c r="G73" i="8"/>
  <c r="G379" i="8"/>
  <c r="G151" i="8"/>
  <c r="G270" i="8"/>
  <c r="G15" i="8"/>
  <c r="G202" i="8"/>
  <c r="G285" i="8"/>
  <c r="G262" i="8"/>
  <c r="G255" i="8"/>
  <c r="G251" i="8"/>
  <c r="G299" i="8"/>
  <c r="G172" i="8"/>
  <c r="G231" i="8"/>
  <c r="G350" i="8"/>
  <c r="G111" i="8"/>
  <c r="G374" i="8"/>
  <c r="G46" i="8"/>
  <c r="G92" i="8"/>
  <c r="G203" i="8"/>
  <c r="G286" i="8"/>
  <c r="G326" i="8"/>
  <c r="G51" i="8"/>
  <c r="G260" i="8"/>
  <c r="G188" i="8"/>
  <c r="G192" i="8"/>
  <c r="G128" i="8"/>
  <c r="G103" i="8"/>
  <c r="G401" i="8"/>
  <c r="G372" i="8"/>
  <c r="G139" i="8"/>
  <c r="G308" i="8"/>
  <c r="G8" i="8"/>
  <c r="G204" i="8"/>
  <c r="G79" i="8"/>
  <c r="G302" i="8"/>
  <c r="G49" i="8"/>
  <c r="G329" i="8"/>
  <c r="G193" i="8"/>
  <c r="G385" i="8"/>
  <c r="G58" i="8"/>
  <c r="G169" i="8"/>
  <c r="G332" i="8"/>
  <c r="G144" i="8"/>
  <c r="G356" i="8"/>
  <c r="G117" i="8"/>
  <c r="G324" i="8"/>
  <c r="G316" i="8"/>
  <c r="G362" i="8"/>
  <c r="G127" i="8"/>
  <c r="G254" i="8"/>
  <c r="G389" i="8"/>
  <c r="G194" i="8"/>
  <c r="G357" i="8"/>
  <c r="G218" i="8"/>
  <c r="G317" i="8"/>
  <c r="G50" i="8"/>
  <c r="G343" i="8"/>
  <c r="G146" i="8"/>
  <c r="G181" i="8"/>
  <c r="G345" i="8"/>
  <c r="G36" i="8"/>
  <c r="G313" i="8"/>
  <c r="G20" i="8"/>
  <c r="G229" i="8"/>
  <c r="G175" i="8"/>
  <c r="G75" i="8"/>
  <c r="G252" i="8"/>
  <c r="G391" i="8"/>
  <c r="G240" i="8"/>
  <c r="G209" i="8"/>
  <c r="G173" i="8"/>
  <c r="G227" i="8"/>
  <c r="G371" i="8"/>
  <c r="G224" i="8"/>
  <c r="G177" i="8"/>
  <c r="G147" i="8"/>
  <c r="G61" i="8"/>
  <c r="G387" i="8"/>
  <c r="G289" i="8"/>
  <c r="G380" i="8"/>
  <c r="G155" i="8"/>
  <c r="G336" i="8"/>
  <c r="G70" i="8"/>
  <c r="G365" i="8"/>
  <c r="G219" i="8"/>
  <c r="G179" i="8"/>
  <c r="G162" i="8"/>
  <c r="G213" i="8"/>
  <c r="G94" i="8"/>
  <c r="G99" i="8"/>
  <c r="G182" i="8"/>
  <c r="G116" i="8"/>
  <c r="G71" i="8"/>
  <c r="G108" i="8"/>
  <c r="G200" i="8"/>
  <c r="G279" i="8"/>
  <c r="G338" i="8"/>
  <c r="G100" i="8"/>
  <c r="G282" i="8"/>
  <c r="G189" i="8"/>
  <c r="G130" i="8"/>
  <c r="G152" i="8"/>
  <c r="G148" i="8"/>
  <c r="G328" i="8"/>
  <c r="G80" i="8"/>
  <c r="G264" i="8"/>
  <c r="G327" i="8"/>
  <c r="G164" i="8"/>
  <c r="G295" i="8"/>
  <c r="G184" i="8"/>
  <c r="G247" i="8"/>
  <c r="G290" i="8"/>
  <c r="G222" i="8"/>
  <c r="G190" i="8"/>
  <c r="G261" i="8"/>
  <c r="G82" i="8"/>
  <c r="G88" i="8"/>
  <c r="G393" i="8"/>
  <c r="G67" i="8"/>
  <c r="G353" i="8"/>
  <c r="G40" i="8"/>
  <c r="G293" i="8"/>
  <c r="G392" i="8"/>
  <c r="G217" i="8"/>
  <c r="G348" i="8"/>
  <c r="G56" i="8"/>
  <c r="G248" i="8"/>
  <c r="G38" i="8"/>
  <c r="G268" i="8"/>
  <c r="G388" i="8"/>
  <c r="G236" i="8"/>
  <c r="G359" i="8"/>
  <c r="G168" i="8"/>
  <c r="G215" i="8"/>
  <c r="G176" i="8"/>
  <c r="G107" i="8"/>
  <c r="G83" i="8"/>
  <c r="G43" i="8"/>
  <c r="G355" i="8"/>
  <c r="G160" i="8"/>
  <c r="G85" i="8"/>
  <c r="G62" i="8"/>
  <c r="G145" i="8"/>
  <c r="G364" i="8"/>
  <c r="G133" i="8"/>
  <c r="G296" i="8"/>
  <c r="G42" i="8"/>
  <c r="G272" i="8"/>
  <c r="G273" i="8"/>
  <c r="G237" i="8"/>
  <c r="G119" i="8"/>
  <c r="G307" i="8"/>
  <c r="G78" i="8"/>
  <c r="G77" i="8"/>
  <c r="G281" i="8"/>
  <c r="G384" i="8"/>
  <c r="G118" i="8"/>
  <c r="G37" i="8"/>
  <c r="G283" i="8"/>
  <c r="G211" i="8"/>
  <c r="E125" i="8"/>
  <c r="E243" i="8"/>
  <c r="E336" i="8"/>
  <c r="E355" i="8"/>
  <c r="E12" i="8"/>
  <c r="E103" i="8"/>
  <c r="E64" i="8"/>
  <c r="E299" i="8"/>
  <c r="E310" i="8"/>
  <c r="E66" i="8"/>
  <c r="E40" i="8"/>
  <c r="E381" i="8"/>
  <c r="E208" i="8"/>
  <c r="E182" i="8"/>
  <c r="G16" i="8"/>
  <c r="G216" i="8"/>
  <c r="G394" i="8"/>
  <c r="G398" i="8"/>
  <c r="G377" i="8"/>
  <c r="G183" i="8"/>
  <c r="G52" i="8"/>
  <c r="G330" i="8"/>
  <c r="G233" i="8"/>
  <c r="G84" i="8"/>
  <c r="G368" i="8"/>
  <c r="G358" i="8"/>
  <c r="G102" i="8"/>
  <c r="G30" i="8"/>
  <c r="G21" i="8"/>
  <c r="G10" i="8"/>
  <c r="G113" i="8"/>
  <c r="G124" i="8"/>
  <c r="G129" i="8"/>
  <c r="G59" i="8"/>
  <c r="G352" i="8"/>
  <c r="G342" i="8"/>
  <c r="G86" i="8"/>
  <c r="G12" i="8"/>
  <c r="G397" i="8"/>
  <c r="G19" i="8"/>
  <c r="G156" i="8"/>
  <c r="G267" i="8"/>
  <c r="G275" i="8"/>
  <c r="G280" i="8"/>
  <c r="G186" i="8"/>
  <c r="G26" i="8"/>
  <c r="G253" i="8"/>
  <c r="G212" i="8"/>
  <c r="G114" i="8"/>
  <c r="G303" i="8"/>
  <c r="G131" i="8"/>
  <c r="G208" i="8"/>
  <c r="G198" i="8"/>
  <c r="G149" i="8"/>
  <c r="G137" i="8"/>
  <c r="G125" i="8"/>
  <c r="G140" i="8"/>
  <c r="G9" i="8"/>
  <c r="G13" i="8"/>
  <c r="G291" i="8"/>
  <c r="G334" i="8"/>
  <c r="G249" i="8"/>
  <c r="G89" i="8"/>
  <c r="G360" i="8"/>
  <c r="G266" i="8"/>
  <c r="G123" i="8"/>
  <c r="G11" i="8"/>
  <c r="G320" i="8"/>
  <c r="G310" i="8"/>
  <c r="G369" i="8"/>
  <c r="G351" i="8"/>
  <c r="G333" i="8"/>
  <c r="G347" i="8"/>
  <c r="G163" i="8"/>
  <c r="G331" i="8"/>
  <c r="G339" i="8"/>
  <c r="E37" i="8"/>
  <c r="E367" i="8"/>
  <c r="E253" i="8"/>
  <c r="E76" i="8"/>
  <c r="G346" i="8"/>
  <c r="G105" i="8"/>
  <c r="G122" i="8"/>
  <c r="G361" i="8"/>
  <c r="G314" i="8"/>
  <c r="G201" i="8"/>
  <c r="G63" i="8"/>
  <c r="G340" i="8"/>
  <c r="G242" i="8"/>
  <c r="G96" i="8"/>
  <c r="G373" i="8"/>
  <c r="G304" i="8"/>
  <c r="G294" i="8"/>
  <c r="G337" i="8"/>
  <c r="G319" i="8"/>
  <c r="G301" i="8"/>
  <c r="G135" i="8"/>
  <c r="G39" i="8"/>
  <c r="G235" i="8"/>
  <c r="G243" i="8"/>
  <c r="G325" i="8"/>
  <c r="G288" i="8"/>
  <c r="G278" i="8"/>
  <c r="G305" i="8"/>
  <c r="G287" i="8"/>
  <c r="G269" i="8"/>
  <c r="G187" i="8"/>
  <c r="G76" i="8"/>
  <c r="G395" i="8"/>
  <c r="G196" i="8"/>
  <c r="G98" i="8"/>
  <c r="G271" i="8"/>
  <c r="G109" i="8"/>
  <c r="G370" i="8"/>
  <c r="G321" i="8"/>
  <c r="G143" i="8"/>
  <c r="G24" i="8"/>
  <c r="G390" i="8"/>
  <c r="G134" i="8"/>
  <c r="G64" i="8"/>
  <c r="G53" i="8"/>
  <c r="G44" i="8"/>
  <c r="G35" i="8"/>
  <c r="G81" i="8"/>
  <c r="G87" i="8"/>
  <c r="G400" i="8"/>
  <c r="G250" i="8"/>
  <c r="G101" i="8"/>
  <c r="G381" i="8"/>
  <c r="G276" i="8"/>
  <c r="G178" i="8"/>
  <c r="G22" i="8"/>
  <c r="G245" i="8"/>
  <c r="G256" i="8"/>
  <c r="G241" i="8"/>
  <c r="G223" i="8"/>
  <c r="G205" i="8"/>
  <c r="G195" i="8"/>
  <c r="G27" i="8"/>
  <c r="G31" i="8"/>
  <c r="E58" i="8"/>
  <c r="E10" i="8"/>
  <c r="E339" i="8"/>
  <c r="E227" i="8"/>
  <c r="E36" i="8"/>
  <c r="E8" i="8"/>
  <c r="E50" i="8"/>
  <c r="E349" i="8"/>
  <c r="E221" i="8"/>
  <c r="E93" i="8"/>
  <c r="E304" i="8"/>
  <c r="E176" i="8"/>
  <c r="E199" i="8"/>
  <c r="E71" i="8"/>
  <c r="E150" i="8"/>
  <c r="E57" i="8"/>
  <c r="E53" i="8"/>
  <c r="E21" i="8"/>
  <c r="E307" i="8"/>
  <c r="E9" i="8"/>
  <c r="E24" i="8"/>
  <c r="E303" i="8"/>
  <c r="E23" i="8"/>
  <c r="E403" i="8"/>
  <c r="E317" i="8"/>
  <c r="E189" i="8"/>
  <c r="E400" i="8"/>
  <c r="E272" i="8"/>
  <c r="E140" i="8"/>
  <c r="E167" i="8"/>
  <c r="E374" i="8"/>
  <c r="E246" i="8"/>
  <c r="E63" i="8"/>
  <c r="E98" i="8"/>
  <c r="E130" i="8"/>
  <c r="E162" i="8"/>
  <c r="E194" i="8"/>
  <c r="E226" i="8"/>
  <c r="E258" i="8"/>
  <c r="E290" i="8"/>
  <c r="E322" i="8"/>
  <c r="E354" i="8"/>
  <c r="E386" i="8"/>
  <c r="E83" i="8"/>
  <c r="E115" i="8"/>
  <c r="E147" i="8"/>
  <c r="E179" i="8"/>
  <c r="E211" i="8"/>
  <c r="E88" i="8"/>
  <c r="E120" i="8"/>
  <c r="E156" i="8"/>
  <c r="E188" i="8"/>
  <c r="E220" i="8"/>
  <c r="E252" i="8"/>
  <c r="E284" i="8"/>
  <c r="E316" i="8"/>
  <c r="E348" i="8"/>
  <c r="E380" i="8"/>
  <c r="E73" i="8"/>
  <c r="E105" i="8"/>
  <c r="E137" i="8"/>
  <c r="E169" i="8"/>
  <c r="E201" i="8"/>
  <c r="E233" i="8"/>
  <c r="E265" i="8"/>
  <c r="E297" i="8"/>
  <c r="E329" i="8"/>
  <c r="E361" i="8"/>
  <c r="E397" i="8"/>
  <c r="E327" i="8"/>
  <c r="E30" i="8"/>
  <c r="E15" i="8"/>
  <c r="E347" i="8"/>
  <c r="E39" i="8"/>
  <c r="E239" i="8"/>
  <c r="E319" i="8"/>
  <c r="E383" i="8"/>
  <c r="E28" i="8"/>
  <c r="E44" i="8"/>
  <c r="E13" i="8"/>
  <c r="E259" i="8"/>
  <c r="E323" i="8"/>
  <c r="E387" i="8"/>
  <c r="E29" i="8"/>
  <c r="E45" i="8"/>
  <c r="E14" i="8"/>
  <c r="E62" i="8"/>
  <c r="E119" i="8"/>
  <c r="E160" i="8"/>
  <c r="E224" i="8"/>
  <c r="E288" i="8"/>
  <c r="E320" i="8"/>
  <c r="E384" i="8"/>
  <c r="E77" i="8"/>
  <c r="E109" i="8"/>
  <c r="E141" i="8"/>
  <c r="E205" i="8"/>
  <c r="E237" i="8"/>
  <c r="E269" i="8"/>
  <c r="E301" i="8"/>
  <c r="E365" i="8"/>
  <c r="E401" i="8"/>
  <c r="E343" i="8"/>
  <c r="E34" i="8"/>
  <c r="E235" i="8"/>
  <c r="E363" i="8"/>
  <c r="E255" i="8"/>
  <c r="E335" i="8"/>
  <c r="E399" i="8"/>
  <c r="E32" i="8"/>
  <c r="E48" i="8"/>
  <c r="E7" i="8"/>
  <c r="E275" i="8"/>
  <c r="E402" i="8"/>
  <c r="E33" i="8"/>
  <c r="E49" i="8"/>
  <c r="E65" i="8"/>
  <c r="E70" i="8"/>
  <c r="E102" i="8"/>
  <c r="E134" i="8"/>
  <c r="E166" i="8"/>
  <c r="E198" i="8"/>
  <c r="E230" i="8"/>
  <c r="E262" i="8"/>
  <c r="E294" i="8"/>
  <c r="E326" i="8"/>
  <c r="E358" i="8"/>
  <c r="E390" i="8"/>
  <c r="E87" i="8"/>
  <c r="E151" i="8"/>
  <c r="E183" i="8"/>
  <c r="E215" i="8"/>
  <c r="E92" i="8"/>
  <c r="E124" i="8"/>
  <c r="E192" i="8"/>
  <c r="E256" i="8"/>
  <c r="E352" i="8"/>
  <c r="E173" i="8"/>
  <c r="E333" i="8"/>
  <c r="E43" i="8"/>
  <c r="E82" i="8"/>
  <c r="E114" i="8"/>
  <c r="E146" i="8"/>
  <c r="E178" i="8"/>
  <c r="E210" i="8"/>
  <c r="E242" i="8"/>
  <c r="E274" i="8"/>
  <c r="E306" i="8"/>
  <c r="E338" i="8"/>
  <c r="E370" i="8"/>
  <c r="E67" i="8"/>
  <c r="E99" i="8"/>
  <c r="E131" i="8"/>
  <c r="E163" i="8"/>
  <c r="E195" i="8"/>
  <c r="E72" i="8"/>
  <c r="E104" i="8"/>
  <c r="E136" i="8"/>
  <c r="E172" i="8"/>
  <c r="E204" i="8"/>
  <c r="E236" i="8"/>
  <c r="E268" i="8"/>
  <c r="E300" i="8"/>
  <c r="E332" i="8"/>
  <c r="E364" i="8"/>
  <c r="E396" i="8"/>
  <c r="E89" i="8"/>
  <c r="E121" i="8"/>
  <c r="E153" i="8"/>
  <c r="E185" i="8"/>
  <c r="E217" i="8"/>
  <c r="E249" i="8"/>
  <c r="E281" i="8"/>
  <c r="E345" i="8"/>
  <c r="E377" i="8"/>
  <c r="E263" i="8"/>
  <c r="E391" i="8"/>
  <c r="E46" i="8"/>
  <c r="E283" i="8"/>
  <c r="E25" i="8"/>
  <c r="E351" i="8"/>
  <c r="E278" i="8"/>
  <c r="E61" i="8"/>
  <c r="E41" i="8"/>
  <c r="E371" i="8"/>
  <c r="E291" i="8"/>
  <c r="E52" i="8"/>
  <c r="E20" i="8"/>
  <c r="E287" i="8"/>
  <c r="E279" i="8"/>
  <c r="E285" i="8"/>
  <c r="E157" i="8"/>
  <c r="E368" i="8"/>
  <c r="E240" i="8"/>
  <c r="E108" i="8"/>
  <c r="E135" i="8"/>
  <c r="E342" i="8"/>
  <c r="E214" i="8"/>
  <c r="E86" i="8"/>
  <c r="E74" i="8"/>
  <c r="E90" i="8"/>
  <c r="E106" i="8"/>
  <c r="E122" i="8"/>
  <c r="E138" i="8"/>
  <c r="E154" i="8"/>
  <c r="E170" i="8"/>
  <c r="E186" i="8"/>
  <c r="E202" i="8"/>
  <c r="E218" i="8"/>
  <c r="E234" i="8"/>
  <c r="E250" i="8"/>
  <c r="E266" i="8"/>
  <c r="E282" i="8"/>
  <c r="E298" i="8"/>
  <c r="E314" i="8"/>
  <c r="E330" i="8"/>
  <c r="E346" i="8"/>
  <c r="E362" i="8"/>
  <c r="E378" i="8"/>
  <c r="E394" i="8"/>
  <c r="E75" i="8"/>
  <c r="E91" i="8"/>
  <c r="E107" i="8"/>
  <c r="E123" i="8"/>
  <c r="E139" i="8"/>
  <c r="E155" i="8"/>
  <c r="E171" i="8"/>
  <c r="E187" i="8"/>
  <c r="E203" i="8"/>
  <c r="E219" i="8"/>
  <c r="E80" i="8"/>
  <c r="E96" i="8"/>
  <c r="E112" i="8"/>
  <c r="E128" i="8"/>
  <c r="E148" i="8"/>
  <c r="E180" i="8"/>
  <c r="E196" i="8"/>
  <c r="E212" i="8"/>
  <c r="E228" i="8"/>
  <c r="E244" i="8"/>
  <c r="E260" i="8"/>
  <c r="E276" i="8"/>
  <c r="E292" i="8"/>
  <c r="E308" i="8"/>
  <c r="E324" i="8"/>
  <c r="E340" i="8"/>
  <c r="E356" i="8"/>
  <c r="E372" i="8"/>
  <c r="E388" i="8"/>
  <c r="E59" i="8"/>
  <c r="E81" i="8"/>
  <c r="E97" i="8"/>
  <c r="E113" i="8"/>
  <c r="E129" i="8"/>
  <c r="E145" i="8"/>
  <c r="E161" i="8"/>
  <c r="E177" i="8"/>
  <c r="E193" i="8"/>
  <c r="E209" i="8"/>
  <c r="E225" i="8"/>
  <c r="E241" i="8"/>
  <c r="E257" i="8"/>
  <c r="E273" i="8"/>
  <c r="E289" i="8"/>
  <c r="E305" i="8"/>
  <c r="E321" i="8"/>
  <c r="E337" i="8"/>
  <c r="E353" i="8"/>
  <c r="E369" i="8"/>
  <c r="E389" i="8"/>
  <c r="E231" i="8"/>
  <c r="E295" i="8"/>
  <c r="E359" i="8"/>
  <c r="E22" i="8"/>
  <c r="E38" i="8"/>
  <c r="E19" i="8"/>
  <c r="E251" i="8"/>
  <c r="E315" i="8"/>
  <c r="E379" i="8"/>
  <c r="E27" i="8"/>
  <c r="E47" i="8"/>
  <c r="E16" i="8"/>
  <c r="E271" i="8"/>
  <c r="E60" i="8"/>
  <c r="E78" i="8"/>
  <c r="E94" i="8"/>
  <c r="E110" i="8"/>
  <c r="E126" i="8"/>
  <c r="E142" i="8"/>
  <c r="E158" i="8"/>
  <c r="E174" i="8"/>
  <c r="E190" i="8"/>
  <c r="E206" i="8"/>
  <c r="E222" i="8"/>
  <c r="E238" i="8"/>
  <c r="E254" i="8"/>
  <c r="E270" i="8"/>
  <c r="E286" i="8"/>
  <c r="E302" i="8"/>
  <c r="E318" i="8"/>
  <c r="E334" i="8"/>
  <c r="E350" i="8"/>
  <c r="E366" i="8"/>
  <c r="E382" i="8"/>
  <c r="E398" i="8"/>
  <c r="E79" i="8"/>
  <c r="E95" i="8"/>
  <c r="E111" i="8"/>
  <c r="E127" i="8"/>
  <c r="E143" i="8"/>
  <c r="E159" i="8"/>
  <c r="E175" i="8"/>
  <c r="E191" i="8"/>
  <c r="E207" i="8"/>
  <c r="E68" i="8"/>
  <c r="E84" i="8"/>
  <c r="E100" i="8"/>
  <c r="E116" i="8"/>
  <c r="E132" i="8"/>
  <c r="E152" i="8"/>
  <c r="E168" i="8"/>
  <c r="E184" i="8"/>
  <c r="E200" i="8"/>
  <c r="E216" i="8"/>
  <c r="E232" i="8"/>
  <c r="E248" i="8"/>
  <c r="E264" i="8"/>
  <c r="E280" i="8"/>
  <c r="E296" i="8"/>
  <c r="E312" i="8"/>
  <c r="E328" i="8"/>
  <c r="E344" i="8"/>
  <c r="E360" i="8"/>
  <c r="E376" i="8"/>
  <c r="E392" i="8"/>
  <c r="E69" i="8"/>
  <c r="E85" i="8"/>
  <c r="E101" i="8"/>
  <c r="E117" i="8"/>
  <c r="E133" i="8"/>
  <c r="E149" i="8"/>
  <c r="E165" i="8"/>
  <c r="E181" i="8"/>
  <c r="E197" i="8"/>
  <c r="E213" i="8"/>
  <c r="E229" i="8"/>
  <c r="E245" i="8"/>
  <c r="E261" i="8"/>
  <c r="E277" i="8"/>
  <c r="E293" i="8"/>
  <c r="E309" i="8"/>
  <c r="E325" i="8"/>
  <c r="E341" i="8"/>
  <c r="E357" i="8"/>
  <c r="E373" i="8"/>
  <c r="E393" i="8"/>
  <c r="E247" i="8"/>
  <c r="E311" i="8"/>
  <c r="E375" i="8"/>
  <c r="E26" i="8"/>
  <c r="E42" i="8"/>
  <c r="E11" i="8"/>
  <c r="E267" i="8"/>
  <c r="E331" i="8"/>
  <c r="E395" i="8"/>
  <c r="E35" i="8"/>
  <c r="E51" i="8"/>
  <c r="E223" i="8"/>
  <c r="I367" i="8"/>
  <c r="I133" i="8"/>
  <c r="I179" i="8"/>
  <c r="I45" i="8"/>
  <c r="I190" i="8"/>
  <c r="I171" i="8"/>
  <c r="I176" i="8"/>
  <c r="I252" i="8"/>
  <c r="I239" i="8"/>
  <c r="I143" i="8"/>
  <c r="I137" i="8"/>
  <c r="I58" i="8"/>
  <c r="I154" i="8"/>
  <c r="I70" i="8"/>
  <c r="I394" i="8"/>
  <c r="I227" i="8"/>
  <c r="I267" i="8"/>
  <c r="I195" i="8"/>
  <c r="I75" i="8"/>
  <c r="I147" i="8"/>
  <c r="I283" i="8"/>
  <c r="I25" i="8"/>
  <c r="I225" i="8"/>
  <c r="I188" i="8"/>
  <c r="I319" i="8"/>
  <c r="I169" i="8"/>
  <c r="I38" i="8"/>
  <c r="I78" i="8"/>
  <c r="I160" i="8"/>
  <c r="I177" i="8"/>
  <c r="I128" i="8"/>
  <c r="I215" i="8"/>
  <c r="I248" i="8"/>
  <c r="I291" i="8"/>
  <c r="I88" i="8"/>
  <c r="I64" i="8"/>
  <c r="I398" i="8"/>
  <c r="I341" i="8"/>
  <c r="G315" i="8"/>
  <c r="G403" i="8"/>
  <c r="G110" i="8"/>
  <c r="G246" i="8"/>
  <c r="G28" i="8"/>
  <c r="I40" i="8"/>
  <c r="C162" i="8"/>
  <c r="C35" i="8"/>
  <c r="C274" i="8"/>
  <c r="C68" i="8"/>
  <c r="C65" i="8"/>
  <c r="E385" i="8"/>
  <c r="E164" i="8"/>
  <c r="J335" i="8"/>
  <c r="E144" i="8"/>
  <c r="J258" i="8"/>
  <c r="J286" i="8"/>
  <c r="J371" i="8"/>
  <c r="E56" i="8"/>
  <c r="J263" i="8"/>
  <c r="J370" i="8"/>
  <c r="E31" i="8"/>
  <c r="J134" i="8"/>
  <c r="B23" i="6"/>
  <c r="B24" i="6"/>
  <c r="B22" i="6"/>
  <c r="E26" i="6"/>
  <c r="D26" i="6"/>
  <c r="C26" i="6"/>
  <c r="F26" i="6"/>
  <c r="G26" i="6"/>
  <c r="F27" i="6"/>
  <c r="E27" i="6"/>
  <c r="C27" i="6"/>
  <c r="G27" i="6"/>
  <c r="D27" i="6"/>
  <c r="E25" i="6"/>
  <c r="C25" i="6"/>
  <c r="F25" i="6"/>
  <c r="G25" i="6"/>
  <c r="D25" i="6"/>
  <c r="B20" i="20"/>
  <c r="B26" i="20"/>
  <c r="B23" i="20"/>
  <c r="B18" i="20"/>
  <c r="B19" i="20"/>
  <c r="B24" i="20"/>
  <c r="B21" i="20"/>
  <c r="B22" i="20"/>
  <c r="B17" i="20"/>
  <c r="B25" i="20"/>
  <c r="B31" i="20"/>
  <c r="B28" i="20"/>
  <c r="B27" i="20"/>
  <c r="B29" i="20"/>
  <c r="B30" i="20"/>
  <c r="E68" i="19"/>
  <c r="E18" i="18"/>
  <c r="L29" i="18"/>
  <c r="E73" i="19"/>
  <c r="L32" i="18"/>
  <c r="C33" i="19"/>
  <c r="L7" i="18"/>
  <c r="B66" i="19"/>
  <c r="C70" i="19"/>
  <c r="L21" i="18"/>
  <c r="D68" i="19"/>
  <c r="D69" i="19"/>
  <c r="E19" i="18"/>
  <c r="E61" i="19"/>
  <c r="H12" i="17"/>
  <c r="E22" i="18"/>
  <c r="C64" i="19"/>
  <c r="E69" i="19"/>
  <c r="B72" i="19"/>
  <c r="B70" i="19"/>
  <c r="H33" i="18"/>
  <c r="L23" i="18"/>
  <c r="H8" i="18"/>
  <c r="C30" i="19"/>
  <c r="C27" i="19"/>
  <c r="D9" i="18"/>
  <c r="E46" i="18"/>
  <c r="B71" i="19"/>
  <c r="M44" i="18"/>
  <c r="L33" i="18"/>
  <c r="I41" i="18"/>
  <c r="E64" i="19"/>
  <c r="I21" i="18"/>
  <c r="L7" i="17"/>
  <c r="H10" i="17"/>
  <c r="D71" i="19"/>
  <c r="D62" i="19"/>
  <c r="H7" i="18"/>
  <c r="L10" i="17"/>
  <c r="C67" i="19"/>
  <c r="I20" i="18"/>
  <c r="H30" i="18"/>
  <c r="D9" i="17"/>
  <c r="H32" i="18"/>
  <c r="E63" i="19"/>
  <c r="C29" i="19"/>
  <c r="M40" i="18"/>
  <c r="C73" i="19"/>
  <c r="L31" i="18"/>
  <c r="D32" i="18"/>
  <c r="E42" i="18"/>
  <c r="E70" i="19"/>
  <c r="D13" i="18"/>
  <c r="M41" i="18"/>
  <c r="D75" i="19"/>
  <c r="D70" i="19"/>
  <c r="L10" i="18"/>
  <c r="H11" i="17"/>
  <c r="L9" i="17"/>
  <c r="D30" i="18"/>
  <c r="L20" i="18"/>
  <c r="E67" i="19"/>
  <c r="E72" i="19"/>
  <c r="H12" i="18"/>
  <c r="M35" i="18"/>
  <c r="H35" i="18"/>
  <c r="L30" i="18"/>
  <c r="E74" i="19"/>
  <c r="C26" i="19"/>
  <c r="D11" i="18"/>
  <c r="L12" i="18"/>
  <c r="B63" i="19"/>
  <c r="C71" i="19"/>
  <c r="D29" i="18"/>
  <c r="L13" i="18"/>
  <c r="D34" i="18"/>
  <c r="L12" i="17"/>
  <c r="Z18" i="3"/>
  <c r="E71" i="19"/>
  <c r="C68" i="19"/>
  <c r="L35" i="18"/>
  <c r="L22" i="18"/>
  <c r="D35" i="18"/>
  <c r="H10" i="18"/>
  <c r="M42" i="18"/>
  <c r="B68" i="19"/>
  <c r="I40" i="18"/>
  <c r="C60" i="19"/>
  <c r="C34" i="19"/>
  <c r="L19" i="18"/>
  <c r="L8" i="18"/>
  <c r="L9" i="18"/>
  <c r="B60" i="19"/>
  <c r="B64" i="19"/>
  <c r="H8" i="17"/>
  <c r="C31" i="19"/>
  <c r="C42" i="20"/>
  <c r="D63" i="19"/>
  <c r="D10" i="18"/>
  <c r="E65" i="19"/>
  <c r="I9" i="18"/>
  <c r="D74" i="19"/>
  <c r="C20" i="19"/>
  <c r="M8" i="17"/>
  <c r="C24" i="19"/>
  <c r="C69" i="19"/>
  <c r="B74" i="19"/>
  <c r="B62" i="19"/>
  <c r="H13" i="18"/>
  <c r="D24" i="18"/>
  <c r="E41" i="18"/>
  <c r="D66" i="19"/>
  <c r="D7" i="17"/>
  <c r="D60" i="19"/>
  <c r="E44" i="18"/>
  <c r="D13" i="17"/>
  <c r="C61" i="19"/>
  <c r="L11" i="17"/>
  <c r="E45" i="18"/>
  <c r="C28" i="19"/>
  <c r="I23" i="18"/>
  <c r="B42" i="20"/>
  <c r="E21" i="18"/>
  <c r="H7" i="17"/>
  <c r="E7" i="18"/>
  <c r="E66" i="19"/>
  <c r="E60" i="19"/>
  <c r="I42" i="18"/>
  <c r="M45" i="18"/>
  <c r="D12" i="17"/>
  <c r="L34" i="18"/>
  <c r="D11" i="17"/>
  <c r="C74" i="19"/>
  <c r="H13" i="17"/>
  <c r="E40" i="18"/>
  <c r="H29" i="18"/>
  <c r="I44" i="18"/>
  <c r="D8" i="18"/>
  <c r="D61" i="19"/>
  <c r="I46" i="18"/>
  <c r="L11" i="18"/>
  <c r="E43" i="18"/>
  <c r="B61" i="19"/>
  <c r="E20" i="18"/>
  <c r="D8" i="17"/>
  <c r="C23" i="19"/>
  <c r="C65" i="19"/>
  <c r="I22" i="18"/>
  <c r="H34" i="18"/>
  <c r="H31" i="18"/>
  <c r="D67" i="19"/>
  <c r="Z17" i="3"/>
  <c r="C21" i="19"/>
  <c r="H11" i="18"/>
  <c r="B65" i="19"/>
  <c r="B67" i="19"/>
  <c r="D65" i="19"/>
  <c r="H24" i="18"/>
  <c r="D31" i="18"/>
  <c r="B73" i="19"/>
  <c r="I18" i="18"/>
  <c r="C72" i="19"/>
  <c r="C25" i="19"/>
  <c r="D64" i="19"/>
  <c r="D12" i="18"/>
  <c r="I19" i="18"/>
  <c r="D33" i="18"/>
  <c r="I43" i="18"/>
  <c r="D72" i="19"/>
  <c r="E23" i="18"/>
  <c r="C63" i="19"/>
  <c r="B69" i="19"/>
  <c r="C66" i="19"/>
  <c r="D10" i="17"/>
  <c r="I45" i="18"/>
  <c r="L18" i="18"/>
  <c r="H9" i="17"/>
  <c r="C32" i="19"/>
  <c r="L13" i="17"/>
  <c r="D73" i="19"/>
  <c r="M43" i="18"/>
  <c r="C62" i="19"/>
  <c r="E62" i="19"/>
  <c r="C22" i="19"/>
  <c r="I41" i="8" l="1"/>
  <c r="I156" i="8"/>
  <c r="I56" i="8"/>
  <c r="I232" i="8"/>
  <c r="I139" i="8"/>
  <c r="I402" i="8"/>
  <c r="I192" i="8"/>
  <c r="K192" i="8" s="1"/>
  <c r="I230" i="8"/>
  <c r="I261" i="8"/>
  <c r="I148" i="8"/>
  <c r="I348" i="8"/>
  <c r="I399" i="8"/>
  <c r="I91" i="8"/>
  <c r="I19" i="8"/>
  <c r="I309" i="8"/>
  <c r="K309" i="8" s="1"/>
  <c r="I121" i="8"/>
  <c r="K121" i="8" s="1"/>
  <c r="I33" i="8"/>
  <c r="I375" i="8"/>
  <c r="I101" i="8"/>
  <c r="K101" i="8" s="1"/>
  <c r="I314" i="8"/>
  <c r="K314" i="8" s="1"/>
  <c r="I321" i="8"/>
  <c r="I238" i="8"/>
  <c r="K238" i="8" s="1"/>
  <c r="I201" i="8"/>
  <c r="K201" i="8" s="1"/>
  <c r="I68" i="8"/>
  <c r="K68" i="8" s="1"/>
  <c r="I323" i="8"/>
  <c r="I34" i="8"/>
  <c r="I161" i="8"/>
  <c r="I63" i="8"/>
  <c r="I129" i="8"/>
  <c r="I100" i="8"/>
  <c r="I265" i="8"/>
  <c r="K265" i="8" s="1"/>
  <c r="I369" i="8"/>
  <c r="K369" i="8" s="1"/>
  <c r="I73" i="8"/>
  <c r="I87" i="8"/>
  <c r="K87" i="8" s="1"/>
  <c r="I384" i="8"/>
  <c r="I135" i="8"/>
  <c r="I44" i="8"/>
  <c r="I174" i="8"/>
  <c r="I136" i="8"/>
  <c r="K136" i="8" s="1"/>
  <c r="I127" i="8"/>
  <c r="I221" i="8"/>
  <c r="I372" i="8"/>
  <c r="K372" i="8" s="1"/>
  <c r="I241" i="8"/>
  <c r="K241" i="8" s="1"/>
  <c r="I379" i="8"/>
  <c r="K379" i="8" s="1"/>
  <c r="I159" i="8"/>
  <c r="I94" i="8"/>
  <c r="I236" i="8"/>
  <c r="K236" i="8" s="1"/>
  <c r="I138" i="8"/>
  <c r="K138" i="8" s="1"/>
  <c r="I13" i="8"/>
  <c r="I12" i="8"/>
  <c r="I327" i="8"/>
  <c r="K327" i="8" s="1"/>
  <c r="I362" i="8"/>
  <c r="I107" i="8"/>
  <c r="I392" i="8"/>
  <c r="I371" i="8"/>
  <c r="K371" i="8" s="1"/>
  <c r="I191" i="8"/>
  <c r="K191" i="8" s="1"/>
  <c r="I142" i="8"/>
  <c r="I374" i="8"/>
  <c r="I298" i="8"/>
  <c r="K298" i="8" s="1"/>
  <c r="I200" i="8"/>
  <c r="K200" i="8" s="1"/>
  <c r="I346" i="8"/>
  <c r="I211" i="8"/>
  <c r="I259" i="8"/>
  <c r="I247" i="8"/>
  <c r="K247" i="8" s="1"/>
  <c r="I163" i="8"/>
  <c r="I110" i="8"/>
  <c r="I158" i="8"/>
  <c r="I112" i="8"/>
  <c r="I373" i="8"/>
  <c r="I178" i="8"/>
  <c r="I182" i="8"/>
  <c r="K182" i="8" s="1"/>
  <c r="I237" i="8"/>
  <c r="I184" i="8"/>
  <c r="I72" i="8"/>
  <c r="I383" i="8"/>
  <c r="I74" i="8"/>
  <c r="K74" i="8" s="1"/>
  <c r="I338" i="8"/>
  <c r="I350" i="8"/>
  <c r="K350" i="8" s="1"/>
  <c r="I356" i="8"/>
  <c r="I119" i="8"/>
  <c r="I42" i="8"/>
  <c r="I333" i="8"/>
  <c r="I96" i="8"/>
  <c r="K96" i="8" s="1"/>
  <c r="I181" i="8"/>
  <c r="I358" i="8"/>
  <c r="I203" i="8"/>
  <c r="K203" i="8" s="1"/>
  <c r="I67" i="8"/>
  <c r="I151" i="8"/>
  <c r="I256" i="8"/>
  <c r="I199" i="8"/>
  <c r="I360" i="8"/>
  <c r="I49" i="8"/>
  <c r="I243" i="8"/>
  <c r="I103" i="8"/>
  <c r="I352" i="8"/>
  <c r="K352" i="8" s="1"/>
  <c r="I170" i="8"/>
  <c r="K170" i="8" s="1"/>
  <c r="I48" i="8"/>
  <c r="I218" i="8"/>
  <c r="I66" i="8"/>
  <c r="K66" i="8" s="1"/>
  <c r="I376" i="8"/>
  <c r="I353" i="8"/>
  <c r="I162" i="8"/>
  <c r="K162" i="8" s="1"/>
  <c r="I175" i="8"/>
  <c r="K175" i="8" s="1"/>
  <c r="I209" i="8"/>
  <c r="I14" i="8"/>
  <c r="I381" i="8"/>
  <c r="I86" i="8"/>
  <c r="K86" i="8" s="1"/>
  <c r="I260" i="8"/>
  <c r="I105" i="8"/>
  <c r="I311" i="8"/>
  <c r="I249" i="8"/>
  <c r="I219" i="8"/>
  <c r="I339" i="8"/>
  <c r="I361" i="8"/>
  <c r="I20" i="8"/>
  <c r="K20" i="8" s="1"/>
  <c r="C40" i="19"/>
  <c r="B84" i="19"/>
  <c r="B54" i="19"/>
  <c r="X17" i="3"/>
  <c r="Y17" i="3" s="1"/>
  <c r="B83" i="19"/>
  <c r="C84" i="19"/>
  <c r="C82" i="19"/>
  <c r="Y18" i="3"/>
  <c r="X18" i="3"/>
  <c r="C10" i="19"/>
  <c r="B40" i="19"/>
  <c r="B101" i="19" a="1"/>
  <c r="B101" i="19" s="1"/>
  <c r="B92" i="19"/>
  <c r="B82" i="19"/>
  <c r="C83" i="19"/>
  <c r="I281" i="8"/>
  <c r="K281" i="8" s="1"/>
  <c r="I115" i="8"/>
  <c r="I113" i="8"/>
  <c r="I276" i="8"/>
  <c r="I15" i="8"/>
  <c r="I124" i="8"/>
  <c r="I102" i="8"/>
  <c r="I277" i="8"/>
  <c r="K277" i="8" s="1"/>
  <c r="I90" i="8"/>
  <c r="K90" i="8" s="1"/>
  <c r="I150" i="8"/>
  <c r="K150" i="8" s="1"/>
  <c r="I234" i="8"/>
  <c r="I294" i="8"/>
  <c r="K294" i="8" s="1"/>
  <c r="I368" i="8"/>
  <c r="K368" i="8" s="1"/>
  <c r="I222" i="8"/>
  <c r="I282" i="8"/>
  <c r="I389" i="8"/>
  <c r="K389" i="8" s="1"/>
  <c r="I400" i="8"/>
  <c r="K400" i="8" s="1"/>
  <c r="I146" i="8"/>
  <c r="I270" i="8"/>
  <c r="I330" i="8"/>
  <c r="I326" i="8"/>
  <c r="I304" i="8"/>
  <c r="K304" i="8" s="1"/>
  <c r="I186" i="8"/>
  <c r="I246" i="8"/>
  <c r="I292" i="8"/>
  <c r="I380" i="8"/>
  <c r="K380" i="8" s="1"/>
  <c r="I61" i="8"/>
  <c r="I80" i="8"/>
  <c r="K80" i="8" s="1"/>
  <c r="I388" i="8"/>
  <c r="I47" i="8"/>
  <c r="I85" i="8"/>
  <c r="I172" i="8"/>
  <c r="K172" i="8" s="1"/>
  <c r="I214" i="8"/>
  <c r="K214" i="8" s="1"/>
  <c r="I329" i="8"/>
  <c r="K329" i="8" s="1"/>
  <c r="I296" i="8"/>
  <c r="I250" i="8"/>
  <c r="I307" i="8"/>
  <c r="K307" i="8" s="1"/>
  <c r="I251" i="8"/>
  <c r="I79" i="8"/>
  <c r="I351" i="8"/>
  <c r="I403" i="8"/>
  <c r="I185" i="8"/>
  <c r="I89" i="8"/>
  <c r="I355" i="8"/>
  <c r="I320" i="8"/>
  <c r="K320" i="8" s="1"/>
  <c r="I69" i="8"/>
  <c r="I255" i="8"/>
  <c r="I299" i="8"/>
  <c r="I349" i="8"/>
  <c r="I385" i="8"/>
  <c r="I36" i="8"/>
  <c r="I336" i="8"/>
  <c r="I205" i="8"/>
  <c r="K205" i="8" s="1"/>
  <c r="I396" i="8"/>
  <c r="I334" i="8"/>
  <c r="I285" i="8"/>
  <c r="I317" i="8"/>
  <c r="K317" i="8" s="1"/>
  <c r="I386" i="8"/>
  <c r="K386" i="8" s="1"/>
  <c r="I76" i="8"/>
  <c r="I354" i="8"/>
  <c r="I99" i="8"/>
  <c r="I271" i="8"/>
  <c r="K271" i="8" s="1"/>
  <c r="I180" i="8"/>
  <c r="I266" i="8"/>
  <c r="I97" i="8"/>
  <c r="I111" i="8"/>
  <c r="K111" i="8" s="1"/>
  <c r="I126" i="8"/>
  <c r="I123" i="8"/>
  <c r="I324" i="8"/>
  <c r="K324" i="8" s="1"/>
  <c r="I152" i="8"/>
  <c r="K152" i="8" s="1"/>
  <c r="I122" i="8"/>
  <c r="I318" i="8"/>
  <c r="I144" i="8"/>
  <c r="I117" i="8"/>
  <c r="K117" i="8" s="1"/>
  <c r="I164" i="8"/>
  <c r="I114" i="8"/>
  <c r="I229" i="8"/>
  <c r="K229" i="8" s="1"/>
  <c r="I8" i="8"/>
  <c r="K8" i="8" s="1"/>
  <c r="I130" i="8"/>
  <c r="I306" i="8"/>
  <c r="I207" i="8"/>
  <c r="K207" i="8" s="1"/>
  <c r="I210" i="8"/>
  <c r="I316" i="8"/>
  <c r="I390" i="8"/>
  <c r="I50" i="8"/>
  <c r="K50" i="8" s="1"/>
  <c r="I310" i="8"/>
  <c r="K310" i="8" s="1"/>
  <c r="I345" i="8"/>
  <c r="I83" i="8"/>
  <c r="I71" i="8"/>
  <c r="K71" i="8" s="1"/>
  <c r="I57" i="8"/>
  <c r="K57" i="8" s="1"/>
  <c r="I377" i="8"/>
  <c r="I189" i="8"/>
  <c r="I226" i="8"/>
  <c r="K226" i="8" s="1"/>
  <c r="I213" i="8"/>
  <c r="I183" i="8"/>
  <c r="I140" i="8"/>
  <c r="I378" i="8"/>
  <c r="I26" i="8"/>
  <c r="K26" i="8" s="1"/>
  <c r="I302" i="8"/>
  <c r="I77" i="8"/>
  <c r="I131" i="8"/>
  <c r="I258" i="8"/>
  <c r="K258" i="8" s="1"/>
  <c r="I95" i="8"/>
  <c r="I335" i="8"/>
  <c r="I125" i="8"/>
  <c r="K125" i="8" s="1"/>
  <c r="I273" i="8"/>
  <c r="I134" i="8"/>
  <c r="I29" i="8"/>
  <c r="I325" i="8"/>
  <c r="I347" i="8"/>
  <c r="I39" i="8"/>
  <c r="I43" i="8"/>
  <c r="I24" i="8"/>
  <c r="K24" i="8" s="1"/>
  <c r="I278" i="8"/>
  <c r="I141" i="8"/>
  <c r="I16" i="8"/>
  <c r="I331" i="8"/>
  <c r="I28" i="8"/>
  <c r="K28" i="8" s="1"/>
  <c r="I165" i="8"/>
  <c r="I30" i="8"/>
  <c r="I343" i="8"/>
  <c r="K343" i="8" s="1"/>
  <c r="I366" i="8"/>
  <c r="I32" i="8"/>
  <c r="I197" i="8"/>
  <c r="K197" i="8" s="1"/>
  <c r="I46" i="8"/>
  <c r="K46" i="8" s="1"/>
  <c r="I359" i="8"/>
  <c r="K359" i="8" s="1"/>
  <c r="I264" i="8"/>
  <c r="I357" i="8"/>
  <c r="I308" i="8"/>
  <c r="K308" i="8" s="1"/>
  <c r="I145" i="8"/>
  <c r="I187" i="8"/>
  <c r="I35" i="8"/>
  <c r="K35" i="8" s="1"/>
  <c r="I235" i="8"/>
  <c r="K235" i="8" s="1"/>
  <c r="I288" i="8"/>
  <c r="K288" i="8" s="1"/>
  <c r="I342" i="8"/>
  <c r="I269" i="8"/>
  <c r="K269" i="8" s="1"/>
  <c r="I92" i="8"/>
  <c r="I395" i="8"/>
  <c r="I328" i="8"/>
  <c r="I293" i="8"/>
  <c r="I116" i="8"/>
  <c r="K116" i="8" s="1"/>
  <c r="I11" i="8"/>
  <c r="K11" i="8" s="1"/>
  <c r="I272" i="8"/>
  <c r="I23" i="8"/>
  <c r="K23" i="8" s="1"/>
  <c r="I297" i="8"/>
  <c r="K297" i="8" s="1"/>
  <c r="I263" i="8"/>
  <c r="I286" i="8"/>
  <c r="I280" i="8"/>
  <c r="I289" i="8"/>
  <c r="K289" i="8" s="1"/>
  <c r="I275" i="8"/>
  <c r="K275" i="8" s="1"/>
  <c r="I104" i="8"/>
  <c r="I370" i="8"/>
  <c r="K370" i="8" s="1"/>
  <c r="I274" i="8"/>
  <c r="K274" i="8" s="1"/>
  <c r="I31" i="8"/>
  <c r="K31" i="8" s="1"/>
  <c r="I202" i="8"/>
  <c r="I21" i="8"/>
  <c r="I118" i="8"/>
  <c r="K118" i="8" s="1"/>
  <c r="I168" i="8"/>
  <c r="K168" i="8" s="1"/>
  <c r="I301" i="8"/>
  <c r="I240" i="8"/>
  <c r="I312" i="8"/>
  <c r="K312" i="8" s="1"/>
  <c r="I60" i="8"/>
  <c r="I196" i="8"/>
  <c r="I253" i="8"/>
  <c r="I315" i="8"/>
  <c r="K315" i="8" s="1"/>
  <c r="I401" i="8"/>
  <c r="I109" i="8"/>
  <c r="I198" i="8"/>
  <c r="K198" i="8" s="1"/>
  <c r="I62" i="8"/>
  <c r="K62" i="8" s="1"/>
  <c r="I231" i="8"/>
  <c r="I233" i="8"/>
  <c r="I364" i="8"/>
  <c r="I208" i="8"/>
  <c r="K208" i="8" s="1"/>
  <c r="I155" i="8"/>
  <c r="I84" i="8"/>
  <c r="I244" i="8"/>
  <c r="K244" i="8" s="1"/>
  <c r="I332" i="8"/>
  <c r="K332" i="8" s="1"/>
  <c r="I132" i="8"/>
  <c r="I220" i="8"/>
  <c r="I340" i="8"/>
  <c r="I257" i="8"/>
  <c r="I65" i="8"/>
  <c r="K65" i="8" s="1"/>
  <c r="I173" i="8"/>
  <c r="I204" i="8"/>
  <c r="K204" i="8" s="1"/>
  <c r="I397" i="8"/>
  <c r="K397" i="8" s="1"/>
  <c r="I149" i="8"/>
  <c r="I212" i="8"/>
  <c r="I300" i="8"/>
  <c r="I157" i="8"/>
  <c r="K157" i="8" s="1"/>
  <c r="I254" i="8"/>
  <c r="K254" i="8" s="1"/>
  <c r="I245" i="8"/>
  <c r="I365" i="8"/>
  <c r="I268" i="8"/>
  <c r="K268" i="8" s="1"/>
  <c r="I344" i="8"/>
  <c r="K344" i="8" s="1"/>
  <c r="I81" i="8"/>
  <c r="I108" i="8"/>
  <c r="K108" i="8" s="1"/>
  <c r="I217" i="8"/>
  <c r="K217" i="8" s="1"/>
  <c r="I337" i="8"/>
  <c r="K337" i="8" s="1"/>
  <c r="I7" i="8"/>
  <c r="I53" i="8"/>
  <c r="I313" i="8"/>
  <c r="K313" i="8" s="1"/>
  <c r="I391" i="8"/>
  <c r="I59" i="8"/>
  <c r="I37" i="8"/>
  <c r="K37" i="8" s="1"/>
  <c r="I305" i="8"/>
  <c r="K305" i="8" s="1"/>
  <c r="I279" i="8"/>
  <c r="K279" i="8" s="1"/>
  <c r="I193" i="8"/>
  <c r="I216" i="8"/>
  <c r="K216" i="8" s="1"/>
  <c r="I27" i="8"/>
  <c r="K27" i="8" s="1"/>
  <c r="I228" i="8"/>
  <c r="K228" i="8" s="1"/>
  <c r="I382" i="8"/>
  <c r="I363" i="8"/>
  <c r="K363" i="8" s="1"/>
  <c r="I52" i="8"/>
  <c r="K52" i="8" s="1"/>
  <c r="I166" i="8"/>
  <c r="I120" i="8"/>
  <c r="I9" i="8"/>
  <c r="I262" i="8"/>
  <c r="K262" i="8" s="1"/>
  <c r="I206" i="8"/>
  <c r="K206" i="8" s="1"/>
  <c r="I51" i="8"/>
  <c r="I242" i="8"/>
  <c r="K242" i="8" s="1"/>
  <c r="I322" i="8"/>
  <c r="K322" i="8" s="1"/>
  <c r="I387" i="8"/>
  <c r="K387" i="8" s="1"/>
  <c r="I106" i="8"/>
  <c r="K106" i="8" s="1"/>
  <c r="I224" i="8"/>
  <c r="I167" i="8"/>
  <c r="K167" i="8" s="1"/>
  <c r="I393" i="8"/>
  <c r="K393" i="8" s="1"/>
  <c r="I153" i="8"/>
  <c r="I290" i="8"/>
  <c r="I223" i="8"/>
  <c r="K223" i="8" s="1"/>
  <c r="I303" i="8"/>
  <c r="K303" i="8" s="1"/>
  <c r="I295" i="8"/>
  <c r="I93" i="8"/>
  <c r="K93" i="8" s="1"/>
  <c r="I284" i="8"/>
  <c r="K284" i="8" s="1"/>
  <c r="I194" i="8"/>
  <c r="I287" i="8"/>
  <c r="I98" i="8"/>
  <c r="I22" i="8"/>
  <c r="I10" i="8"/>
  <c r="K10" i="8" s="1"/>
  <c r="J7" i="8"/>
  <c r="J19" i="8"/>
  <c r="J340" i="8"/>
  <c r="J262" i="8"/>
  <c r="J219" i="8"/>
  <c r="J44" i="8"/>
  <c r="J259" i="8"/>
  <c r="J291" i="8"/>
  <c r="J307" i="8"/>
  <c r="C5" i="20"/>
  <c r="C11" i="20" s="1"/>
  <c r="B5" i="20"/>
  <c r="K401" i="8"/>
  <c r="K89" i="8"/>
  <c r="K128" i="8"/>
  <c r="K399" i="8"/>
  <c r="K361" i="8"/>
  <c r="K272" i="8"/>
  <c r="K306" i="8"/>
  <c r="K25" i="8"/>
  <c r="K30" i="8"/>
  <c r="K287" i="8"/>
  <c r="K336" i="8"/>
  <c r="K12" i="8"/>
  <c r="K331" i="8"/>
  <c r="K33" i="8"/>
  <c r="K373" i="8"/>
  <c r="K392" i="8"/>
  <c r="K40" i="8"/>
  <c r="K94" i="8"/>
  <c r="K61" i="8"/>
  <c r="K72" i="8"/>
  <c r="K75" i="8"/>
  <c r="K67" i="8"/>
  <c r="K358" i="8"/>
  <c r="K231" i="8"/>
  <c r="K273" i="8"/>
  <c r="K264" i="8"/>
  <c r="K186" i="8"/>
  <c r="K147" i="8"/>
  <c r="K102" i="8"/>
  <c r="J127" i="8"/>
  <c r="K184" i="8"/>
  <c r="K246" i="8"/>
  <c r="K349" i="8"/>
  <c r="K105" i="8"/>
  <c r="K255" i="8"/>
  <c r="K319" i="8"/>
  <c r="J393" i="8"/>
  <c r="J201" i="8"/>
  <c r="K163" i="8"/>
  <c r="K114" i="8"/>
  <c r="K151" i="8"/>
  <c r="K237" i="8"/>
  <c r="K252" i="8"/>
  <c r="K21" i="8"/>
  <c r="K81" i="8"/>
  <c r="J184" i="8"/>
  <c r="J23" i="8"/>
  <c r="K341" i="8"/>
  <c r="K100" i="8"/>
  <c r="K398" i="8"/>
  <c r="K334" i="8"/>
  <c r="K251" i="8"/>
  <c r="K177" i="8"/>
  <c r="K196" i="8"/>
  <c r="K112" i="8"/>
  <c r="K218" i="8"/>
  <c r="K154" i="8"/>
  <c r="K383" i="8"/>
  <c r="K367" i="8"/>
  <c r="J148" i="8"/>
  <c r="K385" i="8"/>
  <c r="K261" i="8"/>
  <c r="K225" i="8"/>
  <c r="K161" i="8"/>
  <c r="K240" i="8"/>
  <c r="K249" i="8"/>
  <c r="K215" i="8"/>
  <c r="J273" i="8"/>
  <c r="J59" i="8"/>
  <c r="J298" i="8"/>
  <c r="J97" i="8"/>
  <c r="J65" i="8"/>
  <c r="K64" i="8"/>
  <c r="K166" i="8"/>
  <c r="J145" i="8"/>
  <c r="J86" i="8"/>
  <c r="J290" i="8"/>
  <c r="J133" i="8"/>
  <c r="J33" i="8"/>
  <c r="J225" i="8"/>
  <c r="J337" i="8"/>
  <c r="J113" i="8"/>
  <c r="J385" i="8"/>
  <c r="J200" i="8"/>
  <c r="J209" i="8"/>
  <c r="J354" i="8"/>
  <c r="J188" i="8"/>
  <c r="J28" i="8"/>
  <c r="J305" i="8"/>
  <c r="J324" i="8"/>
  <c r="J87" i="8"/>
  <c r="J230" i="8"/>
  <c r="J8" i="8"/>
  <c r="J268" i="8"/>
  <c r="J277" i="8"/>
  <c r="J160" i="8"/>
  <c r="J231" i="8"/>
  <c r="J177" i="8"/>
  <c r="J118" i="8"/>
  <c r="J106" i="8"/>
  <c r="J348" i="8"/>
  <c r="J210" i="8"/>
  <c r="J343" i="8"/>
  <c r="J321" i="8"/>
  <c r="J255" i="8"/>
  <c r="J142" i="8"/>
  <c r="J81" i="8"/>
  <c r="J302" i="8"/>
  <c r="J89" i="8"/>
  <c r="J116" i="8"/>
  <c r="J403" i="8"/>
  <c r="J347" i="8"/>
  <c r="J69" i="8"/>
  <c r="J318" i="8"/>
  <c r="J215" i="8"/>
  <c r="J294" i="8"/>
  <c r="J103" i="8"/>
  <c r="J313" i="8"/>
  <c r="J327" i="8"/>
  <c r="J289" i="8"/>
  <c r="J308" i="8"/>
  <c r="J234" i="8"/>
  <c r="J82" i="8"/>
  <c r="J247" i="8"/>
  <c r="J235" i="8"/>
  <c r="J172" i="8"/>
  <c r="J181" i="8"/>
  <c r="J10" i="8"/>
  <c r="J270" i="8"/>
  <c r="J31" i="8"/>
  <c r="J199" i="8"/>
  <c r="J373" i="8"/>
  <c r="J187" i="8"/>
  <c r="J74" i="8"/>
  <c r="J278" i="8"/>
  <c r="J361" i="8"/>
  <c r="J12" i="8"/>
  <c r="J272" i="8"/>
  <c r="J284" i="8"/>
  <c r="J303" i="8"/>
  <c r="J304" i="8"/>
  <c r="J178" i="8"/>
  <c r="J382" i="8"/>
  <c r="J11" i="8"/>
  <c r="J21" i="8"/>
  <c r="J280" i="8"/>
  <c r="J216" i="8"/>
  <c r="J27" i="8"/>
  <c r="J204" i="8"/>
  <c r="J154" i="8"/>
  <c r="J358" i="8"/>
  <c r="J159" i="8"/>
  <c r="J105" i="8"/>
  <c r="J325" i="8"/>
  <c r="J383" i="8"/>
  <c r="J115" i="8"/>
  <c r="J339" i="8"/>
  <c r="J104" i="8"/>
  <c r="J52" i="8"/>
  <c r="J341" i="8"/>
  <c r="J391" i="8"/>
  <c r="J372" i="8"/>
  <c r="J98" i="8"/>
  <c r="J242" i="8"/>
  <c r="J331" i="8"/>
  <c r="J396" i="8"/>
  <c r="J214" i="8"/>
  <c r="J283" i="8"/>
  <c r="J144" i="8"/>
  <c r="J153" i="8"/>
  <c r="J48" i="8"/>
  <c r="J387" i="8"/>
  <c r="J88" i="8"/>
  <c r="J36" i="8"/>
  <c r="J139" i="8"/>
  <c r="J24" i="8"/>
  <c r="J224" i="8"/>
  <c r="J233" i="8"/>
  <c r="J174" i="8"/>
  <c r="J378" i="8"/>
  <c r="J73" i="8"/>
  <c r="J130" i="8"/>
  <c r="J232" i="8"/>
  <c r="J241" i="8"/>
  <c r="J170" i="8"/>
  <c r="J399" i="8"/>
  <c r="J51" i="8"/>
  <c r="J129" i="8"/>
  <c r="J171" i="8"/>
  <c r="J58" i="8"/>
  <c r="J395" i="8"/>
  <c r="J265" i="8"/>
  <c r="J287" i="8"/>
  <c r="J212" i="8"/>
  <c r="J63" i="8"/>
  <c r="J155" i="8"/>
  <c r="J92" i="8"/>
  <c r="J101" i="8"/>
  <c r="J40" i="8"/>
  <c r="J328" i="8"/>
  <c r="J240" i="8"/>
  <c r="J249" i="8"/>
  <c r="J190" i="8"/>
  <c r="J394" i="8"/>
  <c r="J196" i="8"/>
  <c r="J350" i="8"/>
  <c r="J111" i="8"/>
  <c r="J53" i="8"/>
  <c r="J344" i="8"/>
  <c r="J248" i="8"/>
  <c r="J257" i="8"/>
  <c r="J402" i="8"/>
  <c r="J41" i="8"/>
  <c r="J236" i="8"/>
  <c r="J245" i="8"/>
  <c r="J390" i="8"/>
  <c r="J191" i="8"/>
  <c r="J78" i="8"/>
  <c r="J282" i="8"/>
  <c r="J147" i="8"/>
  <c r="J84" i="8"/>
  <c r="K355" i="8"/>
  <c r="K348" i="8"/>
  <c r="K280" i="8"/>
  <c r="K164" i="8"/>
  <c r="K129" i="8"/>
  <c r="K16" i="8"/>
  <c r="K243" i="8"/>
  <c r="K295" i="8"/>
  <c r="K330" i="8"/>
  <c r="K110" i="8"/>
  <c r="K155" i="8"/>
  <c r="K232" i="8"/>
  <c r="K95" i="8"/>
  <c r="K137" i="8"/>
  <c r="K388" i="8"/>
  <c r="K270" i="8"/>
  <c r="K193" i="8"/>
  <c r="K402" i="8"/>
  <c r="K374" i="8"/>
  <c r="K141" i="8"/>
  <c r="K202" i="8"/>
  <c r="K211" i="8"/>
  <c r="K169" i="8"/>
  <c r="K133" i="8"/>
  <c r="K384" i="8"/>
  <c r="K139" i="8"/>
  <c r="K59" i="8"/>
  <c r="K173" i="8"/>
  <c r="K48" i="8"/>
  <c r="K19" i="8"/>
  <c r="K354" i="8"/>
  <c r="K323" i="8"/>
  <c r="K97" i="8"/>
  <c r="K82" i="8"/>
  <c r="K403" i="8"/>
  <c r="K76" i="8"/>
  <c r="K318" i="8"/>
  <c r="K321" i="8"/>
  <c r="K391" i="8"/>
  <c r="K104" i="8"/>
  <c r="K142" i="8"/>
  <c r="K311" i="8"/>
  <c r="K328" i="8"/>
  <c r="K79" i="8"/>
  <c r="K194" i="8"/>
  <c r="K342" i="8"/>
  <c r="K377" i="8"/>
  <c r="K14" i="8"/>
  <c r="K78" i="8"/>
  <c r="K362" i="8"/>
  <c r="K266" i="8"/>
  <c r="K183" i="8"/>
  <c r="K260" i="8"/>
  <c r="K365" i="8"/>
  <c r="K227" i="8"/>
  <c r="K38" i="8"/>
  <c r="K325" i="8"/>
  <c r="K382" i="8"/>
  <c r="K375" i="8"/>
  <c r="K60" i="8"/>
  <c r="K250" i="8"/>
  <c r="K98" i="8"/>
  <c r="K195" i="8"/>
  <c r="K286" i="8"/>
  <c r="K394" i="8"/>
  <c r="K174" i="8"/>
  <c r="K120" i="8"/>
  <c r="K338" i="8"/>
  <c r="K187" i="8"/>
  <c r="K233" i="8"/>
  <c r="K165" i="8"/>
  <c r="K378" i="8"/>
  <c r="K285" i="8"/>
  <c r="K130" i="8"/>
  <c r="K396" i="8"/>
  <c r="K140" i="8"/>
  <c r="K149" i="8"/>
  <c r="K181" i="8"/>
  <c r="K278" i="8"/>
  <c r="K63" i="8"/>
  <c r="K210" i="8"/>
  <c r="K256" i="8"/>
  <c r="K213" i="8"/>
  <c r="K132" i="8"/>
  <c r="K316" i="8"/>
  <c r="K224" i="8"/>
  <c r="K69" i="8"/>
  <c r="K84" i="8"/>
  <c r="K199" i="8"/>
  <c r="K239" i="8"/>
  <c r="K135" i="8"/>
  <c r="K189" i="8"/>
  <c r="K49" i="8"/>
  <c r="J16" i="8"/>
  <c r="K99" i="8"/>
  <c r="K158" i="8"/>
  <c r="K148" i="8"/>
  <c r="K145" i="8"/>
  <c r="K92" i="8"/>
  <c r="K283" i="8"/>
  <c r="K346" i="8"/>
  <c r="K230" i="8"/>
  <c r="K357" i="8"/>
  <c r="K29" i="8"/>
  <c r="K248" i="8"/>
  <c r="K51" i="8"/>
  <c r="K109" i="8"/>
  <c r="K83" i="8"/>
  <c r="K123" i="8"/>
  <c r="K190" i="8"/>
  <c r="K122" i="8"/>
  <c r="K103" i="8"/>
  <c r="K85" i="8"/>
  <c r="K88" i="8"/>
  <c r="K395" i="8"/>
  <c r="K209" i="8"/>
  <c r="K58" i="8"/>
  <c r="K188" i="8"/>
  <c r="K335" i="8"/>
  <c r="K45" i="8"/>
  <c r="K13" i="8"/>
  <c r="K127" i="8"/>
  <c r="K299" i="8"/>
  <c r="K126" i="8"/>
  <c r="K42" i="8"/>
  <c r="K300" i="8"/>
  <c r="K9" i="8"/>
  <c r="K366" i="8"/>
  <c r="K302" i="8"/>
  <c r="K296" i="8"/>
  <c r="K143" i="8"/>
  <c r="K347" i="8"/>
  <c r="K220" i="8"/>
  <c r="K39" i="8"/>
  <c r="K219" i="8"/>
  <c r="K124" i="8"/>
  <c r="K212" i="8"/>
  <c r="K113" i="8"/>
  <c r="K91" i="8"/>
  <c r="K360" i="8"/>
  <c r="K353" i="8"/>
  <c r="K390" i="8"/>
  <c r="K56" i="8"/>
  <c r="K222" i="8"/>
  <c r="K159" i="8"/>
  <c r="K345" i="8"/>
  <c r="K134" i="8"/>
  <c r="K171" i="8"/>
  <c r="K234" i="8"/>
  <c r="K107" i="8"/>
  <c r="K293" i="8"/>
  <c r="K340" i="8"/>
  <c r="K180" i="8"/>
  <c r="K267" i="8"/>
  <c r="K356" i="8"/>
  <c r="K178" i="8"/>
  <c r="K7" i="8"/>
  <c r="K290" i="8"/>
  <c r="J312" i="8"/>
  <c r="K364" i="8"/>
  <c r="K259" i="8"/>
  <c r="J35" i="8"/>
  <c r="J330" i="8"/>
  <c r="J244" i="8"/>
  <c r="K185" i="8"/>
  <c r="K326" i="8"/>
  <c r="J195" i="8"/>
  <c r="J338" i="8"/>
  <c r="J64" i="8"/>
  <c r="J30" i="8"/>
  <c r="J122" i="8"/>
  <c r="J141" i="8"/>
  <c r="J140" i="8"/>
  <c r="J368" i="8"/>
  <c r="J90" i="8"/>
  <c r="K144" i="8"/>
  <c r="K276" i="8"/>
  <c r="K291" i="8"/>
  <c r="K73" i="8"/>
  <c r="K179" i="8"/>
  <c r="J131" i="8"/>
  <c r="K351" i="8"/>
  <c r="K131" i="8"/>
  <c r="J67" i="8"/>
  <c r="J397" i="8"/>
  <c r="J165" i="8"/>
  <c r="C257" i="8"/>
  <c r="K257" i="8" s="1"/>
  <c r="K77" i="8"/>
  <c r="K176" i="8"/>
  <c r="K22" i="8"/>
  <c r="K333" i="8"/>
  <c r="K339" i="8"/>
  <c r="K245" i="8"/>
  <c r="K47" i="8"/>
  <c r="K70" i="8"/>
  <c r="K32" i="8"/>
  <c r="K381" i="8"/>
  <c r="K282" i="8"/>
  <c r="K41" i="8"/>
  <c r="K160" i="8"/>
  <c r="K115" i="8"/>
  <c r="K36" i="8"/>
  <c r="K253" i="8"/>
  <c r="K301" i="8"/>
  <c r="K53" i="8"/>
  <c r="K263" i="8"/>
  <c r="K153" i="8"/>
  <c r="K43" i="8"/>
  <c r="K119" i="8"/>
  <c r="K146" i="8"/>
  <c r="K44" i="8"/>
  <c r="K156" i="8"/>
  <c r="K221" i="8"/>
  <c r="K292" i="8"/>
  <c r="K34" i="8"/>
  <c r="K15" i="8"/>
  <c r="J96" i="8"/>
  <c r="J213" i="8"/>
  <c r="J137" i="8"/>
  <c r="B27" i="19"/>
  <c r="B23" i="19"/>
  <c r="B21" i="19"/>
  <c r="B20" i="19"/>
  <c r="B34" i="19"/>
  <c r="B25" i="19"/>
  <c r="B33" i="19"/>
  <c r="B31" i="19"/>
  <c r="B32" i="19"/>
  <c r="B24" i="19"/>
  <c r="B22" i="19"/>
  <c r="B30" i="19"/>
  <c r="B29" i="19"/>
  <c r="B28" i="19"/>
  <c r="B26" i="19"/>
  <c r="J4" i="8"/>
  <c r="L306" i="8" s="1"/>
  <c r="J374" i="8"/>
  <c r="J70" i="8"/>
  <c r="J364" i="8"/>
  <c r="J314" i="8"/>
  <c r="J250" i="8"/>
  <c r="J349" i="8"/>
  <c r="J221" i="8"/>
  <c r="B3" i="19"/>
  <c r="D3" i="19"/>
  <c r="J401" i="8"/>
  <c r="J173" i="8"/>
  <c r="J34" i="8"/>
  <c r="J381" i="8"/>
  <c r="J333" i="8"/>
  <c r="J109" i="8"/>
  <c r="J77" i="8"/>
  <c r="J136" i="8"/>
  <c r="J228" i="8"/>
  <c r="J267" i="8"/>
  <c r="J61" i="8"/>
  <c r="J71" i="8"/>
  <c r="J252" i="8"/>
  <c r="J261" i="8"/>
  <c r="J94" i="8"/>
  <c r="J100" i="8"/>
  <c r="J309" i="8"/>
  <c r="J85" i="8"/>
  <c r="J285" i="8"/>
  <c r="J363" i="8"/>
  <c r="J243" i="8"/>
  <c r="J189" i="8"/>
  <c r="J334" i="8"/>
  <c r="J182" i="8"/>
  <c r="J386" i="8"/>
  <c r="J288" i="8"/>
  <c r="J220" i="8"/>
  <c r="J229" i="8"/>
  <c r="J112" i="8"/>
  <c r="J62" i="8"/>
  <c r="J360" i="8"/>
  <c r="J384" i="8"/>
  <c r="J14" i="8"/>
  <c r="J355" i="8"/>
  <c r="J183" i="8"/>
  <c r="J120" i="8"/>
  <c r="J392" i="8"/>
  <c r="J206" i="8"/>
  <c r="J15" i="8"/>
  <c r="J275" i="8"/>
  <c r="J162" i="8"/>
  <c r="J45" i="8"/>
  <c r="J72" i="8"/>
  <c r="J400" i="8"/>
  <c r="J20" i="8"/>
  <c r="J279" i="8"/>
  <c r="J359" i="8"/>
  <c r="J123" i="8"/>
  <c r="J60" i="8"/>
  <c r="J353" i="8"/>
  <c r="J388" i="8"/>
  <c r="J266" i="8"/>
  <c r="J271" i="8"/>
  <c r="J208" i="8"/>
  <c r="J217" i="8"/>
  <c r="J158" i="8"/>
  <c r="J362" i="8"/>
  <c r="J227" i="8"/>
  <c r="J164" i="8"/>
  <c r="J114" i="8"/>
  <c r="J152" i="8"/>
  <c r="J161" i="8"/>
  <c r="J102" i="8"/>
  <c r="J306" i="8"/>
  <c r="J389" i="8"/>
  <c r="J203" i="8"/>
  <c r="J149" i="8"/>
  <c r="J377" i="8"/>
  <c r="J297" i="8"/>
  <c r="J316" i="8"/>
  <c r="J238" i="8"/>
  <c r="J319" i="8"/>
  <c r="J49" i="8"/>
  <c r="J336" i="8"/>
  <c r="J253" i="8"/>
  <c r="J194" i="8"/>
  <c r="J398" i="8"/>
  <c r="J29" i="8"/>
  <c r="J38" i="8"/>
  <c r="J332" i="8"/>
  <c r="J246" i="8"/>
  <c r="J91" i="8"/>
  <c r="J26" i="8"/>
  <c r="J315" i="8"/>
  <c r="J239" i="8"/>
  <c r="J176" i="8"/>
  <c r="J185" i="8"/>
  <c r="J126" i="8"/>
  <c r="J13" i="8"/>
  <c r="J132" i="8"/>
  <c r="J369" i="8"/>
  <c r="J9" i="8"/>
  <c r="J193" i="8"/>
  <c r="J166" i="8"/>
  <c r="J146" i="8"/>
  <c r="J186" i="8"/>
  <c r="J365" i="8"/>
  <c r="J93" i="8"/>
  <c r="J32" i="8"/>
  <c r="J301" i="8"/>
  <c r="J79" i="8"/>
  <c r="J150" i="8"/>
  <c r="J39" i="8"/>
  <c r="J251" i="8"/>
  <c r="J197" i="8"/>
  <c r="J138" i="8"/>
  <c r="J342" i="8"/>
  <c r="J143" i="8"/>
  <c r="J80" i="8"/>
  <c r="J293" i="8"/>
  <c r="J367" i="8"/>
  <c r="J99" i="8"/>
  <c r="J323" i="8"/>
  <c r="J22" i="8"/>
  <c r="J281" i="8"/>
  <c r="J300" i="8"/>
  <c r="J311" i="8"/>
  <c r="J75" i="8"/>
  <c r="J218" i="8"/>
  <c r="J299" i="8"/>
  <c r="J223" i="8"/>
  <c r="J110" i="8"/>
  <c r="J179" i="8"/>
  <c r="J125" i="8"/>
  <c r="J66" i="8"/>
  <c r="J168" i="8"/>
  <c r="J322" i="8"/>
  <c r="J47" i="8"/>
  <c r="J156" i="8"/>
  <c r="J310" i="8"/>
  <c r="J329" i="8"/>
  <c r="J254" i="8"/>
  <c r="J380" i="8"/>
  <c r="J269" i="8"/>
  <c r="J119" i="8"/>
  <c r="J56" i="8"/>
  <c r="J42" i="8"/>
  <c r="J346" i="8"/>
  <c r="J211" i="8"/>
  <c r="J157" i="8"/>
  <c r="J124" i="8"/>
  <c r="J222" i="8"/>
  <c r="J264" i="8"/>
  <c r="J295" i="8"/>
  <c r="J352" i="8"/>
  <c r="J202" i="8"/>
  <c r="J207" i="8"/>
  <c r="J163" i="8"/>
  <c r="J95" i="8"/>
  <c r="J375" i="8"/>
  <c r="J76" i="8"/>
  <c r="J296" i="8"/>
  <c r="J180" i="8"/>
  <c r="J37" i="8"/>
  <c r="J25" i="8"/>
  <c r="J175" i="8"/>
  <c r="J121" i="8"/>
  <c r="J274" i="8"/>
  <c r="J108" i="8"/>
  <c r="J117" i="8"/>
  <c r="J256" i="8"/>
  <c r="D4" i="19"/>
  <c r="C15" i="19"/>
  <c r="J68" i="8"/>
  <c r="J376" i="8"/>
  <c r="C376" i="8"/>
  <c r="K376" i="8" s="1"/>
  <c r="J317" i="8"/>
  <c r="C22" i="6"/>
  <c r="F22" i="6"/>
  <c r="E22" i="6"/>
  <c r="D22" i="6"/>
  <c r="G22" i="6"/>
  <c r="G24" i="6"/>
  <c r="F24" i="6"/>
  <c r="E24" i="6"/>
  <c r="D24" i="6"/>
  <c r="C24" i="6"/>
  <c r="F23" i="6"/>
  <c r="D23" i="6"/>
  <c r="E23" i="6"/>
  <c r="C23" i="6"/>
  <c r="G23" i="6"/>
  <c r="M10" i="18"/>
  <c r="M7" i="18"/>
  <c r="M32" i="18"/>
  <c r="E35" i="18"/>
  <c r="M11" i="18"/>
  <c r="I30" i="18"/>
  <c r="M29" i="18"/>
  <c r="E24" i="18"/>
  <c r="E7" i="17"/>
  <c r="M20" i="18"/>
  <c r="E30" i="18"/>
  <c r="E12" i="17"/>
  <c r="M30" i="18"/>
  <c r="I12" i="18"/>
  <c r="I10" i="18"/>
  <c r="I7" i="17"/>
  <c r="E12" i="18"/>
  <c r="M7" i="17"/>
  <c r="I29" i="18"/>
  <c r="E13" i="18"/>
  <c r="I31" i="18"/>
  <c r="M9" i="18"/>
  <c r="I8" i="17"/>
  <c r="M21" i="18"/>
  <c r="I33" i="18"/>
  <c r="I32" i="18"/>
  <c r="E11" i="18"/>
  <c r="M12" i="18"/>
  <c r="E32" i="18"/>
  <c r="M11" i="17"/>
  <c r="I10" i="17"/>
  <c r="I34" i="18"/>
  <c r="M19" i="18"/>
  <c r="I7" i="18"/>
  <c r="E9" i="17"/>
  <c r="M8" i="18"/>
  <c r="M9" i="17"/>
  <c r="M31" i="18"/>
  <c r="M23" i="18"/>
  <c r="I12" i="17"/>
  <c r="E10" i="18"/>
  <c r="E29" i="18"/>
  <c r="I35" i="18"/>
  <c r="E33" i="18"/>
  <c r="I13" i="17"/>
  <c r="E8" i="18"/>
  <c r="E31" i="18"/>
  <c r="I11" i="18"/>
  <c r="I8" i="18"/>
  <c r="I9" i="17"/>
  <c r="I24" i="18"/>
  <c r="M12" i="17"/>
  <c r="M18" i="18"/>
  <c r="E13" i="17"/>
  <c r="E10" i="17"/>
  <c r="M33" i="18"/>
  <c r="I11" i="17"/>
  <c r="E8" i="17"/>
  <c r="E9" i="18"/>
  <c r="M22" i="18"/>
  <c r="M34" i="18"/>
  <c r="M10" i="17"/>
  <c r="I13" i="18"/>
  <c r="E11" i="17"/>
  <c r="E34" i="18"/>
  <c r="C101" i="19" l="1"/>
  <c r="F101" i="19"/>
  <c r="D101" i="19"/>
  <c r="C4" i="19"/>
  <c r="B100" i="19" a="1"/>
  <c r="G100" i="19" s="1"/>
  <c r="C13" i="19"/>
  <c r="B98" i="19" a="1"/>
  <c r="F98" i="19" s="1"/>
  <c r="B4" i="19"/>
  <c r="B99" i="19" a="1"/>
  <c r="F99" i="19" s="1"/>
  <c r="C91" i="19"/>
  <c r="C14" i="19"/>
  <c r="C12" i="19"/>
  <c r="B91" i="19"/>
  <c r="C9" i="19"/>
  <c r="B90" i="19"/>
  <c r="B89" i="19"/>
  <c r="C11" i="19"/>
  <c r="G101" i="19"/>
  <c r="E101" i="19"/>
  <c r="C3" i="19"/>
  <c r="B11" i="20"/>
  <c r="L277" i="8"/>
  <c r="L254" i="8"/>
  <c r="L30" i="8"/>
  <c r="L261" i="8"/>
  <c r="L301" i="8"/>
  <c r="L91" i="8"/>
  <c r="L132" i="8"/>
  <c r="L230" i="8"/>
  <c r="L171" i="8"/>
  <c r="L203" i="8"/>
  <c r="L164" i="8"/>
  <c r="L295" i="8"/>
  <c r="L359" i="8"/>
  <c r="L257" i="8"/>
  <c r="L137" i="8"/>
  <c r="L111" i="8"/>
  <c r="L294" i="8"/>
  <c r="L191" i="8"/>
  <c r="L327" i="8"/>
  <c r="L59" i="8"/>
  <c r="L341" i="8"/>
  <c r="L63" i="8"/>
  <c r="L349" i="8"/>
  <c r="L316" i="8"/>
  <c r="L237" i="8"/>
  <c r="L66" i="8"/>
  <c r="L354" i="8"/>
  <c r="L109" i="8"/>
  <c r="L220" i="8"/>
  <c r="L330" i="8"/>
  <c r="L245" i="8"/>
  <c r="L10" i="8"/>
  <c r="L86" i="8"/>
  <c r="L338" i="8"/>
  <c r="L231" i="8"/>
  <c r="L65" i="8"/>
  <c r="L48" i="8"/>
  <c r="L255" i="8"/>
  <c r="L210" i="8"/>
  <c r="L166" i="8"/>
  <c r="L176" i="8"/>
  <c r="L324" i="8"/>
  <c r="L274" i="8"/>
  <c r="L333" i="8"/>
  <c r="L150" i="8"/>
  <c r="L179" i="8"/>
  <c r="L346" i="8"/>
  <c r="L369" i="8"/>
  <c r="L302" i="8"/>
  <c r="L52" i="8"/>
  <c r="L87" i="8"/>
  <c r="L12" i="8"/>
  <c r="L184" i="8"/>
  <c r="L75" i="8"/>
  <c r="L128" i="8"/>
  <c r="L314" i="8"/>
  <c r="L353" i="8"/>
  <c r="L270" i="8"/>
  <c r="L253" i="8"/>
  <c r="L264" i="8"/>
  <c r="L71" i="8"/>
  <c r="L258" i="8"/>
  <c r="L275" i="8"/>
  <c r="L216" i="8"/>
  <c r="L145" i="8"/>
  <c r="L21" i="8"/>
  <c r="L298" i="8"/>
  <c r="L119" i="8"/>
  <c r="L46" i="8"/>
  <c r="L76" i="8"/>
  <c r="L357" i="8"/>
  <c r="L370" i="8"/>
  <c r="L104" i="8"/>
  <c r="L350" i="8"/>
  <c r="L60" i="8"/>
  <c r="L82" i="8"/>
  <c r="L266" i="8"/>
  <c r="L121" i="8"/>
  <c r="L218" i="8"/>
  <c r="L305" i="8"/>
  <c r="L174" i="8"/>
  <c r="L362" i="8"/>
  <c r="L361" i="8"/>
  <c r="L286" i="8"/>
  <c r="L374" i="8"/>
  <c r="L285" i="8"/>
  <c r="L318" i="8"/>
  <c r="L186" i="8"/>
  <c r="L289" i="8"/>
  <c r="L142" i="8"/>
  <c r="L125" i="8"/>
  <c r="L136" i="8"/>
  <c r="L345" i="8"/>
  <c r="L31" i="8"/>
  <c r="L147" i="8"/>
  <c r="L16" i="8"/>
  <c r="L180" i="8"/>
  <c r="L347" i="8"/>
  <c r="L170" i="8"/>
  <c r="L265" i="8"/>
  <c r="L94" i="8"/>
  <c r="L328" i="8"/>
  <c r="L92" i="8"/>
  <c r="L304" i="8"/>
  <c r="L49" i="8"/>
  <c r="L222" i="8"/>
  <c r="L246" i="8"/>
  <c r="L272" i="8"/>
  <c r="L35" i="8"/>
  <c r="L260" i="8"/>
  <c r="L325" i="8"/>
  <c r="L214" i="8"/>
  <c r="L24" i="8"/>
  <c r="L397" i="8"/>
  <c r="L358" i="8"/>
  <c r="L100" i="8"/>
  <c r="L67" i="8"/>
  <c r="L276" i="8"/>
  <c r="L33" i="8"/>
  <c r="L309" i="8"/>
  <c r="L182" i="8"/>
  <c r="L402" i="8"/>
  <c r="L235" i="8"/>
  <c r="L36" i="8"/>
  <c r="L70" i="8"/>
  <c r="L89" i="8"/>
  <c r="L382" i="8"/>
  <c r="L165" i="8"/>
  <c r="L319" i="8"/>
  <c r="L23" i="8"/>
  <c r="L384" i="8"/>
  <c r="L249" i="8"/>
  <c r="L262" i="8"/>
  <c r="L204" i="8"/>
  <c r="L78" i="8"/>
  <c r="L40" i="8"/>
  <c r="L385" i="8"/>
  <c r="L312" i="8"/>
  <c r="L323" i="8"/>
  <c r="L160" i="8"/>
  <c r="L393" i="8"/>
  <c r="L51" i="8"/>
  <c r="L283" i="8"/>
  <c r="L81" i="8"/>
  <c r="L43" i="8"/>
  <c r="L211" i="8"/>
  <c r="L185" i="8"/>
  <c r="L139" i="8"/>
  <c r="L25" i="8"/>
  <c r="L288" i="8"/>
  <c r="L73" i="8"/>
  <c r="L183" i="8"/>
  <c r="L8" i="8"/>
  <c r="L108" i="8"/>
  <c r="L365" i="8"/>
  <c r="L110" i="8"/>
  <c r="L242" i="8"/>
  <c r="L209" i="8"/>
  <c r="L383" i="8"/>
  <c r="L154" i="8"/>
  <c r="L229" i="8"/>
  <c r="L339" i="8"/>
  <c r="L192" i="8"/>
  <c r="L386" i="8"/>
  <c r="L153" i="8"/>
  <c r="L199" i="8"/>
  <c r="L198" i="8"/>
  <c r="L392" i="8"/>
  <c r="L268" i="8"/>
  <c r="L317" i="8"/>
  <c r="L299" i="8"/>
  <c r="L208" i="8"/>
  <c r="L340" i="8"/>
  <c r="L207" i="8"/>
  <c r="L120" i="8"/>
  <c r="L252" i="8"/>
  <c r="L163" i="8"/>
  <c r="L32" i="8"/>
  <c r="L138" i="8"/>
  <c r="L395" i="8"/>
  <c r="L175" i="8"/>
  <c r="L62" i="8"/>
  <c r="L259" i="8"/>
  <c r="L352" i="8"/>
  <c r="L105" i="8"/>
  <c r="L279" i="8"/>
  <c r="L296" i="8"/>
  <c r="L77" i="8"/>
  <c r="L251" i="8"/>
  <c r="L240" i="8"/>
  <c r="L372" i="8"/>
  <c r="L223" i="8"/>
  <c r="L152" i="8"/>
  <c r="L284" i="8"/>
  <c r="L371" i="8"/>
  <c r="L115" i="8"/>
  <c r="L197" i="8"/>
  <c r="L156" i="8"/>
  <c r="L90" i="8"/>
  <c r="L42" i="8"/>
  <c r="L7" i="8"/>
  <c r="L159" i="8"/>
  <c r="L241" i="8"/>
  <c r="L244" i="8"/>
  <c r="L178" i="8"/>
  <c r="L112" i="8"/>
  <c r="L53" i="8"/>
  <c r="L187" i="8"/>
  <c r="L269" i="8"/>
  <c r="L300" i="8"/>
  <c r="L234" i="8"/>
  <c r="L168" i="8"/>
  <c r="L102" i="8"/>
  <c r="L215" i="8"/>
  <c r="L297" i="8"/>
  <c r="L356" i="8"/>
  <c r="L290" i="8"/>
  <c r="L224" i="8"/>
  <c r="L158" i="8"/>
  <c r="L195" i="8"/>
  <c r="L213" i="8"/>
  <c r="L378" i="8"/>
  <c r="L118" i="8"/>
  <c r="L321" i="8"/>
  <c r="L400" i="8"/>
  <c r="L331" i="8"/>
  <c r="L157" i="8"/>
  <c r="L200" i="8"/>
  <c r="L103" i="8"/>
  <c r="L194" i="8"/>
  <c r="L355" i="8"/>
  <c r="L99" i="8"/>
  <c r="L181" i="8"/>
  <c r="L124" i="8"/>
  <c r="L61" i="8"/>
  <c r="L26" i="8"/>
  <c r="L399" i="8"/>
  <c r="L143" i="8"/>
  <c r="L225" i="8"/>
  <c r="L212" i="8"/>
  <c r="L146" i="8"/>
  <c r="L80" i="8"/>
  <c r="L307" i="8"/>
  <c r="L389" i="8"/>
  <c r="L133" i="8"/>
  <c r="L44" i="8"/>
  <c r="L15" i="8"/>
  <c r="L342" i="8"/>
  <c r="L351" i="8"/>
  <c r="L95" i="8"/>
  <c r="L177" i="8"/>
  <c r="L116" i="8"/>
  <c r="L57" i="8"/>
  <c r="L22" i="8"/>
  <c r="L379" i="8"/>
  <c r="L123" i="8"/>
  <c r="L205" i="8"/>
  <c r="L172" i="8"/>
  <c r="L106" i="8"/>
  <c r="L50" i="8"/>
  <c r="L9" i="8"/>
  <c r="L151" i="8"/>
  <c r="L233" i="8"/>
  <c r="L228" i="8"/>
  <c r="L162" i="8"/>
  <c r="L96" i="8"/>
  <c r="L45" i="8"/>
  <c r="L131" i="8"/>
  <c r="L85" i="8"/>
  <c r="L122" i="8"/>
  <c r="L303" i="8"/>
  <c r="L193" i="8"/>
  <c r="L144" i="8"/>
  <c r="L267" i="8"/>
  <c r="L332" i="8"/>
  <c r="L390" i="8"/>
  <c r="L313" i="8"/>
  <c r="L256" i="8"/>
  <c r="L291" i="8"/>
  <c r="L373" i="8"/>
  <c r="L117" i="8"/>
  <c r="L28" i="8"/>
  <c r="L376" i="8"/>
  <c r="L310" i="8"/>
  <c r="L335" i="8"/>
  <c r="L79" i="8"/>
  <c r="L161" i="8"/>
  <c r="L84" i="8"/>
  <c r="L39" i="8"/>
  <c r="L398" i="8"/>
  <c r="L363" i="8"/>
  <c r="L107" i="8"/>
  <c r="L189" i="8"/>
  <c r="L140" i="8"/>
  <c r="L74" i="8"/>
  <c r="L34" i="8"/>
  <c r="L391" i="8"/>
  <c r="L135" i="8"/>
  <c r="L217" i="8"/>
  <c r="L196" i="8"/>
  <c r="L130" i="8"/>
  <c r="L64" i="8"/>
  <c r="L29" i="8"/>
  <c r="L83" i="8"/>
  <c r="L348" i="8"/>
  <c r="L344" i="8"/>
  <c r="L41" i="8"/>
  <c r="L401" i="8"/>
  <c r="L308" i="8"/>
  <c r="L114" i="8"/>
  <c r="L366" i="8"/>
  <c r="L219" i="8"/>
  <c r="L173" i="8"/>
  <c r="L20" i="8"/>
  <c r="L232" i="8"/>
  <c r="L375" i="8"/>
  <c r="L329" i="8"/>
  <c r="L292" i="8"/>
  <c r="L11" i="8"/>
  <c r="L149" i="8"/>
  <c r="L129" i="8"/>
  <c r="L221" i="8"/>
  <c r="L167" i="8"/>
  <c r="L190" i="8"/>
  <c r="L101" i="8"/>
  <c r="L88" i="8"/>
  <c r="L273" i="8"/>
  <c r="L322" i="8"/>
  <c r="L377" i="8"/>
  <c r="L72" i="8"/>
  <c r="L93" i="8"/>
  <c r="L38" i="8"/>
  <c r="L148" i="8"/>
  <c r="L367" i="8"/>
  <c r="L250" i="8"/>
  <c r="L13" i="8"/>
  <c r="L98" i="8"/>
  <c r="L247" i="8"/>
  <c r="L236" i="8"/>
  <c r="L238" i="8"/>
  <c r="L127" i="8"/>
  <c r="L282" i="8"/>
  <c r="L403" i="8"/>
  <c r="L134" i="8"/>
  <c r="L206" i="8"/>
  <c r="L27" i="8"/>
  <c r="L226" i="8"/>
  <c r="L201" i="8"/>
  <c r="L311" i="8"/>
  <c r="L360" i="8"/>
  <c r="L364" i="8"/>
  <c r="L155" i="8"/>
  <c r="L56" i="8"/>
  <c r="L58" i="8"/>
  <c r="L337" i="8"/>
  <c r="L278" i="8"/>
  <c r="L14" i="8"/>
  <c r="L293" i="8"/>
  <c r="L126" i="8"/>
  <c r="L320" i="8"/>
  <c r="L68" i="8"/>
  <c r="L281" i="8"/>
  <c r="L263" i="8"/>
  <c r="L326" i="8"/>
  <c r="L202" i="8"/>
  <c r="L396" i="8"/>
  <c r="L381" i="8"/>
  <c r="L37" i="8"/>
  <c r="L336" i="8"/>
  <c r="L97" i="8"/>
  <c r="L271" i="8"/>
  <c r="L248" i="8"/>
  <c r="L380" i="8"/>
  <c r="L227" i="8"/>
  <c r="L388" i="8"/>
  <c r="L394" i="8"/>
  <c r="L334" i="8"/>
  <c r="L239" i="8"/>
  <c r="L188" i="8"/>
  <c r="L387" i="8"/>
  <c r="L47" i="8"/>
  <c r="L169" i="8"/>
  <c r="L343" i="8"/>
  <c r="L19" i="8"/>
  <c r="L141" i="8"/>
  <c r="L315" i="8"/>
  <c r="L368" i="8"/>
  <c r="L113" i="8"/>
  <c r="L287" i="8"/>
  <c r="L280" i="8"/>
  <c r="L69" i="8"/>
  <c r="L243" i="8"/>
  <c r="F4" i="19" l="1"/>
  <c r="E100" i="19"/>
  <c r="D100" i="19"/>
  <c r="E99" i="19"/>
  <c r="E98" i="19"/>
  <c r="C98" i="19"/>
  <c r="D98" i="19"/>
  <c r="C100" i="19"/>
  <c r="F100" i="19"/>
  <c r="B98" i="19"/>
  <c r="G98" i="19"/>
  <c r="B99" i="19"/>
  <c r="X23" i="3"/>
  <c r="P5" i="17" s="1"/>
  <c r="B100" i="19"/>
  <c r="G99" i="19"/>
  <c r="D99" i="19"/>
  <c r="C99" i="19"/>
  <c r="C92" i="19" l="1"/>
  <c r="C90" i="19" l="1"/>
  <c r="C89" i="19" l="1"/>
  <c r="B36" i="20" a="1"/>
  <c r="C36" i="20" a="1"/>
  <c r="C38" i="20" l="1"/>
  <c r="F38" i="20" s="1"/>
  <c r="C41" i="20"/>
  <c r="F41" i="20" s="1"/>
  <c r="C40" i="20"/>
  <c r="F40" i="20" s="1"/>
  <c r="C39" i="20"/>
  <c r="F39" i="20" s="1"/>
  <c r="C36" i="20"/>
  <c r="C37" i="20"/>
  <c r="F37" i="20" s="1"/>
  <c r="B38" i="20"/>
  <c r="B39" i="20"/>
  <c r="B41" i="20"/>
  <c r="B37" i="20"/>
  <c r="B40" i="20"/>
  <c r="B36" i="20"/>
  <c r="E36" i="20" l="1"/>
  <c r="E39" i="20"/>
  <c r="E40" i="20"/>
  <c r="E38" i="20"/>
  <c r="E37" i="20"/>
  <c r="E41" i="20"/>
  <c r="F36" i="20"/>
  <c r="B15" i="19" l="1"/>
  <c r="B41" i="19"/>
  <c r="E42" i="20"/>
  <c r="F42" i="20"/>
  <c r="C41" i="19"/>
  <c r="B32" i="20"/>
  <c r="D36" i="20" a="1"/>
  <c r="D40" i="20" l="1"/>
  <c r="I40" i="20" s="1"/>
  <c r="B13" i="19" s="1"/>
  <c r="D39" i="20"/>
  <c r="I39" i="20" s="1"/>
  <c r="B12" i="19" s="1"/>
  <c r="D38" i="20"/>
  <c r="I38" i="20" s="1"/>
  <c r="B11" i="19" s="1"/>
  <c r="D36" i="20"/>
  <c r="I36" i="20" s="1"/>
  <c r="B9" i="19" s="1"/>
  <c r="D41" i="20"/>
  <c r="I41" i="20" s="1"/>
  <c r="B14" i="19" s="1"/>
  <c r="D37" i="20"/>
  <c r="I37" i="20" s="1"/>
  <c r="B10" i="19" s="1"/>
  <c r="B35" i="19"/>
</calcChain>
</file>

<file path=xl/sharedStrings.xml><?xml version="1.0" encoding="utf-8"?>
<sst xmlns="http://schemas.openxmlformats.org/spreadsheetml/2006/main" count="46320" uniqueCount="8502">
  <si>
    <t>pcd_sector</t>
  </si>
  <si>
    <t>oscty</t>
  </si>
  <si>
    <t>oslaua</t>
  </si>
  <si>
    <t>ctry</t>
  </si>
  <si>
    <t>gor</t>
  </si>
  <si>
    <t>AB10</t>
  </si>
  <si>
    <t>S99999999</t>
  </si>
  <si>
    <t>S12000033</t>
  </si>
  <si>
    <t>S92000003</t>
  </si>
  <si>
    <t/>
  </si>
  <si>
    <t>AB11</t>
  </si>
  <si>
    <t>AB12</t>
  </si>
  <si>
    <t>S12000034</t>
  </si>
  <si>
    <t>AB13</t>
  </si>
  <si>
    <t>AB14</t>
  </si>
  <si>
    <t>AB15</t>
  </si>
  <si>
    <t>AB16</t>
  </si>
  <si>
    <t>AB21</t>
  </si>
  <si>
    <t>AB22</t>
  </si>
  <si>
    <t>AB23</t>
  </si>
  <si>
    <t>AB24</t>
  </si>
  <si>
    <t>AB25</t>
  </si>
  <si>
    <t>AB30</t>
  </si>
  <si>
    <t>S12000041</t>
  </si>
  <si>
    <t>AB31</t>
  </si>
  <si>
    <t>AB32</t>
  </si>
  <si>
    <t>AB33</t>
  </si>
  <si>
    <t>AB34</t>
  </si>
  <si>
    <t>AB35</t>
  </si>
  <si>
    <t>AB36</t>
  </si>
  <si>
    <t>AB37</t>
  </si>
  <si>
    <t>S12000017</t>
  </si>
  <si>
    <t>S12000020</t>
  </si>
  <si>
    <t>AB38</t>
  </si>
  <si>
    <t>AB39</t>
  </si>
  <si>
    <t>AB41</t>
  </si>
  <si>
    <t>AB42</t>
  </si>
  <si>
    <t>AB43</t>
  </si>
  <si>
    <t>AB44</t>
  </si>
  <si>
    <t>AB45</t>
  </si>
  <si>
    <t>AB51</t>
  </si>
  <si>
    <t>AB52</t>
  </si>
  <si>
    <t>AB53</t>
  </si>
  <si>
    <t>AB54</t>
  </si>
  <si>
    <t>AB55</t>
  </si>
  <si>
    <t>AB56</t>
  </si>
  <si>
    <t>AB99</t>
  </si>
  <si>
    <t>AL1</t>
  </si>
  <si>
    <t>E10000015</t>
  </si>
  <si>
    <t>E07000240</t>
  </si>
  <si>
    <t>E92000001</t>
  </si>
  <si>
    <t>E12000006</t>
  </si>
  <si>
    <t>AL10</t>
  </si>
  <si>
    <t>E07000241</t>
  </si>
  <si>
    <t>AL2</t>
  </si>
  <si>
    <t>E07000098</t>
  </si>
  <si>
    <t>AL3</t>
  </si>
  <si>
    <t>E07000096</t>
  </si>
  <si>
    <t>E99999999</t>
  </si>
  <si>
    <t>E06000056</t>
  </si>
  <si>
    <t>AL4</t>
  </si>
  <si>
    <t>E07000099</t>
  </si>
  <si>
    <t>AL5</t>
  </si>
  <si>
    <t>AL6</t>
  </si>
  <si>
    <t>E07000242</t>
  </si>
  <si>
    <t>AL7</t>
  </si>
  <si>
    <t>AL8</t>
  </si>
  <si>
    <t>AL9</t>
  </si>
  <si>
    <t>B1</t>
  </si>
  <si>
    <t>E08000025</t>
  </si>
  <si>
    <t>E12000005</t>
  </si>
  <si>
    <t>B10</t>
  </si>
  <si>
    <t>B11</t>
  </si>
  <si>
    <t>B12</t>
  </si>
  <si>
    <t>B13</t>
  </si>
  <si>
    <t>B14</t>
  </si>
  <si>
    <t>E10000034</t>
  </si>
  <si>
    <t>E07000234</t>
  </si>
  <si>
    <t>E08000029</t>
  </si>
  <si>
    <t>B15</t>
  </si>
  <si>
    <t>B16</t>
  </si>
  <si>
    <t>E08000028</t>
  </si>
  <si>
    <t>B17</t>
  </si>
  <si>
    <t>B18</t>
  </si>
  <si>
    <t>B19</t>
  </si>
  <si>
    <t>B2</t>
  </si>
  <si>
    <t>B20</t>
  </si>
  <si>
    <t>B21</t>
  </si>
  <si>
    <t>B23</t>
  </si>
  <si>
    <t>B24</t>
  </si>
  <si>
    <t>B25</t>
  </si>
  <si>
    <t>B26</t>
  </si>
  <si>
    <t>B27</t>
  </si>
  <si>
    <t>B28</t>
  </si>
  <si>
    <t>B29</t>
  </si>
  <si>
    <t>B3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</si>
  <si>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</si>
  <si>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</si>
  <si>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</si>
  <si>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</si>
  <si>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</si>
  <si>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</si>
  <si>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</si>
  <si>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</si>
  <si>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</si>
  <si>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B4</t>
  </si>
  <si>
    <t>B40</t>
  </si>
  <si>
    <t>B42</t>
  </si>
  <si>
    <t>B43</t>
  </si>
  <si>
    <t>E08000030</t>
  </si>
  <si>
    <t>B44</t>
  </si>
  <si>
    <t>B45</t>
  </si>
  <si>
    <t>B46</t>
  </si>
  <si>
    <t>E10000031</t>
  </si>
  <si>
    <t>E07000218</t>
  </si>
  <si>
    <t>B47</t>
  </si>
  <si>
    <t>E07000221</t>
  </si>
  <si>
    <t>B48</t>
  </si>
  <si>
    <t>B49</t>
  </si>
  <si>
    <t>E07000238</t>
  </si>
  <si>
    <t>B5</t>
  </si>
  <si>
    <t>B50</t>
  </si>
  <si>
    <t>B6</t>
  </si>
  <si>
    <t>B60</t>
  </si>
  <si>
    <t>B61</t>
  </si>
  <si>
    <t>B62</t>
  </si>
  <si>
    <t>E08000027</t>
  </si>
  <si>
    <t>B63</t>
  </si>
  <si>
    <t>B64</t>
  </si>
  <si>
    <t>B65</t>
  </si>
  <si>
    <t>B66</t>
  </si>
  <si>
    <t>B67</t>
  </si>
  <si>
    <t>B68</t>
  </si>
  <si>
    <t>B69</t>
  </si>
  <si>
    <t>B7</t>
  </si>
  <si>
    <t>B70</t>
  </si>
  <si>
    <t>B71</t>
  </si>
  <si>
    <t>B72</t>
  </si>
  <si>
    <t>B73</t>
  </si>
  <si>
    <t>B74</t>
  </si>
  <si>
    <t>E10000028</t>
  </si>
  <si>
    <t>E07000194</t>
  </si>
  <si>
    <t>B75</t>
  </si>
  <si>
    <t>B76</t>
  </si>
  <si>
    <t>B77</t>
  </si>
  <si>
    <t>E07000199</t>
  </si>
  <si>
    <t>B78</t>
  </si>
  <si>
    <t>B79</t>
  </si>
  <si>
    <t>E10000018</t>
  </si>
  <si>
    <t>E07000134</t>
  </si>
  <si>
    <t>E12000004</t>
  </si>
  <si>
    <t>B8</t>
  </si>
  <si>
    <t>B80</t>
  </si>
  <si>
    <t>E07000236</t>
  </si>
  <si>
    <t>B9</t>
  </si>
  <si>
    <t>B90</t>
  </si>
  <si>
    <t>B91</t>
  </si>
  <si>
    <t>B92</t>
  </si>
  <si>
    <t>B93</t>
  </si>
  <si>
    <t>E07000222</t>
  </si>
  <si>
    <t>B94</t>
  </si>
  <si>
    <t>B95</t>
  </si>
  <si>
    <t>B96</t>
  </si>
  <si>
    <t>B97</t>
  </si>
  <si>
    <t>B98</t>
  </si>
  <si>
    <t>B99</t>
  </si>
  <si>
    <t>BA1</t>
  </si>
  <si>
    <t>E06000022</t>
  </si>
  <si>
    <t>E12000009</t>
  </si>
  <si>
    <t>E06000025</t>
  </si>
  <si>
    <t>BA10</t>
  </si>
  <si>
    <t>E10000027</t>
  </si>
  <si>
    <t>E07000187</t>
  </si>
  <si>
    <t>E07000189</t>
  </si>
  <si>
    <t>BA11</t>
  </si>
  <si>
    <t>E06000054</t>
  </si>
  <si>
    <t>BA12</t>
  </si>
  <si>
    <t>BA13</t>
  </si>
  <si>
    <t>BA14</t>
  </si>
  <si>
    <t>BA15</t>
  </si>
  <si>
    <t>BA16</t>
  </si>
  <si>
    <t>BA2</t>
  </si>
  <si>
    <t>BA20</t>
  </si>
  <si>
    <t>BA21</t>
  </si>
  <si>
    <t>E10000009</t>
  </si>
  <si>
    <t>E07000052</t>
  </si>
  <si>
    <t>BA22</t>
  </si>
  <si>
    <t>BA3</t>
  </si>
  <si>
    <t>BA4</t>
  </si>
  <si>
    <t>BA5</t>
  </si>
  <si>
    <t>E07000188</t>
  </si>
  <si>
    <t>BA6</t>
  </si>
  <si>
    <t>BA7</t>
  </si>
  <si>
    <t>BA8</t>
  </si>
  <si>
    <t>E07000050</t>
  </si>
  <si>
    <t>BA9</t>
  </si>
  <si>
    <t>BB1</t>
  </si>
  <si>
    <t>E10000017</t>
  </si>
  <si>
    <t>E07000120</t>
  </si>
  <si>
    <t>E12000002</t>
  </si>
  <si>
    <t>E07000124</t>
  </si>
  <si>
    <t>E07000125</t>
  </si>
  <si>
    <t>E06000008</t>
  </si>
  <si>
    <t>BB10</t>
  </si>
  <si>
    <t>E07000117</t>
  </si>
  <si>
    <t>E07000122</t>
  </si>
  <si>
    <t>BB11</t>
  </si>
  <si>
    <t>BB12</t>
  </si>
  <si>
    <t>BB18</t>
  </si>
  <si>
    <t>E10000023</t>
  </si>
  <si>
    <t>E07000163</t>
  </si>
  <si>
    <t>E12000003</t>
  </si>
  <si>
    <t>BB2</t>
  </si>
  <si>
    <t>E07000118</t>
  </si>
  <si>
    <t>E07000126</t>
  </si>
  <si>
    <t>BB3</t>
  </si>
  <si>
    <t>BB4</t>
  </si>
  <si>
    <t>BB5</t>
  </si>
  <si>
    <t>BB6</t>
  </si>
  <si>
    <t>BB7</t>
  </si>
  <si>
    <t>BB8</t>
  </si>
  <si>
    <t>BB9</t>
  </si>
  <si>
    <t>BB94</t>
  </si>
  <si>
    <t>BD1</t>
  </si>
  <si>
    <t>E08000032</t>
  </si>
  <si>
    <t>BD10</t>
  </si>
  <si>
    <t>E08000035</t>
  </si>
  <si>
    <t>BD11</t>
  </si>
  <si>
    <t>E08000034</t>
  </si>
  <si>
    <t>BD12</t>
  </si>
  <si>
    <t>BD13</t>
  </si>
  <si>
    <t>E08000033</t>
  </si>
  <si>
    <t>BD14</t>
  </si>
  <si>
    <t>BD15</t>
  </si>
  <si>
    <t>BD16</t>
  </si>
  <si>
    <t>BD17</t>
  </si>
  <si>
    <t>BD18</t>
  </si>
  <si>
    <t>BD19</t>
  </si>
  <si>
    <t>BD2</t>
  </si>
  <si>
    <t>BD20</t>
  </si>
  <si>
    <t>BD21</t>
  </si>
  <si>
    <t>BD22</t>
  </si>
  <si>
    <t>BD23</t>
  </si>
  <si>
    <t>E07000165</t>
  </si>
  <si>
    <t>BD24</t>
  </si>
  <si>
    <t>BD3</t>
  </si>
  <si>
    <t>BD4</t>
  </si>
  <si>
    <t>BD5</t>
  </si>
  <si>
    <t>BD6</t>
  </si>
  <si>
    <t>BD7</t>
  </si>
  <si>
    <t>BD8</t>
  </si>
  <si>
    <t>BD9</t>
  </si>
  <si>
    <t>BD97</t>
  </si>
  <si>
    <t>BD98</t>
  </si>
  <si>
    <t>BD99</t>
  </si>
  <si>
    <t>BH1</t>
  </si>
  <si>
    <t>E06000028</t>
  </si>
  <si>
    <t>E06000029</t>
  </si>
  <si>
    <t>BH10</t>
  </si>
  <si>
    <t>BH11</t>
  </si>
  <si>
    <t>BH12</t>
  </si>
  <si>
    <t>BH13</t>
  </si>
  <si>
    <t>E07000051</t>
  </si>
  <si>
    <t>BH14</t>
  </si>
  <si>
    <t>BH15</t>
  </si>
  <si>
    <t>BH16</t>
  </si>
  <si>
    <t>E07000049</t>
  </si>
  <si>
    <t>BH17</t>
  </si>
  <si>
    <t>BH18</t>
  </si>
  <si>
    <t>BH19</t>
  </si>
  <si>
    <t>BH2</t>
  </si>
  <si>
    <t>BH20</t>
  </si>
  <si>
    <t>BH21</t>
  </si>
  <si>
    <t>BH22</t>
  </si>
  <si>
    <t>BH23</t>
  </si>
  <si>
    <t>E07000048</t>
  </si>
  <si>
    <t>E10000014</t>
  </si>
  <si>
    <t>E07000091</t>
  </si>
  <si>
    <t>E12000008</t>
  </si>
  <si>
    <t>BH24</t>
  </si>
  <si>
    <t>BH25</t>
  </si>
  <si>
    <t>BH3</t>
  </si>
  <si>
    <t>BH31</t>
  </si>
  <si>
    <t>BH4</t>
  </si>
  <si>
    <t>BH5</t>
  </si>
  <si>
    <t>BH6</t>
  </si>
  <si>
    <t>BH7</t>
  </si>
  <si>
    <t>BH8</t>
  </si>
  <si>
    <t>BH9</t>
  </si>
  <si>
    <t>BL0</t>
  </si>
  <si>
    <t>E08000002</t>
  </si>
  <si>
    <t>BL1</t>
  </si>
  <si>
    <t>E08000001</t>
  </si>
  <si>
    <t>BL11</t>
  </si>
  <si>
    <t>BL2</t>
  </si>
  <si>
    <t>BL3</t>
  </si>
  <si>
    <t>BL4</t>
  </si>
  <si>
    <t>BL5</t>
  </si>
  <si>
    <t>BL6</t>
  </si>
  <si>
    <t>BL7</t>
  </si>
  <si>
    <t>BL78</t>
  </si>
  <si>
    <t>BL8</t>
  </si>
  <si>
    <t>BL9</t>
  </si>
  <si>
    <t>E08000005</t>
  </si>
  <si>
    <t>BN1</t>
  </si>
  <si>
    <t>E10000011</t>
  </si>
  <si>
    <t>E07000063</t>
  </si>
  <si>
    <t>E10000032</t>
  </si>
  <si>
    <t>E07000228</t>
  </si>
  <si>
    <t>E06000043</t>
  </si>
  <si>
    <t>BN10</t>
  </si>
  <si>
    <t>BN11</t>
  </si>
  <si>
    <t>E07000229</t>
  </si>
  <si>
    <t>BN12</t>
  </si>
  <si>
    <t>E07000224</t>
  </si>
  <si>
    <t>BN13</t>
  </si>
  <si>
    <t>BN14</t>
  </si>
  <si>
    <t>E07000223</t>
  </si>
  <si>
    <t>BN15</t>
  </si>
  <si>
    <t>BN16</t>
  </si>
  <si>
    <t>BN17</t>
  </si>
  <si>
    <t>BN18</t>
  </si>
  <si>
    <t>E07000225</t>
  </si>
  <si>
    <t>E07000227</t>
  </si>
  <si>
    <t>BN2</t>
  </si>
  <si>
    <t>BN20</t>
  </si>
  <si>
    <t>E07000061</t>
  </si>
  <si>
    <t>E07000065</t>
  </si>
  <si>
    <t>BN21</t>
  </si>
  <si>
    <t>BN22</t>
  </si>
  <si>
    <t>BN23</t>
  </si>
  <si>
    <t>BN24</t>
  </si>
  <si>
    <t>E07000064</t>
  </si>
  <si>
    <t>BN25</t>
  </si>
  <si>
    <t>BN26</t>
  </si>
  <si>
    <t>BN27</t>
  </si>
  <si>
    <t>BN3</t>
  </si>
  <si>
    <t>BN41</t>
  </si>
  <si>
    <t>BN42</t>
  </si>
  <si>
    <t>BN43</t>
  </si>
  <si>
    <t>BN44</t>
  </si>
  <si>
    <t>BN45</t>
  </si>
  <si>
    <t>BN5</t>
  </si>
  <si>
    <t>BN50</t>
  </si>
  <si>
    <t>BN51</t>
  </si>
  <si>
    <t>BN52</t>
  </si>
  <si>
    <t>BN6</t>
  </si>
  <si>
    <t>BN7</t>
  </si>
  <si>
    <t>BN8</t>
  </si>
  <si>
    <t>BN88</t>
  </si>
  <si>
    <t>BN9</t>
  </si>
  <si>
    <t>BN91</t>
  </si>
  <si>
    <t>BN99</t>
  </si>
  <si>
    <t>BR1</t>
  </si>
  <si>
    <t>E09000006</t>
  </si>
  <si>
    <t>E12000007</t>
  </si>
  <si>
    <t>E09000023</t>
  </si>
  <si>
    <t>BR2</t>
  </si>
  <si>
    <t>BR3</t>
  </si>
  <si>
    <t>E09000008</t>
  </si>
  <si>
    <t>BR4</t>
  </si>
  <si>
    <t>BR5</t>
  </si>
  <si>
    <t>BR6</t>
  </si>
  <si>
    <t>E10000016</t>
  </si>
  <si>
    <t>E07000111</t>
  </si>
  <si>
    <t>BR7</t>
  </si>
  <si>
    <t>E09000011</t>
  </si>
  <si>
    <t>BR8</t>
  </si>
  <si>
    <t>E07000107</t>
  </si>
  <si>
    <t>BS0</t>
  </si>
  <si>
    <t>E06000024</t>
  </si>
  <si>
    <t>BS1</t>
  </si>
  <si>
    <t>E06000023</t>
  </si>
  <si>
    <t>BS10</t>
  </si>
  <si>
    <t>BS11</t>
  </si>
  <si>
    <t>BS13</t>
  </si>
  <si>
    <t>BS14</t>
  </si>
  <si>
    <t>BS15</t>
  </si>
  <si>
    <t>BS16</t>
  </si>
  <si>
    <t>BS2</t>
  </si>
  <si>
    <t>BS20</t>
  </si>
  <si>
    <t>BS21</t>
  </si>
  <si>
    <t>BS22</t>
  </si>
  <si>
    <t>BS23</t>
  </si>
  <si>
    <t>BS24</t>
  </si>
  <si>
    <t>BS25</t>
  </si>
  <si>
    <t>BS26</t>
  </si>
  <si>
    <t>BS27</t>
  </si>
  <si>
    <t>BS28</t>
  </si>
  <si>
    <t>BS29</t>
  </si>
  <si>
    <t>BS3</t>
  </si>
  <si>
    <t>BS30</t>
  </si>
  <si>
    <t>BS31</t>
  </si>
  <si>
    <t>BS32</t>
  </si>
  <si>
    <t>BS34</t>
  </si>
  <si>
    <t>BS35</t>
  </si>
  <si>
    <t>BS36</t>
  </si>
  <si>
    <t>BS37</t>
  </si>
  <si>
    <t>BS39</t>
  </si>
  <si>
    <t>BS4</t>
  </si>
  <si>
    <t>BS40</t>
  </si>
  <si>
    <t>BS41</t>
  </si>
  <si>
    <t>BS48</t>
  </si>
  <si>
    <t>BS49</t>
  </si>
  <si>
    <t>BS5</t>
  </si>
  <si>
    <t>BS6</t>
  </si>
  <si>
    <t>BS7</t>
  </si>
  <si>
    <t>BS8</t>
  </si>
  <si>
    <t>BS9</t>
  </si>
  <si>
    <t>BS98</t>
  </si>
  <si>
    <t>BS99</t>
  </si>
  <si>
    <t>N92000002</t>
  </si>
  <si>
    <t>N99999999</t>
  </si>
  <si>
    <t>N09000003</t>
  </si>
  <si>
    <t>N09000001</t>
  </si>
  <si>
    <t>N09000007</t>
  </si>
  <si>
    <t>N09000011</t>
  </si>
  <si>
    <t>N09000010</t>
  </si>
  <si>
    <t>N09000002</t>
  </si>
  <si>
    <t>N09000008</t>
  </si>
  <si>
    <t>N09000009</t>
  </si>
  <si>
    <t>N09000004</t>
  </si>
  <si>
    <t>N09000005</t>
  </si>
  <si>
    <t>N09000006</t>
  </si>
  <si>
    <t>CA1</t>
  </si>
  <si>
    <t>E10000006</t>
  </si>
  <si>
    <t>E07000028</t>
  </si>
  <si>
    <t>CA10</t>
  </si>
  <si>
    <t>E07000030</t>
  </si>
  <si>
    <t>CA11</t>
  </si>
  <si>
    <t>CA12</t>
  </si>
  <si>
    <t>E07000026</t>
  </si>
  <si>
    <t>CA13</t>
  </si>
  <si>
    <t>CA14</t>
  </si>
  <si>
    <t>E07000029</t>
  </si>
  <si>
    <t>CA15</t>
  </si>
  <si>
    <t>CA16</t>
  </si>
  <si>
    <t>CA17</t>
  </si>
  <si>
    <t>CA18</t>
  </si>
  <si>
    <t>CA19</t>
  </si>
  <si>
    <t>CA2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</si>
  <si>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</si>
  <si>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</si>
  <si>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</si>
  <si>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</si>
  <si>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</si>
  <si>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</si>
  <si>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</si>
  <si>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</si>
  <si>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</si>
  <si>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CA3</t>
  </si>
  <si>
    <t>CA4</t>
  </si>
  <si>
    <t>CA5</t>
  </si>
  <si>
    <t>CA6</t>
  </si>
  <si>
    <t>CA7</t>
  </si>
  <si>
    <t>CA8</t>
  </si>
  <si>
    <t>E06000057</t>
  </si>
  <si>
    <t>E12000001</t>
  </si>
  <si>
    <t>CA9</t>
  </si>
  <si>
    <t>CA95</t>
  </si>
  <si>
    <t>CA99</t>
  </si>
  <si>
    <t>CB1</t>
  </si>
  <si>
    <t>E10000003</t>
  </si>
  <si>
    <t>E07000008</t>
  </si>
  <si>
    <t>E07000012</t>
  </si>
  <si>
    <t>CB10</t>
  </si>
  <si>
    <t>E10000012</t>
  </si>
  <si>
    <t>E07000077</t>
  </si>
  <si>
    <t>CB11</t>
  </si>
  <si>
    <t>CB2</t>
  </si>
  <si>
    <t>CB21</t>
  </si>
  <si>
    <t>CB22</t>
  </si>
  <si>
    <t>CB23</t>
  </si>
  <si>
    <t>CB24</t>
  </si>
  <si>
    <t>CB25</t>
  </si>
  <si>
    <t>E07000009</t>
  </si>
  <si>
    <t>CB3</t>
  </si>
  <si>
    <t>CB4</t>
  </si>
  <si>
    <t>CB5</t>
  </si>
  <si>
    <t>CB6</t>
  </si>
  <si>
    <t>E07000010</t>
  </si>
  <si>
    <t>E10000020</t>
  </si>
  <si>
    <t>E07000146</t>
  </si>
  <si>
    <t>CB7</t>
  </si>
  <si>
    <t>E10000029</t>
  </si>
  <si>
    <t>E07000201</t>
  </si>
  <si>
    <t>CB8</t>
  </si>
  <si>
    <t>E07000204</t>
  </si>
  <si>
    <t>CB9</t>
  </si>
  <si>
    <t>E07000067</t>
  </si>
  <si>
    <t>CF10</t>
  </si>
  <si>
    <t>W99999999</t>
  </si>
  <si>
    <t>W06000015</t>
  </si>
  <si>
    <t>W92000004</t>
  </si>
  <si>
    <t>CF11</t>
  </si>
  <si>
    <t>W06000014</t>
  </si>
  <si>
    <t>CF14</t>
  </si>
  <si>
    <t>W06000018</t>
  </si>
  <si>
    <t>CF15</t>
  </si>
  <si>
    <t>W06000016</t>
  </si>
  <si>
    <t>CF23</t>
  </si>
  <si>
    <t>CF24</t>
  </si>
  <si>
    <t>CF3</t>
  </si>
  <si>
    <t>W06000022</t>
  </si>
  <si>
    <t>CF30</t>
  </si>
  <si>
    <t>CF31</t>
  </si>
  <si>
    <t>W06000013</t>
  </si>
  <si>
    <t>CF32</t>
  </si>
  <si>
    <t>CF33</t>
  </si>
  <si>
    <t>W06000012</t>
  </si>
  <si>
    <t>CF34</t>
  </si>
  <si>
    <t>CF35</t>
  </si>
  <si>
    <t>CF36</t>
  </si>
  <si>
    <t>CF37</t>
  </si>
  <si>
    <t>CF38</t>
  </si>
  <si>
    <t>CF39</t>
  </si>
  <si>
    <t>CF40</t>
  </si>
  <si>
    <t>CF41</t>
  </si>
  <si>
    <t>CF42</t>
  </si>
  <si>
    <t>CF43</t>
  </si>
  <si>
    <t>CF44</t>
  </si>
  <si>
    <t>W06000023</t>
  </si>
  <si>
    <t>W06000024</t>
  </si>
  <si>
    <t>CF45</t>
  </si>
  <si>
    <t>CF46</t>
  </si>
  <si>
    <t>CF47</t>
  </si>
  <si>
    <t>CF48</t>
  </si>
  <si>
    <t>CF5</t>
  </si>
  <si>
    <t>CF61</t>
  </si>
  <si>
    <t>CF62</t>
  </si>
  <si>
    <t>CF63</t>
  </si>
  <si>
    <t>CF64</t>
  </si>
  <si>
    <t>CF71</t>
  </si>
  <si>
    <t>CF72</t>
  </si>
  <si>
    <t>CF81</t>
  </si>
  <si>
    <t>CF82</t>
  </si>
  <si>
    <t>CF83</t>
  </si>
  <si>
    <t>CF91</t>
  </si>
  <si>
    <t>CF95</t>
  </si>
  <si>
    <t>CF99</t>
  </si>
  <si>
    <t>CH1</t>
  </si>
  <si>
    <t>E06000050</t>
  </si>
  <si>
    <t>W06000005</t>
  </si>
  <si>
    <t>CH2</t>
  </si>
  <si>
    <t>CH25</t>
  </si>
  <si>
    <t>E08000015</t>
  </si>
  <si>
    <t>CH26</t>
  </si>
  <si>
    <t>CH27</t>
  </si>
  <si>
    <t>CH28</t>
  </si>
  <si>
    <t>CH29</t>
  </si>
  <si>
    <t>CH3</t>
  </si>
  <si>
    <t>E06000049</t>
  </si>
  <si>
    <t>CH30</t>
  </si>
  <si>
    <t>CH31</t>
  </si>
  <si>
    <t>CH32</t>
  </si>
  <si>
    <t>CH33</t>
  </si>
  <si>
    <t>CH34</t>
  </si>
  <si>
    <t>CH4</t>
  </si>
  <si>
    <t>CH41</t>
  </si>
  <si>
    <t>CH42</t>
  </si>
  <si>
    <t>CH43</t>
  </si>
  <si>
    <t>CH44</t>
  </si>
  <si>
    <t>CH45</t>
  </si>
  <si>
    <t>CH46</t>
  </si>
  <si>
    <t>CH47</t>
  </si>
  <si>
    <t>CH48</t>
  </si>
  <si>
    <t>CH49</t>
  </si>
  <si>
    <t>CH5</t>
  </si>
  <si>
    <t>CH6</t>
  </si>
  <si>
    <t>CH60</t>
  </si>
  <si>
    <t>CH61</t>
  </si>
  <si>
    <t>CH62</t>
  </si>
  <si>
    <t>CH63</t>
  </si>
  <si>
    <t>CH64</t>
  </si>
  <si>
    <t>CH65</t>
  </si>
  <si>
    <t>CH66</t>
  </si>
  <si>
    <t>CH7</t>
  </si>
  <si>
    <t>W06000004</t>
  </si>
  <si>
    <t>CH70</t>
  </si>
  <si>
    <t>CH8</t>
  </si>
  <si>
    <t>CH88</t>
  </si>
  <si>
    <t>CH99</t>
  </si>
  <si>
    <t>CM0</t>
  </si>
  <si>
    <t>E07000074</t>
  </si>
  <si>
    <t>CM1</t>
  </si>
  <si>
    <t>E07000070</t>
  </si>
  <si>
    <t>CM11</t>
  </si>
  <si>
    <t>E07000066</t>
  </si>
  <si>
    <t>CM12</t>
  </si>
  <si>
    <t>E07000068</t>
  </si>
  <si>
    <t>CM13</t>
  </si>
  <si>
    <t>E06000034</t>
  </si>
  <si>
    <t>E09000016</t>
  </si>
  <si>
    <t>CM14</t>
  </si>
  <si>
    <t>CM15</t>
  </si>
  <si>
    <t>E07000072</t>
  </si>
  <si>
    <t>CM16</t>
  </si>
  <si>
    <t>CM17</t>
  </si>
  <si>
    <t>E07000073</t>
  </si>
  <si>
    <t>CM18</t>
  </si>
  <si>
    <t>CM19</t>
  </si>
  <si>
    <t>CM2</t>
  </si>
  <si>
    <t>CM20</t>
  </si>
  <si>
    <t>CM21</t>
  </si>
  <si>
    <t>CM22</t>
  </si>
  <si>
    <t>E09000007</t>
  </si>
  <si>
    <t>CM23</t>
  </si>
  <si>
    <t>CM24</t>
  </si>
  <si>
    <t>CM3</t>
  </si>
  <si>
    <t>CM4</t>
  </si>
  <si>
    <t>CM5</t>
  </si>
  <si>
    <t>CM6</t>
  </si>
  <si>
    <t>CM7</t>
  </si>
  <si>
    <t>CM77</t>
  </si>
  <si>
    <t>CM8</t>
  </si>
  <si>
    <t>CM9</t>
  </si>
  <si>
    <t>E07000071</t>
  </si>
  <si>
    <t>CM92</t>
  </si>
  <si>
    <t>CM98</t>
  </si>
  <si>
    <t>CM99</t>
  </si>
  <si>
    <t>CO1</t>
  </si>
  <si>
    <t>CO10</t>
  </si>
  <si>
    <t>E07000200</t>
  </si>
  <si>
    <t>CO11</t>
  </si>
  <si>
    <t>E07000076</t>
  </si>
  <si>
    <t>CO12</t>
  </si>
  <si>
    <t>CO13</t>
  </si>
  <si>
    <t>CO14</t>
  </si>
  <si>
    <t>CO15</t>
  </si>
  <si>
    <t>CO16</t>
  </si>
  <si>
    <t>CO2</t>
  </si>
  <si>
    <t>CO3</t>
  </si>
  <si>
    <t>CO4</t>
  </si>
  <si>
    <t>CO5</t>
  </si>
  <si>
    <t>CO6</t>
  </si>
  <si>
    <t>CO7</t>
  </si>
  <si>
    <t>CO8</t>
  </si>
  <si>
    <t>CO9</t>
  </si>
  <si>
    <t>CR0</t>
  </si>
  <si>
    <t>E09000029</t>
  </si>
  <si>
    <t>CR2</t>
  </si>
  <si>
    <t>CR3</t>
  </si>
  <si>
    <t>E10000030</t>
  </si>
  <si>
    <t>E07000215</t>
  </si>
  <si>
    <t>CR4</t>
  </si>
  <si>
    <t>E09000022</t>
  </si>
  <si>
    <t>E09000024</t>
  </si>
  <si>
    <t>CR44</t>
  </si>
  <si>
    <t>CR5</t>
  </si>
  <si>
    <t>E07000211</t>
  </si>
  <si>
    <t>CR6</t>
  </si>
  <si>
    <t>CR7</t>
  </si>
  <si>
    <t>CR8</t>
  </si>
  <si>
    <t>CR9</t>
  </si>
  <si>
    <t>CR90</t>
  </si>
  <si>
    <t>CT1</t>
  </si>
  <si>
    <t>E07000106</t>
  </si>
  <si>
    <t>CT10</t>
  </si>
  <si>
    <t>E07000114</t>
  </si>
  <si>
    <t>CT11</t>
  </si>
  <si>
    <t>CT12</t>
  </si>
  <si>
    <t>CT13</t>
  </si>
  <si>
    <t>E07000108</t>
  </si>
  <si>
    <t>CT14</t>
  </si>
  <si>
    <t>CT15</t>
  </si>
  <si>
    <t>E07000112</t>
  </si>
  <si>
    <t>CT16</t>
  </si>
  <si>
    <t>CT17</t>
  </si>
  <si>
    <t>CT18</t>
  </si>
  <si>
    <t>CT19</t>
  </si>
  <si>
    <t>CT2</t>
  </si>
  <si>
    <t>E07000113</t>
  </si>
  <si>
    <t>CT20</t>
  </si>
  <si>
    <t>CT21</t>
  </si>
  <si>
    <t>CT3</t>
  </si>
  <si>
    <t>CT4</t>
  </si>
  <si>
    <t>E07000105</t>
  </si>
  <si>
    <t>CT5</t>
  </si>
  <si>
    <t>CT50</t>
  </si>
  <si>
    <t>CT6</t>
  </si>
  <si>
    <t>CT7</t>
  </si>
  <si>
    <t>CT8</t>
  </si>
  <si>
    <t>CT9</t>
  </si>
  <si>
    <t>CV1</t>
  </si>
  <si>
    <t>E08000026</t>
  </si>
  <si>
    <t>CV10</t>
  </si>
  <si>
    <t>E07000132</t>
  </si>
  <si>
    <t>E07000219</t>
  </si>
  <si>
    <t>CV11</t>
  </si>
  <si>
    <t>E07000220</t>
  </si>
  <si>
    <t>CV12</t>
  </si>
  <si>
    <t>CV13</t>
  </si>
  <si>
    <t>CV2</t>
  </si>
  <si>
    <t>CV21</t>
  </si>
  <si>
    <t>CV22</t>
  </si>
  <si>
    <t>CV23</t>
  </si>
  <si>
    <t>E10000021</t>
  </si>
  <si>
    <t>E07000151</t>
  </si>
  <si>
    <t>CV3</t>
  </si>
  <si>
    <t>CV31</t>
  </si>
  <si>
    <t>CV32</t>
  </si>
  <si>
    <t>CV33</t>
  </si>
  <si>
    <t>CV34</t>
  </si>
  <si>
    <t>CV35</t>
  </si>
  <si>
    <t>CV36</t>
  </si>
  <si>
    <t>CV37</t>
  </si>
  <si>
    <t>CV4</t>
  </si>
  <si>
    <t>CV47</t>
  </si>
  <si>
    <t>CV5</t>
  </si>
  <si>
    <t>CV6</t>
  </si>
  <si>
    <t>CV7</t>
  </si>
  <si>
    <t>CV8</t>
  </si>
  <si>
    <t>CV9</t>
  </si>
  <si>
    <t>CW1</t>
  </si>
  <si>
    <t>CW10</t>
  </si>
  <si>
    <t>CW11</t>
  </si>
  <si>
    <t>CW12</t>
  </si>
  <si>
    <t>E07000198</t>
  </si>
  <si>
    <t>CW2</t>
  </si>
  <si>
    <t>E07000195</t>
  </si>
  <si>
    <t>CW3</t>
  </si>
  <si>
    <t>E06000051</t>
  </si>
  <si>
    <t>CW4</t>
  </si>
  <si>
    <t>CW5</t>
  </si>
  <si>
    <t>CW6</t>
  </si>
  <si>
    <t>CW7</t>
  </si>
  <si>
    <t>CW8</t>
  </si>
  <si>
    <t>CW9</t>
  </si>
  <si>
    <t>CW98</t>
  </si>
  <si>
    <t>DA1</t>
  </si>
  <si>
    <t>E09000004</t>
  </si>
  <si>
    <t>DA10</t>
  </si>
  <si>
    <t>DA11</t>
  </si>
  <si>
    <t>E07000109</t>
  </si>
  <si>
    <t>DA12</t>
  </si>
  <si>
    <t>DA13</t>
  </si>
  <si>
    <t>E07000115</t>
  </si>
  <si>
    <t>DA14</t>
  </si>
  <si>
    <t>DA15</t>
  </si>
  <si>
    <t>DA16</t>
  </si>
  <si>
    <t>DA17</t>
  </si>
  <si>
    <t>DA18</t>
  </si>
  <si>
    <t>DA2</t>
  </si>
  <si>
    <t>DA3</t>
  </si>
  <si>
    <t>DA4</t>
  </si>
  <si>
    <t>DA5</t>
  </si>
  <si>
    <t>DA6</t>
  </si>
  <si>
    <t>DA7</t>
  </si>
  <si>
    <t>DA8</t>
  </si>
  <si>
    <t>DA9</t>
  </si>
  <si>
    <t>S12000042</t>
  </si>
  <si>
    <t>S12000024</t>
  </si>
  <si>
    <t>S12000015</t>
  </si>
  <si>
    <t>DE1</t>
  </si>
  <si>
    <t>E10000007</t>
  </si>
  <si>
    <t>E07000039</t>
  </si>
  <si>
    <t>E06000015</t>
  </si>
  <si>
    <t>DE11</t>
  </si>
  <si>
    <t>DE12</t>
  </si>
  <si>
    <t>DE13</t>
  </si>
  <si>
    <t>E07000193</t>
  </si>
  <si>
    <t>DE14</t>
  </si>
  <si>
    <t>DE15</t>
  </si>
  <si>
    <t>DE21</t>
  </si>
  <si>
    <t>E07000032</t>
  </si>
  <si>
    <t>E07000036</t>
  </si>
  <si>
    <t>DE22</t>
  </si>
  <si>
    <t>DE23</t>
  </si>
  <si>
    <t>DE24</t>
  </si>
  <si>
    <t>DE3</t>
  </si>
  <si>
    <t>DE4</t>
  </si>
  <si>
    <t>E07000035</t>
  </si>
  <si>
    <t>E07000038</t>
  </si>
  <si>
    <t>DE45</t>
  </si>
  <si>
    <t>DE5</t>
  </si>
  <si>
    <t>DE55</t>
  </si>
  <si>
    <t>E07000033</t>
  </si>
  <si>
    <t>E10000024</t>
  </si>
  <si>
    <t>E07000170</t>
  </si>
  <si>
    <t>DE56</t>
  </si>
  <si>
    <t>DE6</t>
  </si>
  <si>
    <t>DE65</t>
  </si>
  <si>
    <t>DE7</t>
  </si>
  <si>
    <t>E07000172</t>
  </si>
  <si>
    <t>DE72</t>
  </si>
  <si>
    <t>DE73</t>
  </si>
  <si>
    <t>DE74</t>
  </si>
  <si>
    <t>E07000176</t>
  </si>
  <si>
    <t>DE75</t>
  </si>
  <si>
    <t>DE99</t>
  </si>
  <si>
    <t>S12000006</t>
  </si>
  <si>
    <t>S12000026</t>
  </si>
  <si>
    <t>DG16</t>
  </si>
  <si>
    <t>S12000028</t>
  </si>
  <si>
    <t>DH1</t>
  </si>
  <si>
    <t>E06000047</t>
  </si>
  <si>
    <t>DH2</t>
  </si>
  <si>
    <t>E08000037</t>
  </si>
  <si>
    <t>DH3</t>
  </si>
  <si>
    <t>E08000024</t>
  </si>
  <si>
    <t>DH4</t>
  </si>
  <si>
    <t>DH5</t>
  </si>
  <si>
    <t>DH6</t>
  </si>
  <si>
    <t>DH7</t>
  </si>
  <si>
    <t>DH8</t>
  </si>
  <si>
    <t>DH9</t>
  </si>
  <si>
    <t>DH97</t>
  </si>
  <si>
    <t>DH98</t>
  </si>
  <si>
    <t>DH99</t>
  </si>
  <si>
    <t>DL1</t>
  </si>
  <si>
    <t>E06000005</t>
  </si>
  <si>
    <t>DL10</t>
  </si>
  <si>
    <t>E07000164</t>
  </si>
  <si>
    <t>E07000166</t>
  </si>
  <si>
    <t>DL11</t>
  </si>
  <si>
    <t>DL12</t>
  </si>
  <si>
    <t>DL13</t>
  </si>
  <si>
    <t>DL14</t>
  </si>
  <si>
    <t>DL15</t>
  </si>
  <si>
    <t>DL16</t>
  </si>
  <si>
    <t>DL17</t>
  </si>
  <si>
    <t>DL2</t>
  </si>
  <si>
    <t>E06000004</t>
  </si>
  <si>
    <t>DL3</t>
  </si>
  <si>
    <t>DL4</t>
  </si>
  <si>
    <t>DL5</t>
  </si>
  <si>
    <t>DL6</t>
  </si>
  <si>
    <t>E07000167</t>
  </si>
  <si>
    <t>DL7</t>
  </si>
  <si>
    <t>DL8</t>
  </si>
  <si>
    <t>DL9</t>
  </si>
  <si>
    <t>DL98</t>
  </si>
  <si>
    <t>DN1</t>
  </si>
  <si>
    <t>E08000017</t>
  </si>
  <si>
    <t>DN10</t>
  </si>
  <si>
    <t>E07000171</t>
  </si>
  <si>
    <t>E06000013</t>
  </si>
  <si>
    <t>DN11</t>
  </si>
  <si>
    <t>E08000018</t>
  </si>
  <si>
    <t>DN12</t>
  </si>
  <si>
    <t>DN14</t>
  </si>
  <si>
    <t>E07000169</t>
  </si>
  <si>
    <t>E06000011</t>
  </si>
  <si>
    <t>DN15</t>
  </si>
  <si>
    <t>DN16</t>
  </si>
  <si>
    <t>DN17</t>
  </si>
  <si>
    <t>E10000019</t>
  </si>
  <si>
    <t>E07000142</t>
  </si>
  <si>
    <t>DN18</t>
  </si>
  <si>
    <t>DN19</t>
  </si>
  <si>
    <t>DN2</t>
  </si>
  <si>
    <t>DN20</t>
  </si>
  <si>
    <t>DN21</t>
  </si>
  <si>
    <t>DN22</t>
  </si>
  <si>
    <t>DN3</t>
  </si>
  <si>
    <t>DN31</t>
  </si>
  <si>
    <t>E06000012</t>
  </si>
  <si>
    <t>DN32</t>
  </si>
  <si>
    <t>DN33</t>
  </si>
  <si>
    <t>DN34</t>
  </si>
  <si>
    <t>DN35</t>
  </si>
  <si>
    <t>DN36</t>
  </si>
  <si>
    <t>E07000137</t>
  </si>
  <si>
    <t>DN37</t>
  </si>
  <si>
    <t>DN38</t>
  </si>
  <si>
    <t>DN39</t>
  </si>
  <si>
    <t>DN4</t>
  </si>
  <si>
    <t>DN40</t>
  </si>
  <si>
    <t>DN41</t>
  </si>
  <si>
    <t>DN5</t>
  </si>
  <si>
    <t>E08000016</t>
  </si>
  <si>
    <t>DN55</t>
  </si>
  <si>
    <t>DN6</t>
  </si>
  <si>
    <t>DN7</t>
  </si>
  <si>
    <t>DN8</t>
  </si>
  <si>
    <t>DN9</t>
  </si>
  <si>
    <t>DT1</t>
  </si>
  <si>
    <t>DT10</t>
  </si>
  <si>
    <t>DT11</t>
  </si>
  <si>
    <t>DT2</t>
  </si>
  <si>
    <t>DT3</t>
  </si>
  <si>
    <t>E07000053</t>
  </si>
  <si>
    <t>DT4</t>
  </si>
  <si>
    <t>DT5</t>
  </si>
  <si>
    <t>DT6</t>
  </si>
  <si>
    <t>DT7</t>
  </si>
  <si>
    <t>E10000008</t>
  </si>
  <si>
    <t>E07000040</t>
  </si>
  <si>
    <t>DT8</t>
  </si>
  <si>
    <t>DT9</t>
  </si>
  <si>
    <t>DY1</t>
  </si>
  <si>
    <t>DY10</t>
  </si>
  <si>
    <t>E07000196</t>
  </si>
  <si>
    <t>E07000239</t>
  </si>
  <si>
    <t>DY11</t>
  </si>
  <si>
    <t>DY12</t>
  </si>
  <si>
    <t>DY13</t>
  </si>
  <si>
    <t>E07000235</t>
  </si>
  <si>
    <t>DY14</t>
  </si>
  <si>
    <t>DY2</t>
  </si>
  <si>
    <t>DY3</t>
  </si>
  <si>
    <t>E08000031</t>
  </si>
  <si>
    <t>DY4</t>
  </si>
  <si>
    <t>DY5</t>
  </si>
  <si>
    <t>DY6</t>
  </si>
  <si>
    <t>DY7</t>
  </si>
  <si>
    <t>DY8</t>
  </si>
  <si>
    <t>DY9</t>
  </si>
  <si>
    <t>E1</t>
  </si>
  <si>
    <t>E09000001</t>
  </si>
  <si>
    <t>E09000012</t>
  </si>
  <si>
    <t>E09000030</t>
  </si>
  <si>
    <t>E10</t>
  </si>
  <si>
    <t>E09000031</t>
  </si>
  <si>
    <t>E11</t>
  </si>
  <si>
    <t>E09000026</t>
  </si>
  <si>
    <t>E12</t>
  </si>
  <si>
    <t>E09000025</t>
  </si>
  <si>
    <t>E13</t>
  </si>
  <si>
    <t>E14</t>
  </si>
  <si>
    <t>E15</t>
  </si>
  <si>
    <t>E16</t>
  </si>
  <si>
    <t>E17</t>
  </si>
  <si>
    <t>E18</t>
  </si>
  <si>
    <t>E1W</t>
  </si>
  <si>
    <t>E2</t>
  </si>
  <si>
    <t>E20</t>
  </si>
  <si>
    <t>E3</t>
  </si>
  <si>
    <t>E4</t>
  </si>
  <si>
    <t>E5</t>
  </si>
  <si>
    <t>E6</t>
  </si>
  <si>
    <t>E7</t>
  </si>
  <si>
    <t>E8</t>
  </si>
  <si>
    <t>E09000019</t>
  </si>
  <si>
    <t>E9</t>
  </si>
  <si>
    <t>E98</t>
  </si>
  <si>
    <t>EC1A</t>
  </si>
  <si>
    <t>EC1M</t>
  </si>
  <si>
    <t>EC1N</t>
  </si>
  <si>
    <t>EC1P</t>
  </si>
  <si>
    <t>EC1R</t>
  </si>
  <si>
    <t>EC1V</t>
  </si>
  <si>
    <t>EC1Y</t>
  </si>
  <si>
    <t>EC2A</t>
  </si>
  <si>
    <t>EC2M</t>
  </si>
  <si>
    <t>EC2N</t>
  </si>
  <si>
    <t>EC2P</t>
  </si>
  <si>
    <t>EC2R</t>
  </si>
  <si>
    <t>EC2V</t>
  </si>
  <si>
    <t>EC2Y</t>
  </si>
  <si>
    <t>EC3A</t>
  </si>
  <si>
    <t>EC3M</t>
  </si>
  <si>
    <t>EC3N</t>
  </si>
  <si>
    <t>EC3P</t>
  </si>
  <si>
    <t>EC3R</t>
  </si>
  <si>
    <t>EC3V</t>
  </si>
  <si>
    <t>EC4A</t>
  </si>
  <si>
    <t>E09000033</t>
  </si>
  <si>
    <t>EC4M</t>
  </si>
  <si>
    <t>EC4N</t>
  </si>
  <si>
    <t>EC4P</t>
  </si>
  <si>
    <t>EC4R</t>
  </si>
  <si>
    <t>EC4V</t>
  </si>
  <si>
    <t>EC4Y</t>
  </si>
  <si>
    <t>S12000036</t>
  </si>
  <si>
    <t>S12000019</t>
  </si>
  <si>
    <t>S12000010</t>
  </si>
  <si>
    <t>S12000040</t>
  </si>
  <si>
    <t>S12000029</t>
  </si>
  <si>
    <t>S12000044</t>
  </si>
  <si>
    <t>S12000014</t>
  </si>
  <si>
    <t>EN1</t>
  </si>
  <si>
    <t>E09000010</t>
  </si>
  <si>
    <t>EN10</t>
  </si>
  <si>
    <t>E07000095</t>
  </si>
  <si>
    <t>EN11</t>
  </si>
  <si>
    <t>EN2</t>
  </si>
  <si>
    <t>EN3</t>
  </si>
  <si>
    <t>EN4</t>
  </si>
  <si>
    <t>E09000003</t>
  </si>
  <si>
    <t>EN5</t>
  </si>
  <si>
    <t>EN6</t>
  </si>
  <si>
    <t>EN7</t>
  </si>
  <si>
    <t>EN77</t>
  </si>
  <si>
    <t>EN8</t>
  </si>
  <si>
    <t>EN9</t>
  </si>
  <si>
    <t>EX1</t>
  </si>
  <si>
    <t>E07000041</t>
  </si>
  <si>
    <t>EX10</t>
  </si>
  <si>
    <t>EX11</t>
  </si>
  <si>
    <t>EX12</t>
  </si>
  <si>
    <t>EX13</t>
  </si>
  <si>
    <t>EX14</t>
  </si>
  <si>
    <t>E07000042</t>
  </si>
  <si>
    <t>E07000190</t>
  </si>
  <si>
    <t>EX15</t>
  </si>
  <si>
    <t>EX16</t>
  </si>
  <si>
    <t>E07000043</t>
  </si>
  <si>
    <t>E07000191</t>
  </si>
  <si>
    <t>EX17</t>
  </si>
  <si>
    <t>E07000047</t>
  </si>
  <si>
    <t>EX18</t>
  </si>
  <si>
    <t>E07000046</t>
  </si>
  <si>
    <t>EX19</t>
  </si>
  <si>
    <t>EX2</t>
  </si>
  <si>
    <t>E07000045</t>
  </si>
  <si>
    <t>EX20</t>
  </si>
  <si>
    <t>EX21</t>
  </si>
  <si>
    <t>EX22</t>
  </si>
  <si>
    <t>E06000052</t>
  </si>
  <si>
    <t>EX23</t>
  </si>
  <si>
    <t>EX24</t>
  </si>
  <si>
    <t>EX3</t>
  </si>
  <si>
    <t>EX31</t>
  </si>
  <si>
    <t>EX32</t>
  </si>
  <si>
    <t>EX33</t>
  </si>
  <si>
    <t>EX34</t>
  </si>
  <si>
    <t>EX35</t>
  </si>
  <si>
    <t>EX36</t>
  </si>
  <si>
    <t>EX37</t>
  </si>
  <si>
    <t>EX38</t>
  </si>
  <si>
    <t>EX39</t>
  </si>
  <si>
    <t>EX4</t>
  </si>
  <si>
    <t>EX5</t>
  </si>
  <si>
    <t>EX6</t>
  </si>
  <si>
    <t>EX7</t>
  </si>
  <si>
    <t>EX8</t>
  </si>
  <si>
    <t>EX9</t>
  </si>
  <si>
    <t>S12000005</t>
  </si>
  <si>
    <t>S12000030</t>
  </si>
  <si>
    <t>S12000035</t>
  </si>
  <si>
    <t>FY0</t>
  </si>
  <si>
    <t>E07000119</t>
  </si>
  <si>
    <t>FY1</t>
  </si>
  <si>
    <t>E06000009</t>
  </si>
  <si>
    <t>FY2</t>
  </si>
  <si>
    <t>FY3</t>
  </si>
  <si>
    <t>E07000128</t>
  </si>
  <si>
    <t>FY4</t>
  </si>
  <si>
    <t>FY5</t>
  </si>
  <si>
    <t>FY6</t>
  </si>
  <si>
    <t>FY7</t>
  </si>
  <si>
    <t>FY8</t>
  </si>
  <si>
    <t>S12000046</t>
  </si>
  <si>
    <t>S12000039</t>
  </si>
  <si>
    <t>S12000045</t>
  </si>
  <si>
    <t>S12000011</t>
  </si>
  <si>
    <t>S12000038</t>
  </si>
  <si>
    <t>S12000008</t>
  </si>
  <si>
    <t>S12000021</t>
  </si>
  <si>
    <t>GIR</t>
  </si>
  <si>
    <t>GL1</t>
  </si>
  <si>
    <t>E10000013</t>
  </si>
  <si>
    <t>E07000081</t>
  </si>
  <si>
    <t>GL10</t>
  </si>
  <si>
    <t>E07000082</t>
  </si>
  <si>
    <t>GL11</t>
  </si>
  <si>
    <t>GL12</t>
  </si>
  <si>
    <t>E07000079</t>
  </si>
  <si>
    <t>GL13</t>
  </si>
  <si>
    <t>GL14</t>
  </si>
  <si>
    <t>E07000080</t>
  </si>
  <si>
    <t>GL15</t>
  </si>
  <si>
    <t>GL16</t>
  </si>
  <si>
    <t>W06000021</t>
  </si>
  <si>
    <t>GL17</t>
  </si>
  <si>
    <t>E06000019</t>
  </si>
  <si>
    <t>GL18</t>
  </si>
  <si>
    <t>GL19</t>
  </si>
  <si>
    <t>E07000083</t>
  </si>
  <si>
    <t>GL2</t>
  </si>
  <si>
    <t>GL20</t>
  </si>
  <si>
    <t>GL3</t>
  </si>
  <si>
    <t>GL4</t>
  </si>
  <si>
    <t>GL5</t>
  </si>
  <si>
    <t>GL50</t>
  </si>
  <si>
    <t>E07000078</t>
  </si>
  <si>
    <t>GL51</t>
  </si>
  <si>
    <t>GL52</t>
  </si>
  <si>
    <t>GL53</t>
  </si>
  <si>
    <t>GL54</t>
  </si>
  <si>
    <t>GL55</t>
  </si>
  <si>
    <t>GL56</t>
  </si>
  <si>
    <t>E10000025</t>
  </si>
  <si>
    <t>E07000181</t>
  </si>
  <si>
    <t>GL6</t>
  </si>
  <si>
    <t>GL7</t>
  </si>
  <si>
    <t>E07000180</t>
  </si>
  <si>
    <t>GL8</t>
  </si>
  <si>
    <t>GL9</t>
  </si>
  <si>
    <t>GU1</t>
  </si>
  <si>
    <t>E07000209</t>
  </si>
  <si>
    <t>GU10</t>
  </si>
  <si>
    <t>E07000085</t>
  </si>
  <si>
    <t>E07000089</t>
  </si>
  <si>
    <t>E07000216</t>
  </si>
  <si>
    <t>GU11</t>
  </si>
  <si>
    <t>E07000092</t>
  </si>
  <si>
    <t>GU12</t>
  </si>
  <si>
    <t>E07000214</t>
  </si>
  <si>
    <t>GU14</t>
  </si>
  <si>
    <t>GU15</t>
  </si>
  <si>
    <t>E06000036</t>
  </si>
  <si>
    <t>GU16</t>
  </si>
  <si>
    <t>GU17</t>
  </si>
  <si>
    <t>GU18</t>
  </si>
  <si>
    <t>E07000217</t>
  </si>
  <si>
    <t>GU19</t>
  </si>
  <si>
    <t>GU2</t>
  </si>
  <si>
    <t>GU20</t>
  </si>
  <si>
    <t>GU21</t>
  </si>
  <si>
    <t>GU22</t>
  </si>
  <si>
    <t>GU23</t>
  </si>
  <si>
    <t>GU24</t>
  </si>
  <si>
    <t>E07000212</t>
  </si>
  <si>
    <t>GU25</t>
  </si>
  <si>
    <t>GU26</t>
  </si>
  <si>
    <t>GU27</t>
  </si>
  <si>
    <t>GU28</t>
  </si>
  <si>
    <t>GU29</t>
  </si>
  <si>
    <t>GU3</t>
  </si>
  <si>
    <t>GU30</t>
  </si>
  <si>
    <t>GU31</t>
  </si>
  <si>
    <t>GU32</t>
  </si>
  <si>
    <t>E07000094</t>
  </si>
  <si>
    <t>GU33</t>
  </si>
  <si>
    <t>GU34</t>
  </si>
  <si>
    <t>E07000084</t>
  </si>
  <si>
    <t>GU35</t>
  </si>
  <si>
    <t>GU4</t>
  </si>
  <si>
    <t>GU46</t>
  </si>
  <si>
    <t>GU47</t>
  </si>
  <si>
    <t>GU5</t>
  </si>
  <si>
    <t>GU51</t>
  </si>
  <si>
    <t>GU52</t>
  </si>
  <si>
    <t>GU6</t>
  </si>
  <si>
    <t>GU7</t>
  </si>
  <si>
    <t>GU8</t>
  </si>
  <si>
    <t>GU9</t>
  </si>
  <si>
    <t>GU95</t>
  </si>
  <si>
    <t>L99999999</t>
  </si>
  <si>
    <t>L93000001</t>
  </si>
  <si>
    <t>HA0</t>
  </si>
  <si>
    <t>E09000005</t>
  </si>
  <si>
    <t>E09000009</t>
  </si>
  <si>
    <t>HA1</t>
  </si>
  <si>
    <t>E09000015</t>
  </si>
  <si>
    <t>HA2</t>
  </si>
  <si>
    <t>HA3</t>
  </si>
  <si>
    <t>HA4</t>
  </si>
  <si>
    <t>E09000017</t>
  </si>
  <si>
    <t>HA5</t>
  </si>
  <si>
    <t>E07000102</t>
  </si>
  <si>
    <t>HA6</t>
  </si>
  <si>
    <t>HA7</t>
  </si>
  <si>
    <t>HA8</t>
  </si>
  <si>
    <t>HA9</t>
  </si>
  <si>
    <t>HD1</t>
  </si>
  <si>
    <t>HD2</t>
  </si>
  <si>
    <t>HD3</t>
  </si>
  <si>
    <t>HD4</t>
  </si>
  <si>
    <t>HD5</t>
  </si>
  <si>
    <t>HD6</t>
  </si>
  <si>
    <t>HD7</t>
  </si>
  <si>
    <t>HD8</t>
  </si>
  <si>
    <t>HD9</t>
  </si>
  <si>
    <t>HG1</t>
  </si>
  <si>
    <t>HG2</t>
  </si>
  <si>
    <t>HG3</t>
  </si>
  <si>
    <t>HG4</t>
  </si>
  <si>
    <t>HG5</t>
  </si>
  <si>
    <t>HP1</t>
  </si>
  <si>
    <t>HP10</t>
  </si>
  <si>
    <t>E10000002</t>
  </si>
  <si>
    <t>E07000005</t>
  </si>
  <si>
    <t>E07000006</t>
  </si>
  <si>
    <t>E07000007</t>
  </si>
  <si>
    <t>HP11</t>
  </si>
  <si>
    <t>HP12</t>
  </si>
  <si>
    <t>HP13</t>
  </si>
  <si>
    <t>HP14</t>
  </si>
  <si>
    <t>E07000179</t>
  </si>
  <si>
    <t>HP15</t>
  </si>
  <si>
    <t>HP16</t>
  </si>
  <si>
    <t>E07000004</t>
  </si>
  <si>
    <t>HP17</t>
  </si>
  <si>
    <t>HP18</t>
  </si>
  <si>
    <t>E07000177</t>
  </si>
  <si>
    <t>HP19</t>
  </si>
  <si>
    <t>HP2</t>
  </si>
  <si>
    <t>HP20</t>
  </si>
  <si>
    <t>HP21</t>
  </si>
  <si>
    <t>HP22</t>
  </si>
  <si>
    <t>HP23</t>
  </si>
  <si>
    <t>HP27</t>
  </si>
  <si>
    <t>HP3</t>
  </si>
  <si>
    <t>HP4</t>
  </si>
  <si>
    <t>HP5</t>
  </si>
  <si>
    <t>HP6</t>
  </si>
  <si>
    <t>HP7</t>
  </si>
  <si>
    <t>HP8</t>
  </si>
  <si>
    <t>HP9</t>
  </si>
  <si>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</si>
  <si>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</si>
  <si>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</si>
  <si>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</si>
  <si>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</si>
  <si>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</si>
  <si>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</si>
  <si>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</si>
  <si>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</si>
  <si>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S12000013</t>
  </si>
  <si>
    <t>HU1</t>
  </si>
  <si>
    <t>E06000010</t>
  </si>
  <si>
    <t>HU10</t>
  </si>
  <si>
    <t>HU11</t>
  </si>
  <si>
    <t>HU12</t>
  </si>
  <si>
    <t>HU13</t>
  </si>
  <si>
    <t>HU14</t>
  </si>
  <si>
    <t>HU15</t>
  </si>
  <si>
    <t>HU16</t>
  </si>
  <si>
    <t>HU17</t>
  </si>
  <si>
    <t>HU18</t>
  </si>
  <si>
    <t>HU19</t>
  </si>
  <si>
    <t>HU2</t>
  </si>
  <si>
    <t>HU20</t>
  </si>
  <si>
    <t>HU3</t>
  </si>
  <si>
    <t>HU4</t>
  </si>
  <si>
    <t>HU5</t>
  </si>
  <si>
    <t>HU6</t>
  </si>
  <si>
    <t>HU7</t>
  </si>
  <si>
    <t>HU8</t>
  </si>
  <si>
    <t>HU9</t>
  </si>
  <si>
    <t>HX1</t>
  </si>
  <si>
    <t>HX2</t>
  </si>
  <si>
    <t>HX3</t>
  </si>
  <si>
    <t>HX4</t>
  </si>
  <si>
    <t>HX5</t>
  </si>
  <si>
    <t>HX6</t>
  </si>
  <si>
    <t>HX7</t>
  </si>
  <si>
    <t>IG1</t>
  </si>
  <si>
    <t>IG10</t>
  </si>
  <si>
    <t>IG11</t>
  </si>
  <si>
    <t>E09000002</t>
  </si>
  <si>
    <t>IG2</t>
  </si>
  <si>
    <t>IG3</t>
  </si>
  <si>
    <t>IG4</t>
  </si>
  <si>
    <t>IG5</t>
  </si>
  <si>
    <t>IG6</t>
  </si>
  <si>
    <t>IG7</t>
  </si>
  <si>
    <t>IG8</t>
  </si>
  <si>
    <t>IG9</t>
  </si>
  <si>
    <t>M99999999</t>
  </si>
  <si>
    <t>M83000003</t>
  </si>
  <si>
    <t>IP1</t>
  </si>
  <si>
    <t>E07000202</t>
  </si>
  <si>
    <t>E07000203</t>
  </si>
  <si>
    <t>IP10</t>
  </si>
  <si>
    <t>E07000205</t>
  </si>
  <si>
    <t>IP11</t>
  </si>
  <si>
    <t>IP12</t>
  </si>
  <si>
    <t>IP13</t>
  </si>
  <si>
    <t>IP14</t>
  </si>
  <si>
    <t>IP15</t>
  </si>
  <si>
    <t>IP16</t>
  </si>
  <si>
    <t>IP17</t>
  </si>
  <si>
    <t>IP18</t>
  </si>
  <si>
    <t>E07000206</t>
  </si>
  <si>
    <t>IP19</t>
  </si>
  <si>
    <t>IP2</t>
  </si>
  <si>
    <t>IP20</t>
  </si>
  <si>
    <t>E07000149</t>
  </si>
  <si>
    <t>IP21</t>
  </si>
  <si>
    <t>IP22</t>
  </si>
  <si>
    <t>E07000143</t>
  </si>
  <si>
    <t>IP23</t>
  </si>
  <si>
    <t>IP24</t>
  </si>
  <si>
    <t>IP25</t>
  </si>
  <si>
    <t>IP26</t>
  </si>
  <si>
    <t>IP27</t>
  </si>
  <si>
    <t>IP28</t>
  </si>
  <si>
    <t>IP29</t>
  </si>
  <si>
    <t>IP3</t>
  </si>
  <si>
    <t>IP30</t>
  </si>
  <si>
    <t>IP31</t>
  </si>
  <si>
    <t>IP32</t>
  </si>
  <si>
    <t>IP33</t>
  </si>
  <si>
    <t>IP4</t>
  </si>
  <si>
    <t>IP5</t>
  </si>
  <si>
    <t>IP6</t>
  </si>
  <si>
    <t>IP7</t>
  </si>
  <si>
    <t>IP8</t>
  </si>
  <si>
    <t>IP9</t>
  </si>
  <si>
    <t>IP98</t>
  </si>
  <si>
    <t>KT1</t>
  </si>
  <si>
    <t>E09000021</t>
  </si>
  <si>
    <t>E09000027</t>
  </si>
  <si>
    <t>KT10</t>
  </si>
  <si>
    <t>E07000207</t>
  </si>
  <si>
    <t>KT11</t>
  </si>
  <si>
    <t>E07000210</t>
  </si>
  <si>
    <t>KT12</t>
  </si>
  <si>
    <t>E07000213</t>
  </si>
  <si>
    <t>KT13</t>
  </si>
  <si>
    <t>KT14</t>
  </si>
  <si>
    <t>KT15</t>
  </si>
  <si>
    <t>KT16</t>
  </si>
  <si>
    <t>KT17</t>
  </si>
  <si>
    <t>E07000208</t>
  </si>
  <si>
    <t>KT18</t>
  </si>
  <si>
    <t>KT19</t>
  </si>
  <si>
    <t>KT2</t>
  </si>
  <si>
    <t>KT20</t>
  </si>
  <si>
    <t>KT21</t>
  </si>
  <si>
    <t>KT22</t>
  </si>
  <si>
    <t>KT23</t>
  </si>
  <si>
    <t>KT24</t>
  </si>
  <si>
    <t>KT3</t>
  </si>
  <si>
    <t>KT4</t>
  </si>
  <si>
    <t>KT5</t>
  </si>
  <si>
    <t>KT6</t>
  </si>
  <si>
    <t>KT7</t>
  </si>
  <si>
    <t>KT8</t>
  </si>
  <si>
    <t>KT9</t>
  </si>
  <si>
    <t>S12000023</t>
  </si>
  <si>
    <t>L1</t>
  </si>
  <si>
    <t>E08000012</t>
  </si>
  <si>
    <t>L10</t>
  </si>
  <si>
    <t>E08000011</t>
  </si>
  <si>
    <t>E08000014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</si>
  <si>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</si>
  <si>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</si>
  <si>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</si>
  <si>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</si>
  <si>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</si>
  <si>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</si>
  <si>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</si>
  <si>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</si>
  <si>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</si>
  <si>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</t>
  </si>
  <si>
    <t>L20</t>
  </si>
  <si>
    <t>L21</t>
  </si>
  <si>
    <t>L22</t>
  </si>
  <si>
    <t>L23</t>
  </si>
  <si>
    <t>L24</t>
  </si>
  <si>
    <t>E06000006</t>
  </si>
  <si>
    <t>L25</t>
  </si>
  <si>
    <t>L26</t>
  </si>
  <si>
    <t>L27</t>
  </si>
  <si>
    <t>L28</t>
  </si>
  <si>
    <t>L29</t>
  </si>
  <si>
    <t>L3</t>
  </si>
  <si>
    <t>L30</t>
  </si>
  <si>
    <t>L31</t>
  </si>
  <si>
    <t>E07000127</t>
  </si>
  <si>
    <t>L32</t>
  </si>
  <si>
    <t>L33</t>
  </si>
  <si>
    <t>L34</t>
  </si>
  <si>
    <t>E08000013</t>
  </si>
  <si>
    <t>L35</t>
  </si>
  <si>
    <t>L36</t>
  </si>
  <si>
    <t>L37</t>
  </si>
  <si>
    <t>L38</t>
  </si>
  <si>
    <t>L39</t>
  </si>
  <si>
    <t>L4</t>
  </si>
  <si>
    <t>L40</t>
  </si>
  <si>
    <t>L5</t>
  </si>
  <si>
    <t>L6</t>
  </si>
  <si>
    <t>L67</t>
  </si>
  <si>
    <t>L68</t>
  </si>
  <si>
    <t>L69</t>
  </si>
  <si>
    <t>L7</t>
  </si>
  <si>
    <t>L70</t>
  </si>
  <si>
    <t>L71</t>
  </si>
  <si>
    <t>L72</t>
  </si>
  <si>
    <t>L73</t>
  </si>
  <si>
    <t>L74</t>
  </si>
  <si>
    <t>L75</t>
  </si>
  <si>
    <t>L8</t>
  </si>
  <si>
    <t>L80</t>
  </si>
  <si>
    <t>L9</t>
  </si>
  <si>
    <t>LA1</t>
  </si>
  <si>
    <t>E07000121</t>
  </si>
  <si>
    <t>LA10</t>
  </si>
  <si>
    <t>E07000031</t>
  </si>
  <si>
    <t>LA11</t>
  </si>
  <si>
    <t>LA12</t>
  </si>
  <si>
    <t>E07000027</t>
  </si>
  <si>
    <t>LA13</t>
  </si>
  <si>
    <t>LA14</t>
  </si>
  <si>
    <t>LA15</t>
  </si>
  <si>
    <t>LA16</t>
  </si>
  <si>
    <t>LA17</t>
  </si>
  <si>
    <t>LA18</t>
  </si>
  <si>
    <t>LA19</t>
  </si>
  <si>
    <t>LA2</t>
  </si>
  <si>
    <t>LA20</t>
  </si>
  <si>
    <t>LA21</t>
  </si>
  <si>
    <t>LA22</t>
  </si>
  <si>
    <t>LA23</t>
  </si>
  <si>
    <t>LA3</t>
  </si>
  <si>
    <t>LA4</t>
  </si>
  <si>
    <t>LA5</t>
  </si>
  <si>
    <t>LA6</t>
  </si>
  <si>
    <t>LA7</t>
  </si>
  <si>
    <t>LA8</t>
  </si>
  <si>
    <t>LA9</t>
  </si>
  <si>
    <t>LD1</t>
  </si>
  <si>
    <t>LD2</t>
  </si>
  <si>
    <t>LD3</t>
  </si>
  <si>
    <t>LD4</t>
  </si>
  <si>
    <t>LD5</t>
  </si>
  <si>
    <t>LD6</t>
  </si>
  <si>
    <t>LD7</t>
  </si>
  <si>
    <t>LD8</t>
  </si>
  <si>
    <t>LE1</t>
  </si>
  <si>
    <t>E07000129</t>
  </si>
  <si>
    <t>E06000016</t>
  </si>
  <si>
    <t>LE10</t>
  </si>
  <si>
    <t>LE11</t>
  </si>
  <si>
    <t>E07000130</t>
  </si>
  <si>
    <t>LE12</t>
  </si>
  <si>
    <t>LE13</t>
  </si>
  <si>
    <t>E07000133</t>
  </si>
  <si>
    <t>LE14</t>
  </si>
  <si>
    <t>E07000131</t>
  </si>
  <si>
    <t>LE15</t>
  </si>
  <si>
    <t>E07000152</t>
  </si>
  <si>
    <t>E06000017</t>
  </si>
  <si>
    <t>LE16</t>
  </si>
  <si>
    <t>E07000150</t>
  </si>
  <si>
    <t>E07000153</t>
  </si>
  <si>
    <t>LE17</t>
  </si>
  <si>
    <t>LE18</t>
  </si>
  <si>
    <t>E07000135</t>
  </si>
  <si>
    <t>LE19</t>
  </si>
  <si>
    <t>LE2</t>
  </si>
  <si>
    <t>LE21</t>
  </si>
  <si>
    <t>LE3</t>
  </si>
  <si>
    <t>LE4</t>
  </si>
  <si>
    <t>LE41</t>
  </si>
  <si>
    <t>LE5</t>
  </si>
  <si>
    <t>LE55</t>
  </si>
  <si>
    <t>LE6</t>
  </si>
  <si>
    <t>LE65</t>
  </si>
  <si>
    <t>LE67</t>
  </si>
  <si>
    <t>LE7</t>
  </si>
  <si>
    <t>LE8</t>
  </si>
  <si>
    <t>LE87</t>
  </si>
  <si>
    <t>LE9</t>
  </si>
  <si>
    <t>LE94</t>
  </si>
  <si>
    <t>LE95</t>
  </si>
  <si>
    <t>LL11</t>
  </si>
  <si>
    <t>W06000006</t>
  </si>
  <si>
    <t>LL12</t>
  </si>
  <si>
    <t>LL13</t>
  </si>
  <si>
    <t>LL14</t>
  </si>
  <si>
    <t>LL15</t>
  </si>
  <si>
    <t>LL16</t>
  </si>
  <si>
    <t>W06000003</t>
  </si>
  <si>
    <t>LL17</t>
  </si>
  <si>
    <t>LL18</t>
  </si>
  <si>
    <t>LL19</t>
  </si>
  <si>
    <t>LL20</t>
  </si>
  <si>
    <t>LL21</t>
  </si>
  <si>
    <t>W06000002</t>
  </si>
  <si>
    <t>LL22</t>
  </si>
  <si>
    <t>LL23</t>
  </si>
  <si>
    <t>LL24</t>
  </si>
  <si>
    <t>LL25</t>
  </si>
  <si>
    <t>LL26</t>
  </si>
  <si>
    <t>LL27</t>
  </si>
  <si>
    <t>LL28</t>
  </si>
  <si>
    <t>LL29</t>
  </si>
  <si>
    <t>LL30</t>
  </si>
  <si>
    <t>LL31</t>
  </si>
  <si>
    <t>LL32</t>
  </si>
  <si>
    <t>LL33</t>
  </si>
  <si>
    <t>LL34</t>
  </si>
  <si>
    <t>LL35</t>
  </si>
  <si>
    <t>LL36</t>
  </si>
  <si>
    <t>LL37</t>
  </si>
  <si>
    <t>LL38</t>
  </si>
  <si>
    <t>LL39</t>
  </si>
  <si>
    <t>LL40</t>
  </si>
  <si>
    <t>LL41</t>
  </si>
  <si>
    <t>LL42</t>
  </si>
  <si>
    <t>LL43</t>
  </si>
  <si>
    <t>LL44</t>
  </si>
  <si>
    <t>LL45</t>
  </si>
  <si>
    <t>LL46</t>
  </si>
  <si>
    <t>LL47</t>
  </si>
  <si>
    <t>LL48</t>
  </si>
  <si>
    <t>LL49</t>
  </si>
  <si>
    <t>LL51</t>
  </si>
  <si>
    <t>LL52</t>
  </si>
  <si>
    <t>LL53</t>
  </si>
  <si>
    <t>LL54</t>
  </si>
  <si>
    <t>LL55</t>
  </si>
  <si>
    <t>LL56</t>
  </si>
  <si>
    <t>LL57</t>
  </si>
  <si>
    <t>LL58</t>
  </si>
  <si>
    <t>W06000001</t>
  </si>
  <si>
    <t>LL59</t>
  </si>
  <si>
    <t>LL60</t>
  </si>
  <si>
    <t>LL61</t>
  </si>
  <si>
    <t>LL62</t>
  </si>
  <si>
    <t>LL63</t>
  </si>
  <si>
    <t>LL64</t>
  </si>
  <si>
    <t>LL65</t>
  </si>
  <si>
    <t>LL66</t>
  </si>
  <si>
    <t>LL67</t>
  </si>
  <si>
    <t>LL68</t>
  </si>
  <si>
    <t>LL69</t>
  </si>
  <si>
    <t>LL70</t>
  </si>
  <si>
    <t>LL71</t>
  </si>
  <si>
    <t>LL72</t>
  </si>
  <si>
    <t>LL73</t>
  </si>
  <si>
    <t>LL74</t>
  </si>
  <si>
    <t>LL75</t>
  </si>
  <si>
    <t>LL76</t>
  </si>
  <si>
    <t>LL77</t>
  </si>
  <si>
    <t>LL78</t>
  </si>
  <si>
    <t>LN1</t>
  </si>
  <si>
    <t>E07000138</t>
  </si>
  <si>
    <t>E07000175</t>
  </si>
  <si>
    <t>LN10</t>
  </si>
  <si>
    <t>E07000139</t>
  </si>
  <si>
    <t>LN11</t>
  </si>
  <si>
    <t>LN12</t>
  </si>
  <si>
    <t>LN13</t>
  </si>
  <si>
    <t>LN2</t>
  </si>
  <si>
    <t>LN3</t>
  </si>
  <si>
    <t>LN4</t>
  </si>
  <si>
    <t>E07000136</t>
  </si>
  <si>
    <t>LN5</t>
  </si>
  <si>
    <t>LN6</t>
  </si>
  <si>
    <t>LN7</t>
  </si>
  <si>
    <t>LN8</t>
  </si>
  <si>
    <t>LN9</t>
  </si>
  <si>
    <t>LS1</t>
  </si>
  <si>
    <t>LS10</t>
  </si>
  <si>
    <t>LS11</t>
  </si>
  <si>
    <t>LS12</t>
  </si>
  <si>
    <t>LS13</t>
  </si>
  <si>
    <t>LS14</t>
  </si>
  <si>
    <t>LS15</t>
  </si>
  <si>
    <t>LS16</t>
  </si>
  <si>
    <t>LS17</t>
  </si>
  <si>
    <t>LS18</t>
  </si>
  <si>
    <t>LS19</t>
  </si>
  <si>
    <t>LS2</t>
  </si>
  <si>
    <t>LS20</t>
  </si>
  <si>
    <t>LS21</t>
  </si>
  <si>
    <t>LS22</t>
  </si>
  <si>
    <t>LS23</t>
  </si>
  <si>
    <t>LS24</t>
  </si>
  <si>
    <t>LS25</t>
  </si>
  <si>
    <t>LS26</t>
  </si>
  <si>
    <t>E08000036</t>
  </si>
  <si>
    <t>LS27</t>
  </si>
  <si>
    <t>LS28</t>
  </si>
  <si>
    <t>LS29</t>
  </si>
  <si>
    <t>LS3</t>
  </si>
  <si>
    <t>LS4</t>
  </si>
  <si>
    <t>LS5</t>
  </si>
  <si>
    <t>LS6</t>
  </si>
  <si>
    <t>LS7</t>
  </si>
  <si>
    <t>LS8</t>
  </si>
  <si>
    <t>LS88</t>
  </si>
  <si>
    <t>LS9</t>
  </si>
  <si>
    <t>LS98</t>
  </si>
  <si>
    <t>LS99</t>
  </si>
  <si>
    <t>LU1</t>
  </si>
  <si>
    <t>E06000032</t>
  </si>
  <si>
    <t>LU2</t>
  </si>
  <si>
    <t>LU3</t>
  </si>
  <si>
    <t>LU4</t>
  </si>
  <si>
    <t>LU5</t>
  </si>
  <si>
    <t>LU6</t>
  </si>
  <si>
    <t>LU7</t>
  </si>
  <si>
    <t>M1</t>
  </si>
  <si>
    <t>E08000003</t>
  </si>
  <si>
    <t>M11</t>
  </si>
  <si>
    <t>E08000008</t>
  </si>
  <si>
    <t>M12</t>
  </si>
  <si>
    <t>M13</t>
  </si>
  <si>
    <t>M14</t>
  </si>
  <si>
    <t>M15</t>
  </si>
  <si>
    <t>E08000009</t>
  </si>
  <si>
    <t>M16</t>
  </si>
  <si>
    <t>M17</t>
  </si>
  <si>
    <t>E08000006</t>
  </si>
  <si>
    <t>M18</t>
  </si>
  <si>
    <t>M19</t>
  </si>
  <si>
    <t>E08000007</t>
  </si>
  <si>
    <t>M2</t>
  </si>
  <si>
    <t>M20</t>
  </si>
  <si>
    <t>M21</t>
  </si>
  <si>
    <t>M22</t>
  </si>
  <si>
    <t>M23</t>
  </si>
  <si>
    <t>M24</t>
  </si>
  <si>
    <t>E08000004</t>
  </si>
  <si>
    <t>M25</t>
  </si>
  <si>
    <t>M26</t>
  </si>
  <si>
    <t>M27</t>
  </si>
  <si>
    <t>M28</t>
  </si>
  <si>
    <t>E08000010</t>
  </si>
  <si>
    <t>M29</t>
  </si>
  <si>
    <t>M3</t>
  </si>
  <si>
    <t>M30</t>
  </si>
  <si>
    <t>M31</t>
  </si>
  <si>
    <t>M32</t>
  </si>
  <si>
    <t>M33</t>
  </si>
  <si>
    <t>M34</t>
  </si>
  <si>
    <t>M35</t>
  </si>
  <si>
    <t>M38</t>
  </si>
  <si>
    <t>M4</t>
  </si>
  <si>
    <t>M40</t>
  </si>
  <si>
    <t>M41</t>
  </si>
  <si>
    <t>M43</t>
  </si>
  <si>
    <t>M44</t>
  </si>
  <si>
    <t>M45</t>
  </si>
  <si>
    <t>M46</t>
  </si>
  <si>
    <t>M5</t>
  </si>
  <si>
    <t>M50</t>
  </si>
  <si>
    <t>M6</t>
  </si>
  <si>
    <t>M60</t>
  </si>
  <si>
    <t>M61</t>
  </si>
  <si>
    <t>M7</t>
  </si>
  <si>
    <t>M8</t>
  </si>
  <si>
    <t>M9</t>
  </si>
  <si>
    <t>M90</t>
  </si>
  <si>
    <t>M99</t>
  </si>
  <si>
    <t>ME1</t>
  </si>
  <si>
    <t>E06000035</t>
  </si>
  <si>
    <t>ME10</t>
  </si>
  <si>
    <t>ME11</t>
  </si>
  <si>
    <t>ME12</t>
  </si>
  <si>
    <t>ME13</t>
  </si>
  <si>
    <t>E07000110</t>
  </si>
  <si>
    <t>ME14</t>
  </si>
  <si>
    <t>ME15</t>
  </si>
  <si>
    <t>ME16</t>
  </si>
  <si>
    <t>ME17</t>
  </si>
  <si>
    <t>ME18</t>
  </si>
  <si>
    <t>ME19</t>
  </si>
  <si>
    <t>ME2</t>
  </si>
  <si>
    <t>ME20</t>
  </si>
  <si>
    <t>ME3</t>
  </si>
  <si>
    <t>ME4</t>
  </si>
  <si>
    <t>ME5</t>
  </si>
  <si>
    <t>ME6</t>
  </si>
  <si>
    <t>ME7</t>
  </si>
  <si>
    <t>ME8</t>
  </si>
  <si>
    <t>ME9</t>
  </si>
  <si>
    <t>ME99</t>
  </si>
  <si>
    <t>MK1</t>
  </si>
  <si>
    <t>E06000042</t>
  </si>
  <si>
    <t>MK10</t>
  </si>
  <si>
    <t>MK11</t>
  </si>
  <si>
    <t>MK12</t>
  </si>
  <si>
    <t>MK13</t>
  </si>
  <si>
    <t>MK14</t>
  </si>
  <si>
    <t>MK15</t>
  </si>
  <si>
    <t>MK16</t>
  </si>
  <si>
    <t>E07000155</t>
  </si>
  <si>
    <t>MK17</t>
  </si>
  <si>
    <t>MK18</t>
  </si>
  <si>
    <t>MK19</t>
  </si>
  <si>
    <t>MK2</t>
  </si>
  <si>
    <t>MK3</t>
  </si>
  <si>
    <t>MK4</t>
  </si>
  <si>
    <t>MK40</t>
  </si>
  <si>
    <t>E06000055</t>
  </si>
  <si>
    <t>MK41</t>
  </si>
  <si>
    <t>MK42</t>
  </si>
  <si>
    <t>MK43</t>
  </si>
  <si>
    <t>MK44</t>
  </si>
  <si>
    <t>E07000011</t>
  </si>
  <si>
    <t>MK45</t>
  </si>
  <si>
    <t>MK46</t>
  </si>
  <si>
    <t>MK5</t>
  </si>
  <si>
    <t>MK6</t>
  </si>
  <si>
    <t>MK7</t>
  </si>
  <si>
    <t>MK77</t>
  </si>
  <si>
    <t>MK8</t>
  </si>
  <si>
    <t>MK9</t>
  </si>
  <si>
    <t>N1</t>
  </si>
  <si>
    <t>N10</t>
  </si>
  <si>
    <t>E09000014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</si>
  <si>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</si>
  <si>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</si>
  <si>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</si>
  <si>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</si>
  <si>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</si>
  <si>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</si>
  <si>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</si>
  <si>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</si>
  <si>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</si>
  <si>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N1C</t>
  </si>
  <si>
    <t>N1P</t>
  </si>
  <si>
    <t>N2</t>
  </si>
  <si>
    <t>N20</t>
  </si>
  <si>
    <t>N21</t>
  </si>
  <si>
    <t>N22</t>
  </si>
  <si>
    <t>N3</t>
  </si>
  <si>
    <t>N4</t>
  </si>
  <si>
    <t>N5</t>
  </si>
  <si>
    <t>N6</t>
  </si>
  <si>
    <t>N7</t>
  </si>
  <si>
    <t>N8</t>
  </si>
  <si>
    <t>N81</t>
  </si>
  <si>
    <t>N9</t>
  </si>
  <si>
    <t>NE1</t>
  </si>
  <si>
    <t>E08000021</t>
  </si>
  <si>
    <t>NE10</t>
  </si>
  <si>
    <t>E08000023</t>
  </si>
  <si>
    <t>NE11</t>
  </si>
  <si>
    <t>NE12</t>
  </si>
  <si>
    <t>E08000022</t>
  </si>
  <si>
    <t>NE13</t>
  </si>
  <si>
    <t>NE15</t>
  </si>
  <si>
    <t>NE16</t>
  </si>
  <si>
    <t>NE17</t>
  </si>
  <si>
    <t>NE18</t>
  </si>
  <si>
    <t>NE19</t>
  </si>
  <si>
    <t>NE2</t>
  </si>
  <si>
    <t>NE20</t>
  </si>
  <si>
    <t>NE21</t>
  </si>
  <si>
    <t>NE22</t>
  </si>
  <si>
    <t>NE23</t>
  </si>
  <si>
    <t>NE24</t>
  </si>
  <si>
    <t>NE25</t>
  </si>
  <si>
    <t>NE26</t>
  </si>
  <si>
    <t>NE27</t>
  </si>
  <si>
    <t>NE28</t>
  </si>
  <si>
    <t>NE29</t>
  </si>
  <si>
    <t>NE3</t>
  </si>
  <si>
    <t>NE30</t>
  </si>
  <si>
    <t>NE31</t>
  </si>
  <si>
    <t>NE32</t>
  </si>
  <si>
    <t>NE33</t>
  </si>
  <si>
    <t>NE34</t>
  </si>
  <si>
    <t>NE35</t>
  </si>
  <si>
    <t>NE36</t>
  </si>
  <si>
    <t>NE37</t>
  </si>
  <si>
    <t>NE38</t>
  </si>
  <si>
    <t>NE39</t>
  </si>
  <si>
    <t>NE4</t>
  </si>
  <si>
    <t>NE40</t>
  </si>
  <si>
    <t>NE41</t>
  </si>
  <si>
    <t>NE42</t>
  </si>
  <si>
    <t>NE43</t>
  </si>
  <si>
    <t>NE44</t>
  </si>
  <si>
    <t>NE45</t>
  </si>
  <si>
    <t>NE46</t>
  </si>
  <si>
    <t>NE47</t>
  </si>
  <si>
    <t>NE48</t>
  </si>
  <si>
    <t>NE49</t>
  </si>
  <si>
    <t>NE5</t>
  </si>
  <si>
    <t>NE6</t>
  </si>
  <si>
    <t>NE61</t>
  </si>
  <si>
    <t>NE62</t>
  </si>
  <si>
    <t>NE63</t>
  </si>
  <si>
    <t>NE64</t>
  </si>
  <si>
    <t>NE65</t>
  </si>
  <si>
    <t>NE66</t>
  </si>
  <si>
    <t>NE67</t>
  </si>
  <si>
    <t>NE68</t>
  </si>
  <si>
    <t>NE69</t>
  </si>
  <si>
    <t>NE7</t>
  </si>
  <si>
    <t>NE70</t>
  </si>
  <si>
    <t>NE71</t>
  </si>
  <si>
    <t>NE8</t>
  </si>
  <si>
    <t>NE82</t>
  </si>
  <si>
    <t>NE83</t>
  </si>
  <si>
    <t>NE85</t>
  </si>
  <si>
    <t>NE88</t>
  </si>
  <si>
    <t>NE9</t>
  </si>
  <si>
    <t>NE92</t>
  </si>
  <si>
    <t>NE98</t>
  </si>
  <si>
    <t>NE99</t>
  </si>
  <si>
    <t>NG1</t>
  </si>
  <si>
    <t>E06000018</t>
  </si>
  <si>
    <t>NG10</t>
  </si>
  <si>
    <t>NG11</t>
  </si>
  <si>
    <t>NG12</t>
  </si>
  <si>
    <t>NG13</t>
  </si>
  <si>
    <t>E07000141</t>
  </si>
  <si>
    <t>NG14</t>
  </si>
  <si>
    <t>E07000173</t>
  </si>
  <si>
    <t>NG15</t>
  </si>
  <si>
    <t>NG16</t>
  </si>
  <si>
    <t>NG17</t>
  </si>
  <si>
    <t>E07000174</t>
  </si>
  <si>
    <t>NG18</t>
  </si>
  <si>
    <t>NG19</t>
  </si>
  <si>
    <t>NG2</t>
  </si>
  <si>
    <t>NG20</t>
  </si>
  <si>
    <t>NG21</t>
  </si>
  <si>
    <t>NG22</t>
  </si>
  <si>
    <t>NG23</t>
  </si>
  <si>
    <t>NG24</t>
  </si>
  <si>
    <t>NG25</t>
  </si>
  <si>
    <t>NG3</t>
  </si>
  <si>
    <t>NG31</t>
  </si>
  <si>
    <t>NG32</t>
  </si>
  <si>
    <t>NG33</t>
  </si>
  <si>
    <t>NG34</t>
  </si>
  <si>
    <t>NG4</t>
  </si>
  <si>
    <t>NG5</t>
  </si>
  <si>
    <t>NG6</t>
  </si>
  <si>
    <t>NG7</t>
  </si>
  <si>
    <t>NG70</t>
  </si>
  <si>
    <t>NG8</t>
  </si>
  <si>
    <t>NG80</t>
  </si>
  <si>
    <t>NG9</t>
  </si>
  <si>
    <t>NG90</t>
  </si>
  <si>
    <t>NN1</t>
  </si>
  <si>
    <t>E07000154</t>
  </si>
  <si>
    <t>NN10</t>
  </si>
  <si>
    <t>NN11</t>
  </si>
  <si>
    <t>NN12</t>
  </si>
  <si>
    <t>NN13</t>
  </si>
  <si>
    <t>NN14</t>
  </si>
  <si>
    <t>E07000156</t>
  </si>
  <si>
    <t>NN15</t>
  </si>
  <si>
    <t>NN16</t>
  </si>
  <si>
    <t>NN17</t>
  </si>
  <si>
    <t>NN18</t>
  </si>
  <si>
    <t>NN2</t>
  </si>
  <si>
    <t>NN29</t>
  </si>
  <si>
    <t>NN3</t>
  </si>
  <si>
    <t>NN4</t>
  </si>
  <si>
    <t>NN5</t>
  </si>
  <si>
    <t>NN6</t>
  </si>
  <si>
    <t>NN7</t>
  </si>
  <si>
    <t>NN8</t>
  </si>
  <si>
    <t>NN9</t>
  </si>
  <si>
    <t>NP10</t>
  </si>
  <si>
    <t>NP11</t>
  </si>
  <si>
    <t>W06000019</t>
  </si>
  <si>
    <t>W06000020</t>
  </si>
  <si>
    <t>NP12</t>
  </si>
  <si>
    <t>NP13</t>
  </si>
  <si>
    <t>NP15</t>
  </si>
  <si>
    <t>NP16</t>
  </si>
  <si>
    <t>NP18</t>
  </si>
  <si>
    <t>NP19</t>
  </si>
  <si>
    <t>NP20</t>
  </si>
  <si>
    <t>NP22</t>
  </si>
  <si>
    <t>NP23</t>
  </si>
  <si>
    <t>NP24</t>
  </si>
  <si>
    <t>NP25</t>
  </si>
  <si>
    <t>NP26</t>
  </si>
  <si>
    <t>NP4</t>
  </si>
  <si>
    <t>NP44</t>
  </si>
  <si>
    <t>NP7</t>
  </si>
  <si>
    <t>NP8</t>
  </si>
  <si>
    <t>NR1</t>
  </si>
  <si>
    <t>E07000144</t>
  </si>
  <si>
    <t>E07000148</t>
  </si>
  <si>
    <t>NR10</t>
  </si>
  <si>
    <t>E07000147</t>
  </si>
  <si>
    <t>NR11</t>
  </si>
  <si>
    <t>NR12</t>
  </si>
  <si>
    <t>NR13</t>
  </si>
  <si>
    <t>E07000145</t>
  </si>
  <si>
    <t>NR14</t>
  </si>
  <si>
    <t>NR15</t>
  </si>
  <si>
    <t>NR16</t>
  </si>
  <si>
    <t>NR17</t>
  </si>
  <si>
    <t>NR18</t>
  </si>
  <si>
    <t>NR19</t>
  </si>
  <si>
    <t>NR2</t>
  </si>
  <si>
    <t>NR20</t>
  </si>
  <si>
    <t>NR21</t>
  </si>
  <si>
    <t>NR22</t>
  </si>
  <si>
    <t>NR23</t>
  </si>
  <si>
    <t>NR24</t>
  </si>
  <si>
    <t>NR25</t>
  </si>
  <si>
    <t>NR26</t>
  </si>
  <si>
    <t>NR27</t>
  </si>
  <si>
    <t>NR28</t>
  </si>
  <si>
    <t>NR29</t>
  </si>
  <si>
    <t>NR3</t>
  </si>
  <si>
    <t>NR30</t>
  </si>
  <si>
    <t>NR31</t>
  </si>
  <si>
    <t>NR32</t>
  </si>
  <si>
    <t>NR33</t>
  </si>
  <si>
    <t>NR34</t>
  </si>
  <si>
    <t>NR35</t>
  </si>
  <si>
    <t>NR4</t>
  </si>
  <si>
    <t>NR5</t>
  </si>
  <si>
    <t>NR6</t>
  </si>
  <si>
    <t>NR7</t>
  </si>
  <si>
    <t>NR8</t>
  </si>
  <si>
    <t>NR9</t>
  </si>
  <si>
    <t>NR99</t>
  </si>
  <si>
    <t>NW1</t>
  </si>
  <si>
    <t>NW10</t>
  </si>
  <si>
    <t>E09000013</t>
  </si>
  <si>
    <t>NW11</t>
  </si>
  <si>
    <t>NW1W</t>
  </si>
  <si>
    <t>NW2</t>
  </si>
  <si>
    <t>NW26</t>
  </si>
  <si>
    <t>NW3</t>
  </si>
  <si>
    <t>NW4</t>
  </si>
  <si>
    <t>NW5</t>
  </si>
  <si>
    <t>NW6</t>
  </si>
  <si>
    <t>NW7</t>
  </si>
  <si>
    <t>NW8</t>
  </si>
  <si>
    <t>NW9</t>
  </si>
  <si>
    <t>OL1</t>
  </si>
  <si>
    <t>OL10</t>
  </si>
  <si>
    <t>OL11</t>
  </si>
  <si>
    <t>OL12</t>
  </si>
  <si>
    <t>OL13</t>
  </si>
  <si>
    <t>OL14</t>
  </si>
  <si>
    <t>OL15</t>
  </si>
  <si>
    <t>OL16</t>
  </si>
  <si>
    <t>OL2</t>
  </si>
  <si>
    <t>OL3</t>
  </si>
  <si>
    <t>OL4</t>
  </si>
  <si>
    <t>OL5</t>
  </si>
  <si>
    <t>OL6</t>
  </si>
  <si>
    <t>OL7</t>
  </si>
  <si>
    <t>OL8</t>
  </si>
  <si>
    <t>OL9</t>
  </si>
  <si>
    <t>OL95</t>
  </si>
  <si>
    <t>OX1</t>
  </si>
  <si>
    <t>E07000178</t>
  </si>
  <si>
    <t>OX10</t>
  </si>
  <si>
    <t>OX11</t>
  </si>
  <si>
    <t>OX12</t>
  </si>
  <si>
    <t>E06000037</t>
  </si>
  <si>
    <t>OX13</t>
  </si>
  <si>
    <t>OX14</t>
  </si>
  <si>
    <t>OX15</t>
  </si>
  <si>
    <t>OX16</t>
  </si>
  <si>
    <t>OX17</t>
  </si>
  <si>
    <t>OX18</t>
  </si>
  <si>
    <t>OX2</t>
  </si>
  <si>
    <t>OX20</t>
  </si>
  <si>
    <t>OX25</t>
  </si>
  <si>
    <t>OX26</t>
  </si>
  <si>
    <t>OX27</t>
  </si>
  <si>
    <t>OX28</t>
  </si>
  <si>
    <t>OX29</t>
  </si>
  <si>
    <t>OX3</t>
  </si>
  <si>
    <t>OX33</t>
  </si>
  <si>
    <t>OX39</t>
  </si>
  <si>
    <t>OX4</t>
  </si>
  <si>
    <t>OX44</t>
  </si>
  <si>
    <t>OX49</t>
  </si>
  <si>
    <t>OX5</t>
  </si>
  <si>
    <t>OX7</t>
  </si>
  <si>
    <t>OX9</t>
  </si>
  <si>
    <t>S12000018</t>
  </si>
  <si>
    <t>PE1</t>
  </si>
  <si>
    <t>E06000031</t>
  </si>
  <si>
    <t>PE10</t>
  </si>
  <si>
    <t>E07000140</t>
  </si>
  <si>
    <t>PE11</t>
  </si>
  <si>
    <t>PE12</t>
  </si>
  <si>
    <t>PE13</t>
  </si>
  <si>
    <t>PE14</t>
  </si>
  <si>
    <t>PE15</t>
  </si>
  <si>
    <t>PE16</t>
  </si>
  <si>
    <t>PE19</t>
  </si>
  <si>
    <t>PE2</t>
  </si>
  <si>
    <t>PE20</t>
  </si>
  <si>
    <t>PE21</t>
  </si>
  <si>
    <t>PE22</t>
  </si>
  <si>
    <t>PE23</t>
  </si>
  <si>
    <t>PE24</t>
  </si>
  <si>
    <t>PE25</t>
  </si>
  <si>
    <t>PE26</t>
  </si>
  <si>
    <t>PE27</t>
  </si>
  <si>
    <t>PE28</t>
  </si>
  <si>
    <t>PE29</t>
  </si>
  <si>
    <t>PE3</t>
  </si>
  <si>
    <t>PE30</t>
  </si>
  <si>
    <t>PE31</t>
  </si>
  <si>
    <t>PE32</t>
  </si>
  <si>
    <t>PE33</t>
  </si>
  <si>
    <t>PE34</t>
  </si>
  <si>
    <t>PE35</t>
  </si>
  <si>
    <t>PE36</t>
  </si>
  <si>
    <t>PE37</t>
  </si>
  <si>
    <t>PE38</t>
  </si>
  <si>
    <t>PE4</t>
  </si>
  <si>
    <t>PE5</t>
  </si>
  <si>
    <t>PE6</t>
  </si>
  <si>
    <t>PE7</t>
  </si>
  <si>
    <t>PE8</t>
  </si>
  <si>
    <t>PE9</t>
  </si>
  <si>
    <t>PL1</t>
  </si>
  <si>
    <t>E06000026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</si>
  <si>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</si>
  <si>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</si>
  <si>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</si>
  <si>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</si>
  <si>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</si>
  <si>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</si>
  <si>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</si>
  <si>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</si>
  <si>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</si>
  <si>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</si>
  <si>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</t>
  </si>
  <si>
    <t>PL20</t>
  </si>
  <si>
    <t>E07000044</t>
  </si>
  <si>
    <t>PL21</t>
  </si>
  <si>
    <t>PL22</t>
  </si>
  <si>
    <t>PL23</t>
  </si>
  <si>
    <t>PL24</t>
  </si>
  <si>
    <t>PL25</t>
  </si>
  <si>
    <t>PL26</t>
  </si>
  <si>
    <t>PL27</t>
  </si>
  <si>
    <t>PL28</t>
  </si>
  <si>
    <t>PL29</t>
  </si>
  <si>
    <t>PL3</t>
  </si>
  <si>
    <t>PL30</t>
  </si>
  <si>
    <t>PL31</t>
  </si>
  <si>
    <t>PL32</t>
  </si>
  <si>
    <t>PL33</t>
  </si>
  <si>
    <t>PL34</t>
  </si>
  <si>
    <t>PL35</t>
  </si>
  <si>
    <t>PL4</t>
  </si>
  <si>
    <t>PL5</t>
  </si>
  <si>
    <t>PL6</t>
  </si>
  <si>
    <t>PL7</t>
  </si>
  <si>
    <t>PL8</t>
  </si>
  <si>
    <t>PL9</t>
  </si>
  <si>
    <t>PL95</t>
  </si>
  <si>
    <t>PO1</t>
  </si>
  <si>
    <t>E06000044</t>
  </si>
  <si>
    <t>PO10</t>
  </si>
  <si>
    <t>E07000090</t>
  </si>
  <si>
    <t>PO11</t>
  </si>
  <si>
    <t>PO12</t>
  </si>
  <si>
    <t>E07000088</t>
  </si>
  <si>
    <t>PO13</t>
  </si>
  <si>
    <t>E07000087</t>
  </si>
  <si>
    <t>PO14</t>
  </si>
  <si>
    <t>PO15</t>
  </si>
  <si>
    <t>PO16</t>
  </si>
  <si>
    <t>PO17</t>
  </si>
  <si>
    <t>PO18</t>
  </si>
  <si>
    <t>PO19</t>
  </si>
  <si>
    <t>PO2</t>
  </si>
  <si>
    <t>PO20</t>
  </si>
  <si>
    <t>PO21</t>
  </si>
  <si>
    <t>PO22</t>
  </si>
  <si>
    <t>PO3</t>
  </si>
  <si>
    <t>PO30</t>
  </si>
  <si>
    <t>E06000046</t>
  </si>
  <si>
    <t>PO31</t>
  </si>
  <si>
    <t>PO32</t>
  </si>
  <si>
    <t>PO33</t>
  </si>
  <si>
    <t>PO34</t>
  </si>
  <si>
    <t>PO35</t>
  </si>
  <si>
    <t>PO36</t>
  </si>
  <si>
    <t>PO37</t>
  </si>
  <si>
    <t>PO38</t>
  </si>
  <si>
    <t>PO39</t>
  </si>
  <si>
    <t>PO4</t>
  </si>
  <si>
    <t>PO40</t>
  </si>
  <si>
    <t>PO41</t>
  </si>
  <si>
    <t>PO5</t>
  </si>
  <si>
    <t>PO6</t>
  </si>
  <si>
    <t>PO7</t>
  </si>
  <si>
    <t>PO8</t>
  </si>
  <si>
    <t>PO9</t>
  </si>
  <si>
    <t>PR0</t>
  </si>
  <si>
    <t>E07000123</t>
  </si>
  <si>
    <t>PR1</t>
  </si>
  <si>
    <t>PR11</t>
  </si>
  <si>
    <t>PR2</t>
  </si>
  <si>
    <t>PR25</t>
  </si>
  <si>
    <t>PR26</t>
  </si>
  <si>
    <t>PR3</t>
  </si>
  <si>
    <t>PR4</t>
  </si>
  <si>
    <t>PR5</t>
  </si>
  <si>
    <t>PR6</t>
  </si>
  <si>
    <t>PR7</t>
  </si>
  <si>
    <t>PR8</t>
  </si>
  <si>
    <t>PR9</t>
  </si>
  <si>
    <t>RG1</t>
  </si>
  <si>
    <t>E06000038</t>
  </si>
  <si>
    <t>E06000041</t>
  </si>
  <si>
    <t>RG10</t>
  </si>
  <si>
    <t>E06000040</t>
  </si>
  <si>
    <t>RG12</t>
  </si>
  <si>
    <t>RG14</t>
  </si>
  <si>
    <t>RG17</t>
  </si>
  <si>
    <t>RG18</t>
  </si>
  <si>
    <t>RG19</t>
  </si>
  <si>
    <t>RG2</t>
  </si>
  <si>
    <t>RG20</t>
  </si>
  <si>
    <t>RG21</t>
  </si>
  <si>
    <t>RG22</t>
  </si>
  <si>
    <t>RG23</t>
  </si>
  <si>
    <t>RG24</t>
  </si>
  <si>
    <t>RG25</t>
  </si>
  <si>
    <t>RG26</t>
  </si>
  <si>
    <t>RG27</t>
  </si>
  <si>
    <t>RG28</t>
  </si>
  <si>
    <t>E07000093</t>
  </si>
  <si>
    <t>RG29</t>
  </si>
  <si>
    <t>RG30</t>
  </si>
  <si>
    <t>RG31</t>
  </si>
  <si>
    <t>RG4</t>
  </si>
  <si>
    <t>RG40</t>
  </si>
  <si>
    <t>RG41</t>
  </si>
  <si>
    <t>RG42</t>
  </si>
  <si>
    <t>RG45</t>
  </si>
  <si>
    <t>RG5</t>
  </si>
  <si>
    <t>RG6</t>
  </si>
  <si>
    <t>RG7</t>
  </si>
  <si>
    <t>RG8</t>
  </si>
  <si>
    <t>RG9</t>
  </si>
  <si>
    <t>RH1</t>
  </si>
  <si>
    <t>RH10</t>
  </si>
  <si>
    <t>E07000226</t>
  </si>
  <si>
    <t>RH11</t>
  </si>
  <si>
    <t>RH12</t>
  </si>
  <si>
    <t>RH13</t>
  </si>
  <si>
    <t>RH14</t>
  </si>
  <si>
    <t>RH15</t>
  </si>
  <si>
    <t>RH16</t>
  </si>
  <si>
    <t>RH17</t>
  </si>
  <si>
    <t>RH18</t>
  </si>
  <si>
    <t>RH19</t>
  </si>
  <si>
    <t>RH2</t>
  </si>
  <si>
    <t>RH20</t>
  </si>
  <si>
    <t>RH3</t>
  </si>
  <si>
    <t>RH4</t>
  </si>
  <si>
    <t>RH5</t>
  </si>
  <si>
    <t>RH6</t>
  </si>
  <si>
    <t>RH7</t>
  </si>
  <si>
    <t>RH77</t>
  </si>
  <si>
    <t>RH8</t>
  </si>
  <si>
    <t>RH9</t>
  </si>
  <si>
    <t>RM1</t>
  </si>
  <si>
    <t>RM10</t>
  </si>
  <si>
    <t>RM11</t>
  </si>
  <si>
    <t>RM12</t>
  </si>
  <si>
    <t>RM13</t>
  </si>
  <si>
    <t>RM14</t>
  </si>
  <si>
    <t>RM15</t>
  </si>
  <si>
    <t>RM16</t>
  </si>
  <si>
    <t>RM17</t>
  </si>
  <si>
    <t>RM18</t>
  </si>
  <si>
    <t>RM19</t>
  </si>
  <si>
    <t>RM2</t>
  </si>
  <si>
    <t>RM20</t>
  </si>
  <si>
    <t>RM3</t>
  </si>
  <si>
    <t>RM4</t>
  </si>
  <si>
    <t>RM5</t>
  </si>
  <si>
    <t>RM6</t>
  </si>
  <si>
    <t>RM7</t>
  </si>
  <si>
    <t>RM8</t>
  </si>
  <si>
    <t>RM9</t>
  </si>
  <si>
    <t>S1</t>
  </si>
  <si>
    <t>E08000019</t>
  </si>
  <si>
    <t>S10</t>
  </si>
  <si>
    <t>S11</t>
  </si>
  <si>
    <t>S12</t>
  </si>
  <si>
    <t>S13</t>
  </si>
  <si>
    <t>S14</t>
  </si>
  <si>
    <t>S17</t>
  </si>
  <si>
    <t>S18</t>
  </si>
  <si>
    <t>S2</t>
  </si>
  <si>
    <t>S20</t>
  </si>
  <si>
    <t>S21</t>
  </si>
  <si>
    <t>S25</t>
  </si>
  <si>
    <t>S26</t>
  </si>
  <si>
    <t>S3</t>
  </si>
  <si>
    <t>S32</t>
  </si>
  <si>
    <t>S33</t>
  </si>
  <si>
    <t>E07000037</t>
  </si>
  <si>
    <t>S35</t>
  </si>
  <si>
    <t>S36</t>
  </si>
  <si>
    <t>S4</t>
  </si>
  <si>
    <t>S40</t>
  </si>
  <si>
    <t>E07000034</t>
  </si>
  <si>
    <t>S41</t>
  </si>
  <si>
    <t>S42</t>
  </si>
  <si>
    <t>S43</t>
  </si>
  <si>
    <t>S44</t>
  </si>
  <si>
    <t>S45</t>
  </si>
  <si>
    <t>S49</t>
  </si>
  <si>
    <t>S5</t>
  </si>
  <si>
    <t>S6</t>
  </si>
  <si>
    <t>S60</t>
  </si>
  <si>
    <t>S61</t>
  </si>
  <si>
    <t>S62</t>
  </si>
  <si>
    <t>S63</t>
  </si>
  <si>
    <t>S64</t>
  </si>
  <si>
    <t>S65</t>
  </si>
  <si>
    <t>S66</t>
  </si>
  <si>
    <t>S7</t>
  </si>
  <si>
    <t>S70</t>
  </si>
  <si>
    <t>S71</t>
  </si>
  <si>
    <t>S72</t>
  </si>
  <si>
    <t>S73</t>
  </si>
  <si>
    <t>S74</t>
  </si>
  <si>
    <t>S75</t>
  </si>
  <si>
    <t>S8</t>
  </si>
  <si>
    <t>S80</t>
  </si>
  <si>
    <t>S81</t>
  </si>
  <si>
    <t>S9</t>
  </si>
  <si>
    <t>S95</t>
  </si>
  <si>
    <t>S96</t>
  </si>
  <si>
    <t>S97</t>
  </si>
  <si>
    <t>S98</t>
  </si>
  <si>
    <t>S99</t>
  </si>
  <si>
    <t>SA1</t>
  </si>
  <si>
    <t>W06000011</t>
  </si>
  <si>
    <t>SA10</t>
  </si>
  <si>
    <t>SA11</t>
  </si>
  <si>
    <t>SA12</t>
  </si>
  <si>
    <t>SA13</t>
  </si>
  <si>
    <t>SA14</t>
  </si>
  <si>
    <t>W06000010</t>
  </si>
  <si>
    <t>SA15</t>
  </si>
  <si>
    <t>SA16</t>
  </si>
  <si>
    <t>SA17</t>
  </si>
  <si>
    <t>SA18</t>
  </si>
  <si>
    <t>SA19</t>
  </si>
  <si>
    <t>SA2</t>
  </si>
  <si>
    <t>SA20</t>
  </si>
  <si>
    <t>SA3</t>
  </si>
  <si>
    <t>SA31</t>
  </si>
  <si>
    <t>SA32</t>
  </si>
  <si>
    <t>SA33</t>
  </si>
  <si>
    <t>SA34</t>
  </si>
  <si>
    <t>W06000009</t>
  </si>
  <si>
    <t>SA35</t>
  </si>
  <si>
    <t>W06000008</t>
  </si>
  <si>
    <t>SA36</t>
  </si>
  <si>
    <t>SA37</t>
  </si>
  <si>
    <t>SA38</t>
  </si>
  <si>
    <t>SA39</t>
  </si>
  <si>
    <t>SA4</t>
  </si>
  <si>
    <t>SA40</t>
  </si>
  <si>
    <t>SA41</t>
  </si>
  <si>
    <t>SA42</t>
  </si>
  <si>
    <t>SA43</t>
  </si>
  <si>
    <t>SA44</t>
  </si>
  <si>
    <t>SA45</t>
  </si>
  <si>
    <t>SA46</t>
  </si>
  <si>
    <t>SA47</t>
  </si>
  <si>
    <t>SA48</t>
  </si>
  <si>
    <t>SA5</t>
  </si>
  <si>
    <t>SA6</t>
  </si>
  <si>
    <t>SA61</t>
  </si>
  <si>
    <t>SA62</t>
  </si>
  <si>
    <t>SA63</t>
  </si>
  <si>
    <t>SA64</t>
  </si>
  <si>
    <t>SA65</t>
  </si>
  <si>
    <t>SA66</t>
  </si>
  <si>
    <t>SA67</t>
  </si>
  <si>
    <t>SA68</t>
  </si>
  <si>
    <t>SA69</t>
  </si>
  <si>
    <t>SA7</t>
  </si>
  <si>
    <t>SA70</t>
  </si>
  <si>
    <t>SA71</t>
  </si>
  <si>
    <t>SA72</t>
  </si>
  <si>
    <t>SA73</t>
  </si>
  <si>
    <t>SA8</t>
  </si>
  <si>
    <t>SA80</t>
  </si>
  <si>
    <t>SA9</t>
  </si>
  <si>
    <t>SA99</t>
  </si>
  <si>
    <t>SE1</t>
  </si>
  <si>
    <t>E09000028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</si>
  <si>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</si>
  <si>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</si>
  <si>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</si>
  <si>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</si>
  <si>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</si>
  <si>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</si>
  <si>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</si>
  <si>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</si>
  <si>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</si>
  <si>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</si>
  <si>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SE1P</t>
  </si>
  <si>
    <t>SE2</t>
  </si>
  <si>
    <t>SE20</t>
  </si>
  <si>
    <t>SE21</t>
  </si>
  <si>
    <t>SE22</t>
  </si>
  <si>
    <t>SE23</t>
  </si>
  <si>
    <t>SE24</t>
  </si>
  <si>
    <t>SE25</t>
  </si>
  <si>
    <t>SE26</t>
  </si>
  <si>
    <t>SE27</t>
  </si>
  <si>
    <t>SE28</t>
  </si>
  <si>
    <t>SE3</t>
  </si>
  <si>
    <t>SE4</t>
  </si>
  <si>
    <t>SE5</t>
  </si>
  <si>
    <t>SE6</t>
  </si>
  <si>
    <t>SE7</t>
  </si>
  <si>
    <t>SE8</t>
  </si>
  <si>
    <t>SE9</t>
  </si>
  <si>
    <t>SG1</t>
  </si>
  <si>
    <t>E07000243</t>
  </si>
  <si>
    <t>SG10</t>
  </si>
  <si>
    <t>SG11</t>
  </si>
  <si>
    <t>SG12</t>
  </si>
  <si>
    <t>SG13</t>
  </si>
  <si>
    <t>SG14</t>
  </si>
  <si>
    <t>SG15</t>
  </si>
  <si>
    <t>SG16</t>
  </si>
  <si>
    <t>SG17</t>
  </si>
  <si>
    <t>SG18</t>
  </si>
  <si>
    <t>SG19</t>
  </si>
  <si>
    <t>SG2</t>
  </si>
  <si>
    <t>SG3</t>
  </si>
  <si>
    <t>SG4</t>
  </si>
  <si>
    <t>SG5</t>
  </si>
  <si>
    <t>SG6</t>
  </si>
  <si>
    <t>SG7</t>
  </si>
  <si>
    <t>SG8</t>
  </si>
  <si>
    <t>SG9</t>
  </si>
  <si>
    <t>SK1</t>
  </si>
  <si>
    <t>SK10</t>
  </si>
  <si>
    <t>SK11</t>
  </si>
  <si>
    <t>SK12</t>
  </si>
  <si>
    <t>SK13</t>
  </si>
  <si>
    <t>SK14</t>
  </si>
  <si>
    <t>SK15</t>
  </si>
  <si>
    <t>SK16</t>
  </si>
  <si>
    <t>SK17</t>
  </si>
  <si>
    <t>SK2</t>
  </si>
  <si>
    <t>SK22</t>
  </si>
  <si>
    <t>SK23</t>
  </si>
  <si>
    <t>SK3</t>
  </si>
  <si>
    <t>SK4</t>
  </si>
  <si>
    <t>SK5</t>
  </si>
  <si>
    <t>SK6</t>
  </si>
  <si>
    <t>SK7</t>
  </si>
  <si>
    <t>SK8</t>
  </si>
  <si>
    <t>SK9</t>
  </si>
  <si>
    <t>SL0</t>
  </si>
  <si>
    <t>E06000039</t>
  </si>
  <si>
    <t>SL1</t>
  </si>
  <si>
    <t>SL2</t>
  </si>
  <si>
    <t>SL3</t>
  </si>
  <si>
    <t>SL4</t>
  </si>
  <si>
    <t>SL5</t>
  </si>
  <si>
    <t>SL6</t>
  </si>
  <si>
    <t>SL60</t>
  </si>
  <si>
    <t>SL7</t>
  </si>
  <si>
    <t>SL8</t>
  </si>
  <si>
    <t>SL9</t>
  </si>
  <si>
    <t>SL95</t>
  </si>
  <si>
    <t>SM1</t>
  </si>
  <si>
    <t>SM2</t>
  </si>
  <si>
    <t>SM3</t>
  </si>
  <si>
    <t>SM4</t>
  </si>
  <si>
    <t>SM5</t>
  </si>
  <si>
    <t>SM6</t>
  </si>
  <si>
    <t>SM7</t>
  </si>
  <si>
    <t>SN1</t>
  </si>
  <si>
    <t>E06000030</t>
  </si>
  <si>
    <t>SN10</t>
  </si>
  <si>
    <t>SN11</t>
  </si>
  <si>
    <t>SN12</t>
  </si>
  <si>
    <t>SN13</t>
  </si>
  <si>
    <t>SN14</t>
  </si>
  <si>
    <t>SN15</t>
  </si>
  <si>
    <t>SN16</t>
  </si>
  <si>
    <t>SN2</t>
  </si>
  <si>
    <t>SN25</t>
  </si>
  <si>
    <t>SN26</t>
  </si>
  <si>
    <t>SN3</t>
  </si>
  <si>
    <t>SN38</t>
  </si>
  <si>
    <t>SN4</t>
  </si>
  <si>
    <t>SN5</t>
  </si>
  <si>
    <t>SN6</t>
  </si>
  <si>
    <t>SN7</t>
  </si>
  <si>
    <t>SN8</t>
  </si>
  <si>
    <t>SN9</t>
  </si>
  <si>
    <t>SN99</t>
  </si>
  <si>
    <t>SO14</t>
  </si>
  <si>
    <t>E06000045</t>
  </si>
  <si>
    <t>SO15</t>
  </si>
  <si>
    <t>SO16</t>
  </si>
  <si>
    <t>SO17</t>
  </si>
  <si>
    <t>SO18</t>
  </si>
  <si>
    <t>E07000086</t>
  </si>
  <si>
    <t>SO19</t>
  </si>
  <si>
    <t>SO20</t>
  </si>
  <si>
    <t>SO21</t>
  </si>
  <si>
    <t>SO22</t>
  </si>
  <si>
    <t>SO23</t>
  </si>
  <si>
    <t>SO24</t>
  </si>
  <si>
    <t>SO25</t>
  </si>
  <si>
    <t>SO30</t>
  </si>
  <si>
    <t>SO31</t>
  </si>
  <si>
    <t>SO32</t>
  </si>
  <si>
    <t>SO40</t>
  </si>
  <si>
    <t>SO41</t>
  </si>
  <si>
    <t>SO42</t>
  </si>
  <si>
    <t>SO43</t>
  </si>
  <si>
    <t>SO45</t>
  </si>
  <si>
    <t>SO50</t>
  </si>
  <si>
    <t>SO51</t>
  </si>
  <si>
    <t>SO52</t>
  </si>
  <si>
    <t>SO53</t>
  </si>
  <si>
    <t>SO97</t>
  </si>
  <si>
    <t>SP1</t>
  </si>
  <si>
    <t>SP10</t>
  </si>
  <si>
    <t>SP11</t>
  </si>
  <si>
    <t>SP2</t>
  </si>
  <si>
    <t>SP3</t>
  </si>
  <si>
    <t>SP4</t>
  </si>
  <si>
    <t>SP5</t>
  </si>
  <si>
    <t>SP6</t>
  </si>
  <si>
    <t>SP7</t>
  </si>
  <si>
    <t>SP8</t>
  </si>
  <si>
    <t>SP9</t>
  </si>
  <si>
    <t>SR1</t>
  </si>
  <si>
    <t>SR2</t>
  </si>
  <si>
    <t>SR3</t>
  </si>
  <si>
    <t>SR4</t>
  </si>
  <si>
    <t>SR5</t>
  </si>
  <si>
    <t>SR6</t>
  </si>
  <si>
    <t>SR7</t>
  </si>
  <si>
    <t>SR8</t>
  </si>
  <si>
    <t>SR9</t>
  </si>
  <si>
    <t>SS0</t>
  </si>
  <si>
    <t>E06000033</t>
  </si>
  <si>
    <t>SS1</t>
  </si>
  <si>
    <t>SS11</t>
  </si>
  <si>
    <t>E07000075</t>
  </si>
  <si>
    <t>SS12</t>
  </si>
  <si>
    <t>SS13</t>
  </si>
  <si>
    <t>SS14</t>
  </si>
  <si>
    <t>SS15</t>
  </si>
  <si>
    <t>SS16</t>
  </si>
  <si>
    <t>SS17</t>
  </si>
  <si>
    <t>SS2</t>
  </si>
  <si>
    <t>SS22</t>
  </si>
  <si>
    <t>SS3</t>
  </si>
  <si>
    <t>SS4</t>
  </si>
  <si>
    <t>SS5</t>
  </si>
  <si>
    <t>SS6</t>
  </si>
  <si>
    <t>E07000069</t>
  </si>
  <si>
    <t>SS7</t>
  </si>
  <si>
    <t>SS8</t>
  </si>
  <si>
    <t>SS9</t>
  </si>
  <si>
    <t>SS99</t>
  </si>
  <si>
    <t>ST1</t>
  </si>
  <si>
    <t>E06000021</t>
  </si>
  <si>
    <t>ST10</t>
  </si>
  <si>
    <t>E07000197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</si>
  <si>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</si>
  <si>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</si>
  <si>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</si>
  <si>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</si>
  <si>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</si>
  <si>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</si>
  <si>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</si>
  <si>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</si>
  <si>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</si>
  <si>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</t>
  </si>
  <si>
    <t>ST20</t>
  </si>
  <si>
    <t>ST21</t>
  </si>
  <si>
    <t>ST3</t>
  </si>
  <si>
    <t>ST4</t>
  </si>
  <si>
    <t>ST5</t>
  </si>
  <si>
    <t>ST55</t>
  </si>
  <si>
    <t>ST6</t>
  </si>
  <si>
    <t>ST7</t>
  </si>
  <si>
    <t>ST8</t>
  </si>
  <si>
    <t>ST9</t>
  </si>
  <si>
    <t>SW10</t>
  </si>
  <si>
    <t>E09000020</t>
  </si>
  <si>
    <t>SW11</t>
  </si>
  <si>
    <t>E09000032</t>
  </si>
  <si>
    <t>SW12</t>
  </si>
  <si>
    <t>SW13</t>
  </si>
  <si>
    <t>SW14</t>
  </si>
  <si>
    <t>SW15</t>
  </si>
  <si>
    <t>SW16</t>
  </si>
  <si>
    <t>SW17</t>
  </si>
  <si>
    <t>SW18</t>
  </si>
  <si>
    <t>SW19</t>
  </si>
  <si>
    <t>SW1A</t>
  </si>
  <si>
    <t>SW1E</t>
  </si>
  <si>
    <t>SW1H</t>
  </si>
  <si>
    <t>SW1P</t>
  </si>
  <si>
    <t>SW1V</t>
  </si>
  <si>
    <t>SW1W</t>
  </si>
  <si>
    <t>SW1X</t>
  </si>
  <si>
    <t>SW1Y</t>
  </si>
  <si>
    <t>SW2</t>
  </si>
  <si>
    <t>SW20</t>
  </si>
  <si>
    <t>SW3</t>
  </si>
  <si>
    <t>SW4</t>
  </si>
  <si>
    <t>SW5</t>
  </si>
  <si>
    <t>SW6</t>
  </si>
  <si>
    <t>SW7</t>
  </si>
  <si>
    <t>SW8</t>
  </si>
  <si>
    <t>SW9</t>
  </si>
  <si>
    <t>SW95</t>
  </si>
  <si>
    <t>SY1</t>
  </si>
  <si>
    <t>SY10</t>
  </si>
  <si>
    <t>SY11</t>
  </si>
  <si>
    <t>SY12</t>
  </si>
  <si>
    <t>SY13</t>
  </si>
  <si>
    <t>SY14</t>
  </si>
  <si>
    <t>SY15</t>
  </si>
  <si>
    <t>SY16</t>
  </si>
  <si>
    <t>SY17</t>
  </si>
  <si>
    <t>SY18</t>
  </si>
  <si>
    <t>SY19</t>
  </si>
  <si>
    <t>SY2</t>
  </si>
  <si>
    <t>SY20</t>
  </si>
  <si>
    <t>SY21</t>
  </si>
  <si>
    <t>SY22</t>
  </si>
  <si>
    <t>SY23</t>
  </si>
  <si>
    <t>SY24</t>
  </si>
  <si>
    <t>SY25</t>
  </si>
  <si>
    <t>SY3</t>
  </si>
  <si>
    <t>SY4</t>
  </si>
  <si>
    <t>E06000020</t>
  </si>
  <si>
    <t>SY5</t>
  </si>
  <si>
    <t>SY6</t>
  </si>
  <si>
    <t>SY7</t>
  </si>
  <si>
    <t>SY8</t>
  </si>
  <si>
    <t>SY9</t>
  </si>
  <si>
    <t>SY99</t>
  </si>
  <si>
    <t>TA1</t>
  </si>
  <si>
    <t>TA10</t>
  </si>
  <si>
    <t>TA11</t>
  </si>
  <si>
    <t>TA12</t>
  </si>
  <si>
    <t>TA13</t>
  </si>
  <si>
    <t>TA14</t>
  </si>
  <si>
    <t>TA15</t>
  </si>
  <si>
    <t>TA16</t>
  </si>
  <si>
    <t>TA17</t>
  </si>
  <si>
    <t>TA18</t>
  </si>
  <si>
    <t>TA19</t>
  </si>
  <si>
    <t>TA2</t>
  </si>
  <si>
    <t>TA20</t>
  </si>
  <si>
    <t>TA21</t>
  </si>
  <si>
    <t>TA22</t>
  </si>
  <si>
    <t>TA23</t>
  </si>
  <si>
    <t>TA24</t>
  </si>
  <si>
    <t>TA3</t>
  </si>
  <si>
    <t>TA4</t>
  </si>
  <si>
    <t>TA5</t>
  </si>
  <si>
    <t>TA6</t>
  </si>
  <si>
    <t>TA7</t>
  </si>
  <si>
    <t>TA8</t>
  </si>
  <si>
    <t>TA9</t>
  </si>
  <si>
    <t>TD12</t>
  </si>
  <si>
    <t>TD15</t>
  </si>
  <si>
    <t>TD9</t>
  </si>
  <si>
    <t>TF1</t>
  </si>
  <si>
    <t>TF10</t>
  </si>
  <si>
    <t>TF11</t>
  </si>
  <si>
    <t>TF12</t>
  </si>
  <si>
    <t>TF13</t>
  </si>
  <si>
    <t>TF2</t>
  </si>
  <si>
    <t>TF3</t>
  </si>
  <si>
    <t>TF4</t>
  </si>
  <si>
    <t>TF5</t>
  </si>
  <si>
    <t>TF6</t>
  </si>
  <si>
    <t>TF7</t>
  </si>
  <si>
    <t>TF8</t>
  </si>
  <si>
    <t>TF9</t>
  </si>
  <si>
    <t>TN1</t>
  </si>
  <si>
    <t>E07000116</t>
  </si>
  <si>
    <t>TN10</t>
  </si>
  <si>
    <t>TN11</t>
  </si>
  <si>
    <t>TN12</t>
  </si>
  <si>
    <t>TN13</t>
  </si>
  <si>
    <t>TN14</t>
  </si>
  <si>
    <t>TN15</t>
  </si>
  <si>
    <t>TN16</t>
  </si>
  <si>
    <t>TN17</t>
  </si>
  <si>
    <t>TN18</t>
  </si>
  <si>
    <t>TN19</t>
  </si>
  <si>
    <t>TN2</t>
  </si>
  <si>
    <t>TN20</t>
  </si>
  <si>
    <t>TN21</t>
  </si>
  <si>
    <t>TN22</t>
  </si>
  <si>
    <t>TN23</t>
  </si>
  <si>
    <t>TN24</t>
  </si>
  <si>
    <t>TN25</t>
  </si>
  <si>
    <t>TN26</t>
  </si>
  <si>
    <t>TN27</t>
  </si>
  <si>
    <t>TN28</t>
  </si>
  <si>
    <t>TN29</t>
  </si>
  <si>
    <t>TN3</t>
  </si>
  <si>
    <t>TN30</t>
  </si>
  <si>
    <t>TN31</t>
  </si>
  <si>
    <t>TN32</t>
  </si>
  <si>
    <t>TN33</t>
  </si>
  <si>
    <t>TN34</t>
  </si>
  <si>
    <t>E07000062</t>
  </si>
  <si>
    <t>TN35</t>
  </si>
  <si>
    <t>TN36</t>
  </si>
  <si>
    <t>TN37</t>
  </si>
  <si>
    <t>TN38</t>
  </si>
  <si>
    <t>TN39</t>
  </si>
  <si>
    <t>TN4</t>
  </si>
  <si>
    <t>TN40</t>
  </si>
  <si>
    <t>TN5</t>
  </si>
  <si>
    <t>TN6</t>
  </si>
  <si>
    <t>TN7</t>
  </si>
  <si>
    <t>TN8</t>
  </si>
  <si>
    <t>TN9</t>
  </si>
  <si>
    <t>TQ1</t>
  </si>
  <si>
    <t>E06000027</t>
  </si>
  <si>
    <t>TQ10</t>
  </si>
  <si>
    <t>TQ11</t>
  </si>
  <si>
    <t>TQ12</t>
  </si>
  <si>
    <t>TQ13</t>
  </si>
  <si>
    <t>TQ14</t>
  </si>
  <si>
    <t>TQ2</t>
  </si>
  <si>
    <t>TQ3</t>
  </si>
  <si>
    <t>TQ4</t>
  </si>
  <si>
    <t>TQ5</t>
  </si>
  <si>
    <t>TQ6</t>
  </si>
  <si>
    <t>TQ7</t>
  </si>
  <si>
    <t>TQ8</t>
  </si>
  <si>
    <t>TQ9</t>
  </si>
  <si>
    <t>TR1</t>
  </si>
  <si>
    <t>TR10</t>
  </si>
  <si>
    <t>TR11</t>
  </si>
  <si>
    <t>TR12</t>
  </si>
  <si>
    <t>TR13</t>
  </si>
  <si>
    <t>TR14</t>
  </si>
  <si>
    <t>TR15</t>
  </si>
  <si>
    <t>TR16</t>
  </si>
  <si>
    <t>TR17</t>
  </si>
  <si>
    <t>TR18</t>
  </si>
  <si>
    <t>TR19</t>
  </si>
  <si>
    <t>TR2</t>
  </si>
  <si>
    <t>TR20</t>
  </si>
  <si>
    <t>TR21</t>
  </si>
  <si>
    <t>E06000053</t>
  </si>
  <si>
    <t>TR22</t>
  </si>
  <si>
    <t>TR23</t>
  </si>
  <si>
    <t>TR24</t>
  </si>
  <si>
    <t>TR25</t>
  </si>
  <si>
    <t>TR26</t>
  </si>
  <si>
    <t>TR27</t>
  </si>
  <si>
    <t>TR3</t>
  </si>
  <si>
    <t>TR4</t>
  </si>
  <si>
    <t>TR5</t>
  </si>
  <si>
    <t>TR6</t>
  </si>
  <si>
    <t>TR7</t>
  </si>
  <si>
    <t>TR8</t>
  </si>
  <si>
    <t>TR9</t>
  </si>
  <si>
    <t>TS1</t>
  </si>
  <si>
    <t>E06000002</t>
  </si>
  <si>
    <t>TS10</t>
  </si>
  <si>
    <t>E06000003</t>
  </si>
  <si>
    <t>TS11</t>
  </si>
  <si>
    <t>TS12</t>
  </si>
  <si>
    <t>TS13</t>
  </si>
  <si>
    <t>E07000168</t>
  </si>
  <si>
    <t>TS14</t>
  </si>
  <si>
    <t>TS15</t>
  </si>
  <si>
    <t>TS16</t>
  </si>
  <si>
    <t>TS17</t>
  </si>
  <si>
    <t>TS18</t>
  </si>
  <si>
    <t>TS19</t>
  </si>
  <si>
    <t>TS2</t>
  </si>
  <si>
    <t>TS20</t>
  </si>
  <si>
    <t>TS21</t>
  </si>
  <si>
    <t>TS22</t>
  </si>
  <si>
    <t>E06000001</t>
  </si>
  <si>
    <t>TS23</t>
  </si>
  <si>
    <t>TS24</t>
  </si>
  <si>
    <t>TS25</t>
  </si>
  <si>
    <t>TS26</t>
  </si>
  <si>
    <t>TS27</t>
  </si>
  <si>
    <t>TS28</t>
  </si>
  <si>
    <t>TS29</t>
  </si>
  <si>
    <t>TS3</t>
  </si>
  <si>
    <t>TS4</t>
  </si>
  <si>
    <t>TS5</t>
  </si>
  <si>
    <t>TS6</t>
  </si>
  <si>
    <t>TS7</t>
  </si>
  <si>
    <t>TS8</t>
  </si>
  <si>
    <t>TS9</t>
  </si>
  <si>
    <t>TW1</t>
  </si>
  <si>
    <t>E09000018</t>
  </si>
  <si>
    <t>TW10</t>
  </si>
  <si>
    <t>TW11</t>
  </si>
  <si>
    <t>TW12</t>
  </si>
  <si>
    <t>TW13</t>
  </si>
  <si>
    <t>TW14</t>
  </si>
  <si>
    <t>TW15</t>
  </si>
  <si>
    <t>TW16</t>
  </si>
  <si>
    <t>TW17</t>
  </si>
  <si>
    <t>TW18</t>
  </si>
  <si>
    <t>TW19</t>
  </si>
  <si>
    <t>TW2</t>
  </si>
  <si>
    <t>TW20</t>
  </si>
  <si>
    <t>TW3</t>
  </si>
  <si>
    <t>TW4</t>
  </si>
  <si>
    <t>TW5</t>
  </si>
  <si>
    <t>TW6</t>
  </si>
  <si>
    <t>TW7</t>
  </si>
  <si>
    <t>TW8</t>
  </si>
  <si>
    <t>TW9</t>
  </si>
  <si>
    <t>UB1</t>
  </si>
  <si>
    <t>UB10</t>
  </si>
  <si>
    <t>UB11</t>
  </si>
  <si>
    <t>UB18</t>
  </si>
  <si>
    <t>UB2</t>
  </si>
  <si>
    <t>UB3</t>
  </si>
  <si>
    <t>UB4</t>
  </si>
  <si>
    <t>UB5</t>
  </si>
  <si>
    <t>UB6</t>
  </si>
  <si>
    <t>UB7</t>
  </si>
  <si>
    <t>UB8</t>
  </si>
  <si>
    <t>UB9</t>
  </si>
  <si>
    <t>W10</t>
  </si>
  <si>
    <t>W11</t>
  </si>
  <si>
    <t>W12</t>
  </si>
  <si>
    <t>W13</t>
  </si>
  <si>
    <t>W14</t>
  </si>
  <si>
    <t>W1A</t>
  </si>
  <si>
    <t>W1B</t>
  </si>
  <si>
    <t>W1C</t>
  </si>
  <si>
    <t>W1D</t>
  </si>
  <si>
    <t>W1F</t>
  </si>
  <si>
    <t>W1G</t>
  </si>
  <si>
    <t>W1H</t>
  </si>
  <si>
    <t>W1J</t>
  </si>
  <si>
    <t>W1K</t>
  </si>
  <si>
    <t>W1S</t>
  </si>
  <si>
    <t>W1T</t>
  </si>
  <si>
    <t>W1U</t>
  </si>
  <si>
    <t>W1W</t>
  </si>
  <si>
    <t>W2</t>
  </si>
  <si>
    <t>W3</t>
  </si>
  <si>
    <t>W4</t>
  </si>
  <si>
    <t>W5</t>
  </si>
  <si>
    <t>W6</t>
  </si>
  <si>
    <t>W7</t>
  </si>
  <si>
    <t>W8</t>
  </si>
  <si>
    <t>W9</t>
  </si>
  <si>
    <t>WA1</t>
  </si>
  <si>
    <t>E06000007</t>
  </si>
  <si>
    <t>WA10</t>
  </si>
  <si>
    <t>WA11</t>
  </si>
  <si>
    <t>WA12</t>
  </si>
  <si>
    <t>WA13</t>
  </si>
  <si>
    <t>WA14</t>
  </si>
  <si>
    <t>WA15</t>
  </si>
  <si>
    <t>WA16</t>
  </si>
  <si>
    <t>WA2</t>
  </si>
  <si>
    <t>WA3</t>
  </si>
  <si>
    <t>WA4</t>
  </si>
  <si>
    <t>WA5</t>
  </si>
  <si>
    <t>WA55</t>
  </si>
  <si>
    <t>WA6</t>
  </si>
  <si>
    <t>WA7</t>
  </si>
  <si>
    <t>WA8</t>
  </si>
  <si>
    <t>WA88</t>
  </si>
  <si>
    <t>WA9</t>
  </si>
  <si>
    <t>WC1A</t>
  </si>
  <si>
    <t>WC1B</t>
  </si>
  <si>
    <t>WC1E</t>
  </si>
  <si>
    <t>WC1H</t>
  </si>
  <si>
    <t>WC1N</t>
  </si>
  <si>
    <t>WC1R</t>
  </si>
  <si>
    <t>WC1V</t>
  </si>
  <si>
    <t>WC1X</t>
  </si>
  <si>
    <t>WC2A</t>
  </si>
  <si>
    <t>WC2B</t>
  </si>
  <si>
    <t>WC2E</t>
  </si>
  <si>
    <t>WC2H</t>
  </si>
  <si>
    <t>WC2N</t>
  </si>
  <si>
    <t>WC2R</t>
  </si>
  <si>
    <t>WD17</t>
  </si>
  <si>
    <t>E07000103</t>
  </si>
  <si>
    <t>WD18</t>
  </si>
  <si>
    <t>WD19</t>
  </si>
  <si>
    <t>WD23</t>
  </si>
  <si>
    <t>WD24</t>
  </si>
  <si>
    <t>WD25</t>
  </si>
  <si>
    <t>WD3</t>
  </si>
  <si>
    <t>WD4</t>
  </si>
  <si>
    <t>WD5</t>
  </si>
  <si>
    <t>WD6</t>
  </si>
  <si>
    <t>WD7</t>
  </si>
  <si>
    <t>WD99</t>
  </si>
  <si>
    <t>WF1</t>
  </si>
  <si>
    <t>WF10</t>
  </si>
  <si>
    <t>WF11</t>
  </si>
  <si>
    <t>WF12</t>
  </si>
  <si>
    <t>WF13</t>
  </si>
  <si>
    <t>WF14</t>
  </si>
  <si>
    <t>WF15</t>
  </si>
  <si>
    <t>WF16</t>
  </si>
  <si>
    <t>WF17</t>
  </si>
  <si>
    <t>WF2</t>
  </si>
  <si>
    <t>WF3</t>
  </si>
  <si>
    <t>WF4</t>
  </si>
  <si>
    <t>WF5</t>
  </si>
  <si>
    <t>WF6</t>
  </si>
  <si>
    <t>WF7</t>
  </si>
  <si>
    <t>WF8</t>
  </si>
  <si>
    <t>WF9</t>
  </si>
  <si>
    <t>WF90</t>
  </si>
  <si>
    <t>WN1</t>
  </si>
  <si>
    <t>WN2</t>
  </si>
  <si>
    <t>WN3</t>
  </si>
  <si>
    <t>WN4</t>
  </si>
  <si>
    <t>WN5</t>
  </si>
  <si>
    <t>WN6</t>
  </si>
  <si>
    <t>WN7</t>
  </si>
  <si>
    <t>WN8</t>
  </si>
  <si>
    <t>WR1</t>
  </si>
  <si>
    <t>E07000237</t>
  </si>
  <si>
    <t>WR10</t>
  </si>
  <si>
    <t>WR11</t>
  </si>
  <si>
    <t>WR12</t>
  </si>
  <si>
    <t>WR13</t>
  </si>
  <si>
    <t>WR14</t>
  </si>
  <si>
    <t>WR15</t>
  </si>
  <si>
    <t>WR2</t>
  </si>
  <si>
    <t>WR3</t>
  </si>
  <si>
    <t>WR4</t>
  </si>
  <si>
    <t>WR5</t>
  </si>
  <si>
    <t>WR6</t>
  </si>
  <si>
    <t>WR7</t>
  </si>
  <si>
    <t>WR8</t>
  </si>
  <si>
    <t>WR9</t>
  </si>
  <si>
    <t>WR99</t>
  </si>
  <si>
    <t>WS1</t>
  </si>
  <si>
    <t>WS10</t>
  </si>
  <si>
    <t>WS11</t>
  </si>
  <si>
    <t>E07000192</t>
  </si>
  <si>
    <t>WS12</t>
  </si>
  <si>
    <t>WS13</t>
  </si>
  <si>
    <t>WS14</t>
  </si>
  <si>
    <t>WS15</t>
  </si>
  <si>
    <t>WS2</t>
  </si>
  <si>
    <t>WS3</t>
  </si>
  <si>
    <t>WS4</t>
  </si>
  <si>
    <t>WS5</t>
  </si>
  <si>
    <t>WS6</t>
  </si>
  <si>
    <t>WS7</t>
  </si>
  <si>
    <t>WS8</t>
  </si>
  <si>
    <t>WS9</t>
  </si>
  <si>
    <t>WV1</t>
  </si>
  <si>
    <t>WV10</t>
  </si>
  <si>
    <t>WV11</t>
  </si>
  <si>
    <t>WV12</t>
  </si>
  <si>
    <t>WV13</t>
  </si>
  <si>
    <t>WV14</t>
  </si>
  <si>
    <t>WV15</t>
  </si>
  <si>
    <t>WV16</t>
  </si>
  <si>
    <t>WV2</t>
  </si>
  <si>
    <t>WV3</t>
  </si>
  <si>
    <t>WV4</t>
  </si>
  <si>
    <t>WV5</t>
  </si>
  <si>
    <t>WV6</t>
  </si>
  <si>
    <t>WV7</t>
  </si>
  <si>
    <t>WV8</t>
  </si>
  <si>
    <t>WV9</t>
  </si>
  <si>
    <t>WV98</t>
  </si>
  <si>
    <t>WV99</t>
  </si>
  <si>
    <t>YO1</t>
  </si>
  <si>
    <t>E06000014</t>
  </si>
  <si>
    <t>YO10</t>
  </si>
  <si>
    <t>YO11</t>
  </si>
  <si>
    <t>YO12</t>
  </si>
  <si>
    <t>YO13</t>
  </si>
  <si>
    <t>YO14</t>
  </si>
  <si>
    <t>YO15</t>
  </si>
  <si>
    <t>YO16</t>
  </si>
  <si>
    <t>YO17</t>
  </si>
  <si>
    <t>YO18</t>
  </si>
  <si>
    <t>YO19</t>
  </si>
  <si>
    <t>YO21</t>
  </si>
  <si>
    <t>YO22</t>
  </si>
  <si>
    <t>YO23</t>
  </si>
  <si>
    <t>YO24</t>
  </si>
  <si>
    <t>YO25</t>
  </si>
  <si>
    <t>YO26</t>
  </si>
  <si>
    <t>YO30</t>
  </si>
  <si>
    <t>YO31</t>
  </si>
  <si>
    <t>YO32</t>
  </si>
  <si>
    <t>YO41</t>
  </si>
  <si>
    <t>YO42</t>
  </si>
  <si>
    <t>YO43</t>
  </si>
  <si>
    <t>YO51</t>
  </si>
  <si>
    <t>YO60</t>
  </si>
  <si>
    <t>YO61</t>
  </si>
  <si>
    <t>YO62</t>
  </si>
  <si>
    <t>YO7</t>
  </si>
  <si>
    <t>YO8</t>
  </si>
  <si>
    <t>YO90</t>
  </si>
  <si>
    <t>YO91</t>
  </si>
  <si>
    <t>S12000027</t>
  </si>
  <si>
    <t>CountOfpcd2</t>
  </si>
  <si>
    <t>No.</t>
  </si>
  <si>
    <t>CODE</t>
  </si>
  <si>
    <t>laua</t>
  </si>
  <si>
    <t>cty</t>
  </si>
  <si>
    <t>type</t>
  </si>
  <si>
    <t>OTH</t>
  </si>
  <si>
    <t>NI</t>
  </si>
  <si>
    <t>SC</t>
  </si>
  <si>
    <t>W_UA</t>
  </si>
  <si>
    <t>E_UA</t>
  </si>
  <si>
    <t>LAUAname</t>
  </si>
  <si>
    <t>CTYUAname</t>
  </si>
  <si>
    <t>E_DIST</t>
  </si>
  <si>
    <t>Hartlepool</t>
  </si>
  <si>
    <t>Middlesbrough</t>
  </si>
  <si>
    <t>Redcar and Cleveland</t>
  </si>
  <si>
    <t>Stockton-on-Tees</t>
  </si>
  <si>
    <t>Darlington</t>
  </si>
  <si>
    <t>Halton</t>
  </si>
  <si>
    <t>Warrington</t>
  </si>
  <si>
    <t>Blackburn with Darwen</t>
  </si>
  <si>
    <t>Blackpool</t>
  </si>
  <si>
    <t>Kingston upon Hull, City of</t>
  </si>
  <si>
    <t>East Riding of Yorkshire</t>
  </si>
  <si>
    <t>North East Lincolnshire</t>
  </si>
  <si>
    <t>North Lincolnshire</t>
  </si>
  <si>
    <t>York</t>
  </si>
  <si>
    <t>Derby</t>
  </si>
  <si>
    <t>Leicester</t>
  </si>
  <si>
    <t>Rutland</t>
  </si>
  <si>
    <t>Nottingham</t>
  </si>
  <si>
    <t>Herefordshire, County of</t>
  </si>
  <si>
    <t>Telford and Wrekin</t>
  </si>
  <si>
    <t>Stoke-on-Trent</t>
  </si>
  <si>
    <t>Bath and North East Somerset</t>
  </si>
  <si>
    <t>Bristol, City of</t>
  </si>
  <si>
    <t>North Somerset</t>
  </si>
  <si>
    <t>South Gloucestershire</t>
  </si>
  <si>
    <t>Plymouth</t>
  </si>
  <si>
    <t>Torbay</t>
  </si>
  <si>
    <t>Bournemouth</t>
  </si>
  <si>
    <t>Poole</t>
  </si>
  <si>
    <t>Swindon</t>
  </si>
  <si>
    <t>Peterborough</t>
  </si>
  <si>
    <t>Luton</t>
  </si>
  <si>
    <t>Southend-on-Sea</t>
  </si>
  <si>
    <t>Thurrock</t>
  </si>
  <si>
    <t>Medway</t>
  </si>
  <si>
    <t>Bracknell Forest</t>
  </si>
  <si>
    <t>West Berkshire</t>
  </si>
  <si>
    <t>Reading</t>
  </si>
  <si>
    <t>Slough</t>
  </si>
  <si>
    <t>Windsor and Maidenhead</t>
  </si>
  <si>
    <t>Wokingham</t>
  </si>
  <si>
    <t>Milton Keynes</t>
  </si>
  <si>
    <t>Brighton and Hove</t>
  </si>
  <si>
    <t>Portsmouth</t>
  </si>
  <si>
    <t>Southampton</t>
  </si>
  <si>
    <t>Isle of Wight</t>
  </si>
  <si>
    <t>County Durham</t>
  </si>
  <si>
    <t>Cheshire East</t>
  </si>
  <si>
    <t>Cheshire West and Chester</t>
  </si>
  <si>
    <t>Shropshire</t>
  </si>
  <si>
    <t>Cornwall</t>
  </si>
  <si>
    <t>Isles of Scilly</t>
  </si>
  <si>
    <t>Wiltshire</t>
  </si>
  <si>
    <t>Bedford</t>
  </si>
  <si>
    <t>Central Bedfordshire</t>
  </si>
  <si>
    <t>Northumberland</t>
  </si>
  <si>
    <t>Aylesbury Vale</t>
  </si>
  <si>
    <t>Buckinghamshire</t>
  </si>
  <si>
    <t>Chiltern</t>
  </si>
  <si>
    <t>South Bucks</t>
  </si>
  <si>
    <t>Wycombe</t>
  </si>
  <si>
    <t>Cambridge</t>
  </si>
  <si>
    <t>Cambridgeshire</t>
  </si>
  <si>
    <t>East Cambridgeshire</t>
  </si>
  <si>
    <t>Fenland</t>
  </si>
  <si>
    <t>Huntingdonshire</t>
  </si>
  <si>
    <t>South Cambridgeshire</t>
  </si>
  <si>
    <t>Allerdale</t>
  </si>
  <si>
    <t>Cumbria</t>
  </si>
  <si>
    <t>Barrow-in-Furness</t>
  </si>
  <si>
    <t>Carlisle</t>
  </si>
  <si>
    <t>Copeland</t>
  </si>
  <si>
    <t>Eden</t>
  </si>
  <si>
    <t>South Lakeland</t>
  </si>
  <si>
    <t>Amber Valley</t>
  </si>
  <si>
    <t>Derbyshire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</si>
  <si>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</si>
  <si>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</si>
  <si>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</si>
  <si>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</si>
  <si>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</si>
  <si>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</si>
  <si>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</si>
  <si>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East Devon</t>
  </si>
  <si>
    <t>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</si>
  <si>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</si>
  <si>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</si>
  <si>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</si>
  <si>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</si>
  <si>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</si>
  <si>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</si>
  <si>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</si>
  <si>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Christchurch</t>
  </si>
  <si>
    <t>Dorset</t>
  </si>
  <si>
    <t>East Dorset</t>
  </si>
  <si>
    <t>North Dorset</t>
  </si>
  <si>
    <t>Purbeck</t>
  </si>
  <si>
    <t>West Dorset</t>
  </si>
  <si>
    <t>Weymouth and Portland</t>
  </si>
  <si>
    <t>Eastbourne</t>
  </si>
  <si>
    <t>East Sussex</t>
  </si>
  <si>
    <t>Hastings</t>
  </si>
  <si>
    <t>Lewes</t>
  </si>
  <si>
    <t>Rother</t>
  </si>
  <si>
    <t>Wealden</t>
  </si>
  <si>
    <t>Basildon</t>
  </si>
  <si>
    <t>Essex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</si>
  <si>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</si>
  <si>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</si>
  <si>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</si>
  <si>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</si>
  <si>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</si>
  <si>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</si>
  <si>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</si>
  <si>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</si>
  <si>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</si>
  <si>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</si>
  <si>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</si>
  <si>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Cheltenham</t>
  </si>
  <si>
    <t>Gloucestershire</t>
  </si>
  <si>
    <t>Cotswold</t>
  </si>
  <si>
    <t>Forest of Dean</t>
  </si>
  <si>
    <t>Gloucester</t>
  </si>
  <si>
    <t>Stroud</t>
  </si>
  <si>
    <t>Tewkesbury</t>
  </si>
  <si>
    <t>Basingstoke and Deane</t>
  </si>
  <si>
    <t>Hampshire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</si>
  <si>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</si>
  <si>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</si>
  <si>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</si>
  <si>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</si>
  <si>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</si>
  <si>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</si>
  <si>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</si>
  <si>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</si>
  <si>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</si>
  <si>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</si>
  <si>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Broxbourne</t>
  </si>
  <si>
    <t>Hertfordshire</t>
  </si>
  <si>
    <t>Dacorum</t>
  </si>
  <si>
    <t>Hertsmere</t>
  </si>
  <si>
    <t>North Hertfordshire</t>
  </si>
  <si>
    <t>Three Rivers</t>
  </si>
  <si>
    <t>Watford</t>
  </si>
  <si>
    <t>Ashford</t>
  </si>
  <si>
    <t>Kent</t>
  </si>
  <si>
    <t>Canterbury</t>
  </si>
  <si>
    <t>Dartford</t>
  </si>
  <si>
    <t>Dover</t>
  </si>
  <si>
    <t>Gravesham</t>
  </si>
  <si>
    <t>Maidstone</t>
  </si>
  <si>
    <t>Sevenoaks</t>
  </si>
  <si>
    <t>Shepway</t>
  </si>
  <si>
    <t>Swale</t>
  </si>
  <si>
    <t>Thanet</t>
  </si>
  <si>
    <t>Tonbridge and Malling</t>
  </si>
  <si>
    <t>Tunbridge Wells</t>
  </si>
  <si>
    <t>Burnley</t>
  </si>
  <si>
    <t>Lancashire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</si>
  <si>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</si>
  <si>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</si>
  <si>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</si>
  <si>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</si>
  <si>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</si>
  <si>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</si>
  <si>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</si>
  <si>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</si>
  <si>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</si>
  <si>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</si>
  <si>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</si>
  <si>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Blaby</t>
  </si>
  <si>
    <t>Leicestershire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</si>
  <si>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</si>
  <si>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</si>
  <si>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</si>
  <si>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</si>
  <si>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</si>
  <si>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</si>
  <si>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</si>
  <si>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Lincolnshire</t>
  </si>
  <si>
    <t>East Lindsey</t>
  </si>
  <si>
    <t>Lincoln</t>
  </si>
  <si>
    <t>North Kesteven</t>
  </si>
  <si>
    <t>South Holland</t>
  </si>
  <si>
    <t>South Kesteven</t>
  </si>
  <si>
    <t>West Lindsey</t>
  </si>
  <si>
    <t>Breckland</t>
  </si>
  <si>
    <t>Norfolk</t>
  </si>
  <si>
    <t>Broadland</t>
  </si>
  <si>
    <t>Great Yarmouth</t>
  </si>
  <si>
    <t>King's Lynn and West Norfolk</t>
  </si>
  <si>
    <t>North Norfolk</t>
  </si>
  <si>
    <t>Norwich</t>
  </si>
  <si>
    <t>South Norfolk</t>
  </si>
  <si>
    <t>Corby</t>
  </si>
  <si>
    <t>Northamptonshire</t>
  </si>
  <si>
    <t>Daventry</t>
  </si>
  <si>
    <t>East Northamptonshire</t>
  </si>
  <si>
    <t>Kettering</t>
  </si>
  <si>
    <t>Northampton</t>
  </si>
  <si>
    <t>South Northamptonshire</t>
  </si>
  <si>
    <t>Wellingborough</t>
  </si>
  <si>
    <t>Craven</t>
  </si>
  <si>
    <t>North Yorkshire</t>
  </si>
  <si>
    <t>Hambleton</t>
  </si>
  <si>
    <t>Harrogate</t>
  </si>
  <si>
    <t>Richmondshire</t>
  </si>
  <si>
    <t>Ryedale</t>
  </si>
  <si>
    <t>Scarborough</t>
  </si>
  <si>
    <t>Selby</t>
  </si>
  <si>
    <t>Ashfield</t>
  </si>
  <si>
    <t>Nottinghamshire</t>
  </si>
  <si>
    <t>Bassetlaw</t>
  </si>
  <si>
    <t>Broxtowe</t>
  </si>
  <si>
    <t>Gedling</t>
  </si>
  <si>
    <t>Mansfield</t>
  </si>
  <si>
    <t>Newark and Sherwood</t>
  </si>
  <si>
    <t>Rushcliffe</t>
  </si>
  <si>
    <t>Cherwell</t>
  </si>
  <si>
    <t>Oxfordshire</t>
  </si>
  <si>
    <t>Oxford</t>
  </si>
  <si>
    <t>South Oxfordshire</t>
  </si>
  <si>
    <t>Vale of White Horse</t>
  </si>
  <si>
    <t>West Oxfordshire</t>
  </si>
  <si>
    <t>Mendip</t>
  </si>
  <si>
    <t>Somerset</t>
  </si>
  <si>
    <t>Sedgemoor</t>
  </si>
  <si>
    <t>South Somerset</t>
  </si>
  <si>
    <t>Taunton Deane</t>
  </si>
  <si>
    <t>West Somerset</t>
  </si>
  <si>
    <t>Cannock Chase</t>
  </si>
  <si>
    <t>Staffordshire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</si>
  <si>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</si>
  <si>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</si>
  <si>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</si>
  <si>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</si>
  <si>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</si>
  <si>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</si>
  <si>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</si>
  <si>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Babergh</t>
  </si>
  <si>
    <t>Suffolk</t>
  </si>
  <si>
    <t>Forest Heath</t>
  </si>
  <si>
    <t>Ipswich</t>
  </si>
  <si>
    <t>Mid Suffolk</t>
  </si>
  <si>
    <t>St Edmundsbury</t>
  </si>
  <si>
    <t>Suffolk Coastal</t>
  </si>
  <si>
    <t>Waveney</t>
  </si>
  <si>
    <t>Elmbridge</t>
  </si>
  <si>
    <t>Surrey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</si>
  <si>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</si>
  <si>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</si>
  <si>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</si>
  <si>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</si>
  <si>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</si>
  <si>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</si>
  <si>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</si>
  <si>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</si>
  <si>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</si>
  <si>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</si>
  <si>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North Warwickshire</t>
  </si>
  <si>
    <t>Warwickshire</t>
  </si>
  <si>
    <t>Nuneaton and Bedworth</t>
  </si>
  <si>
    <t>Rugby</t>
  </si>
  <si>
    <t>Stratford-on-Avon</t>
  </si>
  <si>
    <t>Warwick</t>
  </si>
  <si>
    <t>Adur</t>
  </si>
  <si>
    <t>West Sussex</t>
  </si>
  <si>
    <t>Arun</t>
  </si>
  <si>
    <t>Chichester</t>
  </si>
  <si>
    <t>Crawley</t>
  </si>
  <si>
    <t>Horsham</t>
  </si>
  <si>
    <t>Mid Sussex</t>
  </si>
  <si>
    <t>Worthing</t>
  </si>
  <si>
    <t>Bromsgrove</t>
  </si>
  <si>
    <t>Worcestershire</t>
  </si>
  <si>
    <t>Malvern Hills</t>
  </si>
  <si>
    <t>Redditch</t>
  </si>
  <si>
    <t>Worcester</t>
  </si>
  <si>
    <t>Wychavon</t>
  </si>
  <si>
    <t>Wyre Forest</t>
  </si>
  <si>
    <t>St Albans</t>
  </si>
  <si>
    <t>Welwyn Hatfield</t>
  </si>
  <si>
    <t>East Hertfordshire</t>
  </si>
  <si>
    <t>Stevenage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</si>
  <si>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</si>
  <si>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</si>
  <si>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</si>
  <si>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</si>
  <si>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</si>
  <si>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</si>
  <si>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</si>
  <si>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</si>
  <si>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</si>
  <si>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</si>
  <si>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Knowsley</t>
  </si>
  <si>
    <t>Liverpool</t>
  </si>
  <si>
    <t>St. Helens</t>
  </si>
  <si>
    <t>Sefton</t>
  </si>
  <si>
    <t>Wirral</t>
  </si>
  <si>
    <t>Barnsley</t>
  </si>
  <si>
    <t>Doncaster</t>
  </si>
  <si>
    <t>Rotherham</t>
  </si>
  <si>
    <t>Sheffield</t>
  </si>
  <si>
    <t>Newcastle upon Tyne</t>
  </si>
  <si>
    <t>North Tyneside</t>
  </si>
  <si>
    <t>South Tyneside</t>
  </si>
  <si>
    <t>Sunderland</t>
  </si>
  <si>
    <t>Birmingham</t>
  </si>
  <si>
    <t>Coventry</t>
  </si>
  <si>
    <t>Dudley</t>
  </si>
  <si>
    <t>Sandwell</t>
  </si>
  <si>
    <t>Solihull</t>
  </si>
  <si>
    <t>Walsall</t>
  </si>
  <si>
    <t>Wolverhampton</t>
  </si>
  <si>
    <t>Bradford</t>
  </si>
  <si>
    <t>Calderdale</t>
  </si>
  <si>
    <t>Kirklees</t>
  </si>
  <si>
    <t>Leeds</t>
  </si>
  <si>
    <t>Wakefield</t>
  </si>
  <si>
    <t>Gateshead</t>
  </si>
  <si>
    <t>City of London</t>
  </si>
  <si>
    <t>Barking and Dagenham</t>
  </si>
  <si>
    <t>Barnet</t>
  </si>
  <si>
    <t>Bexley</t>
  </si>
  <si>
    <t>Brent</t>
  </si>
  <si>
    <t>Bromley</t>
  </si>
  <si>
    <t>Camden</t>
  </si>
  <si>
    <t>Croydon</t>
  </si>
  <si>
    <t>Ealing</t>
  </si>
  <si>
    <t>Enfield</t>
  </si>
  <si>
    <t>Greenwich</t>
  </si>
  <si>
    <t>Hackney</t>
  </si>
  <si>
    <t>Hammersmith and Fulham</t>
  </si>
  <si>
    <t>Haringey</t>
  </si>
  <si>
    <t>Harrow</t>
  </si>
  <si>
    <t>Havering</t>
  </si>
  <si>
    <t>Hillingdon</t>
  </si>
  <si>
    <t>Hounslow</t>
  </si>
  <si>
    <t>Islington</t>
  </si>
  <si>
    <t>Kensington and Chelsea</t>
  </si>
  <si>
    <t>Kingston upon Thames</t>
  </si>
  <si>
    <t>Lambeth</t>
  </si>
  <si>
    <t>Lewisham</t>
  </si>
  <si>
    <t>Merton</t>
  </si>
  <si>
    <t>Newham</t>
  </si>
  <si>
    <t>Redbridge</t>
  </si>
  <si>
    <t>Richmond upon Thames</t>
  </si>
  <si>
    <t>Southwark</t>
  </si>
  <si>
    <t>Sutton</t>
  </si>
  <si>
    <t>Tower Hamlets</t>
  </si>
  <si>
    <t>Waltham Forest</t>
  </si>
  <si>
    <t>Wandsworth</t>
  </si>
  <si>
    <t>Westminster</t>
  </si>
  <si>
    <t>Antrim and Newtownabbey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</si>
  <si>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</si>
  <si>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</si>
  <si>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</si>
  <si>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</si>
  <si>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</si>
  <si>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</si>
  <si>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</si>
  <si>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</si>
  <si>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</si>
  <si>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Ards and North Down</t>
  </si>
  <si>
    <t>Clackmannanshire</t>
  </si>
  <si>
    <t>Dumfries and Galloway</t>
  </si>
  <si>
    <t>East Ayrshire</t>
  </si>
  <si>
    <t>East Lothian</t>
  </si>
  <si>
    <t>East Renfrewshire</t>
  </si>
  <si>
    <t>Na h-Eileanan Siar</t>
  </si>
  <si>
    <t>Falkirk</t>
  </si>
  <si>
    <t>Fife</t>
  </si>
  <si>
    <t>Highland</t>
  </si>
  <si>
    <t>Inverclyde</t>
  </si>
  <si>
    <t>Midlothian</t>
  </si>
  <si>
    <t>Moray</t>
  </si>
  <si>
    <t>North Ayrshire</t>
  </si>
  <si>
    <t>Orkney Islands</t>
  </si>
  <si>
    <t>Perth and Kinross</t>
  </si>
  <si>
    <t>Scottish Borders</t>
  </si>
  <si>
    <t>Shetland Islands</t>
  </si>
  <si>
    <t>South Ayrshire</t>
  </si>
  <si>
    <t>South Lanarkshire</t>
  </si>
  <si>
    <t>Stirling</t>
  </si>
  <si>
    <t>Aberdeen City</t>
  </si>
  <si>
    <t>Aberdeenshire</t>
  </si>
  <si>
    <t>Argyll and Bute</t>
  </si>
  <si>
    <t>City of Edinburgh</t>
  </si>
  <si>
    <t>Renfrewshire</t>
  </si>
  <si>
    <t>West Dunbartonshire</t>
  </si>
  <si>
    <t>West Lothian</t>
  </si>
  <si>
    <t>Angus</t>
  </si>
  <si>
    <t>Dundee City</t>
  </si>
  <si>
    <t>North Lanarkshire</t>
  </si>
  <si>
    <t>East Dunbartonshire</t>
  </si>
  <si>
    <t>Glasgow City</t>
  </si>
  <si>
    <t>Isle of Anglesey</t>
  </si>
  <si>
    <t>Gwynedd</t>
  </si>
  <si>
    <t>Conwy</t>
  </si>
  <si>
    <t>Denbighshire</t>
  </si>
  <si>
    <t>Flintshire</t>
  </si>
  <si>
    <t>Wrexham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</si>
  <si>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</si>
  <si>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</si>
  <si>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</si>
  <si>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</si>
  <si>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</si>
  <si>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</si>
  <si>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</si>
  <si>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</si>
  <si>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</t>
  </si>
  <si>
    <t>Caerphilly</t>
  </si>
  <si>
    <t>Blaenau Gwent</t>
  </si>
  <si>
    <t>Torfaen</t>
  </si>
  <si>
    <t>Monmouthshire</t>
  </si>
  <si>
    <t>Newport</t>
  </si>
  <si>
    <t>Powys</t>
  </si>
  <si>
    <t>Merthyr Tydfil</t>
  </si>
  <si>
    <t>CTY2</t>
  </si>
  <si>
    <t>E_MET_DIST</t>
  </si>
  <si>
    <t>Greater Manchester</t>
  </si>
  <si>
    <t>Merseyside</t>
  </si>
  <si>
    <t>South Yorkshire</t>
  </si>
  <si>
    <t>Tyne and Wear</t>
  </si>
  <si>
    <t>West Midlands</t>
  </si>
  <si>
    <t>West Yorkshire</t>
  </si>
  <si>
    <t>Inner London</t>
  </si>
  <si>
    <t>Outer London</t>
  </si>
  <si>
    <t>Region</t>
  </si>
  <si>
    <t>Wales</t>
  </si>
  <si>
    <t>North East</t>
  </si>
  <si>
    <t>North West</t>
  </si>
  <si>
    <t>Yorkshire and The Humber</t>
  </si>
  <si>
    <t>East Midlands</t>
  </si>
  <si>
    <t>South West</t>
  </si>
  <si>
    <t>East of England</t>
  </si>
  <si>
    <t>South East</t>
  </si>
  <si>
    <t>London</t>
  </si>
  <si>
    <t>Counties</t>
  </si>
  <si>
    <t>E11000001</t>
  </si>
  <si>
    <t>E11000002</t>
  </si>
  <si>
    <t>E11000003</t>
  </si>
  <si>
    <t>E11000007</t>
  </si>
  <si>
    <t>E11000005</t>
  </si>
  <si>
    <t>E11000006</t>
  </si>
  <si>
    <t>E13000001</t>
  </si>
  <si>
    <t>E13000002</t>
  </si>
  <si>
    <t>England &amp; Wales</t>
  </si>
  <si>
    <t>---------------------</t>
  </si>
  <si>
    <t>England</t>
  </si>
  <si>
    <t>Code</t>
  </si>
  <si>
    <t>List box 1</t>
  </si>
  <si>
    <t>List box 2</t>
  </si>
  <si>
    <t>List box 3</t>
  </si>
  <si>
    <t>List box 4</t>
  </si>
  <si>
    <t>Selected area</t>
  </si>
  <si>
    <t>Max no</t>
  </si>
  <si>
    <t>Area name</t>
  </si>
  <si>
    <t>Area code</t>
  </si>
  <si>
    <t>Country</t>
  </si>
  <si>
    <t>n/a</t>
  </si>
  <si>
    <t>SW1</t>
  </si>
  <si>
    <t>District / borough / unitary authority</t>
  </si>
  <si>
    <t>County (inc. former metropolitan counties)</t>
  </si>
  <si>
    <t>Option</t>
  </si>
  <si>
    <t>E1W_1</t>
  </si>
  <si>
    <t>EC1A_1</t>
  </si>
  <si>
    <t>EC1A_2</t>
  </si>
  <si>
    <t>EC1M_1</t>
  </si>
  <si>
    <t>EC1M_2</t>
  </si>
  <si>
    <t>EC1M_3</t>
  </si>
  <si>
    <t>EC1N_1</t>
  </si>
  <si>
    <t>EC1N_2</t>
  </si>
  <si>
    <t>EC1N_3</t>
  </si>
  <si>
    <t>EC1P_1</t>
  </si>
  <si>
    <t>EC1R_1</t>
  </si>
  <si>
    <t>EC1R_2</t>
  </si>
  <si>
    <t>EC1V_1</t>
  </si>
  <si>
    <t>EC1V_2</t>
  </si>
  <si>
    <t>EC1Y_1</t>
  </si>
  <si>
    <t>EC1Y_2</t>
  </si>
  <si>
    <t>EC2A_1</t>
  </si>
  <si>
    <t>EC2A_2</t>
  </si>
  <si>
    <t>EC2A_3</t>
  </si>
  <si>
    <t>EC2M_1</t>
  </si>
  <si>
    <t>EC2M_2</t>
  </si>
  <si>
    <t>EC2M_3</t>
  </si>
  <si>
    <t>EC2M_4</t>
  </si>
  <si>
    <t>EC2N_1</t>
  </si>
  <si>
    <t>EC2N_2</t>
  </si>
  <si>
    <t>EC2P_1</t>
  </si>
  <si>
    <t>EC2P_2</t>
  </si>
  <si>
    <t>EC2R_1</t>
  </si>
  <si>
    <t>EC2R_2</t>
  </si>
  <si>
    <t>EC2V_1</t>
  </si>
  <si>
    <t>EC2V_2</t>
  </si>
  <si>
    <t>EC2Y_1</t>
  </si>
  <si>
    <t>EC2Y_2</t>
  </si>
  <si>
    <t>EC3A_1</t>
  </si>
  <si>
    <t>EC3A_2</t>
  </si>
  <si>
    <t>EC3M_1</t>
  </si>
  <si>
    <t>EC3M_2</t>
  </si>
  <si>
    <t>EC3N_1</t>
  </si>
  <si>
    <t>EC3N_2</t>
  </si>
  <si>
    <t>EC3N_3</t>
  </si>
  <si>
    <t>EC3P_1</t>
  </si>
  <si>
    <t>EC3P_2</t>
  </si>
  <si>
    <t>EC3R_1</t>
  </si>
  <si>
    <t>EC3R_2</t>
  </si>
  <si>
    <t>EC3V_1</t>
  </si>
  <si>
    <t>EC3V_2</t>
  </si>
  <si>
    <t>EC4A_1</t>
  </si>
  <si>
    <t>EC4A_2</t>
  </si>
  <si>
    <t>EC4A_3</t>
  </si>
  <si>
    <t>EC4M_1</t>
  </si>
  <si>
    <t>EC4M_2</t>
  </si>
  <si>
    <t>EC4N_1</t>
  </si>
  <si>
    <t>EC4N_2</t>
  </si>
  <si>
    <t>EC4P_1</t>
  </si>
  <si>
    <t>EC4R_1</t>
  </si>
  <si>
    <t>EC4R_2</t>
  </si>
  <si>
    <t>EC4V_1</t>
  </si>
  <si>
    <t>EC4V_2</t>
  </si>
  <si>
    <t>EC4Y_1</t>
  </si>
  <si>
    <t>EC4Y_2</t>
  </si>
  <si>
    <t>EC4Y_3</t>
  </si>
  <si>
    <t>GIR_1</t>
  </si>
  <si>
    <t>N1C_1</t>
  </si>
  <si>
    <t>N1C_2</t>
  </si>
  <si>
    <t>N1P_1</t>
  </si>
  <si>
    <t>NW1W_1</t>
  </si>
  <si>
    <t>SE1P_1</t>
  </si>
  <si>
    <t>SW1A_1</t>
  </si>
  <si>
    <t>SW1A_2</t>
  </si>
  <si>
    <t>SW1E_1</t>
  </si>
  <si>
    <t>SW1E_2</t>
  </si>
  <si>
    <t>SW1H_1</t>
  </si>
  <si>
    <t>SW1H_2</t>
  </si>
  <si>
    <t>SW1P_1</t>
  </si>
  <si>
    <t>SW1P_2</t>
  </si>
  <si>
    <t>SW1V_1</t>
  </si>
  <si>
    <t>SW1V_2</t>
  </si>
  <si>
    <t>SW1W_1</t>
  </si>
  <si>
    <t>SW1W_2</t>
  </si>
  <si>
    <t>SW1W_3</t>
  </si>
  <si>
    <t>SW1X_1</t>
  </si>
  <si>
    <t>SW1X_2</t>
  </si>
  <si>
    <t>SW1X_3</t>
  </si>
  <si>
    <t>SW1Y_1</t>
  </si>
  <si>
    <t>SW1Y_2</t>
  </si>
  <si>
    <t>W1A_1</t>
  </si>
  <si>
    <t>W1A_2</t>
  </si>
  <si>
    <t>W1B_1</t>
  </si>
  <si>
    <t>W1C_1</t>
  </si>
  <si>
    <t>W1C_2</t>
  </si>
  <si>
    <t>W1D_1</t>
  </si>
  <si>
    <t>W1F_1</t>
  </si>
  <si>
    <t>W1G_1</t>
  </si>
  <si>
    <t>W1G_2</t>
  </si>
  <si>
    <t>W1H_1</t>
  </si>
  <si>
    <t>W1J_1</t>
  </si>
  <si>
    <t>W1J_2</t>
  </si>
  <si>
    <t>W1K_1</t>
  </si>
  <si>
    <t>W1S_1</t>
  </si>
  <si>
    <t>W1T_1</t>
  </si>
  <si>
    <t>W1T_2</t>
  </si>
  <si>
    <t>W1U_1</t>
  </si>
  <si>
    <t>W1U_2</t>
  </si>
  <si>
    <t>W1W_1</t>
  </si>
  <si>
    <t>W1W_2</t>
  </si>
  <si>
    <t>WC1A_1</t>
  </si>
  <si>
    <t>WC1A_2</t>
  </si>
  <si>
    <t>WC1B_1</t>
  </si>
  <si>
    <t>WC1B_2</t>
  </si>
  <si>
    <t>WC1E_1</t>
  </si>
  <si>
    <t>WC1E_2</t>
  </si>
  <si>
    <t>WC1H_1</t>
  </si>
  <si>
    <t>WC1H_2</t>
  </si>
  <si>
    <t>WC1N_1</t>
  </si>
  <si>
    <t>WC1N_2</t>
  </si>
  <si>
    <t>WC1R_1</t>
  </si>
  <si>
    <t>WC1R_2</t>
  </si>
  <si>
    <t>WC1V_1</t>
  </si>
  <si>
    <t>WC1V_2</t>
  </si>
  <si>
    <t>WC1V_3</t>
  </si>
  <si>
    <t>WC1X_1</t>
  </si>
  <si>
    <t>WC1X_2</t>
  </si>
  <si>
    <t>WC2A_1</t>
  </si>
  <si>
    <t>WC2A_2</t>
  </si>
  <si>
    <t>WC2A_3</t>
  </si>
  <si>
    <t>WC2A_4</t>
  </si>
  <si>
    <t>WC2B_1</t>
  </si>
  <si>
    <t>WC2B_2</t>
  </si>
  <si>
    <t>WC2B_3</t>
  </si>
  <si>
    <t>WC2E_1</t>
  </si>
  <si>
    <t>WC2E_2</t>
  </si>
  <si>
    <t>WC2H_1</t>
  </si>
  <si>
    <t>WC2H_2</t>
  </si>
  <si>
    <t>WC2H_3</t>
  </si>
  <si>
    <t>WC2N_1</t>
  </si>
  <si>
    <t>WC2N_2</t>
  </si>
  <si>
    <t>WC2R_1</t>
  </si>
  <si>
    <t>WC2R_2</t>
  </si>
  <si>
    <t>EC1</t>
  </si>
  <si>
    <t>EC2</t>
  </si>
  <si>
    <t>EC3</t>
  </si>
  <si>
    <t>EC4</t>
  </si>
  <si>
    <t>GI</t>
  </si>
  <si>
    <t>W1</t>
  </si>
  <si>
    <t>WC1</t>
  </si>
  <si>
    <t>WC2</t>
  </si>
  <si>
    <t>Shortened London postcodes</t>
  </si>
  <si>
    <t>AB10_1</t>
  </si>
  <si>
    <t>AB11_1</t>
  </si>
  <si>
    <t>AB12_1</t>
  </si>
  <si>
    <t>AB12_2</t>
  </si>
  <si>
    <t>AB13_1</t>
  </si>
  <si>
    <t>AB13_2</t>
  </si>
  <si>
    <t>AB14_1</t>
  </si>
  <si>
    <t>AB14_2</t>
  </si>
  <si>
    <t>AB15_1</t>
  </si>
  <si>
    <t>AB15_2</t>
  </si>
  <si>
    <t>AB16_1</t>
  </si>
  <si>
    <t>AB21_1</t>
  </si>
  <si>
    <t>AB21_2</t>
  </si>
  <si>
    <t>AB22_1</t>
  </si>
  <si>
    <t>AB23_1</t>
  </si>
  <si>
    <t>AB23_2</t>
  </si>
  <si>
    <t>AB24_1</t>
  </si>
  <si>
    <t>AB25_1</t>
  </si>
  <si>
    <t>AB30_1</t>
  </si>
  <si>
    <t>AB30_2</t>
  </si>
  <si>
    <t>AB31_1</t>
  </si>
  <si>
    <t>AB31_2</t>
  </si>
  <si>
    <t>AB32_1</t>
  </si>
  <si>
    <t>AB32_2</t>
  </si>
  <si>
    <t>AB33_1</t>
  </si>
  <si>
    <t>AB34_1</t>
  </si>
  <si>
    <t>AB35_1</t>
  </si>
  <si>
    <t>AB36_1</t>
  </si>
  <si>
    <t>AB37_1</t>
  </si>
  <si>
    <t>AB37_2</t>
  </si>
  <si>
    <t>AB38_1</t>
  </si>
  <si>
    <t>AB39_1</t>
  </si>
  <si>
    <t>AB41_1</t>
  </si>
  <si>
    <t>AB42_1</t>
  </si>
  <si>
    <t>AB43_1</t>
  </si>
  <si>
    <t>AB44_1</t>
  </si>
  <si>
    <t>AB45_1</t>
  </si>
  <si>
    <t>AB45_2</t>
  </si>
  <si>
    <t>AB51_1</t>
  </si>
  <si>
    <t>AB52_1</t>
  </si>
  <si>
    <t>AB53_1</t>
  </si>
  <si>
    <t>AB54_1</t>
  </si>
  <si>
    <t>AB54_2</t>
  </si>
  <si>
    <t>AB55_1</t>
  </si>
  <si>
    <t>AB55_2</t>
  </si>
  <si>
    <t>AB56_1</t>
  </si>
  <si>
    <t>AB56_2</t>
  </si>
  <si>
    <t>AB99_1</t>
  </si>
  <si>
    <t>AL1_1</t>
  </si>
  <si>
    <t>AL10_1</t>
  </si>
  <si>
    <t>AL2_1</t>
  </si>
  <si>
    <t>AL2_2</t>
  </si>
  <si>
    <t>AL3_1</t>
  </si>
  <si>
    <t>AL3_2</t>
  </si>
  <si>
    <t>AL3_3</t>
  </si>
  <si>
    <t>AL4_1</t>
  </si>
  <si>
    <t>AL4_2</t>
  </si>
  <si>
    <t>AL4_3</t>
  </si>
  <si>
    <t>AL4_4</t>
  </si>
  <si>
    <t>AL5_1</t>
  </si>
  <si>
    <t>AL5_2</t>
  </si>
  <si>
    <t>AL6_1</t>
  </si>
  <si>
    <t>AL6_2</t>
  </si>
  <si>
    <t>AL6_3</t>
  </si>
  <si>
    <t>AL6_4</t>
  </si>
  <si>
    <t>AL7_1</t>
  </si>
  <si>
    <t>AL8_1</t>
  </si>
  <si>
    <t>AL9_1</t>
  </si>
  <si>
    <t>AL9_2</t>
  </si>
  <si>
    <t>B1_1</t>
  </si>
  <si>
    <t>B10_1</t>
  </si>
  <si>
    <t>B11_1</t>
  </si>
  <si>
    <t>B12_1</t>
  </si>
  <si>
    <t>B13_1</t>
  </si>
  <si>
    <t>B14_1</t>
  </si>
  <si>
    <t>B14_2</t>
  </si>
  <si>
    <t>B14_3</t>
  </si>
  <si>
    <t>B15_1</t>
  </si>
  <si>
    <t>B16_1</t>
  </si>
  <si>
    <t>B16_2</t>
  </si>
  <si>
    <t>B17_1</t>
  </si>
  <si>
    <t>B18_1</t>
  </si>
  <si>
    <t>B18_2</t>
  </si>
  <si>
    <t>B19_1</t>
  </si>
  <si>
    <t>B2_1</t>
  </si>
  <si>
    <t>B20_1</t>
  </si>
  <si>
    <t>B21_1</t>
  </si>
  <si>
    <t>B21_2</t>
  </si>
  <si>
    <t>B23_1</t>
  </si>
  <si>
    <t>B24_1</t>
  </si>
  <si>
    <t>B25_1</t>
  </si>
  <si>
    <t>B26_1</t>
  </si>
  <si>
    <t>B26_2</t>
  </si>
  <si>
    <t>B27_1</t>
  </si>
  <si>
    <t>B27_2</t>
  </si>
  <si>
    <t>B28_1</t>
  </si>
  <si>
    <t>B28_2</t>
  </si>
  <si>
    <t>B29_1</t>
  </si>
  <si>
    <t>B3_1</t>
  </si>
  <si>
    <t>B30_1</t>
  </si>
  <si>
    <t>B31_1</t>
  </si>
  <si>
    <t>B31_2</t>
  </si>
  <si>
    <t>B32_1</t>
  </si>
  <si>
    <t>B32_2</t>
  </si>
  <si>
    <t>B33_1</t>
  </si>
  <si>
    <t>B34_1</t>
  </si>
  <si>
    <t>B35_1</t>
  </si>
  <si>
    <t>B36_1</t>
  </si>
  <si>
    <t>B36_2</t>
  </si>
  <si>
    <t>B37_1</t>
  </si>
  <si>
    <t>B37_2</t>
  </si>
  <si>
    <t>B38_1</t>
  </si>
  <si>
    <t>B38_2</t>
  </si>
  <si>
    <t>B4_1</t>
  </si>
  <si>
    <t>B40_1</t>
  </si>
  <si>
    <t>B42_1</t>
  </si>
  <si>
    <t>B42_2</t>
  </si>
  <si>
    <t>B42_3</t>
  </si>
  <si>
    <t>B43_1</t>
  </si>
  <si>
    <t>B43_2</t>
  </si>
  <si>
    <t>B43_3</t>
  </si>
  <si>
    <t>B44_1</t>
  </si>
  <si>
    <t>B45_1</t>
  </si>
  <si>
    <t>B45_2</t>
  </si>
  <si>
    <t>B46_1</t>
  </si>
  <si>
    <t>B46_2</t>
  </si>
  <si>
    <t>B47_1</t>
  </si>
  <si>
    <t>B47_2</t>
  </si>
  <si>
    <t>B47_3</t>
  </si>
  <si>
    <t>B48_1</t>
  </si>
  <si>
    <t>B48_2</t>
  </si>
  <si>
    <t>B49_1</t>
  </si>
  <si>
    <t>B49_2</t>
  </si>
  <si>
    <t>B5_1</t>
  </si>
  <si>
    <t>B50_1</t>
  </si>
  <si>
    <t>B50_2</t>
  </si>
  <si>
    <t>B6_1</t>
  </si>
  <si>
    <t>B60_1</t>
  </si>
  <si>
    <t>B60_2</t>
  </si>
  <si>
    <t>B61_1</t>
  </si>
  <si>
    <t>B61_2</t>
  </si>
  <si>
    <t>B62_1</t>
  </si>
  <si>
    <t>B62_2</t>
  </si>
  <si>
    <t>B62_3</t>
  </si>
  <si>
    <t>B62_4</t>
  </si>
  <si>
    <t>B63_1</t>
  </si>
  <si>
    <t>B64_1</t>
  </si>
  <si>
    <t>B64_2</t>
  </si>
  <si>
    <t>B65_1</t>
  </si>
  <si>
    <t>B65_2</t>
  </si>
  <si>
    <t>B66_1</t>
  </si>
  <si>
    <t>B66_2</t>
  </si>
  <si>
    <t>B67_1</t>
  </si>
  <si>
    <t>B68_1</t>
  </si>
  <si>
    <t>B69_1</t>
  </si>
  <si>
    <t>B7_1</t>
  </si>
  <si>
    <t>B70_1</t>
  </si>
  <si>
    <t>B71_1</t>
  </si>
  <si>
    <t>B72_1</t>
  </si>
  <si>
    <t>B73_1</t>
  </si>
  <si>
    <t>B74_1</t>
  </si>
  <si>
    <t>B74_2</t>
  </si>
  <si>
    <t>B74_3</t>
  </si>
  <si>
    <t>B75_1</t>
  </si>
  <si>
    <t>B75_2</t>
  </si>
  <si>
    <t>B75_3</t>
  </si>
  <si>
    <t>B76_1</t>
  </si>
  <si>
    <t>B76_2</t>
  </si>
  <si>
    <t>B77_1</t>
  </si>
  <si>
    <t>B77_2</t>
  </si>
  <si>
    <t>B78_1</t>
  </si>
  <si>
    <t>B78_2</t>
  </si>
  <si>
    <t>B78_3</t>
  </si>
  <si>
    <t>B79_1</t>
  </si>
  <si>
    <t>B79_2</t>
  </si>
  <si>
    <t>B79_3</t>
  </si>
  <si>
    <t>B79_4</t>
  </si>
  <si>
    <t>B8_1</t>
  </si>
  <si>
    <t>B80_1</t>
  </si>
  <si>
    <t>B80_2</t>
  </si>
  <si>
    <t>B9_1</t>
  </si>
  <si>
    <t>B90_1</t>
  </si>
  <si>
    <t>B90_2</t>
  </si>
  <si>
    <t>B91_1</t>
  </si>
  <si>
    <t>B92_1</t>
  </si>
  <si>
    <t>B92_2</t>
  </si>
  <si>
    <t>B93_1</t>
  </si>
  <si>
    <t>B93_2</t>
  </si>
  <si>
    <t>B94_1</t>
  </si>
  <si>
    <t>B94_2</t>
  </si>
  <si>
    <t>B94_3</t>
  </si>
  <si>
    <t>B95_1</t>
  </si>
  <si>
    <t>B95_2</t>
  </si>
  <si>
    <t>B96_1</t>
  </si>
  <si>
    <t>B96_2</t>
  </si>
  <si>
    <t>B96_3</t>
  </si>
  <si>
    <t>B97_1</t>
  </si>
  <si>
    <t>B97_2</t>
  </si>
  <si>
    <t>B97_3</t>
  </si>
  <si>
    <t>B98_1</t>
  </si>
  <si>
    <t>B98_2</t>
  </si>
  <si>
    <t>B98_3</t>
  </si>
  <si>
    <t>B99_1</t>
  </si>
  <si>
    <t>BA1_1</t>
  </si>
  <si>
    <t>BA1_2</t>
  </si>
  <si>
    <t>BA10_1</t>
  </si>
  <si>
    <t>BA10_2</t>
  </si>
  <si>
    <t>BA11_1</t>
  </si>
  <si>
    <t>BA11_2</t>
  </si>
  <si>
    <t>BA12_1</t>
  </si>
  <si>
    <t>BA13_1</t>
  </si>
  <si>
    <t>BA13_2</t>
  </si>
  <si>
    <t>BA14_1</t>
  </si>
  <si>
    <t>BA15_1</t>
  </si>
  <si>
    <t>BA15_2</t>
  </si>
  <si>
    <t>BA16_1</t>
  </si>
  <si>
    <t>BA2_1</t>
  </si>
  <si>
    <t>BA2_2</t>
  </si>
  <si>
    <t>BA2_3</t>
  </si>
  <si>
    <t>BA20_1</t>
  </si>
  <si>
    <t>BA21_1</t>
  </si>
  <si>
    <t>BA21_2</t>
  </si>
  <si>
    <t>BA22_1</t>
  </si>
  <si>
    <t>BA22_2</t>
  </si>
  <si>
    <t>BA3_1</t>
  </si>
  <si>
    <t>BA3_2</t>
  </si>
  <si>
    <t>BA4_1</t>
  </si>
  <si>
    <t>BA5_1</t>
  </si>
  <si>
    <t>BA5_2</t>
  </si>
  <si>
    <t>BA6_1</t>
  </si>
  <si>
    <t>BA6_2</t>
  </si>
  <si>
    <t>BA7_1</t>
  </si>
  <si>
    <t>BA7_2</t>
  </si>
  <si>
    <t>BA8_1</t>
  </si>
  <si>
    <t>BA8_2</t>
  </si>
  <si>
    <t>BA9_1</t>
  </si>
  <si>
    <t>BB1_1</t>
  </si>
  <si>
    <t>BB1_2</t>
  </si>
  <si>
    <t>BB1_3</t>
  </si>
  <si>
    <t>BB1_4</t>
  </si>
  <si>
    <t>BB10_1</t>
  </si>
  <si>
    <t>BB10_2</t>
  </si>
  <si>
    <t>BB11_1</t>
  </si>
  <si>
    <t>BB12_1</t>
  </si>
  <si>
    <t>BB12_2</t>
  </si>
  <si>
    <t>BB12_3</t>
  </si>
  <si>
    <t>BB18_1</t>
  </si>
  <si>
    <t>BB18_2</t>
  </si>
  <si>
    <t>BB2_1</t>
  </si>
  <si>
    <t>BB2_2</t>
  </si>
  <si>
    <t>BB2_3</t>
  </si>
  <si>
    <t>BB2_4</t>
  </si>
  <si>
    <t>BB3_1</t>
  </si>
  <si>
    <t>BB4_1</t>
  </si>
  <si>
    <t>BB5_1</t>
  </si>
  <si>
    <t>BB5_2</t>
  </si>
  <si>
    <t>BB6_1</t>
  </si>
  <si>
    <t>BB6_2</t>
  </si>
  <si>
    <t>BB6_3</t>
  </si>
  <si>
    <t>BB7_1</t>
  </si>
  <si>
    <t>BB7_2</t>
  </si>
  <si>
    <t>BB7_3</t>
  </si>
  <si>
    <t>BB8_1</t>
  </si>
  <si>
    <t>BB9_1</t>
  </si>
  <si>
    <t>BB9_2</t>
  </si>
  <si>
    <t>BB94_1</t>
  </si>
  <si>
    <t>BD1_1</t>
  </si>
  <si>
    <t>BD10_1</t>
  </si>
  <si>
    <t>BD10_2</t>
  </si>
  <si>
    <t>BD11_1</t>
  </si>
  <si>
    <t>BD11_2</t>
  </si>
  <si>
    <t>BD11_3</t>
  </si>
  <si>
    <t>BD12_1</t>
  </si>
  <si>
    <t>BD12_2</t>
  </si>
  <si>
    <t>BD13_1</t>
  </si>
  <si>
    <t>BD13_2</t>
  </si>
  <si>
    <t>BD14_1</t>
  </si>
  <si>
    <t>BD15_1</t>
  </si>
  <si>
    <t>BD16_1</t>
  </si>
  <si>
    <t>BD17_1</t>
  </si>
  <si>
    <t>BD18_1</t>
  </si>
  <si>
    <t>BD19_1</t>
  </si>
  <si>
    <t>BD19_2</t>
  </si>
  <si>
    <t>BD2_1</t>
  </si>
  <si>
    <t>BD20_1</t>
  </si>
  <si>
    <t>BD20_2</t>
  </si>
  <si>
    <t>BD21_1</t>
  </si>
  <si>
    <t>BD22_1</t>
  </si>
  <si>
    <t>BD22_2</t>
  </si>
  <si>
    <t>BD23_1</t>
  </si>
  <si>
    <t>BD23_2</t>
  </si>
  <si>
    <t>BD23_3</t>
  </si>
  <si>
    <t>BD23_4</t>
  </si>
  <si>
    <t>BD24_1</t>
  </si>
  <si>
    <t>BD3_1</t>
  </si>
  <si>
    <t>BD3_2</t>
  </si>
  <si>
    <t>BD4_1</t>
  </si>
  <si>
    <t>BD4_2</t>
  </si>
  <si>
    <t>BD4_3</t>
  </si>
  <si>
    <t>BD5_1</t>
  </si>
  <si>
    <t>BD6_1</t>
  </si>
  <si>
    <t>BD7_1</t>
  </si>
  <si>
    <t>BD8_1</t>
  </si>
  <si>
    <t>BD9_1</t>
  </si>
  <si>
    <t>BD97_1</t>
  </si>
  <si>
    <t>BD98_1</t>
  </si>
  <si>
    <t>BD98_2</t>
  </si>
  <si>
    <t>BD99_1</t>
  </si>
  <si>
    <t>BH1_1</t>
  </si>
  <si>
    <t>BH1_2</t>
  </si>
  <si>
    <t>BH10_1</t>
  </si>
  <si>
    <t>BH11_1</t>
  </si>
  <si>
    <t>BH11_2</t>
  </si>
  <si>
    <t>BH12_1</t>
  </si>
  <si>
    <t>BH13_1</t>
  </si>
  <si>
    <t>BH13_2</t>
  </si>
  <si>
    <t>BH13_3</t>
  </si>
  <si>
    <t>BH14_1</t>
  </si>
  <si>
    <t>BH15_1</t>
  </si>
  <si>
    <t>BH15_2</t>
  </si>
  <si>
    <t>BH16_1</t>
  </si>
  <si>
    <t>BH16_2</t>
  </si>
  <si>
    <t>BH16_3</t>
  </si>
  <si>
    <t>BH17_1</t>
  </si>
  <si>
    <t>BH18_1</t>
  </si>
  <si>
    <t>BH18_2</t>
  </si>
  <si>
    <t>BH19_1</t>
  </si>
  <si>
    <t>BH2_1</t>
  </si>
  <si>
    <t>BH20_1</t>
  </si>
  <si>
    <t>BH20_2</t>
  </si>
  <si>
    <t>BH21_1</t>
  </si>
  <si>
    <t>BH21_2</t>
  </si>
  <si>
    <t>BH21_3</t>
  </si>
  <si>
    <t>BH22_1</t>
  </si>
  <si>
    <t>BH23_1</t>
  </si>
  <si>
    <t>BH23_2</t>
  </si>
  <si>
    <t>BH23_3</t>
  </si>
  <si>
    <t>BH24_1</t>
  </si>
  <si>
    <t>BH24_2</t>
  </si>
  <si>
    <t>BH24_3</t>
  </si>
  <si>
    <t>BH25_1</t>
  </si>
  <si>
    <t>BH3_1</t>
  </si>
  <si>
    <t>BH3_2</t>
  </si>
  <si>
    <t>BH31_1</t>
  </si>
  <si>
    <t>BH31_2</t>
  </si>
  <si>
    <t>BH4_1</t>
  </si>
  <si>
    <t>BH4_2</t>
  </si>
  <si>
    <t>BH5_1</t>
  </si>
  <si>
    <t>BH6_1</t>
  </si>
  <si>
    <t>BH7_1</t>
  </si>
  <si>
    <t>BH8_1</t>
  </si>
  <si>
    <t>BH9_1</t>
  </si>
  <si>
    <t>BL0_1</t>
  </si>
  <si>
    <t>BL0_2</t>
  </si>
  <si>
    <t>BL1_1</t>
  </si>
  <si>
    <t>BL11_1</t>
  </si>
  <si>
    <t>BL2_1</t>
  </si>
  <si>
    <t>BL2_2</t>
  </si>
  <si>
    <t>BL3_1</t>
  </si>
  <si>
    <t>BL3_2</t>
  </si>
  <si>
    <t>BL4_1</t>
  </si>
  <si>
    <t>BL5_1</t>
  </si>
  <si>
    <t>BL6_1</t>
  </si>
  <si>
    <t>BL6_2</t>
  </si>
  <si>
    <t>BL7_1</t>
  </si>
  <si>
    <t>BL7_2</t>
  </si>
  <si>
    <t>BL78_1</t>
  </si>
  <si>
    <t>BL8_1</t>
  </si>
  <si>
    <t>BL8_2</t>
  </si>
  <si>
    <t>BL8_3</t>
  </si>
  <si>
    <t>BL8_4</t>
  </si>
  <si>
    <t>BL9_1</t>
  </si>
  <si>
    <t>BL9_2</t>
  </si>
  <si>
    <t>BL9_3</t>
  </si>
  <si>
    <t>BN1_1</t>
  </si>
  <si>
    <t>BN1_2</t>
  </si>
  <si>
    <t>BN1_3</t>
  </si>
  <si>
    <t>BN10_1</t>
  </si>
  <si>
    <t>BN11_1</t>
  </si>
  <si>
    <t>BN12_1</t>
  </si>
  <si>
    <t>BN12_2</t>
  </si>
  <si>
    <t>BN13_1</t>
  </si>
  <si>
    <t>BN13_2</t>
  </si>
  <si>
    <t>BN14_1</t>
  </si>
  <si>
    <t>BN14_2</t>
  </si>
  <si>
    <t>BN14_3</t>
  </si>
  <si>
    <t>BN15_1</t>
  </si>
  <si>
    <t>BN16_1</t>
  </si>
  <si>
    <t>BN17_1</t>
  </si>
  <si>
    <t>BN18_1</t>
  </si>
  <si>
    <t>BN18_2</t>
  </si>
  <si>
    <t>BN18_3</t>
  </si>
  <si>
    <t>BN2_1</t>
  </si>
  <si>
    <t>BN2_2</t>
  </si>
  <si>
    <t>BN20_1</t>
  </si>
  <si>
    <t>BN20_2</t>
  </si>
  <si>
    <t>BN21_1</t>
  </si>
  <si>
    <t>BN22_1</t>
  </si>
  <si>
    <t>BN22_2</t>
  </si>
  <si>
    <t>BN23_1</t>
  </si>
  <si>
    <t>BN23_2</t>
  </si>
  <si>
    <t>BN24_1</t>
  </si>
  <si>
    <t>BN24_2</t>
  </si>
  <si>
    <t>BN25_1</t>
  </si>
  <si>
    <t>BN25_2</t>
  </si>
  <si>
    <t>BN26_1</t>
  </si>
  <si>
    <t>BN27_1</t>
  </si>
  <si>
    <t>BN3_1</t>
  </si>
  <si>
    <t>BN41_1</t>
  </si>
  <si>
    <t>BN41_2</t>
  </si>
  <si>
    <t>BN42_1</t>
  </si>
  <si>
    <t>BN42_2</t>
  </si>
  <si>
    <t>BN43_1</t>
  </si>
  <si>
    <t>BN43_2</t>
  </si>
  <si>
    <t>BN44_1</t>
  </si>
  <si>
    <t>BN45_1</t>
  </si>
  <si>
    <t>BN5_1</t>
  </si>
  <si>
    <t>BN5_2</t>
  </si>
  <si>
    <t>BN50_1</t>
  </si>
  <si>
    <t>BN51_1</t>
  </si>
  <si>
    <t>BN52_1</t>
  </si>
  <si>
    <t>BN6_1</t>
  </si>
  <si>
    <t>BN6_2</t>
  </si>
  <si>
    <t>BN6_3</t>
  </si>
  <si>
    <t>BN7_1</t>
  </si>
  <si>
    <t>BN8_1</t>
  </si>
  <si>
    <t>BN8_2</t>
  </si>
  <si>
    <t>BN8_3</t>
  </si>
  <si>
    <t>BN88_1</t>
  </si>
  <si>
    <t>BN9_1</t>
  </si>
  <si>
    <t>BN91_1</t>
  </si>
  <si>
    <t>BN99_1</t>
  </si>
  <si>
    <t>BN99_2</t>
  </si>
  <si>
    <t>BR1_1</t>
  </si>
  <si>
    <t>BR1_2</t>
  </si>
  <si>
    <t>BR2_1</t>
  </si>
  <si>
    <t>BR3_1</t>
  </si>
  <si>
    <t>BR3_2</t>
  </si>
  <si>
    <t>BR3_3</t>
  </si>
  <si>
    <t>BR4_1</t>
  </si>
  <si>
    <t>BR5_1</t>
  </si>
  <si>
    <t>BR6_1</t>
  </si>
  <si>
    <t>BR6_2</t>
  </si>
  <si>
    <t>BR7_1</t>
  </si>
  <si>
    <t>BR7_2</t>
  </si>
  <si>
    <t>BR8_1</t>
  </si>
  <si>
    <t>BR8_2</t>
  </si>
  <si>
    <t>BR8_3</t>
  </si>
  <si>
    <t>BS0_1</t>
  </si>
  <si>
    <t>BS1_1</t>
  </si>
  <si>
    <t>BS10_1</t>
  </si>
  <si>
    <t>BS10_2</t>
  </si>
  <si>
    <t>BS11_1</t>
  </si>
  <si>
    <t>BS13_1</t>
  </si>
  <si>
    <t>BS13_2</t>
  </si>
  <si>
    <t>BS14_1</t>
  </si>
  <si>
    <t>BS14_2</t>
  </si>
  <si>
    <t>BS15_1</t>
  </si>
  <si>
    <t>BS15_2</t>
  </si>
  <si>
    <t>BS16_1</t>
  </si>
  <si>
    <t>BS16_2</t>
  </si>
  <si>
    <t>BS2_1</t>
  </si>
  <si>
    <t>BS20_1</t>
  </si>
  <si>
    <t>BS21_1</t>
  </si>
  <si>
    <t>BS22_1</t>
  </si>
  <si>
    <t>BS23_1</t>
  </si>
  <si>
    <t>BS24_1</t>
  </si>
  <si>
    <t>BS24_2</t>
  </si>
  <si>
    <t>BS25_1</t>
  </si>
  <si>
    <t>BS25_2</t>
  </si>
  <si>
    <t>BS26_1</t>
  </si>
  <si>
    <t>BS26_2</t>
  </si>
  <si>
    <t>BS27_1</t>
  </si>
  <si>
    <t>BS27_2</t>
  </si>
  <si>
    <t>BS28_1</t>
  </si>
  <si>
    <t>BS28_2</t>
  </si>
  <si>
    <t>BS29_1</t>
  </si>
  <si>
    <t>BS3_1</t>
  </si>
  <si>
    <t>BS3_2</t>
  </si>
  <si>
    <t>BS30_1</t>
  </si>
  <si>
    <t>BS31_1</t>
  </si>
  <si>
    <t>BS31_2</t>
  </si>
  <si>
    <t>BS31_3</t>
  </si>
  <si>
    <t>BS32_1</t>
  </si>
  <si>
    <t>BS34_1</t>
  </si>
  <si>
    <t>BS35_1</t>
  </si>
  <si>
    <t>BS36_1</t>
  </si>
  <si>
    <t>BS37_1</t>
  </si>
  <si>
    <t>BS39_1</t>
  </si>
  <si>
    <t>BS39_2</t>
  </si>
  <si>
    <t>BS4_1</t>
  </si>
  <si>
    <t>BS40_1</t>
  </si>
  <si>
    <t>BS40_2</t>
  </si>
  <si>
    <t>BS40_3</t>
  </si>
  <si>
    <t>BS40_4</t>
  </si>
  <si>
    <t>BS41_1</t>
  </si>
  <si>
    <t>BS41_2</t>
  </si>
  <si>
    <t>BS48_1</t>
  </si>
  <si>
    <t>BS49_1</t>
  </si>
  <si>
    <t>BS5_1</t>
  </si>
  <si>
    <t>BS6_1</t>
  </si>
  <si>
    <t>BS7_1</t>
  </si>
  <si>
    <t>BS7_2</t>
  </si>
  <si>
    <t>BS8_1</t>
  </si>
  <si>
    <t>BS8_2</t>
  </si>
  <si>
    <t>BS9_1</t>
  </si>
  <si>
    <t>BS98_1</t>
  </si>
  <si>
    <t>BS99_1</t>
  </si>
  <si>
    <t>CA1_1</t>
  </si>
  <si>
    <t>CA10_1</t>
  </si>
  <si>
    <t>CA11_1</t>
  </si>
  <si>
    <t>CA12_1</t>
  </si>
  <si>
    <t>CA12_2</t>
  </si>
  <si>
    <t>CA13_1</t>
  </si>
  <si>
    <t>CA14_1</t>
  </si>
  <si>
    <t>CA14_2</t>
  </si>
  <si>
    <t>CA15_1</t>
  </si>
  <si>
    <t>CA16_1</t>
  </si>
  <si>
    <t>CA17_1</t>
  </si>
  <si>
    <t>CA18_1</t>
  </si>
  <si>
    <t>CA19_1</t>
  </si>
  <si>
    <t>CA2_1</t>
  </si>
  <si>
    <t>CA20_1</t>
  </si>
  <si>
    <t>CA21_1</t>
  </si>
  <si>
    <t>CA22_1</t>
  </si>
  <si>
    <t>CA23_1</t>
  </si>
  <si>
    <t>CA24_1</t>
  </si>
  <si>
    <t>CA25_1</t>
  </si>
  <si>
    <t>CA26_1</t>
  </si>
  <si>
    <t>CA27_1</t>
  </si>
  <si>
    <t>CA28_1</t>
  </si>
  <si>
    <t>CA3_1</t>
  </si>
  <si>
    <t>CA4_1</t>
  </si>
  <si>
    <t>CA4_2</t>
  </si>
  <si>
    <t>CA5_1</t>
  </si>
  <si>
    <t>CA5_2</t>
  </si>
  <si>
    <t>CA5_3</t>
  </si>
  <si>
    <t>CA6_1</t>
  </si>
  <si>
    <t>CA7_1</t>
  </si>
  <si>
    <t>CA7_2</t>
  </si>
  <si>
    <t>CA8_1</t>
  </si>
  <si>
    <t>CA8_2</t>
  </si>
  <si>
    <t>CA8_3</t>
  </si>
  <si>
    <t>CA9_1</t>
  </si>
  <si>
    <t>CA9_2</t>
  </si>
  <si>
    <t>CA95_1</t>
  </si>
  <si>
    <t>CA99_1</t>
  </si>
  <si>
    <t>CB1_1</t>
  </si>
  <si>
    <t>CB1_2</t>
  </si>
  <si>
    <t>CB10_1</t>
  </si>
  <si>
    <t>CB10_2</t>
  </si>
  <si>
    <t>CB11_1</t>
  </si>
  <si>
    <t>CB2_1</t>
  </si>
  <si>
    <t>CB2_2</t>
  </si>
  <si>
    <t>CB21_1</t>
  </si>
  <si>
    <t>CB21_2</t>
  </si>
  <si>
    <t>CB21_3</t>
  </si>
  <si>
    <t>CB22_1</t>
  </si>
  <si>
    <t>CB22_2</t>
  </si>
  <si>
    <t>CB23_1</t>
  </si>
  <si>
    <t>CB23_2</t>
  </si>
  <si>
    <t>CB24_1</t>
  </si>
  <si>
    <t>CB24_2</t>
  </si>
  <si>
    <t>CB25_1</t>
  </si>
  <si>
    <t>CB25_2</t>
  </si>
  <si>
    <t>CB3_1</t>
  </si>
  <si>
    <t>CB3_2</t>
  </si>
  <si>
    <t>CB4_1</t>
  </si>
  <si>
    <t>CB4_2</t>
  </si>
  <si>
    <t>CB5_1</t>
  </si>
  <si>
    <t>CB5_2</t>
  </si>
  <si>
    <t>CB6_1</t>
  </si>
  <si>
    <t>CB6_2</t>
  </si>
  <si>
    <t>CB6_3</t>
  </si>
  <si>
    <t>CB7_1</t>
  </si>
  <si>
    <t>CB7_2</t>
  </si>
  <si>
    <t>CB8_1</t>
  </si>
  <si>
    <t>CB8_2</t>
  </si>
  <si>
    <t>CB8_3</t>
  </si>
  <si>
    <t>CB8_4</t>
  </si>
  <si>
    <t>CB9_1</t>
  </si>
  <si>
    <t>CB9_2</t>
  </si>
  <si>
    <t>CF10_1</t>
  </si>
  <si>
    <t>CF11_1</t>
  </si>
  <si>
    <t>CF11_2</t>
  </si>
  <si>
    <t>CF14_1</t>
  </si>
  <si>
    <t>CF14_2</t>
  </si>
  <si>
    <t>CF15_1</t>
  </si>
  <si>
    <t>CF15_2</t>
  </si>
  <si>
    <t>CF15_3</t>
  </si>
  <si>
    <t>CF23_1</t>
  </si>
  <si>
    <t>CF24_1</t>
  </si>
  <si>
    <t>CF3_1</t>
  </si>
  <si>
    <t>CF3_2</t>
  </si>
  <si>
    <t>CF3_3</t>
  </si>
  <si>
    <t>CF30_1</t>
  </si>
  <si>
    <t>CF31_1</t>
  </si>
  <si>
    <t>CF32_1</t>
  </si>
  <si>
    <t>CF32_2</t>
  </si>
  <si>
    <t>CF33_1</t>
  </si>
  <si>
    <t>CF33_2</t>
  </si>
  <si>
    <t>CF34_1</t>
  </si>
  <si>
    <t>CF35_1</t>
  </si>
  <si>
    <t>CF35_2</t>
  </si>
  <si>
    <t>CF35_3</t>
  </si>
  <si>
    <t>CF36_1</t>
  </si>
  <si>
    <t>CF37_1</t>
  </si>
  <si>
    <t>CF37_2</t>
  </si>
  <si>
    <t>CF38_1</t>
  </si>
  <si>
    <t>CF39_1</t>
  </si>
  <si>
    <t>CF39_2</t>
  </si>
  <si>
    <t>CF40_1</t>
  </si>
  <si>
    <t>CF41_1</t>
  </si>
  <si>
    <t>CF42_1</t>
  </si>
  <si>
    <t>CF43_1</t>
  </si>
  <si>
    <t>CF44_1</t>
  </si>
  <si>
    <t>CF44_2</t>
  </si>
  <si>
    <t>CF44_3</t>
  </si>
  <si>
    <t>CF44_4</t>
  </si>
  <si>
    <t>CF45_1</t>
  </si>
  <si>
    <t>CF46_1</t>
  </si>
  <si>
    <t>CF46_2</t>
  </si>
  <si>
    <t>CF46_3</t>
  </si>
  <si>
    <t>CF47_1</t>
  </si>
  <si>
    <t>CF48_1</t>
  </si>
  <si>
    <t>CF48_2</t>
  </si>
  <si>
    <t>CF48_3</t>
  </si>
  <si>
    <t>CF48_4</t>
  </si>
  <si>
    <t>CF5_1</t>
  </si>
  <si>
    <t>CF5_2</t>
  </si>
  <si>
    <t>CF61_1</t>
  </si>
  <si>
    <t>CF62_1</t>
  </si>
  <si>
    <t>CF63_1</t>
  </si>
  <si>
    <t>CF64_1</t>
  </si>
  <si>
    <t>CF71_1</t>
  </si>
  <si>
    <t>CF72_1</t>
  </si>
  <si>
    <t>CF72_2</t>
  </si>
  <si>
    <t>CF72_3</t>
  </si>
  <si>
    <t>CF72_4</t>
  </si>
  <si>
    <t>CF81_1</t>
  </si>
  <si>
    <t>CF82_1</t>
  </si>
  <si>
    <t>CF83_1</t>
  </si>
  <si>
    <t>CF83_2</t>
  </si>
  <si>
    <t>CF83_3</t>
  </si>
  <si>
    <t>CF91_1</t>
  </si>
  <si>
    <t>CF95_1</t>
  </si>
  <si>
    <t>CF99_1</t>
  </si>
  <si>
    <t>CH1_1</t>
  </si>
  <si>
    <t>CH1_2</t>
  </si>
  <si>
    <t>CH2_1</t>
  </si>
  <si>
    <t>CH25_1</t>
  </si>
  <si>
    <t>CH26_1</t>
  </si>
  <si>
    <t>CH27_1</t>
  </si>
  <si>
    <t>CH28_1</t>
  </si>
  <si>
    <t>CH29_1</t>
  </si>
  <si>
    <t>CH3_1</t>
  </si>
  <si>
    <t>CH3_2</t>
  </si>
  <si>
    <t>CH30_1</t>
  </si>
  <si>
    <t>CH31_1</t>
  </si>
  <si>
    <t>CH32_1</t>
  </si>
  <si>
    <t>CH33_1</t>
  </si>
  <si>
    <t>CH34_1</t>
  </si>
  <si>
    <t>CH4_1</t>
  </si>
  <si>
    <t>CH4_2</t>
  </si>
  <si>
    <t>CH41_1</t>
  </si>
  <si>
    <t>CH42_1</t>
  </si>
  <si>
    <t>CH43_1</t>
  </si>
  <si>
    <t>CH44_1</t>
  </si>
  <si>
    <t>CH45_1</t>
  </si>
  <si>
    <t>CH46_1</t>
  </si>
  <si>
    <t>CH47_1</t>
  </si>
  <si>
    <t>CH48_1</t>
  </si>
  <si>
    <t>CH49_1</t>
  </si>
  <si>
    <t>CH5_1</t>
  </si>
  <si>
    <t>CH6_1</t>
  </si>
  <si>
    <t>CH60_1</t>
  </si>
  <si>
    <t>CH61_1</t>
  </si>
  <si>
    <t>CH62_1</t>
  </si>
  <si>
    <t>CH62_2</t>
  </si>
  <si>
    <t>CH63_1</t>
  </si>
  <si>
    <t>CH64_1</t>
  </si>
  <si>
    <t>CH64_2</t>
  </si>
  <si>
    <t>CH65_1</t>
  </si>
  <si>
    <t>CH65_2</t>
  </si>
  <si>
    <t>CH66_1</t>
  </si>
  <si>
    <t>CH7_1</t>
  </si>
  <si>
    <t>CH7_2</t>
  </si>
  <si>
    <t>CH70_1</t>
  </si>
  <si>
    <t>CH8_1</t>
  </si>
  <si>
    <t>CH8_2</t>
  </si>
  <si>
    <t>CH88_1</t>
  </si>
  <si>
    <t>CH99_1</t>
  </si>
  <si>
    <t>CM0_1</t>
  </si>
  <si>
    <t>CM1_1</t>
  </si>
  <si>
    <t>CM1_2</t>
  </si>
  <si>
    <t>CM11_1</t>
  </si>
  <si>
    <t>CM11_2</t>
  </si>
  <si>
    <t>CM12_1</t>
  </si>
  <si>
    <t>CM12_2</t>
  </si>
  <si>
    <t>CM13_1</t>
  </si>
  <si>
    <t>CM13_2</t>
  </si>
  <si>
    <t>CM13_3</t>
  </si>
  <si>
    <t>CM13_4</t>
  </si>
  <si>
    <t>CM14_1</t>
  </si>
  <si>
    <t>CM14_2</t>
  </si>
  <si>
    <t>CM15_1</t>
  </si>
  <si>
    <t>CM15_2</t>
  </si>
  <si>
    <t>CM16_1</t>
  </si>
  <si>
    <t>CM17_1</t>
  </si>
  <si>
    <t>CM17_2</t>
  </si>
  <si>
    <t>CM17_3</t>
  </si>
  <si>
    <t>CM18_1</t>
  </si>
  <si>
    <t>CM18_2</t>
  </si>
  <si>
    <t>CM19_1</t>
  </si>
  <si>
    <t>CM19_2</t>
  </si>
  <si>
    <t>CM19_3</t>
  </si>
  <si>
    <t>CM2_1</t>
  </si>
  <si>
    <t>CM20_1</t>
  </si>
  <si>
    <t>CM20_2</t>
  </si>
  <si>
    <t>CM21_1</t>
  </si>
  <si>
    <t>CM21_2</t>
  </si>
  <si>
    <t>CM22_1</t>
  </si>
  <si>
    <t>CM22_2</t>
  </si>
  <si>
    <t>CM22_3</t>
  </si>
  <si>
    <t>CM22_4</t>
  </si>
  <si>
    <t>CM23_1</t>
  </si>
  <si>
    <t>CM23_2</t>
  </si>
  <si>
    <t>CM23_3</t>
  </si>
  <si>
    <t>CM24_1</t>
  </si>
  <si>
    <t>CM24_2</t>
  </si>
  <si>
    <t>CM3_1</t>
  </si>
  <si>
    <t>CM3_2</t>
  </si>
  <si>
    <t>CM3_3</t>
  </si>
  <si>
    <t>CM3_4</t>
  </si>
  <si>
    <t>CM4_1</t>
  </si>
  <si>
    <t>CM4_2</t>
  </si>
  <si>
    <t>CM4_3</t>
  </si>
  <si>
    <t>CM4_4</t>
  </si>
  <si>
    <t>CM5_1</t>
  </si>
  <si>
    <t>CM5_2</t>
  </si>
  <si>
    <t>CM5_3</t>
  </si>
  <si>
    <t>CM6_1</t>
  </si>
  <si>
    <t>CM6_2</t>
  </si>
  <si>
    <t>CM6_3</t>
  </si>
  <si>
    <t>CM7_1</t>
  </si>
  <si>
    <t>CM7_2</t>
  </si>
  <si>
    <t>CM77_1</t>
  </si>
  <si>
    <t>CM77_2</t>
  </si>
  <si>
    <t>CM77_3</t>
  </si>
  <si>
    <t>CM8_1</t>
  </si>
  <si>
    <t>CM8_2</t>
  </si>
  <si>
    <t>CM9_1</t>
  </si>
  <si>
    <t>CM9_2</t>
  </si>
  <si>
    <t>CM9_3</t>
  </si>
  <si>
    <t>CM92_1</t>
  </si>
  <si>
    <t>CM98_1</t>
  </si>
  <si>
    <t>CM99_1</t>
  </si>
  <si>
    <t>CO1_1</t>
  </si>
  <si>
    <t>CO10_1</t>
  </si>
  <si>
    <t>CO10_2</t>
  </si>
  <si>
    <t>CO10_3</t>
  </si>
  <si>
    <t>CO11_1</t>
  </si>
  <si>
    <t>CO11_2</t>
  </si>
  <si>
    <t>CO12_1</t>
  </si>
  <si>
    <t>CO13_1</t>
  </si>
  <si>
    <t>CO14_1</t>
  </si>
  <si>
    <t>CO15_1</t>
  </si>
  <si>
    <t>CO16_1</t>
  </si>
  <si>
    <t>CO2_1</t>
  </si>
  <si>
    <t>CO3_1</t>
  </si>
  <si>
    <t>CO4_1</t>
  </si>
  <si>
    <t>CO4_2</t>
  </si>
  <si>
    <t>CO5_1</t>
  </si>
  <si>
    <t>CO5_2</t>
  </si>
  <si>
    <t>CO5_3</t>
  </si>
  <si>
    <t>CO6_1</t>
  </si>
  <si>
    <t>CO6_2</t>
  </si>
  <si>
    <t>CO6_3</t>
  </si>
  <si>
    <t>CO7_1</t>
  </si>
  <si>
    <t>CO7_2</t>
  </si>
  <si>
    <t>CO7_3</t>
  </si>
  <si>
    <t>CO8_1</t>
  </si>
  <si>
    <t>CO8_2</t>
  </si>
  <si>
    <t>CO8_3</t>
  </si>
  <si>
    <t>CO9_1</t>
  </si>
  <si>
    <t>CR0_1</t>
  </si>
  <si>
    <t>CR0_2</t>
  </si>
  <si>
    <t>CR2_1</t>
  </si>
  <si>
    <t>CR3_1</t>
  </si>
  <si>
    <t>CR3_2</t>
  </si>
  <si>
    <t>CR4_1</t>
  </si>
  <si>
    <t>CR4_2</t>
  </si>
  <si>
    <t>CR4_3</t>
  </si>
  <si>
    <t>CR4_4</t>
  </si>
  <si>
    <t>CR44_1</t>
  </si>
  <si>
    <t>CR5_1</t>
  </si>
  <si>
    <t>CR5_2</t>
  </si>
  <si>
    <t>CR5_3</t>
  </si>
  <si>
    <t>CR6_1</t>
  </si>
  <si>
    <t>CR6_2</t>
  </si>
  <si>
    <t>CR6_3</t>
  </si>
  <si>
    <t>CR7_1</t>
  </si>
  <si>
    <t>CR7_2</t>
  </si>
  <si>
    <t>CR8_1</t>
  </si>
  <si>
    <t>CR8_2</t>
  </si>
  <si>
    <t>CR8_3</t>
  </si>
  <si>
    <t>CR9_1</t>
  </si>
  <si>
    <t>CR9_2</t>
  </si>
  <si>
    <t>CR90_1</t>
  </si>
  <si>
    <t>CT1_1</t>
  </si>
  <si>
    <t>CT10_1</t>
  </si>
  <si>
    <t>CT11_1</t>
  </si>
  <si>
    <t>CT12_1</t>
  </si>
  <si>
    <t>CT13_1</t>
  </si>
  <si>
    <t>CT14_1</t>
  </si>
  <si>
    <t>CT15_1</t>
  </si>
  <si>
    <t>CT15_2</t>
  </si>
  <si>
    <t>CT16_1</t>
  </si>
  <si>
    <t>CT17_1</t>
  </si>
  <si>
    <t>CT18_1</t>
  </si>
  <si>
    <t>CT18_2</t>
  </si>
  <si>
    <t>CT19_1</t>
  </si>
  <si>
    <t>CT2_1</t>
  </si>
  <si>
    <t>CT2_2</t>
  </si>
  <si>
    <t>CT20_1</t>
  </si>
  <si>
    <t>CT21_1</t>
  </si>
  <si>
    <t>CT3_1</t>
  </si>
  <si>
    <t>CT3_2</t>
  </si>
  <si>
    <t>CT4_1</t>
  </si>
  <si>
    <t>CT4_2</t>
  </si>
  <si>
    <t>CT4_3</t>
  </si>
  <si>
    <t>CT4_4</t>
  </si>
  <si>
    <t>CT5_1</t>
  </si>
  <si>
    <t>CT50_1</t>
  </si>
  <si>
    <t>CT6_1</t>
  </si>
  <si>
    <t>CT7_1</t>
  </si>
  <si>
    <t>CT7_2</t>
  </si>
  <si>
    <t>CT8_1</t>
  </si>
  <si>
    <t>CT9_1</t>
  </si>
  <si>
    <t>CV1_1</t>
  </si>
  <si>
    <t>CV10_1</t>
  </si>
  <si>
    <t>CV10_2</t>
  </si>
  <si>
    <t>CV10_3</t>
  </si>
  <si>
    <t>CV11_1</t>
  </si>
  <si>
    <t>CV11_2</t>
  </si>
  <si>
    <t>CV11_3</t>
  </si>
  <si>
    <t>CV12_1</t>
  </si>
  <si>
    <t>CV12_2</t>
  </si>
  <si>
    <t>CV12_3</t>
  </si>
  <si>
    <t>CV13_1</t>
  </si>
  <si>
    <t>CV13_2</t>
  </si>
  <si>
    <t>CV2_1</t>
  </si>
  <si>
    <t>CV2_2</t>
  </si>
  <si>
    <t>CV2_3</t>
  </si>
  <si>
    <t>CV21_1</t>
  </si>
  <si>
    <t>CV22_1</t>
  </si>
  <si>
    <t>CV23_1</t>
  </si>
  <si>
    <t>CV23_2</t>
  </si>
  <si>
    <t>CV23_3</t>
  </si>
  <si>
    <t>CV23_4</t>
  </si>
  <si>
    <t>CV3_1</t>
  </si>
  <si>
    <t>CV3_2</t>
  </si>
  <si>
    <t>CV3_3</t>
  </si>
  <si>
    <t>CV31_1</t>
  </si>
  <si>
    <t>CV31_2</t>
  </si>
  <si>
    <t>CV32_1</t>
  </si>
  <si>
    <t>CV33_1</t>
  </si>
  <si>
    <t>CV33_2</t>
  </si>
  <si>
    <t>CV34_1</t>
  </si>
  <si>
    <t>CV34_2</t>
  </si>
  <si>
    <t>CV35_1</t>
  </si>
  <si>
    <t>CV35_2</t>
  </si>
  <si>
    <t>CV36_1</t>
  </si>
  <si>
    <t>CV37_1</t>
  </si>
  <si>
    <t>CV37_2</t>
  </si>
  <si>
    <t>CV4_1</t>
  </si>
  <si>
    <t>CV4_2</t>
  </si>
  <si>
    <t>CV4_3</t>
  </si>
  <si>
    <t>CV47_1</t>
  </si>
  <si>
    <t>CV47_2</t>
  </si>
  <si>
    <t>CV5_1</t>
  </si>
  <si>
    <t>CV5_2</t>
  </si>
  <si>
    <t>CV6_1</t>
  </si>
  <si>
    <t>CV6_2</t>
  </si>
  <si>
    <t>CV7_1</t>
  </si>
  <si>
    <t>CV7_2</t>
  </si>
  <si>
    <t>CV7_3</t>
  </si>
  <si>
    <t>CV7_4</t>
  </si>
  <si>
    <t>CV7_5</t>
  </si>
  <si>
    <t>CV8_1</t>
  </si>
  <si>
    <t>CV8_2</t>
  </si>
  <si>
    <t>CV8_3</t>
  </si>
  <si>
    <t>CV8_4</t>
  </si>
  <si>
    <t>CV9_1</t>
  </si>
  <si>
    <t>CV9_2</t>
  </si>
  <si>
    <t>CW1_1</t>
  </si>
  <si>
    <t>CW10_1</t>
  </si>
  <si>
    <t>CW10_2</t>
  </si>
  <si>
    <t>CW11_1</t>
  </si>
  <si>
    <t>CW12_1</t>
  </si>
  <si>
    <t>CW12_2</t>
  </si>
  <si>
    <t>CW2_1</t>
  </si>
  <si>
    <t>CW2_2</t>
  </si>
  <si>
    <t>CW3_1</t>
  </si>
  <si>
    <t>CW3_2</t>
  </si>
  <si>
    <t>CW3_3</t>
  </si>
  <si>
    <t>CW4_1</t>
  </si>
  <si>
    <t>CW4_2</t>
  </si>
  <si>
    <t>CW5_1</t>
  </si>
  <si>
    <t>CW6_1</t>
  </si>
  <si>
    <t>CW6_2</t>
  </si>
  <si>
    <t>CW7_1</t>
  </si>
  <si>
    <t>CW7_2</t>
  </si>
  <si>
    <t>CW8_1</t>
  </si>
  <si>
    <t>CW9_1</t>
  </si>
  <si>
    <t>CW9_2</t>
  </si>
  <si>
    <t>CW98_1</t>
  </si>
  <si>
    <t>DA1_1</t>
  </si>
  <si>
    <t>DA1_2</t>
  </si>
  <si>
    <t>DA10_1</t>
  </si>
  <si>
    <t>DA11_1</t>
  </si>
  <si>
    <t>DA11_2</t>
  </si>
  <si>
    <t>DA12_1</t>
  </si>
  <si>
    <t>DA13_1</t>
  </si>
  <si>
    <t>DA13_2</t>
  </si>
  <si>
    <t>DA13_3</t>
  </si>
  <si>
    <t>DA13_4</t>
  </si>
  <si>
    <t>DA14_1</t>
  </si>
  <si>
    <t>DA14_2</t>
  </si>
  <si>
    <t>DA14_3</t>
  </si>
  <si>
    <t>DA15_1</t>
  </si>
  <si>
    <t>DA15_2</t>
  </si>
  <si>
    <t>DA16_1</t>
  </si>
  <si>
    <t>DA16_2</t>
  </si>
  <si>
    <t>DA17_1</t>
  </si>
  <si>
    <t>DA17_2</t>
  </si>
  <si>
    <t>DA18_1</t>
  </si>
  <si>
    <t>DA2_1</t>
  </si>
  <si>
    <t>DA2_2</t>
  </si>
  <si>
    <t>DA3_1</t>
  </si>
  <si>
    <t>DA3_2</t>
  </si>
  <si>
    <t>DA3_3</t>
  </si>
  <si>
    <t>DA4_1</t>
  </si>
  <si>
    <t>DA4_2</t>
  </si>
  <si>
    <t>DA5_1</t>
  </si>
  <si>
    <t>DA5_2</t>
  </si>
  <si>
    <t>DA6_1</t>
  </si>
  <si>
    <t>DA7_1</t>
  </si>
  <si>
    <t>DA8_1</t>
  </si>
  <si>
    <t>DA9_1</t>
  </si>
  <si>
    <t>DE1_1</t>
  </si>
  <si>
    <t>DE1_2</t>
  </si>
  <si>
    <t>DE11_1</t>
  </si>
  <si>
    <t>DE11_2</t>
  </si>
  <si>
    <t>DE12_1</t>
  </si>
  <si>
    <t>DE12_2</t>
  </si>
  <si>
    <t>DE12_3</t>
  </si>
  <si>
    <t>DE13_1</t>
  </si>
  <si>
    <t>DE13_2</t>
  </si>
  <si>
    <t>DE13_3</t>
  </si>
  <si>
    <t>DE14_1</t>
  </si>
  <si>
    <t>DE15_1</t>
  </si>
  <si>
    <t>DE15_2</t>
  </si>
  <si>
    <t>DE21_1</t>
  </si>
  <si>
    <t>DE21_2</t>
  </si>
  <si>
    <t>DE21_3</t>
  </si>
  <si>
    <t>DE22_1</t>
  </si>
  <si>
    <t>DE22_2</t>
  </si>
  <si>
    <t>DE23_1</t>
  </si>
  <si>
    <t>DE23_2</t>
  </si>
  <si>
    <t>DE24_1</t>
  </si>
  <si>
    <t>DE24_2</t>
  </si>
  <si>
    <t>DE3_1</t>
  </si>
  <si>
    <t>DE3_2</t>
  </si>
  <si>
    <t>DE4_1</t>
  </si>
  <si>
    <t>DE4_2</t>
  </si>
  <si>
    <t>DE4_3</t>
  </si>
  <si>
    <t>DE45_1</t>
  </si>
  <si>
    <t>DE5_1</t>
  </si>
  <si>
    <t>DE55_1</t>
  </si>
  <si>
    <t>DE55_2</t>
  </si>
  <si>
    <t>DE55_3</t>
  </si>
  <si>
    <t>DE55_4</t>
  </si>
  <si>
    <t>DE56_1</t>
  </si>
  <si>
    <t>DE56_2</t>
  </si>
  <si>
    <t>DE56_3</t>
  </si>
  <si>
    <t>DE6_1</t>
  </si>
  <si>
    <t>DE6_2</t>
  </si>
  <si>
    <t>DE6_3</t>
  </si>
  <si>
    <t>DE6_4</t>
  </si>
  <si>
    <t>DE6_5</t>
  </si>
  <si>
    <t>DE65_1</t>
  </si>
  <si>
    <t>DE7_1</t>
  </si>
  <si>
    <t>DE7_2</t>
  </si>
  <si>
    <t>DE7_3</t>
  </si>
  <si>
    <t>DE72_1</t>
  </si>
  <si>
    <t>DE72_2</t>
  </si>
  <si>
    <t>DE72_3</t>
  </si>
  <si>
    <t>DE72_4</t>
  </si>
  <si>
    <t>DE73_1</t>
  </si>
  <si>
    <t>DE73_2</t>
  </si>
  <si>
    <t>DE73_3</t>
  </si>
  <si>
    <t>DE74_1</t>
  </si>
  <si>
    <t>DE74_2</t>
  </si>
  <si>
    <t>DE74_3</t>
  </si>
  <si>
    <t>DE75_1</t>
  </si>
  <si>
    <t>DE75_2</t>
  </si>
  <si>
    <t>DE99_1</t>
  </si>
  <si>
    <t>DG16_1</t>
  </si>
  <si>
    <t>DH1_1</t>
  </si>
  <si>
    <t>DH2_1</t>
  </si>
  <si>
    <t>DH2_2</t>
  </si>
  <si>
    <t>DH3_1</t>
  </si>
  <si>
    <t>DH3_2</t>
  </si>
  <si>
    <t>DH3_3</t>
  </si>
  <si>
    <t>DH4_1</t>
  </si>
  <si>
    <t>DH4_2</t>
  </si>
  <si>
    <t>DH5_1</t>
  </si>
  <si>
    <t>DH5_2</t>
  </si>
  <si>
    <t>DH6_1</t>
  </si>
  <si>
    <t>DH7_1</t>
  </si>
  <si>
    <t>DH8_1</t>
  </si>
  <si>
    <t>DH8_2</t>
  </si>
  <si>
    <t>DH9_1</t>
  </si>
  <si>
    <t>DH9_2</t>
  </si>
  <si>
    <t>DH97_1</t>
  </si>
  <si>
    <t>DH98_1</t>
  </si>
  <si>
    <t>DH98_2</t>
  </si>
  <si>
    <t>DH99_1</t>
  </si>
  <si>
    <t>DL1_1</t>
  </si>
  <si>
    <t>DL1_2</t>
  </si>
  <si>
    <t>DL10_1</t>
  </si>
  <si>
    <t>DL10_2</t>
  </si>
  <si>
    <t>DL11_1</t>
  </si>
  <si>
    <t>DL11_2</t>
  </si>
  <si>
    <t>DL12_1</t>
  </si>
  <si>
    <t>DL12_2</t>
  </si>
  <si>
    <t>DL12_3</t>
  </si>
  <si>
    <t>DL13_1</t>
  </si>
  <si>
    <t>DL14_1</t>
  </si>
  <si>
    <t>DL15_1</t>
  </si>
  <si>
    <t>DL16_1</t>
  </si>
  <si>
    <t>DL17_1</t>
  </si>
  <si>
    <t>DL2_1</t>
  </si>
  <si>
    <t>DL2_2</t>
  </si>
  <si>
    <t>DL2_3</t>
  </si>
  <si>
    <t>DL2_4</t>
  </si>
  <si>
    <t>DL2_5</t>
  </si>
  <si>
    <t>DL3_1</t>
  </si>
  <si>
    <t>DL4_1</t>
  </si>
  <si>
    <t>DL4_2</t>
  </si>
  <si>
    <t>DL5_1</t>
  </si>
  <si>
    <t>DL5_2</t>
  </si>
  <si>
    <t>DL6_1</t>
  </si>
  <si>
    <t>DL6_2</t>
  </si>
  <si>
    <t>DL6_3</t>
  </si>
  <si>
    <t>DL7_1</t>
  </si>
  <si>
    <t>DL7_2</t>
  </si>
  <si>
    <t>DL8_1</t>
  </si>
  <si>
    <t>DL8_2</t>
  </si>
  <si>
    <t>DL9_1</t>
  </si>
  <si>
    <t>DL98_1</t>
  </si>
  <si>
    <t>DN1_1</t>
  </si>
  <si>
    <t>DN10_1</t>
  </si>
  <si>
    <t>DN10_2</t>
  </si>
  <si>
    <t>DN10_3</t>
  </si>
  <si>
    <t>DN11_1</t>
  </si>
  <si>
    <t>DN11_2</t>
  </si>
  <si>
    <t>DN11_3</t>
  </si>
  <si>
    <t>DN12_1</t>
  </si>
  <si>
    <t>DN12_2</t>
  </si>
  <si>
    <t>DN14_1</t>
  </si>
  <si>
    <t>DN14_2</t>
  </si>
  <si>
    <t>DN14_3</t>
  </si>
  <si>
    <t>DN14_4</t>
  </si>
  <si>
    <t>DN15_1</t>
  </si>
  <si>
    <t>DN16_1</t>
  </si>
  <si>
    <t>DN17_1</t>
  </si>
  <si>
    <t>DN17_2</t>
  </si>
  <si>
    <t>DN18_1</t>
  </si>
  <si>
    <t>DN19_1</t>
  </si>
  <si>
    <t>DN2_1</t>
  </si>
  <si>
    <t>DN20_1</t>
  </si>
  <si>
    <t>DN20_2</t>
  </si>
  <si>
    <t>DN21_1</t>
  </si>
  <si>
    <t>DN21_2</t>
  </si>
  <si>
    <t>DN21_3</t>
  </si>
  <si>
    <t>DN22_1</t>
  </si>
  <si>
    <t>DN3_1</t>
  </si>
  <si>
    <t>DN31_1</t>
  </si>
  <si>
    <t>DN32_1</t>
  </si>
  <si>
    <t>DN33_1</t>
  </si>
  <si>
    <t>DN34_1</t>
  </si>
  <si>
    <t>DN35_1</t>
  </si>
  <si>
    <t>DN36_1</t>
  </si>
  <si>
    <t>DN36_2</t>
  </si>
  <si>
    <t>DN37_1</t>
  </si>
  <si>
    <t>DN37_2</t>
  </si>
  <si>
    <t>DN37_3</t>
  </si>
  <si>
    <t>DN38_1</t>
  </si>
  <si>
    <t>DN38_2</t>
  </si>
  <si>
    <t>DN39_1</t>
  </si>
  <si>
    <t>DN4_1</t>
  </si>
  <si>
    <t>DN40_1</t>
  </si>
  <si>
    <t>DN40_2</t>
  </si>
  <si>
    <t>DN41_1</t>
  </si>
  <si>
    <t>DN41_2</t>
  </si>
  <si>
    <t>DN5_1</t>
  </si>
  <si>
    <t>DN5_2</t>
  </si>
  <si>
    <t>DN55_1</t>
  </si>
  <si>
    <t>DN6_1</t>
  </si>
  <si>
    <t>DN6_2</t>
  </si>
  <si>
    <t>DN7_1</t>
  </si>
  <si>
    <t>DN8_1</t>
  </si>
  <si>
    <t>DN8_2</t>
  </si>
  <si>
    <t>DN8_3</t>
  </si>
  <si>
    <t>DN9_1</t>
  </si>
  <si>
    <t>DN9_2</t>
  </si>
  <si>
    <t>DN9_3</t>
  </si>
  <si>
    <t>DT1_1</t>
  </si>
  <si>
    <t>DT10_1</t>
  </si>
  <si>
    <t>DT10_2</t>
  </si>
  <si>
    <t>DT10_3</t>
  </si>
  <si>
    <t>DT11_1</t>
  </si>
  <si>
    <t>DT11_2</t>
  </si>
  <si>
    <t>DT11_3</t>
  </si>
  <si>
    <t>DT2_1</t>
  </si>
  <si>
    <t>DT2_2</t>
  </si>
  <si>
    <t>DT2_3</t>
  </si>
  <si>
    <t>DT3_1</t>
  </si>
  <si>
    <t>DT3_2</t>
  </si>
  <si>
    <t>DT4_1</t>
  </si>
  <si>
    <t>DT4_2</t>
  </si>
  <si>
    <t>DT5_1</t>
  </si>
  <si>
    <t>DT6_1</t>
  </si>
  <si>
    <t>DT7_1</t>
  </si>
  <si>
    <t>DT7_2</t>
  </si>
  <si>
    <t>DT8_1</t>
  </si>
  <si>
    <t>DT8_2</t>
  </si>
  <si>
    <t>DT9_1</t>
  </si>
  <si>
    <t>DT9_2</t>
  </si>
  <si>
    <t>DT9_3</t>
  </si>
  <si>
    <t>DY1_1</t>
  </si>
  <si>
    <t>DY10_1</t>
  </si>
  <si>
    <t>DY10_2</t>
  </si>
  <si>
    <t>DY10_3</t>
  </si>
  <si>
    <t>DY10_4</t>
  </si>
  <si>
    <t>DY11_1</t>
  </si>
  <si>
    <t>DY11_2</t>
  </si>
  <si>
    <t>DY11_3</t>
  </si>
  <si>
    <t>DY12_1</t>
  </si>
  <si>
    <t>DY12_2</t>
  </si>
  <si>
    <t>DY13_1</t>
  </si>
  <si>
    <t>DY13_2</t>
  </si>
  <si>
    <t>DY13_3</t>
  </si>
  <si>
    <t>DY14_1</t>
  </si>
  <si>
    <t>DY14_2</t>
  </si>
  <si>
    <t>DY14_3</t>
  </si>
  <si>
    <t>DY2_1</t>
  </si>
  <si>
    <t>DY3_1</t>
  </si>
  <si>
    <t>DY3_2</t>
  </si>
  <si>
    <t>DY3_3</t>
  </si>
  <si>
    <t>DY4_1</t>
  </si>
  <si>
    <t>DY4_2</t>
  </si>
  <si>
    <t>DY5_1</t>
  </si>
  <si>
    <t>DY6_1</t>
  </si>
  <si>
    <t>DY6_2</t>
  </si>
  <si>
    <t>DY7_1</t>
  </si>
  <si>
    <t>DY7_2</t>
  </si>
  <si>
    <t>DY7_3</t>
  </si>
  <si>
    <t>DY7_4</t>
  </si>
  <si>
    <t>DY8_1</t>
  </si>
  <si>
    <t>DY8_2</t>
  </si>
  <si>
    <t>DY8_3</t>
  </si>
  <si>
    <t>DY8_4</t>
  </si>
  <si>
    <t>DY9_1</t>
  </si>
  <si>
    <t>DY9_2</t>
  </si>
  <si>
    <t>DY9_3</t>
  </si>
  <si>
    <t>E1_1</t>
  </si>
  <si>
    <t>E1_2</t>
  </si>
  <si>
    <t>E1_3</t>
  </si>
  <si>
    <t>E10_1</t>
  </si>
  <si>
    <t>E11_1</t>
  </si>
  <si>
    <t>E11_2</t>
  </si>
  <si>
    <t>E12_1</t>
  </si>
  <si>
    <t>E12_2</t>
  </si>
  <si>
    <t>E13_1</t>
  </si>
  <si>
    <t>E14_1</t>
  </si>
  <si>
    <t>E15_1</t>
  </si>
  <si>
    <t>E15_2</t>
  </si>
  <si>
    <t>E15_3</t>
  </si>
  <si>
    <t>E16_1</t>
  </si>
  <si>
    <t>E17_1</t>
  </si>
  <si>
    <t>E18_1</t>
  </si>
  <si>
    <t>E2_1</t>
  </si>
  <si>
    <t>E2_2</t>
  </si>
  <si>
    <t>E20_1</t>
  </si>
  <si>
    <t>E20_2</t>
  </si>
  <si>
    <t>E20_3</t>
  </si>
  <si>
    <t>E3_1</t>
  </si>
  <si>
    <t>E3_2</t>
  </si>
  <si>
    <t>E4_1</t>
  </si>
  <si>
    <t>E4_2</t>
  </si>
  <si>
    <t>E5_1</t>
  </si>
  <si>
    <t>E5_2</t>
  </si>
  <si>
    <t>E6_1</t>
  </si>
  <si>
    <t>E7_1</t>
  </si>
  <si>
    <t>E7_2</t>
  </si>
  <si>
    <t>E7_3</t>
  </si>
  <si>
    <t>E8_1</t>
  </si>
  <si>
    <t>E8_2</t>
  </si>
  <si>
    <t>E8_3</t>
  </si>
  <si>
    <t>E9_1</t>
  </si>
  <si>
    <t>E9_2</t>
  </si>
  <si>
    <t>E98_1</t>
  </si>
  <si>
    <t>EN1_1</t>
  </si>
  <si>
    <t>EN10_1</t>
  </si>
  <si>
    <t>EN10_2</t>
  </si>
  <si>
    <t>EN10_3</t>
  </si>
  <si>
    <t>EN11_1</t>
  </si>
  <si>
    <t>EN11_2</t>
  </si>
  <si>
    <t>EN11_3</t>
  </si>
  <si>
    <t>EN2_1</t>
  </si>
  <si>
    <t>EN2_2</t>
  </si>
  <si>
    <t>EN3_1</t>
  </si>
  <si>
    <t>EN4_1</t>
  </si>
  <si>
    <t>EN4_2</t>
  </si>
  <si>
    <t>EN4_3</t>
  </si>
  <si>
    <t>EN5_1</t>
  </si>
  <si>
    <t>EN5_2</t>
  </si>
  <si>
    <t>EN6_1</t>
  </si>
  <si>
    <t>EN6_2</t>
  </si>
  <si>
    <t>EN6_3</t>
  </si>
  <si>
    <t>EN6_4</t>
  </si>
  <si>
    <t>EN7_1</t>
  </si>
  <si>
    <t>EN7_2</t>
  </si>
  <si>
    <t>EN77_1</t>
  </si>
  <si>
    <t>EN8_1</t>
  </si>
  <si>
    <t>EN8_2</t>
  </si>
  <si>
    <t>EN8_3</t>
  </si>
  <si>
    <t>EN9_1</t>
  </si>
  <si>
    <t>EN9_2</t>
  </si>
  <si>
    <t>EN9_3</t>
  </si>
  <si>
    <t>EX1_1</t>
  </si>
  <si>
    <t>EX1_2</t>
  </si>
  <si>
    <t>EX10_1</t>
  </si>
  <si>
    <t>EX11_1</t>
  </si>
  <si>
    <t>EX12_1</t>
  </si>
  <si>
    <t>EX13_1</t>
  </si>
  <si>
    <t>EX13_2</t>
  </si>
  <si>
    <t>EX13_3</t>
  </si>
  <si>
    <t>EX14_1</t>
  </si>
  <si>
    <t>EX14_2</t>
  </si>
  <si>
    <t>EX14_3</t>
  </si>
  <si>
    <t>EX15_1</t>
  </si>
  <si>
    <t>EX15_2</t>
  </si>
  <si>
    <t>EX16_1</t>
  </si>
  <si>
    <t>EX16_2</t>
  </si>
  <si>
    <t>EX16_3</t>
  </si>
  <si>
    <t>EX17_1</t>
  </si>
  <si>
    <t>EX17_2</t>
  </si>
  <si>
    <t>EX17_3</t>
  </si>
  <si>
    <t>EX18_1</t>
  </si>
  <si>
    <t>EX18_2</t>
  </si>
  <si>
    <t>EX18_3</t>
  </si>
  <si>
    <t>EX19_1</t>
  </si>
  <si>
    <t>EX19_2</t>
  </si>
  <si>
    <t>EX2_1</t>
  </si>
  <si>
    <t>EX2_2</t>
  </si>
  <si>
    <t>EX2_3</t>
  </si>
  <si>
    <t>EX20_1</t>
  </si>
  <si>
    <t>EX20_2</t>
  </si>
  <si>
    <t>EX20_3</t>
  </si>
  <si>
    <t>EX21_1</t>
  </si>
  <si>
    <t>EX21_2</t>
  </si>
  <si>
    <t>EX22_1</t>
  </si>
  <si>
    <t>EX22_2</t>
  </si>
  <si>
    <t>EX23_1</t>
  </si>
  <si>
    <t>EX23_2</t>
  </si>
  <si>
    <t>EX24_1</t>
  </si>
  <si>
    <t>EX3_1</t>
  </si>
  <si>
    <t>EX3_2</t>
  </si>
  <si>
    <t>EX31_1</t>
  </si>
  <si>
    <t>EX31_2</t>
  </si>
  <si>
    <t>EX32_1</t>
  </si>
  <si>
    <t>EX33_1</t>
  </si>
  <si>
    <t>EX34_1</t>
  </si>
  <si>
    <t>EX35_1</t>
  </si>
  <si>
    <t>EX35_2</t>
  </si>
  <si>
    <t>EX36_1</t>
  </si>
  <si>
    <t>EX36_2</t>
  </si>
  <si>
    <t>EX37_1</t>
  </si>
  <si>
    <t>EX37_2</t>
  </si>
  <si>
    <t>EX38_1</t>
  </si>
  <si>
    <t>EX39_1</t>
  </si>
  <si>
    <t>EX39_2</t>
  </si>
  <si>
    <t>EX4_1</t>
  </si>
  <si>
    <t>EX4_2</t>
  </si>
  <si>
    <t>EX4_3</t>
  </si>
  <si>
    <t>EX5_1</t>
  </si>
  <si>
    <t>EX5_2</t>
  </si>
  <si>
    <t>EX6_1</t>
  </si>
  <si>
    <t>EX6_2</t>
  </si>
  <si>
    <t>EX6_3</t>
  </si>
  <si>
    <t>EX6_4</t>
  </si>
  <si>
    <t>EX6_5</t>
  </si>
  <si>
    <t>EX7_1</t>
  </si>
  <si>
    <t>EX8_1</t>
  </si>
  <si>
    <t>EX9_1</t>
  </si>
  <si>
    <t>FY0_1</t>
  </si>
  <si>
    <t>FY1_1</t>
  </si>
  <si>
    <t>FY2_1</t>
  </si>
  <si>
    <t>FY3_1</t>
  </si>
  <si>
    <t>FY3_2</t>
  </si>
  <si>
    <t>FY3_3</t>
  </si>
  <si>
    <t>FY4_1</t>
  </si>
  <si>
    <t>FY4_2</t>
  </si>
  <si>
    <t>FY5_1</t>
  </si>
  <si>
    <t>FY5_2</t>
  </si>
  <si>
    <t>FY6_1</t>
  </si>
  <si>
    <t>FY6_2</t>
  </si>
  <si>
    <t>FY6_3</t>
  </si>
  <si>
    <t>FY7_1</t>
  </si>
  <si>
    <t>FY8_1</t>
  </si>
  <si>
    <t>GL1_1</t>
  </si>
  <si>
    <t>GL10_1</t>
  </si>
  <si>
    <t>GL11_1</t>
  </si>
  <si>
    <t>GL12_1</t>
  </si>
  <si>
    <t>GL12_2</t>
  </si>
  <si>
    <t>GL12_3</t>
  </si>
  <si>
    <t>GL13_1</t>
  </si>
  <si>
    <t>GL13_2</t>
  </si>
  <si>
    <t>GL14_1</t>
  </si>
  <si>
    <t>GL15_1</t>
  </si>
  <si>
    <t>GL16_1</t>
  </si>
  <si>
    <t>GL16_2</t>
  </si>
  <si>
    <t>GL17_1</t>
  </si>
  <si>
    <t>GL17_2</t>
  </si>
  <si>
    <t>GL18_1</t>
  </si>
  <si>
    <t>GL18_2</t>
  </si>
  <si>
    <t>GL19_1</t>
  </si>
  <si>
    <t>GL19_2</t>
  </si>
  <si>
    <t>GL19_3</t>
  </si>
  <si>
    <t>GL19_4</t>
  </si>
  <si>
    <t>GL2_1</t>
  </si>
  <si>
    <t>GL2_2</t>
  </si>
  <si>
    <t>GL2_3</t>
  </si>
  <si>
    <t>GL2_4</t>
  </si>
  <si>
    <t>GL20_1</t>
  </si>
  <si>
    <t>GL20_2</t>
  </si>
  <si>
    <t>GL20_3</t>
  </si>
  <si>
    <t>GL3_1</t>
  </si>
  <si>
    <t>GL3_2</t>
  </si>
  <si>
    <t>GL3_3</t>
  </si>
  <si>
    <t>GL4_1</t>
  </si>
  <si>
    <t>GL4_2</t>
  </si>
  <si>
    <t>GL4_3</t>
  </si>
  <si>
    <t>GL4_4</t>
  </si>
  <si>
    <t>GL5_1</t>
  </si>
  <si>
    <t>GL50_1</t>
  </si>
  <si>
    <t>GL51_1</t>
  </si>
  <si>
    <t>GL51_2</t>
  </si>
  <si>
    <t>GL52_1</t>
  </si>
  <si>
    <t>GL52_2</t>
  </si>
  <si>
    <t>GL53_1</t>
  </si>
  <si>
    <t>GL53_2</t>
  </si>
  <si>
    <t>GL53_3</t>
  </si>
  <si>
    <t>GL54_1</t>
  </si>
  <si>
    <t>GL54_2</t>
  </si>
  <si>
    <t>GL54_3</t>
  </si>
  <si>
    <t>GL55_1</t>
  </si>
  <si>
    <t>GL55_2</t>
  </si>
  <si>
    <t>GL56_1</t>
  </si>
  <si>
    <t>GL56_2</t>
  </si>
  <si>
    <t>GL56_3</t>
  </si>
  <si>
    <t>GL56_4</t>
  </si>
  <si>
    <t>GL6_1</t>
  </si>
  <si>
    <t>GL6_2</t>
  </si>
  <si>
    <t>GL7_1</t>
  </si>
  <si>
    <t>GL7_2</t>
  </si>
  <si>
    <t>GL7_3</t>
  </si>
  <si>
    <t>GL7_4</t>
  </si>
  <si>
    <t>GL7_5</t>
  </si>
  <si>
    <t>GL8_1</t>
  </si>
  <si>
    <t>GL8_2</t>
  </si>
  <si>
    <t>GL8_3</t>
  </si>
  <si>
    <t>GL9_1</t>
  </si>
  <si>
    <t>GL9_2</t>
  </si>
  <si>
    <t>GL9_3</t>
  </si>
  <si>
    <t>GL9_4</t>
  </si>
  <si>
    <t>GU1_1</t>
  </si>
  <si>
    <t>GU10_1</t>
  </si>
  <si>
    <t>GU10_2</t>
  </si>
  <si>
    <t>GU10_3</t>
  </si>
  <si>
    <t>GU10_4</t>
  </si>
  <si>
    <t>GU11_1</t>
  </si>
  <si>
    <t>GU12_1</t>
  </si>
  <si>
    <t>GU12_2</t>
  </si>
  <si>
    <t>GU12_3</t>
  </si>
  <si>
    <t>GU14_1</t>
  </si>
  <si>
    <t>GU14_2</t>
  </si>
  <si>
    <t>GU14_3</t>
  </si>
  <si>
    <t>GU15_1</t>
  </si>
  <si>
    <t>GU15_2</t>
  </si>
  <si>
    <t>GU16_1</t>
  </si>
  <si>
    <t>GU16_2</t>
  </si>
  <si>
    <t>GU16_3</t>
  </si>
  <si>
    <t>GU17_1</t>
  </si>
  <si>
    <t>GU17_2</t>
  </si>
  <si>
    <t>GU17_3</t>
  </si>
  <si>
    <t>GU18_1</t>
  </si>
  <si>
    <t>GU18_2</t>
  </si>
  <si>
    <t>GU19_1</t>
  </si>
  <si>
    <t>GU19_2</t>
  </si>
  <si>
    <t>GU19_3</t>
  </si>
  <si>
    <t>GU2_1</t>
  </si>
  <si>
    <t>GU20_1</t>
  </si>
  <si>
    <t>GU21_1</t>
  </si>
  <si>
    <t>GU21_2</t>
  </si>
  <si>
    <t>GU22_1</t>
  </si>
  <si>
    <t>GU23_1</t>
  </si>
  <si>
    <t>GU23_2</t>
  </si>
  <si>
    <t>GU24_1</t>
  </si>
  <si>
    <t>GU24_2</t>
  </si>
  <si>
    <t>GU24_3</t>
  </si>
  <si>
    <t>GU24_4</t>
  </si>
  <si>
    <t>GU25_1</t>
  </si>
  <si>
    <t>GU26_1</t>
  </si>
  <si>
    <t>GU26_2</t>
  </si>
  <si>
    <t>GU27_1</t>
  </si>
  <si>
    <t>GU27_2</t>
  </si>
  <si>
    <t>GU27_3</t>
  </si>
  <si>
    <t>GU28_1</t>
  </si>
  <si>
    <t>GU29_1</t>
  </si>
  <si>
    <t>GU3_1</t>
  </si>
  <si>
    <t>GU3_2</t>
  </si>
  <si>
    <t>GU30_1</t>
  </si>
  <si>
    <t>GU30_2</t>
  </si>
  <si>
    <t>GU31_1</t>
  </si>
  <si>
    <t>GU31_2</t>
  </si>
  <si>
    <t>GU32_1</t>
  </si>
  <si>
    <t>GU32_2</t>
  </si>
  <si>
    <t>GU33_1</t>
  </si>
  <si>
    <t>GU33_2</t>
  </si>
  <si>
    <t>GU34_1</t>
  </si>
  <si>
    <t>GU34_2</t>
  </si>
  <si>
    <t>GU34_3</t>
  </si>
  <si>
    <t>GU34_4</t>
  </si>
  <si>
    <t>GU35_1</t>
  </si>
  <si>
    <t>GU4_1</t>
  </si>
  <si>
    <t>GU4_2</t>
  </si>
  <si>
    <t>GU4_3</t>
  </si>
  <si>
    <t>GU46_1</t>
  </si>
  <si>
    <t>GU46_2</t>
  </si>
  <si>
    <t>GU47_1</t>
  </si>
  <si>
    <t>GU5_1</t>
  </si>
  <si>
    <t>GU5_2</t>
  </si>
  <si>
    <t>GU51_1</t>
  </si>
  <si>
    <t>GU52_1</t>
  </si>
  <si>
    <t>GU6_1</t>
  </si>
  <si>
    <t>GU7_1</t>
  </si>
  <si>
    <t>GU7_2</t>
  </si>
  <si>
    <t>GU8_1</t>
  </si>
  <si>
    <t>GU8_2</t>
  </si>
  <si>
    <t>GU8_3</t>
  </si>
  <si>
    <t>GU9_1</t>
  </si>
  <si>
    <t>GU95_1</t>
  </si>
  <si>
    <t>HA0_1</t>
  </si>
  <si>
    <t>HA0_2</t>
  </si>
  <si>
    <t>HA1_1</t>
  </si>
  <si>
    <t>HA1_2</t>
  </si>
  <si>
    <t>HA2_1</t>
  </si>
  <si>
    <t>HA2_2</t>
  </si>
  <si>
    <t>HA3_1</t>
  </si>
  <si>
    <t>HA3_2</t>
  </si>
  <si>
    <t>HA4_1</t>
  </si>
  <si>
    <t>HA4_2</t>
  </si>
  <si>
    <t>HA5_1</t>
  </si>
  <si>
    <t>HA5_2</t>
  </si>
  <si>
    <t>HA5_3</t>
  </si>
  <si>
    <t>HA6_1</t>
  </si>
  <si>
    <t>HA6_2</t>
  </si>
  <si>
    <t>HA7_1</t>
  </si>
  <si>
    <t>HA7_2</t>
  </si>
  <si>
    <t>HA7_3</t>
  </si>
  <si>
    <t>HA7_4</t>
  </si>
  <si>
    <t>HA8_1</t>
  </si>
  <si>
    <t>HA8_2</t>
  </si>
  <si>
    <t>HA8_3</t>
  </si>
  <si>
    <t>HA9_1</t>
  </si>
  <si>
    <t>HD1_1</t>
  </si>
  <si>
    <t>HD2_1</t>
  </si>
  <si>
    <t>HD2_2</t>
  </si>
  <si>
    <t>HD3_1</t>
  </si>
  <si>
    <t>HD3_2</t>
  </si>
  <si>
    <t>HD4_1</t>
  </si>
  <si>
    <t>HD5_1</t>
  </si>
  <si>
    <t>HD5_2</t>
  </si>
  <si>
    <t>HD6_1</t>
  </si>
  <si>
    <t>HD6_2</t>
  </si>
  <si>
    <t>HD7_1</t>
  </si>
  <si>
    <t>HD8_1</t>
  </si>
  <si>
    <t>HD8_2</t>
  </si>
  <si>
    <t>HD9_1</t>
  </si>
  <si>
    <t>HD9_2</t>
  </si>
  <si>
    <t>HG1_1</t>
  </si>
  <si>
    <t>HG2_1</t>
  </si>
  <si>
    <t>HG3_1</t>
  </si>
  <si>
    <t>HG3_2</t>
  </si>
  <si>
    <t>HG4_1</t>
  </si>
  <si>
    <t>HG4_2</t>
  </si>
  <si>
    <t>HG4_3</t>
  </si>
  <si>
    <t>HG5_1</t>
  </si>
  <si>
    <t>HP1_1</t>
  </si>
  <si>
    <t>HP10_1</t>
  </si>
  <si>
    <t>HP10_2</t>
  </si>
  <si>
    <t>HP10_3</t>
  </si>
  <si>
    <t>HP11_1</t>
  </si>
  <si>
    <t>HP12_1</t>
  </si>
  <si>
    <t>HP13_1</t>
  </si>
  <si>
    <t>HP14_1</t>
  </si>
  <si>
    <t>HP14_2</t>
  </si>
  <si>
    <t>HP15_1</t>
  </si>
  <si>
    <t>HP15_2</t>
  </si>
  <si>
    <t>HP16_1</t>
  </si>
  <si>
    <t>HP16_2</t>
  </si>
  <si>
    <t>HP16_3</t>
  </si>
  <si>
    <t>HP17_1</t>
  </si>
  <si>
    <t>HP17_2</t>
  </si>
  <si>
    <t>HP18_1</t>
  </si>
  <si>
    <t>HP18_2</t>
  </si>
  <si>
    <t>HP18_3</t>
  </si>
  <si>
    <t>HP19_1</t>
  </si>
  <si>
    <t>HP2_1</t>
  </si>
  <si>
    <t>HP2_2</t>
  </si>
  <si>
    <t>HP20_1</t>
  </si>
  <si>
    <t>HP21_1</t>
  </si>
  <si>
    <t>HP22_1</t>
  </si>
  <si>
    <t>HP22_2</t>
  </si>
  <si>
    <t>HP22_3</t>
  </si>
  <si>
    <t>HP23_1</t>
  </si>
  <si>
    <t>HP23_2</t>
  </si>
  <si>
    <t>HP23_3</t>
  </si>
  <si>
    <t>HP27_1</t>
  </si>
  <si>
    <t>HP27_2</t>
  </si>
  <si>
    <t>HP3_1</t>
  </si>
  <si>
    <t>HP3_2</t>
  </si>
  <si>
    <t>HP3_3</t>
  </si>
  <si>
    <t>HP4_1</t>
  </si>
  <si>
    <t>HP4_2</t>
  </si>
  <si>
    <t>HP4_3</t>
  </si>
  <si>
    <t>HP4_4</t>
  </si>
  <si>
    <t>HP5_1</t>
  </si>
  <si>
    <t>HP5_2</t>
  </si>
  <si>
    <t>HP6_1</t>
  </si>
  <si>
    <t>HP7_1</t>
  </si>
  <si>
    <t>HP7_2</t>
  </si>
  <si>
    <t>HP8_1</t>
  </si>
  <si>
    <t>HP8_2</t>
  </si>
  <si>
    <t>HP9_1</t>
  </si>
  <si>
    <t>HP9_2</t>
  </si>
  <si>
    <t>HP9_3</t>
  </si>
  <si>
    <t>HR1_1</t>
  </si>
  <si>
    <t>HR2_1</t>
  </si>
  <si>
    <t>HR3_1</t>
  </si>
  <si>
    <t>HR3_2</t>
  </si>
  <si>
    <t>HR4_1</t>
  </si>
  <si>
    <t>HR5_1</t>
  </si>
  <si>
    <t>HR5_2</t>
  </si>
  <si>
    <t>HR6_1</t>
  </si>
  <si>
    <t>HR7_1</t>
  </si>
  <si>
    <t>HR7_2</t>
  </si>
  <si>
    <t>HR8_1</t>
  </si>
  <si>
    <t>HR8_2</t>
  </si>
  <si>
    <t>HR8_3</t>
  </si>
  <si>
    <t>HR9_1</t>
  </si>
  <si>
    <t>HR9_2</t>
  </si>
  <si>
    <t>HU1_1</t>
  </si>
  <si>
    <t>HU10_1</t>
  </si>
  <si>
    <t>HU11_1</t>
  </si>
  <si>
    <t>HU11_2</t>
  </si>
  <si>
    <t>HU12_1</t>
  </si>
  <si>
    <t>HU12_2</t>
  </si>
  <si>
    <t>HU13_1</t>
  </si>
  <si>
    <t>HU13_2</t>
  </si>
  <si>
    <t>HU14_1</t>
  </si>
  <si>
    <t>HU15_1</t>
  </si>
  <si>
    <t>HU16_1</t>
  </si>
  <si>
    <t>HU17_1</t>
  </si>
  <si>
    <t>HU18_1</t>
  </si>
  <si>
    <t>HU19_1</t>
  </si>
  <si>
    <t>HU2_1</t>
  </si>
  <si>
    <t>HU20_1</t>
  </si>
  <si>
    <t>HU3_1</t>
  </si>
  <si>
    <t>HU4_1</t>
  </si>
  <si>
    <t>HU4_2</t>
  </si>
  <si>
    <t>HU5_1</t>
  </si>
  <si>
    <t>HU5_2</t>
  </si>
  <si>
    <t>HU6_1</t>
  </si>
  <si>
    <t>HU6_2</t>
  </si>
  <si>
    <t>HU7_1</t>
  </si>
  <si>
    <t>HU7_2</t>
  </si>
  <si>
    <t>HU8_1</t>
  </si>
  <si>
    <t>HU8_2</t>
  </si>
  <si>
    <t>HU9_1</t>
  </si>
  <si>
    <t>HX1_1</t>
  </si>
  <si>
    <t>HX2_1</t>
  </si>
  <si>
    <t>HX3_1</t>
  </si>
  <si>
    <t>HX3_2</t>
  </si>
  <si>
    <t>HX4_1</t>
  </si>
  <si>
    <t>HX4_2</t>
  </si>
  <si>
    <t>HX5_1</t>
  </si>
  <si>
    <t>HX6_1</t>
  </si>
  <si>
    <t>HX7_1</t>
  </si>
  <si>
    <t>IG1_1</t>
  </si>
  <si>
    <t>IG10_1</t>
  </si>
  <si>
    <t>IG11_1</t>
  </si>
  <si>
    <t>IG11_2</t>
  </si>
  <si>
    <t>IG11_3</t>
  </si>
  <si>
    <t>IG2_1</t>
  </si>
  <si>
    <t>IG3_1</t>
  </si>
  <si>
    <t>IG4_1</t>
  </si>
  <si>
    <t>IG5_1</t>
  </si>
  <si>
    <t>IG6_1</t>
  </si>
  <si>
    <t>IG7_1</t>
  </si>
  <si>
    <t>IG7_2</t>
  </si>
  <si>
    <t>IG8_1</t>
  </si>
  <si>
    <t>IG8_2</t>
  </si>
  <si>
    <t>IG8_3</t>
  </si>
  <si>
    <t>IG9_1</t>
  </si>
  <si>
    <t>IG9_2</t>
  </si>
  <si>
    <t>IP1_1</t>
  </si>
  <si>
    <t>IP1_2</t>
  </si>
  <si>
    <t>IP1_3</t>
  </si>
  <si>
    <t>IP10_1</t>
  </si>
  <si>
    <t>IP10_2</t>
  </si>
  <si>
    <t>IP11_1</t>
  </si>
  <si>
    <t>IP12_1</t>
  </si>
  <si>
    <t>IP13_1</t>
  </si>
  <si>
    <t>IP13_2</t>
  </si>
  <si>
    <t>IP14_1</t>
  </si>
  <si>
    <t>IP15_1</t>
  </si>
  <si>
    <t>IP16_1</t>
  </si>
  <si>
    <t>IP17_1</t>
  </si>
  <si>
    <t>IP18_1</t>
  </si>
  <si>
    <t>IP18_2</t>
  </si>
  <si>
    <t>IP19_1</t>
  </si>
  <si>
    <t>IP19_2</t>
  </si>
  <si>
    <t>IP19_3</t>
  </si>
  <si>
    <t>IP2_1</t>
  </si>
  <si>
    <t>IP2_2</t>
  </si>
  <si>
    <t>IP20_1</t>
  </si>
  <si>
    <t>IP20_2</t>
  </si>
  <si>
    <t>IP20_3</t>
  </si>
  <si>
    <t>IP21_1</t>
  </si>
  <si>
    <t>IP21_2</t>
  </si>
  <si>
    <t>IP22_1</t>
  </si>
  <si>
    <t>IP22_2</t>
  </si>
  <si>
    <t>IP22_3</t>
  </si>
  <si>
    <t>IP22_4</t>
  </si>
  <si>
    <t>IP23_1</t>
  </si>
  <si>
    <t>IP23_2</t>
  </si>
  <si>
    <t>IP24_1</t>
  </si>
  <si>
    <t>IP24_2</t>
  </si>
  <si>
    <t>IP24_3</t>
  </si>
  <si>
    <t>IP25_1</t>
  </si>
  <si>
    <t>IP26_1</t>
  </si>
  <si>
    <t>IP26_2</t>
  </si>
  <si>
    <t>IP27_1</t>
  </si>
  <si>
    <t>IP27_2</t>
  </si>
  <si>
    <t>IP27_3</t>
  </si>
  <si>
    <t>IP28_1</t>
  </si>
  <si>
    <t>IP28_2</t>
  </si>
  <si>
    <t>IP28_3</t>
  </si>
  <si>
    <t>IP29_1</t>
  </si>
  <si>
    <t>IP29_2</t>
  </si>
  <si>
    <t>IP3_1</t>
  </si>
  <si>
    <t>IP3_2</t>
  </si>
  <si>
    <t>IP30_1</t>
  </si>
  <si>
    <t>IP30_2</t>
  </si>
  <si>
    <t>IP30_3</t>
  </si>
  <si>
    <t>IP31_1</t>
  </si>
  <si>
    <t>IP31_2</t>
  </si>
  <si>
    <t>IP32_1</t>
  </si>
  <si>
    <t>IP33_1</t>
  </si>
  <si>
    <t>IP4_1</t>
  </si>
  <si>
    <t>IP4_2</t>
  </si>
  <si>
    <t>IP5_1</t>
  </si>
  <si>
    <t>IP5_2</t>
  </si>
  <si>
    <t>IP6_1</t>
  </si>
  <si>
    <t>IP6_2</t>
  </si>
  <si>
    <t>IP6_3</t>
  </si>
  <si>
    <t>IP7_1</t>
  </si>
  <si>
    <t>IP7_2</t>
  </si>
  <si>
    <t>IP8_1</t>
  </si>
  <si>
    <t>IP8_2</t>
  </si>
  <si>
    <t>IP8_3</t>
  </si>
  <si>
    <t>IP9_1</t>
  </si>
  <si>
    <t>IP9_2</t>
  </si>
  <si>
    <t>IP98_1</t>
  </si>
  <si>
    <t>KT1_1</t>
  </si>
  <si>
    <t>KT1_2</t>
  </si>
  <si>
    <t>KT10_1</t>
  </si>
  <si>
    <t>KT11_1</t>
  </si>
  <si>
    <t>KT11_2</t>
  </si>
  <si>
    <t>KT11_3</t>
  </si>
  <si>
    <t>KT12_1</t>
  </si>
  <si>
    <t>KT12_2</t>
  </si>
  <si>
    <t>KT13_1</t>
  </si>
  <si>
    <t>KT13_2</t>
  </si>
  <si>
    <t>KT14_1</t>
  </si>
  <si>
    <t>KT14_2</t>
  </si>
  <si>
    <t>KT14_3</t>
  </si>
  <si>
    <t>KT15_1</t>
  </si>
  <si>
    <t>KT15_2</t>
  </si>
  <si>
    <t>KT16_1</t>
  </si>
  <si>
    <t>KT16_2</t>
  </si>
  <si>
    <t>KT17_1</t>
  </si>
  <si>
    <t>KT17_2</t>
  </si>
  <si>
    <t>KT17_3</t>
  </si>
  <si>
    <t>KT18_1</t>
  </si>
  <si>
    <t>KT18_2</t>
  </si>
  <si>
    <t>KT18_3</t>
  </si>
  <si>
    <t>KT18_4</t>
  </si>
  <si>
    <t>KT19_1</t>
  </si>
  <si>
    <t>KT19_2</t>
  </si>
  <si>
    <t>KT2_1</t>
  </si>
  <si>
    <t>KT2_2</t>
  </si>
  <si>
    <t>KT20_1</t>
  </si>
  <si>
    <t>KT20_2</t>
  </si>
  <si>
    <t>KT21_1</t>
  </si>
  <si>
    <t>KT22_1</t>
  </si>
  <si>
    <t>KT22_2</t>
  </si>
  <si>
    <t>KT22_3</t>
  </si>
  <si>
    <t>KT23_1</t>
  </si>
  <si>
    <t>KT23_2</t>
  </si>
  <si>
    <t>KT24_1</t>
  </si>
  <si>
    <t>KT3_1</t>
  </si>
  <si>
    <t>KT3_2</t>
  </si>
  <si>
    <t>KT4_1</t>
  </si>
  <si>
    <t>KT4_2</t>
  </si>
  <si>
    <t>KT4_3</t>
  </si>
  <si>
    <t>KT5_1</t>
  </si>
  <si>
    <t>KT6_1</t>
  </si>
  <si>
    <t>KT6_2</t>
  </si>
  <si>
    <t>KT7_1</t>
  </si>
  <si>
    <t>KT7_2</t>
  </si>
  <si>
    <t>KT8_1</t>
  </si>
  <si>
    <t>KT8_2</t>
  </si>
  <si>
    <t>KT9_1</t>
  </si>
  <si>
    <t>KT9_2</t>
  </si>
  <si>
    <t>L1_1</t>
  </si>
  <si>
    <t>L10_1</t>
  </si>
  <si>
    <t>L10_2</t>
  </si>
  <si>
    <t>L10_3</t>
  </si>
  <si>
    <t>L11_1</t>
  </si>
  <si>
    <t>L12_1</t>
  </si>
  <si>
    <t>L13_1</t>
  </si>
  <si>
    <t>L14_1</t>
  </si>
  <si>
    <t>L14_2</t>
  </si>
  <si>
    <t>L15_1</t>
  </si>
  <si>
    <t>L16_1</t>
  </si>
  <si>
    <t>L16_2</t>
  </si>
  <si>
    <t>L17_1</t>
  </si>
  <si>
    <t>L18_1</t>
  </si>
  <si>
    <t>L19_1</t>
  </si>
  <si>
    <t>L2_1</t>
  </si>
  <si>
    <t>L20_1</t>
  </si>
  <si>
    <t>L20_2</t>
  </si>
  <si>
    <t>L21_1</t>
  </si>
  <si>
    <t>L22_1</t>
  </si>
  <si>
    <t>L23_1</t>
  </si>
  <si>
    <t>L24_1</t>
  </si>
  <si>
    <t>L24_2</t>
  </si>
  <si>
    <t>L24_3</t>
  </si>
  <si>
    <t>L25_1</t>
  </si>
  <si>
    <t>L25_2</t>
  </si>
  <si>
    <t>L26_1</t>
  </si>
  <si>
    <t>L26_2</t>
  </si>
  <si>
    <t>L27_1</t>
  </si>
  <si>
    <t>L28_1</t>
  </si>
  <si>
    <t>L28_2</t>
  </si>
  <si>
    <t>L29_1</t>
  </si>
  <si>
    <t>L3_1</t>
  </si>
  <si>
    <t>L30_1</t>
  </si>
  <si>
    <t>L31_1</t>
  </si>
  <si>
    <t>L31_2</t>
  </si>
  <si>
    <t>L31_3</t>
  </si>
  <si>
    <t>L32_1</t>
  </si>
  <si>
    <t>L33_1</t>
  </si>
  <si>
    <t>L33_2</t>
  </si>
  <si>
    <t>L34_1</t>
  </si>
  <si>
    <t>L34_2</t>
  </si>
  <si>
    <t>L35_1</t>
  </si>
  <si>
    <t>L35_2</t>
  </si>
  <si>
    <t>L35_3</t>
  </si>
  <si>
    <t>L36_1</t>
  </si>
  <si>
    <t>L36_2</t>
  </si>
  <si>
    <t>L37_1</t>
  </si>
  <si>
    <t>L37_2</t>
  </si>
  <si>
    <t>L38_1</t>
  </si>
  <si>
    <t>L39_1</t>
  </si>
  <si>
    <t>L4_1</t>
  </si>
  <si>
    <t>L40_1</t>
  </si>
  <si>
    <t>L40_2</t>
  </si>
  <si>
    <t>L5_1</t>
  </si>
  <si>
    <t>L6_1</t>
  </si>
  <si>
    <t>L67_1</t>
  </si>
  <si>
    <t>L68_1</t>
  </si>
  <si>
    <t>L69_1</t>
  </si>
  <si>
    <t>L69_2</t>
  </si>
  <si>
    <t>L7_1</t>
  </si>
  <si>
    <t>L70_1</t>
  </si>
  <si>
    <t>L70_2</t>
  </si>
  <si>
    <t>L70_3</t>
  </si>
  <si>
    <t>L71_1</t>
  </si>
  <si>
    <t>L71_2</t>
  </si>
  <si>
    <t>L72_1</t>
  </si>
  <si>
    <t>L73_1</t>
  </si>
  <si>
    <t>L74_1</t>
  </si>
  <si>
    <t>L75_1</t>
  </si>
  <si>
    <t>L75_2</t>
  </si>
  <si>
    <t>L8_1</t>
  </si>
  <si>
    <t>L80_1</t>
  </si>
  <si>
    <t>L9_1</t>
  </si>
  <si>
    <t>L9_2</t>
  </si>
  <si>
    <t>LA1_1</t>
  </si>
  <si>
    <t>LA10_1</t>
  </si>
  <si>
    <t>LA10_2</t>
  </si>
  <si>
    <t>LA10_3</t>
  </si>
  <si>
    <t>LA11_1</t>
  </si>
  <si>
    <t>LA12_1</t>
  </si>
  <si>
    <t>LA12_2</t>
  </si>
  <si>
    <t>LA13_1</t>
  </si>
  <si>
    <t>LA13_2</t>
  </si>
  <si>
    <t>LA14_1</t>
  </si>
  <si>
    <t>LA15_1</t>
  </si>
  <si>
    <t>LA15_2</t>
  </si>
  <si>
    <t>LA16_1</t>
  </si>
  <si>
    <t>LA17_1</t>
  </si>
  <si>
    <t>LA17_2</t>
  </si>
  <si>
    <t>LA18_1</t>
  </si>
  <si>
    <t>LA19_1</t>
  </si>
  <si>
    <t>LA2_1</t>
  </si>
  <si>
    <t>LA2_2</t>
  </si>
  <si>
    <t>LA2_3</t>
  </si>
  <si>
    <t>LA20_1</t>
  </si>
  <si>
    <t>LA20_2</t>
  </si>
  <si>
    <t>LA21_1</t>
  </si>
  <si>
    <t>LA22_1</t>
  </si>
  <si>
    <t>LA23_1</t>
  </si>
  <si>
    <t>LA3_1</t>
  </si>
  <si>
    <t>LA4_1</t>
  </si>
  <si>
    <t>LA5_1</t>
  </si>
  <si>
    <t>LA5_2</t>
  </si>
  <si>
    <t>LA6_1</t>
  </si>
  <si>
    <t>LA6_2</t>
  </si>
  <si>
    <t>LA6_3</t>
  </si>
  <si>
    <t>LA7_1</t>
  </si>
  <si>
    <t>LA7_2</t>
  </si>
  <si>
    <t>LA8_1</t>
  </si>
  <si>
    <t>LA9_1</t>
  </si>
  <si>
    <t>LD1_1</t>
  </si>
  <si>
    <t>LD2_1</t>
  </si>
  <si>
    <t>LD3_1</t>
  </si>
  <si>
    <t>LD4_1</t>
  </si>
  <si>
    <t>LD5_1</t>
  </si>
  <si>
    <t>LD6_1</t>
  </si>
  <si>
    <t>LD7_1</t>
  </si>
  <si>
    <t>LD7_2</t>
  </si>
  <si>
    <t>LD8_1</t>
  </si>
  <si>
    <t>LD8_2</t>
  </si>
  <si>
    <t>LE1_1</t>
  </si>
  <si>
    <t>LE1_2</t>
  </si>
  <si>
    <t>LE10_1</t>
  </si>
  <si>
    <t>LE10_2</t>
  </si>
  <si>
    <t>LE10_3</t>
  </si>
  <si>
    <t>LE11_1</t>
  </si>
  <si>
    <t>LE12_1</t>
  </si>
  <si>
    <t>LE12_2</t>
  </si>
  <si>
    <t>LE12_3</t>
  </si>
  <si>
    <t>LE13_1</t>
  </si>
  <si>
    <t>LE14_1</t>
  </si>
  <si>
    <t>LE14_2</t>
  </si>
  <si>
    <t>LE14_3</t>
  </si>
  <si>
    <t>LE14_4</t>
  </si>
  <si>
    <t>LE15_1</t>
  </si>
  <si>
    <t>LE15_2</t>
  </si>
  <si>
    <t>LE15_3</t>
  </si>
  <si>
    <t>LE15_4</t>
  </si>
  <si>
    <t>LE16_1</t>
  </si>
  <si>
    <t>LE16_2</t>
  </si>
  <si>
    <t>LE16_3</t>
  </si>
  <si>
    <t>LE16_4</t>
  </si>
  <si>
    <t>LE16_5</t>
  </si>
  <si>
    <t>LE17_1</t>
  </si>
  <si>
    <t>LE17_2</t>
  </si>
  <si>
    <t>LE17_3</t>
  </si>
  <si>
    <t>LE17_4</t>
  </si>
  <si>
    <t>LE18_1</t>
  </si>
  <si>
    <t>LE18_2</t>
  </si>
  <si>
    <t>LE19_1</t>
  </si>
  <si>
    <t>LE2_1</t>
  </si>
  <si>
    <t>LE2_2</t>
  </si>
  <si>
    <t>LE2_3</t>
  </si>
  <si>
    <t>LE2_4</t>
  </si>
  <si>
    <t>LE21_1</t>
  </si>
  <si>
    <t>LE21_2</t>
  </si>
  <si>
    <t>LE3_1</t>
  </si>
  <si>
    <t>LE3_2</t>
  </si>
  <si>
    <t>LE4_1</t>
  </si>
  <si>
    <t>LE4_2</t>
  </si>
  <si>
    <t>LE4_3</t>
  </si>
  <si>
    <t>LE41_1</t>
  </si>
  <si>
    <t>LE5_1</t>
  </si>
  <si>
    <t>LE5_2</t>
  </si>
  <si>
    <t>LE5_3</t>
  </si>
  <si>
    <t>LE5_4</t>
  </si>
  <si>
    <t>LE55_1</t>
  </si>
  <si>
    <t>LE55_2</t>
  </si>
  <si>
    <t>LE6_1</t>
  </si>
  <si>
    <t>LE6_2</t>
  </si>
  <si>
    <t>LE65_1</t>
  </si>
  <si>
    <t>LE65_2</t>
  </si>
  <si>
    <t>LE67_1</t>
  </si>
  <si>
    <t>LE67_2</t>
  </si>
  <si>
    <t>LE67_3</t>
  </si>
  <si>
    <t>LE7_1</t>
  </si>
  <si>
    <t>LE7_2</t>
  </si>
  <si>
    <t>LE7_3</t>
  </si>
  <si>
    <t>LE7_4</t>
  </si>
  <si>
    <t>LE7_5</t>
  </si>
  <si>
    <t>LE8_1</t>
  </si>
  <si>
    <t>LE8_2</t>
  </si>
  <si>
    <t>LE8_3</t>
  </si>
  <si>
    <t>LE87_1</t>
  </si>
  <si>
    <t>LE87_2</t>
  </si>
  <si>
    <t>LE87_3</t>
  </si>
  <si>
    <t>LE9_1</t>
  </si>
  <si>
    <t>LE9_2</t>
  </si>
  <si>
    <t>LE9_3</t>
  </si>
  <si>
    <t>LE94_1</t>
  </si>
  <si>
    <t>LE95_1</t>
  </si>
  <si>
    <t>LL11_1</t>
  </si>
  <si>
    <t>LL11_2</t>
  </si>
  <si>
    <t>LL11_3</t>
  </si>
  <si>
    <t>LL12_1</t>
  </si>
  <si>
    <t>LL12_2</t>
  </si>
  <si>
    <t>LL13_1</t>
  </si>
  <si>
    <t>LL14_1</t>
  </si>
  <si>
    <t>LL14_2</t>
  </si>
  <si>
    <t>LL15_1</t>
  </si>
  <si>
    <t>LL16_1</t>
  </si>
  <si>
    <t>LL16_2</t>
  </si>
  <si>
    <t>LL17_1</t>
  </si>
  <si>
    <t>LL17_2</t>
  </si>
  <si>
    <t>LL18_1</t>
  </si>
  <si>
    <t>LL18_2</t>
  </si>
  <si>
    <t>LL18_3</t>
  </si>
  <si>
    <t>LL19_1</t>
  </si>
  <si>
    <t>LL19_2</t>
  </si>
  <si>
    <t>LL20_1</t>
  </si>
  <si>
    <t>LL20_2</t>
  </si>
  <si>
    <t>LL21_1</t>
  </si>
  <si>
    <t>LL21_2</t>
  </si>
  <si>
    <t>LL21_3</t>
  </si>
  <si>
    <t>LL22_1</t>
  </si>
  <si>
    <t>LL22_2</t>
  </si>
  <si>
    <t>LL23_1</t>
  </si>
  <si>
    <t>LL24_1</t>
  </si>
  <si>
    <t>LL25_1</t>
  </si>
  <si>
    <t>LL26_1</t>
  </si>
  <si>
    <t>LL27_1</t>
  </si>
  <si>
    <t>LL28_1</t>
  </si>
  <si>
    <t>LL29_1</t>
  </si>
  <si>
    <t>LL30_1</t>
  </si>
  <si>
    <t>LL31_1</t>
  </si>
  <si>
    <t>LL32_1</t>
  </si>
  <si>
    <t>LL33_1</t>
  </si>
  <si>
    <t>LL33_2</t>
  </si>
  <si>
    <t>LL34_1</t>
  </si>
  <si>
    <t>LL35_1</t>
  </si>
  <si>
    <t>LL36_1</t>
  </si>
  <si>
    <t>LL37_1</t>
  </si>
  <si>
    <t>LL38_1</t>
  </si>
  <si>
    <t>LL39_1</t>
  </si>
  <si>
    <t>LL40_1</t>
  </si>
  <si>
    <t>LL41_1</t>
  </si>
  <si>
    <t>LL42_1</t>
  </si>
  <si>
    <t>LL43_1</t>
  </si>
  <si>
    <t>LL44_1</t>
  </si>
  <si>
    <t>LL45_1</t>
  </si>
  <si>
    <t>LL46_1</t>
  </si>
  <si>
    <t>LL47_1</t>
  </si>
  <si>
    <t>LL48_1</t>
  </si>
  <si>
    <t>LL49_1</t>
  </si>
  <si>
    <t>LL51_1</t>
  </si>
  <si>
    <t>LL52_1</t>
  </si>
  <si>
    <t>LL53_1</t>
  </si>
  <si>
    <t>LL54_1</t>
  </si>
  <si>
    <t>LL55_1</t>
  </si>
  <si>
    <t>LL56_1</t>
  </si>
  <si>
    <t>LL57_1</t>
  </si>
  <si>
    <t>LL58_1</t>
  </si>
  <si>
    <t>LL59_1</t>
  </si>
  <si>
    <t>LL59_2</t>
  </si>
  <si>
    <t>LL60_1</t>
  </si>
  <si>
    <t>LL61_1</t>
  </si>
  <si>
    <t>LL62_1</t>
  </si>
  <si>
    <t>LL63_1</t>
  </si>
  <si>
    <t>LL64_1</t>
  </si>
  <si>
    <t>LL65_1</t>
  </si>
  <si>
    <t>LL66_1</t>
  </si>
  <si>
    <t>LL67_1</t>
  </si>
  <si>
    <t>LL68_1</t>
  </si>
  <si>
    <t>LL69_1</t>
  </si>
  <si>
    <t>LL70_1</t>
  </si>
  <si>
    <t>LL71_1</t>
  </si>
  <si>
    <t>LL72_1</t>
  </si>
  <si>
    <t>LL73_1</t>
  </si>
  <si>
    <t>LL74_1</t>
  </si>
  <si>
    <t>LL75_1</t>
  </si>
  <si>
    <t>LL76_1</t>
  </si>
  <si>
    <t>LL77_1</t>
  </si>
  <si>
    <t>LL78_1</t>
  </si>
  <si>
    <t>LN1_1</t>
  </si>
  <si>
    <t>LN1_2</t>
  </si>
  <si>
    <t>LN1_3</t>
  </si>
  <si>
    <t>LN10_1</t>
  </si>
  <si>
    <t>LN10_2</t>
  </si>
  <si>
    <t>LN11_1</t>
  </si>
  <si>
    <t>LN12_1</t>
  </si>
  <si>
    <t>LN13_1</t>
  </si>
  <si>
    <t>LN2_1</t>
  </si>
  <si>
    <t>LN2_2</t>
  </si>
  <si>
    <t>LN3_1</t>
  </si>
  <si>
    <t>LN3_2</t>
  </si>
  <si>
    <t>LN3_3</t>
  </si>
  <si>
    <t>LN3_4</t>
  </si>
  <si>
    <t>LN4_1</t>
  </si>
  <si>
    <t>LN4_2</t>
  </si>
  <si>
    <t>LN4_3</t>
  </si>
  <si>
    <t>LN4_4</t>
  </si>
  <si>
    <t>LN5_1</t>
  </si>
  <si>
    <t>LN5_2</t>
  </si>
  <si>
    <t>LN6_1</t>
  </si>
  <si>
    <t>LN6_2</t>
  </si>
  <si>
    <t>LN6_3</t>
  </si>
  <si>
    <t>LN7_1</t>
  </si>
  <si>
    <t>LN7_2</t>
  </si>
  <si>
    <t>LN7_3</t>
  </si>
  <si>
    <t>LN8_1</t>
  </si>
  <si>
    <t>LN8_2</t>
  </si>
  <si>
    <t>LN8_3</t>
  </si>
  <si>
    <t>LN9_1</t>
  </si>
  <si>
    <t>LS1_1</t>
  </si>
  <si>
    <t>LS10_1</t>
  </si>
  <si>
    <t>LS11_1</t>
  </si>
  <si>
    <t>LS12_1</t>
  </si>
  <si>
    <t>LS13_1</t>
  </si>
  <si>
    <t>LS14_1</t>
  </si>
  <si>
    <t>LS15_1</t>
  </si>
  <si>
    <t>LS16_1</t>
  </si>
  <si>
    <t>LS17_1</t>
  </si>
  <si>
    <t>LS17_2</t>
  </si>
  <si>
    <t>LS18_1</t>
  </si>
  <si>
    <t>LS19_1</t>
  </si>
  <si>
    <t>LS19_2</t>
  </si>
  <si>
    <t>LS2_1</t>
  </si>
  <si>
    <t>LS20_1</t>
  </si>
  <si>
    <t>LS20_2</t>
  </si>
  <si>
    <t>LS21_1</t>
  </si>
  <si>
    <t>LS21_2</t>
  </si>
  <si>
    <t>LS21_3</t>
  </si>
  <si>
    <t>LS22_1</t>
  </si>
  <si>
    <t>LS22_2</t>
  </si>
  <si>
    <t>LS23_1</t>
  </si>
  <si>
    <t>LS24_1</t>
  </si>
  <si>
    <t>LS24_2</t>
  </si>
  <si>
    <t>LS24_3</t>
  </si>
  <si>
    <t>LS25_1</t>
  </si>
  <si>
    <t>LS25_2</t>
  </si>
  <si>
    <t>LS26_1</t>
  </si>
  <si>
    <t>LS26_2</t>
  </si>
  <si>
    <t>LS27_1</t>
  </si>
  <si>
    <t>LS28_1</t>
  </si>
  <si>
    <t>LS29_1</t>
  </si>
  <si>
    <t>LS29_2</t>
  </si>
  <si>
    <t>LS29_3</t>
  </si>
  <si>
    <t>LS29_4</t>
  </si>
  <si>
    <t>LS3_1</t>
  </si>
  <si>
    <t>LS4_1</t>
  </si>
  <si>
    <t>LS5_1</t>
  </si>
  <si>
    <t>LS6_1</t>
  </si>
  <si>
    <t>LS7_1</t>
  </si>
  <si>
    <t>LS8_1</t>
  </si>
  <si>
    <t>LS88_1</t>
  </si>
  <si>
    <t>LS9_1</t>
  </si>
  <si>
    <t>LS98_1</t>
  </si>
  <si>
    <t>LS99_1</t>
  </si>
  <si>
    <t>LU1_1</t>
  </si>
  <si>
    <t>LU1_2</t>
  </si>
  <si>
    <t>LU1_3</t>
  </si>
  <si>
    <t>LU2_1</t>
  </si>
  <si>
    <t>LU2_2</t>
  </si>
  <si>
    <t>LU2_3</t>
  </si>
  <si>
    <t>LU2_4</t>
  </si>
  <si>
    <t>LU3_1</t>
  </si>
  <si>
    <t>LU3_2</t>
  </si>
  <si>
    <t>LU4_1</t>
  </si>
  <si>
    <t>LU4_2</t>
  </si>
  <si>
    <t>LU5_1</t>
  </si>
  <si>
    <t>LU6_1</t>
  </si>
  <si>
    <t>LU6_2</t>
  </si>
  <si>
    <t>LU6_3</t>
  </si>
  <si>
    <t>LU7_1</t>
  </si>
  <si>
    <t>LU7_2</t>
  </si>
  <si>
    <t>M1_1</t>
  </si>
  <si>
    <t>M11_1</t>
  </si>
  <si>
    <t>M11_2</t>
  </si>
  <si>
    <t>M12_1</t>
  </si>
  <si>
    <t>M13_1</t>
  </si>
  <si>
    <t>M14_1</t>
  </si>
  <si>
    <t>M15_1</t>
  </si>
  <si>
    <t>M15_2</t>
  </si>
  <si>
    <t>M16_1</t>
  </si>
  <si>
    <t>M16_2</t>
  </si>
  <si>
    <t>M17_1</t>
  </si>
  <si>
    <t>M17_2</t>
  </si>
  <si>
    <t>M18_1</t>
  </si>
  <si>
    <t>M19_1</t>
  </si>
  <si>
    <t>M19_2</t>
  </si>
  <si>
    <t>M2_1</t>
  </si>
  <si>
    <t>M20_1</t>
  </si>
  <si>
    <t>M21_1</t>
  </si>
  <si>
    <t>M21_2</t>
  </si>
  <si>
    <t>M22_1</t>
  </si>
  <si>
    <t>M22_2</t>
  </si>
  <si>
    <t>M22_3</t>
  </si>
  <si>
    <t>M23_1</t>
  </si>
  <si>
    <t>M23_2</t>
  </si>
  <si>
    <t>M24_1</t>
  </si>
  <si>
    <t>M24_2</t>
  </si>
  <si>
    <t>M24_3</t>
  </si>
  <si>
    <t>M24_4</t>
  </si>
  <si>
    <t>M25_1</t>
  </si>
  <si>
    <t>M25_2</t>
  </si>
  <si>
    <t>M26_1</t>
  </si>
  <si>
    <t>M26_2</t>
  </si>
  <si>
    <t>M27_1</t>
  </si>
  <si>
    <t>M28_1</t>
  </si>
  <si>
    <t>M28_2</t>
  </si>
  <si>
    <t>M29_1</t>
  </si>
  <si>
    <t>M29_2</t>
  </si>
  <si>
    <t>M3_1</t>
  </si>
  <si>
    <t>M3_2</t>
  </si>
  <si>
    <t>M30_1</t>
  </si>
  <si>
    <t>M31_1</t>
  </si>
  <si>
    <t>M32_1</t>
  </si>
  <si>
    <t>M33_1</t>
  </si>
  <si>
    <t>M33_2</t>
  </si>
  <si>
    <t>M34_1</t>
  </si>
  <si>
    <t>M35_1</t>
  </si>
  <si>
    <t>M38_1</t>
  </si>
  <si>
    <t>M4_1</t>
  </si>
  <si>
    <t>M40_1</t>
  </si>
  <si>
    <t>M40_2</t>
  </si>
  <si>
    <t>M41_1</t>
  </si>
  <si>
    <t>M43_1</t>
  </si>
  <si>
    <t>M43_2</t>
  </si>
  <si>
    <t>M44_1</t>
  </si>
  <si>
    <t>M45_1</t>
  </si>
  <si>
    <t>M46_1</t>
  </si>
  <si>
    <t>M46_2</t>
  </si>
  <si>
    <t>M5_1</t>
  </si>
  <si>
    <t>M50_1</t>
  </si>
  <si>
    <t>M6_1</t>
  </si>
  <si>
    <t>M60_1</t>
  </si>
  <si>
    <t>M60_2</t>
  </si>
  <si>
    <t>M61_1</t>
  </si>
  <si>
    <t>M7_1</t>
  </si>
  <si>
    <t>M7_2</t>
  </si>
  <si>
    <t>M8_1</t>
  </si>
  <si>
    <t>M8_2</t>
  </si>
  <si>
    <t>M8_3</t>
  </si>
  <si>
    <t>M9_1</t>
  </si>
  <si>
    <t>M90_1</t>
  </si>
  <si>
    <t>M99_1</t>
  </si>
  <si>
    <t>ME1_1</t>
  </si>
  <si>
    <t>ME1_2</t>
  </si>
  <si>
    <t>ME10_1</t>
  </si>
  <si>
    <t>ME11_1</t>
  </si>
  <si>
    <t>ME12_1</t>
  </si>
  <si>
    <t>ME13_1</t>
  </si>
  <si>
    <t>ME13_2</t>
  </si>
  <si>
    <t>ME13_3</t>
  </si>
  <si>
    <t>ME14_1</t>
  </si>
  <si>
    <t>ME15_1</t>
  </si>
  <si>
    <t>ME16_1</t>
  </si>
  <si>
    <t>ME16_2</t>
  </si>
  <si>
    <t>ME17_1</t>
  </si>
  <si>
    <t>ME17_2</t>
  </si>
  <si>
    <t>ME18_1</t>
  </si>
  <si>
    <t>ME18_2</t>
  </si>
  <si>
    <t>ME19_1</t>
  </si>
  <si>
    <t>ME2_1</t>
  </si>
  <si>
    <t>ME2_2</t>
  </si>
  <si>
    <t>ME2_3</t>
  </si>
  <si>
    <t>ME20_1</t>
  </si>
  <si>
    <t>ME20_2</t>
  </si>
  <si>
    <t>ME3_1</t>
  </si>
  <si>
    <t>ME3_2</t>
  </si>
  <si>
    <t>ME4_1</t>
  </si>
  <si>
    <t>ME5_1</t>
  </si>
  <si>
    <t>ME5_2</t>
  </si>
  <si>
    <t>ME5_3</t>
  </si>
  <si>
    <t>ME6_1</t>
  </si>
  <si>
    <t>ME7_1</t>
  </si>
  <si>
    <t>ME7_2</t>
  </si>
  <si>
    <t>ME8_1</t>
  </si>
  <si>
    <t>ME8_2</t>
  </si>
  <si>
    <t>ME9_1</t>
  </si>
  <si>
    <t>ME9_2</t>
  </si>
  <si>
    <t>ME9_3</t>
  </si>
  <si>
    <t>ME99_1</t>
  </si>
  <si>
    <t>MK1_1</t>
  </si>
  <si>
    <t>MK10_1</t>
  </si>
  <si>
    <t>MK11_1</t>
  </si>
  <si>
    <t>MK12_1</t>
  </si>
  <si>
    <t>MK13_1</t>
  </si>
  <si>
    <t>MK14_1</t>
  </si>
  <si>
    <t>MK15_1</t>
  </si>
  <si>
    <t>MK16_1</t>
  </si>
  <si>
    <t>MK16_2</t>
  </si>
  <si>
    <t>MK17_1</t>
  </si>
  <si>
    <t>MK17_2</t>
  </si>
  <si>
    <t>MK17_3</t>
  </si>
  <si>
    <t>MK18_1</t>
  </si>
  <si>
    <t>MK18_2</t>
  </si>
  <si>
    <t>MK19_1</t>
  </si>
  <si>
    <t>MK19_2</t>
  </si>
  <si>
    <t>MK19_3</t>
  </si>
  <si>
    <t>MK2_1</t>
  </si>
  <si>
    <t>MK2_2</t>
  </si>
  <si>
    <t>MK3_1</t>
  </si>
  <si>
    <t>MK3_2</t>
  </si>
  <si>
    <t>MK4_1</t>
  </si>
  <si>
    <t>MK40_1</t>
  </si>
  <si>
    <t>MK41_1</t>
  </si>
  <si>
    <t>MK42_1</t>
  </si>
  <si>
    <t>MK43_1</t>
  </si>
  <si>
    <t>MK43_2</t>
  </si>
  <si>
    <t>MK43_3</t>
  </si>
  <si>
    <t>MK44_1</t>
  </si>
  <si>
    <t>MK44_2</t>
  </si>
  <si>
    <t>MK44_3</t>
  </si>
  <si>
    <t>MK45_1</t>
  </si>
  <si>
    <t>MK45_2</t>
  </si>
  <si>
    <t>MK46_1</t>
  </si>
  <si>
    <t>MK5_1</t>
  </si>
  <si>
    <t>MK6_1</t>
  </si>
  <si>
    <t>MK7_1</t>
  </si>
  <si>
    <t>MK77_1</t>
  </si>
  <si>
    <t>MK8_1</t>
  </si>
  <si>
    <t>MK9_1</t>
  </si>
  <si>
    <t>N1_1</t>
  </si>
  <si>
    <t>N1_2</t>
  </si>
  <si>
    <t>N1_3</t>
  </si>
  <si>
    <t>N10_1</t>
  </si>
  <si>
    <t>N10_2</t>
  </si>
  <si>
    <t>N11_1</t>
  </si>
  <si>
    <t>N11_2</t>
  </si>
  <si>
    <t>N11_3</t>
  </si>
  <si>
    <t>N12_1</t>
  </si>
  <si>
    <t>N13_1</t>
  </si>
  <si>
    <t>N13_2</t>
  </si>
  <si>
    <t>N14_1</t>
  </si>
  <si>
    <t>N14_2</t>
  </si>
  <si>
    <t>N15_1</t>
  </si>
  <si>
    <t>N15_2</t>
  </si>
  <si>
    <t>N15_3</t>
  </si>
  <si>
    <t>N16_1</t>
  </si>
  <si>
    <t>N16_2</t>
  </si>
  <si>
    <t>N17_1</t>
  </si>
  <si>
    <t>N17_2</t>
  </si>
  <si>
    <t>N17_3</t>
  </si>
  <si>
    <t>N18_1</t>
  </si>
  <si>
    <t>N18_2</t>
  </si>
  <si>
    <t>N19_1</t>
  </si>
  <si>
    <t>N19_2</t>
  </si>
  <si>
    <t>N2_1</t>
  </si>
  <si>
    <t>N2_2</t>
  </si>
  <si>
    <t>N20_1</t>
  </si>
  <si>
    <t>N21_1</t>
  </si>
  <si>
    <t>N22_1</t>
  </si>
  <si>
    <t>N22_2</t>
  </si>
  <si>
    <t>N3_1</t>
  </si>
  <si>
    <t>N4_1</t>
  </si>
  <si>
    <t>N4_2</t>
  </si>
  <si>
    <t>N4_3</t>
  </si>
  <si>
    <t>N5_1</t>
  </si>
  <si>
    <t>N5_2</t>
  </si>
  <si>
    <t>N6_1</t>
  </si>
  <si>
    <t>N6_2</t>
  </si>
  <si>
    <t>N6_3</t>
  </si>
  <si>
    <t>N6_4</t>
  </si>
  <si>
    <t>N7_1</t>
  </si>
  <si>
    <t>N7_2</t>
  </si>
  <si>
    <t>N8_1</t>
  </si>
  <si>
    <t>N8_2</t>
  </si>
  <si>
    <t>N8_3</t>
  </si>
  <si>
    <t>N81_1</t>
  </si>
  <si>
    <t>N81_2</t>
  </si>
  <si>
    <t>N9_1</t>
  </si>
  <si>
    <t>NE1_1</t>
  </si>
  <si>
    <t>NE10_1</t>
  </si>
  <si>
    <t>NE10_2</t>
  </si>
  <si>
    <t>NE11_1</t>
  </si>
  <si>
    <t>NE12_1</t>
  </si>
  <si>
    <t>NE13_1</t>
  </si>
  <si>
    <t>NE13_2</t>
  </si>
  <si>
    <t>NE13_3</t>
  </si>
  <si>
    <t>NE15_1</t>
  </si>
  <si>
    <t>NE15_2</t>
  </si>
  <si>
    <t>NE15_3</t>
  </si>
  <si>
    <t>NE16_1</t>
  </si>
  <si>
    <t>NE16_2</t>
  </si>
  <si>
    <t>NE17_1</t>
  </si>
  <si>
    <t>NE17_2</t>
  </si>
  <si>
    <t>NE17_3</t>
  </si>
  <si>
    <t>NE18_1</t>
  </si>
  <si>
    <t>NE19_1</t>
  </si>
  <si>
    <t>NE2_1</t>
  </si>
  <si>
    <t>NE20_1</t>
  </si>
  <si>
    <t>NE20_2</t>
  </si>
  <si>
    <t>NE21_1</t>
  </si>
  <si>
    <t>NE22_1</t>
  </si>
  <si>
    <t>NE23_1</t>
  </si>
  <si>
    <t>NE23_2</t>
  </si>
  <si>
    <t>NE24_1</t>
  </si>
  <si>
    <t>NE25_1</t>
  </si>
  <si>
    <t>NE25_2</t>
  </si>
  <si>
    <t>NE26_1</t>
  </si>
  <si>
    <t>NE26_2</t>
  </si>
  <si>
    <t>NE27_1</t>
  </si>
  <si>
    <t>NE27_2</t>
  </si>
  <si>
    <t>NE28_1</t>
  </si>
  <si>
    <t>NE29_1</t>
  </si>
  <si>
    <t>NE3_1</t>
  </si>
  <si>
    <t>NE3_2</t>
  </si>
  <si>
    <t>NE30_1</t>
  </si>
  <si>
    <t>NE31_1</t>
  </si>
  <si>
    <t>NE32_1</t>
  </si>
  <si>
    <t>NE33_1</t>
  </si>
  <si>
    <t>NE34_1</t>
  </si>
  <si>
    <t>NE35_1</t>
  </si>
  <si>
    <t>NE36_1</t>
  </si>
  <si>
    <t>NE36_2</t>
  </si>
  <si>
    <t>NE37_1</t>
  </si>
  <si>
    <t>NE37_2</t>
  </si>
  <si>
    <t>NE38_1</t>
  </si>
  <si>
    <t>NE38_2</t>
  </si>
  <si>
    <t>NE39_1</t>
  </si>
  <si>
    <t>NE39_2</t>
  </si>
  <si>
    <t>NE4_1</t>
  </si>
  <si>
    <t>NE40_1</t>
  </si>
  <si>
    <t>NE41_1</t>
  </si>
  <si>
    <t>NE41_2</t>
  </si>
  <si>
    <t>NE42_1</t>
  </si>
  <si>
    <t>NE42_2</t>
  </si>
  <si>
    <t>NE43_1</t>
  </si>
  <si>
    <t>NE44_1</t>
  </si>
  <si>
    <t>NE45_1</t>
  </si>
  <si>
    <t>NE46_1</t>
  </si>
  <si>
    <t>NE47_1</t>
  </si>
  <si>
    <t>NE48_1</t>
  </si>
  <si>
    <t>NE49_1</t>
  </si>
  <si>
    <t>NE5_1</t>
  </si>
  <si>
    <t>NE6_1</t>
  </si>
  <si>
    <t>NE61_1</t>
  </si>
  <si>
    <t>NE62_1</t>
  </si>
  <si>
    <t>NE63_1</t>
  </si>
  <si>
    <t>NE64_1</t>
  </si>
  <si>
    <t>NE65_1</t>
  </si>
  <si>
    <t>NE66_1</t>
  </si>
  <si>
    <t>NE67_1</t>
  </si>
  <si>
    <t>NE68_1</t>
  </si>
  <si>
    <t>NE69_1</t>
  </si>
  <si>
    <t>NE7_1</t>
  </si>
  <si>
    <t>NE7_2</t>
  </si>
  <si>
    <t>NE70_1</t>
  </si>
  <si>
    <t>NE71_1</t>
  </si>
  <si>
    <t>NE8_1</t>
  </si>
  <si>
    <t>NE82_1</t>
  </si>
  <si>
    <t>NE83_1</t>
  </si>
  <si>
    <t>NE85_1</t>
  </si>
  <si>
    <t>NE85_2</t>
  </si>
  <si>
    <t>NE88_1</t>
  </si>
  <si>
    <t>NE88_2</t>
  </si>
  <si>
    <t>NE9_1</t>
  </si>
  <si>
    <t>NE9_2</t>
  </si>
  <si>
    <t>NE92_1</t>
  </si>
  <si>
    <t>NE98_1</t>
  </si>
  <si>
    <t>NE98_2</t>
  </si>
  <si>
    <t>NE99_1</t>
  </si>
  <si>
    <t>NG1_1</t>
  </si>
  <si>
    <t>NG10_1</t>
  </si>
  <si>
    <t>NG10_2</t>
  </si>
  <si>
    <t>NG10_3</t>
  </si>
  <si>
    <t>NG11_1</t>
  </si>
  <si>
    <t>NG11_2</t>
  </si>
  <si>
    <t>NG12_1</t>
  </si>
  <si>
    <t>NG12_2</t>
  </si>
  <si>
    <t>NG13_1</t>
  </si>
  <si>
    <t>NG13_2</t>
  </si>
  <si>
    <t>NG13_3</t>
  </si>
  <si>
    <t>NG13_4</t>
  </si>
  <si>
    <t>NG13_5</t>
  </si>
  <si>
    <t>NG14_1</t>
  </si>
  <si>
    <t>NG14_2</t>
  </si>
  <si>
    <t>NG15_1</t>
  </si>
  <si>
    <t>NG15_2</t>
  </si>
  <si>
    <t>NG16_1</t>
  </si>
  <si>
    <t>NG16_2</t>
  </si>
  <si>
    <t>NG16_3</t>
  </si>
  <si>
    <t>NG16_4</t>
  </si>
  <si>
    <t>NG17_1</t>
  </si>
  <si>
    <t>NG17_2</t>
  </si>
  <si>
    <t>NG18_1</t>
  </si>
  <si>
    <t>NG18_2</t>
  </si>
  <si>
    <t>NG18_3</t>
  </si>
  <si>
    <t>NG19_1</t>
  </si>
  <si>
    <t>NG19_2</t>
  </si>
  <si>
    <t>NG19_3</t>
  </si>
  <si>
    <t>NG19_4</t>
  </si>
  <si>
    <t>NG2_1</t>
  </si>
  <si>
    <t>NG2_2</t>
  </si>
  <si>
    <t>NG2_3</t>
  </si>
  <si>
    <t>NG2_4</t>
  </si>
  <si>
    <t>NG20_1</t>
  </si>
  <si>
    <t>NG20_2</t>
  </si>
  <si>
    <t>NG20_3</t>
  </si>
  <si>
    <t>NG21_1</t>
  </si>
  <si>
    <t>NG21_2</t>
  </si>
  <si>
    <t>NG21_3</t>
  </si>
  <si>
    <t>NG22_1</t>
  </si>
  <si>
    <t>NG22_2</t>
  </si>
  <si>
    <t>NG23_1</t>
  </si>
  <si>
    <t>NG23_2</t>
  </si>
  <si>
    <t>NG23_3</t>
  </si>
  <si>
    <t>NG23_4</t>
  </si>
  <si>
    <t>NG23_5</t>
  </si>
  <si>
    <t>NG23_6</t>
  </si>
  <si>
    <t>NG24_1</t>
  </si>
  <si>
    <t>NG25_1</t>
  </si>
  <si>
    <t>NG3_1</t>
  </si>
  <si>
    <t>NG3_2</t>
  </si>
  <si>
    <t>NG31_1</t>
  </si>
  <si>
    <t>NG32_1</t>
  </si>
  <si>
    <t>NG32_2</t>
  </si>
  <si>
    <t>NG32_3</t>
  </si>
  <si>
    <t>NG33_1</t>
  </si>
  <si>
    <t>NG33_2</t>
  </si>
  <si>
    <t>NG34_1</t>
  </si>
  <si>
    <t>NG34_2</t>
  </si>
  <si>
    <t>NG4_1</t>
  </si>
  <si>
    <t>NG5_1</t>
  </si>
  <si>
    <t>NG5_2</t>
  </si>
  <si>
    <t>NG6_1</t>
  </si>
  <si>
    <t>NG6_2</t>
  </si>
  <si>
    <t>NG6_3</t>
  </si>
  <si>
    <t>NG6_4</t>
  </si>
  <si>
    <t>NG7_1</t>
  </si>
  <si>
    <t>NG70_1</t>
  </si>
  <si>
    <t>NG8_1</t>
  </si>
  <si>
    <t>NG8_2</t>
  </si>
  <si>
    <t>NG80_1</t>
  </si>
  <si>
    <t>NG80_2</t>
  </si>
  <si>
    <t>NG80_3</t>
  </si>
  <si>
    <t>NG9_1</t>
  </si>
  <si>
    <t>NG9_2</t>
  </si>
  <si>
    <t>NG90_1</t>
  </si>
  <si>
    <t>NG90_2</t>
  </si>
  <si>
    <t>NN1_1</t>
  </si>
  <si>
    <t>NN10_1</t>
  </si>
  <si>
    <t>NN10_2</t>
  </si>
  <si>
    <t>NN11_1</t>
  </si>
  <si>
    <t>NN11_2</t>
  </si>
  <si>
    <t>NN11_3</t>
  </si>
  <si>
    <t>NN11_4</t>
  </si>
  <si>
    <t>NN12_1</t>
  </si>
  <si>
    <t>NN12_2</t>
  </si>
  <si>
    <t>NN12_3</t>
  </si>
  <si>
    <t>NN13_1</t>
  </si>
  <si>
    <t>NN13_2</t>
  </si>
  <si>
    <t>NN13_3</t>
  </si>
  <si>
    <t>NN14_1</t>
  </si>
  <si>
    <t>NN14_2</t>
  </si>
  <si>
    <t>NN14_3</t>
  </si>
  <si>
    <t>NN14_4</t>
  </si>
  <si>
    <t>NN15_1</t>
  </si>
  <si>
    <t>NN16_1</t>
  </si>
  <si>
    <t>NN16_2</t>
  </si>
  <si>
    <t>NN17_1</t>
  </si>
  <si>
    <t>NN17_2</t>
  </si>
  <si>
    <t>NN18_1</t>
  </si>
  <si>
    <t>NN18_2</t>
  </si>
  <si>
    <t>NN2_1</t>
  </si>
  <si>
    <t>NN2_2</t>
  </si>
  <si>
    <t>NN29_1</t>
  </si>
  <si>
    <t>NN29_2</t>
  </si>
  <si>
    <t>NN3_1</t>
  </si>
  <si>
    <t>NN3_2</t>
  </si>
  <si>
    <t>NN3_3</t>
  </si>
  <si>
    <t>NN4_1</t>
  </si>
  <si>
    <t>NN4_2</t>
  </si>
  <si>
    <t>NN5_1</t>
  </si>
  <si>
    <t>NN5_2</t>
  </si>
  <si>
    <t>NN6_1</t>
  </si>
  <si>
    <t>NN6_2</t>
  </si>
  <si>
    <t>NN6_3</t>
  </si>
  <si>
    <t>NN6_4</t>
  </si>
  <si>
    <t>NN6_5</t>
  </si>
  <si>
    <t>NN7_1</t>
  </si>
  <si>
    <t>NN7_2</t>
  </si>
  <si>
    <t>NN7_3</t>
  </si>
  <si>
    <t>NN7_4</t>
  </si>
  <si>
    <t>NN7_5</t>
  </si>
  <si>
    <t>NN8_1</t>
  </si>
  <si>
    <t>NN8_2</t>
  </si>
  <si>
    <t>NN9_1</t>
  </si>
  <si>
    <t>NN9_2</t>
  </si>
  <si>
    <t>NN9_3</t>
  </si>
  <si>
    <t>NP10_1</t>
  </si>
  <si>
    <t>NP10_2</t>
  </si>
  <si>
    <t>NP11_1</t>
  </si>
  <si>
    <t>NP11_2</t>
  </si>
  <si>
    <t>NP11_3</t>
  </si>
  <si>
    <t>NP12_1</t>
  </si>
  <si>
    <t>NP13_1</t>
  </si>
  <si>
    <t>NP13_2</t>
  </si>
  <si>
    <t>NP15_1</t>
  </si>
  <si>
    <t>NP16_1</t>
  </si>
  <si>
    <t>NP16_2</t>
  </si>
  <si>
    <t>NP18_1</t>
  </si>
  <si>
    <t>NP18_2</t>
  </si>
  <si>
    <t>NP18_3</t>
  </si>
  <si>
    <t>NP19_1</t>
  </si>
  <si>
    <t>NP20_1</t>
  </si>
  <si>
    <t>NP22_1</t>
  </si>
  <si>
    <t>NP22_2</t>
  </si>
  <si>
    <t>NP23_1</t>
  </si>
  <si>
    <t>NP24_1</t>
  </si>
  <si>
    <t>NP25_1</t>
  </si>
  <si>
    <t>NP25_2</t>
  </si>
  <si>
    <t>NP25_3</t>
  </si>
  <si>
    <t>NP26_1</t>
  </si>
  <si>
    <t>NP26_2</t>
  </si>
  <si>
    <t>NP4_1</t>
  </si>
  <si>
    <t>NP4_2</t>
  </si>
  <si>
    <t>NP44_1</t>
  </si>
  <si>
    <t>NP44_2</t>
  </si>
  <si>
    <t>NP7_1</t>
  </si>
  <si>
    <t>NP7_2</t>
  </si>
  <si>
    <t>NP7_3</t>
  </si>
  <si>
    <t>NP8_1</t>
  </si>
  <si>
    <t>NP8_2</t>
  </si>
  <si>
    <t>NR1_1</t>
  </si>
  <si>
    <t>NR1_2</t>
  </si>
  <si>
    <t>NR1_3</t>
  </si>
  <si>
    <t>NR10_1</t>
  </si>
  <si>
    <t>NR10_2</t>
  </si>
  <si>
    <t>NR11_1</t>
  </si>
  <si>
    <t>NR11_2</t>
  </si>
  <si>
    <t>NR12_1</t>
  </si>
  <si>
    <t>NR12_2</t>
  </si>
  <si>
    <t>NR13_1</t>
  </si>
  <si>
    <t>NR13_2</t>
  </si>
  <si>
    <t>NR13_3</t>
  </si>
  <si>
    <t>NR14_1</t>
  </si>
  <si>
    <t>NR14_2</t>
  </si>
  <si>
    <t>NR15_1</t>
  </si>
  <si>
    <t>NR16_1</t>
  </si>
  <si>
    <t>NR16_2</t>
  </si>
  <si>
    <t>NR17_1</t>
  </si>
  <si>
    <t>NR18_1</t>
  </si>
  <si>
    <t>NR19_1</t>
  </si>
  <si>
    <t>NR2_1</t>
  </si>
  <si>
    <t>NR2_2</t>
  </si>
  <si>
    <t>NR20_1</t>
  </si>
  <si>
    <t>NR20_2</t>
  </si>
  <si>
    <t>NR20_3</t>
  </si>
  <si>
    <t>NR20_4</t>
  </si>
  <si>
    <t>NR21_1</t>
  </si>
  <si>
    <t>NR21_2</t>
  </si>
  <si>
    <t>NR21_3</t>
  </si>
  <si>
    <t>NR22_1</t>
  </si>
  <si>
    <t>NR22_2</t>
  </si>
  <si>
    <t>NR23_1</t>
  </si>
  <si>
    <t>NR23_2</t>
  </si>
  <si>
    <t>NR24_1</t>
  </si>
  <si>
    <t>NR25_1</t>
  </si>
  <si>
    <t>NR26_1</t>
  </si>
  <si>
    <t>NR27_1</t>
  </si>
  <si>
    <t>NR28_1</t>
  </si>
  <si>
    <t>NR29_1</t>
  </si>
  <si>
    <t>NR29_2</t>
  </si>
  <si>
    <t>NR3_1</t>
  </si>
  <si>
    <t>NR3_2</t>
  </si>
  <si>
    <t>NR30_1</t>
  </si>
  <si>
    <t>NR30_2</t>
  </si>
  <si>
    <t>NR31_1</t>
  </si>
  <si>
    <t>NR31_2</t>
  </si>
  <si>
    <t>NR31_3</t>
  </si>
  <si>
    <t>NR32_1</t>
  </si>
  <si>
    <t>NR33_1</t>
  </si>
  <si>
    <t>NR34_1</t>
  </si>
  <si>
    <t>NR34_2</t>
  </si>
  <si>
    <t>NR34_3</t>
  </si>
  <si>
    <t>NR35_1</t>
  </si>
  <si>
    <t>NR35_2</t>
  </si>
  <si>
    <t>NR4_1</t>
  </si>
  <si>
    <t>NR4_2</t>
  </si>
  <si>
    <t>NR4_3</t>
  </si>
  <si>
    <t>NR5_1</t>
  </si>
  <si>
    <t>NR5_2</t>
  </si>
  <si>
    <t>NR5_3</t>
  </si>
  <si>
    <t>NR6_1</t>
  </si>
  <si>
    <t>NR6_2</t>
  </si>
  <si>
    <t>NR7_1</t>
  </si>
  <si>
    <t>NR7_2</t>
  </si>
  <si>
    <t>NR8_1</t>
  </si>
  <si>
    <t>NR8_2</t>
  </si>
  <si>
    <t>NR9_1</t>
  </si>
  <si>
    <t>NR9_2</t>
  </si>
  <si>
    <t>NR9_3</t>
  </si>
  <si>
    <t>NR99_1</t>
  </si>
  <si>
    <t>NW1_1</t>
  </si>
  <si>
    <t>NW1_2</t>
  </si>
  <si>
    <t>NW10_1</t>
  </si>
  <si>
    <t>NW10_2</t>
  </si>
  <si>
    <t>NW10_3</t>
  </si>
  <si>
    <t>NW11_1</t>
  </si>
  <si>
    <t>NW2_1</t>
  </si>
  <si>
    <t>NW2_2</t>
  </si>
  <si>
    <t>NW2_3</t>
  </si>
  <si>
    <t>NW26_1</t>
  </si>
  <si>
    <t>NW3_1</t>
  </si>
  <si>
    <t>NW3_2</t>
  </si>
  <si>
    <t>NW4_1</t>
  </si>
  <si>
    <t>NW5_1</t>
  </si>
  <si>
    <t>NW5_2</t>
  </si>
  <si>
    <t>NW6_1</t>
  </si>
  <si>
    <t>NW6_2</t>
  </si>
  <si>
    <t>NW6_3</t>
  </si>
  <si>
    <t>NW7_1</t>
  </si>
  <si>
    <t>NW8_1</t>
  </si>
  <si>
    <t>NW8_2</t>
  </si>
  <si>
    <t>NW8_3</t>
  </si>
  <si>
    <t>NW9_1</t>
  </si>
  <si>
    <t>NW9_2</t>
  </si>
  <si>
    <t>NW9_3</t>
  </si>
  <si>
    <t>OL1_1</t>
  </si>
  <si>
    <t>OL10_1</t>
  </si>
  <si>
    <t>OL11_1</t>
  </si>
  <si>
    <t>OL12_1</t>
  </si>
  <si>
    <t>OL12_2</t>
  </si>
  <si>
    <t>OL13_1</t>
  </si>
  <si>
    <t>OL14_1</t>
  </si>
  <si>
    <t>OL14_2</t>
  </si>
  <si>
    <t>OL14_3</t>
  </si>
  <si>
    <t>OL15_1</t>
  </si>
  <si>
    <t>OL15_2</t>
  </si>
  <si>
    <t>OL16_1</t>
  </si>
  <si>
    <t>OL16_2</t>
  </si>
  <si>
    <t>OL2_1</t>
  </si>
  <si>
    <t>OL2_2</t>
  </si>
  <si>
    <t>OL3_1</t>
  </si>
  <si>
    <t>OL4_1</t>
  </si>
  <si>
    <t>OL5_1</t>
  </si>
  <si>
    <t>OL5_2</t>
  </si>
  <si>
    <t>OL6_1</t>
  </si>
  <si>
    <t>OL6_2</t>
  </si>
  <si>
    <t>OL7_1</t>
  </si>
  <si>
    <t>OL8_1</t>
  </si>
  <si>
    <t>OL9_1</t>
  </si>
  <si>
    <t>OL95_1</t>
  </si>
  <si>
    <t>OX1_1</t>
  </si>
  <si>
    <t>OX1_2</t>
  </si>
  <si>
    <t>OX10_1</t>
  </si>
  <si>
    <t>OX11_1</t>
  </si>
  <si>
    <t>OX11_2</t>
  </si>
  <si>
    <t>OX12_1</t>
  </si>
  <si>
    <t>OX12_2</t>
  </si>
  <si>
    <t>OX13_1</t>
  </si>
  <si>
    <t>OX13_2</t>
  </si>
  <si>
    <t>OX14_1</t>
  </si>
  <si>
    <t>OX14_2</t>
  </si>
  <si>
    <t>OX15_1</t>
  </si>
  <si>
    <t>OX15_2</t>
  </si>
  <si>
    <t>OX15_3</t>
  </si>
  <si>
    <t>OX16_1</t>
  </si>
  <si>
    <t>OX17_1</t>
  </si>
  <si>
    <t>OX17_2</t>
  </si>
  <si>
    <t>OX17_3</t>
  </si>
  <si>
    <t>OX18_1</t>
  </si>
  <si>
    <t>OX18_2</t>
  </si>
  <si>
    <t>OX2_1</t>
  </si>
  <si>
    <t>OX2_2</t>
  </si>
  <si>
    <t>OX2_3</t>
  </si>
  <si>
    <t>OX2_4</t>
  </si>
  <si>
    <t>OX20_1</t>
  </si>
  <si>
    <t>OX20_2</t>
  </si>
  <si>
    <t>OX25_1</t>
  </si>
  <si>
    <t>OX25_2</t>
  </si>
  <si>
    <t>OX26_1</t>
  </si>
  <si>
    <t>OX27_1</t>
  </si>
  <si>
    <t>OX27_2</t>
  </si>
  <si>
    <t>OX27_3</t>
  </si>
  <si>
    <t>OX28_1</t>
  </si>
  <si>
    <t>OX29_1</t>
  </si>
  <si>
    <t>OX29_2</t>
  </si>
  <si>
    <t>OX29_3</t>
  </si>
  <si>
    <t>OX3_1</t>
  </si>
  <si>
    <t>OX3_2</t>
  </si>
  <si>
    <t>OX3_3</t>
  </si>
  <si>
    <t>OX33_1</t>
  </si>
  <si>
    <t>OX33_2</t>
  </si>
  <si>
    <t>OX33_3</t>
  </si>
  <si>
    <t>OX39_1</t>
  </si>
  <si>
    <t>OX39_2</t>
  </si>
  <si>
    <t>OX4_1</t>
  </si>
  <si>
    <t>OX4_2</t>
  </si>
  <si>
    <t>OX44_1</t>
  </si>
  <si>
    <t>OX44_2</t>
  </si>
  <si>
    <t>OX49_1</t>
  </si>
  <si>
    <t>OX5_1</t>
  </si>
  <si>
    <t>OX5_2</t>
  </si>
  <si>
    <t>OX5_3</t>
  </si>
  <si>
    <t>OX7_1</t>
  </si>
  <si>
    <t>OX7_2</t>
  </si>
  <si>
    <t>OX7_3</t>
  </si>
  <si>
    <t>OX7_4</t>
  </si>
  <si>
    <t>OX9_1</t>
  </si>
  <si>
    <t>OX9_2</t>
  </si>
  <si>
    <t>PE1_1</t>
  </si>
  <si>
    <t>PE10_1</t>
  </si>
  <si>
    <t>PE10_2</t>
  </si>
  <si>
    <t>PE11_1</t>
  </si>
  <si>
    <t>PE11_2</t>
  </si>
  <si>
    <t>PE12_1</t>
  </si>
  <si>
    <t>PE12_2</t>
  </si>
  <si>
    <t>PE12_3</t>
  </si>
  <si>
    <t>PE13_1</t>
  </si>
  <si>
    <t>PE13_2</t>
  </si>
  <si>
    <t>PE13_3</t>
  </si>
  <si>
    <t>PE13_4</t>
  </si>
  <si>
    <t>PE14_1</t>
  </si>
  <si>
    <t>PE14_2</t>
  </si>
  <si>
    <t>PE14_3</t>
  </si>
  <si>
    <t>PE14_4</t>
  </si>
  <si>
    <t>PE15_1</t>
  </si>
  <si>
    <t>PE15_2</t>
  </si>
  <si>
    <t>PE16_1</t>
  </si>
  <si>
    <t>PE16_2</t>
  </si>
  <si>
    <t>PE19_1</t>
  </si>
  <si>
    <t>PE19_2</t>
  </si>
  <si>
    <t>PE19_3</t>
  </si>
  <si>
    <t>PE19_4</t>
  </si>
  <si>
    <t>PE2_1</t>
  </si>
  <si>
    <t>PE2_2</t>
  </si>
  <si>
    <t>PE20_1</t>
  </si>
  <si>
    <t>PE20_2</t>
  </si>
  <si>
    <t>PE20_3</t>
  </si>
  <si>
    <t>PE21_1</t>
  </si>
  <si>
    <t>PE22_1</t>
  </si>
  <si>
    <t>PE22_2</t>
  </si>
  <si>
    <t>PE23_1</t>
  </si>
  <si>
    <t>PE24_1</t>
  </si>
  <si>
    <t>PE25_1</t>
  </si>
  <si>
    <t>PE26_1</t>
  </si>
  <si>
    <t>PE26_2</t>
  </si>
  <si>
    <t>PE27_1</t>
  </si>
  <si>
    <t>PE28_1</t>
  </si>
  <si>
    <t>PE28_2</t>
  </si>
  <si>
    <t>PE28_3</t>
  </si>
  <si>
    <t>PE28_4</t>
  </si>
  <si>
    <t>PE28_5</t>
  </si>
  <si>
    <t>PE29_1</t>
  </si>
  <si>
    <t>PE3_1</t>
  </si>
  <si>
    <t>PE30_1</t>
  </si>
  <si>
    <t>PE31_1</t>
  </si>
  <si>
    <t>PE31_2</t>
  </si>
  <si>
    <t>PE32_1</t>
  </si>
  <si>
    <t>PE32_2</t>
  </si>
  <si>
    <t>PE33_1</t>
  </si>
  <si>
    <t>PE33_2</t>
  </si>
  <si>
    <t>PE34_1</t>
  </si>
  <si>
    <t>PE34_2</t>
  </si>
  <si>
    <t>PE35_1</t>
  </si>
  <si>
    <t>PE36_1</t>
  </si>
  <si>
    <t>PE37_1</t>
  </si>
  <si>
    <t>PE38_1</t>
  </si>
  <si>
    <t>PE38_2</t>
  </si>
  <si>
    <t>PE4_1</t>
  </si>
  <si>
    <t>PE5_1</t>
  </si>
  <si>
    <t>PE6_1</t>
  </si>
  <si>
    <t>PE6_2</t>
  </si>
  <si>
    <t>PE6_3</t>
  </si>
  <si>
    <t>PE7_1</t>
  </si>
  <si>
    <t>PE7_2</t>
  </si>
  <si>
    <t>PE7_3</t>
  </si>
  <si>
    <t>PE8_1</t>
  </si>
  <si>
    <t>PE8_2</t>
  </si>
  <si>
    <t>PE8_3</t>
  </si>
  <si>
    <t>PE9_1</t>
  </si>
  <si>
    <t>PE9_2</t>
  </si>
  <si>
    <t>PE9_3</t>
  </si>
  <si>
    <t>PE9_4</t>
  </si>
  <si>
    <t>PL1_1</t>
  </si>
  <si>
    <t>PL10_1</t>
  </si>
  <si>
    <t>PL11_1</t>
  </si>
  <si>
    <t>PL12_1</t>
  </si>
  <si>
    <t>PL13_1</t>
  </si>
  <si>
    <t>PL14_1</t>
  </si>
  <si>
    <t>PL15_1</t>
  </si>
  <si>
    <t>PL15_2</t>
  </si>
  <si>
    <t>PL15_3</t>
  </si>
  <si>
    <t>PL16_1</t>
  </si>
  <si>
    <t>PL16_2</t>
  </si>
  <si>
    <t>PL17_1</t>
  </si>
  <si>
    <t>PL18_1</t>
  </si>
  <si>
    <t>PL19_1</t>
  </si>
  <si>
    <t>PL2_1</t>
  </si>
  <si>
    <t>PL20_1</t>
  </si>
  <si>
    <t>PL20_2</t>
  </si>
  <si>
    <t>PL20_3</t>
  </si>
  <si>
    <t>PL21_1</t>
  </si>
  <si>
    <t>PL22_1</t>
  </si>
  <si>
    <t>PL23_1</t>
  </si>
  <si>
    <t>PL24_1</t>
  </si>
  <si>
    <t>PL25_1</t>
  </si>
  <si>
    <t>PL26_1</t>
  </si>
  <si>
    <t>PL27_1</t>
  </si>
  <si>
    <t>PL28_1</t>
  </si>
  <si>
    <t>PL29_1</t>
  </si>
  <si>
    <t>PL3_1</t>
  </si>
  <si>
    <t>PL30_1</t>
  </si>
  <si>
    <t>PL31_1</t>
  </si>
  <si>
    <t>PL32_1</t>
  </si>
  <si>
    <t>PL33_1</t>
  </si>
  <si>
    <t>PL34_1</t>
  </si>
  <si>
    <t>PL35_1</t>
  </si>
  <si>
    <t>PL4_1</t>
  </si>
  <si>
    <t>PL5_1</t>
  </si>
  <si>
    <t>PL5_2</t>
  </si>
  <si>
    <t>PL6_1</t>
  </si>
  <si>
    <t>PL6_2</t>
  </si>
  <si>
    <t>PL6_3</t>
  </si>
  <si>
    <t>PL7_1</t>
  </si>
  <si>
    <t>PL7_2</t>
  </si>
  <si>
    <t>PL7_3</t>
  </si>
  <si>
    <t>PL8_1</t>
  </si>
  <si>
    <t>PL8_2</t>
  </si>
  <si>
    <t>PL9_1</t>
  </si>
  <si>
    <t>PL9_2</t>
  </si>
  <si>
    <t>PL95_1</t>
  </si>
  <si>
    <t>PO1_1</t>
  </si>
  <si>
    <t>PO10_1</t>
  </si>
  <si>
    <t>PO10_2</t>
  </si>
  <si>
    <t>PO11_1</t>
  </si>
  <si>
    <t>PO12_1</t>
  </si>
  <si>
    <t>PO13_1</t>
  </si>
  <si>
    <t>PO13_2</t>
  </si>
  <si>
    <t>PO14_1</t>
  </si>
  <si>
    <t>PO15_1</t>
  </si>
  <si>
    <t>PO15_2</t>
  </si>
  <si>
    <t>PO16_1</t>
  </si>
  <si>
    <t>PO16_2</t>
  </si>
  <si>
    <t>PO17_1</t>
  </si>
  <si>
    <t>PO17_2</t>
  </si>
  <si>
    <t>PO17_3</t>
  </si>
  <si>
    <t>PO18_1</t>
  </si>
  <si>
    <t>PO18_2</t>
  </si>
  <si>
    <t>PO19_1</t>
  </si>
  <si>
    <t>PO2_1</t>
  </si>
  <si>
    <t>PO20_1</t>
  </si>
  <si>
    <t>PO20_2</t>
  </si>
  <si>
    <t>PO21_1</t>
  </si>
  <si>
    <t>PO22_1</t>
  </si>
  <si>
    <t>PO3_1</t>
  </si>
  <si>
    <t>PO30_1</t>
  </si>
  <si>
    <t>PO31_1</t>
  </si>
  <si>
    <t>PO32_1</t>
  </si>
  <si>
    <t>PO33_1</t>
  </si>
  <si>
    <t>PO34_1</t>
  </si>
  <si>
    <t>PO35_1</t>
  </si>
  <si>
    <t>PO36_1</t>
  </si>
  <si>
    <t>PO37_1</t>
  </si>
  <si>
    <t>PO38_1</t>
  </si>
  <si>
    <t>PO39_1</t>
  </si>
  <si>
    <t>PO4_1</t>
  </si>
  <si>
    <t>PO40_1</t>
  </si>
  <si>
    <t>PO41_1</t>
  </si>
  <si>
    <t>PO5_1</t>
  </si>
  <si>
    <t>PO6_1</t>
  </si>
  <si>
    <t>PO6_2</t>
  </si>
  <si>
    <t>PO7_1</t>
  </si>
  <si>
    <t>PO7_2</t>
  </si>
  <si>
    <t>PO7_3</t>
  </si>
  <si>
    <t>PO7_4</t>
  </si>
  <si>
    <t>PO8_1</t>
  </si>
  <si>
    <t>PO8_2</t>
  </si>
  <si>
    <t>PO8_3</t>
  </si>
  <si>
    <t>PO9_1</t>
  </si>
  <si>
    <t>PO9_2</t>
  </si>
  <si>
    <t>PO9_3</t>
  </si>
  <si>
    <t>PR0_1</t>
  </si>
  <si>
    <t>PR1_1</t>
  </si>
  <si>
    <t>PR1_2</t>
  </si>
  <si>
    <t>PR11_1</t>
  </si>
  <si>
    <t>PR2_1</t>
  </si>
  <si>
    <t>PR25_1</t>
  </si>
  <si>
    <t>PR25_2</t>
  </si>
  <si>
    <t>PR26_1</t>
  </si>
  <si>
    <t>PR26_2</t>
  </si>
  <si>
    <t>PR3_1</t>
  </si>
  <si>
    <t>PR3_2</t>
  </si>
  <si>
    <t>PR3_3</t>
  </si>
  <si>
    <t>PR3_4</t>
  </si>
  <si>
    <t>PR3_5</t>
  </si>
  <si>
    <t>PR4_1</t>
  </si>
  <si>
    <t>PR4_2</t>
  </si>
  <si>
    <t>PR4_3</t>
  </si>
  <si>
    <t>PR4_4</t>
  </si>
  <si>
    <t>PR4_5</t>
  </si>
  <si>
    <t>PR4_6</t>
  </si>
  <si>
    <t>PR5_1</t>
  </si>
  <si>
    <t>PR5_2</t>
  </si>
  <si>
    <t>PR5_3</t>
  </si>
  <si>
    <t>PR6_1</t>
  </si>
  <si>
    <t>PR6_2</t>
  </si>
  <si>
    <t>PR7_1</t>
  </si>
  <si>
    <t>PR7_2</t>
  </si>
  <si>
    <t>PR7_3</t>
  </si>
  <si>
    <t>PR8_1</t>
  </si>
  <si>
    <t>PR8_2</t>
  </si>
  <si>
    <t>PR9_1</t>
  </si>
  <si>
    <t>PR9_2</t>
  </si>
  <si>
    <t>RG1_1</t>
  </si>
  <si>
    <t>RG1_2</t>
  </si>
  <si>
    <t>RG10_1</t>
  </si>
  <si>
    <t>RG10_2</t>
  </si>
  <si>
    <t>RG10_3</t>
  </si>
  <si>
    <t>RG12_1</t>
  </si>
  <si>
    <t>RG14_1</t>
  </si>
  <si>
    <t>RG17_1</t>
  </si>
  <si>
    <t>RG17_2</t>
  </si>
  <si>
    <t>RG17_3</t>
  </si>
  <si>
    <t>RG18_1</t>
  </si>
  <si>
    <t>RG19_1</t>
  </si>
  <si>
    <t>RG19_2</t>
  </si>
  <si>
    <t>RG19_3</t>
  </si>
  <si>
    <t>RG2_1</t>
  </si>
  <si>
    <t>RG2_2</t>
  </si>
  <si>
    <t>RG20_1</t>
  </si>
  <si>
    <t>RG20_2</t>
  </si>
  <si>
    <t>RG21_1</t>
  </si>
  <si>
    <t>RG22_1</t>
  </si>
  <si>
    <t>RG23_1</t>
  </si>
  <si>
    <t>RG24_1</t>
  </si>
  <si>
    <t>RG25_1</t>
  </si>
  <si>
    <t>RG25_2</t>
  </si>
  <si>
    <t>RG25_3</t>
  </si>
  <si>
    <t>RG26_1</t>
  </si>
  <si>
    <t>RG26_2</t>
  </si>
  <si>
    <t>RG27_1</t>
  </si>
  <si>
    <t>RG27_2</t>
  </si>
  <si>
    <t>RG27_3</t>
  </si>
  <si>
    <t>RG27_4</t>
  </si>
  <si>
    <t>RG28_1</t>
  </si>
  <si>
    <t>RG28_2</t>
  </si>
  <si>
    <t>RG29_1</t>
  </si>
  <si>
    <t>RG29_2</t>
  </si>
  <si>
    <t>RG29_3</t>
  </si>
  <si>
    <t>RG30_1</t>
  </si>
  <si>
    <t>RG30_2</t>
  </si>
  <si>
    <t>RG31_1</t>
  </si>
  <si>
    <t>RG31_2</t>
  </si>
  <si>
    <t>RG4_1</t>
  </si>
  <si>
    <t>RG4_2</t>
  </si>
  <si>
    <t>RG4_3</t>
  </si>
  <si>
    <t>RG40_1</t>
  </si>
  <si>
    <t>RG40_2</t>
  </si>
  <si>
    <t>RG40_3</t>
  </si>
  <si>
    <t>RG41_1</t>
  </si>
  <si>
    <t>RG42_1</t>
  </si>
  <si>
    <t>RG42_2</t>
  </si>
  <si>
    <t>RG42_3</t>
  </si>
  <si>
    <t>RG45_1</t>
  </si>
  <si>
    <t>RG45_2</t>
  </si>
  <si>
    <t>RG5_1</t>
  </si>
  <si>
    <t>RG5_2</t>
  </si>
  <si>
    <t>RG6_1</t>
  </si>
  <si>
    <t>RG6_2</t>
  </si>
  <si>
    <t>RG7_1</t>
  </si>
  <si>
    <t>RG7_2</t>
  </si>
  <si>
    <t>RG7_3</t>
  </si>
  <si>
    <t>RG7_4</t>
  </si>
  <si>
    <t>RG7_5</t>
  </si>
  <si>
    <t>RG8_1</t>
  </si>
  <si>
    <t>RG8_2</t>
  </si>
  <si>
    <t>RG9_1</t>
  </si>
  <si>
    <t>RG9_2</t>
  </si>
  <si>
    <t>RG9_3</t>
  </si>
  <si>
    <t>RG9_4</t>
  </si>
  <si>
    <t>RH1_1</t>
  </si>
  <si>
    <t>RH1_2</t>
  </si>
  <si>
    <t>RH10_1</t>
  </si>
  <si>
    <t>RH10_2</t>
  </si>
  <si>
    <t>RH10_3</t>
  </si>
  <si>
    <t>RH11_1</t>
  </si>
  <si>
    <t>RH11_2</t>
  </si>
  <si>
    <t>RH11_3</t>
  </si>
  <si>
    <t>RH12_1</t>
  </si>
  <si>
    <t>RH12_2</t>
  </si>
  <si>
    <t>RH12_3</t>
  </si>
  <si>
    <t>RH13_1</t>
  </si>
  <si>
    <t>RH13_2</t>
  </si>
  <si>
    <t>RH14_1</t>
  </si>
  <si>
    <t>RH14_2</t>
  </si>
  <si>
    <t>RH14_3</t>
  </si>
  <si>
    <t>RH15_1</t>
  </si>
  <si>
    <t>RH15_2</t>
  </si>
  <si>
    <t>RH16_1</t>
  </si>
  <si>
    <t>RH16_2</t>
  </si>
  <si>
    <t>RH17_1</t>
  </si>
  <si>
    <t>RH17_2</t>
  </si>
  <si>
    <t>RH17_3</t>
  </si>
  <si>
    <t>RH17_4</t>
  </si>
  <si>
    <t>RH18_1</t>
  </si>
  <si>
    <t>RH18_2</t>
  </si>
  <si>
    <t>RH19_1</t>
  </si>
  <si>
    <t>RH19_2</t>
  </si>
  <si>
    <t>RH19_3</t>
  </si>
  <si>
    <t>RH2_1</t>
  </si>
  <si>
    <t>RH2_2</t>
  </si>
  <si>
    <t>RH20_1</t>
  </si>
  <si>
    <t>RH20_2</t>
  </si>
  <si>
    <t>RH3_1</t>
  </si>
  <si>
    <t>RH4_1</t>
  </si>
  <si>
    <t>RH5_1</t>
  </si>
  <si>
    <t>RH5_2</t>
  </si>
  <si>
    <t>RH5_3</t>
  </si>
  <si>
    <t>RH5_4</t>
  </si>
  <si>
    <t>RH6_1</t>
  </si>
  <si>
    <t>RH6_2</t>
  </si>
  <si>
    <t>RH6_3</t>
  </si>
  <si>
    <t>RH6_4</t>
  </si>
  <si>
    <t>RH7_1</t>
  </si>
  <si>
    <t>RH77_1</t>
  </si>
  <si>
    <t>RH8_1</t>
  </si>
  <si>
    <t>RH9_1</t>
  </si>
  <si>
    <t>RH9_2</t>
  </si>
  <si>
    <t>RM1_1</t>
  </si>
  <si>
    <t>RM10_1</t>
  </si>
  <si>
    <t>RM11_1</t>
  </si>
  <si>
    <t>RM12_1</t>
  </si>
  <si>
    <t>RM13_1</t>
  </si>
  <si>
    <t>RM14_1</t>
  </si>
  <si>
    <t>RM14_2</t>
  </si>
  <si>
    <t>RM14_3</t>
  </si>
  <si>
    <t>RM15_1</t>
  </si>
  <si>
    <t>RM15_2</t>
  </si>
  <si>
    <t>RM16_1</t>
  </si>
  <si>
    <t>RM17_1</t>
  </si>
  <si>
    <t>RM18_1</t>
  </si>
  <si>
    <t>RM19_1</t>
  </si>
  <si>
    <t>RM2_1</t>
  </si>
  <si>
    <t>RM20_1</t>
  </si>
  <si>
    <t>RM3_1</t>
  </si>
  <si>
    <t>RM4_1</t>
  </si>
  <si>
    <t>RM4_2</t>
  </si>
  <si>
    <t>RM4_3</t>
  </si>
  <si>
    <t>RM5_1</t>
  </si>
  <si>
    <t>RM5_2</t>
  </si>
  <si>
    <t>RM5_3</t>
  </si>
  <si>
    <t>RM6_1</t>
  </si>
  <si>
    <t>RM6_2</t>
  </si>
  <si>
    <t>RM6_3</t>
  </si>
  <si>
    <t>RM7_1</t>
  </si>
  <si>
    <t>RM7_2</t>
  </si>
  <si>
    <t>RM8_1</t>
  </si>
  <si>
    <t>RM8_2</t>
  </si>
  <si>
    <t>RM9_1</t>
  </si>
  <si>
    <t>RM9_2</t>
  </si>
  <si>
    <t>S1_1</t>
  </si>
  <si>
    <t>S10_1</t>
  </si>
  <si>
    <t>S11_1</t>
  </si>
  <si>
    <t>S11_2</t>
  </si>
  <si>
    <t>S12_1</t>
  </si>
  <si>
    <t>S12_2</t>
  </si>
  <si>
    <t>S13_1</t>
  </si>
  <si>
    <t>S13_2</t>
  </si>
  <si>
    <t>S14_1</t>
  </si>
  <si>
    <t>S17_1</t>
  </si>
  <si>
    <t>S17_2</t>
  </si>
  <si>
    <t>S18_1</t>
  </si>
  <si>
    <t>S2_1</t>
  </si>
  <si>
    <t>S20_1</t>
  </si>
  <si>
    <t>S20_2</t>
  </si>
  <si>
    <t>S21_1</t>
  </si>
  <si>
    <t>S21_2</t>
  </si>
  <si>
    <t>S21_3</t>
  </si>
  <si>
    <t>S25_1</t>
  </si>
  <si>
    <t>S26_1</t>
  </si>
  <si>
    <t>S3_1</t>
  </si>
  <si>
    <t>S32_1</t>
  </si>
  <si>
    <t>S32_2</t>
  </si>
  <si>
    <t>S33_1</t>
  </si>
  <si>
    <t>S33_2</t>
  </si>
  <si>
    <t>S35_1</t>
  </si>
  <si>
    <t>S35_2</t>
  </si>
  <si>
    <t>S35_3</t>
  </si>
  <si>
    <t>S36_1</t>
  </si>
  <si>
    <t>S36_2</t>
  </si>
  <si>
    <t>S4_1</t>
  </si>
  <si>
    <t>S40_1</t>
  </si>
  <si>
    <t>S40_2</t>
  </si>
  <si>
    <t>S41_1</t>
  </si>
  <si>
    <t>S41_2</t>
  </si>
  <si>
    <t>S42_1</t>
  </si>
  <si>
    <t>S42_2</t>
  </si>
  <si>
    <t>S42_3</t>
  </si>
  <si>
    <t>S42_4</t>
  </si>
  <si>
    <t>S43_1</t>
  </si>
  <si>
    <t>S43_2</t>
  </si>
  <si>
    <t>S43_3</t>
  </si>
  <si>
    <t>S44_1</t>
  </si>
  <si>
    <t>S44_2</t>
  </si>
  <si>
    <t>S44_3</t>
  </si>
  <si>
    <t>S45_1</t>
  </si>
  <si>
    <t>S45_2</t>
  </si>
  <si>
    <t>S45_3</t>
  </si>
  <si>
    <t>S49_1</t>
  </si>
  <si>
    <t>S5_1</t>
  </si>
  <si>
    <t>S6_1</t>
  </si>
  <si>
    <t>S60_1</t>
  </si>
  <si>
    <t>S60_2</t>
  </si>
  <si>
    <t>S61_1</t>
  </si>
  <si>
    <t>S61_2</t>
  </si>
  <si>
    <t>S62_1</t>
  </si>
  <si>
    <t>S63_1</t>
  </si>
  <si>
    <t>S63_2</t>
  </si>
  <si>
    <t>S64_1</t>
  </si>
  <si>
    <t>S64_2</t>
  </si>
  <si>
    <t>S65_1</t>
  </si>
  <si>
    <t>S65_2</t>
  </si>
  <si>
    <t>S66_1</t>
  </si>
  <si>
    <t>S66_2</t>
  </si>
  <si>
    <t>S7_1</t>
  </si>
  <si>
    <t>S70_1</t>
  </si>
  <si>
    <t>S71_1</t>
  </si>
  <si>
    <t>S71_2</t>
  </si>
  <si>
    <t>S72_1</t>
  </si>
  <si>
    <t>S72_2</t>
  </si>
  <si>
    <t>S73_1</t>
  </si>
  <si>
    <t>S73_2</t>
  </si>
  <si>
    <t>S74_1</t>
  </si>
  <si>
    <t>S74_2</t>
  </si>
  <si>
    <t>S75_1</t>
  </si>
  <si>
    <t>S75_2</t>
  </si>
  <si>
    <t>S8_1</t>
  </si>
  <si>
    <t>S8_2</t>
  </si>
  <si>
    <t>S80_1</t>
  </si>
  <si>
    <t>S80_2</t>
  </si>
  <si>
    <t>S80_3</t>
  </si>
  <si>
    <t>S81_1</t>
  </si>
  <si>
    <t>S81_2</t>
  </si>
  <si>
    <t>S9_1</t>
  </si>
  <si>
    <t>S95_1</t>
  </si>
  <si>
    <t>S95_2</t>
  </si>
  <si>
    <t>S96_1</t>
  </si>
  <si>
    <t>S97_1</t>
  </si>
  <si>
    <t>S97_2</t>
  </si>
  <si>
    <t>S98_1</t>
  </si>
  <si>
    <t>S99_1</t>
  </si>
  <si>
    <t>SA1_1</t>
  </si>
  <si>
    <t>SA1_2</t>
  </si>
  <si>
    <t>SA10_1</t>
  </si>
  <si>
    <t>SA10_2</t>
  </si>
  <si>
    <t>SA11_1</t>
  </si>
  <si>
    <t>SA11_2</t>
  </si>
  <si>
    <t>SA11_3</t>
  </si>
  <si>
    <t>SA12_1</t>
  </si>
  <si>
    <t>SA13_1</t>
  </si>
  <si>
    <t>SA14_1</t>
  </si>
  <si>
    <t>SA15_1</t>
  </si>
  <si>
    <t>SA16_1</t>
  </si>
  <si>
    <t>SA17_1</t>
  </si>
  <si>
    <t>SA18_1</t>
  </si>
  <si>
    <t>SA18_2</t>
  </si>
  <si>
    <t>SA18_3</t>
  </si>
  <si>
    <t>SA19_1</t>
  </si>
  <si>
    <t>SA2_1</t>
  </si>
  <si>
    <t>SA20_1</t>
  </si>
  <si>
    <t>SA3_1</t>
  </si>
  <si>
    <t>SA31_1</t>
  </si>
  <si>
    <t>SA32_1</t>
  </si>
  <si>
    <t>SA33_1</t>
  </si>
  <si>
    <t>SA34_1</t>
  </si>
  <si>
    <t>SA34_2</t>
  </si>
  <si>
    <t>SA35_1</t>
  </si>
  <si>
    <t>SA35_2</t>
  </si>
  <si>
    <t>SA35_3</t>
  </si>
  <si>
    <t>SA36_1</t>
  </si>
  <si>
    <t>SA37_1</t>
  </si>
  <si>
    <t>SA37_2</t>
  </si>
  <si>
    <t>SA38_1</t>
  </si>
  <si>
    <t>SA38_2</t>
  </si>
  <si>
    <t>SA39_1</t>
  </si>
  <si>
    <t>SA39_2</t>
  </si>
  <si>
    <t>SA4_1</t>
  </si>
  <si>
    <t>SA4_2</t>
  </si>
  <si>
    <t>SA40_1</t>
  </si>
  <si>
    <t>SA40_2</t>
  </si>
  <si>
    <t>SA41_1</t>
  </si>
  <si>
    <t>SA41_2</t>
  </si>
  <si>
    <t>SA42_1</t>
  </si>
  <si>
    <t>SA43_1</t>
  </si>
  <si>
    <t>SA43_2</t>
  </si>
  <si>
    <t>SA44_1</t>
  </si>
  <si>
    <t>SA44_2</t>
  </si>
  <si>
    <t>SA45_1</t>
  </si>
  <si>
    <t>SA46_1</t>
  </si>
  <si>
    <t>SA47_1</t>
  </si>
  <si>
    <t>SA48_1</t>
  </si>
  <si>
    <t>SA48_2</t>
  </si>
  <si>
    <t>SA5_1</t>
  </si>
  <si>
    <t>SA6_1</t>
  </si>
  <si>
    <t>SA61_1</t>
  </si>
  <si>
    <t>SA62_1</t>
  </si>
  <si>
    <t>SA63_1</t>
  </si>
  <si>
    <t>SA64_1</t>
  </si>
  <si>
    <t>SA65_1</t>
  </si>
  <si>
    <t>SA66_1</t>
  </si>
  <si>
    <t>SA66_2</t>
  </si>
  <si>
    <t>SA67_1</t>
  </si>
  <si>
    <t>SA67_2</t>
  </si>
  <si>
    <t>SA68_1</t>
  </si>
  <si>
    <t>SA69_1</t>
  </si>
  <si>
    <t>SA7_1</t>
  </si>
  <si>
    <t>SA7_2</t>
  </si>
  <si>
    <t>SA70_1</t>
  </si>
  <si>
    <t>SA71_1</t>
  </si>
  <si>
    <t>SA72_1</t>
  </si>
  <si>
    <t>SA73_1</t>
  </si>
  <si>
    <t>SA8_1</t>
  </si>
  <si>
    <t>SA8_2</t>
  </si>
  <si>
    <t>SA80_1</t>
  </si>
  <si>
    <t>SA9_1</t>
  </si>
  <si>
    <t>SA9_2</t>
  </si>
  <si>
    <t>SA9_3</t>
  </si>
  <si>
    <t>SA99_1</t>
  </si>
  <si>
    <t>SE1_1</t>
  </si>
  <si>
    <t>SE1_2</t>
  </si>
  <si>
    <t>SE10_1</t>
  </si>
  <si>
    <t>SE10_2</t>
  </si>
  <si>
    <t>SE11_1</t>
  </si>
  <si>
    <t>SE11_2</t>
  </si>
  <si>
    <t>SE12_1</t>
  </si>
  <si>
    <t>SE12_2</t>
  </si>
  <si>
    <t>SE13_1</t>
  </si>
  <si>
    <t>SE13_2</t>
  </si>
  <si>
    <t>SE14_1</t>
  </si>
  <si>
    <t>SE14_2</t>
  </si>
  <si>
    <t>SE15_1</t>
  </si>
  <si>
    <t>SE15_2</t>
  </si>
  <si>
    <t>SE16_1</t>
  </si>
  <si>
    <t>SE16_2</t>
  </si>
  <si>
    <t>SE17_1</t>
  </si>
  <si>
    <t>SE18_1</t>
  </si>
  <si>
    <t>SE19_1</t>
  </si>
  <si>
    <t>SE19_2</t>
  </si>
  <si>
    <t>SE19_3</t>
  </si>
  <si>
    <t>SE19_4</t>
  </si>
  <si>
    <t>SE2_1</t>
  </si>
  <si>
    <t>SE2_2</t>
  </si>
  <si>
    <t>SE20_1</t>
  </si>
  <si>
    <t>SE21_1</t>
  </si>
  <si>
    <t>SE21_2</t>
  </si>
  <si>
    <t>SE22_1</t>
  </si>
  <si>
    <t>SE23_1</t>
  </si>
  <si>
    <t>SE23_2</t>
  </si>
  <si>
    <t>SE24_1</t>
  </si>
  <si>
    <t>SE24_2</t>
  </si>
  <si>
    <t>SE25_1</t>
  </si>
  <si>
    <t>SE26_1</t>
  </si>
  <si>
    <t>SE26_2</t>
  </si>
  <si>
    <t>SE26_3</t>
  </si>
  <si>
    <t>SE27_1</t>
  </si>
  <si>
    <t>SE28_1</t>
  </si>
  <si>
    <t>SE28_2</t>
  </si>
  <si>
    <t>SE3_1</t>
  </si>
  <si>
    <t>SE3_2</t>
  </si>
  <si>
    <t>SE4_1</t>
  </si>
  <si>
    <t>SE4_2</t>
  </si>
  <si>
    <t>SE5_1</t>
  </si>
  <si>
    <t>SE5_2</t>
  </si>
  <si>
    <t>SE6_1</t>
  </si>
  <si>
    <t>SE7_1</t>
  </si>
  <si>
    <t>SE8_1</t>
  </si>
  <si>
    <t>SE8_2</t>
  </si>
  <si>
    <t>SE8_3</t>
  </si>
  <si>
    <t>SE9_1</t>
  </si>
  <si>
    <t>SE9_2</t>
  </si>
  <si>
    <t>SE9_3</t>
  </si>
  <si>
    <t>SE9_4</t>
  </si>
  <si>
    <t>SG1_1</t>
  </si>
  <si>
    <t>SG1_2</t>
  </si>
  <si>
    <t>SG10_1</t>
  </si>
  <si>
    <t>SG11_1</t>
  </si>
  <si>
    <t>SG12_1</t>
  </si>
  <si>
    <t>SG13_1</t>
  </si>
  <si>
    <t>SG13_2</t>
  </si>
  <si>
    <t>SG13_3</t>
  </si>
  <si>
    <t>SG14_1</t>
  </si>
  <si>
    <t>SG15_1</t>
  </si>
  <si>
    <t>SG15_2</t>
  </si>
  <si>
    <t>SG16_1</t>
  </si>
  <si>
    <t>SG17_1</t>
  </si>
  <si>
    <t>SG18_1</t>
  </si>
  <si>
    <t>SG19_1</t>
  </si>
  <si>
    <t>SG19_2</t>
  </si>
  <si>
    <t>SG19_3</t>
  </si>
  <si>
    <t>SG2_1</t>
  </si>
  <si>
    <t>SG2_2</t>
  </si>
  <si>
    <t>SG2_3</t>
  </si>
  <si>
    <t>SG3_1</t>
  </si>
  <si>
    <t>SG3_2</t>
  </si>
  <si>
    <t>SG3_3</t>
  </si>
  <si>
    <t>SG4_1</t>
  </si>
  <si>
    <t>SG4_2</t>
  </si>
  <si>
    <t>SG4_3</t>
  </si>
  <si>
    <t>SG5_1</t>
  </si>
  <si>
    <t>SG5_2</t>
  </si>
  <si>
    <t>SG5_3</t>
  </si>
  <si>
    <t>SG6_1</t>
  </si>
  <si>
    <t>SG7_1</t>
  </si>
  <si>
    <t>SG7_2</t>
  </si>
  <si>
    <t>SG7_3</t>
  </si>
  <si>
    <t>SG8_1</t>
  </si>
  <si>
    <t>SG8_2</t>
  </si>
  <si>
    <t>SG8_3</t>
  </si>
  <si>
    <t>SG8_4</t>
  </si>
  <si>
    <t>SG9_1</t>
  </si>
  <si>
    <t>SG9_2</t>
  </si>
  <si>
    <t>SK1_1</t>
  </si>
  <si>
    <t>SK10_1</t>
  </si>
  <si>
    <t>SK11_1</t>
  </si>
  <si>
    <t>SK11_2</t>
  </si>
  <si>
    <t>SK12_1</t>
  </si>
  <si>
    <t>SK12_2</t>
  </si>
  <si>
    <t>SK13_1</t>
  </si>
  <si>
    <t>SK13_2</t>
  </si>
  <si>
    <t>SK14_1</t>
  </si>
  <si>
    <t>SK14_2</t>
  </si>
  <si>
    <t>SK14_3</t>
  </si>
  <si>
    <t>SK15_1</t>
  </si>
  <si>
    <t>SK16_1</t>
  </si>
  <si>
    <t>SK17_1</t>
  </si>
  <si>
    <t>SK17_2</t>
  </si>
  <si>
    <t>SK17_3</t>
  </si>
  <si>
    <t>SK2_1</t>
  </si>
  <si>
    <t>SK22_1</t>
  </si>
  <si>
    <t>SK22_2</t>
  </si>
  <si>
    <t>SK23_1</t>
  </si>
  <si>
    <t>SK23_2</t>
  </si>
  <si>
    <t>SK3_1</t>
  </si>
  <si>
    <t>SK4_1</t>
  </si>
  <si>
    <t>SK5_1</t>
  </si>
  <si>
    <t>SK5_2</t>
  </si>
  <si>
    <t>SK6_1</t>
  </si>
  <si>
    <t>SK6_2</t>
  </si>
  <si>
    <t>SK7_1</t>
  </si>
  <si>
    <t>SK7_2</t>
  </si>
  <si>
    <t>SK8_1</t>
  </si>
  <si>
    <t>SK8_2</t>
  </si>
  <si>
    <t>SK9_1</t>
  </si>
  <si>
    <t>SL0_1</t>
  </si>
  <si>
    <t>SL0_2</t>
  </si>
  <si>
    <t>SL1_1</t>
  </si>
  <si>
    <t>SL1_2</t>
  </si>
  <si>
    <t>SL1_3</t>
  </si>
  <si>
    <t>SL2_1</t>
  </si>
  <si>
    <t>SL2_2</t>
  </si>
  <si>
    <t>SL3_1</t>
  </si>
  <si>
    <t>SL3_2</t>
  </si>
  <si>
    <t>SL3_3</t>
  </si>
  <si>
    <t>SL4_1</t>
  </si>
  <si>
    <t>SL4_2</t>
  </si>
  <si>
    <t>SL4_3</t>
  </si>
  <si>
    <t>SL4_4</t>
  </si>
  <si>
    <t>SL4_5</t>
  </si>
  <si>
    <t>SL5_1</t>
  </si>
  <si>
    <t>SL5_2</t>
  </si>
  <si>
    <t>SL5_3</t>
  </si>
  <si>
    <t>SL5_4</t>
  </si>
  <si>
    <t>SL6_1</t>
  </si>
  <si>
    <t>SL6_2</t>
  </si>
  <si>
    <t>SL6_3</t>
  </si>
  <si>
    <t>SL6_4</t>
  </si>
  <si>
    <t>SL60_1</t>
  </si>
  <si>
    <t>SL7_1</t>
  </si>
  <si>
    <t>SL7_2</t>
  </si>
  <si>
    <t>SL8_1</t>
  </si>
  <si>
    <t>SL8_2</t>
  </si>
  <si>
    <t>SL9_1</t>
  </si>
  <si>
    <t>SL9_2</t>
  </si>
  <si>
    <t>SL9_3</t>
  </si>
  <si>
    <t>SL95_1</t>
  </si>
  <si>
    <t>SM1_1</t>
  </si>
  <si>
    <t>SM2_1</t>
  </si>
  <si>
    <t>SM2_2</t>
  </si>
  <si>
    <t>SM2_3</t>
  </si>
  <si>
    <t>SM3_1</t>
  </si>
  <si>
    <t>SM3_2</t>
  </si>
  <si>
    <t>SM3_3</t>
  </si>
  <si>
    <t>SM4_1</t>
  </si>
  <si>
    <t>SM4_2</t>
  </si>
  <si>
    <t>SM5_1</t>
  </si>
  <si>
    <t>SM5_2</t>
  </si>
  <si>
    <t>SM6_1</t>
  </si>
  <si>
    <t>SM7_1</t>
  </si>
  <si>
    <t>SM7_2</t>
  </si>
  <si>
    <t>SN1_1</t>
  </si>
  <si>
    <t>SN10_1</t>
  </si>
  <si>
    <t>SN11_1</t>
  </si>
  <si>
    <t>SN12_1</t>
  </si>
  <si>
    <t>SN13_1</t>
  </si>
  <si>
    <t>SN14_1</t>
  </si>
  <si>
    <t>SN14_2</t>
  </si>
  <si>
    <t>SN15_1</t>
  </si>
  <si>
    <t>SN16_1</t>
  </si>
  <si>
    <t>SN16_2</t>
  </si>
  <si>
    <t>SN2_1</t>
  </si>
  <si>
    <t>SN25_1</t>
  </si>
  <si>
    <t>SN25_2</t>
  </si>
  <si>
    <t>SN26_1</t>
  </si>
  <si>
    <t>SN3_1</t>
  </si>
  <si>
    <t>SN38_1</t>
  </si>
  <si>
    <t>SN4_1</t>
  </si>
  <si>
    <t>SN4_2</t>
  </si>
  <si>
    <t>SN5_1</t>
  </si>
  <si>
    <t>SN5_2</t>
  </si>
  <si>
    <t>SN6_1</t>
  </si>
  <si>
    <t>SN6_2</t>
  </si>
  <si>
    <t>SN6_3</t>
  </si>
  <si>
    <t>SN6_4</t>
  </si>
  <si>
    <t>SN7_1</t>
  </si>
  <si>
    <t>SN8_1</t>
  </si>
  <si>
    <t>SN8_2</t>
  </si>
  <si>
    <t>SN8_3</t>
  </si>
  <si>
    <t>SN9_1</t>
  </si>
  <si>
    <t>SN99_1</t>
  </si>
  <si>
    <t>SO14_1</t>
  </si>
  <si>
    <t>SO15_1</t>
  </si>
  <si>
    <t>SO16_1</t>
  </si>
  <si>
    <t>SO16_2</t>
  </si>
  <si>
    <t>SO17_1</t>
  </si>
  <si>
    <t>SO18_1</t>
  </si>
  <si>
    <t>SO18_2</t>
  </si>
  <si>
    <t>SO19_1</t>
  </si>
  <si>
    <t>SO19_2</t>
  </si>
  <si>
    <t>SO20_1</t>
  </si>
  <si>
    <t>SO20_2</t>
  </si>
  <si>
    <t>SO21_1</t>
  </si>
  <si>
    <t>SO21_2</t>
  </si>
  <si>
    <t>SO21_3</t>
  </si>
  <si>
    <t>SO22_1</t>
  </si>
  <si>
    <t>SO23_1</t>
  </si>
  <si>
    <t>SO24_1</t>
  </si>
  <si>
    <t>SO24_2</t>
  </si>
  <si>
    <t>SO24_3</t>
  </si>
  <si>
    <t>SO25_1</t>
  </si>
  <si>
    <t>SO30_1</t>
  </si>
  <si>
    <t>SO30_2</t>
  </si>
  <si>
    <t>SO31_1</t>
  </si>
  <si>
    <t>SO31_2</t>
  </si>
  <si>
    <t>SO32_1</t>
  </si>
  <si>
    <t>SO32_2</t>
  </si>
  <si>
    <t>SO40_1</t>
  </si>
  <si>
    <t>SO41_1</t>
  </si>
  <si>
    <t>SO42_1</t>
  </si>
  <si>
    <t>SO43_1</t>
  </si>
  <si>
    <t>SO45_1</t>
  </si>
  <si>
    <t>SO50_1</t>
  </si>
  <si>
    <t>SO50_2</t>
  </si>
  <si>
    <t>SO50_3</t>
  </si>
  <si>
    <t>SO51_1</t>
  </si>
  <si>
    <t>SO51_2</t>
  </si>
  <si>
    <t>SO51_3</t>
  </si>
  <si>
    <t>SO51_4</t>
  </si>
  <si>
    <t>SO52_1</t>
  </si>
  <si>
    <t>SO53_1</t>
  </si>
  <si>
    <t>SO53_2</t>
  </si>
  <si>
    <t>SO53_3</t>
  </si>
  <si>
    <t>SO97_1</t>
  </si>
  <si>
    <t>SP1_1</t>
  </si>
  <si>
    <t>SP10_1</t>
  </si>
  <si>
    <t>SP11_1</t>
  </si>
  <si>
    <t>SP11_2</t>
  </si>
  <si>
    <t>SP11_3</t>
  </si>
  <si>
    <t>SP2_1</t>
  </si>
  <si>
    <t>SP3_1</t>
  </si>
  <si>
    <t>SP4_1</t>
  </si>
  <si>
    <t>SP4_2</t>
  </si>
  <si>
    <t>SP5_1</t>
  </si>
  <si>
    <t>SP5_2</t>
  </si>
  <si>
    <t>SP5_3</t>
  </si>
  <si>
    <t>SP5_4</t>
  </si>
  <si>
    <t>SP5_5</t>
  </si>
  <si>
    <t>SP6_1</t>
  </si>
  <si>
    <t>SP6_2</t>
  </si>
  <si>
    <t>SP6_3</t>
  </si>
  <si>
    <t>SP7_1</t>
  </si>
  <si>
    <t>SP7_2</t>
  </si>
  <si>
    <t>SP8_1</t>
  </si>
  <si>
    <t>SP9_1</t>
  </si>
  <si>
    <t>SP9_2</t>
  </si>
  <si>
    <t>SR1_1</t>
  </si>
  <si>
    <t>SR2_1</t>
  </si>
  <si>
    <t>SR3_1</t>
  </si>
  <si>
    <t>SR4_1</t>
  </si>
  <si>
    <t>SR5_1</t>
  </si>
  <si>
    <t>SR5_2</t>
  </si>
  <si>
    <t>SR6_1</t>
  </si>
  <si>
    <t>SR6_2</t>
  </si>
  <si>
    <t>SR7_1</t>
  </si>
  <si>
    <t>SR7_2</t>
  </si>
  <si>
    <t>SR8_1</t>
  </si>
  <si>
    <t>SR9_1</t>
  </si>
  <si>
    <t>SS0_1</t>
  </si>
  <si>
    <t>SS1_1</t>
  </si>
  <si>
    <t>SS11_1</t>
  </si>
  <si>
    <t>SS11_2</t>
  </si>
  <si>
    <t>SS11_3</t>
  </si>
  <si>
    <t>SS12_1</t>
  </si>
  <si>
    <t>SS13_1</t>
  </si>
  <si>
    <t>SS14_1</t>
  </si>
  <si>
    <t>SS15_1</t>
  </si>
  <si>
    <t>SS16_1</t>
  </si>
  <si>
    <t>SS16_2</t>
  </si>
  <si>
    <t>SS17_1</t>
  </si>
  <si>
    <t>SS17_2</t>
  </si>
  <si>
    <t>SS2_1</t>
  </si>
  <si>
    <t>SS2_2</t>
  </si>
  <si>
    <t>SS22_1</t>
  </si>
  <si>
    <t>SS3_1</t>
  </si>
  <si>
    <t>SS3_2</t>
  </si>
  <si>
    <t>SS4_1</t>
  </si>
  <si>
    <t>SS5_1</t>
  </si>
  <si>
    <t>SS6_1</t>
  </si>
  <si>
    <t>SS6_2</t>
  </si>
  <si>
    <t>SS6_3</t>
  </si>
  <si>
    <t>SS7_1</t>
  </si>
  <si>
    <t>SS7_2</t>
  </si>
  <si>
    <t>SS8_1</t>
  </si>
  <si>
    <t>SS9_1</t>
  </si>
  <si>
    <t>SS9_2</t>
  </si>
  <si>
    <t>SS9_3</t>
  </si>
  <si>
    <t>SS99_1</t>
  </si>
  <si>
    <t>ST1_1</t>
  </si>
  <si>
    <t>ST10_1</t>
  </si>
  <si>
    <t>ST10_2</t>
  </si>
  <si>
    <t>ST10_3</t>
  </si>
  <si>
    <t>ST11_1</t>
  </si>
  <si>
    <t>ST11_2</t>
  </si>
  <si>
    <t>ST11_3</t>
  </si>
  <si>
    <t>ST12_1</t>
  </si>
  <si>
    <t>ST12_2</t>
  </si>
  <si>
    <t>ST13_1</t>
  </si>
  <si>
    <t>ST14_1</t>
  </si>
  <si>
    <t>ST14_2</t>
  </si>
  <si>
    <t>ST14_3</t>
  </si>
  <si>
    <t>ST14_4</t>
  </si>
  <si>
    <t>ST15_1</t>
  </si>
  <si>
    <t>ST15_2</t>
  </si>
  <si>
    <t>ST16_1</t>
  </si>
  <si>
    <t>ST17_1</t>
  </si>
  <si>
    <t>ST17_2</t>
  </si>
  <si>
    <t>ST18_1</t>
  </si>
  <si>
    <t>ST18_2</t>
  </si>
  <si>
    <t>ST18_3</t>
  </si>
  <si>
    <t>ST19_1</t>
  </si>
  <si>
    <t>ST19_2</t>
  </si>
  <si>
    <t>ST19_3</t>
  </si>
  <si>
    <t>ST2_1</t>
  </si>
  <si>
    <t>ST2_2</t>
  </si>
  <si>
    <t>ST20_1</t>
  </si>
  <si>
    <t>ST21_1</t>
  </si>
  <si>
    <t>ST3_1</t>
  </si>
  <si>
    <t>ST3_2</t>
  </si>
  <si>
    <t>ST3_3</t>
  </si>
  <si>
    <t>ST4_1</t>
  </si>
  <si>
    <t>ST4_2</t>
  </si>
  <si>
    <t>ST4_3</t>
  </si>
  <si>
    <t>ST5_1</t>
  </si>
  <si>
    <t>ST5_2</t>
  </si>
  <si>
    <t>ST5_3</t>
  </si>
  <si>
    <t>ST55_1</t>
  </si>
  <si>
    <t>ST6_1</t>
  </si>
  <si>
    <t>ST6_2</t>
  </si>
  <si>
    <t>ST6_3</t>
  </si>
  <si>
    <t>ST7_1</t>
  </si>
  <si>
    <t>ST7_2</t>
  </si>
  <si>
    <t>ST7_3</t>
  </si>
  <si>
    <t>ST7_4</t>
  </si>
  <si>
    <t>ST8_1</t>
  </si>
  <si>
    <t>ST8_2</t>
  </si>
  <si>
    <t>ST9_1</t>
  </si>
  <si>
    <t>ST9_2</t>
  </si>
  <si>
    <t>SW10_1</t>
  </si>
  <si>
    <t>SW10_2</t>
  </si>
  <si>
    <t>SW11_1</t>
  </si>
  <si>
    <t>SW12_1</t>
  </si>
  <si>
    <t>SW12_2</t>
  </si>
  <si>
    <t>SW13_1</t>
  </si>
  <si>
    <t>SW14_1</t>
  </si>
  <si>
    <t>SW15_1</t>
  </si>
  <si>
    <t>SW15_2</t>
  </si>
  <si>
    <t>SW15_3</t>
  </si>
  <si>
    <t>SW16_1</t>
  </si>
  <si>
    <t>SW16_2</t>
  </si>
  <si>
    <t>SW16_3</t>
  </si>
  <si>
    <t>SW16_4</t>
  </si>
  <si>
    <t>SW17_1</t>
  </si>
  <si>
    <t>SW17_2</t>
  </si>
  <si>
    <t>SW18_1</t>
  </si>
  <si>
    <t>SW18_2</t>
  </si>
  <si>
    <t>SW19_1</t>
  </si>
  <si>
    <t>SW19_2</t>
  </si>
  <si>
    <t>SW2_1</t>
  </si>
  <si>
    <t>SW20_1</t>
  </si>
  <si>
    <t>SW20_2</t>
  </si>
  <si>
    <t>SW3_1</t>
  </si>
  <si>
    <t>SW3_2</t>
  </si>
  <si>
    <t>SW3_3</t>
  </si>
  <si>
    <t>SW4_1</t>
  </si>
  <si>
    <t>SW4_2</t>
  </si>
  <si>
    <t>SW5_1</t>
  </si>
  <si>
    <t>SW6_1</t>
  </si>
  <si>
    <t>SW7_1</t>
  </si>
  <si>
    <t>SW7_2</t>
  </si>
  <si>
    <t>SW8_1</t>
  </si>
  <si>
    <t>SW8_2</t>
  </si>
  <si>
    <t>SW9_1</t>
  </si>
  <si>
    <t>SW95_1</t>
  </si>
  <si>
    <t>SW95_2</t>
  </si>
  <si>
    <t>SY1_1</t>
  </si>
  <si>
    <t>SY10_1</t>
  </si>
  <si>
    <t>SY10_2</t>
  </si>
  <si>
    <t>SY10_3</t>
  </si>
  <si>
    <t>SY11_1</t>
  </si>
  <si>
    <t>SY12_1</t>
  </si>
  <si>
    <t>SY13_1</t>
  </si>
  <si>
    <t>SY13_2</t>
  </si>
  <si>
    <t>SY13_3</t>
  </si>
  <si>
    <t>SY13_4</t>
  </si>
  <si>
    <t>SY14_1</t>
  </si>
  <si>
    <t>SY14_2</t>
  </si>
  <si>
    <t>SY14_3</t>
  </si>
  <si>
    <t>SY14_4</t>
  </si>
  <si>
    <t>SY15_1</t>
  </si>
  <si>
    <t>SY15_2</t>
  </si>
  <si>
    <t>SY16_1</t>
  </si>
  <si>
    <t>SY17_1</t>
  </si>
  <si>
    <t>SY18_1</t>
  </si>
  <si>
    <t>SY19_1</t>
  </si>
  <si>
    <t>SY2_1</t>
  </si>
  <si>
    <t>SY20_1</t>
  </si>
  <si>
    <t>SY20_2</t>
  </si>
  <si>
    <t>SY20_3</t>
  </si>
  <si>
    <t>SY21_1</t>
  </si>
  <si>
    <t>SY21_2</t>
  </si>
  <si>
    <t>SY22_1</t>
  </si>
  <si>
    <t>SY22_2</t>
  </si>
  <si>
    <t>SY23_1</t>
  </si>
  <si>
    <t>SY23_2</t>
  </si>
  <si>
    <t>SY24_1</t>
  </si>
  <si>
    <t>SY25_1</t>
  </si>
  <si>
    <t>SY3_1</t>
  </si>
  <si>
    <t>SY4_1</t>
  </si>
  <si>
    <t>SY4_2</t>
  </si>
  <si>
    <t>SY5_1</t>
  </si>
  <si>
    <t>SY5_2</t>
  </si>
  <si>
    <t>SY6_1</t>
  </si>
  <si>
    <t>SY7_1</t>
  </si>
  <si>
    <t>SY7_2</t>
  </si>
  <si>
    <t>SY7_3</t>
  </si>
  <si>
    <t>SY8_1</t>
  </si>
  <si>
    <t>SY8_2</t>
  </si>
  <si>
    <t>SY8_3</t>
  </si>
  <si>
    <t>SY9_1</t>
  </si>
  <si>
    <t>SY9_2</t>
  </si>
  <si>
    <t>SY99_1</t>
  </si>
  <si>
    <t>TA1_1</t>
  </si>
  <si>
    <t>TA10_1</t>
  </si>
  <si>
    <t>TA11_1</t>
  </si>
  <si>
    <t>TA11_2</t>
  </si>
  <si>
    <t>TA12_1</t>
  </si>
  <si>
    <t>TA13_1</t>
  </si>
  <si>
    <t>TA14_1</t>
  </si>
  <si>
    <t>TA15_1</t>
  </si>
  <si>
    <t>TA16_1</t>
  </si>
  <si>
    <t>TA17_1</t>
  </si>
  <si>
    <t>TA18_1</t>
  </si>
  <si>
    <t>TA18_2</t>
  </si>
  <si>
    <t>TA19_1</t>
  </si>
  <si>
    <t>TA2_1</t>
  </si>
  <si>
    <t>TA2_2</t>
  </si>
  <si>
    <t>TA20_1</t>
  </si>
  <si>
    <t>TA20_2</t>
  </si>
  <si>
    <t>TA20_3</t>
  </si>
  <si>
    <t>TA20_4</t>
  </si>
  <si>
    <t>TA21_1</t>
  </si>
  <si>
    <t>TA21_2</t>
  </si>
  <si>
    <t>TA22_1</t>
  </si>
  <si>
    <t>TA22_2</t>
  </si>
  <si>
    <t>TA22_3</t>
  </si>
  <si>
    <t>TA23_1</t>
  </si>
  <si>
    <t>TA24_1</t>
  </si>
  <si>
    <t>TA3_1</t>
  </si>
  <si>
    <t>TA3_2</t>
  </si>
  <si>
    <t>TA3_3</t>
  </si>
  <si>
    <t>TA3_4</t>
  </si>
  <si>
    <t>TA4_1</t>
  </si>
  <si>
    <t>TA4_2</t>
  </si>
  <si>
    <t>TA4_3</t>
  </si>
  <si>
    <t>TA5_1</t>
  </si>
  <si>
    <t>TA5_2</t>
  </si>
  <si>
    <t>TA5_3</t>
  </si>
  <si>
    <t>TA6_1</t>
  </si>
  <si>
    <t>TA7_1</t>
  </si>
  <si>
    <t>TA7_2</t>
  </si>
  <si>
    <t>TA7_3</t>
  </si>
  <si>
    <t>TA8_1</t>
  </si>
  <si>
    <t>TA9_1</t>
  </si>
  <si>
    <t>TD12_1</t>
  </si>
  <si>
    <t>TD15_1</t>
  </si>
  <si>
    <t>TD9_1</t>
  </si>
  <si>
    <t>TF1_1</t>
  </si>
  <si>
    <t>TF10_1</t>
  </si>
  <si>
    <t>TF10_2</t>
  </si>
  <si>
    <t>TF10_3</t>
  </si>
  <si>
    <t>TF10_4</t>
  </si>
  <si>
    <t>TF11_1</t>
  </si>
  <si>
    <t>TF11_2</t>
  </si>
  <si>
    <t>TF11_3</t>
  </si>
  <si>
    <t>TF12_1</t>
  </si>
  <si>
    <t>TF13_1</t>
  </si>
  <si>
    <t>TF13_2</t>
  </si>
  <si>
    <t>TF2_1</t>
  </si>
  <si>
    <t>TF2_2</t>
  </si>
  <si>
    <t>TF3_1</t>
  </si>
  <si>
    <t>TF4_1</t>
  </si>
  <si>
    <t>TF5_1</t>
  </si>
  <si>
    <t>TF6_1</t>
  </si>
  <si>
    <t>TF6_2</t>
  </si>
  <si>
    <t>TF7_1</t>
  </si>
  <si>
    <t>TF8_1</t>
  </si>
  <si>
    <t>TF8_2</t>
  </si>
  <si>
    <t>TF9_1</t>
  </si>
  <si>
    <t>TF9_2</t>
  </si>
  <si>
    <t>TF9_3</t>
  </si>
  <si>
    <t>TF9_4</t>
  </si>
  <si>
    <t>TF9_5</t>
  </si>
  <si>
    <t>TN1_1</t>
  </si>
  <si>
    <t>TN1_2</t>
  </si>
  <si>
    <t>TN10_1</t>
  </si>
  <si>
    <t>TN11_1</t>
  </si>
  <si>
    <t>TN11_2</t>
  </si>
  <si>
    <t>TN11_3</t>
  </si>
  <si>
    <t>TN12_1</t>
  </si>
  <si>
    <t>TN12_2</t>
  </si>
  <si>
    <t>TN12_3</t>
  </si>
  <si>
    <t>TN13_1</t>
  </si>
  <si>
    <t>TN14_1</t>
  </si>
  <si>
    <t>TN14_2</t>
  </si>
  <si>
    <t>TN15_1</t>
  </si>
  <si>
    <t>TN15_2</t>
  </si>
  <si>
    <t>TN15_3</t>
  </si>
  <si>
    <t>TN16_1</t>
  </si>
  <si>
    <t>TN16_2</t>
  </si>
  <si>
    <t>TN16_3</t>
  </si>
  <si>
    <t>TN17_1</t>
  </si>
  <si>
    <t>TN17_2</t>
  </si>
  <si>
    <t>TN17_3</t>
  </si>
  <si>
    <t>TN18_1</t>
  </si>
  <si>
    <t>TN18_2</t>
  </si>
  <si>
    <t>TN18_3</t>
  </si>
  <si>
    <t>TN19_1</t>
  </si>
  <si>
    <t>TN19_2</t>
  </si>
  <si>
    <t>TN2_1</t>
  </si>
  <si>
    <t>TN2_2</t>
  </si>
  <si>
    <t>TN2_3</t>
  </si>
  <si>
    <t>TN20_1</t>
  </si>
  <si>
    <t>TN21_1</t>
  </si>
  <si>
    <t>TN21_2</t>
  </si>
  <si>
    <t>TN22_1</t>
  </si>
  <si>
    <t>TN22_2</t>
  </si>
  <si>
    <t>TN23_1</t>
  </si>
  <si>
    <t>TN24_1</t>
  </si>
  <si>
    <t>TN25_1</t>
  </si>
  <si>
    <t>TN25_2</t>
  </si>
  <si>
    <t>TN26_1</t>
  </si>
  <si>
    <t>TN26_2</t>
  </si>
  <si>
    <t>TN27_1</t>
  </si>
  <si>
    <t>TN27_2</t>
  </si>
  <si>
    <t>TN27_3</t>
  </si>
  <si>
    <t>TN27_4</t>
  </si>
  <si>
    <t>TN28_1</t>
  </si>
  <si>
    <t>TN29_1</t>
  </si>
  <si>
    <t>TN3_1</t>
  </si>
  <si>
    <t>TN3_2</t>
  </si>
  <si>
    <t>TN3_3</t>
  </si>
  <si>
    <t>TN3_4</t>
  </si>
  <si>
    <t>TN30_1</t>
  </si>
  <si>
    <t>TN31_1</t>
  </si>
  <si>
    <t>TN31_2</t>
  </si>
  <si>
    <t>TN32_1</t>
  </si>
  <si>
    <t>TN33_1</t>
  </si>
  <si>
    <t>TN33_2</t>
  </si>
  <si>
    <t>TN34_1</t>
  </si>
  <si>
    <t>TN34_2</t>
  </si>
  <si>
    <t>TN35_1</t>
  </si>
  <si>
    <t>TN35_2</t>
  </si>
  <si>
    <t>TN36_1</t>
  </si>
  <si>
    <t>TN37_1</t>
  </si>
  <si>
    <t>TN37_2</t>
  </si>
  <si>
    <t>TN38_1</t>
  </si>
  <si>
    <t>TN38_2</t>
  </si>
  <si>
    <t>TN39_1</t>
  </si>
  <si>
    <t>TN39_2</t>
  </si>
  <si>
    <t>TN4_1</t>
  </si>
  <si>
    <t>TN4_2</t>
  </si>
  <si>
    <t>TN40_1</t>
  </si>
  <si>
    <t>TN5_1</t>
  </si>
  <si>
    <t>TN5_2</t>
  </si>
  <si>
    <t>TN5_3</t>
  </si>
  <si>
    <t>TN5_4</t>
  </si>
  <si>
    <t>TN6_1</t>
  </si>
  <si>
    <t>TN7_1</t>
  </si>
  <si>
    <t>TN8_1</t>
  </si>
  <si>
    <t>TN8_2</t>
  </si>
  <si>
    <t>TN8_3</t>
  </si>
  <si>
    <t>TN9_1</t>
  </si>
  <si>
    <t>TQ1_1</t>
  </si>
  <si>
    <t>TQ1_2</t>
  </si>
  <si>
    <t>TQ10_1</t>
  </si>
  <si>
    <t>TQ11_1</t>
  </si>
  <si>
    <t>TQ11_2</t>
  </si>
  <si>
    <t>TQ12_1</t>
  </si>
  <si>
    <t>TQ12_2</t>
  </si>
  <si>
    <t>TQ12_3</t>
  </si>
  <si>
    <t>TQ13_1</t>
  </si>
  <si>
    <t>TQ13_2</t>
  </si>
  <si>
    <t>TQ13_3</t>
  </si>
  <si>
    <t>TQ14_1</t>
  </si>
  <si>
    <t>TQ2_1</t>
  </si>
  <si>
    <t>TQ2_2</t>
  </si>
  <si>
    <t>TQ3_1</t>
  </si>
  <si>
    <t>TQ3_2</t>
  </si>
  <si>
    <t>TQ3_3</t>
  </si>
  <si>
    <t>TQ4_1</t>
  </si>
  <si>
    <t>TQ5_1</t>
  </si>
  <si>
    <t>TQ5_2</t>
  </si>
  <si>
    <t>TQ6_1</t>
  </si>
  <si>
    <t>TQ7_1</t>
  </si>
  <si>
    <t>TQ8_1</t>
  </si>
  <si>
    <t>TQ9_1</t>
  </si>
  <si>
    <t>TQ9_2</t>
  </si>
  <si>
    <t>TR1_1</t>
  </si>
  <si>
    <t>TR10_1</t>
  </si>
  <si>
    <t>TR11_1</t>
  </si>
  <si>
    <t>TR12_1</t>
  </si>
  <si>
    <t>TR13_1</t>
  </si>
  <si>
    <t>TR14_1</t>
  </si>
  <si>
    <t>TR15_1</t>
  </si>
  <si>
    <t>TR16_1</t>
  </si>
  <si>
    <t>TR17_1</t>
  </si>
  <si>
    <t>TR18_1</t>
  </si>
  <si>
    <t>TR19_1</t>
  </si>
  <si>
    <t>TR2_1</t>
  </si>
  <si>
    <t>TR20_1</t>
  </si>
  <si>
    <t>TR21_1</t>
  </si>
  <si>
    <t>TR21_2</t>
  </si>
  <si>
    <t>TR22_1</t>
  </si>
  <si>
    <t>TR23_1</t>
  </si>
  <si>
    <t>TR24_1</t>
  </si>
  <si>
    <t>TR25_1</t>
  </si>
  <si>
    <t>TR26_1</t>
  </si>
  <si>
    <t>TR27_1</t>
  </si>
  <si>
    <t>TR3_1</t>
  </si>
  <si>
    <t>TR4_1</t>
  </si>
  <si>
    <t>TR5_1</t>
  </si>
  <si>
    <t>TR6_1</t>
  </si>
  <si>
    <t>TR7_1</t>
  </si>
  <si>
    <t>TR8_1</t>
  </si>
  <si>
    <t>TR9_1</t>
  </si>
  <si>
    <t>TS1_1</t>
  </si>
  <si>
    <t>TS10_1</t>
  </si>
  <si>
    <t>TS11_1</t>
  </si>
  <si>
    <t>TS12_1</t>
  </si>
  <si>
    <t>TS13_1</t>
  </si>
  <si>
    <t>TS13_2</t>
  </si>
  <si>
    <t>TS14_1</t>
  </si>
  <si>
    <t>TS15_1</t>
  </si>
  <si>
    <t>TS15_2</t>
  </si>
  <si>
    <t>TS16_1</t>
  </si>
  <si>
    <t>TS17_1</t>
  </si>
  <si>
    <t>TS17_2</t>
  </si>
  <si>
    <t>TS18_1</t>
  </si>
  <si>
    <t>TS19_1</t>
  </si>
  <si>
    <t>TS2_1</t>
  </si>
  <si>
    <t>TS2_2</t>
  </si>
  <si>
    <t>TS20_1</t>
  </si>
  <si>
    <t>TS21_1</t>
  </si>
  <si>
    <t>TS21_2</t>
  </si>
  <si>
    <t>TS21_3</t>
  </si>
  <si>
    <t>TS22_1</t>
  </si>
  <si>
    <t>TS22_2</t>
  </si>
  <si>
    <t>TS22_3</t>
  </si>
  <si>
    <t>TS23_1</t>
  </si>
  <si>
    <t>TS23_2</t>
  </si>
  <si>
    <t>TS24_1</t>
  </si>
  <si>
    <t>TS25_1</t>
  </si>
  <si>
    <t>TS26_1</t>
  </si>
  <si>
    <t>TS27_1</t>
  </si>
  <si>
    <t>TS27_2</t>
  </si>
  <si>
    <t>TS28_1</t>
  </si>
  <si>
    <t>TS29_1</t>
  </si>
  <si>
    <t>TS3_1</t>
  </si>
  <si>
    <t>TS3_2</t>
  </si>
  <si>
    <t>TS4_1</t>
  </si>
  <si>
    <t>TS5_1</t>
  </si>
  <si>
    <t>TS6_1</t>
  </si>
  <si>
    <t>TS7_1</t>
  </si>
  <si>
    <t>TS7_2</t>
  </si>
  <si>
    <t>TS7_3</t>
  </si>
  <si>
    <t>TS8_1</t>
  </si>
  <si>
    <t>TS8_2</t>
  </si>
  <si>
    <t>TS8_3</t>
  </si>
  <si>
    <t>TS9_1</t>
  </si>
  <si>
    <t>TS9_2</t>
  </si>
  <si>
    <t>TS9_3</t>
  </si>
  <si>
    <t>TS9_4</t>
  </si>
  <si>
    <t>TW1_1</t>
  </si>
  <si>
    <t>TW1_2</t>
  </si>
  <si>
    <t>TW10_1</t>
  </si>
  <si>
    <t>TW10_2</t>
  </si>
  <si>
    <t>TW11_1</t>
  </si>
  <si>
    <t>TW12_1</t>
  </si>
  <si>
    <t>TW12_2</t>
  </si>
  <si>
    <t>TW13_1</t>
  </si>
  <si>
    <t>TW13_2</t>
  </si>
  <si>
    <t>TW14_1</t>
  </si>
  <si>
    <t>TW14_2</t>
  </si>
  <si>
    <t>TW14_3</t>
  </si>
  <si>
    <t>TW15_1</t>
  </si>
  <si>
    <t>TW15_2</t>
  </si>
  <si>
    <t>TW16_1</t>
  </si>
  <si>
    <t>TW16_2</t>
  </si>
  <si>
    <t>TW17_1</t>
  </si>
  <si>
    <t>TW17_2</t>
  </si>
  <si>
    <t>TW18_1</t>
  </si>
  <si>
    <t>TW18_2</t>
  </si>
  <si>
    <t>TW18_3</t>
  </si>
  <si>
    <t>TW19_1</t>
  </si>
  <si>
    <t>TW19_2</t>
  </si>
  <si>
    <t>TW19_3</t>
  </si>
  <si>
    <t>TW19_4</t>
  </si>
  <si>
    <t>TW19_5</t>
  </si>
  <si>
    <t>TW2_1</t>
  </si>
  <si>
    <t>TW2_2</t>
  </si>
  <si>
    <t>TW20_1</t>
  </si>
  <si>
    <t>TW3_1</t>
  </si>
  <si>
    <t>TW3_2</t>
  </si>
  <si>
    <t>TW4_1</t>
  </si>
  <si>
    <t>TW4_2</t>
  </si>
  <si>
    <t>TW5_1</t>
  </si>
  <si>
    <t>TW5_2</t>
  </si>
  <si>
    <t>TW6_1</t>
  </si>
  <si>
    <t>TW6_2</t>
  </si>
  <si>
    <t>TW6_3</t>
  </si>
  <si>
    <t>TW7_1</t>
  </si>
  <si>
    <t>TW7_2</t>
  </si>
  <si>
    <t>TW8_1</t>
  </si>
  <si>
    <t>TW8_2</t>
  </si>
  <si>
    <t>TW9_1</t>
  </si>
  <si>
    <t>UB1_1</t>
  </si>
  <si>
    <t>UB1_2</t>
  </si>
  <si>
    <t>UB10_1</t>
  </si>
  <si>
    <t>UB11_1</t>
  </si>
  <si>
    <t>UB18_1</t>
  </si>
  <si>
    <t>UB2_1</t>
  </si>
  <si>
    <t>UB2_2</t>
  </si>
  <si>
    <t>UB2_3</t>
  </si>
  <si>
    <t>UB3_1</t>
  </si>
  <si>
    <t>UB4_1</t>
  </si>
  <si>
    <t>UB5_1</t>
  </si>
  <si>
    <t>UB5_2</t>
  </si>
  <si>
    <t>UB5_3</t>
  </si>
  <si>
    <t>UB6_1</t>
  </si>
  <si>
    <t>UB6_2</t>
  </si>
  <si>
    <t>UB7_1</t>
  </si>
  <si>
    <t>UB8_1</t>
  </si>
  <si>
    <t>UB8_2</t>
  </si>
  <si>
    <t>UB9_1</t>
  </si>
  <si>
    <t>UB9_2</t>
  </si>
  <si>
    <t>UB9_3</t>
  </si>
  <si>
    <t>W10_1</t>
  </si>
  <si>
    <t>W10_2</t>
  </si>
  <si>
    <t>W10_3</t>
  </si>
  <si>
    <t>W10_4</t>
  </si>
  <si>
    <t>W10_5</t>
  </si>
  <si>
    <t>W11_1</t>
  </si>
  <si>
    <t>W11_2</t>
  </si>
  <si>
    <t>W11_3</t>
  </si>
  <si>
    <t>W11_4</t>
  </si>
  <si>
    <t>W12_1</t>
  </si>
  <si>
    <t>W12_2</t>
  </si>
  <si>
    <t>W13_1</t>
  </si>
  <si>
    <t>W14_1</t>
  </si>
  <si>
    <t>W14_2</t>
  </si>
  <si>
    <t>W2_1</t>
  </si>
  <si>
    <t>W2_2</t>
  </si>
  <si>
    <t>W2_3</t>
  </si>
  <si>
    <t>W3_1</t>
  </si>
  <si>
    <t>W3_2</t>
  </si>
  <si>
    <t>W3_3</t>
  </si>
  <si>
    <t>W4_1</t>
  </si>
  <si>
    <t>W4_2</t>
  </si>
  <si>
    <t>W4_3</t>
  </si>
  <si>
    <t>W5_1</t>
  </si>
  <si>
    <t>W5_2</t>
  </si>
  <si>
    <t>W6_1</t>
  </si>
  <si>
    <t>W6_2</t>
  </si>
  <si>
    <t>W7_1</t>
  </si>
  <si>
    <t>W8_1</t>
  </si>
  <si>
    <t>W9_1</t>
  </si>
  <si>
    <t>W9_2</t>
  </si>
  <si>
    <t>W9_3</t>
  </si>
  <si>
    <t>W9_4</t>
  </si>
  <si>
    <t>WA1_1</t>
  </si>
  <si>
    <t>WA10_1</t>
  </si>
  <si>
    <t>WA10_2</t>
  </si>
  <si>
    <t>WA11_1</t>
  </si>
  <si>
    <t>WA11_2</t>
  </si>
  <si>
    <t>WA12_1</t>
  </si>
  <si>
    <t>WA12_2</t>
  </si>
  <si>
    <t>WA12_3</t>
  </si>
  <si>
    <t>WA13_1</t>
  </si>
  <si>
    <t>WA13_2</t>
  </si>
  <si>
    <t>WA13_3</t>
  </si>
  <si>
    <t>WA14_1</t>
  </si>
  <si>
    <t>WA14_2</t>
  </si>
  <si>
    <t>WA15_1</t>
  </si>
  <si>
    <t>WA15_2</t>
  </si>
  <si>
    <t>WA15_3</t>
  </si>
  <si>
    <t>WA16_1</t>
  </si>
  <si>
    <t>WA16_2</t>
  </si>
  <si>
    <t>WA2_1</t>
  </si>
  <si>
    <t>WA2_2</t>
  </si>
  <si>
    <t>WA3_1</t>
  </si>
  <si>
    <t>WA3_2</t>
  </si>
  <si>
    <t>WA3_3</t>
  </si>
  <si>
    <t>WA3_4</t>
  </si>
  <si>
    <t>WA4_1</t>
  </si>
  <si>
    <t>WA4_2</t>
  </si>
  <si>
    <t>WA4_3</t>
  </si>
  <si>
    <t>WA5_1</t>
  </si>
  <si>
    <t>WA5_2</t>
  </si>
  <si>
    <t>WA55_1</t>
  </si>
  <si>
    <t>WA6_1</t>
  </si>
  <si>
    <t>WA7_1</t>
  </si>
  <si>
    <t>WA7_2</t>
  </si>
  <si>
    <t>WA8_1</t>
  </si>
  <si>
    <t>WA8_2</t>
  </si>
  <si>
    <t>WA8_3</t>
  </si>
  <si>
    <t>WA8_4</t>
  </si>
  <si>
    <t>WA88_1</t>
  </si>
  <si>
    <t>WA9_1</t>
  </si>
  <si>
    <t>WA9_2</t>
  </si>
  <si>
    <t>WD17_1</t>
  </si>
  <si>
    <t>WD18_1</t>
  </si>
  <si>
    <t>WD18_2</t>
  </si>
  <si>
    <t>WD19_1</t>
  </si>
  <si>
    <t>WD19_2</t>
  </si>
  <si>
    <t>WD19_3</t>
  </si>
  <si>
    <t>WD23_1</t>
  </si>
  <si>
    <t>WD23_2</t>
  </si>
  <si>
    <t>WD23_3</t>
  </si>
  <si>
    <t>WD24_1</t>
  </si>
  <si>
    <t>WD25_1</t>
  </si>
  <si>
    <t>WD25_2</t>
  </si>
  <si>
    <t>WD25_3</t>
  </si>
  <si>
    <t>WD25_4</t>
  </si>
  <si>
    <t>WD3_1</t>
  </si>
  <si>
    <t>WD3_2</t>
  </si>
  <si>
    <t>WD3_3</t>
  </si>
  <si>
    <t>WD3_4</t>
  </si>
  <si>
    <t>WD3_5</t>
  </si>
  <si>
    <t>WD4_1</t>
  </si>
  <si>
    <t>WD4_2</t>
  </si>
  <si>
    <t>WD4_3</t>
  </si>
  <si>
    <t>WD5_1</t>
  </si>
  <si>
    <t>WD5_2</t>
  </si>
  <si>
    <t>WD5_3</t>
  </si>
  <si>
    <t>WD6_1</t>
  </si>
  <si>
    <t>WD6_2</t>
  </si>
  <si>
    <t>WD7_1</t>
  </si>
  <si>
    <t>WD7_2</t>
  </si>
  <si>
    <t>WD99_1</t>
  </si>
  <si>
    <t>WF1_1</t>
  </si>
  <si>
    <t>WF10_1</t>
  </si>
  <si>
    <t>WF10_2</t>
  </si>
  <si>
    <t>WF11_1</t>
  </si>
  <si>
    <t>WF11_2</t>
  </si>
  <si>
    <t>WF12_1</t>
  </si>
  <si>
    <t>WF12_2</t>
  </si>
  <si>
    <t>WF12_3</t>
  </si>
  <si>
    <t>WF13_1</t>
  </si>
  <si>
    <t>WF14_1</t>
  </si>
  <si>
    <t>WF14_2</t>
  </si>
  <si>
    <t>WF15_1</t>
  </si>
  <si>
    <t>WF16_1</t>
  </si>
  <si>
    <t>WF17_1</t>
  </si>
  <si>
    <t>WF17_2</t>
  </si>
  <si>
    <t>WF2_1</t>
  </si>
  <si>
    <t>WF2_2</t>
  </si>
  <si>
    <t>WF3_1</t>
  </si>
  <si>
    <t>WF3_2</t>
  </si>
  <si>
    <t>WF3_3</t>
  </si>
  <si>
    <t>WF4_1</t>
  </si>
  <si>
    <t>WF4_2</t>
  </si>
  <si>
    <t>WF4_3</t>
  </si>
  <si>
    <t>WF5_1</t>
  </si>
  <si>
    <t>WF5_2</t>
  </si>
  <si>
    <t>WF6_1</t>
  </si>
  <si>
    <t>WF7_1</t>
  </si>
  <si>
    <t>WF8_1</t>
  </si>
  <si>
    <t>WF8_2</t>
  </si>
  <si>
    <t>WF8_3</t>
  </si>
  <si>
    <t>WF9_1</t>
  </si>
  <si>
    <t>WF90_1</t>
  </si>
  <si>
    <t>WN1_1</t>
  </si>
  <si>
    <t>WN1_2</t>
  </si>
  <si>
    <t>WN2_1</t>
  </si>
  <si>
    <t>WN2_2</t>
  </si>
  <si>
    <t>WN3_1</t>
  </si>
  <si>
    <t>WN4_1</t>
  </si>
  <si>
    <t>WN4_2</t>
  </si>
  <si>
    <t>WN5_1</t>
  </si>
  <si>
    <t>WN5_2</t>
  </si>
  <si>
    <t>WN5_3</t>
  </si>
  <si>
    <t>WN6_1</t>
  </si>
  <si>
    <t>WN6_2</t>
  </si>
  <si>
    <t>WN6_3</t>
  </si>
  <si>
    <t>WN7_1</t>
  </si>
  <si>
    <t>WN8_1</t>
  </si>
  <si>
    <t>WR1_1</t>
  </si>
  <si>
    <t>WR10_1</t>
  </si>
  <si>
    <t>WR11_1</t>
  </si>
  <si>
    <t>WR11_2</t>
  </si>
  <si>
    <t>WR11_3</t>
  </si>
  <si>
    <t>WR11_4</t>
  </si>
  <si>
    <t>WR12_1</t>
  </si>
  <si>
    <t>WR12_2</t>
  </si>
  <si>
    <t>WR12_3</t>
  </si>
  <si>
    <t>WR13_1</t>
  </si>
  <si>
    <t>WR13_2</t>
  </si>
  <si>
    <t>WR13_3</t>
  </si>
  <si>
    <t>WR14_1</t>
  </si>
  <si>
    <t>WR14_2</t>
  </si>
  <si>
    <t>WR15_1</t>
  </si>
  <si>
    <t>WR15_2</t>
  </si>
  <si>
    <t>WR15_3</t>
  </si>
  <si>
    <t>WR2_1</t>
  </si>
  <si>
    <t>WR2_2</t>
  </si>
  <si>
    <t>WR3_1</t>
  </si>
  <si>
    <t>WR3_2</t>
  </si>
  <si>
    <t>WR4_1</t>
  </si>
  <si>
    <t>WR4_2</t>
  </si>
  <si>
    <t>WR5_1</t>
  </si>
  <si>
    <t>WR5_2</t>
  </si>
  <si>
    <t>WR5_3</t>
  </si>
  <si>
    <t>WR6_1</t>
  </si>
  <si>
    <t>WR6_2</t>
  </si>
  <si>
    <t>WR6_3</t>
  </si>
  <si>
    <t>WR6_4</t>
  </si>
  <si>
    <t>WR6_5</t>
  </si>
  <si>
    <t>WR7_1</t>
  </si>
  <si>
    <t>WR7_2</t>
  </si>
  <si>
    <t>WR8_1</t>
  </si>
  <si>
    <t>WR8_2</t>
  </si>
  <si>
    <t>WR8_3</t>
  </si>
  <si>
    <t>WR8_4</t>
  </si>
  <si>
    <t>WR9_1</t>
  </si>
  <si>
    <t>WR9_2</t>
  </si>
  <si>
    <t>WR99_1</t>
  </si>
  <si>
    <t>WS1_1</t>
  </si>
  <si>
    <t>WS1_2</t>
  </si>
  <si>
    <t>WS10_1</t>
  </si>
  <si>
    <t>WS10_2</t>
  </si>
  <si>
    <t>WS11_1</t>
  </si>
  <si>
    <t>WS11_2</t>
  </si>
  <si>
    <t>WS12_1</t>
  </si>
  <si>
    <t>WS12_2</t>
  </si>
  <si>
    <t>WS12_3</t>
  </si>
  <si>
    <t>WS13_1</t>
  </si>
  <si>
    <t>WS14_1</t>
  </si>
  <si>
    <t>WS15_1</t>
  </si>
  <si>
    <t>WS15_2</t>
  </si>
  <si>
    <t>WS15_3</t>
  </si>
  <si>
    <t>WS15_4</t>
  </si>
  <si>
    <t>WS2_1</t>
  </si>
  <si>
    <t>WS3_1</t>
  </si>
  <si>
    <t>WS3_2</t>
  </si>
  <si>
    <t>WS3_3</t>
  </si>
  <si>
    <t>WS4_1</t>
  </si>
  <si>
    <t>WS5_1</t>
  </si>
  <si>
    <t>WS5_2</t>
  </si>
  <si>
    <t>WS6_1</t>
  </si>
  <si>
    <t>WS7_1</t>
  </si>
  <si>
    <t>WS8_1</t>
  </si>
  <si>
    <t>WS8_2</t>
  </si>
  <si>
    <t>WS8_3</t>
  </si>
  <si>
    <t>WS9_1</t>
  </si>
  <si>
    <t>WS9_2</t>
  </si>
  <si>
    <t>WV1_1</t>
  </si>
  <si>
    <t>WV10_1</t>
  </si>
  <si>
    <t>WV10_2</t>
  </si>
  <si>
    <t>WV11_1</t>
  </si>
  <si>
    <t>WV11_2</t>
  </si>
  <si>
    <t>WV11_3</t>
  </si>
  <si>
    <t>WV12_1</t>
  </si>
  <si>
    <t>WV12_2</t>
  </si>
  <si>
    <t>WV13_1</t>
  </si>
  <si>
    <t>WV13_2</t>
  </si>
  <si>
    <t>WV14_1</t>
  </si>
  <si>
    <t>WV14_2</t>
  </si>
  <si>
    <t>WV14_3</t>
  </si>
  <si>
    <t>WV14_4</t>
  </si>
  <si>
    <t>WV15_1</t>
  </si>
  <si>
    <t>WV15_2</t>
  </si>
  <si>
    <t>WV16_1</t>
  </si>
  <si>
    <t>WV2_1</t>
  </si>
  <si>
    <t>WV3_1</t>
  </si>
  <si>
    <t>WV3_2</t>
  </si>
  <si>
    <t>WV4_1</t>
  </si>
  <si>
    <t>WV4_2</t>
  </si>
  <si>
    <t>WV4_3</t>
  </si>
  <si>
    <t>WV5_1</t>
  </si>
  <si>
    <t>WV5_2</t>
  </si>
  <si>
    <t>WV6_1</t>
  </si>
  <si>
    <t>WV6_2</t>
  </si>
  <si>
    <t>WV6_3</t>
  </si>
  <si>
    <t>WV7_1</t>
  </si>
  <si>
    <t>WV7_2</t>
  </si>
  <si>
    <t>WV8_1</t>
  </si>
  <si>
    <t>WV8_2</t>
  </si>
  <si>
    <t>WV8_3</t>
  </si>
  <si>
    <t>WV9_1</t>
  </si>
  <si>
    <t>WV9_2</t>
  </si>
  <si>
    <t>WV98_1</t>
  </si>
  <si>
    <t>WV98_2</t>
  </si>
  <si>
    <t>WV98_3</t>
  </si>
  <si>
    <t>WV99_1</t>
  </si>
  <si>
    <t>YO1_1</t>
  </si>
  <si>
    <t>YO10_1</t>
  </si>
  <si>
    <t>YO11_1</t>
  </si>
  <si>
    <t>YO12_1</t>
  </si>
  <si>
    <t>YO12_2</t>
  </si>
  <si>
    <t>YO13_1</t>
  </si>
  <si>
    <t>YO13_2</t>
  </si>
  <si>
    <t>YO14_1</t>
  </si>
  <si>
    <t>YO15_1</t>
  </si>
  <si>
    <t>YO16_1</t>
  </si>
  <si>
    <t>YO17_1</t>
  </si>
  <si>
    <t>YO18_1</t>
  </si>
  <si>
    <t>YO19_1</t>
  </si>
  <si>
    <t>YO19_2</t>
  </si>
  <si>
    <t>YO19_3</t>
  </si>
  <si>
    <t>YO21_1</t>
  </si>
  <si>
    <t>YO21_2</t>
  </si>
  <si>
    <t>YO22_1</t>
  </si>
  <si>
    <t>YO23_1</t>
  </si>
  <si>
    <t>YO23_2</t>
  </si>
  <si>
    <t>YO23_3</t>
  </si>
  <si>
    <t>YO24_1</t>
  </si>
  <si>
    <t>YO25_1</t>
  </si>
  <si>
    <t>YO25_2</t>
  </si>
  <si>
    <t>YO25_3</t>
  </si>
  <si>
    <t>YO26_1</t>
  </si>
  <si>
    <t>YO26_2</t>
  </si>
  <si>
    <t>YO26_3</t>
  </si>
  <si>
    <t>YO30_1</t>
  </si>
  <si>
    <t>YO30_2</t>
  </si>
  <si>
    <t>YO31_1</t>
  </si>
  <si>
    <t>YO32_1</t>
  </si>
  <si>
    <t>YO32_2</t>
  </si>
  <si>
    <t>YO32_3</t>
  </si>
  <si>
    <t>YO41_1</t>
  </si>
  <si>
    <t>YO41_2</t>
  </si>
  <si>
    <t>YO41_3</t>
  </si>
  <si>
    <t>YO42_1</t>
  </si>
  <si>
    <t>YO43_1</t>
  </si>
  <si>
    <t>YO51_1</t>
  </si>
  <si>
    <t>YO60_1</t>
  </si>
  <si>
    <t>YO60_2</t>
  </si>
  <si>
    <t>YO60_3</t>
  </si>
  <si>
    <t>YO61_1</t>
  </si>
  <si>
    <t>YO61_2</t>
  </si>
  <si>
    <t>YO61_3</t>
  </si>
  <si>
    <t>YO62_1</t>
  </si>
  <si>
    <t>YO7_1</t>
  </si>
  <si>
    <t>YO7_2</t>
  </si>
  <si>
    <t>YO7_3</t>
  </si>
  <si>
    <t>YO8_1</t>
  </si>
  <si>
    <t>YO8_2</t>
  </si>
  <si>
    <t>YO90_1</t>
  </si>
  <si>
    <t>YO91_1</t>
  </si>
  <si>
    <t>EC1_1</t>
  </si>
  <si>
    <t>EC1_2</t>
  </si>
  <si>
    <t>EC1_3</t>
  </si>
  <si>
    <t>EC1_4</t>
  </si>
  <si>
    <t>EC2_1</t>
  </si>
  <si>
    <t>EC2_2</t>
  </si>
  <si>
    <t>EC2_3</t>
  </si>
  <si>
    <t>EC2_4</t>
  </si>
  <si>
    <t>EC3_1</t>
  </si>
  <si>
    <t>EC3_2</t>
  </si>
  <si>
    <t>EC3_3</t>
  </si>
  <si>
    <t>EC4_1</t>
  </si>
  <si>
    <t>EC4_2</t>
  </si>
  <si>
    <t>EC4_3</t>
  </si>
  <si>
    <t>SW1_1</t>
  </si>
  <si>
    <t>SW1_2</t>
  </si>
  <si>
    <t>SW1_3</t>
  </si>
  <si>
    <t>W1_1</t>
  </si>
  <si>
    <t>W1_2</t>
  </si>
  <si>
    <t>W1_3</t>
  </si>
  <si>
    <t>WC1_1</t>
  </si>
  <si>
    <t>WC1_2</t>
  </si>
  <si>
    <t>WC1_3</t>
  </si>
  <si>
    <t>WC2_1</t>
  </si>
  <si>
    <t>WC2_2</t>
  </si>
  <si>
    <t>WC2_3</t>
  </si>
  <si>
    <t>WC2_4</t>
  </si>
  <si>
    <t>Scroll up to select area</t>
  </si>
  <si>
    <t>Pop_2000</t>
  </si>
  <si>
    <t>Pop_2001</t>
  </si>
  <si>
    <t>Pop_2002</t>
  </si>
  <si>
    <t>Pop_2003</t>
  </si>
  <si>
    <t>Pop_2004</t>
  </si>
  <si>
    <t>Pop_2005</t>
  </si>
  <si>
    <t>Pop_2006</t>
  </si>
  <si>
    <t>Pop_2007</t>
  </si>
  <si>
    <t>Pop_2008</t>
  </si>
  <si>
    <t>Pop_2009</t>
  </si>
  <si>
    <t>Pop_2010</t>
  </si>
  <si>
    <t>Pop_2011</t>
  </si>
  <si>
    <t>Pop_2012</t>
  </si>
  <si>
    <t>Pop_2013</t>
  </si>
  <si>
    <t>Pop_2014</t>
  </si>
  <si>
    <t>Cases_2000</t>
  </si>
  <si>
    <t>Cases_2001</t>
  </si>
  <si>
    <t>Cases_2002</t>
  </si>
  <si>
    <t>Cases_2003</t>
  </si>
  <si>
    <t>Cases_2004</t>
  </si>
  <si>
    <t>Cases_2005</t>
  </si>
  <si>
    <t>Cases_2006</t>
  </si>
  <si>
    <t>Cases_2007</t>
  </si>
  <si>
    <t>Cases_2008</t>
  </si>
  <si>
    <t>Cases_2009</t>
  </si>
  <si>
    <t>Cases_2010</t>
  </si>
  <si>
    <t>Cases_2011</t>
  </si>
  <si>
    <t>Cases_2012</t>
  </si>
  <si>
    <t>Cases_2013</t>
  </si>
  <si>
    <t>Cases_2014</t>
  </si>
  <si>
    <t>Rate_2000</t>
  </si>
  <si>
    <t>Rate_2001</t>
  </si>
  <si>
    <t>Rate_2002</t>
  </si>
  <si>
    <t>Rate_2003</t>
  </si>
  <si>
    <t>Rate_2004</t>
  </si>
  <si>
    <t>Rate_2005</t>
  </si>
  <si>
    <t>Rate_2006</t>
  </si>
  <si>
    <t>Rate_2007</t>
  </si>
  <si>
    <t>Rate_2008</t>
  </si>
  <si>
    <t>Rate_2009</t>
  </si>
  <si>
    <t>Rate_2010</t>
  </si>
  <si>
    <t>Rate_2011</t>
  </si>
  <si>
    <t>Rate_2012</t>
  </si>
  <si>
    <t>Rate_2013</t>
  </si>
  <si>
    <t>Rate_2014</t>
  </si>
  <si>
    <t>Pop_Female_18-24</t>
  </si>
  <si>
    <t>Pop_Female_25-34</t>
  </si>
  <si>
    <t>Pop_Female_35-44</t>
  </si>
  <si>
    <t>Pop_Female_45-54</t>
  </si>
  <si>
    <t>Pop_Female_55-64</t>
  </si>
  <si>
    <t>Pop_Female_65+</t>
  </si>
  <si>
    <t>Pop_Male_18-24</t>
  </si>
  <si>
    <t>Pop_Male_25-34</t>
  </si>
  <si>
    <t>Pop_Male_35-44</t>
  </si>
  <si>
    <t>Pop_Male_45-54</t>
  </si>
  <si>
    <t>Pop_Male_55-64</t>
  </si>
  <si>
    <t>Pop_Male_65+</t>
  </si>
  <si>
    <t>Cases_18-24_Total</t>
  </si>
  <si>
    <t>Cases_25-34_Total</t>
  </si>
  <si>
    <t>Cases_35-44_Total</t>
  </si>
  <si>
    <t>Cases_45-54_Total</t>
  </si>
  <si>
    <t>Cases_55-64_Total</t>
  </si>
  <si>
    <t>Cases_65+_Total</t>
  </si>
  <si>
    <t>Cases_Female_Total</t>
  </si>
  <si>
    <t>Cases_Male_Total</t>
  </si>
  <si>
    <t>Pop_18-24_Total</t>
  </si>
  <si>
    <t>Pop_25-34_Total</t>
  </si>
  <si>
    <t>Pop_35-44_Total</t>
  </si>
  <si>
    <t>Pop_45-54_Total</t>
  </si>
  <si>
    <t>Pop_55-64_Total</t>
  </si>
  <si>
    <t>Pop_65+_Total</t>
  </si>
  <si>
    <t>Pop_Female_Total</t>
  </si>
  <si>
    <t>Pop_Male_Total</t>
  </si>
  <si>
    <t>Ranking</t>
  </si>
  <si>
    <t>Pop_2015</t>
  </si>
  <si>
    <t>Cases_2015</t>
  </si>
  <si>
    <t>Rate_2015</t>
  </si>
  <si>
    <t>Name</t>
  </si>
  <si>
    <t>County</t>
  </si>
  <si>
    <t>Countries / regions</t>
  </si>
  <si>
    <t>Local authorities</t>
  </si>
  <si>
    <t>Unknown</t>
  </si>
  <si>
    <t>(blank)</t>
  </si>
  <si>
    <t>Cases_Unknown_age_total</t>
  </si>
  <si>
    <t>Cases_Unknown_gender_total</t>
  </si>
  <si>
    <t>Insolvency type</t>
  </si>
  <si>
    <t>Bankruptcies</t>
  </si>
  <si>
    <t>insolvency lookup</t>
  </si>
  <si>
    <t>Rank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</si>
  <si>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</si>
  <si>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</si>
  <si>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</si>
  <si>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</si>
  <si>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</si>
  <si>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</si>
  <si>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</si>
  <si>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</si>
  <si>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</si>
  <si>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</si>
  <si>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</si>
  <si>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</si>
  <si>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</si>
  <si>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</si>
  <si>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</si>
  <si>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</si>
  <si>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</si>
  <si>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</si>
  <si>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</si>
  <si>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</si>
  <si>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</si>
  <si>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</si>
  <si>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</si>
  <si>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</si>
  <si>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</si>
  <si>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</si>
  <si>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</si>
  <si>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</si>
  <si>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</si>
  <si>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</si>
  <si>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</si>
  <si>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</si>
  <si>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</si>
  <si>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</si>
  <si>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</si>
  <si>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</si>
  <si>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</si>
  <si>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</si>
  <si>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</si>
  <si>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</si>
  <si>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</si>
  <si>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</si>
  <si>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</si>
  <si>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</si>
  <si>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L41</t>
  </si>
  <si>
    <t>L42</t>
  </si>
  <si>
    <t>L43</t>
  </si>
  <si>
    <t>L44</t>
  </si>
  <si>
    <t>L45</t>
  </si>
  <si>
    <t>L46</t>
  </si>
  <si>
    <t>L47</t>
  </si>
  <si>
    <t>L48</t>
  </si>
  <si>
    <t>L49</t>
  </si>
  <si>
    <t>L50</t>
  </si>
  <si>
    <t>L51</t>
  </si>
  <si>
    <t>L52</t>
  </si>
  <si>
    <t>L53</t>
  </si>
  <si>
    <t>L54</t>
  </si>
  <si>
    <t>L55</t>
  </si>
  <si>
    <t>L56</t>
  </si>
  <si>
    <t>L57</t>
  </si>
  <si>
    <t>L58</t>
  </si>
  <si>
    <t>L59</t>
  </si>
  <si>
    <t>L60</t>
  </si>
  <si>
    <t>L61</t>
  </si>
  <si>
    <t>L62</t>
  </si>
  <si>
    <t>L63</t>
  </si>
  <si>
    <t>L64</t>
  </si>
  <si>
    <t>L65</t>
  </si>
  <si>
    <t>L66</t>
  </si>
  <si>
    <t>L76</t>
  </si>
  <si>
    <t>L77</t>
  </si>
  <si>
    <t>L78</t>
  </si>
  <si>
    <t>L79</t>
  </si>
  <si>
    <t>L81</t>
  </si>
  <si>
    <t>L82</t>
  </si>
  <si>
    <t>L83</t>
  </si>
  <si>
    <t>L84</t>
  </si>
  <si>
    <t>L85</t>
  </si>
  <si>
    <t>L86</t>
  </si>
  <si>
    <t>L87</t>
  </si>
  <si>
    <t>L88</t>
  </si>
  <si>
    <t>L89</t>
  </si>
  <si>
    <t>L90</t>
  </si>
  <si>
    <t>L91</t>
  </si>
  <si>
    <t>L92</t>
  </si>
  <si>
    <t>L93</t>
  </si>
  <si>
    <t>L94</t>
  </si>
  <si>
    <t>L95</t>
  </si>
  <si>
    <t>L96</t>
  </si>
  <si>
    <t>L97</t>
  </si>
  <si>
    <t>L98</t>
  </si>
  <si>
    <t>L99</t>
  </si>
  <si>
    <t>L100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</si>
  <si>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</si>
  <si>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</si>
  <si>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</si>
  <si>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</si>
  <si>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</si>
  <si>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</si>
  <si>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</si>
  <si>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</si>
  <si>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</si>
  <si>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</si>
  <si>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</si>
  <si>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</si>
  <si>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</si>
  <si>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</si>
  <si>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</si>
  <si>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L116</t>
  </si>
  <si>
    <t>L117</t>
  </si>
  <si>
    <t>L118</t>
  </si>
  <si>
    <t>L119</t>
  </si>
  <si>
    <t>L120</t>
  </si>
  <si>
    <t>L121</t>
  </si>
  <si>
    <t>L122</t>
  </si>
  <si>
    <t>L123</t>
  </si>
  <si>
    <t>L124</t>
  </si>
  <si>
    <t>L125</t>
  </si>
  <si>
    <t>L126</t>
  </si>
  <si>
    <t>L127</t>
  </si>
  <si>
    <t>L128</t>
  </si>
  <si>
    <t>L129</t>
  </si>
  <si>
    <t>L130</t>
  </si>
  <si>
    <t>L131</t>
  </si>
  <si>
    <t>L132</t>
  </si>
  <si>
    <t>L133</t>
  </si>
  <si>
    <t>L134</t>
  </si>
  <si>
    <t>L135</t>
  </si>
  <si>
    <t>L136</t>
  </si>
  <si>
    <t>L137</t>
  </si>
  <si>
    <t>L138</t>
  </si>
  <si>
    <t>L139</t>
  </si>
  <si>
    <t>L140</t>
  </si>
  <si>
    <t>L141</t>
  </si>
  <si>
    <t>L142</t>
  </si>
  <si>
    <t>L143</t>
  </si>
  <si>
    <t>L144</t>
  </si>
  <si>
    <t>L145</t>
  </si>
  <si>
    <t>L146</t>
  </si>
  <si>
    <t>L147</t>
  </si>
  <si>
    <t>L148</t>
  </si>
  <si>
    <t>L149</t>
  </si>
  <si>
    <t>L150</t>
  </si>
  <si>
    <t>L151</t>
  </si>
  <si>
    <t>L152</t>
  </si>
  <si>
    <t>L153</t>
  </si>
  <si>
    <t>L154</t>
  </si>
  <si>
    <t>L155</t>
  </si>
  <si>
    <t>L156</t>
  </si>
  <si>
    <t>L157</t>
  </si>
  <si>
    <t>L158</t>
  </si>
  <si>
    <t>L159</t>
  </si>
  <si>
    <t>L160</t>
  </si>
  <si>
    <t>L161</t>
  </si>
  <si>
    <t>L162</t>
  </si>
  <si>
    <t>L163</t>
  </si>
  <si>
    <t>L164</t>
  </si>
  <si>
    <t>L165</t>
  </si>
  <si>
    <t>L166</t>
  </si>
  <si>
    <t>L167</t>
  </si>
  <si>
    <t>L168</t>
  </si>
  <si>
    <t>L169</t>
  </si>
  <si>
    <t>L170</t>
  </si>
  <si>
    <t>L171</t>
  </si>
  <si>
    <t>L172</t>
  </si>
  <si>
    <t>L173</t>
  </si>
  <si>
    <t>L174</t>
  </si>
  <si>
    <t>L175</t>
  </si>
  <si>
    <t>L176</t>
  </si>
  <si>
    <t>L177</t>
  </si>
  <si>
    <t>L178</t>
  </si>
  <si>
    <t>L179</t>
  </si>
  <si>
    <t>L180</t>
  </si>
  <si>
    <t>L181</t>
  </si>
  <si>
    <t>L182</t>
  </si>
  <si>
    <t>L183</t>
  </si>
  <si>
    <t>L184</t>
  </si>
  <si>
    <t>L185</t>
  </si>
  <si>
    <t>L186</t>
  </si>
  <si>
    <t>L187</t>
  </si>
  <si>
    <t>L188</t>
  </si>
  <si>
    <t>L189</t>
  </si>
  <si>
    <t>L190</t>
  </si>
  <si>
    <t>L191</t>
  </si>
  <si>
    <t>L192</t>
  </si>
  <si>
    <t>L193</t>
  </si>
  <si>
    <t>L194</t>
  </si>
  <si>
    <t>L195</t>
  </si>
  <si>
    <t>L196</t>
  </si>
  <si>
    <t>L197</t>
  </si>
  <si>
    <t>L198</t>
  </si>
  <si>
    <t>L199</t>
  </si>
  <si>
    <t>L200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</si>
  <si>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</si>
  <si>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</si>
  <si>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</si>
  <si>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</si>
  <si>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</si>
  <si>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</si>
  <si>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</si>
  <si>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</si>
  <si>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</si>
  <si>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</si>
  <si>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</si>
  <si>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</si>
  <si>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</si>
  <si>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</si>
  <si>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</si>
  <si>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L216</t>
  </si>
  <si>
    <t>L217</t>
  </si>
  <si>
    <t>L218</t>
  </si>
  <si>
    <t>L219</t>
  </si>
  <si>
    <t>L220</t>
  </si>
  <si>
    <t>L221</t>
  </si>
  <si>
    <t>L222</t>
  </si>
  <si>
    <t>L223</t>
  </si>
  <si>
    <t>L224</t>
  </si>
  <si>
    <t>L225</t>
  </si>
  <si>
    <t>L226</t>
  </si>
  <si>
    <t>L227</t>
  </si>
  <si>
    <t>L228</t>
  </si>
  <si>
    <t>L229</t>
  </si>
  <si>
    <t>L230</t>
  </si>
  <si>
    <t>L231</t>
  </si>
  <si>
    <t>L232</t>
  </si>
  <si>
    <t>L233</t>
  </si>
  <si>
    <t>L234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</si>
  <si>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</si>
  <si>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</si>
  <si>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</si>
  <si>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</si>
  <si>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</si>
  <si>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</si>
  <si>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</si>
  <si>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</si>
  <si>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</si>
  <si>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L244</t>
  </si>
  <si>
    <t>L245</t>
  </si>
  <si>
    <t>L246</t>
  </si>
  <si>
    <t>L247</t>
  </si>
  <si>
    <t>L248</t>
  </si>
  <si>
    <t>L249</t>
  </si>
  <si>
    <t>L250</t>
  </si>
  <si>
    <t>L251</t>
  </si>
  <si>
    <t>L252</t>
  </si>
  <si>
    <t>L253</t>
  </si>
  <si>
    <t>L254</t>
  </si>
  <si>
    <t>L255</t>
  </si>
  <si>
    <t>L256</t>
  </si>
  <si>
    <t>L257</t>
  </si>
  <si>
    <t>L258</t>
  </si>
  <si>
    <t>L259</t>
  </si>
  <si>
    <t>L260</t>
  </si>
  <si>
    <t>L261</t>
  </si>
  <si>
    <t>L262</t>
  </si>
  <si>
    <t>L263</t>
  </si>
  <si>
    <t>L264</t>
  </si>
  <si>
    <t>L265</t>
  </si>
  <si>
    <t>L266</t>
  </si>
  <si>
    <t>L267</t>
  </si>
  <si>
    <t>L268</t>
  </si>
  <si>
    <t>L269</t>
  </si>
  <si>
    <t>L270</t>
  </si>
  <si>
    <t>L271</t>
  </si>
  <si>
    <t>L272</t>
  </si>
  <si>
    <t>L273</t>
  </si>
  <si>
    <t>L274</t>
  </si>
  <si>
    <t>L275</t>
  </si>
  <si>
    <t>L276</t>
  </si>
  <si>
    <t>L277</t>
  </si>
  <si>
    <t>L278</t>
  </si>
  <si>
    <t>L279</t>
  </si>
  <si>
    <t>L280</t>
  </si>
  <si>
    <t>L281</t>
  </si>
  <si>
    <t>L282</t>
  </si>
  <si>
    <t>L283</t>
  </si>
  <si>
    <t>L284</t>
  </si>
  <si>
    <t>L285</t>
  </si>
  <si>
    <t>L286</t>
  </si>
  <si>
    <t>L287</t>
  </si>
  <si>
    <t>L288</t>
  </si>
  <si>
    <t>L289</t>
  </si>
  <si>
    <t>L290</t>
  </si>
  <si>
    <t>L291</t>
  </si>
  <si>
    <t>L292</t>
  </si>
  <si>
    <t>L293</t>
  </si>
  <si>
    <t>L294</t>
  </si>
  <si>
    <t>L295</t>
  </si>
  <si>
    <t>L296</t>
  </si>
  <si>
    <t>L297</t>
  </si>
  <si>
    <t>L298</t>
  </si>
  <si>
    <t>L299</t>
  </si>
  <si>
    <t>L300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</si>
  <si>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</si>
  <si>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</si>
  <si>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</si>
  <si>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</si>
  <si>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</si>
  <si>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</si>
  <si>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</si>
  <si>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</si>
  <si>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</si>
  <si>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</si>
  <si>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</si>
  <si>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</si>
  <si>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</si>
  <si>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</si>
  <si>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</si>
  <si>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</si>
  <si>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</si>
  <si>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L318</t>
  </si>
  <si>
    <t>L319</t>
  </si>
  <si>
    <t>L320</t>
  </si>
  <si>
    <t>L321</t>
  </si>
  <si>
    <t>L322</t>
  </si>
  <si>
    <t>L323</t>
  </si>
  <si>
    <t>L324</t>
  </si>
  <si>
    <t>L325</t>
  </si>
  <si>
    <t>L326</t>
  </si>
  <si>
    <t>L327</t>
  </si>
  <si>
    <t>L328</t>
  </si>
  <si>
    <t>L329</t>
  </si>
  <si>
    <t>L330</t>
  </si>
  <si>
    <t>L331</t>
  </si>
  <si>
    <t>L332</t>
  </si>
  <si>
    <t>L333</t>
  </si>
  <si>
    <t>L334</t>
  </si>
  <si>
    <t>L335</t>
  </si>
  <si>
    <t>L336</t>
  </si>
  <si>
    <t>L337</t>
  </si>
  <si>
    <t>L338</t>
  </si>
  <si>
    <t>L339</t>
  </si>
  <si>
    <t>L340</t>
  </si>
  <si>
    <t>L341</t>
  </si>
  <si>
    <t>L342</t>
  </si>
  <si>
    <t>L343</t>
  </si>
  <si>
    <t>L344</t>
  </si>
  <si>
    <t>L345</t>
  </si>
  <si>
    <t>L346</t>
  </si>
  <si>
    <t>L347</t>
  </si>
  <si>
    <t>L348</t>
  </si>
  <si>
    <t>R10</t>
  </si>
  <si>
    <t>Selection</t>
  </si>
  <si>
    <t>Total insolvencies</t>
  </si>
  <si>
    <t>DROs</t>
  </si>
  <si>
    <t>IVAs</t>
  </si>
  <si>
    <t>E&amp;W</t>
  </si>
  <si>
    <t>Distribution graph</t>
  </si>
  <si>
    <t>Ranked</t>
  </si>
  <si>
    <t>Total</t>
  </si>
  <si>
    <t>65+</t>
  </si>
  <si>
    <t>55-64</t>
  </si>
  <si>
    <t>45-54</t>
  </si>
  <si>
    <t>35-44</t>
  </si>
  <si>
    <t>25-34</t>
  </si>
  <si>
    <t>&lt;25</t>
  </si>
  <si>
    <t>Rate</t>
  </si>
  <si>
    <t>Females</t>
  </si>
  <si>
    <t>Males</t>
  </si>
  <si>
    <t>Age Band</t>
  </si>
  <si>
    <t xml:space="preserve">Chart title </t>
  </si>
  <si>
    <t xml:space="preserve">Axis title </t>
  </si>
  <si>
    <t>Chart 11</t>
  </si>
  <si>
    <t>Axis title</t>
  </si>
  <si>
    <t>Female</t>
  </si>
  <si>
    <t>Male</t>
  </si>
  <si>
    <t>Chart 10</t>
  </si>
  <si>
    <t>Chart 9</t>
  </si>
  <si>
    <t>Chart Title</t>
  </si>
  <si>
    <t>Axis Title</t>
  </si>
  <si>
    <t>Chart 8</t>
  </si>
  <si>
    <t>Vertical reversed</t>
  </si>
  <si>
    <t>Horizontal</t>
  </si>
  <si>
    <t>Vertical</t>
  </si>
  <si>
    <t>Chart 7</t>
  </si>
  <si>
    <t>Offsets for selection charts</t>
  </si>
  <si>
    <t>Chart 6</t>
  </si>
  <si>
    <t xml:space="preserve">Chart Title </t>
  </si>
  <si>
    <t>Number of Cases</t>
  </si>
  <si>
    <t>Chart 5</t>
  </si>
  <si>
    <t>Chart 4</t>
  </si>
  <si>
    <t>Chart Title:</t>
  </si>
  <si>
    <t>Axis Title:</t>
  </si>
  <si>
    <t>Chart 3</t>
  </si>
  <si>
    <t>Chart 2</t>
  </si>
  <si>
    <t>Chart 1</t>
  </si>
  <si>
    <t>Dataset guide</t>
  </si>
  <si>
    <t>Name for title</t>
  </si>
  <si>
    <t>Name for Axis</t>
  </si>
  <si>
    <t>CONC dataset for formula</t>
  </si>
  <si>
    <t>Number of Areas Selected</t>
  </si>
  <si>
    <t>Male_&lt;25</t>
  </si>
  <si>
    <t>Male_25-34</t>
  </si>
  <si>
    <t>UKN_UKN</t>
  </si>
  <si>
    <t>UKN_&lt;25</t>
  </si>
  <si>
    <t>UKN_25-34</t>
  </si>
  <si>
    <t>UKN_35-44</t>
  </si>
  <si>
    <t>UKN_45-54</t>
  </si>
  <si>
    <t>UKN_55-64</t>
  </si>
  <si>
    <t>UKN_65&lt;</t>
  </si>
  <si>
    <t>Male_UKN</t>
  </si>
  <si>
    <t>Male_35-44</t>
  </si>
  <si>
    <t>Male_45-54</t>
  </si>
  <si>
    <t>Male_55-64</t>
  </si>
  <si>
    <t>Male_65&lt;</t>
  </si>
  <si>
    <t>Female_UKN</t>
  </si>
  <si>
    <t>Female_&lt;25</t>
  </si>
  <si>
    <t>Female_25-34</t>
  </si>
  <si>
    <t>Female_35-44</t>
  </si>
  <si>
    <t>Female_45-54</t>
  </si>
  <si>
    <t>Female_55-64</t>
  </si>
  <si>
    <t>Female_65&lt;</t>
  </si>
  <si>
    <t>UKN</t>
  </si>
  <si>
    <t>TOTAL</t>
  </si>
  <si>
    <t>E&amp;W Set Data</t>
  </si>
  <si>
    <t>Insolvency Type</t>
  </si>
  <si>
    <t>Year</t>
  </si>
  <si>
    <t>Total Insols</t>
  </si>
  <si>
    <t>Male Rate</t>
  </si>
  <si>
    <t>Female Rate</t>
  </si>
  <si>
    <t>Male Pop</t>
  </si>
  <si>
    <t>Female Pop</t>
  </si>
  <si>
    <t>Overall</t>
  </si>
  <si>
    <t>Row Reference</t>
  </si>
  <si>
    <t>OFFSET</t>
  </si>
  <si>
    <t>Height Reference</t>
  </si>
  <si>
    <t>Total Individual Insolvency</t>
  </si>
  <si>
    <t>DRO</t>
  </si>
  <si>
    <t>IVA</t>
  </si>
  <si>
    <t>AK$5:$AZ$5</t>
  </si>
  <si>
    <t>$AK$5:$AZ$5</t>
  </si>
  <si>
    <t>Area type (number)</t>
  </si>
  <si>
    <t>Area Type (Name)</t>
  </si>
  <si>
    <t>↑</t>
  </si>
  <si>
    <t>BLANK</t>
  </si>
  <si>
    <t>[Leave Blank]</t>
  </si>
  <si>
    <t>Selected Area Code</t>
  </si>
  <si>
    <t>Selected Area Name</t>
  </si>
  <si>
    <t>Most Similar Code</t>
  </si>
  <si>
    <t>Most Similar Name</t>
  </si>
  <si>
    <t>2nd Most Similar Code</t>
  </si>
  <si>
    <t>2nd Most Similar Name</t>
  </si>
  <si>
    <t>3rd Most Similar Code</t>
  </si>
  <si>
    <t>3rd Most Similar Name</t>
  </si>
  <si>
    <t>OR</t>
  </si>
  <si>
    <t>&lt; Back to Select Area(s)</t>
  </si>
  <si>
    <r>
      <t>Individual voluntary arrangements</t>
    </r>
    <r>
      <rPr>
        <sz val="9"/>
        <color rgb="FF000000"/>
        <rFont val="Arial"/>
        <family val="2"/>
      </rPr>
      <t xml:space="preserve"> (IVAs) – a voluntary means of repaying creditors some or all of what they are owed. Once approved by 75% or more of creditors, the arrangement is binding on all. IVAs are supervised by licensed Insolvency Practitioners.</t>
    </r>
  </si>
  <si>
    <r>
      <rPr>
        <sz val="9"/>
        <color rgb="FF000000"/>
        <rFont val="Arial"/>
        <family val="2"/>
      </rPr>
      <t xml:space="preserve">A combination of </t>
    </r>
    <r>
      <rPr>
        <b/>
        <sz val="9"/>
        <color rgb="FF000000"/>
        <rFont val="Arial"/>
        <family val="2"/>
      </rPr>
      <t xml:space="preserve">Bankruptcy orders, Debt Relief orders </t>
    </r>
    <r>
      <rPr>
        <sz val="9"/>
        <color rgb="FF000000"/>
        <rFont val="Arial"/>
        <family val="2"/>
      </rPr>
      <t xml:space="preserve">and </t>
    </r>
    <r>
      <rPr>
        <b/>
        <sz val="9"/>
        <color rgb="FF000000"/>
        <rFont val="Arial"/>
        <family val="2"/>
      </rPr>
      <t>Individual Voluntary arrangements</t>
    </r>
  </si>
  <si>
    <r>
      <t>Bankruptcy orders</t>
    </r>
    <r>
      <rPr>
        <sz val="9"/>
        <color rgb="FF000000"/>
        <rFont val="Arial"/>
        <family val="2"/>
      </rPr>
      <t xml:space="preserve"> – a form of debt relief available for anyone who is unable to pay their debts. Assets owned will vest in a trustee in bankruptcy who will sell them and distribute the proceeds to creditors.</t>
    </r>
  </si>
  <si>
    <t>Number of cases: insolvencies by area in 2015.</t>
  </si>
  <si>
    <r>
      <rPr>
        <vertAlign val="superscript"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includes cases of unknown age/gender</t>
    </r>
  </si>
  <si>
    <t>Difference to 2014</t>
  </si>
  <si>
    <t>Difference to E&amp;W</t>
  </si>
  <si>
    <t>Number of areas</t>
  </si>
  <si>
    <t>$A$3:$DB$407</t>
  </si>
  <si>
    <t>Insolvency type sentence</t>
  </si>
  <si>
    <t>bankruptcies</t>
  </si>
  <si>
    <t>Debt relief orders</t>
  </si>
  <si>
    <t>Individual voluntary arrangements</t>
  </si>
  <si>
    <t>Total individual insolvencies</t>
  </si>
  <si>
    <t>Age band sentence</t>
  </si>
  <si>
    <t>bankruptcy</t>
  </si>
  <si>
    <t>total individual insolvency</t>
  </si>
  <si>
    <t>Similar Areas to initial selection (based on ONS 2011 Area Classifications):</t>
  </si>
  <si>
    <t>districts, boroughs &amp; unitary authorities</t>
  </si>
  <si>
    <t>counties</t>
  </si>
  <si>
    <t>regions</t>
  </si>
  <si>
    <r>
      <t xml:space="preserve">Total </t>
    </r>
    <r>
      <rPr>
        <b/>
        <vertAlign val="superscript"/>
        <sz val="14"/>
        <color theme="1"/>
        <rFont val="Calibri"/>
        <family val="2"/>
        <scheme val="minor"/>
      </rPr>
      <t>1</t>
    </r>
  </si>
  <si>
    <t>Point in distribution</t>
  </si>
  <si>
    <t xml:space="preserve"> - this was in the highest 5% of all areas. </t>
  </si>
  <si>
    <t xml:space="preserve"> - this was in the highest 10% of all areas. </t>
  </si>
  <si>
    <t xml:space="preserve"> - this was in the highest 20% of all areas. </t>
  </si>
  <si>
    <t xml:space="preserve"> - this was in the highest 25% of all areas. </t>
  </si>
  <si>
    <t xml:space="preserve"> - this was in the highest third of all areas. </t>
  </si>
  <si>
    <t xml:space="preserve"> - this was in the middle third of all areas. </t>
  </si>
  <si>
    <t xml:space="preserve"> - this was in the middle 20% of all areas. </t>
  </si>
  <si>
    <t xml:space="preserve"> - this was in the middle 10% of all areas. </t>
  </si>
  <si>
    <t xml:space="preserve"> - this was in the lowest third of all areas. </t>
  </si>
  <si>
    <t xml:space="preserve"> - this was in the lowest 25% of all areas. </t>
  </si>
  <si>
    <t xml:space="preserve"> - this was in the lowest 20% of all areas. </t>
  </si>
  <si>
    <t xml:space="preserve"> - this was in the lowest 10% of all areas. </t>
  </si>
  <si>
    <t xml:space="preserve"> - this was in the lowest 5% of all areas. </t>
  </si>
  <si>
    <t>Swing</t>
  </si>
  <si>
    <t>Male rate</t>
  </si>
  <si>
    <t>Female rate</t>
  </si>
  <si>
    <t>Source: The Insolvency Service.</t>
  </si>
  <si>
    <r>
      <t>Debt relief orders</t>
    </r>
    <r>
      <rPr>
        <sz val="9"/>
        <color rgb="FF000000"/>
        <rFont val="Arial"/>
        <family val="2"/>
      </rPr>
      <t xml:space="preserve"> (DROs) – a form of debt relief available to those who have a low income, low assets and less than £20,000 of debt (£15,000 before October 2015). There is no distribution to creditors, and discharge from debts takes place after 12 months.</t>
    </r>
  </si>
  <si>
    <t>Rate: Number of cases per 10,000 adult population.</t>
  </si>
  <si>
    <r>
      <t>Total</t>
    </r>
    <r>
      <rPr>
        <b/>
        <vertAlign val="superscript"/>
        <sz val="14"/>
        <color theme="1"/>
        <rFont val="Calibri"/>
        <family val="2"/>
        <scheme val="minor"/>
      </rPr>
      <t xml:space="preserve"> 1</t>
    </r>
  </si>
  <si>
    <r>
      <t>Total</t>
    </r>
    <r>
      <rPr>
        <b/>
        <vertAlign val="superscript"/>
        <sz val="11"/>
        <color theme="1"/>
        <rFont val="Calibri"/>
        <family val="2"/>
        <scheme val="minor"/>
      </rPr>
      <t xml:space="preserve"> 1</t>
    </r>
  </si>
  <si>
    <r>
      <t xml:space="preserve">Total </t>
    </r>
    <r>
      <rPr>
        <b/>
        <vertAlign val="superscript"/>
        <sz val="14"/>
        <rFont val="Calibri"/>
        <family val="2"/>
        <scheme val="minor"/>
      </rPr>
      <t>1</t>
    </r>
  </si>
  <si>
    <r>
      <t xml:space="preserve">Enter the </t>
    </r>
    <r>
      <rPr>
        <b/>
        <u/>
        <sz val="11"/>
        <color theme="1"/>
        <rFont val="Calibri"/>
        <family val="2"/>
        <scheme val="minor"/>
      </rPr>
      <t>first part</t>
    </r>
    <r>
      <rPr>
        <b/>
        <sz val="11"/>
        <color theme="1"/>
        <rFont val="Calibri"/>
        <family val="2"/>
        <scheme val="minor"/>
      </rPr>
      <t xml:space="preserve"> of your postcode (e.g. SW1A)</t>
    </r>
  </si>
  <si>
    <t>then click the Search button</t>
  </si>
  <si>
    <t>to search for your local authority area</t>
  </si>
  <si>
    <t>bottom 25%</t>
  </si>
  <si>
    <t>top 25%</t>
  </si>
  <si>
    <t xml:space="preserve">This tool has been created to enable users to view individual insolvency statistics from their chosen local authority, County or Region and compare them to up to 3 other areas. </t>
  </si>
  <si>
    <t>- Rates broken down by age and gender in table format</t>
  </si>
  <si>
    <t>- Male and female rates compared to the English and Welsh average</t>
  </si>
  <si>
    <t>- A time series comparing overall rate to the English and Welsh rate from 2000-2015</t>
  </si>
  <si>
    <t>- The proportion of males and females becoming insolvent</t>
  </si>
  <si>
    <t>- A breakdown of the proportions of the type of insolvency used</t>
  </si>
  <si>
    <t>- A distribution chart showing where their chosen area lies within rankings for all local authorities, counties or regions</t>
  </si>
  <si>
    <t>From your chosen area and insolvency type (bankruptcies, DROs, IVAs), you will be able to view:</t>
  </si>
  <si>
    <t>- a short descriptive prose</t>
  </si>
  <si>
    <t xml:space="preserve">When comparing your chosen area and insolvency type to other areas, you will be able to view: </t>
  </si>
  <si>
    <t>- Rates from all areas, side by side</t>
  </si>
  <si>
    <t>- Time series of all rates, from 2000 to 2015</t>
  </si>
  <si>
    <t xml:space="preserve">- Proportions of male and female insolvents </t>
  </si>
  <si>
    <t>- Comparison of male/female insolvency rates</t>
  </si>
  <si>
    <t>- Comparison of rates within an age band</t>
  </si>
  <si>
    <t>- Rates with an age band compared to the English and Welsh average</t>
  </si>
  <si>
    <t>We are actively seeking feedback on ways to improve this tool. If you have any comments or queries, please direct them to:</t>
  </si>
  <si>
    <t>statistics@insolvency.gsi.gov.uk</t>
  </si>
  <si>
    <t xml:space="preserve">Or alternatively, you can phone: </t>
  </si>
  <si>
    <t>020 7637 6314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</si>
</sst>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4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8" tint="0.7999816888943144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</font>
    <font>
      <sz val="8"/>
      <color rgb="FF000000"/>
      <name val="Tahoma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 Unicode MS"/>
      <family val="2"/>
    </font>
    <font>
      <sz val="14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9"/>
      <color rgb="FFFFC000"/>
      <name val="Calibri"/>
      <family val="2"/>
      <scheme val="minor"/>
    </font>
    <font>
      <sz val="9"/>
      <color rgb="FFFCC705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u/>
      <sz val="11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C705"/>
        <bgColor indexed="64"/>
      </patternFill>
    </fill>
    <fill>
      <patternFill patternType="solid">
        <fgColor rgb="FFF07000"/>
        <bgColor indexed="64"/>
      </patternFill>
    </fill>
    <fill>
      <patternFill patternType="solid">
        <fgColor rgb="FFD72200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9" fillId="0" borderId="0" applyNumberFormat="0" applyFill="0" applyBorder="0" applyAlignment="0" applyProtection="0"/>
    <xf numFmtId="9" fontId="27" fillId="0" borderId="0" applyFont="0" applyFill="0" applyBorder="0" applyAlignment="0" applyProtection="0"/>
  </cellStyleXfs>
  <cellXfs count="257">
    <xf numFmtId="0" fontId="0" fillId="0" borderId="0" xfId="0"/>
    <xf numFmtId="0" fontId="4" fillId="2" borderId="1" xfId="1" applyFont="1" applyFill="1" applyBorder="1" applyAlignment="1">
      <alignment horizontal="center"/>
    </xf>
    <xf numFmtId="0" fontId="4" fillId="0" borderId="2" xfId="1" applyFont="1" applyFill="1" applyBorder="1" applyAlignment="1">
      <alignment wrapText="1"/>
    </xf>
    <xf numFmtId="0" fontId="4" fillId="0" borderId="2" xfId="1" applyFont="1" applyFill="1" applyBorder="1" applyAlignment="1"/>
    <xf numFmtId="0" fontId="4" fillId="2" borderId="3" xfId="1" applyFont="1" applyFill="1" applyBorder="1" applyAlignment="1">
      <alignment horizontal="center"/>
    </xf>
    <xf numFmtId="0" fontId="4" fillId="0" borderId="2" xfId="1" applyFont="1" applyFill="1" applyBorder="1" applyAlignment="1">
      <alignment horizontal="right" wrapText="1"/>
    </xf>
    <xf numFmtId="0" fontId="4" fillId="2" borderId="0" xfId="1" applyFont="1" applyFill="1" applyBorder="1" applyAlignment="1">
      <alignment horizontal="center"/>
    </xf>
    <xf numFmtId="0" fontId="0" fillId="0" borderId="0" xfId="0" quotePrefix="1"/>
    <xf numFmtId="0" fontId="1" fillId="0" borderId="0" xfId="0" applyFont="1"/>
    <xf numFmtId="0" fontId="5" fillId="0" borderId="0" xfId="0" applyFont="1"/>
    <xf numFmtId="0" fontId="0" fillId="0" borderId="0" xfId="0" applyAlignment="1"/>
    <xf numFmtId="0" fontId="4" fillId="0" borderId="2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0" fontId="14" fillId="0" borderId="2" xfId="1" applyFont="1" applyFill="1" applyBorder="1" applyAlignment="1">
      <alignment wrapText="1"/>
    </xf>
    <xf numFmtId="0" fontId="0" fillId="0" borderId="0" xfId="0" applyAlignment="1">
      <alignment wrapText="1"/>
    </xf>
    <xf numFmtId="0" fontId="9" fillId="0" borderId="0" xfId="2" applyAlignment="1">
      <alignment horizontal="left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2" fillId="0" borderId="0" xfId="0" applyFont="1"/>
    <xf numFmtId="164" fontId="0" fillId="7" borderId="0" xfId="0" applyNumberFormat="1" applyFill="1"/>
    <xf numFmtId="0" fontId="0" fillId="5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8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9" borderId="0" xfId="0" applyFill="1" applyAlignment="1">
      <alignment wrapText="1"/>
    </xf>
    <xf numFmtId="164" fontId="0" fillId="0" borderId="0" xfId="0" applyNumberFormat="1"/>
    <xf numFmtId="0" fontId="0" fillId="10" borderId="0" xfId="0" applyFill="1"/>
    <xf numFmtId="164" fontId="0" fillId="10" borderId="0" xfId="0" applyNumberFormat="1" applyFill="1"/>
    <xf numFmtId="0" fontId="0" fillId="3" borderId="0" xfId="0" applyFill="1"/>
    <xf numFmtId="0" fontId="13" fillId="0" borderId="0" xfId="0" applyFont="1" applyFill="1"/>
    <xf numFmtId="0" fontId="13" fillId="0" borderId="8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13" fillId="0" borderId="11" xfId="0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13" fillId="0" borderId="17" xfId="0" applyFont="1" applyFill="1" applyBorder="1"/>
    <xf numFmtId="0" fontId="13" fillId="0" borderId="7" xfId="0" applyFont="1" applyFill="1" applyBorder="1"/>
    <xf numFmtId="0" fontId="22" fillId="0" borderId="18" xfId="0" applyFont="1" applyFill="1" applyBorder="1"/>
    <xf numFmtId="0" fontId="13" fillId="3" borderId="9" xfId="0" applyFont="1" applyFill="1" applyBorder="1"/>
    <xf numFmtId="0" fontId="13" fillId="3" borderId="0" xfId="0" applyFont="1" applyFill="1" applyBorder="1"/>
    <xf numFmtId="0" fontId="13" fillId="0" borderId="0" xfId="0" quotePrefix="1" applyFont="1" applyFill="1"/>
    <xf numFmtId="0" fontId="13" fillId="0" borderId="0" xfId="0" applyNumberFormat="1" applyFont="1" applyFill="1" applyBorder="1"/>
    <xf numFmtId="0" fontId="0" fillId="7" borderId="11" xfId="0" applyFill="1" applyBorder="1"/>
    <xf numFmtId="0" fontId="13" fillId="3" borderId="12" xfId="0" applyFont="1" applyFill="1" applyBorder="1"/>
    <xf numFmtId="0" fontId="13" fillId="3" borderId="17" xfId="0" applyFont="1" applyFill="1" applyBorder="1"/>
    <xf numFmtId="0" fontId="13" fillId="3" borderId="7" xfId="0" applyFont="1" applyFill="1" applyBorder="1"/>
    <xf numFmtId="0" fontId="22" fillId="3" borderId="18" xfId="0" applyFont="1" applyFill="1" applyBorder="1"/>
    <xf numFmtId="2" fontId="13" fillId="0" borderId="11" xfId="0" applyNumberFormat="1" applyFont="1" applyFill="1" applyBorder="1"/>
    <xf numFmtId="0" fontId="13" fillId="3" borderId="0" xfId="0" applyFont="1" applyFill="1" applyProtection="1">
      <protection locked="0" hidden="1"/>
    </xf>
    <xf numFmtId="0" fontId="19" fillId="0" borderId="0" xfId="0" applyFont="1"/>
    <xf numFmtId="0" fontId="0" fillId="0" borderId="18" xfId="0" applyBorder="1"/>
    <xf numFmtId="0" fontId="0" fillId="0" borderId="7" xfId="0" applyBorder="1"/>
    <xf numFmtId="0" fontId="0" fillId="0" borderId="17" xfId="0" applyBorder="1"/>
    <xf numFmtId="0" fontId="0" fillId="0" borderId="12" xfId="0" applyBorder="1"/>
    <xf numFmtId="0" fontId="0" fillId="0" borderId="0" xfId="0" applyBorder="1"/>
    <xf numFmtId="0" fontId="0" fillId="0" borderId="11" xfId="0" applyBorder="1"/>
    <xf numFmtId="0" fontId="0" fillId="0" borderId="10" xfId="0" applyBorder="1"/>
    <xf numFmtId="0" fontId="0" fillId="0" borderId="9" xfId="0" applyBorder="1"/>
    <xf numFmtId="0" fontId="0" fillId="0" borderId="8" xfId="0" applyBorder="1"/>
    <xf numFmtId="0" fontId="0" fillId="0" borderId="17" xfId="0" applyFill="1" applyBorder="1"/>
    <xf numFmtId="0" fontId="23" fillId="0" borderId="0" xfId="0" applyFont="1"/>
    <xf numFmtId="0" fontId="25" fillId="0" borderId="0" xfId="0" applyFont="1" applyAlignment="1">
      <alignment vertical="center"/>
    </xf>
    <xf numFmtId="165" fontId="0" fillId="7" borderId="0" xfId="0" applyNumberFormat="1" applyFill="1"/>
    <xf numFmtId="0" fontId="9" fillId="3" borderId="0" xfId="2" applyFill="1" applyAlignment="1">
      <alignment horizontal="left"/>
    </xf>
    <xf numFmtId="9" fontId="13" fillId="0" borderId="0" xfId="3" applyFont="1" applyFill="1" applyBorder="1"/>
    <xf numFmtId="0" fontId="9" fillId="3" borderId="0" xfId="2" applyFill="1" applyAlignment="1"/>
    <xf numFmtId="0" fontId="0" fillId="0" borderId="0" xfId="0" applyProtection="1"/>
    <xf numFmtId="0" fontId="9" fillId="0" borderId="0" xfId="2" applyAlignment="1" applyProtection="1">
      <alignment vertical="center"/>
    </xf>
    <xf numFmtId="0" fontId="10" fillId="11" borderId="0" xfId="0" applyFont="1" applyFill="1" applyAlignment="1" applyProtection="1"/>
    <xf numFmtId="0" fontId="8" fillId="11" borderId="0" xfId="0" applyFont="1" applyFill="1" applyAlignment="1" applyProtection="1">
      <alignment horizontal="center" vertical="top" wrapText="1"/>
    </xf>
    <xf numFmtId="0" fontId="8" fillId="11" borderId="0" xfId="0" applyFont="1" applyFill="1" applyAlignment="1" applyProtection="1">
      <alignment vertical="top" wrapText="1"/>
    </xf>
    <xf numFmtId="0" fontId="2" fillId="11" borderId="0" xfId="0" applyFont="1" applyFill="1" applyAlignment="1" applyProtection="1">
      <alignment horizontal="left" vertical="top"/>
    </xf>
    <xf numFmtId="0" fontId="7" fillId="11" borderId="6" xfId="0" applyFont="1" applyFill="1" applyBorder="1" applyAlignment="1" applyProtection="1">
      <alignment wrapText="1"/>
    </xf>
    <xf numFmtId="0" fontId="33" fillId="11" borderId="0" xfId="0" applyFont="1" applyFill="1" applyAlignment="1" applyProtection="1"/>
    <xf numFmtId="0" fontId="8" fillId="11" borderId="0" xfId="0" applyFont="1" applyFill="1" applyAlignment="1" applyProtection="1">
      <alignment vertical="top" shrinkToFit="1"/>
    </xf>
    <xf numFmtId="0" fontId="19" fillId="0" borderId="0" xfId="0" applyFont="1" applyAlignment="1" applyProtection="1">
      <alignment vertical="center"/>
    </xf>
    <xf numFmtId="0" fontId="0" fillId="11" borderId="0" xfId="0" applyFill="1" applyProtection="1"/>
    <xf numFmtId="0" fontId="2" fillId="11" borderId="0" xfId="0" applyFont="1" applyFill="1" applyProtection="1"/>
    <xf numFmtId="0" fontId="5" fillId="11" borderId="0" xfId="0" applyFont="1" applyFill="1" applyProtection="1"/>
    <xf numFmtId="0" fontId="6" fillId="0" borderId="0" xfId="0" applyFont="1" applyProtection="1"/>
    <xf numFmtId="0" fontId="32" fillId="11" borderId="0" xfId="0" applyFont="1" applyFill="1" applyProtection="1"/>
    <xf numFmtId="0" fontId="6" fillId="0" borderId="0" xfId="0" applyFont="1" applyAlignment="1" applyProtection="1"/>
    <xf numFmtId="0" fontId="32" fillId="11" borderId="0" xfId="0" applyFont="1" applyFill="1" applyAlignment="1" applyProtection="1"/>
    <xf numFmtId="0" fontId="0" fillId="11" borderId="0" xfId="0" applyFill="1" applyAlignment="1" applyProtection="1">
      <alignment wrapText="1"/>
    </xf>
    <xf numFmtId="0" fontId="0" fillId="0" borderId="0" xfId="0" applyAlignment="1" applyProtection="1">
      <alignment wrapText="1"/>
    </xf>
    <xf numFmtId="0" fontId="13" fillId="0" borderId="0" xfId="0" applyFont="1" applyAlignment="1" applyProtection="1">
      <alignment wrapText="1"/>
    </xf>
    <xf numFmtId="0" fontId="13" fillId="3" borderId="0" xfId="0" applyFont="1" applyFill="1" applyAlignment="1" applyProtection="1">
      <alignment wrapText="1"/>
    </xf>
    <xf numFmtId="0" fontId="0" fillId="3" borderId="0" xfId="0" applyFill="1" applyAlignment="1" applyProtection="1">
      <alignment wrapText="1"/>
    </xf>
    <xf numFmtId="0" fontId="0" fillId="3" borderId="0" xfId="0" applyFill="1" applyBorder="1" applyProtection="1">
      <protection hidden="1"/>
    </xf>
    <xf numFmtId="0" fontId="16" fillId="3" borderId="0" xfId="0" applyFont="1" applyFill="1" applyBorder="1" applyProtection="1">
      <protection hidden="1"/>
    </xf>
    <xf numFmtId="0" fontId="24" fillId="3" borderId="0" xfId="0" applyFont="1" applyFill="1" applyBorder="1" applyAlignment="1" applyProtection="1">
      <alignment vertical="center" wrapText="1" shrinkToFit="1"/>
      <protection hidden="1"/>
    </xf>
    <xf numFmtId="0" fontId="24" fillId="3" borderId="0" xfId="0" applyFont="1" applyFill="1" applyBorder="1" applyAlignment="1" applyProtection="1">
      <alignment vertical="top" wrapText="1" shrinkToFit="1"/>
      <protection hidden="1"/>
    </xf>
    <xf numFmtId="0" fontId="0" fillId="3" borderId="0" xfId="0" applyFill="1" applyProtection="1">
      <protection hidden="1"/>
    </xf>
    <xf numFmtId="0" fontId="13" fillId="3" borderId="0" xfId="0" applyFont="1" applyFill="1" applyBorder="1" applyProtection="1">
      <protection hidden="1"/>
    </xf>
    <xf numFmtId="0" fontId="18" fillId="3" borderId="0" xfId="0" applyFont="1" applyFill="1" applyBorder="1" applyAlignment="1" applyProtection="1">
      <alignment vertical="center" wrapText="1"/>
      <protection hidden="1"/>
    </xf>
    <xf numFmtId="0" fontId="0" fillId="3" borderId="0" xfId="0" applyFill="1" applyBorder="1" applyAlignment="1" applyProtection="1">
      <alignment wrapText="1"/>
      <protection hidden="1"/>
    </xf>
    <xf numFmtId="0" fontId="17" fillId="3" borderId="0" xfId="0" applyFont="1" applyFill="1" applyBorder="1" applyAlignment="1" applyProtection="1">
      <alignment vertical="center" wrapText="1"/>
      <protection hidden="1"/>
    </xf>
    <xf numFmtId="0" fontId="13" fillId="3" borderId="0" xfId="0" quotePrefix="1" applyFont="1" applyFill="1" applyBorder="1" applyProtection="1">
      <protection hidden="1"/>
    </xf>
    <xf numFmtId="0" fontId="0" fillId="3" borderId="0" xfId="0" applyFill="1" applyProtection="1"/>
    <xf numFmtId="0" fontId="0" fillId="3" borderId="0" xfId="0" applyFill="1" applyBorder="1" applyProtection="1"/>
    <xf numFmtId="0" fontId="16" fillId="3" borderId="0" xfId="0" applyFont="1" applyFill="1" applyBorder="1" applyProtection="1"/>
    <xf numFmtId="1" fontId="0" fillId="3" borderId="0" xfId="0" applyNumberFormat="1" applyFill="1" applyBorder="1" applyProtection="1"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2" fillId="4" borderId="16" xfId="0" applyFont="1" applyFill="1" applyBorder="1" applyAlignment="1" applyProtection="1">
      <alignment horizontal="center"/>
      <protection hidden="1"/>
    </xf>
    <xf numFmtId="164" fontId="0" fillId="4" borderId="0" xfId="0" applyNumberFormat="1" applyFill="1" applyBorder="1" applyAlignment="1" applyProtection="1">
      <alignment horizontal="center"/>
      <protection hidden="1"/>
    </xf>
    <xf numFmtId="3" fontId="16" fillId="13" borderId="15" xfId="0" applyNumberFormat="1" applyFont="1" applyFill="1" applyBorder="1" applyAlignment="1" applyProtection="1">
      <alignment horizontal="right" indent="1"/>
      <protection hidden="1"/>
    </xf>
    <xf numFmtId="1" fontId="2" fillId="3" borderId="0" xfId="0" applyNumberFormat="1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35" fillId="13" borderId="0" xfId="0" applyFont="1" applyFill="1" applyBorder="1" applyAlignment="1" applyProtection="1">
      <alignment horizontal="center"/>
      <protection hidden="1"/>
    </xf>
    <xf numFmtId="0" fontId="22" fillId="11" borderId="0" xfId="0" applyFont="1" applyFill="1" applyBorder="1" applyAlignment="1" applyProtection="1">
      <alignment horizontal="center"/>
      <protection hidden="1"/>
    </xf>
    <xf numFmtId="0" fontId="2" fillId="12" borderId="0" xfId="0" applyFont="1" applyFill="1" applyBorder="1" applyAlignment="1" applyProtection="1">
      <alignment horizontal="center"/>
      <protection hidden="1"/>
    </xf>
    <xf numFmtId="0" fontId="2" fillId="12" borderId="11" xfId="0" applyFont="1" applyFill="1" applyBorder="1" applyAlignment="1" applyProtection="1">
      <alignment horizontal="center"/>
      <protection hidden="1"/>
    </xf>
    <xf numFmtId="1" fontId="0" fillId="3" borderId="21" xfId="0" applyNumberFormat="1" applyFill="1" applyBorder="1" applyProtection="1">
      <protection hidden="1"/>
    </xf>
    <xf numFmtId="1" fontId="0" fillId="0" borderId="0" xfId="0" applyNumberFormat="1" applyBorder="1" applyProtection="1">
      <protection hidden="1"/>
    </xf>
    <xf numFmtId="164" fontId="16" fillId="13" borderId="15" xfId="0" applyNumberFormat="1" applyFont="1" applyFill="1" applyBorder="1" applyAlignment="1" applyProtection="1">
      <alignment horizontal="right" indent="1"/>
      <protection hidden="1"/>
    </xf>
    <xf numFmtId="0" fontId="13" fillId="0" borderId="15" xfId="0" applyFont="1" applyFill="1" applyBorder="1" applyProtection="1">
      <protection hidden="1"/>
    </xf>
    <xf numFmtId="3" fontId="13" fillId="11" borderId="15" xfId="0" applyNumberFormat="1" applyFont="1" applyFill="1" applyBorder="1" applyAlignment="1" applyProtection="1">
      <alignment horizontal="right" indent="1"/>
      <protection hidden="1"/>
    </xf>
    <xf numFmtId="164" fontId="13" fillId="11" borderId="15" xfId="0" applyNumberFormat="1" applyFont="1" applyFill="1" applyBorder="1" applyAlignment="1" applyProtection="1">
      <alignment horizontal="right" indent="1"/>
      <protection hidden="1"/>
    </xf>
    <xf numFmtId="0" fontId="0" fillId="0" borderId="15" xfId="0" applyFill="1" applyBorder="1" applyProtection="1">
      <protection hidden="1"/>
    </xf>
    <xf numFmtId="0" fontId="2" fillId="0" borderId="15" xfId="0" applyFont="1" applyFill="1" applyBorder="1" applyAlignment="1" applyProtection="1">
      <alignment horizontal="right"/>
      <protection hidden="1"/>
    </xf>
    <xf numFmtId="3" fontId="0" fillId="12" borderId="15" xfId="0" applyNumberFormat="1" applyFill="1" applyBorder="1" applyAlignment="1" applyProtection="1">
      <alignment horizontal="right" indent="1"/>
      <protection hidden="1"/>
    </xf>
    <xf numFmtId="164" fontId="0" fillId="12" borderId="20" xfId="0" applyNumberFormat="1" applyFill="1" applyBorder="1" applyAlignment="1" applyProtection="1">
      <alignment horizontal="right" indent="1"/>
      <protection hidden="1"/>
    </xf>
    <xf numFmtId="1" fontId="0" fillId="3" borderId="12" xfId="0" applyNumberFormat="1" applyFill="1" applyBorder="1" applyProtection="1">
      <protection hidden="1"/>
    </xf>
    <xf numFmtId="3" fontId="16" fillId="13" borderId="0" xfId="0" applyNumberFormat="1" applyFont="1" applyFill="1" applyBorder="1" applyAlignment="1" applyProtection="1">
      <alignment horizontal="right" indent="1"/>
      <protection hidden="1"/>
    </xf>
    <xf numFmtId="164" fontId="16" fillId="13" borderId="0" xfId="0" applyNumberFormat="1" applyFont="1" applyFill="1" applyBorder="1" applyAlignment="1" applyProtection="1">
      <alignment horizontal="right" indent="1"/>
      <protection hidden="1"/>
    </xf>
    <xf numFmtId="0" fontId="13" fillId="0" borderId="0" xfId="0" applyFont="1" applyFill="1" applyBorder="1" applyProtection="1">
      <protection hidden="1"/>
    </xf>
    <xf numFmtId="3" fontId="13" fillId="11" borderId="0" xfId="0" applyNumberFormat="1" applyFont="1" applyFill="1" applyBorder="1" applyAlignment="1" applyProtection="1">
      <alignment horizontal="right" indent="1"/>
      <protection hidden="1"/>
    </xf>
    <xf numFmtId="164" fontId="13" fillId="11" borderId="0" xfId="0" applyNumberFormat="1" applyFont="1" applyFill="1" applyBorder="1" applyAlignment="1" applyProtection="1">
      <alignment horizontal="right" indent="1"/>
      <protection hidden="1"/>
    </xf>
    <xf numFmtId="0" fontId="2" fillId="0" borderId="0" xfId="0" applyFont="1" applyFill="1" applyBorder="1" applyAlignment="1" applyProtection="1">
      <alignment horizontal="right"/>
      <protection hidden="1"/>
    </xf>
    <xf numFmtId="3" fontId="0" fillId="12" borderId="0" xfId="0" applyNumberFormat="1" applyFill="1" applyBorder="1" applyAlignment="1" applyProtection="1">
      <alignment horizontal="right" indent="1"/>
      <protection hidden="1"/>
    </xf>
    <xf numFmtId="164" fontId="0" fillId="12" borderId="11" xfId="0" applyNumberFormat="1" applyFill="1" applyBorder="1" applyAlignment="1" applyProtection="1">
      <alignment horizontal="right" indent="1"/>
      <protection hidden="1"/>
    </xf>
    <xf numFmtId="0" fontId="0" fillId="0" borderId="0" xfId="0" applyFill="1" applyBorder="1" applyAlignment="1" applyProtection="1">
      <alignment horizontal="right"/>
      <protection hidden="1"/>
    </xf>
    <xf numFmtId="1" fontId="0" fillId="3" borderId="14" xfId="0" applyNumberFormat="1" applyFill="1" applyBorder="1" applyProtection="1">
      <protection hidden="1"/>
    </xf>
    <xf numFmtId="1" fontId="0" fillId="0" borderId="6" xfId="0" applyNumberFormat="1" applyBorder="1" applyProtection="1">
      <protection hidden="1"/>
    </xf>
    <xf numFmtId="3" fontId="16" fillId="13" borderId="6" xfId="0" applyNumberFormat="1" applyFont="1" applyFill="1" applyBorder="1" applyAlignment="1" applyProtection="1">
      <alignment horizontal="right" indent="1"/>
      <protection hidden="1"/>
    </xf>
    <xf numFmtId="164" fontId="16" fillId="13" borderId="6" xfId="0" applyNumberFormat="1" applyFont="1" applyFill="1" applyBorder="1" applyAlignment="1" applyProtection="1">
      <alignment horizontal="right" indent="1"/>
      <protection hidden="1"/>
    </xf>
    <xf numFmtId="0" fontId="13" fillId="0" borderId="6" xfId="0" applyFont="1" applyFill="1" applyBorder="1" applyProtection="1">
      <protection hidden="1"/>
    </xf>
    <xf numFmtId="3" fontId="13" fillId="11" borderId="6" xfId="0" applyNumberFormat="1" applyFont="1" applyFill="1" applyBorder="1" applyAlignment="1" applyProtection="1">
      <alignment horizontal="right" indent="1"/>
      <protection hidden="1"/>
    </xf>
    <xf numFmtId="164" fontId="13" fillId="11" borderId="6" xfId="0" applyNumberFormat="1" applyFont="1" applyFill="1" applyBorder="1" applyAlignment="1" applyProtection="1">
      <alignment horizontal="right" indent="1"/>
      <protection hidden="1"/>
    </xf>
    <xf numFmtId="0" fontId="0" fillId="0" borderId="6" xfId="0" applyFill="1" applyBorder="1" applyProtection="1">
      <protection hidden="1"/>
    </xf>
    <xf numFmtId="0" fontId="0" fillId="0" borderId="6" xfId="0" applyFill="1" applyBorder="1" applyAlignment="1" applyProtection="1">
      <alignment horizontal="right"/>
      <protection hidden="1"/>
    </xf>
    <xf numFmtId="3" fontId="0" fillId="12" borderId="6" xfId="0" applyNumberFormat="1" applyFill="1" applyBorder="1" applyAlignment="1" applyProtection="1">
      <alignment horizontal="right" indent="1"/>
      <protection hidden="1"/>
    </xf>
    <xf numFmtId="164" fontId="0" fillId="12" borderId="13" xfId="0" applyNumberFormat="1" applyFill="1" applyBorder="1" applyAlignment="1" applyProtection="1">
      <alignment horizontal="right" indent="1"/>
      <protection hidden="1"/>
    </xf>
    <xf numFmtId="1" fontId="20" fillId="3" borderId="10" xfId="0" applyNumberFormat="1" applyFont="1" applyFill="1" applyBorder="1" applyProtection="1">
      <protection hidden="1"/>
    </xf>
    <xf numFmtId="1" fontId="20" fillId="3" borderId="9" xfId="0" applyNumberFormat="1" applyFont="1" applyFill="1" applyBorder="1" applyProtection="1">
      <protection hidden="1"/>
    </xf>
    <xf numFmtId="3" fontId="36" fillId="13" borderId="9" xfId="0" applyNumberFormat="1" applyFont="1" applyFill="1" applyBorder="1" applyAlignment="1" applyProtection="1">
      <alignment horizontal="right" indent="1"/>
      <protection hidden="1"/>
    </xf>
    <xf numFmtId="164" fontId="36" fillId="13" borderId="9" xfId="0" applyNumberFormat="1" applyFont="1" applyFill="1" applyBorder="1" applyAlignment="1" applyProtection="1">
      <alignment horizontal="right" indent="1"/>
      <protection hidden="1"/>
    </xf>
    <xf numFmtId="0" fontId="34" fillId="0" borderId="9" xfId="0" applyFont="1" applyFill="1" applyBorder="1" applyAlignment="1" applyProtection="1">
      <alignment horizontal="center"/>
      <protection hidden="1"/>
    </xf>
    <xf numFmtId="3" fontId="34" fillId="11" borderId="9" xfId="0" applyNumberFormat="1" applyFont="1" applyFill="1" applyBorder="1" applyAlignment="1" applyProtection="1">
      <alignment horizontal="right" indent="1"/>
      <protection hidden="1"/>
    </xf>
    <xf numFmtId="164" fontId="34" fillId="11" borderId="9" xfId="0" applyNumberFormat="1" applyFont="1" applyFill="1" applyBorder="1" applyAlignment="1" applyProtection="1">
      <alignment horizontal="right" indent="1"/>
      <protection hidden="1"/>
    </xf>
    <xf numFmtId="0" fontId="20" fillId="0" borderId="9" xfId="0" applyFont="1" applyFill="1" applyBorder="1" applyAlignment="1" applyProtection="1">
      <alignment horizontal="center"/>
      <protection hidden="1"/>
    </xf>
    <xf numFmtId="3" fontId="20" fillId="12" borderId="9" xfId="0" applyNumberFormat="1" applyFont="1" applyFill="1" applyBorder="1" applyAlignment="1" applyProtection="1">
      <alignment horizontal="right" indent="1"/>
      <protection hidden="1"/>
    </xf>
    <xf numFmtId="164" fontId="20" fillId="12" borderId="8" xfId="0" applyNumberFormat="1" applyFont="1" applyFill="1" applyBorder="1" applyAlignment="1" applyProtection="1">
      <alignment horizontal="right" indent="1"/>
      <protection hidden="1"/>
    </xf>
    <xf numFmtId="1" fontId="2" fillId="3" borderId="7" xfId="0" applyNumberFormat="1" applyFont="1" applyFill="1" applyBorder="1" applyAlignment="1" applyProtection="1">
      <alignment horizontal="left" vertical="center"/>
      <protection hidden="1"/>
    </xf>
    <xf numFmtId="1" fontId="2" fillId="3" borderId="6" xfId="0" applyNumberFormat="1" applyFont="1" applyFill="1" applyBorder="1" applyAlignment="1" applyProtection="1">
      <alignment horizontal="left" vertical="center"/>
      <protection hidden="1"/>
    </xf>
    <xf numFmtId="0" fontId="13" fillId="0" borderId="15" xfId="0" applyFont="1" applyFill="1" applyBorder="1" applyAlignment="1" applyProtection="1">
      <alignment horizontal="right" indent="2"/>
      <protection hidden="1"/>
    </xf>
    <xf numFmtId="0" fontId="0" fillId="0" borderId="15" xfId="0" applyFill="1" applyBorder="1" applyAlignment="1" applyProtection="1">
      <alignment horizontal="right" indent="2"/>
      <protection hidden="1"/>
    </xf>
    <xf numFmtId="0" fontId="2" fillId="0" borderId="15" xfId="0" applyFont="1" applyFill="1" applyBorder="1" applyAlignment="1" applyProtection="1">
      <alignment horizontal="right" indent="2"/>
      <protection hidden="1"/>
    </xf>
    <xf numFmtId="0" fontId="13" fillId="0" borderId="0" xfId="0" applyFont="1" applyFill="1" applyBorder="1" applyAlignment="1" applyProtection="1">
      <alignment horizontal="right" indent="2"/>
      <protection hidden="1"/>
    </xf>
    <xf numFmtId="0" fontId="0" fillId="0" borderId="0" xfId="0" applyFill="1" applyBorder="1" applyAlignment="1" applyProtection="1">
      <alignment horizontal="right" indent="2"/>
      <protection hidden="1"/>
    </xf>
    <xf numFmtId="0" fontId="2" fillId="0" borderId="0" xfId="0" applyFont="1" applyFill="1" applyBorder="1" applyAlignment="1" applyProtection="1">
      <alignment horizontal="right" indent="2"/>
      <protection hidden="1"/>
    </xf>
    <xf numFmtId="0" fontId="13" fillId="0" borderId="6" xfId="0" applyFont="1" applyFill="1" applyBorder="1" applyAlignment="1" applyProtection="1">
      <alignment horizontal="right" indent="2"/>
      <protection hidden="1"/>
    </xf>
    <xf numFmtId="0" fontId="0" fillId="0" borderId="6" xfId="0" applyFill="1" applyBorder="1" applyAlignment="1" applyProtection="1">
      <alignment horizontal="right" indent="2"/>
      <protection hidden="1"/>
    </xf>
    <xf numFmtId="0" fontId="34" fillId="0" borderId="9" xfId="0" applyFont="1" applyFill="1" applyBorder="1" applyAlignment="1" applyProtection="1">
      <alignment horizontal="right" indent="2"/>
      <protection hidden="1"/>
    </xf>
    <xf numFmtId="0" fontId="20" fillId="0" borderId="9" xfId="0" applyFont="1" applyFill="1" applyBorder="1" applyAlignment="1" applyProtection="1">
      <alignment horizontal="right" indent="2"/>
      <protection hidden="1"/>
    </xf>
    <xf numFmtId="0" fontId="2" fillId="3" borderId="0" xfId="0" applyFont="1" applyFill="1" applyBorder="1" applyAlignment="1" applyProtection="1">
      <alignment horizontal="left" vertical="center"/>
      <protection hidden="1"/>
    </xf>
    <xf numFmtId="0" fontId="34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Protection="1">
      <protection hidden="1"/>
    </xf>
    <xf numFmtId="0" fontId="36" fillId="13" borderId="0" xfId="0" applyFont="1" applyFill="1" applyBorder="1" applyAlignment="1" applyProtection="1">
      <alignment horizontal="center"/>
      <protection hidden="1"/>
    </xf>
    <xf numFmtId="0" fontId="34" fillId="11" borderId="0" xfId="0" applyFont="1" applyFill="1" applyBorder="1" applyAlignment="1" applyProtection="1">
      <alignment horizontal="center"/>
      <protection hidden="1"/>
    </xf>
    <xf numFmtId="0" fontId="34" fillId="12" borderId="0" xfId="0" applyFont="1" applyFill="1" applyBorder="1" applyAlignment="1" applyProtection="1">
      <alignment horizontal="center"/>
      <protection hidden="1"/>
    </xf>
    <xf numFmtId="0" fontId="18" fillId="3" borderId="15" xfId="0" applyFont="1" applyFill="1" applyBorder="1" applyProtection="1">
      <protection hidden="1"/>
    </xf>
    <xf numFmtId="0" fontId="0" fillId="0" borderId="15" xfId="0" applyBorder="1" applyProtection="1">
      <protection hidden="1"/>
    </xf>
    <xf numFmtId="3" fontId="38" fillId="13" borderId="15" xfId="0" applyNumberFormat="1" applyFont="1" applyFill="1" applyBorder="1" applyAlignment="1" applyProtection="1">
      <alignment horizontal="right" indent="1"/>
      <protection hidden="1"/>
    </xf>
    <xf numFmtId="164" fontId="38" fillId="13" borderId="15" xfId="0" applyNumberFormat="1" applyFont="1" applyFill="1" applyBorder="1" applyAlignment="1" applyProtection="1">
      <alignment horizontal="right" indent="1"/>
      <protection hidden="1"/>
    </xf>
    <xf numFmtId="0" fontId="17" fillId="0" borderId="15" xfId="0" applyFont="1" applyFill="1" applyBorder="1" applyAlignment="1" applyProtection="1">
      <alignment horizontal="right" indent="1"/>
      <protection hidden="1"/>
    </xf>
    <xf numFmtId="3" fontId="17" fillId="11" borderId="15" xfId="0" applyNumberFormat="1" applyFont="1" applyFill="1" applyBorder="1" applyAlignment="1" applyProtection="1">
      <alignment horizontal="right" indent="1"/>
      <protection hidden="1"/>
    </xf>
    <xf numFmtId="164" fontId="17" fillId="11" borderId="15" xfId="0" applyNumberFormat="1" applyFont="1" applyFill="1" applyBorder="1" applyAlignment="1" applyProtection="1">
      <alignment horizontal="right" indent="1"/>
      <protection hidden="1"/>
    </xf>
    <xf numFmtId="0" fontId="18" fillId="0" borderId="15" xfId="0" applyFont="1" applyFill="1" applyBorder="1" applyAlignment="1" applyProtection="1">
      <alignment horizontal="right" indent="1"/>
      <protection hidden="1"/>
    </xf>
    <xf numFmtId="0" fontId="37" fillId="0" borderId="15" xfId="0" applyFont="1" applyFill="1" applyBorder="1" applyAlignment="1" applyProtection="1">
      <alignment horizontal="right" indent="1"/>
      <protection hidden="1"/>
    </xf>
    <xf numFmtId="3" fontId="17" fillId="12" borderId="15" xfId="0" applyNumberFormat="1" applyFont="1" applyFill="1" applyBorder="1" applyAlignment="1" applyProtection="1">
      <alignment horizontal="right" indent="1"/>
      <protection hidden="1"/>
    </xf>
    <xf numFmtId="164" fontId="17" fillId="12" borderId="15" xfId="0" applyNumberFormat="1" applyFont="1" applyFill="1" applyBorder="1" applyAlignment="1" applyProtection="1">
      <alignment horizontal="right" indent="1"/>
      <protection hidden="1"/>
    </xf>
    <xf numFmtId="0" fontId="18" fillId="3" borderId="0" xfId="0" applyFont="1" applyFill="1" applyBorder="1" applyProtection="1">
      <protection hidden="1"/>
    </xf>
    <xf numFmtId="0" fontId="0" fillId="0" borderId="0" xfId="0" applyBorder="1" applyProtection="1">
      <protection hidden="1"/>
    </xf>
    <xf numFmtId="3" fontId="38" fillId="13" borderId="0" xfId="0" applyNumberFormat="1" applyFont="1" applyFill="1" applyBorder="1" applyAlignment="1" applyProtection="1">
      <alignment horizontal="right" indent="1"/>
      <protection hidden="1"/>
    </xf>
    <xf numFmtId="164" fontId="38" fillId="13" borderId="0" xfId="0" applyNumberFormat="1" applyFont="1" applyFill="1" applyBorder="1" applyAlignment="1" applyProtection="1">
      <alignment horizontal="right" indent="1"/>
      <protection hidden="1"/>
    </xf>
    <xf numFmtId="0" fontId="17" fillId="0" borderId="0" xfId="0" applyFont="1" applyFill="1" applyBorder="1" applyAlignment="1" applyProtection="1">
      <alignment horizontal="right" indent="1"/>
      <protection hidden="1"/>
    </xf>
    <xf numFmtId="3" fontId="17" fillId="11" borderId="0" xfId="0" applyNumberFormat="1" applyFont="1" applyFill="1" applyBorder="1" applyAlignment="1" applyProtection="1">
      <alignment horizontal="right" indent="1"/>
      <protection hidden="1"/>
    </xf>
    <xf numFmtId="164" fontId="17" fillId="11" borderId="0" xfId="0" applyNumberFormat="1" applyFont="1" applyFill="1" applyBorder="1" applyAlignment="1" applyProtection="1">
      <alignment horizontal="right" indent="1"/>
      <protection hidden="1"/>
    </xf>
    <xf numFmtId="0" fontId="18" fillId="0" borderId="0" xfId="0" applyFont="1" applyFill="1" applyBorder="1" applyAlignment="1" applyProtection="1">
      <alignment horizontal="right" indent="1"/>
      <protection hidden="1"/>
    </xf>
    <xf numFmtId="0" fontId="37" fillId="0" borderId="0" xfId="0" applyFont="1" applyFill="1" applyBorder="1" applyAlignment="1" applyProtection="1">
      <alignment horizontal="right" indent="1"/>
      <protection hidden="1"/>
    </xf>
    <xf numFmtId="3" fontId="17" fillId="12" borderId="0" xfId="0" applyNumberFormat="1" applyFont="1" applyFill="1" applyBorder="1" applyAlignment="1" applyProtection="1">
      <alignment horizontal="right" indent="1"/>
      <protection hidden="1"/>
    </xf>
    <xf numFmtId="164" fontId="17" fillId="12" borderId="0" xfId="0" applyNumberFormat="1" applyFont="1" applyFill="1" applyBorder="1" applyAlignment="1" applyProtection="1">
      <alignment horizontal="right" indent="1"/>
      <protection hidden="1"/>
    </xf>
    <xf numFmtId="0" fontId="18" fillId="3" borderId="6" xfId="0" applyFont="1" applyFill="1" applyBorder="1" applyProtection="1">
      <protection hidden="1"/>
    </xf>
    <xf numFmtId="0" fontId="0" fillId="0" borderId="6" xfId="0" applyBorder="1" applyProtection="1">
      <protection hidden="1"/>
    </xf>
    <xf numFmtId="3" fontId="38" fillId="13" borderId="6" xfId="0" applyNumberFormat="1" applyFont="1" applyFill="1" applyBorder="1" applyAlignment="1" applyProtection="1">
      <alignment horizontal="right" indent="1"/>
      <protection hidden="1"/>
    </xf>
    <xf numFmtId="164" fontId="38" fillId="13" borderId="6" xfId="0" applyNumberFormat="1" applyFont="1" applyFill="1" applyBorder="1" applyAlignment="1" applyProtection="1">
      <alignment horizontal="right" indent="1"/>
      <protection hidden="1"/>
    </xf>
    <xf numFmtId="0" fontId="17" fillId="0" borderId="6" xfId="0" applyFont="1" applyFill="1" applyBorder="1" applyAlignment="1" applyProtection="1">
      <alignment horizontal="right" indent="1"/>
      <protection hidden="1"/>
    </xf>
    <xf numFmtId="3" fontId="17" fillId="11" borderId="6" xfId="0" applyNumberFormat="1" applyFont="1" applyFill="1" applyBorder="1" applyAlignment="1" applyProtection="1">
      <alignment horizontal="right" indent="1"/>
      <protection hidden="1"/>
    </xf>
    <xf numFmtId="164" fontId="17" fillId="11" borderId="6" xfId="0" applyNumberFormat="1" applyFont="1" applyFill="1" applyBorder="1" applyAlignment="1" applyProtection="1">
      <alignment horizontal="right" indent="1"/>
      <protection hidden="1"/>
    </xf>
    <xf numFmtId="0" fontId="18" fillId="0" borderId="6" xfId="0" applyFont="1" applyFill="1" applyBorder="1" applyAlignment="1" applyProtection="1">
      <alignment horizontal="right" indent="1"/>
      <protection hidden="1"/>
    </xf>
    <xf numFmtId="3" fontId="17" fillId="12" borderId="6" xfId="0" applyNumberFormat="1" applyFont="1" applyFill="1" applyBorder="1" applyAlignment="1" applyProtection="1">
      <alignment horizontal="right" indent="1"/>
      <protection hidden="1"/>
    </xf>
    <xf numFmtId="164" fontId="17" fillId="12" borderId="6" xfId="0" applyNumberFormat="1" applyFont="1" applyFill="1" applyBorder="1" applyAlignment="1" applyProtection="1">
      <alignment horizontal="right" indent="1"/>
      <protection hidden="1"/>
    </xf>
    <xf numFmtId="0" fontId="20" fillId="3" borderId="0" xfId="0" applyFont="1" applyFill="1" applyBorder="1" applyProtection="1">
      <protection hidden="1"/>
    </xf>
    <xf numFmtId="3" fontId="36" fillId="13" borderId="0" xfId="0" applyNumberFormat="1" applyFont="1" applyFill="1" applyBorder="1" applyAlignment="1" applyProtection="1">
      <alignment horizontal="right" indent="1"/>
      <protection hidden="1"/>
    </xf>
    <xf numFmtId="164" fontId="36" fillId="13" borderId="0" xfId="0" applyNumberFormat="1" applyFont="1" applyFill="1" applyBorder="1" applyAlignment="1" applyProtection="1">
      <alignment horizontal="right" indent="1"/>
      <protection hidden="1"/>
    </xf>
    <xf numFmtId="0" fontId="34" fillId="0" borderId="0" xfId="0" applyFont="1" applyFill="1" applyBorder="1" applyAlignment="1" applyProtection="1">
      <alignment horizontal="right" indent="1"/>
      <protection hidden="1"/>
    </xf>
    <xf numFmtId="3" fontId="34" fillId="11" borderId="0" xfId="0" applyNumberFormat="1" applyFont="1" applyFill="1" applyBorder="1" applyAlignment="1" applyProtection="1">
      <alignment horizontal="right" indent="1"/>
      <protection hidden="1"/>
    </xf>
    <xf numFmtId="164" fontId="34" fillId="11" borderId="0" xfId="0" applyNumberFormat="1" applyFont="1" applyFill="1" applyBorder="1" applyAlignment="1" applyProtection="1">
      <alignment horizontal="right" indent="1"/>
      <protection hidden="1"/>
    </xf>
    <xf numFmtId="0" fontId="20" fillId="0" borderId="0" xfId="0" applyFont="1" applyFill="1" applyBorder="1" applyAlignment="1" applyProtection="1">
      <alignment horizontal="right" indent="1"/>
      <protection hidden="1"/>
    </xf>
    <xf numFmtId="3" fontId="34" fillId="12" borderId="0" xfId="0" applyNumberFormat="1" applyFont="1" applyFill="1" applyBorder="1" applyAlignment="1" applyProtection="1">
      <alignment horizontal="right" indent="1"/>
      <protection hidden="1"/>
    </xf>
    <xf numFmtId="164" fontId="34" fillId="12" borderId="0" xfId="0" applyNumberFormat="1" applyFont="1" applyFill="1" applyBorder="1" applyAlignment="1" applyProtection="1">
      <alignment horizontal="right" indent="1"/>
      <protection hidden="1"/>
    </xf>
    <xf numFmtId="0" fontId="0" fillId="3" borderId="0" xfId="0" applyFill="1" applyAlignment="1" applyProtection="1">
      <alignment horizontal="center" wrapText="1"/>
      <protection hidden="1"/>
    </xf>
    <xf numFmtId="0" fontId="0" fillId="3" borderId="0" xfId="0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0" fillId="3" borderId="0" xfId="0" applyFont="1" applyFill="1" applyAlignment="1" applyProtection="1">
      <alignment horizontal="center"/>
      <protection hidden="1"/>
    </xf>
    <xf numFmtId="0" fontId="0" fillId="3" borderId="0" xfId="0" applyFont="1" applyFill="1" applyAlignment="1" applyProtection="1">
      <alignment horizontal="center" wrapText="1"/>
      <protection hidden="1"/>
    </xf>
    <xf numFmtId="0" fontId="40" fillId="3" borderId="0" xfId="0" applyFont="1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left"/>
      <protection hidden="1"/>
    </xf>
    <xf numFmtId="0" fontId="2" fillId="3" borderId="0" xfId="0" applyFont="1" applyFill="1" applyAlignment="1" applyProtection="1">
      <alignment horizontal="left"/>
      <protection hidden="1"/>
    </xf>
    <xf numFmtId="0" fontId="0" fillId="3" borderId="0" xfId="0" applyFont="1" applyFill="1" applyAlignment="1" applyProtection="1">
      <alignment horizontal="left"/>
      <protection hidden="1"/>
    </xf>
    <xf numFmtId="0" fontId="0" fillId="3" borderId="0" xfId="0" applyFill="1" applyProtection="1">
      <protection locked="0" hidden="1"/>
    </xf>
    <xf numFmtId="0" fontId="40" fillId="3" borderId="0" xfId="0" applyFont="1" applyFill="1" applyAlignment="1" applyProtection="1">
      <alignment horizontal="left"/>
      <protection locked="0" hidden="1"/>
    </xf>
    <xf numFmtId="0" fontId="0" fillId="3" borderId="0" xfId="0" applyFont="1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11" fillId="3" borderId="4" xfId="0" applyFont="1" applyFill="1" applyBorder="1" applyProtection="1">
      <protection locked="0"/>
    </xf>
    <xf numFmtId="0" fontId="11" fillId="3" borderId="5" xfId="0" applyFont="1" applyFill="1" applyBorder="1" applyProtection="1">
      <protection locked="0"/>
    </xf>
    <xf numFmtId="0" fontId="9" fillId="0" borderId="0" xfId="2" applyAlignment="1" applyProtection="1">
      <alignment horizontal="left" vertical="center"/>
    </xf>
    <xf numFmtId="0" fontId="31" fillId="3" borderId="0" xfId="0" applyFont="1" applyFill="1" applyBorder="1" applyAlignment="1" applyProtection="1">
      <alignment horizontal="center" vertical="center" shrinkToFit="1"/>
      <protection hidden="1"/>
    </xf>
    <xf numFmtId="0" fontId="9" fillId="3" borderId="0" xfId="2" applyFill="1" applyBorder="1" applyAlignment="1" applyProtection="1">
      <alignment horizontal="right" vertical="center"/>
      <protection hidden="1"/>
    </xf>
    <xf numFmtId="0" fontId="9" fillId="3" borderId="0" xfId="2" applyFill="1" applyBorder="1" applyAlignment="1" applyProtection="1">
      <alignment horizontal="left" vertical="center"/>
      <protection hidden="1"/>
    </xf>
    <xf numFmtId="0" fontId="21" fillId="3" borderId="9" xfId="0" applyFont="1" applyFill="1" applyBorder="1" applyAlignment="1" applyProtection="1">
      <alignment horizontal="center" vertical="center" shrinkToFit="1"/>
      <protection hidden="1"/>
    </xf>
    <xf numFmtId="0" fontId="20" fillId="3" borderId="7" xfId="0" applyFont="1" applyFill="1" applyBorder="1" applyAlignment="1" applyProtection="1">
      <alignment horizontal="left" vertical="center" wrapText="1"/>
      <protection hidden="1"/>
    </xf>
    <xf numFmtId="0" fontId="20" fillId="3" borderId="6" xfId="0" applyFont="1" applyFill="1" applyBorder="1" applyAlignment="1" applyProtection="1">
      <alignment horizontal="left" vertical="center" wrapText="1"/>
      <protection hidden="1"/>
    </xf>
    <xf numFmtId="0" fontId="36" fillId="13" borderId="7" xfId="0" applyFont="1" applyFill="1" applyBorder="1" applyAlignment="1" applyProtection="1">
      <alignment horizontal="center"/>
      <protection hidden="1"/>
    </xf>
    <xf numFmtId="0" fontId="34" fillId="11" borderId="7" xfId="0" applyFont="1" applyFill="1" applyBorder="1" applyAlignment="1" applyProtection="1">
      <alignment horizontal="center"/>
      <protection hidden="1"/>
    </xf>
    <xf numFmtId="0" fontId="34" fillId="12" borderId="7" xfId="0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left" vertical="top" wrapText="1" shrinkToFit="1"/>
      <protection locked="0" hidden="1"/>
    </xf>
    <xf numFmtId="0" fontId="2" fillId="12" borderId="7" xfId="0" applyFont="1" applyFill="1" applyBorder="1" applyAlignment="1" applyProtection="1">
      <alignment horizontal="center"/>
      <protection hidden="1"/>
    </xf>
    <xf numFmtId="0" fontId="2" fillId="12" borderId="17" xfId="0" applyFont="1" applyFill="1" applyBorder="1" applyAlignment="1" applyProtection="1">
      <alignment horizontal="center"/>
      <protection hidden="1"/>
    </xf>
    <xf numFmtId="1" fontId="21" fillId="3" borderId="4" xfId="0" applyNumberFormat="1" applyFont="1" applyFill="1" applyBorder="1" applyAlignment="1" applyProtection="1">
      <alignment horizontal="center" vertical="center" shrinkToFit="1"/>
      <protection hidden="1"/>
    </xf>
    <xf numFmtId="1" fontId="21" fillId="3" borderId="19" xfId="0" applyNumberFormat="1" applyFont="1" applyFill="1" applyBorder="1" applyAlignment="1" applyProtection="1">
      <alignment horizontal="center" vertical="center" shrinkToFit="1"/>
      <protection hidden="1"/>
    </xf>
    <xf numFmtId="1" fontId="21" fillId="3" borderId="5" xfId="0" applyNumberFormat="1" applyFont="1" applyFill="1" applyBorder="1" applyAlignment="1" applyProtection="1">
      <alignment horizontal="center" vertical="center" shrinkToFit="1"/>
      <protection hidden="1"/>
    </xf>
    <xf numFmtId="1" fontId="2" fillId="3" borderId="18" xfId="0" applyNumberFormat="1" applyFont="1" applyFill="1" applyBorder="1" applyAlignment="1" applyProtection="1">
      <alignment horizontal="left" vertical="center"/>
      <protection hidden="1"/>
    </xf>
    <xf numFmtId="1" fontId="2" fillId="3" borderId="14" xfId="0" applyNumberFormat="1" applyFont="1" applyFill="1" applyBorder="1" applyAlignment="1" applyProtection="1">
      <alignment horizontal="left" vertical="center"/>
      <protection hidden="1"/>
    </xf>
    <xf numFmtId="0" fontId="35" fillId="13" borderId="7" xfId="0" applyFont="1" applyFill="1" applyBorder="1" applyAlignment="1" applyProtection="1">
      <alignment horizontal="center"/>
      <protection hidden="1"/>
    </xf>
    <xf numFmtId="0" fontId="22" fillId="11" borderId="7" xfId="0" applyFont="1" applyFill="1" applyBorder="1" applyAlignment="1" applyProtection="1">
      <alignment horizontal="center"/>
      <protection hidden="1"/>
    </xf>
    <xf numFmtId="0" fontId="9" fillId="3" borderId="9" xfId="2" applyFill="1" applyBorder="1" applyAlignment="1" applyProtection="1">
      <alignment horizontal="left" vertical="center"/>
      <protection hidden="1"/>
    </xf>
  </cellXfs>
  <cellStyles count="4">
    <cellStyle name="Hyperlink" xfId="2" builtinId="8"/>
    <cellStyle name="Normal" xfId="0" builtinId="0"/>
    <cellStyle name="Normal_Sheet1" xfId="1"/>
    <cellStyle name="Percent" xfId="3" builtinId="5"/>
  </cellStyles>
  <dxfs count="31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FCC705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D72200"/>
      <color rgb="FFF07000"/>
      <color rgb="FFE05000"/>
      <color rgb="FFFFBA93"/>
      <color rgb="FFFCC705"/>
      <color rgb="FFF0A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42070825361181"/>
          <c:y val="0.13581190037304125"/>
          <c:w val="0.82030425971150722"/>
          <c:h val="0.651973361799807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0A000"/>
            </a:solidFill>
            <a:ln>
              <a:noFill/>
            </a:ln>
            <a:effectLst/>
          </c:spPr>
          <c:invertIfNegative val="0"/>
          <c:val>
            <c:numRef>
              <c:f>[0]!Distribution</c:f>
              <c:numCache>
                <c:formatCode>0.0</c:formatCode>
                <c:ptCount val="348"/>
                <c:pt idx="0">
                  <c:v>38.379373167731735</c:v>
                </c:pt>
                <c:pt idx="1">
                  <c:v>36.679024121620962</c:v>
                </c:pt>
                <c:pt idx="2">
                  <c:v>35.543145287081217</c:v>
                </c:pt>
                <c:pt idx="3">
                  <c:v>35.252643948296125</c:v>
                </c:pt>
                <c:pt idx="4">
                  <c:v>32.520752798450225</c:v>
                </c:pt>
                <c:pt idx="5">
                  <c:v>32.049006582216862</c:v>
                </c:pt>
                <c:pt idx="6">
                  <c:v>30.941827466092125</c:v>
                </c:pt>
                <c:pt idx="7">
                  <c:v>30.331490862061003</c:v>
                </c:pt>
                <c:pt idx="8">
                  <c:v>30.31740760070219</c:v>
                </c:pt>
                <c:pt idx="9">
                  <c:v>30.29947787506876</c:v>
                </c:pt>
                <c:pt idx="10">
                  <c:v>29.939576491081638</c:v>
                </c:pt>
                <c:pt idx="11">
                  <c:v>29.892883832931993</c:v>
                </c:pt>
                <c:pt idx="12">
                  <c:v>29.25412654011232</c:v>
                </c:pt>
                <c:pt idx="13">
                  <c:v>28.897619110396288</c:v>
                </c:pt>
                <c:pt idx="14">
                  <c:v>28.740725734977588</c:v>
                </c:pt>
                <c:pt idx="15">
                  <c:v>28.698301721898105</c:v>
                </c:pt>
                <c:pt idx="16">
                  <c:v>27.52775413369071</c:v>
                </c:pt>
                <c:pt idx="17">
                  <c:v>27.507982050745714</c:v>
                </c:pt>
                <c:pt idx="18">
                  <c:v>26.520216139761537</c:v>
                </c:pt>
                <c:pt idx="19">
                  <c:v>26.489230866260918</c:v>
                </c:pt>
                <c:pt idx="20">
                  <c:v>26.400367309458218</c:v>
                </c:pt>
                <c:pt idx="21">
                  <c:v>26.163720895213356</c:v>
                </c:pt>
                <c:pt idx="22">
                  <c:v>25.735243521462092</c:v>
                </c:pt>
                <c:pt idx="23">
                  <c:v>25.716662884804478</c:v>
                </c:pt>
                <c:pt idx="24">
                  <c:v>25.563631883700875</c:v>
                </c:pt>
                <c:pt idx="25">
                  <c:v>25.389319042958338</c:v>
                </c:pt>
                <c:pt idx="26">
                  <c:v>25.26662943163382</c:v>
                </c:pt>
                <c:pt idx="27">
                  <c:v>25.253521682515881</c:v>
                </c:pt>
                <c:pt idx="28">
                  <c:v>25.153419472187856</c:v>
                </c:pt>
                <c:pt idx="29">
                  <c:v>25.120626404148222</c:v>
                </c:pt>
                <c:pt idx="30">
                  <c:v>25.095844768851251</c:v>
                </c:pt>
                <c:pt idx="31">
                  <c:v>24.966896925801255</c:v>
                </c:pt>
                <c:pt idx="32">
                  <c:v>24.952509739527997</c:v>
                </c:pt>
                <c:pt idx="33">
                  <c:v>24.865717970785763</c:v>
                </c:pt>
                <c:pt idx="34">
                  <c:v>24.85193146671746</c:v>
                </c:pt>
                <c:pt idx="35">
                  <c:v>24.770358138094746</c:v>
                </c:pt>
                <c:pt idx="36">
                  <c:v>24.741824440619624</c:v>
                </c:pt>
                <c:pt idx="37">
                  <c:v>24.667671645881867</c:v>
                </c:pt>
                <c:pt idx="38">
                  <c:v>24.464108697036114</c:v>
                </c:pt>
                <c:pt idx="39">
                  <c:v>24.438794615581703</c:v>
                </c:pt>
                <c:pt idx="40">
                  <c:v>24.410434930271062</c:v>
                </c:pt>
                <c:pt idx="41">
                  <c:v>24.368316456894103</c:v>
                </c:pt>
                <c:pt idx="42">
                  <c:v>24.244733588108499</c:v>
                </c:pt>
                <c:pt idx="43">
                  <c:v>24.226453587215232</c:v>
                </c:pt>
                <c:pt idx="44">
                  <c:v>24.121155372809248</c:v>
                </c:pt>
                <c:pt idx="45">
                  <c:v>24.109230564204456</c:v>
                </c:pt>
                <c:pt idx="46">
                  <c:v>23.878704633102647</c:v>
                </c:pt>
                <c:pt idx="47">
                  <c:v>23.852635977435753</c:v>
                </c:pt>
                <c:pt idx="48">
                  <c:v>23.69758095093653</c:v>
                </c:pt>
                <c:pt idx="49">
                  <c:v>23.626669275546643</c:v>
                </c:pt>
                <c:pt idx="50">
                  <c:v>23.45012072469558</c:v>
                </c:pt>
                <c:pt idx="51">
                  <c:v>23.218038488716768</c:v>
                </c:pt>
                <c:pt idx="52">
                  <c:v>22.949677341170055</c:v>
                </c:pt>
                <c:pt idx="53">
                  <c:v>22.778053624627606</c:v>
                </c:pt>
                <c:pt idx="54">
                  <c:v>22.77076959613316</c:v>
                </c:pt>
                <c:pt idx="55">
                  <c:v>22.594910707812765</c:v>
                </c:pt>
                <c:pt idx="56">
                  <c:v>22.514605199283551</c:v>
                </c:pt>
                <c:pt idx="57">
                  <c:v>22.488895524616478</c:v>
                </c:pt>
                <c:pt idx="58">
                  <c:v>22.441256710375779</c:v>
                </c:pt>
                <c:pt idx="59">
                  <c:v>22.397998305016344</c:v>
                </c:pt>
                <c:pt idx="60">
                  <c:v>22.312732424296087</c:v>
                </c:pt>
                <c:pt idx="61">
                  <c:v>22.261319162687155</c:v>
                </c:pt>
                <c:pt idx="62">
                  <c:v>22.166844330864858</c:v>
                </c:pt>
                <c:pt idx="63">
                  <c:v>22.140221402214021</c:v>
                </c:pt>
                <c:pt idx="64">
                  <c:v>22.123502238898425</c:v>
                </c:pt>
                <c:pt idx="65">
                  <c:v>22.110456381130987</c:v>
                </c:pt>
                <c:pt idx="66">
                  <c:v>22.107172549316001</c:v>
                </c:pt>
                <c:pt idx="67">
                  <c:v>22.098217834374655</c:v>
                </c:pt>
                <c:pt idx="68">
                  <c:v>22.032713945495772</c:v>
                </c:pt>
                <c:pt idx="69">
                  <c:v>21.884800216591834</c:v>
                </c:pt>
                <c:pt idx="70">
                  <c:v>21.876876692853553</c:v>
                </c:pt>
                <c:pt idx="71">
                  <c:v>21.847000238813365</c:v>
                </c:pt>
                <c:pt idx="72">
                  <c:v>21.807654581988213</c:v>
                </c:pt>
                <c:pt idx="73">
                  <c:v>21.760283060592656</c:v>
                </c:pt>
                <c:pt idx="74">
                  <c:v>21.703101570515351</c:v>
                </c:pt>
                <c:pt idx="75">
                  <c:v>21.656282136591855</c:v>
                </c:pt>
                <c:pt idx="76">
                  <c:v>21.629255240077299</c:v>
                </c:pt>
                <c:pt idx="77">
                  <c:v>21.595033142377254</c:v>
                </c:pt>
                <c:pt idx="78">
                  <c:v>21.589304990450884</c:v>
                </c:pt>
                <c:pt idx="79">
                  <c:v>21.560676490950449</c:v>
                </c:pt>
                <c:pt idx="80">
                  <c:v>21.543696881454643</c:v>
                </c:pt>
                <c:pt idx="81">
                  <c:v>21.473934298898889</c:v>
                </c:pt>
                <c:pt idx="82">
                  <c:v>21.455432822096739</c:v>
                </c:pt>
                <c:pt idx="83">
                  <c:v>21.378726150619176</c:v>
                </c:pt>
                <c:pt idx="84">
                  <c:v>21.340796536116706</c:v>
                </c:pt>
                <c:pt idx="85">
                  <c:v>21.11596424749067</c:v>
                </c:pt>
                <c:pt idx="86">
                  <c:v>21.011447616287494</c:v>
                </c:pt>
                <c:pt idx="87">
                  <c:v>20.899507434516412</c:v>
                </c:pt>
                <c:pt idx="88">
                  <c:v>20.741644516100919</c:v>
                </c:pt>
                <c:pt idx="89">
                  <c:v>20.730247652422847</c:v>
                </c:pt>
                <c:pt idx="90">
                  <c:v>20.726395388377025</c:v>
                </c:pt>
                <c:pt idx="91">
                  <c:v>20.62923557709189</c:v>
                </c:pt>
                <c:pt idx="92">
                  <c:v>20.605007573732511</c:v>
                </c:pt>
                <c:pt idx="93">
                  <c:v>20.59424357675508</c:v>
                </c:pt>
                <c:pt idx="94">
                  <c:v>20.554076005878905</c:v>
                </c:pt>
                <c:pt idx="95">
                  <c:v>20.543288699713283</c:v>
                </c:pt>
                <c:pt idx="96">
                  <c:v>20.501579524208626</c:v>
                </c:pt>
                <c:pt idx="97">
                  <c:v>20.449427875557191</c:v>
                </c:pt>
                <c:pt idx="98">
                  <c:v>20.400388344741987</c:v>
                </c:pt>
                <c:pt idx="99">
                  <c:v>20.312467723833066</c:v>
                </c:pt>
                <c:pt idx="100">
                  <c:v>20.310754544531328</c:v>
                </c:pt>
                <c:pt idx="101">
                  <c:v>20.277074657739309</c:v>
                </c:pt>
                <c:pt idx="102">
                  <c:v>20.227316509343094</c:v>
                </c:pt>
                <c:pt idx="103">
                  <c:v>20.221965812982504</c:v>
                </c:pt>
                <c:pt idx="104">
                  <c:v>20.065355730092303</c:v>
                </c:pt>
                <c:pt idx="105">
                  <c:v>20.05994927369149</c:v>
                </c:pt>
                <c:pt idx="106">
                  <c:v>19.981378610509577</c:v>
                </c:pt>
                <c:pt idx="107">
                  <c:v>19.933836627364492</c:v>
                </c:pt>
                <c:pt idx="108">
                  <c:v>19.868102512730612</c:v>
                </c:pt>
                <c:pt idx="109">
                  <c:v>19.854014598540147</c:v>
                </c:pt>
                <c:pt idx="110">
                  <c:v>19.843932064545744</c:v>
                </c:pt>
                <c:pt idx="111">
                  <c:v>19.829266653223097</c:v>
                </c:pt>
                <c:pt idx="112">
                  <c:v>19.81344197332977</c:v>
                </c:pt>
                <c:pt idx="113">
                  <c:v>19.624945486262536</c:v>
                </c:pt>
                <c:pt idx="114">
                  <c:v>19.56272992359462</c:v>
                </c:pt>
                <c:pt idx="115">
                  <c:v>19.525341693479636</c:v>
                </c:pt>
                <c:pt idx="116">
                  <c:v>19.517017514357491</c:v>
                </c:pt>
                <c:pt idx="117">
                  <c:v>19.451759636102466</c:v>
                </c:pt>
                <c:pt idx="118">
                  <c:v>19.30280728041955</c:v>
                </c:pt>
                <c:pt idx="119">
                  <c:v>19.284809080390104</c:v>
                </c:pt>
                <c:pt idx="120">
                  <c:v>19.222833908676442</c:v>
                </c:pt>
                <c:pt idx="121">
                  <c:v>19.173437774010637</c:v>
                </c:pt>
                <c:pt idx="122">
                  <c:v>19.140443000516289</c:v>
                </c:pt>
                <c:pt idx="123">
                  <c:v>19.119675511792742</c:v>
                </c:pt>
                <c:pt idx="124">
                  <c:v>19.111323459149546</c:v>
                </c:pt>
                <c:pt idx="125">
                  <c:v>19.055593249700454</c:v>
                </c:pt>
                <c:pt idx="126">
                  <c:v>18.894296247068255</c:v>
                </c:pt>
                <c:pt idx="127">
                  <c:v>18.88434265824894</c:v>
                </c:pt>
                <c:pt idx="128">
                  <c:v>18.872465199934137</c:v>
                </c:pt>
                <c:pt idx="129">
                  <c:v>18.77809897071084</c:v>
                </c:pt>
                <c:pt idx="130">
                  <c:v>18.777438863127458</c:v>
                </c:pt>
                <c:pt idx="131">
                  <c:v>18.750892899661888</c:v>
                </c:pt>
                <c:pt idx="132">
                  <c:v>18.733121389259221</c:v>
                </c:pt>
                <c:pt idx="133">
                  <c:v>18.719756382446189</c:v>
                </c:pt>
                <c:pt idx="134">
                  <c:v>18.716303669699144</c:v>
                </c:pt>
                <c:pt idx="135">
                  <c:v>18.686788175071293</c:v>
                </c:pt>
                <c:pt idx="136">
                  <c:v>18.639557555765386</c:v>
                </c:pt>
                <c:pt idx="137">
                  <c:v>18.626633305532387</c:v>
                </c:pt>
                <c:pt idx="138">
                  <c:v>18.581461536886504</c:v>
                </c:pt>
                <c:pt idx="139">
                  <c:v>18.537495250486465</c:v>
                </c:pt>
                <c:pt idx="140">
                  <c:v>18.504763021749614</c:v>
                </c:pt>
                <c:pt idx="141">
                  <c:v>18.442230312320369</c:v>
                </c:pt>
                <c:pt idx="142">
                  <c:v>18.350124463936126</c:v>
                </c:pt>
                <c:pt idx="143">
                  <c:v>18.305375290804456</c:v>
                </c:pt>
                <c:pt idx="144">
                  <c:v>18.302927282430375</c:v>
                </c:pt>
                <c:pt idx="145">
                  <c:v>18.255332542430331</c:v>
                </c:pt>
                <c:pt idx="146">
                  <c:v>18.177371727251824</c:v>
                </c:pt>
                <c:pt idx="147">
                  <c:v>18.153681328492354</c:v>
                </c:pt>
                <c:pt idx="148">
                  <c:v>18.080419669459371</c:v>
                </c:pt>
                <c:pt idx="149">
                  <c:v>18.064483978671451</c:v>
                </c:pt>
                <c:pt idx="150">
                  <c:v>18.047188088855862</c:v>
                </c:pt>
                <c:pt idx="151">
                  <c:v>18.025970405816629</c:v>
                </c:pt>
                <c:pt idx="152">
                  <c:v>18.00920643052871</c:v>
                </c:pt>
                <c:pt idx="153">
                  <c:v>17.945681935913566</c:v>
                </c:pt>
                <c:pt idx="154">
                  <c:v>17.825510533762632</c:v>
                </c:pt>
                <c:pt idx="155">
                  <c:v>17.801844767913625</c:v>
                </c:pt>
                <c:pt idx="156">
                  <c:v>17.740893873824387</c:v>
                </c:pt>
                <c:pt idx="157">
                  <c:v>17.639723015326048</c:v>
                </c:pt>
                <c:pt idx="158">
                  <c:v>17.589335308276244</c:v>
                </c:pt>
                <c:pt idx="159">
                  <c:v>17.574038774466505</c:v>
                </c:pt>
                <c:pt idx="160">
                  <c:v>17.539596166647296</c:v>
                </c:pt>
                <c:pt idx="161">
                  <c:v>17.470962511236056</c:v>
                </c:pt>
                <c:pt idx="162">
                  <c:v>17.438671660752206</c:v>
                </c:pt>
                <c:pt idx="163">
                  <c:v>17.420394862283548</c:v>
                </c:pt>
                <c:pt idx="164">
                  <c:v>17.410445500320215</c:v>
                </c:pt>
                <c:pt idx="165">
                  <c:v>17.39555679754087</c:v>
                </c:pt>
                <c:pt idx="166">
                  <c:v>17.391304347826086</c:v>
                </c:pt>
                <c:pt idx="167">
                  <c:v>17.362199295483322</c:v>
                </c:pt>
                <c:pt idx="168">
                  <c:v>17.225421637186344</c:v>
                </c:pt>
                <c:pt idx="169">
                  <c:v>17.186441528464258</c:v>
                </c:pt>
                <c:pt idx="170">
                  <c:v>17.114658705180986</c:v>
                </c:pt>
                <c:pt idx="171">
                  <c:v>17.08104004554944</c:v>
                </c:pt>
                <c:pt idx="172">
                  <c:v>17.029596808527412</c:v>
                </c:pt>
                <c:pt idx="173">
                  <c:v>16.949152542372882</c:v>
                </c:pt>
                <c:pt idx="174">
                  <c:v>16.899550719261367</c:v>
                </c:pt>
                <c:pt idx="175">
                  <c:v>16.886775307445326</c:v>
                </c:pt>
                <c:pt idx="176">
                  <c:v>16.884451622375568</c:v>
                </c:pt>
                <c:pt idx="177">
                  <c:v>16.87632655174199</c:v>
                </c:pt>
                <c:pt idx="178">
                  <c:v>16.867615690664568</c:v>
                </c:pt>
                <c:pt idx="179">
                  <c:v>16.811285489041339</c:v>
                </c:pt>
                <c:pt idx="180">
                  <c:v>16.81079309902697</c:v>
                </c:pt>
                <c:pt idx="181">
                  <c:v>16.80984013262384</c:v>
                </c:pt>
                <c:pt idx="182">
                  <c:v>16.776212832550861</c:v>
                </c:pt>
                <c:pt idx="183">
                  <c:v>16.772784676910124</c:v>
                </c:pt>
                <c:pt idx="184">
                  <c:v>16.758143613393525</c:v>
                </c:pt>
                <c:pt idx="185">
                  <c:v>16.667914265039798</c:v>
                </c:pt>
                <c:pt idx="186">
                  <c:v>16.648293549911134</c:v>
                </c:pt>
                <c:pt idx="187">
                  <c:v>16.5346193592835</c:v>
                </c:pt>
                <c:pt idx="188">
                  <c:v>16.527659201856352</c:v>
                </c:pt>
                <c:pt idx="189">
                  <c:v>16.514160451818029</c:v>
                </c:pt>
                <c:pt idx="190">
                  <c:v>16.505194614332385</c:v>
                </c:pt>
                <c:pt idx="191">
                  <c:v>16.479101735423416</c:v>
                </c:pt>
                <c:pt idx="192">
                  <c:v>16.367140811250255</c:v>
                </c:pt>
                <c:pt idx="193">
                  <c:v>16.36246960799102</c:v>
                </c:pt>
                <c:pt idx="194">
                  <c:v>16.354918476592374</c:v>
                </c:pt>
                <c:pt idx="195">
                  <c:v>16.347826086956523</c:v>
                </c:pt>
                <c:pt idx="196">
                  <c:v>16.327962648098669</c:v>
                </c:pt>
                <c:pt idx="197">
                  <c:v>16.279120927469918</c:v>
                </c:pt>
                <c:pt idx="198">
                  <c:v>16.018971487801238</c:v>
                </c:pt>
                <c:pt idx="199">
                  <c:v>15.99570798394468</c:v>
                </c:pt>
                <c:pt idx="200">
                  <c:v>15.977269617430919</c:v>
                </c:pt>
                <c:pt idx="201">
                  <c:v>15.968508615567439</c:v>
                </c:pt>
                <c:pt idx="202">
                  <c:v>15.966664719512433</c:v>
                </c:pt>
                <c:pt idx="203">
                  <c:v>15.936122708144854</c:v>
                </c:pt>
                <c:pt idx="204">
                  <c:v>15.898251192368841</c:v>
                </c:pt>
                <c:pt idx="205">
                  <c:v>15.879972917368537</c:v>
                </c:pt>
                <c:pt idx="206">
                  <c:v>15.870445344129553</c:v>
                </c:pt>
                <c:pt idx="207">
                  <c:v>15.861448107343421</c:v>
                </c:pt>
                <c:pt idx="208">
                  <c:v>15.829077777247491</c:v>
                </c:pt>
                <c:pt idx="209">
                  <c:v>15.73170295684508</c:v>
                </c:pt>
                <c:pt idx="210">
                  <c:v>15.723821529186965</c:v>
                </c:pt>
                <c:pt idx="211">
                  <c:v>15.711258774521815</c:v>
                </c:pt>
                <c:pt idx="212">
                  <c:v>15.706683545490774</c:v>
                </c:pt>
                <c:pt idx="213">
                  <c:v>15.664747623510509</c:v>
                </c:pt>
                <c:pt idx="214">
                  <c:v>15.658080451658433</c:v>
                </c:pt>
                <c:pt idx="215">
                  <c:v>15.581613695838911</c:v>
                </c:pt>
                <c:pt idx="216">
                  <c:v>15.565444712737722</c:v>
                </c:pt>
                <c:pt idx="217">
                  <c:v>15.490859210557433</c:v>
                </c:pt>
                <c:pt idx="218">
                  <c:v>15.471892728210419</c:v>
                </c:pt>
                <c:pt idx="219">
                  <c:v>15.453562046051616</c:v>
                </c:pt>
                <c:pt idx="220">
                  <c:v>15.43133057892379</c:v>
                </c:pt>
                <c:pt idx="221">
                  <c:v>15.430532150325867</c:v>
                </c:pt>
                <c:pt idx="222">
                  <c:v>15.40178886832177</c:v>
                </c:pt>
                <c:pt idx="223">
                  <c:v>15.287854202148347</c:v>
                </c:pt>
                <c:pt idx="224">
                  <c:v>15.250214613947383</c:v>
                </c:pt>
                <c:pt idx="225">
                  <c:v>15.211078406195057</c:v>
                </c:pt>
                <c:pt idx="226">
                  <c:v>15.17721631997143</c:v>
                </c:pt>
                <c:pt idx="227">
                  <c:v>15.073921718744423</c:v>
                </c:pt>
                <c:pt idx="228">
                  <c:v>15.022823135147627</c:v>
                </c:pt>
                <c:pt idx="229">
                  <c:v>14.870470376457698</c:v>
                </c:pt>
                <c:pt idx="230">
                  <c:v>14.83357452966715</c:v>
                </c:pt>
                <c:pt idx="231">
                  <c:v>14.731927225889551</c:v>
                </c:pt>
                <c:pt idx="232">
                  <c:v>14.729926792263843</c:v>
                </c:pt>
                <c:pt idx="233">
                  <c:v>14.619354579593146</c:v>
                </c:pt>
                <c:pt idx="234">
                  <c:v>14.552510308028134</c:v>
                </c:pt>
                <c:pt idx="235">
                  <c:v>14.55100483337573</c:v>
                </c:pt>
                <c:pt idx="236">
                  <c:v>14.54800842781178</c:v>
                </c:pt>
                <c:pt idx="237">
                  <c:v>14.46454870608037</c:v>
                </c:pt>
                <c:pt idx="238">
                  <c:v>14.414117098928406</c:v>
                </c:pt>
                <c:pt idx="239">
                  <c:v>14.405396583614404</c:v>
                </c:pt>
                <c:pt idx="240">
                  <c:v>14.374959469099242</c:v>
                </c:pt>
                <c:pt idx="241">
                  <c:v>14.331731819174493</c:v>
                </c:pt>
                <c:pt idx="242">
                  <c:v>14.147473261275536</c:v>
                </c:pt>
                <c:pt idx="243">
                  <c:v>14.136200344975164</c:v>
                </c:pt>
                <c:pt idx="244">
                  <c:v>14.095449500554938</c:v>
                </c:pt>
                <c:pt idx="245">
                  <c:v>14.084507042253522</c:v>
                </c:pt>
                <c:pt idx="246">
                  <c:v>14.039241055145313</c:v>
                </c:pt>
                <c:pt idx="247">
                  <c:v>13.920751943336972</c:v>
                </c:pt>
                <c:pt idx="248">
                  <c:v>13.845339414423586</c:v>
                </c:pt>
                <c:pt idx="249">
                  <c:v>13.810360505103681</c:v>
                </c:pt>
                <c:pt idx="250">
                  <c:v>13.769363166953529</c:v>
                </c:pt>
                <c:pt idx="251">
                  <c:v>13.762882057605919</c:v>
                </c:pt>
                <c:pt idx="252">
                  <c:v>13.760239372754725</c:v>
                </c:pt>
                <c:pt idx="253">
                  <c:v>13.756601419961061</c:v>
                </c:pt>
                <c:pt idx="254">
                  <c:v>13.628167094624352</c:v>
                </c:pt>
                <c:pt idx="255">
                  <c:v>13.610981852024196</c:v>
                </c:pt>
                <c:pt idx="256">
                  <c:v>13.587121349977558</c:v>
                </c:pt>
                <c:pt idx="257">
                  <c:v>13.55457766457779</c:v>
                </c:pt>
                <c:pt idx="258">
                  <c:v>13.524811882162002</c:v>
                </c:pt>
                <c:pt idx="259">
                  <c:v>13.509688376521447</c:v>
                </c:pt>
                <c:pt idx="260">
                  <c:v>13.503933020492219</c:v>
                </c:pt>
                <c:pt idx="261">
                  <c:v>13.478974665124435</c:v>
                </c:pt>
                <c:pt idx="262">
                  <c:v>13.467264662638842</c:v>
                </c:pt>
                <c:pt idx="263">
                  <c:v>13.434268045633864</c:v>
                </c:pt>
                <c:pt idx="264">
                  <c:v>13.412382155700262</c:v>
                </c:pt>
                <c:pt idx="265">
                  <c:v>13.411456901953455</c:v>
                </c:pt>
                <c:pt idx="266">
                  <c:v>13.398838767306833</c:v>
                </c:pt>
                <c:pt idx="267">
                  <c:v>13.393156097234312</c:v>
                </c:pt>
                <c:pt idx="268">
                  <c:v>13.35586129213935</c:v>
                </c:pt>
                <c:pt idx="269">
                  <c:v>13.329275076354707</c:v>
                </c:pt>
                <c:pt idx="270">
                  <c:v>13.255352377326297</c:v>
                </c:pt>
                <c:pt idx="271">
                  <c:v>13.234375496289081</c:v>
                </c:pt>
                <c:pt idx="272">
                  <c:v>13.203139735647026</c:v>
                </c:pt>
                <c:pt idx="273">
                  <c:v>13.168064580768901</c:v>
                </c:pt>
                <c:pt idx="274">
                  <c:v>13.136154185609753</c:v>
                </c:pt>
                <c:pt idx="275">
                  <c:v>13.115807224400756</c:v>
                </c:pt>
                <c:pt idx="276">
                  <c:v>13.021732482317081</c:v>
                </c:pt>
                <c:pt idx="277">
                  <c:v>12.965035346780578</c:v>
                </c:pt>
                <c:pt idx="278">
                  <c:v>12.924584843579906</c:v>
                </c:pt>
                <c:pt idx="279">
                  <c:v>12.909590881420685</c:v>
                </c:pt>
                <c:pt idx="280">
                  <c:v>12.866985804809209</c:v>
                </c:pt>
                <c:pt idx="281">
                  <c:v>12.860058336206656</c:v>
                </c:pt>
                <c:pt idx="282">
                  <c:v>12.839676516806561</c:v>
                </c:pt>
                <c:pt idx="283">
                  <c:v>12.804904666514689</c:v>
                </c:pt>
                <c:pt idx="284">
                  <c:v>12.739046694672348</c:v>
                </c:pt>
                <c:pt idx="285">
                  <c:v>12.60973355921762</c:v>
                </c:pt>
                <c:pt idx="286">
                  <c:v>12.601401905962039</c:v>
                </c:pt>
                <c:pt idx="287">
                  <c:v>12.529328204555249</c:v>
                </c:pt>
                <c:pt idx="288">
                  <c:v>12.448191475817973</c:v>
                </c:pt>
                <c:pt idx="289">
                  <c:v>12.435445408394658</c:v>
                </c:pt>
                <c:pt idx="290">
                  <c:v>12.386405288236707</c:v>
                </c:pt>
                <c:pt idx="291">
                  <c:v>12.327395067329835</c:v>
                </c:pt>
                <c:pt idx="292">
                  <c:v>12.31402662355705</c:v>
                </c:pt>
                <c:pt idx="293">
                  <c:v>12.211053936598503</c:v>
                </c:pt>
                <c:pt idx="294">
                  <c:v>12.203283076801952</c:v>
                </c:pt>
                <c:pt idx="295">
                  <c:v>12.170037709976004</c:v>
                </c:pt>
                <c:pt idx="296">
                  <c:v>12.157041325808708</c:v>
                </c:pt>
                <c:pt idx="297">
                  <c:v>12.135351903840156</c:v>
                </c:pt>
                <c:pt idx="298">
                  <c:v>12.086117616725037</c:v>
                </c:pt>
                <c:pt idx="299">
                  <c:v>12.044379582578728</c:v>
                </c:pt>
                <c:pt idx="300">
                  <c:v>11.978686199727383</c:v>
                </c:pt>
                <c:pt idx="301">
                  <c:v>11.951199269648935</c:v>
                </c:pt>
                <c:pt idx="302">
                  <c:v>11.878695471025733</c:v>
                </c:pt>
                <c:pt idx="303">
                  <c:v>11.869203980748413</c:v>
                </c:pt>
                <c:pt idx="304">
                  <c:v>11.737506669037879</c:v>
                </c:pt>
                <c:pt idx="305">
                  <c:v>11.643681967248138</c:v>
                </c:pt>
                <c:pt idx="306">
                  <c:v>11.613393390134043</c:v>
                </c:pt>
                <c:pt idx="307">
                  <c:v>11.597597804494356</c:v>
                </c:pt>
                <c:pt idx="308">
                  <c:v>11.585713247861614</c:v>
                </c:pt>
                <c:pt idx="309">
                  <c:v>11.210023079459281</c:v>
                </c:pt>
                <c:pt idx="310">
                  <c:v>11.014428901861438</c:v>
                </c:pt>
                <c:pt idx="311">
                  <c:v>10.989333020747861</c:v>
                </c:pt>
                <c:pt idx="312">
                  <c:v>10.968568470191817</c:v>
                </c:pt>
                <c:pt idx="313">
                  <c:v>10.803770960055646</c:v>
                </c:pt>
                <c:pt idx="314">
                  <c:v>10.747809693290987</c:v>
                </c:pt>
                <c:pt idx="315">
                  <c:v>10.692384296870905</c:v>
                </c:pt>
                <c:pt idx="316">
                  <c:v>10.68436391117211</c:v>
                </c:pt>
                <c:pt idx="317">
                  <c:v>10.513539001619897</c:v>
                </c:pt>
                <c:pt idx="318">
                  <c:v>10.474566681703148</c:v>
                </c:pt>
                <c:pt idx="319">
                  <c:v>10.46644435022098</c:v>
                </c:pt>
                <c:pt idx="320">
                  <c:v>10.441850938561757</c:v>
                </c:pt>
                <c:pt idx="321">
                  <c:v>10.255856633919896</c:v>
                </c:pt>
                <c:pt idx="322">
                  <c:v>10.165184243964422</c:v>
                </c:pt>
                <c:pt idx="323">
                  <c:v>10.15422355377717</c:v>
                </c:pt>
                <c:pt idx="324">
                  <c:v>9.9676972773419479</c:v>
                </c:pt>
                <c:pt idx="325">
                  <c:v>9.9344563358875302</c:v>
                </c:pt>
                <c:pt idx="326">
                  <c:v>9.7321345815182134</c:v>
                </c:pt>
                <c:pt idx="327">
                  <c:v>9.7194088419369784</c:v>
                </c:pt>
                <c:pt idx="328">
                  <c:v>9.6607063660960772</c:v>
                </c:pt>
                <c:pt idx="329">
                  <c:v>9.5636111147502323</c:v>
                </c:pt>
                <c:pt idx="330">
                  <c:v>9.4377316377564373</c:v>
                </c:pt>
                <c:pt idx="331">
                  <c:v>9.3299362796110135</c:v>
                </c:pt>
                <c:pt idx="332">
                  <c:v>9.2888843017855312</c:v>
                </c:pt>
                <c:pt idx="333">
                  <c:v>9.2409373524714482</c:v>
                </c:pt>
                <c:pt idx="334">
                  <c:v>9.1809647996487289</c:v>
                </c:pt>
                <c:pt idx="335">
                  <c:v>9.099659683247685</c:v>
                </c:pt>
                <c:pt idx="336">
                  <c:v>8.9117215349129797</c:v>
                </c:pt>
                <c:pt idx="337">
                  <c:v>8.5798198237836996</c:v>
                </c:pt>
                <c:pt idx="338">
                  <c:v>8.5185024761409736</c:v>
                </c:pt>
                <c:pt idx="339">
                  <c:v>8.457748032654262</c:v>
                </c:pt>
                <c:pt idx="340">
                  <c:v>8.280757097791799</c:v>
                </c:pt>
                <c:pt idx="341">
                  <c:v>8.2285843997389545</c:v>
                </c:pt>
                <c:pt idx="342">
                  <c:v>8.2136728318103813</c:v>
                </c:pt>
                <c:pt idx="343">
                  <c:v>8.1928567564016355</c:v>
                </c:pt>
                <c:pt idx="344">
                  <c:v>7.5619045000206233</c:v>
                </c:pt>
                <c:pt idx="345">
                  <c:v>7.3913431938724949</c:v>
                </c:pt>
                <c:pt idx="346">
                  <c:v>6.9107116029846258</c:v>
                </c:pt>
                <c:pt idx="347">
                  <c:v>6.0457516339869279</c:v>
                </c:pt>
              </c:numCache>
            </c:numRef>
          </c:val>
        </c:ser>
        <c:ser>
          <c:idx val="2"/>
          <c:order val="2"/>
          <c:tx>
            <c:strRef>
              <c:f>'List box lookups'!$N$5</c:f>
              <c:strCache>
                <c:ptCount val="1"/>
                <c:pt idx="0">
                  <c:v>Westminster</c:v>
                </c:pt>
              </c:strCache>
            </c:strRef>
          </c:tx>
          <c:spPr>
            <a:solidFill>
              <a:srgbClr val="D72200"/>
            </a:solidFill>
            <a:ln w="25400">
              <a:solidFill>
                <a:srgbClr val="D72200"/>
              </a:solidFill>
            </a:ln>
            <a:effectLst>
              <a:glow rad="76200">
                <a:srgbClr val="D72200">
                  <a:alpha val="30000"/>
                </a:srgbClr>
              </a:glow>
            </a:effectLst>
            <a:scene3d>
              <a:camera prst="orthographicFront"/>
              <a:lightRig rig="threePt" dir="t"/>
            </a:scene3d>
            <a:sp3d/>
          </c:spPr>
          <c:invertIfNegative val="0"/>
          <c:dPt>
            <c:idx val="14"/>
            <c:invertIfNegative val="0"/>
            <c:bubble3D val="0"/>
          </c:dPt>
          <c:dPt>
            <c:idx val="151"/>
            <c:invertIfNegative val="0"/>
            <c:bubble3D val="0"/>
          </c:dPt>
          <c:dPt>
            <c:idx val="279"/>
            <c:invertIfNegative val="0"/>
            <c:bubble3D val="0"/>
          </c:dPt>
          <c:dPt>
            <c:idx val="280"/>
            <c:invertIfNegative val="0"/>
            <c:bubble3D val="0"/>
          </c:dPt>
          <c:val>
            <c:numRef>
              <c:f>[0]!Selected_Area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6.9107116029846258</c:v>
                </c:pt>
                <c:pt idx="34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378496"/>
        <c:axId val="118380416"/>
      </c:barChart>
      <c:lineChart>
        <c:grouping val="standard"/>
        <c:varyColors val="0"/>
        <c:ser>
          <c:idx val="1"/>
          <c:order val="1"/>
          <c:tx>
            <c:v>England &amp; Wales Average</c:v>
          </c:tx>
          <c:spPr>
            <a:ln>
              <a:solidFill>
                <a:srgbClr val="FCC705"/>
              </a:solidFill>
            </a:ln>
          </c:spPr>
          <c:marker>
            <c:symbol val="none"/>
          </c:marker>
          <c:dLbls>
            <c:dLbl>
              <c:idx val="272"/>
              <c:spPr/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1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[0]!EW_AVG</c:f>
              <c:numCache>
                <c:formatCode>0.0</c:formatCode>
                <c:ptCount val="348"/>
                <c:pt idx="0">
                  <c:v>17.592931620455602</c:v>
                </c:pt>
                <c:pt idx="1">
                  <c:v>17.592931620455602</c:v>
                </c:pt>
                <c:pt idx="2">
                  <c:v>17.592931620455602</c:v>
                </c:pt>
                <c:pt idx="3">
                  <c:v>17.592931620455602</c:v>
                </c:pt>
                <c:pt idx="4">
                  <c:v>17.592931620455602</c:v>
                </c:pt>
                <c:pt idx="5">
                  <c:v>17.592931620455602</c:v>
                </c:pt>
                <c:pt idx="6">
                  <c:v>17.592931620455602</c:v>
                </c:pt>
                <c:pt idx="7">
                  <c:v>17.592931620455602</c:v>
                </c:pt>
                <c:pt idx="8">
                  <c:v>17.592931620455602</c:v>
                </c:pt>
                <c:pt idx="9">
                  <c:v>17.592931620455602</c:v>
                </c:pt>
                <c:pt idx="10">
                  <c:v>17.592931620455602</c:v>
                </c:pt>
                <c:pt idx="11">
                  <c:v>17.592931620455602</c:v>
                </c:pt>
                <c:pt idx="12">
                  <c:v>17.592931620455602</c:v>
                </c:pt>
                <c:pt idx="13">
                  <c:v>17.592931620455602</c:v>
                </c:pt>
                <c:pt idx="14">
                  <c:v>17.592931620455602</c:v>
                </c:pt>
                <c:pt idx="15">
                  <c:v>17.592931620455602</c:v>
                </c:pt>
                <c:pt idx="16">
                  <c:v>17.592931620455602</c:v>
                </c:pt>
                <c:pt idx="17">
                  <c:v>17.592931620455602</c:v>
                </c:pt>
                <c:pt idx="18">
                  <c:v>17.592931620455602</c:v>
                </c:pt>
                <c:pt idx="19">
                  <c:v>17.592931620455602</c:v>
                </c:pt>
                <c:pt idx="20">
                  <c:v>17.592931620455602</c:v>
                </c:pt>
                <c:pt idx="21">
                  <c:v>17.592931620455602</c:v>
                </c:pt>
                <c:pt idx="22">
                  <c:v>17.592931620455602</c:v>
                </c:pt>
                <c:pt idx="23">
                  <c:v>17.592931620455602</c:v>
                </c:pt>
                <c:pt idx="24">
                  <c:v>17.592931620455602</c:v>
                </c:pt>
                <c:pt idx="25">
                  <c:v>17.592931620455602</c:v>
                </c:pt>
                <c:pt idx="26">
                  <c:v>17.592931620455602</c:v>
                </c:pt>
                <c:pt idx="27">
                  <c:v>17.592931620455602</c:v>
                </c:pt>
                <c:pt idx="28">
                  <c:v>17.592931620455602</c:v>
                </c:pt>
                <c:pt idx="29">
                  <c:v>17.592931620455602</c:v>
                </c:pt>
                <c:pt idx="30">
                  <c:v>17.592931620455602</c:v>
                </c:pt>
                <c:pt idx="31">
                  <c:v>17.592931620455602</c:v>
                </c:pt>
                <c:pt idx="32">
                  <c:v>17.592931620455602</c:v>
                </c:pt>
                <c:pt idx="33">
                  <c:v>17.592931620455602</c:v>
                </c:pt>
                <c:pt idx="34">
                  <c:v>17.592931620455602</c:v>
                </c:pt>
                <c:pt idx="35">
                  <c:v>17.592931620455602</c:v>
                </c:pt>
                <c:pt idx="36">
                  <c:v>17.592931620455602</c:v>
                </c:pt>
                <c:pt idx="37">
                  <c:v>17.592931620455602</c:v>
                </c:pt>
                <c:pt idx="38">
                  <c:v>17.592931620455602</c:v>
                </c:pt>
                <c:pt idx="39">
                  <c:v>17.592931620455602</c:v>
                </c:pt>
                <c:pt idx="40">
                  <c:v>17.592931620455602</c:v>
                </c:pt>
                <c:pt idx="41">
                  <c:v>17.592931620455602</c:v>
                </c:pt>
                <c:pt idx="42">
                  <c:v>17.592931620455602</c:v>
                </c:pt>
                <c:pt idx="43">
                  <c:v>17.592931620455602</c:v>
                </c:pt>
                <c:pt idx="44">
                  <c:v>17.592931620455602</c:v>
                </c:pt>
                <c:pt idx="45">
                  <c:v>17.592931620455602</c:v>
                </c:pt>
                <c:pt idx="46">
                  <c:v>17.592931620455602</c:v>
                </c:pt>
                <c:pt idx="47">
                  <c:v>17.592931620455602</c:v>
                </c:pt>
                <c:pt idx="48">
                  <c:v>17.592931620455602</c:v>
                </c:pt>
                <c:pt idx="49">
                  <c:v>17.592931620455602</c:v>
                </c:pt>
                <c:pt idx="50">
                  <c:v>17.592931620455602</c:v>
                </c:pt>
                <c:pt idx="51">
                  <c:v>17.592931620455602</c:v>
                </c:pt>
                <c:pt idx="52">
                  <c:v>17.592931620455602</c:v>
                </c:pt>
                <c:pt idx="53">
                  <c:v>17.592931620455602</c:v>
                </c:pt>
                <c:pt idx="54">
                  <c:v>17.592931620455602</c:v>
                </c:pt>
                <c:pt idx="55">
                  <c:v>17.592931620455602</c:v>
                </c:pt>
                <c:pt idx="56">
                  <c:v>17.592931620455602</c:v>
                </c:pt>
                <c:pt idx="57">
                  <c:v>17.592931620455602</c:v>
                </c:pt>
                <c:pt idx="58">
                  <c:v>17.592931620455602</c:v>
                </c:pt>
                <c:pt idx="59">
                  <c:v>17.592931620455602</c:v>
                </c:pt>
                <c:pt idx="60">
                  <c:v>17.592931620455602</c:v>
                </c:pt>
                <c:pt idx="61">
                  <c:v>17.592931620455602</c:v>
                </c:pt>
                <c:pt idx="62">
                  <c:v>17.592931620455602</c:v>
                </c:pt>
                <c:pt idx="63">
                  <c:v>17.592931620455602</c:v>
                </c:pt>
                <c:pt idx="64">
                  <c:v>17.592931620455602</c:v>
                </c:pt>
                <c:pt idx="65">
                  <c:v>17.592931620455602</c:v>
                </c:pt>
                <c:pt idx="66">
                  <c:v>17.592931620455602</c:v>
                </c:pt>
                <c:pt idx="67">
                  <c:v>17.592931620455602</c:v>
                </c:pt>
                <c:pt idx="68">
                  <c:v>17.592931620455602</c:v>
                </c:pt>
                <c:pt idx="69">
                  <c:v>17.592931620455602</c:v>
                </c:pt>
                <c:pt idx="70">
                  <c:v>17.592931620455602</c:v>
                </c:pt>
                <c:pt idx="71">
                  <c:v>17.592931620455602</c:v>
                </c:pt>
                <c:pt idx="72">
                  <c:v>17.592931620455602</c:v>
                </c:pt>
                <c:pt idx="73">
                  <c:v>17.592931620455602</c:v>
                </c:pt>
                <c:pt idx="74">
                  <c:v>17.592931620455602</c:v>
                </c:pt>
                <c:pt idx="75">
                  <c:v>17.592931620455602</c:v>
                </c:pt>
                <c:pt idx="76">
                  <c:v>17.592931620455602</c:v>
                </c:pt>
                <c:pt idx="77">
                  <c:v>17.592931620455602</c:v>
                </c:pt>
                <c:pt idx="78">
                  <c:v>17.592931620455602</c:v>
                </c:pt>
                <c:pt idx="79">
                  <c:v>17.592931620455602</c:v>
                </c:pt>
                <c:pt idx="80">
                  <c:v>17.592931620455602</c:v>
                </c:pt>
                <c:pt idx="81">
                  <c:v>17.592931620455602</c:v>
                </c:pt>
                <c:pt idx="82">
                  <c:v>17.592931620455602</c:v>
                </c:pt>
                <c:pt idx="83">
                  <c:v>17.592931620455602</c:v>
                </c:pt>
                <c:pt idx="84">
                  <c:v>17.592931620455602</c:v>
                </c:pt>
                <c:pt idx="85">
                  <c:v>17.592931620455602</c:v>
                </c:pt>
                <c:pt idx="86">
                  <c:v>17.592931620455602</c:v>
                </c:pt>
                <c:pt idx="87">
                  <c:v>17.592931620455602</c:v>
                </c:pt>
                <c:pt idx="88">
                  <c:v>17.592931620455602</c:v>
                </c:pt>
                <c:pt idx="89">
                  <c:v>17.592931620455602</c:v>
                </c:pt>
                <c:pt idx="90">
                  <c:v>17.592931620455602</c:v>
                </c:pt>
                <c:pt idx="91">
                  <c:v>17.592931620455602</c:v>
                </c:pt>
                <c:pt idx="92">
                  <c:v>17.592931620455602</c:v>
                </c:pt>
                <c:pt idx="93">
                  <c:v>17.592931620455602</c:v>
                </c:pt>
                <c:pt idx="94">
                  <c:v>17.592931620455602</c:v>
                </c:pt>
                <c:pt idx="95">
                  <c:v>17.592931620455602</c:v>
                </c:pt>
                <c:pt idx="96">
                  <c:v>17.592931620455602</c:v>
                </c:pt>
                <c:pt idx="97">
                  <c:v>17.592931620455602</c:v>
                </c:pt>
                <c:pt idx="98">
                  <c:v>17.592931620455602</c:v>
                </c:pt>
                <c:pt idx="99">
                  <c:v>17.592931620455602</c:v>
                </c:pt>
                <c:pt idx="100">
                  <c:v>17.592931620455602</c:v>
                </c:pt>
                <c:pt idx="101">
                  <c:v>17.592931620455602</c:v>
                </c:pt>
                <c:pt idx="102">
                  <c:v>17.592931620455602</c:v>
                </c:pt>
                <c:pt idx="103">
                  <c:v>17.592931620455602</c:v>
                </c:pt>
                <c:pt idx="104">
                  <c:v>17.592931620455602</c:v>
                </c:pt>
                <c:pt idx="105">
                  <c:v>17.592931620455602</c:v>
                </c:pt>
                <c:pt idx="106">
                  <c:v>17.592931620455602</c:v>
                </c:pt>
                <c:pt idx="107">
                  <c:v>17.592931620455602</c:v>
                </c:pt>
                <c:pt idx="108">
                  <c:v>17.592931620455602</c:v>
                </c:pt>
                <c:pt idx="109">
                  <c:v>17.592931620455602</c:v>
                </c:pt>
                <c:pt idx="110">
                  <c:v>17.592931620455602</c:v>
                </c:pt>
                <c:pt idx="111">
                  <c:v>17.592931620455602</c:v>
                </c:pt>
                <c:pt idx="112">
                  <c:v>17.592931620455602</c:v>
                </c:pt>
                <c:pt idx="113">
                  <c:v>17.592931620455602</c:v>
                </c:pt>
                <c:pt idx="114">
                  <c:v>17.592931620455602</c:v>
                </c:pt>
                <c:pt idx="115">
                  <c:v>17.592931620455602</c:v>
                </c:pt>
                <c:pt idx="116">
                  <c:v>17.592931620455602</c:v>
                </c:pt>
                <c:pt idx="117">
                  <c:v>17.592931620455602</c:v>
                </c:pt>
                <c:pt idx="118">
                  <c:v>17.592931620455602</c:v>
                </c:pt>
                <c:pt idx="119">
                  <c:v>17.592931620455602</c:v>
                </c:pt>
                <c:pt idx="120">
                  <c:v>17.592931620455602</c:v>
                </c:pt>
                <c:pt idx="121">
                  <c:v>17.592931620455602</c:v>
                </c:pt>
                <c:pt idx="122">
                  <c:v>17.592931620455602</c:v>
                </c:pt>
                <c:pt idx="123">
                  <c:v>17.592931620455602</c:v>
                </c:pt>
                <c:pt idx="124">
                  <c:v>17.592931620455602</c:v>
                </c:pt>
                <c:pt idx="125">
                  <c:v>17.592931620455602</c:v>
                </c:pt>
                <c:pt idx="126">
                  <c:v>17.592931620455602</c:v>
                </c:pt>
                <c:pt idx="127">
                  <c:v>17.592931620455602</c:v>
                </c:pt>
                <c:pt idx="128">
                  <c:v>17.592931620455602</c:v>
                </c:pt>
                <c:pt idx="129">
                  <c:v>17.592931620455602</c:v>
                </c:pt>
                <c:pt idx="130">
                  <c:v>17.592931620455602</c:v>
                </c:pt>
                <c:pt idx="131">
                  <c:v>17.592931620455602</c:v>
                </c:pt>
                <c:pt idx="132">
                  <c:v>17.592931620455602</c:v>
                </c:pt>
                <c:pt idx="133">
                  <c:v>17.592931620455602</c:v>
                </c:pt>
                <c:pt idx="134">
                  <c:v>17.592931620455602</c:v>
                </c:pt>
                <c:pt idx="135">
                  <c:v>17.592931620455602</c:v>
                </c:pt>
                <c:pt idx="136">
                  <c:v>17.592931620455602</c:v>
                </c:pt>
                <c:pt idx="137">
                  <c:v>17.592931620455602</c:v>
                </c:pt>
                <c:pt idx="138">
                  <c:v>17.592931620455602</c:v>
                </c:pt>
                <c:pt idx="139">
                  <c:v>17.592931620455602</c:v>
                </c:pt>
                <c:pt idx="140">
                  <c:v>17.592931620455602</c:v>
                </c:pt>
                <c:pt idx="141">
                  <c:v>17.592931620455602</c:v>
                </c:pt>
                <c:pt idx="142">
                  <c:v>17.592931620455602</c:v>
                </c:pt>
                <c:pt idx="143">
                  <c:v>17.592931620455602</c:v>
                </c:pt>
                <c:pt idx="144">
                  <c:v>17.592931620455602</c:v>
                </c:pt>
                <c:pt idx="145">
                  <c:v>17.592931620455602</c:v>
                </c:pt>
                <c:pt idx="146">
                  <c:v>17.592931620455602</c:v>
                </c:pt>
                <c:pt idx="147">
                  <c:v>17.592931620455602</c:v>
                </c:pt>
                <c:pt idx="148">
                  <c:v>17.592931620455602</c:v>
                </c:pt>
                <c:pt idx="149">
                  <c:v>17.592931620455602</c:v>
                </c:pt>
                <c:pt idx="150">
                  <c:v>17.592931620455602</c:v>
                </c:pt>
                <c:pt idx="151">
                  <c:v>17.592931620455602</c:v>
                </c:pt>
                <c:pt idx="152">
                  <c:v>17.592931620455602</c:v>
                </c:pt>
                <c:pt idx="153">
                  <c:v>17.592931620455602</c:v>
                </c:pt>
                <c:pt idx="154">
                  <c:v>17.592931620455602</c:v>
                </c:pt>
                <c:pt idx="155">
                  <c:v>17.592931620455602</c:v>
                </c:pt>
                <c:pt idx="156">
                  <c:v>17.592931620455602</c:v>
                </c:pt>
                <c:pt idx="157">
                  <c:v>17.592931620455602</c:v>
                </c:pt>
                <c:pt idx="158">
                  <c:v>17.592931620455602</c:v>
                </c:pt>
                <c:pt idx="159">
                  <c:v>17.592931620455602</c:v>
                </c:pt>
                <c:pt idx="160">
                  <c:v>17.592931620455602</c:v>
                </c:pt>
                <c:pt idx="161">
                  <c:v>17.592931620455602</c:v>
                </c:pt>
                <c:pt idx="162">
                  <c:v>17.592931620455602</c:v>
                </c:pt>
                <c:pt idx="163">
                  <c:v>17.592931620455602</c:v>
                </c:pt>
                <c:pt idx="164">
                  <c:v>17.592931620455602</c:v>
                </c:pt>
                <c:pt idx="165">
                  <c:v>17.592931620455602</c:v>
                </c:pt>
                <c:pt idx="166">
                  <c:v>17.592931620455602</c:v>
                </c:pt>
                <c:pt idx="167">
                  <c:v>17.592931620455602</c:v>
                </c:pt>
                <c:pt idx="168">
                  <c:v>17.592931620455602</c:v>
                </c:pt>
                <c:pt idx="169">
                  <c:v>17.592931620455602</c:v>
                </c:pt>
                <c:pt idx="170">
                  <c:v>17.592931620455602</c:v>
                </c:pt>
                <c:pt idx="171">
                  <c:v>17.592931620455602</c:v>
                </c:pt>
                <c:pt idx="172">
                  <c:v>17.592931620455602</c:v>
                </c:pt>
                <c:pt idx="173">
                  <c:v>17.592931620455602</c:v>
                </c:pt>
                <c:pt idx="174">
                  <c:v>17.592931620455602</c:v>
                </c:pt>
                <c:pt idx="175">
                  <c:v>17.592931620455602</c:v>
                </c:pt>
                <c:pt idx="176">
                  <c:v>17.592931620455602</c:v>
                </c:pt>
                <c:pt idx="177">
                  <c:v>17.592931620455602</c:v>
                </c:pt>
                <c:pt idx="178">
                  <c:v>17.592931620455602</c:v>
                </c:pt>
                <c:pt idx="179">
                  <c:v>17.592931620455602</c:v>
                </c:pt>
                <c:pt idx="180">
                  <c:v>17.592931620455602</c:v>
                </c:pt>
                <c:pt idx="181">
                  <c:v>17.592931620455602</c:v>
                </c:pt>
                <c:pt idx="182">
                  <c:v>17.592931620455602</c:v>
                </c:pt>
                <c:pt idx="183">
                  <c:v>17.592931620455602</c:v>
                </c:pt>
                <c:pt idx="184">
                  <c:v>17.592931620455602</c:v>
                </c:pt>
                <c:pt idx="185">
                  <c:v>17.592931620455602</c:v>
                </c:pt>
                <c:pt idx="186">
                  <c:v>17.592931620455602</c:v>
                </c:pt>
                <c:pt idx="187">
                  <c:v>17.592931620455602</c:v>
                </c:pt>
                <c:pt idx="188">
                  <c:v>17.592931620455602</c:v>
                </c:pt>
                <c:pt idx="189">
                  <c:v>17.592931620455602</c:v>
                </c:pt>
                <c:pt idx="190">
                  <c:v>17.592931620455602</c:v>
                </c:pt>
                <c:pt idx="191">
                  <c:v>17.592931620455602</c:v>
                </c:pt>
                <c:pt idx="192">
                  <c:v>17.592931620455602</c:v>
                </c:pt>
                <c:pt idx="193">
                  <c:v>17.592931620455602</c:v>
                </c:pt>
                <c:pt idx="194">
                  <c:v>17.592931620455602</c:v>
                </c:pt>
                <c:pt idx="195">
                  <c:v>17.592931620455602</c:v>
                </c:pt>
                <c:pt idx="196">
                  <c:v>17.592931620455602</c:v>
                </c:pt>
                <c:pt idx="197">
                  <c:v>17.592931620455602</c:v>
                </c:pt>
                <c:pt idx="198">
                  <c:v>17.592931620455602</c:v>
                </c:pt>
                <c:pt idx="199">
                  <c:v>17.592931620455602</c:v>
                </c:pt>
                <c:pt idx="200">
                  <c:v>17.592931620455602</c:v>
                </c:pt>
                <c:pt idx="201">
                  <c:v>17.592931620455602</c:v>
                </c:pt>
                <c:pt idx="202">
                  <c:v>17.592931620455602</c:v>
                </c:pt>
                <c:pt idx="203">
                  <c:v>17.592931620455602</c:v>
                </c:pt>
                <c:pt idx="204">
                  <c:v>17.592931620455602</c:v>
                </c:pt>
                <c:pt idx="205">
                  <c:v>17.592931620455602</c:v>
                </c:pt>
                <c:pt idx="206">
                  <c:v>17.592931620455602</c:v>
                </c:pt>
                <c:pt idx="207">
                  <c:v>17.592931620455602</c:v>
                </c:pt>
                <c:pt idx="208">
                  <c:v>17.592931620455602</c:v>
                </c:pt>
                <c:pt idx="209">
                  <c:v>17.592931620455602</c:v>
                </c:pt>
                <c:pt idx="210">
                  <c:v>17.592931620455602</c:v>
                </c:pt>
                <c:pt idx="211">
                  <c:v>17.592931620455602</c:v>
                </c:pt>
                <c:pt idx="212">
                  <c:v>17.592931620455602</c:v>
                </c:pt>
                <c:pt idx="213">
                  <c:v>17.592931620455602</c:v>
                </c:pt>
                <c:pt idx="214">
                  <c:v>17.592931620455602</c:v>
                </c:pt>
                <c:pt idx="215">
                  <c:v>17.592931620455602</c:v>
                </c:pt>
                <c:pt idx="216">
                  <c:v>17.592931620455602</c:v>
                </c:pt>
                <c:pt idx="217">
                  <c:v>17.592931620455602</c:v>
                </c:pt>
                <c:pt idx="218">
                  <c:v>17.592931620455602</c:v>
                </c:pt>
                <c:pt idx="219">
                  <c:v>17.592931620455602</c:v>
                </c:pt>
                <c:pt idx="220">
                  <c:v>17.592931620455602</c:v>
                </c:pt>
                <c:pt idx="221">
                  <c:v>17.592931620455602</c:v>
                </c:pt>
                <c:pt idx="222">
                  <c:v>17.592931620455602</c:v>
                </c:pt>
                <c:pt idx="223">
                  <c:v>17.592931620455602</c:v>
                </c:pt>
                <c:pt idx="224">
                  <c:v>17.592931620455602</c:v>
                </c:pt>
                <c:pt idx="225">
                  <c:v>17.592931620455602</c:v>
                </c:pt>
                <c:pt idx="226">
                  <c:v>17.592931620455602</c:v>
                </c:pt>
                <c:pt idx="227">
                  <c:v>17.592931620455602</c:v>
                </c:pt>
                <c:pt idx="228">
                  <c:v>17.592931620455602</c:v>
                </c:pt>
                <c:pt idx="229">
                  <c:v>17.592931620455602</c:v>
                </c:pt>
                <c:pt idx="230">
                  <c:v>17.592931620455602</c:v>
                </c:pt>
                <c:pt idx="231">
                  <c:v>17.592931620455602</c:v>
                </c:pt>
                <c:pt idx="232">
                  <c:v>17.592931620455602</c:v>
                </c:pt>
                <c:pt idx="233">
                  <c:v>17.592931620455602</c:v>
                </c:pt>
                <c:pt idx="234">
                  <c:v>17.592931620455602</c:v>
                </c:pt>
                <c:pt idx="235">
                  <c:v>17.592931620455602</c:v>
                </c:pt>
                <c:pt idx="236">
                  <c:v>17.592931620455602</c:v>
                </c:pt>
                <c:pt idx="237">
                  <c:v>17.592931620455602</c:v>
                </c:pt>
                <c:pt idx="238">
                  <c:v>17.592931620455602</c:v>
                </c:pt>
                <c:pt idx="239">
                  <c:v>17.592931620455602</c:v>
                </c:pt>
                <c:pt idx="240">
                  <c:v>17.592931620455602</c:v>
                </c:pt>
                <c:pt idx="241">
                  <c:v>17.592931620455602</c:v>
                </c:pt>
                <c:pt idx="242">
                  <c:v>17.592931620455602</c:v>
                </c:pt>
                <c:pt idx="243">
                  <c:v>17.592931620455602</c:v>
                </c:pt>
                <c:pt idx="244">
                  <c:v>17.592931620455602</c:v>
                </c:pt>
                <c:pt idx="245">
                  <c:v>17.592931620455602</c:v>
                </c:pt>
                <c:pt idx="246">
                  <c:v>17.592931620455602</c:v>
                </c:pt>
                <c:pt idx="247">
                  <c:v>17.592931620455602</c:v>
                </c:pt>
                <c:pt idx="248">
                  <c:v>17.592931620455602</c:v>
                </c:pt>
                <c:pt idx="249">
                  <c:v>17.592931620455602</c:v>
                </c:pt>
                <c:pt idx="250">
                  <c:v>17.592931620455602</c:v>
                </c:pt>
                <c:pt idx="251">
                  <c:v>17.592931620455602</c:v>
                </c:pt>
                <c:pt idx="252">
                  <c:v>17.592931620455602</c:v>
                </c:pt>
                <c:pt idx="253">
                  <c:v>17.592931620455602</c:v>
                </c:pt>
                <c:pt idx="254">
                  <c:v>17.592931620455602</c:v>
                </c:pt>
                <c:pt idx="255">
                  <c:v>17.592931620455602</c:v>
                </c:pt>
                <c:pt idx="256">
                  <c:v>17.592931620455602</c:v>
                </c:pt>
                <c:pt idx="257">
                  <c:v>17.592931620455602</c:v>
                </c:pt>
                <c:pt idx="258">
                  <c:v>17.592931620455602</c:v>
                </c:pt>
                <c:pt idx="259">
                  <c:v>17.592931620455602</c:v>
                </c:pt>
                <c:pt idx="260">
                  <c:v>17.592931620455602</c:v>
                </c:pt>
                <c:pt idx="261">
                  <c:v>17.592931620455602</c:v>
                </c:pt>
                <c:pt idx="262">
                  <c:v>17.592931620455602</c:v>
                </c:pt>
                <c:pt idx="263">
                  <c:v>17.592931620455602</c:v>
                </c:pt>
                <c:pt idx="264">
                  <c:v>17.592931620455602</c:v>
                </c:pt>
                <c:pt idx="265">
                  <c:v>17.592931620455602</c:v>
                </c:pt>
                <c:pt idx="266">
                  <c:v>17.592931620455602</c:v>
                </c:pt>
                <c:pt idx="267">
                  <c:v>17.592931620455602</c:v>
                </c:pt>
                <c:pt idx="268">
                  <c:v>17.592931620455602</c:v>
                </c:pt>
                <c:pt idx="269">
                  <c:v>17.592931620455602</c:v>
                </c:pt>
                <c:pt idx="270">
                  <c:v>17.592931620455602</c:v>
                </c:pt>
                <c:pt idx="271">
                  <c:v>17.592931620455602</c:v>
                </c:pt>
                <c:pt idx="272">
                  <c:v>17.592931620455602</c:v>
                </c:pt>
                <c:pt idx="273">
                  <c:v>17.592931620455602</c:v>
                </c:pt>
                <c:pt idx="274">
                  <c:v>17.592931620455602</c:v>
                </c:pt>
                <c:pt idx="275">
                  <c:v>17.592931620455602</c:v>
                </c:pt>
                <c:pt idx="276">
                  <c:v>17.592931620455602</c:v>
                </c:pt>
                <c:pt idx="277">
                  <c:v>17.592931620455602</c:v>
                </c:pt>
                <c:pt idx="278">
                  <c:v>17.592931620455602</c:v>
                </c:pt>
                <c:pt idx="279">
                  <c:v>17.592931620455602</c:v>
                </c:pt>
                <c:pt idx="280">
                  <c:v>17.592931620455602</c:v>
                </c:pt>
                <c:pt idx="281">
                  <c:v>17.592931620455602</c:v>
                </c:pt>
                <c:pt idx="282">
                  <c:v>17.592931620455602</c:v>
                </c:pt>
                <c:pt idx="283">
                  <c:v>17.592931620455602</c:v>
                </c:pt>
                <c:pt idx="284">
                  <c:v>17.592931620455602</c:v>
                </c:pt>
                <c:pt idx="285">
                  <c:v>17.592931620455602</c:v>
                </c:pt>
                <c:pt idx="286">
                  <c:v>17.592931620455602</c:v>
                </c:pt>
                <c:pt idx="287">
                  <c:v>17.592931620455602</c:v>
                </c:pt>
                <c:pt idx="288">
                  <c:v>17.592931620455602</c:v>
                </c:pt>
                <c:pt idx="289">
                  <c:v>17.592931620455602</c:v>
                </c:pt>
                <c:pt idx="290">
                  <c:v>17.592931620455602</c:v>
                </c:pt>
                <c:pt idx="291">
                  <c:v>17.592931620455602</c:v>
                </c:pt>
                <c:pt idx="292">
                  <c:v>17.592931620455602</c:v>
                </c:pt>
                <c:pt idx="293">
                  <c:v>17.592931620455602</c:v>
                </c:pt>
                <c:pt idx="294">
                  <c:v>17.592931620455602</c:v>
                </c:pt>
                <c:pt idx="295">
                  <c:v>17.592931620455602</c:v>
                </c:pt>
                <c:pt idx="296">
                  <c:v>17.592931620455602</c:v>
                </c:pt>
                <c:pt idx="297">
                  <c:v>17.592931620455602</c:v>
                </c:pt>
                <c:pt idx="298">
                  <c:v>17.592931620455602</c:v>
                </c:pt>
                <c:pt idx="299">
                  <c:v>17.592931620455602</c:v>
                </c:pt>
                <c:pt idx="300">
                  <c:v>17.592931620455602</c:v>
                </c:pt>
                <c:pt idx="301">
                  <c:v>17.592931620455602</c:v>
                </c:pt>
                <c:pt idx="302">
                  <c:v>17.592931620455602</c:v>
                </c:pt>
                <c:pt idx="303">
                  <c:v>17.592931620455602</c:v>
                </c:pt>
                <c:pt idx="304">
                  <c:v>17.592931620455602</c:v>
                </c:pt>
                <c:pt idx="305">
                  <c:v>17.592931620455602</c:v>
                </c:pt>
                <c:pt idx="306">
                  <c:v>17.592931620455602</c:v>
                </c:pt>
                <c:pt idx="307">
                  <c:v>17.592931620455602</c:v>
                </c:pt>
                <c:pt idx="308">
                  <c:v>17.592931620455602</c:v>
                </c:pt>
                <c:pt idx="309">
                  <c:v>17.592931620455602</c:v>
                </c:pt>
                <c:pt idx="310">
                  <c:v>17.592931620455602</c:v>
                </c:pt>
                <c:pt idx="311">
                  <c:v>17.592931620455602</c:v>
                </c:pt>
                <c:pt idx="312">
                  <c:v>17.592931620455602</c:v>
                </c:pt>
                <c:pt idx="313">
                  <c:v>17.592931620455602</c:v>
                </c:pt>
                <c:pt idx="314">
                  <c:v>17.592931620455602</c:v>
                </c:pt>
                <c:pt idx="315">
                  <c:v>17.592931620455602</c:v>
                </c:pt>
                <c:pt idx="316">
                  <c:v>17.592931620455602</c:v>
                </c:pt>
                <c:pt idx="317">
                  <c:v>17.592931620455602</c:v>
                </c:pt>
                <c:pt idx="318">
                  <c:v>17.592931620455602</c:v>
                </c:pt>
                <c:pt idx="319">
                  <c:v>17.592931620455602</c:v>
                </c:pt>
                <c:pt idx="320">
                  <c:v>17.592931620455602</c:v>
                </c:pt>
                <c:pt idx="321">
                  <c:v>17.592931620455602</c:v>
                </c:pt>
                <c:pt idx="322">
                  <c:v>17.592931620455602</c:v>
                </c:pt>
                <c:pt idx="323">
                  <c:v>17.592931620455602</c:v>
                </c:pt>
                <c:pt idx="324">
                  <c:v>17.592931620455602</c:v>
                </c:pt>
                <c:pt idx="325">
                  <c:v>17.592931620455602</c:v>
                </c:pt>
                <c:pt idx="326">
                  <c:v>17.592931620455602</c:v>
                </c:pt>
                <c:pt idx="327">
                  <c:v>17.592931620455602</c:v>
                </c:pt>
                <c:pt idx="328">
                  <c:v>17.592931620455602</c:v>
                </c:pt>
                <c:pt idx="329">
                  <c:v>17.592931620455602</c:v>
                </c:pt>
                <c:pt idx="330">
                  <c:v>17.592931620455602</c:v>
                </c:pt>
                <c:pt idx="331">
                  <c:v>17.592931620455602</c:v>
                </c:pt>
                <c:pt idx="332">
                  <c:v>17.592931620455602</c:v>
                </c:pt>
                <c:pt idx="333">
                  <c:v>17.592931620455602</c:v>
                </c:pt>
                <c:pt idx="334">
                  <c:v>17.592931620455602</c:v>
                </c:pt>
                <c:pt idx="335">
                  <c:v>17.592931620455602</c:v>
                </c:pt>
                <c:pt idx="336">
                  <c:v>17.592931620455602</c:v>
                </c:pt>
                <c:pt idx="337">
                  <c:v>17.592931620455602</c:v>
                </c:pt>
                <c:pt idx="338">
                  <c:v>17.592931620455602</c:v>
                </c:pt>
                <c:pt idx="339">
                  <c:v>17.592931620455602</c:v>
                </c:pt>
                <c:pt idx="340">
                  <c:v>17.592931620455602</c:v>
                </c:pt>
                <c:pt idx="341">
                  <c:v>17.592931620455602</c:v>
                </c:pt>
                <c:pt idx="342">
                  <c:v>17.592931620455602</c:v>
                </c:pt>
                <c:pt idx="343">
                  <c:v>17.592931620455602</c:v>
                </c:pt>
                <c:pt idx="344">
                  <c:v>17.592931620455602</c:v>
                </c:pt>
                <c:pt idx="345">
                  <c:v>17.592931620455602</c:v>
                </c:pt>
                <c:pt idx="346">
                  <c:v>17.592931620455602</c:v>
                </c:pt>
                <c:pt idx="347">
                  <c:v>17.592931620455602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8496"/>
        <c:axId val="118380416"/>
      </c:lineChart>
      <c:catAx>
        <c:axId val="118378496"/>
        <c:scaling>
          <c:orientation val="minMax"/>
        </c:scaling>
        <c:delete val="1"/>
        <c:axPos val="b"/>
        <c:title>
          <c:tx>
            <c:strRef>
              <c:f>'Charts Data'!$B$49</c:f>
              <c:strCache>
                <c:ptCount val="1"/>
                <c:pt idx="0">
                  <c:v>Distribution of districts, boroughs &amp; unitary authorities</c:v>
                </c:pt>
              </c:strCache>
            </c:strRef>
          </c:tx>
          <c:overlay val="0"/>
          <c:txPr>
            <a:bodyPr/>
            <a:lstStyle/>
            <a:p>
              <a:pPr>
                <a:defRPr sz="1100" b="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18380416"/>
        <c:crosses val="autoZero"/>
        <c:auto val="1"/>
        <c:lblAlgn val="ctr"/>
        <c:lblOffset val="100"/>
        <c:noMultiLvlLbl val="0"/>
      </c:catAx>
      <c:valAx>
        <c:axId val="118380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Data'!$B$48</c:f>
              <c:strCache>
                <c:ptCount val="1"/>
                <c:pt idx="0">
                  <c:v>Rate of Total Individual Insolvency</c:v>
                </c:pt>
              </c:strCache>
            </c:strRef>
          </c:tx>
          <c:layout>
            <c:manualLayout>
              <c:xMode val="edge"/>
              <c:yMode val="edge"/>
              <c:x val="2.4034770760902577E-2"/>
              <c:y val="7.7655130470712957E-2"/>
            </c:manualLayout>
          </c:layout>
          <c:overlay val="0"/>
          <c:txPr>
            <a:bodyPr rot="-5400000" vert="horz"/>
            <a:lstStyle/>
            <a:p>
              <a:pPr>
                <a:defRPr sz="1050"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18378496"/>
        <c:crosses val="autoZero"/>
        <c:crossBetween val="between"/>
      </c:valAx>
    </c:plotArea>
    <c:legend>
      <c:legendPos val="b"/>
      <c:legendEntry>
        <c:idx val="0"/>
        <c:delete val="1"/>
      </c:legendEntry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Data'!$B$57</c:f>
          <c:strCache>
            <c:ptCount val="1"/>
            <c:pt idx="0">
              <c:v>Total Insolvency rates in Westminster, Greater Manchester, London and England &amp; Wales in 2015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 Data'!$B$51</c:f>
              <c:strCache>
                <c:ptCount val="1"/>
                <c:pt idx="0">
                  <c:v>Rate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D722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F07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F0A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CC705"/>
              </a:solidFill>
            </c:spPr>
          </c:dPt>
          <c:dLbls>
            <c:dLbl>
              <c:idx val="2"/>
              <c:numFmt formatCode="#,##0.0" sourceLinked="0"/>
              <c:spPr/>
              <c:txPr>
                <a:bodyPr/>
                <a:lstStyle/>
                <a:p>
                  <a:pPr>
                    <a:defRPr sz="12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.0" sourceLinked="0"/>
              <c:spPr/>
              <c:txPr>
                <a:bodyPr/>
                <a:lstStyle/>
                <a:p>
                  <a:pPr>
                    <a:defRPr sz="1200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[0]!Chart_7_x_axis</c:f>
              <c:strCache>
                <c:ptCount val="4"/>
                <c:pt idx="0">
                  <c:v>Westminster</c:v>
                </c:pt>
                <c:pt idx="1">
                  <c:v>Greater Manchester</c:v>
                </c:pt>
                <c:pt idx="2">
                  <c:v>London</c:v>
                </c:pt>
                <c:pt idx="3">
                  <c:v>England &amp; Wales</c:v>
                </c:pt>
              </c:strCache>
            </c:strRef>
          </c:cat>
          <c:val>
            <c:numRef>
              <c:f>[0]!Chart_7_values</c:f>
              <c:numCache>
                <c:formatCode>General</c:formatCode>
                <c:ptCount val="4"/>
                <c:pt idx="0">
                  <c:v>6.9107116029846258</c:v>
                </c:pt>
                <c:pt idx="1">
                  <c:v>18.998785108513282</c:v>
                </c:pt>
                <c:pt idx="2">
                  <c:v>11.772332726713001</c:v>
                </c:pt>
                <c:pt idx="3">
                  <c:v>17.592931620455602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8385408"/>
        <c:axId val="128386944"/>
      </c:barChart>
      <c:catAx>
        <c:axId val="128385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8386944"/>
        <c:crosses val="autoZero"/>
        <c:auto val="1"/>
        <c:lblAlgn val="ctr"/>
        <c:lblOffset val="100"/>
        <c:noMultiLvlLbl val="0"/>
      </c:catAx>
      <c:valAx>
        <c:axId val="128386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Data'!$B$56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8385408"/>
        <c:crosses val="autoZero"/>
        <c:crossBetween val="between"/>
      </c:valAx>
    </c:plotArea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Data'!$B$77</c:f>
          <c:strCache>
            <c:ptCount val="1"/>
            <c:pt idx="0">
              <c:v>Total Insolvency rates in Westminster, Greater Manchester, London and England &amp; Wales, 2000-2015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40205251297232"/>
          <c:y val="0.1845767509785671"/>
          <c:w val="0.84094177397175796"/>
          <c:h val="0.55836291818130634"/>
        </c:manualLayout>
      </c:layout>
      <c:lineChart>
        <c:grouping val="standard"/>
        <c:varyColors val="0"/>
        <c:ser>
          <c:idx val="1"/>
          <c:order val="0"/>
          <c:tx>
            <c:strRef>
              <c:f>'Charts Data'!$B$59</c:f>
              <c:strCache>
                <c:ptCount val="1"/>
                <c:pt idx="0">
                  <c:v>Westminster</c:v>
                </c:pt>
              </c:strCache>
            </c:strRef>
          </c:tx>
          <c:spPr>
            <a:ln>
              <a:solidFill>
                <a:srgbClr val="D72200"/>
              </a:solidFill>
            </a:ln>
          </c:spPr>
          <c:marker>
            <c:symbol val="none"/>
          </c:marker>
          <c:cat>
            <c:numRef>
              <c:f>'Charts Data'!$A$60:$A$75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Data'!$B$60:$B$75</c:f>
              <c:numCache>
                <c:formatCode>General</c:formatCode>
                <c:ptCount val="16"/>
                <c:pt idx="0">
                  <c:v>4.7298591819139766</c:v>
                </c:pt>
                <c:pt idx="1">
                  <c:v>4.269583830970638</c:v>
                </c:pt>
                <c:pt idx="2">
                  <c:v>6.1709002782515032</c:v>
                </c:pt>
                <c:pt idx="3">
                  <c:v>7.023209772768749</c:v>
                </c:pt>
                <c:pt idx="4">
                  <c:v>8.8608627109890996</c:v>
                </c:pt>
                <c:pt idx="5">
                  <c:v>12.179760777006278</c:v>
                </c:pt>
                <c:pt idx="6">
                  <c:v>15.546176840369977</c:v>
                </c:pt>
                <c:pt idx="7">
                  <c:v>15.869237483138935</c:v>
                </c:pt>
                <c:pt idx="8">
                  <c:v>12.116598131041545</c:v>
                </c:pt>
                <c:pt idx="9">
                  <c:v>18.584321590512733</c:v>
                </c:pt>
                <c:pt idx="10">
                  <c:v>15.37895390158568</c:v>
                </c:pt>
                <c:pt idx="11">
                  <c:v>14.604108767914555</c:v>
                </c:pt>
                <c:pt idx="12">
                  <c:v>10.253602181708862</c:v>
                </c:pt>
                <c:pt idx="13">
                  <c:v>9.2685317367310844</c:v>
                </c:pt>
                <c:pt idx="14">
                  <c:v>8.8785968701647988</c:v>
                </c:pt>
                <c:pt idx="15">
                  <c:v>6.9107116029846258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'Charts Data'!$C$59</c:f>
              <c:strCache>
                <c:ptCount val="1"/>
                <c:pt idx="0">
                  <c:v>Greater Manchester</c:v>
                </c:pt>
              </c:strCache>
            </c:strRef>
          </c:tx>
          <c:spPr>
            <a:ln>
              <a:solidFill>
                <a:srgbClr val="F07000"/>
              </a:solidFill>
              <a:prstDash val="sysDash"/>
            </a:ln>
          </c:spPr>
          <c:marker>
            <c:symbol val="none"/>
          </c:marker>
          <c:cat>
            <c:numRef>
              <c:f>'Charts Data'!$A$60:$A$75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Data'!$C$60:$C$75</c:f>
              <c:numCache>
                <c:formatCode>General</c:formatCode>
                <c:ptCount val="16"/>
                <c:pt idx="0">
                  <c:v>6.3739391570935675</c:v>
                </c:pt>
                <c:pt idx="1">
                  <c:v>6.6218161489997209</c:v>
                </c:pt>
                <c:pt idx="2">
                  <c:v>6.6820178553470138</c:v>
                </c:pt>
                <c:pt idx="3">
                  <c:v>7.5869533168649701</c:v>
                </c:pt>
                <c:pt idx="4">
                  <c:v>9.6793276488107374</c:v>
                </c:pt>
                <c:pt idx="5">
                  <c:v>14.640888311733004</c:v>
                </c:pt>
                <c:pt idx="6">
                  <c:v>22.850244670072644</c:v>
                </c:pt>
                <c:pt idx="7">
                  <c:v>22.913669118455807</c:v>
                </c:pt>
                <c:pt idx="8">
                  <c:v>24.313353698870557</c:v>
                </c:pt>
                <c:pt idx="9">
                  <c:v>27.945035074319613</c:v>
                </c:pt>
                <c:pt idx="10">
                  <c:v>27.594559569803916</c:v>
                </c:pt>
                <c:pt idx="11">
                  <c:v>26.46481604937027</c:v>
                </c:pt>
                <c:pt idx="12">
                  <c:v>25.1310469345085</c:v>
                </c:pt>
                <c:pt idx="13">
                  <c:v>24.11643202308484</c:v>
                </c:pt>
                <c:pt idx="14">
                  <c:v>24.364351226509097</c:v>
                </c:pt>
                <c:pt idx="15">
                  <c:v>18.998785108513282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'Charts Data'!$D$59</c:f>
              <c:strCache>
                <c:ptCount val="1"/>
                <c:pt idx="0">
                  <c:v>London</c:v>
                </c:pt>
              </c:strCache>
            </c:strRef>
          </c:tx>
          <c:spPr>
            <a:ln>
              <a:solidFill>
                <a:srgbClr val="F0A000"/>
              </a:solidFill>
              <a:prstDash val="solid"/>
            </a:ln>
          </c:spPr>
          <c:marker>
            <c:symbol val="none"/>
          </c:marker>
          <c:cat>
            <c:numRef>
              <c:f>'Charts Data'!$A$60:$A$75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Data'!$D$60:$D$75</c:f>
              <c:numCache>
                <c:formatCode>General</c:formatCode>
                <c:ptCount val="16"/>
                <c:pt idx="0">
                  <c:v>3.8615639137832347</c:v>
                </c:pt>
                <c:pt idx="1">
                  <c:v>3.8099107144266688</c:v>
                </c:pt>
                <c:pt idx="2">
                  <c:v>4.194176811875681</c:v>
                </c:pt>
                <c:pt idx="3">
                  <c:v>5.7470105813117716</c:v>
                </c:pt>
                <c:pt idx="4">
                  <c:v>8.5717630527442701</c:v>
                </c:pt>
                <c:pt idx="5">
                  <c:v>12.614569383462921</c:v>
                </c:pt>
                <c:pt idx="6">
                  <c:v>19.547234869820013</c:v>
                </c:pt>
                <c:pt idx="7">
                  <c:v>19.032009107579441</c:v>
                </c:pt>
                <c:pt idx="8">
                  <c:v>16.889614178133055</c:v>
                </c:pt>
                <c:pt idx="9">
                  <c:v>19.296632098790994</c:v>
                </c:pt>
                <c:pt idx="10">
                  <c:v>18.637789361725879</c:v>
                </c:pt>
                <c:pt idx="11">
                  <c:v>16.910779553594868</c:v>
                </c:pt>
                <c:pt idx="12">
                  <c:v>14.847937600554694</c:v>
                </c:pt>
                <c:pt idx="13">
                  <c:v>13.855031074658511</c:v>
                </c:pt>
                <c:pt idx="14">
                  <c:v>13.806301130566544</c:v>
                </c:pt>
                <c:pt idx="15">
                  <c:v>11.772332726713001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'Charts Data'!$E$59</c:f>
              <c:strCache>
                <c:ptCount val="1"/>
                <c:pt idx="0">
                  <c:v>England &amp; Wales</c:v>
                </c:pt>
              </c:strCache>
            </c:strRef>
          </c:tx>
          <c:spPr>
            <a:ln>
              <a:solidFill>
                <a:srgbClr val="FCC705"/>
              </a:solidFill>
              <a:prstDash val="sysDash"/>
            </a:ln>
          </c:spPr>
          <c:marker>
            <c:symbol val="none"/>
          </c:marker>
          <c:cat>
            <c:numRef>
              <c:f>'Charts Data'!$A$60:$A$75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Data'!$E$60:$E$75</c:f>
              <c:numCache>
                <c:formatCode>General</c:formatCode>
                <c:ptCount val="16"/>
                <c:pt idx="0">
                  <c:v>7.2382851460507469</c:v>
                </c:pt>
                <c:pt idx="1">
                  <c:v>7.286983531343239</c:v>
                </c:pt>
                <c:pt idx="2">
                  <c:v>7.4248425476232836</c:v>
                </c:pt>
                <c:pt idx="3">
                  <c:v>8.6194429784134563</c:v>
                </c:pt>
                <c:pt idx="4">
                  <c:v>11.217129451269026</c:v>
                </c:pt>
                <c:pt idx="5">
                  <c:v>16.150216454988868</c:v>
                </c:pt>
                <c:pt idx="6">
                  <c:v>25.367522783729974</c:v>
                </c:pt>
                <c:pt idx="7">
                  <c:v>25.052394102823214</c:v>
                </c:pt>
                <c:pt idx="8">
                  <c:v>24.786597260504365</c:v>
                </c:pt>
                <c:pt idx="9">
                  <c:v>30.911019715232062</c:v>
                </c:pt>
                <c:pt idx="10">
                  <c:v>30.717069134910862</c:v>
                </c:pt>
                <c:pt idx="11">
                  <c:v>26.931465708554391</c:v>
                </c:pt>
                <c:pt idx="12">
                  <c:v>24.531390195980642</c:v>
                </c:pt>
                <c:pt idx="13">
                  <c:v>22.402474789600642</c:v>
                </c:pt>
                <c:pt idx="14">
                  <c:v>21.762288130942149</c:v>
                </c:pt>
                <c:pt idx="15">
                  <c:v>17.592931620455602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63232"/>
        <c:axId val="128464768"/>
      </c:lineChart>
      <c:catAx>
        <c:axId val="1284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100"/>
            </a:pPr>
            <a:endParaRPr lang="en-US"/>
          </a:p>
        </c:txPr>
        <c:crossAx val="128464768"/>
        <c:crosses val="autoZero"/>
        <c:auto val="1"/>
        <c:lblAlgn val="ctr"/>
        <c:lblOffset val="100"/>
        <c:noMultiLvlLbl val="0"/>
      </c:catAx>
      <c:valAx>
        <c:axId val="128464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Data'!$B$76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84632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746370915644491"/>
          <c:y val="0.87765765862446654"/>
          <c:w val="0.83605297341337248"/>
          <c:h val="0.12234234137553347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Data'!$B$6</c:f>
          <c:strCache>
            <c:ptCount val="1"/>
            <c:pt idx="0">
              <c:v>Total Insolvency rates in Westminster and England &amp; Wales by gender</c:v>
            </c:pt>
          </c:strCache>
        </c:strRef>
      </c:tx>
      <c:layout>
        <c:manualLayout>
          <c:xMode val="edge"/>
          <c:yMode val="edge"/>
          <c:x val="0.14726205745866766"/>
          <c:y val="1.9912190140232659E-3"/>
        </c:manualLayout>
      </c:layout>
      <c:overlay val="0"/>
      <c:txPr>
        <a:bodyPr anchor="t" anchorCtr="0"/>
        <a:lstStyle/>
        <a:p>
          <a:pPr algn="ctr"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74278664044858"/>
          <c:y val="0.16167570854681781"/>
          <c:w val="0.81764802119121383"/>
          <c:h val="0.64582799108373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'Charts Data'!$A$3</c:f>
              <c:strCache>
                <c:ptCount val="1"/>
                <c:pt idx="0">
                  <c:v>England &amp; Wales</c:v>
                </c:pt>
              </c:strCache>
            </c:strRef>
          </c:tx>
          <c:spPr>
            <a:solidFill>
              <a:srgbClr val="FCC705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Data'!$B$2:$C$2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'Charts Data'!$B$3:$C$3</c:f>
              <c:numCache>
                <c:formatCode>General</c:formatCode>
                <c:ptCount val="2"/>
                <c:pt idx="0">
                  <c:v>18.215338357390049</c:v>
                </c:pt>
                <c:pt idx="1">
                  <c:v>16.914762128657895</c:v>
                </c:pt>
              </c:numCache>
            </c:numRef>
          </c:val>
        </c:ser>
        <c:ser>
          <c:idx val="1"/>
          <c:order val="1"/>
          <c:tx>
            <c:strRef>
              <c:f>'Charts Data'!$A$4</c:f>
              <c:strCache>
                <c:ptCount val="1"/>
                <c:pt idx="0">
                  <c:v>Westminster</c:v>
                </c:pt>
              </c:strCache>
            </c:strRef>
          </c:tx>
          <c:spPr>
            <a:solidFill>
              <a:srgbClr val="D722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Data'!$B$2:$C$2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'Charts Data'!$B$4:$C$4</c:f>
              <c:numCache>
                <c:formatCode>General</c:formatCode>
                <c:ptCount val="2"/>
                <c:pt idx="0">
                  <c:v>5.3143267998374437</c:v>
                </c:pt>
                <c:pt idx="1">
                  <c:v>8.2913143661482991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4962432"/>
        <c:axId val="114963968"/>
      </c:barChart>
      <c:catAx>
        <c:axId val="114962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14963968"/>
        <c:crosses val="autoZero"/>
        <c:auto val="1"/>
        <c:lblAlgn val="ctr"/>
        <c:lblOffset val="100"/>
        <c:noMultiLvlLbl val="0"/>
      </c:catAx>
      <c:valAx>
        <c:axId val="114963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Data'!$B$5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05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/>
            </a:pPr>
            <a:endParaRPr lang="en-US"/>
          </a:p>
        </c:txPr>
        <c:crossAx val="11496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89503075622914"/>
          <c:y val="0.89968500238217874"/>
          <c:w val="0.83653650367897225"/>
          <c:h val="8.4397881087284354E-2"/>
        </c:manualLayout>
      </c:layout>
      <c:overlay val="0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'List box lookups'!$N$5</c:f>
          <c:strCache>
            <c:ptCount val="1"/>
            <c:pt idx="0">
              <c:v>Westminster</c:v>
            </c:pt>
          </c:strCache>
        </c:strRef>
      </c:tx>
      <c:layout>
        <c:manualLayout>
          <c:xMode val="edge"/>
          <c:yMode val="edge"/>
          <c:x val="0.61976946573323888"/>
          <c:y val="0.80170375518961845"/>
        </c:manualLayout>
      </c:layout>
      <c:overlay val="1"/>
      <c:txPr>
        <a:bodyPr/>
        <a:lstStyle/>
        <a:p>
          <a:pPr>
            <a:defRPr sz="11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93788276465442"/>
          <c:y val="5.0925925925925923E-2"/>
          <c:w val="0.53888888888888886"/>
          <c:h val="0.89814814814814814"/>
        </c:manualLayout>
      </c:layout>
      <c:doughnutChart>
        <c:varyColors val="1"/>
        <c:ser>
          <c:idx val="0"/>
          <c:order val="0"/>
          <c:tx>
            <c:strRef>
              <c:f>'Charts Data'!$A$41</c:f>
              <c:strCache>
                <c:ptCount val="1"/>
                <c:pt idx="0">
                  <c:v>England &amp; Wales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D722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FCC705"/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'Charts Data'!$B$39:$C$39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'Charts Data'!$B$41:$C$41</c:f>
              <c:numCache>
                <c:formatCode>General</c:formatCode>
                <c:ptCount val="2"/>
                <c:pt idx="0">
                  <c:v>37637</c:v>
                </c:pt>
                <c:pt idx="1">
                  <c:v>42494</c:v>
                </c:pt>
              </c:numCache>
            </c:numRef>
          </c:val>
        </c:ser>
        <c:ser>
          <c:idx val="1"/>
          <c:order val="1"/>
          <c:tx>
            <c:strRef>
              <c:f>'Charts Data'!$A$40</c:f>
              <c:strCache>
                <c:ptCount val="1"/>
                <c:pt idx="0">
                  <c:v>Westminster</c:v>
                </c:pt>
              </c:strCache>
            </c:strRef>
          </c:tx>
          <c:spPr>
            <a:ln cap="rnd">
              <a:solidFill>
                <a:schemeClr val="bg1"/>
              </a:solidFill>
            </a:ln>
            <a:effectLst/>
          </c:spPr>
          <c:dPt>
            <c:idx val="0"/>
            <c:bubble3D val="0"/>
            <c:spPr>
              <a:solidFill>
                <a:srgbClr val="D72200"/>
              </a:solidFill>
              <a:ln cap="rnd"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CC705"/>
              </a:solidFill>
              <a:ln cap="rnd"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'Charts Data'!$B$39:$C$39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'Charts Data'!$B$40:$C$40</c:f>
              <c:numCache>
                <c:formatCode>General</c:formatCode>
                <c:ptCount val="2"/>
                <c:pt idx="0">
                  <c:v>86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0"/>
      </c:doughnutChart>
    </c:plotArea>
    <c:legend>
      <c:legendPos val="t"/>
      <c:layout>
        <c:manualLayout>
          <c:xMode val="edge"/>
          <c:yMode val="edge"/>
          <c:x val="0.63244575678040249"/>
          <c:y val="9.7222222222222224E-2"/>
          <c:w val="0.28672978992365683"/>
          <c:h val="9.1135183301081904E-2"/>
        </c:manualLayout>
      </c:layout>
      <c:overlay val="0"/>
      <c:txPr>
        <a:bodyPr/>
        <a:lstStyle/>
        <a:p>
          <a:pPr rtl="0">
            <a:defRPr sz="1200" b="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Data'!$B$17</c:f>
          <c:strCache>
            <c:ptCount val="1"/>
            <c:pt idx="0">
              <c:v>Total Insolvency rates in Westminster and England &amp; Wales by age band</c:v>
            </c:pt>
          </c:strCache>
        </c:strRef>
      </c:tx>
      <c:layout>
        <c:manualLayout>
          <c:xMode val="edge"/>
          <c:yMode val="edge"/>
          <c:x val="0.14838666809994946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087368179598235"/>
          <c:y val="0.16115625774125086"/>
          <c:w val="0.8162517341170118"/>
          <c:h val="0.589721091522221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'Charts Data'!$B$8</c:f>
              <c:strCache>
                <c:ptCount val="1"/>
                <c:pt idx="0">
                  <c:v>England &amp; Wales</c:v>
                </c:pt>
              </c:strCache>
            </c:strRef>
          </c:tx>
          <c:spPr>
            <a:solidFill>
              <a:srgbClr val="FCC705"/>
            </a:solidFill>
          </c:spPr>
          <c:invertIfNegative val="0"/>
          <c:cat>
            <c:strRef>
              <c:f>'Charts Data'!$A$9:$A$14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Data'!$B$9:$B$14</c:f>
              <c:numCache>
                <c:formatCode>General</c:formatCode>
                <c:ptCount val="6"/>
                <c:pt idx="0">
                  <c:v>6.3896439811606207</c:v>
                </c:pt>
                <c:pt idx="1">
                  <c:v>23.431212654279221</c:v>
                </c:pt>
                <c:pt idx="2">
                  <c:v>28.698719551297287</c:v>
                </c:pt>
                <c:pt idx="3">
                  <c:v>25.775388499500128</c:v>
                </c:pt>
                <c:pt idx="4">
                  <c:v>15.845815930810311</c:v>
                </c:pt>
                <c:pt idx="5">
                  <c:v>5.017247392574455</c:v>
                </c:pt>
              </c:numCache>
            </c:numRef>
          </c:val>
        </c:ser>
        <c:ser>
          <c:idx val="0"/>
          <c:order val="1"/>
          <c:tx>
            <c:strRef>
              <c:f>'Charts Data'!$C$8</c:f>
              <c:strCache>
                <c:ptCount val="1"/>
                <c:pt idx="0">
                  <c:v>Westminster</c:v>
                </c:pt>
              </c:strCache>
            </c:strRef>
          </c:tx>
          <c:spPr>
            <a:solidFill>
              <a:srgbClr val="D72200"/>
            </a:solidFill>
          </c:spPr>
          <c:invertIfNegative val="0"/>
          <c:cat>
            <c:strRef>
              <c:f>'Charts Data'!$A$9:$A$14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Data'!$C$9:$C$14</c:f>
              <c:numCache>
                <c:formatCode>General</c:formatCode>
                <c:ptCount val="6"/>
                <c:pt idx="0">
                  <c:v>0.45545636728001454</c:v>
                </c:pt>
                <c:pt idx="1">
                  <c:v>3.4505929571581642</c:v>
                </c:pt>
                <c:pt idx="2">
                  <c:v>6.2120705308931052</c:v>
                </c:pt>
                <c:pt idx="3">
                  <c:v>15.881247164063007</c:v>
                </c:pt>
                <c:pt idx="4">
                  <c:v>10.659004541662805</c:v>
                </c:pt>
                <c:pt idx="5">
                  <c:v>6.3413774881099174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9171328"/>
        <c:axId val="119177600"/>
      </c:barChart>
      <c:catAx>
        <c:axId val="1191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GB" sz="1100" b="1"/>
                  <a:t>Age Band</a:t>
                </a:r>
              </a:p>
            </c:rich>
          </c:tx>
          <c:layout>
            <c:manualLayout>
              <c:xMode val="edge"/>
              <c:yMode val="edge"/>
              <c:x val="0.46909399316256389"/>
              <c:y val="0.83174031918258107"/>
            </c:manualLayout>
          </c:layout>
          <c:overlay val="0"/>
        </c:title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119177600"/>
        <c:crosses val="autoZero"/>
        <c:auto val="1"/>
        <c:lblAlgn val="ctr"/>
        <c:lblOffset val="100"/>
        <c:noMultiLvlLbl val="0"/>
      </c:catAx>
      <c:valAx>
        <c:axId val="119177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Data'!$B$16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050" b="1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/>
            </a:pPr>
            <a:endParaRPr lang="en-US"/>
          </a:p>
        </c:txPr>
        <c:crossAx val="11917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1846188158996203"/>
          <c:y val="0.91475321009167865"/>
          <c:w val="0.84842632319793609"/>
          <c:h val="7.1435340497716104E-2"/>
        </c:manualLayout>
      </c:layout>
      <c:overlay val="0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Data'!$B$46</c:f>
          <c:strCache>
            <c:ptCount val="1"/>
            <c:pt idx="0">
              <c:v>Number of Bankruptcies, IVAs and DROs in Westminster</c:v>
            </c:pt>
          </c:strCache>
        </c:strRef>
      </c:tx>
      <c:layout>
        <c:manualLayout>
          <c:xMode val="edge"/>
          <c:yMode val="edge"/>
          <c:x val="0.19592614931810887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77056238756671"/>
          <c:y val="0.18389019776495"/>
          <c:w val="0.81339901298579309"/>
          <c:h val="0.58258937184313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'Charts Data'!$A$44</c:f>
              <c:strCache>
                <c:ptCount val="1"/>
                <c:pt idx="0">
                  <c:v>Westminster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CC705"/>
              </a:solidFill>
            </c:spPr>
          </c:dPt>
          <c:dPt>
            <c:idx val="1"/>
            <c:invertIfNegative val="0"/>
            <c:bubble3D val="0"/>
            <c:spPr>
              <a:solidFill>
                <a:srgbClr val="F07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D72200"/>
              </a:solidFill>
            </c:spPr>
          </c:dPt>
          <c:dLbls>
            <c:numFmt formatCode="#,##0" sourceLinked="0"/>
            <c:txPr>
              <a:bodyPr/>
              <a:lstStyle/>
              <a:p>
                <a:pPr>
                  <a:defRPr sz="1200" b="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Data'!$B$43:$D$43</c:f>
              <c:strCache>
                <c:ptCount val="3"/>
                <c:pt idx="0">
                  <c:v>IVAs</c:v>
                </c:pt>
                <c:pt idx="1">
                  <c:v>DROs</c:v>
                </c:pt>
                <c:pt idx="2">
                  <c:v>Bankruptcies</c:v>
                </c:pt>
              </c:strCache>
            </c:strRef>
          </c:cat>
          <c:val>
            <c:numRef>
              <c:f>'Charts Data'!$B$44:$D$44</c:f>
              <c:numCache>
                <c:formatCode>General</c:formatCode>
                <c:ptCount val="3"/>
                <c:pt idx="0">
                  <c:v>60</c:v>
                </c:pt>
                <c:pt idx="1">
                  <c:v>23</c:v>
                </c:pt>
                <c:pt idx="2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0068352"/>
        <c:axId val="120086528"/>
      </c:barChart>
      <c:catAx>
        <c:axId val="120068352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0086528"/>
        <c:crosses val="autoZero"/>
        <c:auto val="1"/>
        <c:lblAlgn val="ctr"/>
        <c:lblOffset val="100"/>
        <c:noMultiLvlLbl val="0"/>
      </c:catAx>
      <c:valAx>
        <c:axId val="1200865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Data'!$B$45</c:f>
              <c:strCache>
                <c:ptCount val="1"/>
                <c:pt idx="0">
                  <c:v>Number of Cases</c:v>
                </c:pt>
              </c:strCache>
            </c:strRef>
          </c:tx>
          <c:overlay val="0"/>
          <c:txPr>
            <a:bodyPr/>
            <a:lstStyle/>
            <a:p>
              <a:pPr>
                <a:defRPr sz="1100"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0068352"/>
        <c:crosses val="autoZero"/>
        <c:crossBetween val="between"/>
      </c:valAx>
      <c:spPr>
        <a:ln w="19050"/>
      </c:spPr>
    </c:plotArea>
    <c:plotVisOnly val="1"/>
    <c:dispBlanksAs val="gap"/>
    <c:showDLblsOverMax val="0"/>
  </c:chart>
  <c:spPr>
    <a:ln w="2857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Data'!$B$37</c:f>
          <c:strCache>
            <c:ptCount val="1"/>
            <c:pt idx="0">
              <c:v>Total Insolvency rates in Westminster and England and Wales, 2000-2015</c:v>
            </c:pt>
          </c:strCache>
        </c:strRef>
      </c:tx>
      <c:layout>
        <c:manualLayout>
          <c:xMode val="edge"/>
          <c:yMode val="edge"/>
          <c:x val="0.11419609789656414"/>
          <c:y val="0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43816312986266"/>
          <c:y val="0.14793625796775403"/>
          <c:w val="0.81493484576789887"/>
          <c:h val="0.54789925709979048"/>
        </c:manualLayout>
      </c:layout>
      <c:lineChart>
        <c:grouping val="standard"/>
        <c:varyColors val="0"/>
        <c:ser>
          <c:idx val="2"/>
          <c:order val="0"/>
          <c:tx>
            <c:strRef>
              <c:f>'Charts Data'!$B$19</c:f>
              <c:strCache>
                <c:ptCount val="1"/>
                <c:pt idx="0">
                  <c:v>England &amp; Wales</c:v>
                </c:pt>
              </c:strCache>
            </c:strRef>
          </c:tx>
          <c:spPr>
            <a:ln>
              <a:solidFill>
                <a:srgbClr val="FCC705"/>
              </a:solidFill>
            </a:ln>
          </c:spPr>
          <c:marker>
            <c:symbol val="none"/>
          </c:marker>
          <c:cat>
            <c:numRef>
              <c:f>'Charts Data'!$A$20:$A$35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Data'!$B$20:$B$35</c:f>
              <c:numCache>
                <c:formatCode>General</c:formatCode>
                <c:ptCount val="16"/>
                <c:pt idx="0">
                  <c:v>7.2382851460507469</c:v>
                </c:pt>
                <c:pt idx="1">
                  <c:v>7.286983531343239</c:v>
                </c:pt>
                <c:pt idx="2">
                  <c:v>7.4248425476232836</c:v>
                </c:pt>
                <c:pt idx="3">
                  <c:v>8.6194429784134563</c:v>
                </c:pt>
                <c:pt idx="4">
                  <c:v>11.217129451269026</c:v>
                </c:pt>
                <c:pt idx="5">
                  <c:v>16.150216454988868</c:v>
                </c:pt>
                <c:pt idx="6">
                  <c:v>25.367522783729974</c:v>
                </c:pt>
                <c:pt idx="7">
                  <c:v>25.052394102823214</c:v>
                </c:pt>
                <c:pt idx="8">
                  <c:v>24.786597260504365</c:v>
                </c:pt>
                <c:pt idx="9">
                  <c:v>30.911019715232062</c:v>
                </c:pt>
                <c:pt idx="10">
                  <c:v>30.717069134910862</c:v>
                </c:pt>
                <c:pt idx="11">
                  <c:v>26.931465708554391</c:v>
                </c:pt>
                <c:pt idx="12">
                  <c:v>24.531390195980642</c:v>
                </c:pt>
                <c:pt idx="13">
                  <c:v>22.402474789600642</c:v>
                </c:pt>
                <c:pt idx="14">
                  <c:v>21.762288130942149</c:v>
                </c:pt>
                <c:pt idx="15">
                  <c:v>17.592931620455602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'Charts Data'!$C$19</c:f>
              <c:strCache>
                <c:ptCount val="1"/>
                <c:pt idx="0">
                  <c:v>Westminster</c:v>
                </c:pt>
              </c:strCache>
            </c:strRef>
          </c:tx>
          <c:spPr>
            <a:ln>
              <a:solidFill>
                <a:srgbClr val="D72200"/>
              </a:solidFill>
            </a:ln>
          </c:spPr>
          <c:marker>
            <c:symbol val="none"/>
          </c:marker>
          <c:cat>
            <c:numRef>
              <c:f>'Charts Data'!$A$20:$A$35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'Charts Data'!$C$20:$C$35</c:f>
              <c:numCache>
                <c:formatCode>General</c:formatCode>
                <c:ptCount val="16"/>
                <c:pt idx="0">
                  <c:v>4.7298591819139766</c:v>
                </c:pt>
                <c:pt idx="1">
                  <c:v>4.269583830970638</c:v>
                </c:pt>
                <c:pt idx="2">
                  <c:v>6.1709002782515032</c:v>
                </c:pt>
                <c:pt idx="3">
                  <c:v>7.023209772768749</c:v>
                </c:pt>
                <c:pt idx="4">
                  <c:v>8.8608627109890996</c:v>
                </c:pt>
                <c:pt idx="5">
                  <c:v>12.179760777006278</c:v>
                </c:pt>
                <c:pt idx="6">
                  <c:v>15.546176840369977</c:v>
                </c:pt>
                <c:pt idx="7">
                  <c:v>15.869237483138935</c:v>
                </c:pt>
                <c:pt idx="8">
                  <c:v>12.116598131041545</c:v>
                </c:pt>
                <c:pt idx="9">
                  <c:v>18.584321590512733</c:v>
                </c:pt>
                <c:pt idx="10">
                  <c:v>15.37895390158568</c:v>
                </c:pt>
                <c:pt idx="11">
                  <c:v>14.604108767914555</c:v>
                </c:pt>
                <c:pt idx="12">
                  <c:v>10.253602181708862</c:v>
                </c:pt>
                <c:pt idx="13">
                  <c:v>9.2685317367310844</c:v>
                </c:pt>
                <c:pt idx="14">
                  <c:v>8.8785968701647988</c:v>
                </c:pt>
                <c:pt idx="15">
                  <c:v>6.9107116029846258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15584"/>
        <c:axId val="120117504"/>
      </c:lineChart>
      <c:catAx>
        <c:axId val="12011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GB" sz="1100"/>
                  <a:t>Year</a:t>
                </a:r>
              </a:p>
            </c:rich>
          </c:tx>
          <c:layout>
            <c:manualLayout>
              <c:xMode val="edge"/>
              <c:yMode val="edge"/>
              <c:x val="0.50729483391019492"/>
              <c:y val="0.8277709479517706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120117504"/>
        <c:crosses val="autoZero"/>
        <c:auto val="1"/>
        <c:lblAlgn val="ctr"/>
        <c:lblOffset val="100"/>
        <c:noMultiLvlLbl val="0"/>
      </c:catAx>
      <c:valAx>
        <c:axId val="1201175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Data'!$B$36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05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/>
            </a:pPr>
            <a:endParaRPr lang="en-US"/>
          </a:p>
        </c:txPr>
        <c:crossAx val="12011558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381679865492062"/>
          <c:y val="0.89412526776303958"/>
          <c:w val="0.85958762275665079"/>
          <c:h val="8.822058174261152E-2"/>
        </c:manualLayout>
      </c:layout>
      <c:overlay val="0"/>
      <c:spPr>
        <a:solidFill>
          <a:sysClr val="window" lastClr="FFFFFF"/>
        </a:solidFill>
        <a:ln>
          <a:noFill/>
        </a:ln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Data'!$B$86</c:f>
          <c:strCache>
            <c:ptCount val="1"/>
            <c:pt idx="0">
              <c:v>Total individual insolvencies in Westminster, Greater Manchester, London and England &amp; Wales by gender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513688184873746"/>
          <c:y val="0.18999751989239125"/>
          <c:w val="0.74175333064893556"/>
          <c:h val="0.5548725470705141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'Charts Data'!$B$80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D72200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[0]!Chart_9_x_axis</c:f>
              <c:strCache>
                <c:ptCount val="4"/>
                <c:pt idx="0">
                  <c:v>England &amp; Wales</c:v>
                </c:pt>
                <c:pt idx="1">
                  <c:v>London</c:v>
                </c:pt>
                <c:pt idx="2">
                  <c:v>Greater Manchester</c:v>
                </c:pt>
                <c:pt idx="3">
                  <c:v>Westminster</c:v>
                </c:pt>
              </c:strCache>
            </c:strRef>
          </c:cat>
          <c:val>
            <c:numRef>
              <c:f>[0]!Chart_9_male_values</c:f>
              <c:numCache>
                <c:formatCode>General</c:formatCode>
                <c:ptCount val="4"/>
                <c:pt idx="0">
                  <c:v>37637</c:v>
                </c:pt>
                <c:pt idx="1">
                  <c:v>3883</c:v>
                </c:pt>
                <c:pt idx="2">
                  <c:v>1931</c:v>
                </c:pt>
                <c:pt idx="3">
                  <c:v>86</c:v>
                </c:pt>
              </c:numCache>
            </c:numRef>
          </c:val>
        </c:ser>
        <c:ser>
          <c:idx val="1"/>
          <c:order val="1"/>
          <c:tx>
            <c:strRef>
              <c:f>'Charts Data'!$C$80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CC705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[0]!Chart_9_x_axis</c:f>
              <c:strCache>
                <c:ptCount val="4"/>
                <c:pt idx="0">
                  <c:v>England &amp; Wales</c:v>
                </c:pt>
                <c:pt idx="1">
                  <c:v>London</c:v>
                </c:pt>
                <c:pt idx="2">
                  <c:v>Greater Manchester</c:v>
                </c:pt>
                <c:pt idx="3">
                  <c:v>Westminster</c:v>
                </c:pt>
              </c:strCache>
            </c:strRef>
          </c:cat>
          <c:val>
            <c:numRef>
              <c:f>[0]!Chart_9_female_values</c:f>
              <c:numCache>
                <c:formatCode>General</c:formatCode>
                <c:ptCount val="4"/>
                <c:pt idx="0">
                  <c:v>42494</c:v>
                </c:pt>
                <c:pt idx="1">
                  <c:v>4019</c:v>
                </c:pt>
                <c:pt idx="2">
                  <c:v>2123</c:v>
                </c:pt>
                <c:pt idx="3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6622720"/>
        <c:axId val="126632704"/>
      </c:barChart>
      <c:catAx>
        <c:axId val="126622720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6632704"/>
        <c:crosses val="autoZero"/>
        <c:auto val="1"/>
        <c:lblAlgn val="ctr"/>
        <c:lblOffset val="100"/>
        <c:noMultiLvlLbl val="0"/>
      </c:catAx>
      <c:valAx>
        <c:axId val="1266327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Data'!$B$85</c:f>
              <c:strCache>
                <c:ptCount val="1"/>
                <c:pt idx="0">
                  <c:v>% of Total individual insolvencies</c:v>
                </c:pt>
              </c:strCache>
            </c:strRef>
          </c:tx>
          <c:layout>
            <c:manualLayout>
              <c:xMode val="edge"/>
              <c:yMode val="edge"/>
              <c:x val="0.37376888134856023"/>
              <c:y val="0.8247253811478743"/>
            </c:manualLayout>
          </c:layout>
          <c:overlay val="0"/>
          <c:txPr>
            <a:bodyPr/>
            <a:lstStyle/>
            <a:p>
              <a:pPr>
                <a:defRPr sz="1200"/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662272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Data'!$B$94</c:f>
          <c:strCache>
            <c:ptCount val="1"/>
            <c:pt idx="0">
              <c:v>Total Insolvency rates in Westminster, Greater Manchester, London and England &amp; Wales by gender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'Charts Data'!$B$88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D722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[0]!Chart_10_x_axis</c:f>
              <c:strCache>
                <c:ptCount val="4"/>
                <c:pt idx="0">
                  <c:v>Westminster</c:v>
                </c:pt>
                <c:pt idx="1">
                  <c:v>Greater Manchester</c:v>
                </c:pt>
                <c:pt idx="2">
                  <c:v>London</c:v>
                </c:pt>
                <c:pt idx="3">
                  <c:v>England &amp; Wales</c:v>
                </c:pt>
              </c:strCache>
            </c:strRef>
          </c:cat>
          <c:val>
            <c:numRef>
              <c:f>[0]!Chart_10_male_values</c:f>
              <c:numCache>
                <c:formatCode>General</c:formatCode>
                <c:ptCount val="4"/>
                <c:pt idx="0">
                  <c:v>8.2913143661482991</c:v>
                </c:pt>
                <c:pt idx="1">
                  <c:v>18.421441756857956</c:v>
                </c:pt>
                <c:pt idx="2">
                  <c:v>11.72941688214398</c:v>
                </c:pt>
                <c:pt idx="3">
                  <c:v>16.914762128657895</c:v>
                </c:pt>
              </c:numCache>
            </c:numRef>
          </c:val>
        </c:ser>
        <c:ser>
          <c:idx val="1"/>
          <c:order val="1"/>
          <c:tx>
            <c:strRef>
              <c:f>'Charts Data'!$C$88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CC705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[0]!Chart_10_x_axis</c:f>
              <c:strCache>
                <c:ptCount val="4"/>
                <c:pt idx="0">
                  <c:v>Westminster</c:v>
                </c:pt>
                <c:pt idx="1">
                  <c:v>Greater Manchester</c:v>
                </c:pt>
                <c:pt idx="2">
                  <c:v>London</c:v>
                </c:pt>
                <c:pt idx="3">
                  <c:v>England &amp; Wales</c:v>
                </c:pt>
              </c:strCache>
            </c:strRef>
          </c:cat>
          <c:val>
            <c:numRef>
              <c:f>[0]!Chart_10_female_values</c:f>
              <c:numCache>
                <c:formatCode>General</c:formatCode>
                <c:ptCount val="4"/>
                <c:pt idx="0">
                  <c:v>5.3143267998374437</c:v>
                </c:pt>
                <c:pt idx="1">
                  <c:v>19.546787071683216</c:v>
                </c:pt>
                <c:pt idx="2">
                  <c:v>11.784669256615793</c:v>
                </c:pt>
                <c:pt idx="3">
                  <c:v>18.215338357390049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6663296"/>
        <c:axId val="127013248"/>
      </c:barChart>
      <c:catAx>
        <c:axId val="126663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7013248"/>
        <c:crosses val="autoZero"/>
        <c:auto val="1"/>
        <c:lblAlgn val="ctr"/>
        <c:lblOffset val="100"/>
        <c:noMultiLvlLbl val="0"/>
      </c:catAx>
      <c:valAx>
        <c:axId val="127013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Data'!$B$93</c:f>
              <c:strCache>
                <c:ptCount val="1"/>
                <c:pt idx="0">
                  <c:v>Rate of Total individual insolvencies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66632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'Charts Data'!$B$103</c:f>
          <c:strCache>
            <c:ptCount val="1"/>
            <c:pt idx="0">
              <c:v>Total Insolvency rates in Westminster, Greater Manchester, London and England &amp; Wales by age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9612924213725E-2"/>
          <c:y val="0.13427183195041467"/>
          <c:w val="0.91552995172730001"/>
          <c:h val="0.66111231145771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'Charts Data'!$A$98</c:f>
              <c:strCache>
                <c:ptCount val="1"/>
                <c:pt idx="0">
                  <c:v>Westminster</c:v>
                </c:pt>
              </c:strCache>
            </c:strRef>
          </c:tx>
          <c:spPr>
            <a:solidFill>
              <a:srgbClr val="D72200"/>
            </a:solidFill>
          </c:spPr>
          <c:invertIfNegative val="0"/>
          <c:cat>
            <c:strRef>
              <c:f>'Charts Data'!$B$97:$G$97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Data'!$B$98:$G$98</c:f>
              <c:numCache>
                <c:formatCode>General</c:formatCode>
                <c:ptCount val="6"/>
                <c:pt idx="0">
                  <c:v>0.45545636728001454</c:v>
                </c:pt>
                <c:pt idx="1">
                  <c:v>3.4505929571581642</c:v>
                </c:pt>
                <c:pt idx="2">
                  <c:v>6.2120705308931052</c:v>
                </c:pt>
                <c:pt idx="3">
                  <c:v>15.881247164063007</c:v>
                </c:pt>
                <c:pt idx="4">
                  <c:v>10.659004541662805</c:v>
                </c:pt>
                <c:pt idx="5">
                  <c:v>6.3413774881099174</c:v>
                </c:pt>
              </c:numCache>
            </c:numRef>
          </c:val>
        </c:ser>
        <c:ser>
          <c:idx val="1"/>
          <c:order val="1"/>
          <c:tx>
            <c:strRef>
              <c:f>'Charts Data'!$A$99</c:f>
              <c:strCache>
                <c:ptCount val="1"/>
                <c:pt idx="0">
                  <c:v>Greater Manchester</c:v>
                </c:pt>
              </c:strCache>
            </c:strRef>
          </c:tx>
          <c:spPr>
            <a:solidFill>
              <a:srgbClr val="F07000"/>
            </a:solidFill>
          </c:spPr>
          <c:invertIfNegative val="0"/>
          <c:cat>
            <c:strRef>
              <c:f>'Charts Data'!$B$97:$G$97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Data'!$B$99:$G$99</c:f>
              <c:numCache>
                <c:formatCode>General</c:formatCode>
                <c:ptCount val="6"/>
                <c:pt idx="0">
                  <c:v>5.8389925692311122</c:v>
                </c:pt>
                <c:pt idx="1">
                  <c:v>22.503385302522389</c:v>
                </c:pt>
                <c:pt idx="2">
                  <c:v>30.485151822231703</c:v>
                </c:pt>
                <c:pt idx="3">
                  <c:v>28.925783571739906</c:v>
                </c:pt>
                <c:pt idx="4">
                  <c:v>18.02698897778388</c:v>
                </c:pt>
                <c:pt idx="5">
                  <c:v>5.6140936950479983</c:v>
                </c:pt>
              </c:numCache>
            </c:numRef>
          </c:val>
        </c:ser>
        <c:ser>
          <c:idx val="2"/>
          <c:order val="2"/>
          <c:tx>
            <c:strRef>
              <c:f>'Charts Data'!$A$100</c:f>
              <c:strCache>
                <c:ptCount val="1"/>
                <c:pt idx="0">
                  <c:v>London</c:v>
                </c:pt>
              </c:strCache>
            </c:strRef>
          </c:tx>
          <c:spPr>
            <a:solidFill>
              <a:srgbClr val="F0A000"/>
            </a:solidFill>
          </c:spPr>
          <c:invertIfNegative val="0"/>
          <c:cat>
            <c:strRef>
              <c:f>'Charts Data'!$B$97:$G$97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Data'!$B$100:$G$100</c:f>
              <c:numCache>
                <c:formatCode>General</c:formatCode>
                <c:ptCount val="6"/>
                <c:pt idx="0">
                  <c:v>2.5604596747297075</c:v>
                </c:pt>
                <c:pt idx="1">
                  <c:v>9.2325474451994598</c:v>
                </c:pt>
                <c:pt idx="2">
                  <c:v>16.278587390947756</c:v>
                </c:pt>
                <c:pt idx="3">
                  <c:v>20.661469966918485</c:v>
                </c:pt>
                <c:pt idx="4">
                  <c:v>13.819903749646139</c:v>
                </c:pt>
                <c:pt idx="5">
                  <c:v>4.8633566548095297</c:v>
                </c:pt>
              </c:numCache>
            </c:numRef>
          </c:val>
        </c:ser>
        <c:ser>
          <c:idx val="3"/>
          <c:order val="3"/>
          <c:tx>
            <c:strRef>
              <c:f>'Charts Data'!$A$101</c:f>
              <c:strCache>
                <c:ptCount val="1"/>
                <c:pt idx="0">
                  <c:v>England &amp; Wales</c:v>
                </c:pt>
              </c:strCache>
            </c:strRef>
          </c:tx>
          <c:spPr>
            <a:solidFill>
              <a:srgbClr val="FCC705"/>
            </a:solidFill>
          </c:spPr>
          <c:invertIfNegative val="0"/>
          <c:cat>
            <c:strRef>
              <c:f>'Charts Data'!$B$97:$G$97</c:f>
              <c:strCache>
                <c:ptCount val="6"/>
                <c:pt idx="0">
                  <c:v>&lt;25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65+</c:v>
                </c:pt>
              </c:strCache>
            </c:strRef>
          </c:cat>
          <c:val>
            <c:numRef>
              <c:f>'Charts Data'!$B$101:$G$101</c:f>
              <c:numCache>
                <c:formatCode>General</c:formatCode>
                <c:ptCount val="6"/>
                <c:pt idx="0">
                  <c:v>6.3896439811606207</c:v>
                </c:pt>
                <c:pt idx="1">
                  <c:v>23.431212654279221</c:v>
                </c:pt>
                <c:pt idx="2">
                  <c:v>28.698719551297287</c:v>
                </c:pt>
                <c:pt idx="3">
                  <c:v>25.775388499500128</c:v>
                </c:pt>
                <c:pt idx="4">
                  <c:v>15.845815930810311</c:v>
                </c:pt>
                <c:pt idx="5">
                  <c:v>5.017247392574455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7040512"/>
        <c:axId val="127046400"/>
      </c:barChart>
      <c:catAx>
        <c:axId val="127040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27046400"/>
        <c:crosses val="autoZero"/>
        <c:auto val="1"/>
        <c:lblAlgn val="ctr"/>
        <c:lblOffset val="100"/>
        <c:noMultiLvlLbl val="0"/>
      </c:catAx>
      <c:valAx>
        <c:axId val="127046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strRef>
              <c:f>'Charts Data'!$B$102</c:f>
              <c:strCache>
                <c:ptCount val="1"/>
                <c:pt idx="0">
                  <c:v>Rate of Total Individual Insolvency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1100"/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127040512"/>
        <c:crosses val="autoZero"/>
        <c:crossBetween val="between"/>
      </c:valAx>
    </c:plotArea>
    <c:legend>
      <c:legendPos val="b"/>
      <c:legendEntry>
        <c:idx val="2"/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3.921297677727148E-2"/>
          <c:y val="0.90861993432180876"/>
          <c:w val="0.94623086113194033"/>
          <c:h val="9.1380065678191194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 w="28575"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List" dx="16" fmlaLink="'List box lookups'!$Q$4" fmlaRange="'List box lookups'!$Q$9:$Q$358" val="0"/>
</file>

<file path=xl/ctrlProps/ctrlProp11.xml><?xml version="1.0" encoding="utf-8"?>
<formControlPr xmlns="http://schemas.microsoft.com/office/spreadsheetml/2009/9/main" objectType="Radio" firstButton="1" fmlaLink="'List box lookups'!$O$2" lockText="1"/>
</file>

<file path=xl/ctrlProps/ctrlProp12.xml><?xml version="1.0" encoding="utf-8"?>
<formControlPr xmlns="http://schemas.microsoft.com/office/spreadsheetml/2009/9/main" objectType="Radio" checked="Checked" lockText="1"/>
</file>

<file path=xl/ctrlProps/ctrlProp13.xml><?xml version="1.0" encoding="utf-8"?>
<formControlPr xmlns="http://schemas.microsoft.com/office/spreadsheetml/2009/9/main" objectType="Radio" firstButton="1" fmlaLink="'List box lookups'!$P$2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Radio" firstButton="1" fmlaLink="'List box lookups'!$Q$2" lockText="1"/>
</file>

<file path=xl/ctrlProps/ctrlProp16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lockText="1"/>
</file>

<file path=xl/ctrlProps/ctrlProp18.xml><?xml version="1.0" encoding="utf-8"?>
<formControlPr xmlns="http://schemas.microsoft.com/office/spreadsheetml/2009/9/main" objectType="Radio" lockText="1"/>
</file>

<file path=xl/ctrlProps/ctrlProp19.xml><?xml version="1.0" encoding="utf-8"?>
<formControlPr xmlns="http://schemas.microsoft.com/office/spreadsheetml/2009/9/main" objectType="Radio" checked="Checked" lockText="1"/>
</file>

<file path=xl/ctrlProps/ctrlProp2.xml><?xml version="1.0" encoding="utf-8"?>
<formControlPr xmlns="http://schemas.microsoft.com/office/spreadsheetml/2009/9/main" objectType="Radio" checked="Checked" firstButton="1" fmlaLink="'List box lookups'!$N$2" lockText="1"/>
</file>

<file path=xl/ctrlProps/ctrlProp20.xml><?xml version="1.0" encoding="utf-8"?>
<formControlPr xmlns="http://schemas.microsoft.com/office/spreadsheetml/2009/9/main" objectType="Radio" checked="Checked" lockText="1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Radio" checked="Checked" firstButton="1" fmlaLink="'List box lookups'!$S$2" lockText="1"/>
</file>

<file path=xl/ctrlProps/ctrlProp23.xml><?xml version="1.0" encoding="utf-8"?>
<formControlPr xmlns="http://schemas.microsoft.com/office/spreadsheetml/2009/9/main" objectType="Radio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List" dx="16" fmlaLink="'List box lookups'!$N$4" fmlaRange="'List box lookups'!$N$9:$N$358" sel="331" val="328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List" dx="16" fmlaLink="'List box lookups'!$O$4" fmlaRange="'List box lookups'!$O$9:$O$358" sel="10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List" dx="16" fmlaLink="'List box lookups'!$P$4" fmlaRange="'List box lookups'!$P$9:$P$358" sel="12" val="0"/>
</file>

<file path=xl/ctrlProps/ctrlProp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#'Area selection'!A1"/><Relationship Id="rId1" Type="http://schemas.openxmlformats.org/officeDocument/2006/relationships/image" Target="../media/image1.jpeg"/><Relationship Id="rId6" Type="http://schemas.openxmlformats.org/officeDocument/2006/relationships/image" Target="../media/image5.gif"/><Relationship Id="rId5" Type="http://schemas.openxmlformats.org/officeDocument/2006/relationships/image" Target="../media/image4.gif"/><Relationship Id="rId4" Type="http://schemas.openxmlformats.org/officeDocument/2006/relationships/image" Target="../media/image3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Analysis of your selected area'!A1"/><Relationship Id="rId2" Type="http://schemas.openxmlformats.org/officeDocument/2006/relationships/image" Target="../media/image1.jpeg"/><Relationship Id="rId1" Type="http://schemas.openxmlformats.org/officeDocument/2006/relationships/hyperlink" Target="#'Analysis of Your Selected Area'!A1"/><Relationship Id="rId4" Type="http://schemas.openxmlformats.org/officeDocument/2006/relationships/hyperlink" Target="#'Postcode searc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Area selection'!A1"/><Relationship Id="rId1" Type="http://schemas.openxmlformats.org/officeDocument/2006/relationships/hyperlink" Target="#'Postcode search'!D2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rea Comparison'!A1"/><Relationship Id="rId3" Type="http://schemas.openxmlformats.org/officeDocument/2006/relationships/chart" Target="../charts/chart3.xml"/><Relationship Id="rId7" Type="http://schemas.openxmlformats.org/officeDocument/2006/relationships/hyperlink" Target="#'Area selection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hyperlink" Target="#'Analysis of Your Selected Area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hyperlink" Target="#'Area selection'!A1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2</xdr:col>
      <xdr:colOff>600075</xdr:colOff>
      <xdr:row>5</xdr:row>
      <xdr:rowOff>39492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1762125" cy="925317"/>
        </a:xfrm>
        <a:prstGeom prst="rect">
          <a:avLst/>
        </a:prstGeom>
        <a:noFill/>
      </xdr:spPr>
    </xdr:pic>
    <xdr:clientData/>
  </xdr:twoCellAnchor>
  <xdr:twoCellAnchor>
    <xdr:from>
      <xdr:col>4</xdr:col>
      <xdr:colOff>57149</xdr:colOff>
      <xdr:row>0</xdr:row>
      <xdr:rowOff>66675</xdr:rowOff>
    </xdr:from>
    <xdr:to>
      <xdr:col>13</xdr:col>
      <xdr:colOff>47624</xdr:colOff>
      <xdr:row>6</xdr:row>
      <xdr:rowOff>0</xdr:rowOff>
    </xdr:to>
    <xdr:sp macro="" textlink="">
      <xdr:nvSpPr>
        <xdr:cNvPr id="3" name="TextBox 2"/>
        <xdr:cNvSpPr txBox="1"/>
      </xdr:nvSpPr>
      <xdr:spPr>
        <a:xfrm>
          <a:off x="2495549" y="66675"/>
          <a:ext cx="5476875" cy="1143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000" b="1"/>
            <a:t>Individual</a:t>
          </a:r>
          <a:r>
            <a:rPr lang="en-GB" sz="2000" b="1" baseline="0"/>
            <a:t> Insolvencies by Location, Age and Gender, 2015 - Analysis Tool</a:t>
          </a:r>
          <a:endParaRPr lang="en-GB" sz="2400" b="1"/>
        </a:p>
      </xdr:txBody>
    </xdr:sp>
    <xdr:clientData/>
  </xdr:twoCellAnchor>
  <xdr:twoCellAnchor>
    <xdr:from>
      <xdr:col>3</xdr:col>
      <xdr:colOff>361950</xdr:colOff>
      <xdr:row>30</xdr:row>
      <xdr:rowOff>38100</xdr:rowOff>
    </xdr:from>
    <xdr:to>
      <xdr:col>7</xdr:col>
      <xdr:colOff>361950</xdr:colOff>
      <xdr:row>35</xdr:row>
      <xdr:rowOff>152400</xdr:rowOff>
    </xdr:to>
    <xdr:sp macro="" textlink="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2190750" y="6400800"/>
          <a:ext cx="2438400" cy="1066800"/>
        </a:xfrm>
        <a:prstGeom prst="round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5400">
              <a:solidFill>
                <a:schemeClr val="bg1"/>
              </a:solidFill>
            </a:rPr>
            <a:t>START</a:t>
          </a:r>
        </a:p>
      </xdr:txBody>
    </xdr:sp>
    <xdr:clientData/>
  </xdr:twoCellAnchor>
  <xdr:twoCellAnchor editAs="oneCell">
    <xdr:from>
      <xdr:col>11</xdr:col>
      <xdr:colOff>219075</xdr:colOff>
      <xdr:row>5</xdr:row>
      <xdr:rowOff>57150</xdr:rowOff>
    </xdr:from>
    <xdr:to>
      <xdr:col>16</xdr:col>
      <xdr:colOff>466725</xdr:colOff>
      <xdr:row>14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4675" y="1009650"/>
          <a:ext cx="3295650" cy="191452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571500</xdr:colOff>
      <xdr:row>10</xdr:row>
      <xdr:rowOff>114300</xdr:rowOff>
    </xdr:from>
    <xdr:to>
      <xdr:col>18</xdr:col>
      <xdr:colOff>352425</xdr:colOff>
      <xdr:row>20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05900" y="2219325"/>
          <a:ext cx="2219325" cy="202882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16</xdr:row>
      <xdr:rowOff>47625</xdr:rowOff>
    </xdr:from>
    <xdr:to>
      <xdr:col>16</xdr:col>
      <xdr:colOff>285750</xdr:colOff>
      <xdr:row>26</xdr:row>
      <xdr:rowOff>209550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4200" y="3514725"/>
          <a:ext cx="3105150" cy="206692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23</xdr:row>
      <xdr:rowOff>171450</xdr:rowOff>
    </xdr:from>
    <xdr:to>
      <xdr:col>18</xdr:col>
      <xdr:colOff>438150</xdr:colOff>
      <xdr:row>35</xdr:row>
      <xdr:rowOff>114300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8600" y="4972050"/>
          <a:ext cx="3562350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5</xdr:row>
      <xdr:rowOff>76200</xdr:rowOff>
    </xdr:from>
    <xdr:to>
      <xdr:col>13</xdr:col>
      <xdr:colOff>0</xdr:colOff>
      <xdr:row>28</xdr:row>
      <xdr:rowOff>66000</xdr:rowOff>
    </xdr:to>
    <xdr:sp macro="" textlink="">
      <xdr:nvSpPr>
        <xdr:cNvPr id="31" name="Rounded Rectangle 30"/>
        <xdr:cNvSpPr/>
      </xdr:nvSpPr>
      <xdr:spPr>
        <a:xfrm>
          <a:off x="2028825" y="819150"/>
          <a:ext cx="5505450" cy="4447500"/>
        </a:xfrm>
        <a:prstGeom prst="roundRect">
          <a:avLst>
            <a:gd name="adj" fmla="val 2532"/>
          </a:avLst>
        </a:prstGeom>
        <a:solidFill>
          <a:srgbClr val="F0A0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</a:rPr>
            <a:t>Step 2</a:t>
          </a:r>
        </a:p>
        <a:p>
          <a:pPr algn="ctr"/>
          <a:endParaRPr lang="en-GB" sz="600">
            <a:solidFill>
              <a:sysClr val="windowText" lastClr="000000"/>
            </a:solidFill>
          </a:endParaRPr>
        </a:p>
        <a:p>
          <a:pPr algn="ctr"/>
          <a:r>
            <a:rPr lang="en-GB" sz="1100" b="1">
              <a:solidFill>
                <a:sysClr val="windowText" lastClr="000000"/>
              </a:solidFill>
            </a:rPr>
            <a:t>Select</a:t>
          </a:r>
          <a:r>
            <a:rPr lang="en-GB" sz="1100" b="1" baseline="0">
              <a:solidFill>
                <a:sysClr val="windowText" lastClr="000000"/>
              </a:solidFill>
            </a:rPr>
            <a:t> up to three more areas to compare (or select [Leave Blank])</a:t>
          </a:r>
          <a:endParaRPr lang="en-GB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114300</xdr:colOff>
      <xdr:row>5</xdr:row>
      <xdr:rowOff>76200</xdr:rowOff>
    </xdr:from>
    <xdr:to>
      <xdr:col>3</xdr:col>
      <xdr:colOff>495300</xdr:colOff>
      <xdr:row>28</xdr:row>
      <xdr:rowOff>66675</xdr:rowOff>
    </xdr:to>
    <xdr:sp macro="" textlink="">
      <xdr:nvSpPr>
        <xdr:cNvPr id="30" name="Rounded Rectangle 29"/>
        <xdr:cNvSpPr/>
      </xdr:nvSpPr>
      <xdr:spPr>
        <a:xfrm>
          <a:off x="114300" y="819150"/>
          <a:ext cx="1819275" cy="4448175"/>
        </a:xfrm>
        <a:prstGeom prst="roundRect">
          <a:avLst>
            <a:gd name="adj" fmla="val 5149"/>
          </a:avLst>
        </a:prstGeom>
        <a:solidFill>
          <a:srgbClr val="FCC705"/>
        </a:solidFill>
        <a:ln>
          <a:noFill/>
        </a:ln>
        <a:scene3d>
          <a:camera prst="orthographicFront"/>
          <a:lightRig rig="threePt" dir="t"/>
        </a:scene3d>
        <a:sp3d prstMaterial="matte"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</a:rPr>
            <a:t>Step 1</a:t>
          </a:r>
        </a:p>
        <a:p>
          <a:pPr algn="ctr"/>
          <a:endParaRPr lang="en-GB" sz="600">
            <a:solidFill>
              <a:sysClr val="windowText" lastClr="000000"/>
            </a:solidFill>
          </a:endParaRPr>
        </a:p>
        <a:p>
          <a:pPr algn="ctr"/>
          <a:r>
            <a:rPr lang="en-GB" sz="1100" b="1">
              <a:solidFill>
                <a:sysClr val="windowText" lastClr="000000"/>
              </a:solidFill>
            </a:rPr>
            <a:t>Select  an area in </a:t>
          </a:r>
        </a:p>
        <a:p>
          <a:pPr algn="ctr"/>
          <a:r>
            <a:rPr lang="en-GB" sz="1100" b="1">
              <a:solidFill>
                <a:sysClr val="windowText" lastClr="000000"/>
              </a:solidFill>
            </a:rPr>
            <a:t>England &amp; Wales</a:t>
          </a:r>
        </a:p>
      </xdr:txBody>
    </xdr:sp>
    <xdr:clientData/>
  </xdr:twoCellAnchor>
  <xdr:twoCellAnchor>
    <xdr:from>
      <xdr:col>14</xdr:col>
      <xdr:colOff>0</xdr:colOff>
      <xdr:row>5</xdr:row>
      <xdr:rowOff>76200</xdr:rowOff>
    </xdr:from>
    <xdr:to>
      <xdr:col>16</xdr:col>
      <xdr:colOff>495300</xdr:colOff>
      <xdr:row>28</xdr:row>
      <xdr:rowOff>66000</xdr:rowOff>
    </xdr:to>
    <xdr:sp macro="" textlink="">
      <xdr:nvSpPr>
        <xdr:cNvPr id="2" name="Rounded Rectangle 1"/>
        <xdr:cNvSpPr/>
      </xdr:nvSpPr>
      <xdr:spPr>
        <a:xfrm>
          <a:off x="7629525" y="819150"/>
          <a:ext cx="1714500" cy="4447500"/>
        </a:xfrm>
        <a:prstGeom prst="roundRect">
          <a:avLst>
            <a:gd name="adj" fmla="val 5556"/>
          </a:avLst>
        </a:prstGeom>
        <a:solidFill>
          <a:srgbClr val="F070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</a:rPr>
            <a:t>Step 3</a:t>
          </a:r>
        </a:p>
        <a:p>
          <a:pPr algn="ctr"/>
          <a:endParaRPr lang="en-GB" sz="600">
            <a:solidFill>
              <a:sysClr val="windowText" lastClr="000000"/>
            </a:solidFill>
          </a:endParaRPr>
        </a:p>
        <a:p>
          <a:pPr algn="ctr"/>
          <a:r>
            <a:rPr lang="en-GB" sz="1100" b="1">
              <a:solidFill>
                <a:sysClr val="windowText" lastClr="000000"/>
              </a:solidFill>
            </a:rPr>
            <a:t>Select </a:t>
          </a:r>
          <a:r>
            <a:rPr lang="en-GB" sz="1100" b="1" baseline="0">
              <a:solidFill>
                <a:sysClr val="windowText" lastClr="000000"/>
              </a:solidFill>
            </a:rPr>
            <a:t>insolvency type</a:t>
          </a:r>
          <a:endParaRPr lang="en-GB" sz="1100" b="1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19050</xdr:rowOff>
        </xdr:from>
        <xdr:to>
          <xdr:col>3</xdr:col>
          <xdr:colOff>400050</xdr:colOff>
          <xdr:row>15</xdr:row>
          <xdr:rowOff>142875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Select type of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</xdr:row>
          <xdr:rowOff>57150</xdr:rowOff>
        </xdr:from>
        <xdr:to>
          <xdr:col>3</xdr:col>
          <xdr:colOff>190500</xdr:colOff>
          <xdr:row>12</xdr:row>
          <xdr:rowOff>114300</xdr:rowOff>
        </xdr:to>
        <xdr:sp macro="" textlink="">
          <xdr:nvSpPr>
            <xdr:cNvPr id="5122" name="Option 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Districts, boroughs and unitary authorities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</xdr:row>
          <xdr:rowOff>47625</xdr:rowOff>
        </xdr:from>
        <xdr:to>
          <xdr:col>3</xdr:col>
          <xdr:colOff>209550</xdr:colOff>
          <xdr:row>14</xdr:row>
          <xdr:rowOff>9525</xdr:rowOff>
        </xdr:to>
        <xdr:sp macro="" textlink="">
          <xdr:nvSpPr>
            <xdr:cNvPr id="5123" name="Option Butto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Counties (inc. former metropolitan counties)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19050</xdr:rowOff>
        </xdr:from>
        <xdr:to>
          <xdr:col>3</xdr:col>
          <xdr:colOff>400050</xdr:colOff>
          <xdr:row>27</xdr:row>
          <xdr:rowOff>219075</xdr:rowOff>
        </xdr:to>
        <xdr:sp macro="" textlink="">
          <xdr:nvSpPr>
            <xdr:cNvPr id="5125" name="List Box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19050</xdr:rowOff>
        </xdr:from>
        <xdr:to>
          <xdr:col>6</xdr:col>
          <xdr:colOff>390525</xdr:colOff>
          <xdr:row>15</xdr:row>
          <xdr:rowOff>142875</xdr:rowOff>
        </xdr:to>
        <xdr:sp macro="" textlink="">
          <xdr:nvSpPr>
            <xdr:cNvPr id="5126" name="Group Box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Select type of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16</xdr:row>
          <xdr:rowOff>19050</xdr:rowOff>
        </xdr:from>
        <xdr:to>
          <xdr:col>6</xdr:col>
          <xdr:colOff>390525</xdr:colOff>
          <xdr:row>27</xdr:row>
          <xdr:rowOff>219075</xdr:rowOff>
        </xdr:to>
        <xdr:sp macro="" textlink="">
          <xdr:nvSpPr>
            <xdr:cNvPr id="5127" name="List Box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10</xdr:row>
          <xdr:rowOff>19050</xdr:rowOff>
        </xdr:from>
        <xdr:to>
          <xdr:col>9</xdr:col>
          <xdr:colOff>390525</xdr:colOff>
          <xdr:row>15</xdr:row>
          <xdr:rowOff>142875</xdr:rowOff>
        </xdr:to>
        <xdr:sp macro="" textlink="">
          <xdr:nvSpPr>
            <xdr:cNvPr id="5128" name="Group Box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Select type of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16</xdr:row>
          <xdr:rowOff>19050</xdr:rowOff>
        </xdr:from>
        <xdr:to>
          <xdr:col>9</xdr:col>
          <xdr:colOff>390525</xdr:colOff>
          <xdr:row>27</xdr:row>
          <xdr:rowOff>219075</xdr:rowOff>
        </xdr:to>
        <xdr:sp macro="" textlink="">
          <xdr:nvSpPr>
            <xdr:cNvPr id="5129" name="List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19050</xdr:rowOff>
        </xdr:from>
        <xdr:to>
          <xdr:col>12</xdr:col>
          <xdr:colOff>400050</xdr:colOff>
          <xdr:row>15</xdr:row>
          <xdr:rowOff>142875</xdr:rowOff>
        </xdr:to>
        <xdr:sp macro="" textlink="">
          <xdr:nvSpPr>
            <xdr:cNvPr id="5130" name="Group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Select type of area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19050</xdr:rowOff>
        </xdr:from>
        <xdr:to>
          <xdr:col>12</xdr:col>
          <xdr:colOff>400050</xdr:colOff>
          <xdr:row>27</xdr:row>
          <xdr:rowOff>219075</xdr:rowOff>
        </xdr:to>
        <xdr:sp macro="" textlink="">
          <xdr:nvSpPr>
            <xdr:cNvPr id="5131" name="List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10</xdr:row>
          <xdr:rowOff>57150</xdr:rowOff>
        </xdr:from>
        <xdr:to>
          <xdr:col>6</xdr:col>
          <xdr:colOff>190500</xdr:colOff>
          <xdr:row>12</xdr:row>
          <xdr:rowOff>114300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Districts, boroughs and unitary authorities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12</xdr:row>
          <xdr:rowOff>47625</xdr:rowOff>
        </xdr:from>
        <xdr:to>
          <xdr:col>6</xdr:col>
          <xdr:colOff>209550</xdr:colOff>
          <xdr:row>14</xdr:row>
          <xdr:rowOff>9525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Counties (inc. former metropolitan counties)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10</xdr:row>
          <xdr:rowOff>57150</xdr:rowOff>
        </xdr:from>
        <xdr:to>
          <xdr:col>9</xdr:col>
          <xdr:colOff>190500</xdr:colOff>
          <xdr:row>12</xdr:row>
          <xdr:rowOff>114300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Districts, boroughs and unitary authorities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12</xdr:row>
          <xdr:rowOff>47625</xdr:rowOff>
        </xdr:from>
        <xdr:to>
          <xdr:col>9</xdr:col>
          <xdr:colOff>209550</xdr:colOff>
          <xdr:row>14</xdr:row>
          <xdr:rowOff>9525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Counties (inc. former metropolitan counties)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10</xdr:row>
          <xdr:rowOff>57150</xdr:rowOff>
        </xdr:from>
        <xdr:to>
          <xdr:col>12</xdr:col>
          <xdr:colOff>190500</xdr:colOff>
          <xdr:row>12</xdr:row>
          <xdr:rowOff>114300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Districts, boroughs and unitary authorities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12</xdr:row>
          <xdr:rowOff>47625</xdr:rowOff>
        </xdr:from>
        <xdr:to>
          <xdr:col>12</xdr:col>
          <xdr:colOff>209550</xdr:colOff>
          <xdr:row>14</xdr:row>
          <xdr:rowOff>9525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Counties (inc. former metropolitan counties)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</xdr:row>
          <xdr:rowOff>152400</xdr:rowOff>
        </xdr:from>
        <xdr:to>
          <xdr:col>3</xdr:col>
          <xdr:colOff>209550</xdr:colOff>
          <xdr:row>15</xdr:row>
          <xdr:rowOff>114300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Countries and regions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13</xdr:row>
          <xdr:rowOff>180975</xdr:rowOff>
        </xdr:from>
        <xdr:to>
          <xdr:col>6</xdr:col>
          <xdr:colOff>209550</xdr:colOff>
          <xdr:row>15</xdr:row>
          <xdr:rowOff>142875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Countries and regions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13</xdr:row>
          <xdr:rowOff>171450</xdr:rowOff>
        </xdr:from>
        <xdr:to>
          <xdr:col>9</xdr:col>
          <xdr:colOff>209550</xdr:colOff>
          <xdr:row>15</xdr:row>
          <xdr:rowOff>133350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Countries and regions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13</xdr:row>
          <xdr:rowOff>180975</xdr:rowOff>
        </xdr:from>
        <xdr:to>
          <xdr:col>12</xdr:col>
          <xdr:colOff>209550</xdr:colOff>
          <xdr:row>15</xdr:row>
          <xdr:rowOff>142875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Countries and regions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10</xdr:row>
          <xdr:rowOff>19050</xdr:rowOff>
        </xdr:from>
        <xdr:to>
          <xdr:col>16</xdr:col>
          <xdr:colOff>447675</xdr:colOff>
          <xdr:row>17</xdr:row>
          <xdr:rowOff>171450</xdr:rowOff>
        </xdr:to>
        <xdr:sp macro="" textlink="">
          <xdr:nvSpPr>
            <xdr:cNvPr id="5147" name="Group Box 27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Select insolvency type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10</xdr:row>
          <xdr:rowOff>161925</xdr:rowOff>
        </xdr:from>
        <xdr:to>
          <xdr:col>15</xdr:col>
          <xdr:colOff>514350</xdr:colOff>
          <xdr:row>11</xdr:row>
          <xdr:rowOff>180975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Total insolvencies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12</xdr:row>
          <xdr:rowOff>76200</xdr:rowOff>
        </xdr:from>
        <xdr:to>
          <xdr:col>15</xdr:col>
          <xdr:colOff>514350</xdr:colOff>
          <xdr:row>13</xdr:row>
          <xdr:rowOff>95250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Bankruptcies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14</xdr:row>
          <xdr:rowOff>9525</xdr:rowOff>
        </xdr:from>
        <xdr:to>
          <xdr:col>15</xdr:col>
          <xdr:colOff>514350</xdr:colOff>
          <xdr:row>15</xdr:row>
          <xdr:rowOff>28575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Debt relief orders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15</xdr:row>
          <xdr:rowOff>76200</xdr:rowOff>
        </xdr:from>
        <xdr:to>
          <xdr:col>15</xdr:col>
          <xdr:colOff>514350</xdr:colOff>
          <xdr:row>17</xdr:row>
          <xdr:rowOff>57150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Individual voluntary arrangements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0</xdr:colOff>
      <xdr:row>19</xdr:row>
      <xdr:rowOff>9526</xdr:rowOff>
    </xdr:from>
    <xdr:to>
      <xdr:col>16</xdr:col>
      <xdr:colOff>495300</xdr:colOff>
      <xdr:row>26</xdr:row>
      <xdr:rowOff>161925</xdr:rowOff>
    </xdr:to>
    <xdr:sp macro="" textlink="">
      <xdr:nvSpPr>
        <xdr:cNvPr id="33" name="Rectangle 32">
          <a:hlinkClick xmlns:r="http://schemas.openxmlformats.org/officeDocument/2006/relationships" r:id="rId1"/>
        </xdr:cNvPr>
        <xdr:cNvSpPr/>
      </xdr:nvSpPr>
      <xdr:spPr>
        <a:xfrm>
          <a:off x="7629525" y="3419476"/>
          <a:ext cx="1714500" cy="1485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GB" sz="1050" b="1">
            <a:solidFill>
              <a:sysClr val="windowText" lastClr="000000"/>
            </a:solidFill>
          </a:endParaRPr>
        </a:p>
        <a:p>
          <a:pPr algn="ctr"/>
          <a:r>
            <a:rPr lang="en-GB" sz="1600" b="1">
              <a:solidFill>
                <a:sysClr val="windowText" lastClr="000000"/>
              </a:solidFill>
            </a:rPr>
            <a:t>Step 4</a:t>
          </a:r>
        </a:p>
        <a:p>
          <a:pPr algn="ctr"/>
          <a:endParaRPr lang="en-GB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114300</xdr:colOff>
      <xdr:row>28</xdr:row>
      <xdr:rowOff>133350</xdr:rowOff>
    </xdr:from>
    <xdr:to>
      <xdr:col>3</xdr:col>
      <xdr:colOff>495300</xdr:colOff>
      <xdr:row>34</xdr:row>
      <xdr:rowOff>85725</xdr:rowOff>
    </xdr:to>
    <xdr:grpSp>
      <xdr:nvGrpSpPr>
        <xdr:cNvPr id="5" name="Group 4"/>
        <xdr:cNvGrpSpPr/>
      </xdr:nvGrpSpPr>
      <xdr:grpSpPr>
        <a:xfrm>
          <a:off x="114300" y="5334000"/>
          <a:ext cx="1819275" cy="1095375"/>
          <a:chOff x="114300" y="5334000"/>
          <a:chExt cx="1819275" cy="1095375"/>
        </a:xfrm>
        <a:solidFill>
          <a:srgbClr val="FCC705"/>
        </a:solidFill>
      </xdr:grpSpPr>
      <xdr:sp macro="" textlink="">
        <xdr:nvSpPr>
          <xdr:cNvPr id="35" name="Rectangle 34"/>
          <xdr:cNvSpPr/>
        </xdr:nvSpPr>
        <xdr:spPr>
          <a:xfrm>
            <a:off x="114300" y="5334000"/>
            <a:ext cx="1819275" cy="1095375"/>
          </a:xfrm>
          <a:prstGeom prst="roundRect">
            <a:avLst>
              <a:gd name="adj" fmla="val 7971"/>
            </a:avLst>
          </a:prstGeom>
          <a:grpFill/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72000" rtlCol="0" anchor="t"/>
          <a:lstStyle/>
          <a:p>
            <a:pPr algn="ctr"/>
            <a:r>
              <a:rPr lang="en-GB" sz="1100" b="1">
                <a:solidFill>
                  <a:sysClr val="windowText" lastClr="000000"/>
                </a:solidFill>
              </a:rPr>
              <a:t>Selection:</a:t>
            </a:r>
          </a:p>
        </xdr:txBody>
      </xdr:sp>
      <xdr:sp macro="" textlink="'List box lookups'!N5">
        <xdr:nvSpPr>
          <xdr:cNvPr id="4" name="TextBox 3"/>
          <xdr:cNvSpPr txBox="1"/>
        </xdr:nvSpPr>
        <xdr:spPr>
          <a:xfrm>
            <a:off x="242887" y="5676900"/>
            <a:ext cx="1562100" cy="495300"/>
          </a:xfrm>
          <a:prstGeom prst="roundRect">
            <a:avLst/>
          </a:prstGeom>
          <a:solidFill>
            <a:schemeClr val="bg1"/>
          </a:solidFill>
          <a:ln w="9525" cmpd="sng"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36000" bIns="0" rtlCol="0" anchor="ctr"/>
          <a:lstStyle/>
          <a:p>
            <a:pPr algn="ctr"/>
            <a:fld id="{56F3579D-B987-418D-819F-E69B89167F26}" type="TxLink">
              <a:rPr lang="en-US" sz="1200" b="1" i="0" u="none" strike="noStrike">
                <a:solidFill>
                  <a:srgbClr val="000000"/>
                </a:solidFill>
                <a:latin typeface="Calibri"/>
              </a:rPr>
              <a:pPr algn="ctr"/>
              <a:t>Westminster</a:t>
            </a:fld>
            <a:endParaRPr lang="en-GB" sz="1200" b="1"/>
          </a:p>
        </xdr:txBody>
      </xdr:sp>
    </xdr:grpSp>
    <xdr:clientData/>
  </xdr:twoCellAnchor>
  <xdr:twoCellAnchor>
    <xdr:from>
      <xdr:col>3</xdr:col>
      <xdr:colOff>590550</xdr:colOff>
      <xdr:row>28</xdr:row>
      <xdr:rowOff>133350</xdr:rowOff>
    </xdr:from>
    <xdr:to>
      <xdr:col>6</xdr:col>
      <xdr:colOff>495300</xdr:colOff>
      <xdr:row>34</xdr:row>
      <xdr:rowOff>85725</xdr:rowOff>
    </xdr:to>
    <xdr:grpSp>
      <xdr:nvGrpSpPr>
        <xdr:cNvPr id="37" name="Group 36"/>
        <xdr:cNvGrpSpPr/>
      </xdr:nvGrpSpPr>
      <xdr:grpSpPr>
        <a:xfrm>
          <a:off x="2028825" y="5334000"/>
          <a:ext cx="1819275" cy="1095375"/>
          <a:chOff x="114300" y="5334000"/>
          <a:chExt cx="1819275" cy="1095375"/>
        </a:xfrm>
        <a:solidFill>
          <a:srgbClr val="F0A000"/>
        </a:solidFill>
      </xdr:grpSpPr>
      <xdr:sp macro="" textlink="">
        <xdr:nvSpPr>
          <xdr:cNvPr id="38" name="Rectangle 37"/>
          <xdr:cNvSpPr/>
        </xdr:nvSpPr>
        <xdr:spPr>
          <a:xfrm>
            <a:off x="114300" y="5334000"/>
            <a:ext cx="1819275" cy="1095375"/>
          </a:xfrm>
          <a:prstGeom prst="roundRect">
            <a:avLst>
              <a:gd name="adj" fmla="val 7102"/>
            </a:avLst>
          </a:prstGeom>
          <a:grpFill/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72000" rtlCol="0" anchor="t"/>
          <a:lstStyle/>
          <a:p>
            <a:pPr algn="ctr"/>
            <a:r>
              <a:rPr lang="en-GB" sz="1100" b="1">
                <a:solidFill>
                  <a:sysClr val="windowText" lastClr="000000"/>
                </a:solidFill>
              </a:rPr>
              <a:t>Selection:</a:t>
            </a:r>
          </a:p>
        </xdr:txBody>
      </xdr:sp>
      <xdr:sp macro="" textlink="'List box lookups'!O5">
        <xdr:nvSpPr>
          <xdr:cNvPr id="39" name="TextBox 38"/>
          <xdr:cNvSpPr txBox="1"/>
        </xdr:nvSpPr>
        <xdr:spPr>
          <a:xfrm>
            <a:off x="242887" y="5676900"/>
            <a:ext cx="1562100" cy="495300"/>
          </a:xfrm>
          <a:prstGeom prst="roundRect">
            <a:avLst/>
          </a:prstGeom>
          <a:solidFill>
            <a:schemeClr val="bg1"/>
          </a:solidFill>
          <a:ln w="9525" cmpd="sng"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36000" bIns="0" rtlCol="0" anchor="ctr"/>
          <a:lstStyle/>
          <a:p>
            <a:pPr algn="ctr"/>
            <a:fld id="{7A6816CB-7184-4835-9388-4FCE310F2EA0}" type="TxLink">
              <a:rPr lang="en-US" sz="1200" b="1" i="0" u="none" strike="noStrike">
                <a:solidFill>
                  <a:srgbClr val="000000"/>
                </a:solidFill>
                <a:latin typeface="Calibri"/>
              </a:rPr>
              <a:pPr algn="ctr"/>
              <a:t>Greater Manchester</a:t>
            </a:fld>
            <a:endParaRPr lang="en-GB" sz="1400" b="1"/>
          </a:p>
        </xdr:txBody>
      </xdr:sp>
    </xdr:grpSp>
    <xdr:clientData/>
  </xdr:twoCellAnchor>
  <xdr:twoCellAnchor>
    <xdr:from>
      <xdr:col>6</xdr:col>
      <xdr:colOff>514350</xdr:colOff>
      <xdr:row>28</xdr:row>
      <xdr:rowOff>133350</xdr:rowOff>
    </xdr:from>
    <xdr:to>
      <xdr:col>9</xdr:col>
      <xdr:colOff>504825</xdr:colOff>
      <xdr:row>34</xdr:row>
      <xdr:rowOff>85725</xdr:rowOff>
    </xdr:to>
    <xdr:grpSp>
      <xdr:nvGrpSpPr>
        <xdr:cNvPr id="40" name="Group 39"/>
        <xdr:cNvGrpSpPr/>
      </xdr:nvGrpSpPr>
      <xdr:grpSpPr>
        <a:xfrm>
          <a:off x="3867150" y="5334000"/>
          <a:ext cx="1819275" cy="1095375"/>
          <a:chOff x="114300" y="5334000"/>
          <a:chExt cx="1819275" cy="1095375"/>
        </a:xfrm>
        <a:solidFill>
          <a:srgbClr val="F0A000"/>
        </a:solidFill>
      </xdr:grpSpPr>
      <xdr:sp macro="" textlink="">
        <xdr:nvSpPr>
          <xdr:cNvPr id="41" name="Rectangle 40"/>
          <xdr:cNvSpPr/>
        </xdr:nvSpPr>
        <xdr:spPr>
          <a:xfrm>
            <a:off x="114300" y="5334000"/>
            <a:ext cx="1819275" cy="1095375"/>
          </a:xfrm>
          <a:prstGeom prst="roundRect">
            <a:avLst>
              <a:gd name="adj" fmla="val 7102"/>
            </a:avLst>
          </a:prstGeom>
          <a:grpFill/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72000" rtlCol="0" anchor="t"/>
          <a:lstStyle/>
          <a:p>
            <a:pPr algn="ctr"/>
            <a:r>
              <a:rPr lang="en-GB" sz="1100" b="1">
                <a:solidFill>
                  <a:sysClr val="windowText" lastClr="000000"/>
                </a:solidFill>
              </a:rPr>
              <a:t>Selection:</a:t>
            </a:r>
          </a:p>
        </xdr:txBody>
      </xdr:sp>
      <xdr:sp macro="" textlink="'List box lookups'!P5">
        <xdr:nvSpPr>
          <xdr:cNvPr id="42" name="TextBox 41"/>
          <xdr:cNvSpPr txBox="1"/>
        </xdr:nvSpPr>
        <xdr:spPr>
          <a:xfrm>
            <a:off x="242887" y="5676900"/>
            <a:ext cx="1562100" cy="495300"/>
          </a:xfrm>
          <a:prstGeom prst="roundRect">
            <a:avLst/>
          </a:prstGeom>
          <a:solidFill>
            <a:schemeClr val="bg1"/>
          </a:solidFill>
          <a:ln w="9525" cmpd="sng"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36000" bIns="0" rtlCol="0" anchor="ctr"/>
          <a:lstStyle/>
          <a:p>
            <a:pPr algn="ctr"/>
            <a:fld id="{C2D54597-9A8B-4392-BEE7-D0EE51DCD0AC}" type="TxLink">
              <a:rPr lang="en-US" sz="1200" b="1" i="0" u="none" strike="noStrike">
                <a:solidFill>
                  <a:srgbClr val="000000"/>
                </a:solidFill>
                <a:latin typeface="Calibri"/>
              </a:rPr>
              <a:pPr algn="ctr"/>
              <a:t>London</a:t>
            </a:fld>
            <a:endParaRPr lang="en-GB" sz="1400" b="1"/>
          </a:p>
        </xdr:txBody>
      </xdr:sp>
    </xdr:grpSp>
    <xdr:clientData/>
  </xdr:twoCellAnchor>
  <xdr:twoCellAnchor>
    <xdr:from>
      <xdr:col>9</xdr:col>
      <xdr:colOff>514350</xdr:colOff>
      <xdr:row>28</xdr:row>
      <xdr:rowOff>133350</xdr:rowOff>
    </xdr:from>
    <xdr:to>
      <xdr:col>13</xdr:col>
      <xdr:colOff>19050</xdr:colOff>
      <xdr:row>34</xdr:row>
      <xdr:rowOff>85725</xdr:rowOff>
    </xdr:to>
    <xdr:grpSp>
      <xdr:nvGrpSpPr>
        <xdr:cNvPr id="43" name="Group 42"/>
        <xdr:cNvGrpSpPr/>
      </xdr:nvGrpSpPr>
      <xdr:grpSpPr>
        <a:xfrm>
          <a:off x="5695950" y="5334000"/>
          <a:ext cx="1857375" cy="1095375"/>
          <a:chOff x="114300" y="5334000"/>
          <a:chExt cx="1819275" cy="1095375"/>
        </a:xfrm>
        <a:solidFill>
          <a:srgbClr val="F0A000"/>
        </a:solidFill>
      </xdr:grpSpPr>
      <xdr:sp macro="" textlink="">
        <xdr:nvSpPr>
          <xdr:cNvPr id="44" name="Rectangle 43"/>
          <xdr:cNvSpPr/>
        </xdr:nvSpPr>
        <xdr:spPr>
          <a:xfrm>
            <a:off x="114300" y="5334000"/>
            <a:ext cx="1819275" cy="1095375"/>
          </a:xfrm>
          <a:prstGeom prst="roundRect">
            <a:avLst>
              <a:gd name="adj" fmla="val 8841"/>
            </a:avLst>
          </a:prstGeom>
          <a:grpFill/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72000" rtlCol="0" anchor="t"/>
          <a:lstStyle/>
          <a:p>
            <a:pPr algn="ctr"/>
            <a:r>
              <a:rPr lang="en-GB" sz="1100" b="1">
                <a:solidFill>
                  <a:sysClr val="windowText" lastClr="000000"/>
                </a:solidFill>
              </a:rPr>
              <a:t>Selection:</a:t>
            </a:r>
          </a:p>
        </xdr:txBody>
      </xdr:sp>
      <xdr:sp macro="" textlink="'List box lookups'!Q5">
        <xdr:nvSpPr>
          <xdr:cNvPr id="45" name="TextBox 44"/>
          <xdr:cNvSpPr txBox="1"/>
        </xdr:nvSpPr>
        <xdr:spPr>
          <a:xfrm>
            <a:off x="242887" y="5676900"/>
            <a:ext cx="1562100" cy="495300"/>
          </a:xfrm>
          <a:prstGeom prst="roundRect">
            <a:avLst/>
          </a:prstGeom>
          <a:solidFill>
            <a:schemeClr val="bg1"/>
          </a:solidFill>
          <a:ln w="9525" cmpd="sng"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36000" bIns="0" rtlCol="0" anchor="ctr"/>
          <a:lstStyle/>
          <a:p>
            <a:pPr algn="ctr"/>
            <a:fld id="{8EA475D5-28D6-449F-8F18-DB6D4538F9F7}" type="TxLink">
              <a:rPr lang="en-US" sz="1200" b="1" i="0" u="none" strike="noStrike">
                <a:solidFill>
                  <a:srgbClr val="000000"/>
                </a:solidFill>
                <a:latin typeface="Calibri"/>
              </a:rPr>
              <a:pPr algn="ctr"/>
              <a:t>England &amp; Wales</a:t>
            </a:fld>
            <a:endParaRPr lang="en-GB" sz="1400" b="1"/>
          </a:p>
        </xdr:txBody>
      </xdr:sp>
    </xdr:grpSp>
    <xdr:clientData/>
  </xdr:twoCellAnchor>
  <xdr:twoCellAnchor>
    <xdr:from>
      <xdr:col>14</xdr:col>
      <xdr:colOff>225</xdr:colOff>
      <xdr:row>28</xdr:row>
      <xdr:rowOff>133350</xdr:rowOff>
    </xdr:from>
    <xdr:to>
      <xdr:col>16</xdr:col>
      <xdr:colOff>495300</xdr:colOff>
      <xdr:row>34</xdr:row>
      <xdr:rowOff>85725</xdr:rowOff>
    </xdr:to>
    <xdr:sp macro="" textlink="">
      <xdr:nvSpPr>
        <xdr:cNvPr id="48" name="Rectangle 47"/>
        <xdr:cNvSpPr/>
      </xdr:nvSpPr>
      <xdr:spPr>
        <a:xfrm>
          <a:off x="7629750" y="5334000"/>
          <a:ext cx="1714275" cy="1095375"/>
        </a:xfrm>
        <a:prstGeom prst="roundRect">
          <a:avLst>
            <a:gd name="adj" fmla="val 9710"/>
          </a:avLst>
        </a:prstGeom>
        <a:solidFill>
          <a:srgbClr val="F070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72000" rIns="0" bIns="0" rtlCol="0" anchor="t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Selection:</a:t>
          </a:r>
        </a:p>
      </xdr:txBody>
    </xdr:sp>
    <xdr:clientData/>
  </xdr:twoCellAnchor>
  <xdr:twoCellAnchor>
    <xdr:from>
      <xdr:col>14</xdr:col>
      <xdr:colOff>121391</xdr:colOff>
      <xdr:row>30</xdr:row>
      <xdr:rowOff>95250</xdr:rowOff>
    </xdr:from>
    <xdr:to>
      <xdr:col>16</xdr:col>
      <xdr:colOff>374134</xdr:colOff>
      <xdr:row>33</xdr:row>
      <xdr:rowOff>19050</xdr:rowOff>
    </xdr:to>
    <xdr:sp macro="" textlink="'List box lookups'!T2">
      <xdr:nvSpPr>
        <xdr:cNvPr id="49" name="TextBox 48"/>
        <xdr:cNvSpPr txBox="1"/>
      </xdr:nvSpPr>
      <xdr:spPr>
        <a:xfrm>
          <a:off x="7750916" y="5676900"/>
          <a:ext cx="1471943" cy="495300"/>
        </a:xfrm>
        <a:prstGeom prst="roundRect">
          <a:avLst/>
        </a:prstGeom>
        <a:solidFill>
          <a:schemeClr val="bg1"/>
        </a:solidFill>
        <a:ln w="9525" cmpd="sng"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36000" bIns="0" rtlCol="0" anchor="ctr"/>
        <a:lstStyle/>
        <a:p>
          <a:pPr algn="ctr"/>
          <a:fld id="{35B87091-8789-4CEB-9BC3-363C23C294AE}" type="TxLink">
            <a:rPr lang="en-US" sz="1200" b="1" i="0" u="none" strike="noStrike">
              <a:solidFill>
                <a:srgbClr val="000000"/>
              </a:solidFill>
              <a:latin typeface="Calibri"/>
            </a:rPr>
            <a:pPr algn="ctr"/>
            <a:t>Total individual insolvencies</a:t>
          </a:fld>
          <a:endParaRPr lang="en-GB" sz="1400" b="1"/>
        </a:p>
      </xdr:txBody>
    </xdr:sp>
    <xdr:clientData/>
  </xdr:twoCellAnchor>
  <xdr:twoCellAnchor editAs="oneCell">
    <xdr:from>
      <xdr:col>14</xdr:col>
      <xdr:colOff>552450</xdr:colOff>
      <xdr:row>0</xdr:row>
      <xdr:rowOff>47625</xdr:rowOff>
    </xdr:from>
    <xdr:to>
      <xdr:col>16</xdr:col>
      <xdr:colOff>428625</xdr:colOff>
      <xdr:row>4</xdr:row>
      <xdr:rowOff>70372</xdr:rowOff>
    </xdr:to>
    <xdr:pic>
      <xdr:nvPicPr>
        <xdr:cNvPr id="50" name="Picture 4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47625"/>
          <a:ext cx="1095375" cy="575197"/>
        </a:xfrm>
        <a:prstGeom prst="rect">
          <a:avLst/>
        </a:prstGeom>
        <a:noFill/>
      </xdr:spPr>
    </xdr:pic>
    <xdr:clientData/>
  </xdr:twoCellAnchor>
  <xdr:twoCellAnchor>
    <xdr:from>
      <xdr:col>9</xdr:col>
      <xdr:colOff>133350</xdr:colOff>
      <xdr:row>0</xdr:row>
      <xdr:rowOff>47625</xdr:rowOff>
    </xdr:from>
    <xdr:to>
      <xdr:col>14</xdr:col>
      <xdr:colOff>457200</xdr:colOff>
      <xdr:row>4</xdr:row>
      <xdr:rowOff>76200</xdr:rowOff>
    </xdr:to>
    <xdr:sp macro="" textlink="">
      <xdr:nvSpPr>
        <xdr:cNvPr id="3" name="TextBox 2"/>
        <xdr:cNvSpPr txBox="1"/>
      </xdr:nvSpPr>
      <xdr:spPr>
        <a:xfrm>
          <a:off x="5314950" y="47625"/>
          <a:ext cx="2771775" cy="581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GB" sz="1200" b="1"/>
            <a:t>Individual</a:t>
          </a:r>
          <a:r>
            <a:rPr lang="en-GB" sz="1200" b="1" baseline="0"/>
            <a:t> Insolvencies by Location, Age and Gender, 2015 - Analysis Tool</a:t>
          </a:r>
          <a:endParaRPr lang="en-GB" sz="1400" b="1"/>
        </a:p>
      </xdr:txBody>
    </xdr:sp>
    <xdr:clientData/>
  </xdr:twoCellAnchor>
  <xdr:twoCellAnchor>
    <xdr:from>
      <xdr:col>16</xdr:col>
      <xdr:colOff>590549</xdr:colOff>
      <xdr:row>10</xdr:row>
      <xdr:rowOff>19050</xdr:rowOff>
    </xdr:from>
    <xdr:to>
      <xdr:col>19</xdr:col>
      <xdr:colOff>581025</xdr:colOff>
      <xdr:row>17</xdr:row>
      <xdr:rowOff>161925</xdr:rowOff>
    </xdr:to>
    <xdr:sp macro="" textlink="'List box lookups'!T4">
      <xdr:nvSpPr>
        <xdr:cNvPr id="51" name="Rounded Rectangle 50"/>
        <xdr:cNvSpPr/>
      </xdr:nvSpPr>
      <xdr:spPr>
        <a:xfrm>
          <a:off x="9439274" y="1714500"/>
          <a:ext cx="1819276" cy="1476375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>
          <a:solidFill>
            <a:sysClr val="windowText" lastClr="000000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fld id="{5004C2E1-1580-446F-8201-E1A207005B7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A combination of Bankruptcy orders, Debt Relief orders and Individual Voluntary arrangements</a:t>
          </a:fld>
          <a:endParaRPr lang="en-GB" sz="9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171450</xdr:colOff>
      <xdr:row>21</xdr:row>
      <xdr:rowOff>180975</xdr:rowOff>
    </xdr:from>
    <xdr:to>
      <xdr:col>16</xdr:col>
      <xdr:colOff>352425</xdr:colOff>
      <xdr:row>25</xdr:row>
      <xdr:rowOff>133350</xdr:rowOff>
    </xdr:to>
    <xdr:sp macro="" textlink="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7800975" y="3971925"/>
          <a:ext cx="1400175" cy="714375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 b="0" u="sng"/>
            <a:t>Click</a:t>
          </a:r>
          <a:r>
            <a:rPr lang="en-GB" sz="1100" b="0" u="sng" baseline="0"/>
            <a:t> here to go to analysis page</a:t>
          </a:r>
          <a:endParaRPr lang="en-GB" sz="1100" b="0" u="sng"/>
        </a:p>
      </xdr:txBody>
    </xdr:sp>
    <xdr:clientData/>
  </xdr:twoCellAnchor>
  <xdr:twoCellAnchor>
    <xdr:from>
      <xdr:col>0</xdr:col>
      <xdr:colOff>114300</xdr:colOff>
      <xdr:row>1</xdr:row>
      <xdr:rowOff>9524</xdr:rowOff>
    </xdr:from>
    <xdr:to>
      <xdr:col>8</xdr:col>
      <xdr:colOff>200025</xdr:colOff>
      <xdr:row>5</xdr:row>
      <xdr:rowOff>19050</xdr:rowOff>
    </xdr:to>
    <xdr:sp macro="" textlink="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114300" y="85724"/>
          <a:ext cx="4657725" cy="676276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bg1"/>
              </a:solidFill>
            </a:rPr>
            <a:t>Don't know which area to choose?</a:t>
          </a:r>
        </a:p>
        <a:p>
          <a:pPr algn="l"/>
          <a:r>
            <a:rPr lang="en-GB" sz="1100" u="sng">
              <a:solidFill>
                <a:schemeClr val="bg1"/>
              </a:solidFill>
            </a:rPr>
            <a:t>Click here to Search via postcode or see suggested areas based on your selection below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17</xdr:row>
      <xdr:rowOff>0</xdr:rowOff>
    </xdr:from>
    <xdr:to>
      <xdr:col>5</xdr:col>
      <xdr:colOff>76200</xdr:colOff>
      <xdr:row>17</xdr:row>
      <xdr:rowOff>295275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2838450" y="3333750"/>
          <a:ext cx="1295400" cy="295275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ysClr val="windowText" lastClr="000000"/>
              </a:solidFill>
            </a:rPr>
            <a:t>Search</a:t>
          </a:r>
        </a:p>
      </xdr:txBody>
    </xdr:sp>
    <xdr:clientData/>
  </xdr:twoCellAnchor>
  <xdr:twoCellAnchor>
    <xdr:from>
      <xdr:col>1</xdr:col>
      <xdr:colOff>9526</xdr:colOff>
      <xdr:row>0</xdr:row>
      <xdr:rowOff>38100</xdr:rowOff>
    </xdr:from>
    <xdr:to>
      <xdr:col>3</xdr:col>
      <xdr:colOff>1400176</xdr:colOff>
      <xdr:row>2</xdr:row>
      <xdr:rowOff>76200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104776" y="38100"/>
          <a:ext cx="2076450" cy="352425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1200" b="0"/>
            <a:t>&lt; Back to area selection page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178595</xdr:colOff>
      <xdr:row>29</xdr:row>
      <xdr:rowOff>0</xdr:rowOff>
    </xdr:from>
    <xdr:to>
      <xdr:col>34</xdr:col>
      <xdr:colOff>23814</xdr:colOff>
      <xdr:row>42</xdr:row>
      <xdr:rowOff>190497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</xdr:colOff>
      <xdr:row>14</xdr:row>
      <xdr:rowOff>-1</xdr:rowOff>
    </xdr:from>
    <xdr:to>
      <xdr:col>15</xdr:col>
      <xdr:colOff>-1</xdr:colOff>
      <xdr:row>28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15610</xdr:colOff>
      <xdr:row>28</xdr:row>
      <xdr:rowOff>178595</xdr:rowOff>
    </xdr:from>
    <xdr:to>
      <xdr:col>15</xdr:col>
      <xdr:colOff>11906</xdr:colOff>
      <xdr:row>43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1033</xdr:colOff>
      <xdr:row>14</xdr:row>
      <xdr:rowOff>1</xdr:rowOff>
    </xdr:from>
    <xdr:to>
      <xdr:col>25</xdr:col>
      <xdr:colOff>11906</xdr:colOff>
      <xdr:row>28</xdr:row>
      <xdr:rowOff>11906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178593</xdr:colOff>
      <xdr:row>28</xdr:row>
      <xdr:rowOff>188119</xdr:rowOff>
    </xdr:from>
    <xdr:to>
      <xdr:col>25</xdr:col>
      <xdr:colOff>-1</xdr:colOff>
      <xdr:row>43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190500</xdr:colOff>
      <xdr:row>14</xdr:row>
      <xdr:rowOff>0</xdr:rowOff>
    </xdr:from>
    <xdr:to>
      <xdr:col>34</xdr:col>
      <xdr:colOff>23813</xdr:colOff>
      <xdr:row>28</xdr:row>
      <xdr:rowOff>11906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190499</xdr:colOff>
      <xdr:row>3</xdr:row>
      <xdr:rowOff>0</xdr:rowOff>
    </xdr:from>
    <xdr:to>
      <xdr:col>13</xdr:col>
      <xdr:colOff>13606</xdr:colOff>
      <xdr:row>12</xdr:row>
      <xdr:rowOff>231913</xdr:rowOff>
    </xdr:to>
    <xdr:sp macro="" textlink="">
      <xdr:nvSpPr>
        <xdr:cNvPr id="8" name="Rounded Rectangle 7"/>
        <xdr:cNvSpPr/>
      </xdr:nvSpPr>
      <xdr:spPr>
        <a:xfrm>
          <a:off x="190499" y="326571"/>
          <a:ext cx="4422321" cy="2096092"/>
        </a:xfrm>
        <a:prstGeom prst="roundRect">
          <a:avLst>
            <a:gd name="adj" fmla="val 4809"/>
          </a:avLst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34</xdr:col>
      <xdr:colOff>0</xdr:colOff>
      <xdr:row>12</xdr:row>
      <xdr:rowOff>231321</xdr:rowOff>
    </xdr:to>
    <xdr:sp macro="" textlink="">
      <xdr:nvSpPr>
        <xdr:cNvPr id="9" name="Rounded Rectangle 8"/>
        <xdr:cNvSpPr/>
      </xdr:nvSpPr>
      <xdr:spPr>
        <a:xfrm>
          <a:off x="4726781" y="321469"/>
          <a:ext cx="9822657" cy="2100602"/>
        </a:xfrm>
        <a:prstGeom prst="roundRect">
          <a:avLst>
            <a:gd name="adj" fmla="val 6277"/>
          </a:avLst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27214</xdr:colOff>
      <xdr:row>1</xdr:row>
      <xdr:rowOff>59531</xdr:rowOff>
    </xdr:from>
    <xdr:to>
      <xdr:col>4</xdr:col>
      <xdr:colOff>476250</xdr:colOff>
      <xdr:row>2</xdr:row>
      <xdr:rowOff>238126</xdr:rowOff>
    </xdr:to>
    <xdr:sp macro="" textlink="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217714" y="654844"/>
          <a:ext cx="1663474" cy="285751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1100" b="0"/>
            <a:t>&lt; Back to Area</a:t>
          </a:r>
          <a:r>
            <a:rPr lang="en-GB" sz="1100" b="0" baseline="0"/>
            <a:t> Selection</a:t>
          </a:r>
          <a:endParaRPr lang="en-GB" sz="1100" b="0"/>
        </a:p>
      </xdr:txBody>
    </xdr:sp>
    <xdr:clientData/>
  </xdr:twoCellAnchor>
  <xdr:twoCellAnchor>
    <xdr:from>
      <xdr:col>29</xdr:col>
      <xdr:colOff>600075</xdr:colOff>
      <xdr:row>1</xdr:row>
      <xdr:rowOff>51027</xdr:rowOff>
    </xdr:from>
    <xdr:to>
      <xdr:col>33</xdr:col>
      <xdr:colOff>583748</xdr:colOff>
      <xdr:row>2</xdr:row>
      <xdr:rowOff>250032</xdr:rowOff>
    </xdr:to>
    <xdr:sp macro="" textlink="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12530138" y="646340"/>
          <a:ext cx="1995829" cy="306161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n-GB" sz="1100" b="0"/>
            <a:t>Forward to Area Comparison</a:t>
          </a:r>
          <a:r>
            <a:rPr lang="en-GB" sz="1050" b="1"/>
            <a:t> </a:t>
          </a:r>
          <a:r>
            <a:rPr lang="en-GB" sz="1100" b="1"/>
            <a:t>&gt;</a:t>
          </a:r>
        </a:p>
      </xdr:txBody>
    </xdr:sp>
    <xdr:clientData/>
  </xdr:twoCellAnchor>
  <xdr:twoCellAnchor>
    <xdr:from>
      <xdr:col>0</xdr:col>
      <xdr:colOff>190499</xdr:colOff>
      <xdr:row>0</xdr:row>
      <xdr:rowOff>0</xdr:rowOff>
    </xdr:from>
    <xdr:to>
      <xdr:col>34</xdr:col>
      <xdr:colOff>0</xdr:colOff>
      <xdr:row>0</xdr:row>
      <xdr:rowOff>583406</xdr:rowOff>
    </xdr:to>
    <xdr:sp macro="" textlink="">
      <xdr:nvSpPr>
        <xdr:cNvPr id="13" name="Rounded Rectangle 12"/>
        <xdr:cNvSpPr/>
      </xdr:nvSpPr>
      <xdr:spPr>
        <a:xfrm>
          <a:off x="190499" y="0"/>
          <a:ext cx="14358939" cy="583406"/>
        </a:xfrm>
        <a:prstGeom prst="roundRect">
          <a:avLst>
            <a:gd name="adj" fmla="val 25217"/>
          </a:avLst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0.26517</cdr:x>
      <cdr:y>0.26795</cdr:y>
    </cdr:from>
    <cdr:to>
      <cdr:x>0.53449</cdr:x>
      <cdr:y>0.73064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71377" y="717801"/>
          <a:ext cx="1291259" cy="123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England</a:t>
          </a:r>
          <a:endParaRPr lang="en-GB" sz="1200" b="1"/>
        </a:p>
        <a:p xmlns:a="http://schemas.openxmlformats.org/drawingml/2006/main">
          <a:pPr algn="ctr"/>
          <a:r>
            <a:rPr lang="en-GB" sz="1200" b="1"/>
            <a:t>&amp; Wales</a:t>
          </a:r>
        </a:p>
      </cdr:txBody>
    </cdr:sp>
  </cdr:relSizeAnchor>
  <cdr:relSizeAnchor xmlns:cdr="http://schemas.openxmlformats.org/drawingml/2006/chartDrawing">
    <cdr:from>
      <cdr:x>0.60121</cdr:x>
      <cdr:y>0.68889</cdr:y>
    </cdr:from>
    <cdr:to>
      <cdr:x>0.64185</cdr:x>
      <cdr:y>0.8</cdr:y>
    </cdr:to>
    <cdr:cxnSp macro="">
      <cdr:nvCxnSpPr>
        <cdr:cNvPr id="4" name="Straight Connector 3"/>
        <cdr:cNvCxnSpPr/>
      </cdr:nvCxnSpPr>
      <cdr:spPr>
        <a:xfrm xmlns:a="http://schemas.openxmlformats.org/drawingml/2006/main" flipH="1" flipV="1">
          <a:off x="2818078" y="1845468"/>
          <a:ext cx="190500" cy="297656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0.43629</cdr:x>
      <cdr:y>0.57778</cdr:y>
    </cdr:from>
    <cdr:to>
      <cdr:x>0.47851</cdr:x>
      <cdr:y>0.65333</cdr:y>
    </cdr:to>
    <cdr:cxnSp macro="">
      <cdr:nvCxnSpPr>
        <cdr:cNvPr id="5" name="Straight Connector 4"/>
        <cdr:cNvCxnSpPr/>
      </cdr:nvCxnSpPr>
      <cdr:spPr>
        <a:xfrm xmlns:a="http://schemas.openxmlformats.org/drawingml/2006/main" flipH="1" flipV="1">
          <a:off x="2091796" y="1547812"/>
          <a:ext cx="202407" cy="20240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5444</xdr:colOff>
      <xdr:row>18</xdr:row>
      <xdr:rowOff>0</xdr:rowOff>
    </xdr:from>
    <xdr:to>
      <xdr:col>23</xdr:col>
      <xdr:colOff>707572</xdr:colOff>
      <xdr:row>32</xdr:row>
      <xdr:rowOff>176893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13606</xdr:colOff>
      <xdr:row>18</xdr:row>
      <xdr:rowOff>0</xdr:rowOff>
    </xdr:from>
    <xdr:to>
      <xdr:col>33</xdr:col>
      <xdr:colOff>598712</xdr:colOff>
      <xdr:row>32</xdr:row>
      <xdr:rowOff>176892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17688</xdr:colOff>
      <xdr:row>34</xdr:row>
      <xdr:rowOff>13608</xdr:rowOff>
    </xdr:from>
    <xdr:to>
      <xdr:col>33</xdr:col>
      <xdr:colOff>585108</xdr:colOff>
      <xdr:row>46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190499</xdr:colOff>
      <xdr:row>3</xdr:row>
      <xdr:rowOff>27215</xdr:rowOff>
    </xdr:from>
    <xdr:to>
      <xdr:col>23</xdr:col>
      <xdr:colOff>721180</xdr:colOff>
      <xdr:row>16</xdr:row>
      <xdr:rowOff>190500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2722</xdr:colOff>
      <xdr:row>3</xdr:row>
      <xdr:rowOff>28755</xdr:rowOff>
    </xdr:from>
    <xdr:to>
      <xdr:col>33</xdr:col>
      <xdr:colOff>598715</xdr:colOff>
      <xdr:row>17</xdr:row>
      <xdr:rowOff>5291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2</xdr:row>
      <xdr:rowOff>52917</xdr:rowOff>
    </xdr:from>
    <xdr:to>
      <xdr:col>4</xdr:col>
      <xdr:colOff>330730</xdr:colOff>
      <xdr:row>2</xdr:row>
      <xdr:rowOff>357188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185209" y="52917"/>
          <a:ext cx="1838854" cy="304271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1200" b="0"/>
            <a:t>&lt;&lt; Back to Area Selection</a:t>
          </a:r>
        </a:p>
      </xdr:txBody>
    </xdr:sp>
    <xdr:clientData/>
  </xdr:twoCellAnchor>
  <xdr:twoCellAnchor>
    <xdr:from>
      <xdr:col>4</xdr:col>
      <xdr:colOff>502709</xdr:colOff>
      <xdr:row>2</xdr:row>
      <xdr:rowOff>52917</xdr:rowOff>
    </xdr:from>
    <xdr:to>
      <xdr:col>11</xdr:col>
      <xdr:colOff>449793</xdr:colOff>
      <xdr:row>2</xdr:row>
      <xdr:rowOff>357188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2196042" y="52917"/>
          <a:ext cx="1838855" cy="304271"/>
        </a:xfrm>
        <a:prstGeom prst="roundRect">
          <a:avLst/>
        </a:prstGeom>
        <a:solidFill>
          <a:srgbClr val="D7220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1200" b="0"/>
            <a:t>&lt; Back to Area  Analysis</a:t>
          </a:r>
        </a:p>
      </xdr:txBody>
    </xdr:sp>
    <xdr:clientData/>
  </xdr:twoCellAnchor>
  <xdr:twoCellAnchor>
    <xdr:from>
      <xdr:col>0</xdr:col>
      <xdr:colOff>190499</xdr:colOff>
      <xdr:row>0</xdr:row>
      <xdr:rowOff>0</xdr:rowOff>
    </xdr:from>
    <xdr:to>
      <xdr:col>34</xdr:col>
      <xdr:colOff>0</xdr:colOff>
      <xdr:row>0</xdr:row>
      <xdr:rowOff>583406</xdr:rowOff>
    </xdr:to>
    <xdr:sp macro="" textlink="">
      <xdr:nvSpPr>
        <xdr:cNvPr id="11" name="Rounded Rectangle 10"/>
        <xdr:cNvSpPr/>
      </xdr:nvSpPr>
      <xdr:spPr>
        <a:xfrm>
          <a:off x="190499" y="0"/>
          <a:ext cx="14382751" cy="583406"/>
        </a:xfrm>
        <a:prstGeom prst="roundRect">
          <a:avLst>
            <a:gd name="adj" fmla="val 25217"/>
          </a:avLst>
        </a:prstGeom>
        <a:noFill/>
        <a:ln w="285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400000</xdr:colOff>
      <xdr:row>1</xdr:row>
      <xdr:rowOff>9526</xdr:rowOff>
    </xdr:from>
    <xdr:to>
      <xdr:col>16</xdr:col>
      <xdr:colOff>514350</xdr:colOff>
      <xdr:row>14</xdr:row>
      <xdr:rowOff>123826</xdr:rowOff>
    </xdr:to>
    <xdr:sp macro="" textlink="">
      <xdr:nvSpPr>
        <xdr:cNvPr id="3" name="Rectangle 2"/>
        <xdr:cNvSpPr/>
      </xdr:nvSpPr>
      <xdr:spPr>
        <a:xfrm>
          <a:off x="6257875" y="209551"/>
          <a:ext cx="4381550" cy="26098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543100</xdr:colOff>
      <xdr:row>5</xdr:row>
      <xdr:rowOff>124325</xdr:rowOff>
    </xdr:from>
    <xdr:to>
      <xdr:col>12</xdr:col>
      <xdr:colOff>29446</xdr:colOff>
      <xdr:row>9</xdr:row>
      <xdr:rowOff>62525</xdr:rowOff>
    </xdr:to>
    <xdr:sp macro="" textlink="">
      <xdr:nvSpPr>
        <xdr:cNvPr id="4" name="Rectangle 3"/>
        <xdr:cNvSpPr/>
      </xdr:nvSpPr>
      <xdr:spPr>
        <a:xfrm>
          <a:off x="6400975" y="108635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12</xdr:col>
      <xdr:colOff>118031</xdr:colOff>
      <xdr:row>5</xdr:row>
      <xdr:rowOff>124325</xdr:rowOff>
    </xdr:from>
    <xdr:to>
      <xdr:col>14</xdr:col>
      <xdr:colOff>213977</xdr:colOff>
      <xdr:row>9</xdr:row>
      <xdr:rowOff>62525</xdr:rowOff>
    </xdr:to>
    <xdr:sp macro="" textlink="">
      <xdr:nvSpPr>
        <xdr:cNvPr id="5" name="Rectangle 4"/>
        <xdr:cNvSpPr/>
      </xdr:nvSpPr>
      <xdr:spPr>
        <a:xfrm>
          <a:off x="7804706" y="108635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>
    <xdr:from>
      <xdr:col>14</xdr:col>
      <xdr:colOff>309377</xdr:colOff>
      <xdr:row>5</xdr:row>
      <xdr:rowOff>124325</xdr:rowOff>
    </xdr:from>
    <xdr:to>
      <xdr:col>16</xdr:col>
      <xdr:colOff>405323</xdr:colOff>
      <xdr:row>9</xdr:row>
      <xdr:rowOff>62525</xdr:rowOff>
    </xdr:to>
    <xdr:sp macro="" textlink="">
      <xdr:nvSpPr>
        <xdr:cNvPr id="6" name="Rectangle 5"/>
        <xdr:cNvSpPr/>
      </xdr:nvSpPr>
      <xdr:spPr>
        <a:xfrm>
          <a:off x="9215252" y="108635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9</xdr:col>
      <xdr:colOff>543100</xdr:colOff>
      <xdr:row>9</xdr:row>
      <xdr:rowOff>144725</xdr:rowOff>
    </xdr:from>
    <xdr:to>
      <xdr:col>12</xdr:col>
      <xdr:colOff>29446</xdr:colOff>
      <xdr:row>13</xdr:row>
      <xdr:rowOff>101975</xdr:rowOff>
    </xdr:to>
    <xdr:sp macro="" textlink="">
      <xdr:nvSpPr>
        <xdr:cNvPr id="7" name="Rectangle 6"/>
        <xdr:cNvSpPr/>
      </xdr:nvSpPr>
      <xdr:spPr>
        <a:xfrm>
          <a:off x="6400975" y="188780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4</a:t>
          </a:r>
        </a:p>
      </xdr:txBody>
    </xdr:sp>
    <xdr:clientData/>
  </xdr:twoCellAnchor>
  <xdr:twoCellAnchor>
    <xdr:from>
      <xdr:col>12</xdr:col>
      <xdr:colOff>118031</xdr:colOff>
      <xdr:row>9</xdr:row>
      <xdr:rowOff>144725</xdr:rowOff>
    </xdr:from>
    <xdr:to>
      <xdr:col>14</xdr:col>
      <xdr:colOff>213977</xdr:colOff>
      <xdr:row>13</xdr:row>
      <xdr:rowOff>101975</xdr:rowOff>
    </xdr:to>
    <xdr:sp macro="" textlink="">
      <xdr:nvSpPr>
        <xdr:cNvPr id="8" name="Rectangle 7"/>
        <xdr:cNvSpPr/>
      </xdr:nvSpPr>
      <xdr:spPr>
        <a:xfrm>
          <a:off x="7804706" y="188780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5</a:t>
          </a:r>
        </a:p>
      </xdr:txBody>
    </xdr:sp>
    <xdr:clientData/>
  </xdr:twoCellAnchor>
  <xdr:twoCellAnchor>
    <xdr:from>
      <xdr:col>14</xdr:col>
      <xdr:colOff>309377</xdr:colOff>
      <xdr:row>9</xdr:row>
      <xdr:rowOff>144725</xdr:rowOff>
    </xdr:from>
    <xdr:to>
      <xdr:col>16</xdr:col>
      <xdr:colOff>405323</xdr:colOff>
      <xdr:row>13</xdr:row>
      <xdr:rowOff>101975</xdr:rowOff>
    </xdr:to>
    <xdr:sp macro="" textlink="">
      <xdr:nvSpPr>
        <xdr:cNvPr id="9" name="Rectangle 8"/>
        <xdr:cNvSpPr/>
      </xdr:nvSpPr>
      <xdr:spPr>
        <a:xfrm>
          <a:off x="9215252" y="188780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6</a:t>
          </a:r>
        </a:p>
      </xdr:txBody>
    </xdr:sp>
    <xdr:clientData/>
  </xdr:twoCellAnchor>
  <xdr:twoCellAnchor>
    <xdr:from>
      <xdr:col>9</xdr:col>
      <xdr:colOff>543100</xdr:colOff>
      <xdr:row>1</xdr:row>
      <xdr:rowOff>57475</xdr:rowOff>
    </xdr:from>
    <xdr:to>
      <xdr:col>16</xdr:col>
      <xdr:colOff>390525</xdr:colOff>
      <xdr:row>5</xdr:row>
      <xdr:rowOff>21575</xdr:rowOff>
    </xdr:to>
    <xdr:sp macro="" textlink="">
      <xdr:nvSpPr>
        <xdr:cNvPr id="10" name="Rectangle 9"/>
        <xdr:cNvSpPr/>
      </xdr:nvSpPr>
      <xdr:spPr>
        <a:xfrm>
          <a:off x="6400975" y="257500"/>
          <a:ext cx="4114625" cy="72610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</a:rPr>
            <a:t>Analysis</a:t>
          </a:r>
          <a:r>
            <a:rPr lang="en-GB" sz="2400" b="1" baseline="0">
              <a:solidFill>
                <a:sysClr val="windowText" lastClr="000000"/>
              </a:solidFill>
            </a:rPr>
            <a:t> of your Selected area</a:t>
          </a:r>
          <a:endParaRPr lang="en-GB" sz="2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400000</xdr:colOff>
      <xdr:row>18</xdr:row>
      <xdr:rowOff>66676</xdr:rowOff>
    </xdr:from>
    <xdr:to>
      <xdr:col>16</xdr:col>
      <xdr:colOff>514350</xdr:colOff>
      <xdr:row>32</xdr:row>
      <xdr:rowOff>9526</xdr:rowOff>
    </xdr:to>
    <xdr:sp macro="" textlink="">
      <xdr:nvSpPr>
        <xdr:cNvPr id="11" name="Rectangle 10"/>
        <xdr:cNvSpPr/>
      </xdr:nvSpPr>
      <xdr:spPr>
        <a:xfrm>
          <a:off x="6257875" y="3543301"/>
          <a:ext cx="4381550" cy="26098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114475</xdr:colOff>
      <xdr:row>18</xdr:row>
      <xdr:rowOff>114800</xdr:rowOff>
    </xdr:from>
    <xdr:to>
      <xdr:col>14</xdr:col>
      <xdr:colOff>210421</xdr:colOff>
      <xdr:row>22</xdr:row>
      <xdr:rowOff>72050</xdr:rowOff>
    </xdr:to>
    <xdr:sp macro="" textlink="">
      <xdr:nvSpPr>
        <xdr:cNvPr id="12" name="Rectangle 11"/>
        <xdr:cNvSpPr/>
      </xdr:nvSpPr>
      <xdr:spPr>
        <a:xfrm>
          <a:off x="7801150" y="3591425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7</a:t>
          </a:r>
        </a:p>
      </xdr:txBody>
    </xdr:sp>
    <xdr:clientData/>
  </xdr:twoCellAnchor>
  <xdr:twoCellAnchor>
    <xdr:from>
      <xdr:col>14</xdr:col>
      <xdr:colOff>346631</xdr:colOff>
      <xdr:row>18</xdr:row>
      <xdr:rowOff>124325</xdr:rowOff>
    </xdr:from>
    <xdr:to>
      <xdr:col>16</xdr:col>
      <xdr:colOff>442577</xdr:colOff>
      <xdr:row>22</xdr:row>
      <xdr:rowOff>81575</xdr:rowOff>
    </xdr:to>
    <xdr:sp macro="" textlink="">
      <xdr:nvSpPr>
        <xdr:cNvPr id="13" name="Rectangle 12"/>
        <xdr:cNvSpPr/>
      </xdr:nvSpPr>
      <xdr:spPr>
        <a:xfrm>
          <a:off x="9252506" y="3600950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>
    <xdr:from>
      <xdr:col>12</xdr:col>
      <xdr:colOff>109352</xdr:colOff>
      <xdr:row>22</xdr:row>
      <xdr:rowOff>171950</xdr:rowOff>
    </xdr:from>
    <xdr:to>
      <xdr:col>14</xdr:col>
      <xdr:colOff>205298</xdr:colOff>
      <xdr:row>26</xdr:row>
      <xdr:rowOff>129200</xdr:rowOff>
    </xdr:to>
    <xdr:sp macro="" textlink="">
      <xdr:nvSpPr>
        <xdr:cNvPr id="14" name="Rectangle 13"/>
        <xdr:cNvSpPr/>
      </xdr:nvSpPr>
      <xdr:spPr>
        <a:xfrm>
          <a:off x="7796027" y="4410575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9</a:t>
          </a:r>
        </a:p>
      </xdr:txBody>
    </xdr:sp>
    <xdr:clientData/>
  </xdr:twoCellAnchor>
  <xdr:twoCellAnchor>
    <xdr:from>
      <xdr:col>14</xdr:col>
      <xdr:colOff>343075</xdr:colOff>
      <xdr:row>22</xdr:row>
      <xdr:rowOff>173300</xdr:rowOff>
    </xdr:from>
    <xdr:to>
      <xdr:col>16</xdr:col>
      <xdr:colOff>439021</xdr:colOff>
      <xdr:row>26</xdr:row>
      <xdr:rowOff>130550</xdr:rowOff>
    </xdr:to>
    <xdr:sp macro="" textlink="">
      <xdr:nvSpPr>
        <xdr:cNvPr id="15" name="Rectangle 14"/>
        <xdr:cNvSpPr/>
      </xdr:nvSpPr>
      <xdr:spPr>
        <a:xfrm>
          <a:off x="9248950" y="4411925"/>
          <a:ext cx="1315146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10</a:t>
          </a:r>
        </a:p>
      </xdr:txBody>
    </xdr:sp>
    <xdr:clientData/>
  </xdr:twoCellAnchor>
  <xdr:twoCellAnchor>
    <xdr:from>
      <xdr:col>12</xdr:col>
      <xdr:colOff>118030</xdr:colOff>
      <xdr:row>27</xdr:row>
      <xdr:rowOff>30425</xdr:rowOff>
    </xdr:from>
    <xdr:to>
      <xdr:col>16</xdr:col>
      <xdr:colOff>438149</xdr:colOff>
      <xdr:row>30</xdr:row>
      <xdr:rowOff>178175</xdr:rowOff>
    </xdr:to>
    <xdr:sp macro="" textlink="">
      <xdr:nvSpPr>
        <xdr:cNvPr id="16" name="Rectangle 15"/>
        <xdr:cNvSpPr/>
      </xdr:nvSpPr>
      <xdr:spPr>
        <a:xfrm>
          <a:off x="7804705" y="5221550"/>
          <a:ext cx="2758519" cy="7192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2800" b="1">
              <a:solidFill>
                <a:sysClr val="windowText" lastClr="000000"/>
              </a:solidFill>
            </a:rPr>
            <a:t>11</a:t>
          </a:r>
        </a:p>
      </xdr:txBody>
    </xdr:sp>
    <xdr:clientData/>
  </xdr:twoCellAnchor>
  <xdr:twoCellAnchor>
    <xdr:from>
      <xdr:col>9</xdr:col>
      <xdr:colOff>543100</xdr:colOff>
      <xdr:row>18</xdr:row>
      <xdr:rowOff>114625</xdr:rowOff>
    </xdr:from>
    <xdr:to>
      <xdr:col>11</xdr:col>
      <xdr:colOff>561975</xdr:colOff>
      <xdr:row>31</xdr:row>
      <xdr:rowOff>66675</xdr:rowOff>
    </xdr:to>
    <xdr:sp macro="" textlink="">
      <xdr:nvSpPr>
        <xdr:cNvPr id="17" name="Rectangle 16"/>
        <xdr:cNvSpPr/>
      </xdr:nvSpPr>
      <xdr:spPr>
        <a:xfrm>
          <a:off x="6400975" y="3591250"/>
          <a:ext cx="1238075" cy="242855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</a:rPr>
            <a:t>Area Comparison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%20statistics@insolvency.gsi.gov.u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38"/>
  <sheetViews>
    <sheetView topLeftCell="A40" workbookViewId="0">
      <selection activeCell="A64" sqref="A64"/>
    </sheetView>
  </sheetViews>
  <sheetFormatPr defaultRowHeight="15" x14ac:dyDescent="0.25"/>
  <cols>
    <col min="14" max="14" width="14.42578125" customWidth="1"/>
    <col min="15" max="15" width="5.28515625" customWidth="1"/>
  </cols>
  <sheetData>
    <row r="1" spans="1:18" x14ac:dyDescent="0.25">
      <c r="A1" t="str">
        <f>B1&amp;D1</f>
        <v>E1E09000030</v>
      </c>
      <c r="B1" s="3" t="s">
        <v>908</v>
      </c>
      <c r="C1" s="3" t="s">
        <v>58</v>
      </c>
      <c r="D1" s="3" t="s">
        <v>911</v>
      </c>
      <c r="E1" s="3" t="s">
        <v>50</v>
      </c>
      <c r="F1" s="3" t="s">
        <v>355</v>
      </c>
      <c r="G1" s="11">
        <v>404</v>
      </c>
      <c r="H1" s="12">
        <v>1</v>
      </c>
      <c r="I1" s="10">
        <v>1</v>
      </c>
      <c r="J1" s="10" t="s">
        <v>3388</v>
      </c>
      <c r="N1" t="str">
        <f t="shared" ref="N1:N32" si="0">O1&amp;Q1</f>
        <v>E1E09000030</v>
      </c>
      <c r="O1" s="3" t="s">
        <v>908</v>
      </c>
      <c r="P1" s="3" t="s">
        <v>58</v>
      </c>
      <c r="Q1" s="3" t="s">
        <v>911</v>
      </c>
      <c r="R1">
        <f t="shared" ref="R1:R32" si="1">SUMIF(A:A,N1,G:G)</f>
        <v>404</v>
      </c>
    </row>
    <row r="2" spans="1:18" x14ac:dyDescent="0.25">
      <c r="A2" t="str">
        <f t="shared" ref="A2:A65" si="2">B2&amp;D2</f>
        <v>EC1E09000001</v>
      </c>
      <c r="B2" s="3" t="s">
        <v>3526</v>
      </c>
      <c r="C2" s="3" t="s">
        <v>58</v>
      </c>
      <c r="D2" s="3" t="s">
        <v>909</v>
      </c>
      <c r="E2" s="3" t="s">
        <v>50</v>
      </c>
      <c r="F2" s="3" t="s">
        <v>355</v>
      </c>
      <c r="G2" s="11">
        <v>114</v>
      </c>
      <c r="H2" s="12">
        <v>2</v>
      </c>
      <c r="I2" s="10">
        <v>1</v>
      </c>
      <c r="J2" s="10" t="s">
        <v>3389</v>
      </c>
      <c r="N2" t="str">
        <f t="shared" si="0"/>
        <v>EC1E09000019</v>
      </c>
      <c r="O2" s="3" t="s">
        <v>3526</v>
      </c>
      <c r="P2" s="3" t="s">
        <v>58</v>
      </c>
      <c r="Q2" s="3" t="s">
        <v>933</v>
      </c>
      <c r="R2">
        <f t="shared" si="1"/>
        <v>1381</v>
      </c>
    </row>
    <row r="3" spans="1:18" x14ac:dyDescent="0.25">
      <c r="A3" t="str">
        <f t="shared" si="2"/>
        <v>EC1E09000019</v>
      </c>
      <c r="B3" s="3" t="s">
        <v>3526</v>
      </c>
      <c r="C3" s="3" t="s">
        <v>58</v>
      </c>
      <c r="D3" s="3" t="s">
        <v>933</v>
      </c>
      <c r="E3" s="3" t="s">
        <v>50</v>
      </c>
      <c r="F3" s="3" t="s">
        <v>355</v>
      </c>
      <c r="G3" s="11">
        <v>110</v>
      </c>
      <c r="H3" s="12">
        <v>2</v>
      </c>
      <c r="I3" s="10">
        <v>2</v>
      </c>
      <c r="J3" s="10" t="s">
        <v>3390</v>
      </c>
      <c r="N3" t="str">
        <f t="shared" si="0"/>
        <v>EC1E09000007</v>
      </c>
      <c r="O3" s="3" t="s">
        <v>3526</v>
      </c>
      <c r="P3" s="3" t="s">
        <v>58</v>
      </c>
      <c r="Q3" s="3" t="s">
        <v>605</v>
      </c>
      <c r="R3">
        <f t="shared" si="1"/>
        <v>206</v>
      </c>
    </row>
    <row r="4" spans="1:18" x14ac:dyDescent="0.25">
      <c r="A4" t="str">
        <f t="shared" si="2"/>
        <v>EC1E09000019</v>
      </c>
      <c r="B4" s="3" t="s">
        <v>3526</v>
      </c>
      <c r="C4" s="3" t="s">
        <v>58</v>
      </c>
      <c r="D4" s="3" t="s">
        <v>933</v>
      </c>
      <c r="E4" s="3" t="s">
        <v>50</v>
      </c>
      <c r="F4" s="3" t="s">
        <v>355</v>
      </c>
      <c r="G4" s="11">
        <v>183</v>
      </c>
      <c r="H4" s="12">
        <v>3</v>
      </c>
      <c r="I4" s="10">
        <v>1</v>
      </c>
      <c r="J4" s="10" t="s">
        <v>3391</v>
      </c>
      <c r="N4" t="str">
        <f t="shared" si="0"/>
        <v>EC1E09000001</v>
      </c>
      <c r="O4" s="3" t="s">
        <v>3526</v>
      </c>
      <c r="P4" s="3" t="s">
        <v>58</v>
      </c>
      <c r="Q4" s="3" t="s">
        <v>909</v>
      </c>
      <c r="R4">
        <f t="shared" si="1"/>
        <v>161</v>
      </c>
    </row>
    <row r="5" spans="1:18" x14ac:dyDescent="0.25">
      <c r="A5" t="str">
        <f t="shared" si="2"/>
        <v>EC1E09000007</v>
      </c>
      <c r="B5" s="3" t="s">
        <v>3526</v>
      </c>
      <c r="C5" s="3" t="s">
        <v>58</v>
      </c>
      <c r="D5" s="3" t="s">
        <v>605</v>
      </c>
      <c r="E5" s="3" t="s">
        <v>50</v>
      </c>
      <c r="F5" s="3" t="s">
        <v>355</v>
      </c>
      <c r="G5" s="11">
        <v>12</v>
      </c>
      <c r="H5" s="12">
        <v>3</v>
      </c>
      <c r="I5" s="10">
        <v>2</v>
      </c>
      <c r="J5" s="10" t="s">
        <v>3392</v>
      </c>
      <c r="N5" t="str">
        <f t="shared" si="0"/>
        <v>EC1E09000012</v>
      </c>
      <c r="O5" s="3" t="s">
        <v>3526</v>
      </c>
      <c r="P5" s="3" t="s">
        <v>58</v>
      </c>
      <c r="Q5" s="3" t="s">
        <v>910</v>
      </c>
      <c r="R5">
        <f t="shared" si="1"/>
        <v>32</v>
      </c>
    </row>
    <row r="6" spans="1:18" x14ac:dyDescent="0.25">
      <c r="A6" t="str">
        <f t="shared" si="2"/>
        <v>EC1E09000001</v>
      </c>
      <c r="B6" s="3" t="s">
        <v>3526</v>
      </c>
      <c r="C6" s="3" t="s">
        <v>58</v>
      </c>
      <c r="D6" s="3" t="s">
        <v>909</v>
      </c>
      <c r="E6" s="3" t="s">
        <v>50</v>
      </c>
      <c r="F6" s="3" t="s">
        <v>355</v>
      </c>
      <c r="G6" s="11">
        <v>6</v>
      </c>
      <c r="H6" s="12">
        <v>3</v>
      </c>
      <c r="I6" s="10">
        <v>3</v>
      </c>
      <c r="J6" s="10" t="s">
        <v>3393</v>
      </c>
      <c r="N6" t="str">
        <f t="shared" si="0"/>
        <v>EC2E09000001</v>
      </c>
      <c r="O6" s="3" t="s">
        <v>3527</v>
      </c>
      <c r="P6" s="3" t="s">
        <v>58</v>
      </c>
      <c r="Q6" s="3" t="s">
        <v>909</v>
      </c>
      <c r="R6">
        <f t="shared" si="1"/>
        <v>520</v>
      </c>
    </row>
    <row r="7" spans="1:18" x14ac:dyDescent="0.25">
      <c r="A7" t="str">
        <f t="shared" si="2"/>
        <v>EC1E09000007</v>
      </c>
      <c r="B7" s="3" t="s">
        <v>3526</v>
      </c>
      <c r="C7" s="3" t="s">
        <v>58</v>
      </c>
      <c r="D7" s="3" t="s">
        <v>605</v>
      </c>
      <c r="E7" s="3" t="s">
        <v>50</v>
      </c>
      <c r="F7" s="3" t="s">
        <v>355</v>
      </c>
      <c r="G7" s="11">
        <v>146</v>
      </c>
      <c r="H7" s="12">
        <v>3</v>
      </c>
      <c r="I7" s="10">
        <v>1</v>
      </c>
      <c r="J7" s="10" t="s">
        <v>3394</v>
      </c>
      <c r="N7" t="str">
        <f t="shared" si="0"/>
        <v>EC2E09000019</v>
      </c>
      <c r="O7" s="3" t="s">
        <v>3527</v>
      </c>
      <c r="P7" s="3" t="s">
        <v>58</v>
      </c>
      <c r="Q7" s="3" t="s">
        <v>933</v>
      </c>
      <c r="R7">
        <f t="shared" si="1"/>
        <v>284</v>
      </c>
    </row>
    <row r="8" spans="1:18" x14ac:dyDescent="0.25">
      <c r="A8" t="str">
        <f t="shared" si="2"/>
        <v>EC1E09000001</v>
      </c>
      <c r="B8" s="3" t="s">
        <v>3526</v>
      </c>
      <c r="C8" s="3" t="s">
        <v>58</v>
      </c>
      <c r="D8" s="3" t="s">
        <v>909</v>
      </c>
      <c r="E8" s="3" t="s">
        <v>50</v>
      </c>
      <c r="F8" s="3" t="s">
        <v>355</v>
      </c>
      <c r="G8" s="11">
        <v>16</v>
      </c>
      <c r="H8" s="12">
        <v>3</v>
      </c>
      <c r="I8" s="10">
        <v>2</v>
      </c>
      <c r="J8" s="10" t="s">
        <v>3395</v>
      </c>
      <c r="N8" t="str">
        <f t="shared" si="0"/>
        <v>EC2E09000012</v>
      </c>
      <c r="O8" s="3" t="s">
        <v>3527</v>
      </c>
      <c r="P8" s="3" t="s">
        <v>58</v>
      </c>
      <c r="Q8" s="3" t="s">
        <v>910</v>
      </c>
      <c r="R8">
        <f t="shared" si="1"/>
        <v>232</v>
      </c>
    </row>
    <row r="9" spans="1:18" x14ac:dyDescent="0.25">
      <c r="A9" t="str">
        <f t="shared" si="2"/>
        <v>EC1E09000019</v>
      </c>
      <c r="B9" s="3" t="s">
        <v>3526</v>
      </c>
      <c r="C9" s="3" t="s">
        <v>58</v>
      </c>
      <c r="D9" s="3" t="s">
        <v>933</v>
      </c>
      <c r="E9" s="3" t="s">
        <v>50</v>
      </c>
      <c r="F9" s="3" t="s">
        <v>355</v>
      </c>
      <c r="G9" s="11">
        <v>9</v>
      </c>
      <c r="H9" s="12">
        <v>3</v>
      </c>
      <c r="I9" s="10">
        <v>3</v>
      </c>
      <c r="J9" s="10" t="s">
        <v>3396</v>
      </c>
      <c r="N9" t="str">
        <f t="shared" si="0"/>
        <v>EC2E09000030</v>
      </c>
      <c r="O9" s="3" t="s">
        <v>3527</v>
      </c>
      <c r="P9" s="3" t="s">
        <v>58</v>
      </c>
      <c r="Q9" s="3" t="s">
        <v>911</v>
      </c>
      <c r="R9">
        <f t="shared" si="1"/>
        <v>3</v>
      </c>
    </row>
    <row r="10" spans="1:18" x14ac:dyDescent="0.25">
      <c r="A10" t="str">
        <f t="shared" si="2"/>
        <v>EC1E09000019</v>
      </c>
      <c r="B10" s="3" t="s">
        <v>3526</v>
      </c>
      <c r="C10" s="3" t="s">
        <v>58</v>
      </c>
      <c r="D10" s="3" t="s">
        <v>933</v>
      </c>
      <c r="E10" s="3" t="s">
        <v>50</v>
      </c>
      <c r="F10" s="3" t="s">
        <v>355</v>
      </c>
      <c r="G10" s="11">
        <v>237</v>
      </c>
      <c r="H10" s="12">
        <v>1</v>
      </c>
      <c r="I10" s="10">
        <v>1</v>
      </c>
      <c r="J10" s="10" t="s">
        <v>3397</v>
      </c>
      <c r="N10" t="str">
        <f t="shared" si="0"/>
        <v>EC3E09000001</v>
      </c>
      <c r="O10" s="3" t="s">
        <v>3528</v>
      </c>
      <c r="P10" s="3" t="s">
        <v>58</v>
      </c>
      <c r="Q10" s="3" t="s">
        <v>909</v>
      </c>
      <c r="R10">
        <f t="shared" si="1"/>
        <v>424</v>
      </c>
    </row>
    <row r="11" spans="1:18" x14ac:dyDescent="0.25">
      <c r="A11" t="str">
        <f t="shared" si="2"/>
        <v>EC1E09000019</v>
      </c>
      <c r="B11" s="3" t="s">
        <v>3526</v>
      </c>
      <c r="C11" s="3" t="s">
        <v>58</v>
      </c>
      <c r="D11" s="3" t="s">
        <v>933</v>
      </c>
      <c r="E11" s="3" t="s">
        <v>50</v>
      </c>
      <c r="F11" s="3" t="s">
        <v>355</v>
      </c>
      <c r="G11" s="11">
        <v>230</v>
      </c>
      <c r="H11" s="12">
        <v>2</v>
      </c>
      <c r="I11" s="10">
        <v>1</v>
      </c>
      <c r="J11" s="10" t="s">
        <v>3398</v>
      </c>
      <c r="N11" t="str">
        <f t="shared" si="0"/>
        <v>EC3E09000019</v>
      </c>
      <c r="O11" s="3" t="s">
        <v>3528</v>
      </c>
      <c r="P11" s="3" t="s">
        <v>58</v>
      </c>
      <c r="Q11" s="3" t="s">
        <v>933</v>
      </c>
      <c r="R11">
        <f t="shared" si="1"/>
        <v>45</v>
      </c>
    </row>
    <row r="12" spans="1:18" x14ac:dyDescent="0.25">
      <c r="A12" t="str">
        <f t="shared" si="2"/>
        <v>EC1E09000007</v>
      </c>
      <c r="B12" s="3" t="s">
        <v>3526</v>
      </c>
      <c r="C12" s="3" t="s">
        <v>58</v>
      </c>
      <c r="D12" s="3" t="s">
        <v>605</v>
      </c>
      <c r="E12" s="3" t="s">
        <v>50</v>
      </c>
      <c r="F12" s="3" t="s">
        <v>355</v>
      </c>
      <c r="G12" s="11">
        <v>48</v>
      </c>
      <c r="H12" s="12">
        <v>2</v>
      </c>
      <c r="I12" s="10">
        <v>2</v>
      </c>
      <c r="J12" s="10" t="s">
        <v>3399</v>
      </c>
      <c r="N12" t="str">
        <f t="shared" si="0"/>
        <v>EC3E09000030</v>
      </c>
      <c r="O12" s="3" t="s">
        <v>3528</v>
      </c>
      <c r="P12" s="3" t="s">
        <v>58</v>
      </c>
      <c r="Q12" s="3" t="s">
        <v>911</v>
      </c>
      <c r="R12">
        <f t="shared" si="1"/>
        <v>10</v>
      </c>
    </row>
    <row r="13" spans="1:18" x14ac:dyDescent="0.25">
      <c r="A13" t="str">
        <f t="shared" si="2"/>
        <v>EC1E09000019</v>
      </c>
      <c r="B13" s="3" t="s">
        <v>3526</v>
      </c>
      <c r="C13" s="3" t="s">
        <v>58</v>
      </c>
      <c r="D13" s="3" t="s">
        <v>933</v>
      </c>
      <c r="E13" s="3" t="s">
        <v>50</v>
      </c>
      <c r="F13" s="3" t="s">
        <v>355</v>
      </c>
      <c r="G13" s="11">
        <v>451</v>
      </c>
      <c r="H13" s="12">
        <v>2</v>
      </c>
      <c r="I13" s="10">
        <v>1</v>
      </c>
      <c r="J13" s="10" t="s">
        <v>3400</v>
      </c>
      <c r="N13" t="str">
        <f t="shared" si="0"/>
        <v>EC4E09000001</v>
      </c>
      <c r="O13" s="3" t="s">
        <v>3529</v>
      </c>
      <c r="P13" s="3" t="s">
        <v>58</v>
      </c>
      <c r="Q13" s="3" t="s">
        <v>909</v>
      </c>
      <c r="R13">
        <f t="shared" si="1"/>
        <v>591</v>
      </c>
    </row>
    <row r="14" spans="1:18" x14ac:dyDescent="0.25">
      <c r="A14" t="str">
        <f t="shared" si="2"/>
        <v>EC1E09000012</v>
      </c>
      <c r="B14" s="3" t="s">
        <v>3526</v>
      </c>
      <c r="C14" s="3" t="s">
        <v>58</v>
      </c>
      <c r="D14" s="3" t="s">
        <v>910</v>
      </c>
      <c r="E14" s="3" t="s">
        <v>50</v>
      </c>
      <c r="F14" s="3" t="s">
        <v>355</v>
      </c>
      <c r="G14" s="11">
        <v>32</v>
      </c>
      <c r="H14" s="12">
        <v>2</v>
      </c>
      <c r="I14" s="10">
        <v>2</v>
      </c>
      <c r="J14" s="10" t="s">
        <v>3401</v>
      </c>
      <c r="N14" t="str">
        <f t="shared" si="0"/>
        <v>EC4E09000019</v>
      </c>
      <c r="O14" s="3" t="s">
        <v>3529</v>
      </c>
      <c r="P14" s="3" t="s">
        <v>58</v>
      </c>
      <c r="Q14" s="3" t="s">
        <v>933</v>
      </c>
      <c r="R14">
        <f t="shared" si="1"/>
        <v>78</v>
      </c>
    </row>
    <row r="15" spans="1:18" x14ac:dyDescent="0.25">
      <c r="A15" t="str">
        <f t="shared" si="2"/>
        <v>EC1E09000019</v>
      </c>
      <c r="B15" s="3" t="s">
        <v>3526</v>
      </c>
      <c r="C15" s="3" t="s">
        <v>58</v>
      </c>
      <c r="D15" s="3" t="s">
        <v>933</v>
      </c>
      <c r="E15" s="3" t="s">
        <v>50</v>
      </c>
      <c r="F15" s="3" t="s">
        <v>355</v>
      </c>
      <c r="G15" s="11">
        <v>161</v>
      </c>
      <c r="H15" s="12">
        <v>2</v>
      </c>
      <c r="I15" s="10">
        <v>1</v>
      </c>
      <c r="J15" s="10" t="s">
        <v>3402</v>
      </c>
      <c r="N15" t="str">
        <f t="shared" si="0"/>
        <v>EC4E09000033</v>
      </c>
      <c r="O15" s="3" t="s">
        <v>3529</v>
      </c>
      <c r="P15" s="3" t="s">
        <v>58</v>
      </c>
      <c r="Q15" s="3" t="s">
        <v>957</v>
      </c>
      <c r="R15">
        <f t="shared" si="1"/>
        <v>6</v>
      </c>
    </row>
    <row r="16" spans="1:18" x14ac:dyDescent="0.25">
      <c r="A16" t="str">
        <f t="shared" si="2"/>
        <v>EC1E09000001</v>
      </c>
      <c r="B16" s="3" t="s">
        <v>3526</v>
      </c>
      <c r="C16" s="3" t="s">
        <v>58</v>
      </c>
      <c r="D16" s="3" t="s">
        <v>909</v>
      </c>
      <c r="E16" s="3" t="s">
        <v>50</v>
      </c>
      <c r="F16" s="3" t="s">
        <v>355</v>
      </c>
      <c r="G16" s="11">
        <v>25</v>
      </c>
      <c r="H16" s="12">
        <v>2</v>
      </c>
      <c r="I16" s="10">
        <v>2</v>
      </c>
      <c r="J16" s="10" t="s">
        <v>3403</v>
      </c>
      <c r="N16" t="str">
        <f t="shared" si="0"/>
        <v>N1E09000019</v>
      </c>
      <c r="O16" s="3" t="s">
        <v>1688</v>
      </c>
      <c r="P16" s="3" t="s">
        <v>58</v>
      </c>
      <c r="Q16" s="3" t="s">
        <v>933</v>
      </c>
      <c r="R16">
        <f t="shared" si="1"/>
        <v>696</v>
      </c>
    </row>
    <row r="17" spans="1:18" x14ac:dyDescent="0.25">
      <c r="A17" t="str">
        <f t="shared" si="2"/>
        <v>EC2E09000012</v>
      </c>
      <c r="B17" s="3" t="s">
        <v>3527</v>
      </c>
      <c r="C17" s="3" t="s">
        <v>58</v>
      </c>
      <c r="D17" s="3" t="s">
        <v>910</v>
      </c>
      <c r="E17" s="3" t="s">
        <v>50</v>
      </c>
      <c r="F17" s="3" t="s">
        <v>355</v>
      </c>
      <c r="G17" s="11">
        <v>229</v>
      </c>
      <c r="H17" s="12">
        <v>3</v>
      </c>
      <c r="I17" s="10">
        <v>1</v>
      </c>
      <c r="J17" s="10" t="s">
        <v>3404</v>
      </c>
      <c r="N17" t="str">
        <f t="shared" si="0"/>
        <v>N1E09000007</v>
      </c>
      <c r="O17" s="3" t="s">
        <v>1688</v>
      </c>
      <c r="P17" s="3" t="s">
        <v>58</v>
      </c>
      <c r="Q17" s="3" t="s">
        <v>605</v>
      </c>
      <c r="R17">
        <f t="shared" si="1"/>
        <v>47</v>
      </c>
    </row>
    <row r="18" spans="1:18" x14ac:dyDescent="0.25">
      <c r="A18" t="str">
        <f t="shared" si="2"/>
        <v>EC2E09000019</v>
      </c>
      <c r="B18" s="3" t="s">
        <v>3527</v>
      </c>
      <c r="C18" s="3" t="s">
        <v>58</v>
      </c>
      <c r="D18" s="3" t="s">
        <v>933</v>
      </c>
      <c r="E18" s="3" t="s">
        <v>50</v>
      </c>
      <c r="F18" s="3" t="s">
        <v>355</v>
      </c>
      <c r="G18" s="11">
        <v>116</v>
      </c>
      <c r="H18" s="12">
        <v>3</v>
      </c>
      <c r="I18" s="10">
        <v>2</v>
      </c>
      <c r="J18" s="10" t="s">
        <v>3405</v>
      </c>
      <c r="N18" t="str">
        <f t="shared" si="0"/>
        <v>NW1E09000007</v>
      </c>
      <c r="O18" s="3" t="s">
        <v>1900</v>
      </c>
      <c r="P18" s="3" t="s">
        <v>58</v>
      </c>
      <c r="Q18" s="3" t="s">
        <v>605</v>
      </c>
      <c r="R18">
        <f t="shared" si="1"/>
        <v>995</v>
      </c>
    </row>
    <row r="19" spans="1:18" x14ac:dyDescent="0.25">
      <c r="A19" t="str">
        <f t="shared" si="2"/>
        <v>EC2E09000001</v>
      </c>
      <c r="B19" s="3" t="s">
        <v>3527</v>
      </c>
      <c r="C19" s="3" t="s">
        <v>58</v>
      </c>
      <c r="D19" s="3" t="s">
        <v>909</v>
      </c>
      <c r="E19" s="3" t="s">
        <v>50</v>
      </c>
      <c r="F19" s="3" t="s">
        <v>355</v>
      </c>
      <c r="G19" s="11">
        <v>19</v>
      </c>
      <c r="H19" s="12">
        <v>3</v>
      </c>
      <c r="I19" s="10">
        <v>3</v>
      </c>
      <c r="J19" s="10" t="s">
        <v>3406</v>
      </c>
      <c r="N19" t="str">
        <f t="shared" si="0"/>
        <v>SE1E09000028</v>
      </c>
      <c r="O19" s="3" t="s">
        <v>2276</v>
      </c>
      <c r="P19" s="3" t="s">
        <v>58</v>
      </c>
      <c r="Q19" s="3" t="s">
        <v>2277</v>
      </c>
      <c r="R19">
        <f t="shared" si="1"/>
        <v>705</v>
      </c>
    </row>
    <row r="20" spans="1:18" x14ac:dyDescent="0.25">
      <c r="A20" t="str">
        <f t="shared" si="2"/>
        <v>EC2E09000001</v>
      </c>
      <c r="B20" s="3" t="s">
        <v>3527</v>
      </c>
      <c r="C20" s="3" t="s">
        <v>58</v>
      </c>
      <c r="D20" s="3" t="s">
        <v>909</v>
      </c>
      <c r="E20" s="3" t="s">
        <v>50</v>
      </c>
      <c r="F20" s="3" t="s">
        <v>355</v>
      </c>
      <c r="G20" s="11">
        <v>156</v>
      </c>
      <c r="H20" s="12">
        <v>4</v>
      </c>
      <c r="I20" s="10">
        <v>1</v>
      </c>
      <c r="J20" s="10" t="s">
        <v>3407</v>
      </c>
      <c r="N20" t="str">
        <f t="shared" si="0"/>
        <v>SW1E09000033</v>
      </c>
      <c r="O20" s="3" t="s">
        <v>3384</v>
      </c>
      <c r="P20" s="3" t="s">
        <v>58</v>
      </c>
      <c r="Q20" s="3" t="s">
        <v>957</v>
      </c>
      <c r="R20">
        <f t="shared" si="1"/>
        <v>2065</v>
      </c>
    </row>
    <row r="21" spans="1:18" x14ac:dyDescent="0.25">
      <c r="A21" t="str">
        <f t="shared" si="2"/>
        <v>EC2E09000019</v>
      </c>
      <c r="B21" s="3" t="s">
        <v>3527</v>
      </c>
      <c r="C21" s="3" t="s">
        <v>58</v>
      </c>
      <c r="D21" s="3" t="s">
        <v>933</v>
      </c>
      <c r="E21" s="3" t="s">
        <v>50</v>
      </c>
      <c r="F21" s="3" t="s">
        <v>355</v>
      </c>
      <c r="G21" s="11">
        <v>37</v>
      </c>
      <c r="H21" s="12">
        <v>4</v>
      </c>
      <c r="I21" s="10">
        <v>2</v>
      </c>
      <c r="J21" s="10" t="s">
        <v>3408</v>
      </c>
      <c r="N21" t="str">
        <f t="shared" si="0"/>
        <v>SW1E09000032</v>
      </c>
      <c r="O21" s="3" t="s">
        <v>3384</v>
      </c>
      <c r="P21" s="3" t="s">
        <v>58</v>
      </c>
      <c r="Q21" s="3" t="s">
        <v>2482</v>
      </c>
      <c r="R21">
        <f t="shared" si="1"/>
        <v>620</v>
      </c>
    </row>
    <row r="22" spans="1:18" x14ac:dyDescent="0.25">
      <c r="A22" t="str">
        <f t="shared" si="2"/>
        <v>EC2E09000012</v>
      </c>
      <c r="B22" s="3" t="s">
        <v>3527</v>
      </c>
      <c r="C22" s="3" t="s">
        <v>58</v>
      </c>
      <c r="D22" s="3" t="s">
        <v>910</v>
      </c>
      <c r="E22" s="3" t="s">
        <v>50</v>
      </c>
      <c r="F22" s="3" t="s">
        <v>355</v>
      </c>
      <c r="G22" s="11">
        <v>3</v>
      </c>
      <c r="H22" s="12">
        <v>4</v>
      </c>
      <c r="I22" s="10">
        <v>3</v>
      </c>
      <c r="J22" s="10" t="s">
        <v>3409</v>
      </c>
      <c r="N22" t="str">
        <f t="shared" si="0"/>
        <v>SW1E09000020</v>
      </c>
      <c r="O22" s="3" t="s">
        <v>3384</v>
      </c>
      <c r="P22" s="3" t="s">
        <v>58</v>
      </c>
      <c r="Q22" s="3" t="s">
        <v>2480</v>
      </c>
      <c r="R22">
        <f t="shared" si="1"/>
        <v>244</v>
      </c>
    </row>
    <row r="23" spans="1:18" x14ac:dyDescent="0.25">
      <c r="A23" t="str">
        <f t="shared" si="2"/>
        <v>EC2E09000030</v>
      </c>
      <c r="B23" s="3" t="s">
        <v>3527</v>
      </c>
      <c r="C23" s="3" t="s">
        <v>58</v>
      </c>
      <c r="D23" s="3" t="s">
        <v>911</v>
      </c>
      <c r="E23" s="3" t="s">
        <v>50</v>
      </c>
      <c r="F23" s="3" t="s">
        <v>355</v>
      </c>
      <c r="G23" s="11">
        <v>3</v>
      </c>
      <c r="H23" s="12">
        <v>4</v>
      </c>
      <c r="I23" s="10">
        <v>4</v>
      </c>
      <c r="J23" s="10" t="s">
        <v>3410</v>
      </c>
      <c r="N23" t="str">
        <f t="shared" si="0"/>
        <v>W1E09000033</v>
      </c>
      <c r="O23" s="3" t="s">
        <v>3531</v>
      </c>
      <c r="P23" s="3" t="s">
        <v>58</v>
      </c>
      <c r="Q23" s="3" t="s">
        <v>957</v>
      </c>
      <c r="R23">
        <f t="shared" si="1"/>
        <v>7669</v>
      </c>
    </row>
    <row r="24" spans="1:18" x14ac:dyDescent="0.25">
      <c r="A24" t="str">
        <f t="shared" si="2"/>
        <v>EC2E09000001</v>
      </c>
      <c r="B24" s="3" t="s">
        <v>3527</v>
      </c>
      <c r="C24" s="3" t="s">
        <v>58</v>
      </c>
      <c r="D24" s="3" t="s">
        <v>909</v>
      </c>
      <c r="E24" s="3" t="s">
        <v>50</v>
      </c>
      <c r="F24" s="3" t="s">
        <v>355</v>
      </c>
      <c r="G24" s="11">
        <v>56</v>
      </c>
      <c r="H24" s="12">
        <v>2</v>
      </c>
      <c r="I24" s="10">
        <v>1</v>
      </c>
      <c r="J24" s="10" t="s">
        <v>3411</v>
      </c>
      <c r="N24" t="str">
        <f t="shared" si="0"/>
        <v>W1E09000007</v>
      </c>
      <c r="O24" s="3" t="s">
        <v>3531</v>
      </c>
      <c r="P24" s="3" t="s">
        <v>58</v>
      </c>
      <c r="Q24" s="3" t="s">
        <v>605</v>
      </c>
      <c r="R24">
        <f t="shared" si="1"/>
        <v>701</v>
      </c>
    </row>
    <row r="25" spans="1:18" x14ac:dyDescent="0.25">
      <c r="A25" t="str">
        <f t="shared" si="2"/>
        <v>EC2E09000019</v>
      </c>
      <c r="B25" s="3" t="s">
        <v>3527</v>
      </c>
      <c r="C25" s="3" t="s">
        <v>58</v>
      </c>
      <c r="D25" s="3" t="s">
        <v>933</v>
      </c>
      <c r="E25" s="3" t="s">
        <v>50</v>
      </c>
      <c r="F25" s="3" t="s">
        <v>355</v>
      </c>
      <c r="G25" s="11">
        <v>4</v>
      </c>
      <c r="H25" s="12">
        <v>2</v>
      </c>
      <c r="I25" s="10">
        <v>2</v>
      </c>
      <c r="J25" s="10" t="s">
        <v>3412</v>
      </c>
      <c r="N25" t="str">
        <f t="shared" si="0"/>
        <v>W1E09000019</v>
      </c>
      <c r="O25" s="3" t="s">
        <v>3531</v>
      </c>
      <c r="P25" s="3" t="s">
        <v>58</v>
      </c>
      <c r="Q25" s="3" t="s">
        <v>933</v>
      </c>
      <c r="R25">
        <f t="shared" si="1"/>
        <v>365</v>
      </c>
    </row>
    <row r="26" spans="1:18" x14ac:dyDescent="0.25">
      <c r="A26" t="str">
        <f t="shared" si="2"/>
        <v>EC2E09000019</v>
      </c>
      <c r="B26" s="3" t="s">
        <v>3527</v>
      </c>
      <c r="C26" s="3" t="s">
        <v>58</v>
      </c>
      <c r="D26" s="3" t="s">
        <v>933</v>
      </c>
      <c r="E26" s="3" t="s">
        <v>50</v>
      </c>
      <c r="F26" s="3" t="s">
        <v>355</v>
      </c>
      <c r="G26" s="11">
        <v>101</v>
      </c>
      <c r="H26" s="12">
        <v>2</v>
      </c>
      <c r="I26" s="10">
        <v>1</v>
      </c>
      <c r="J26" s="10" t="s">
        <v>3413</v>
      </c>
      <c r="N26" t="str">
        <f t="shared" si="0"/>
        <v>WC1E09000007</v>
      </c>
      <c r="O26" s="3" t="s">
        <v>3532</v>
      </c>
      <c r="P26" s="3" t="s">
        <v>58</v>
      </c>
      <c r="Q26" s="3" t="s">
        <v>605</v>
      </c>
      <c r="R26">
        <f t="shared" si="1"/>
        <v>1379</v>
      </c>
    </row>
    <row r="27" spans="1:18" x14ac:dyDescent="0.25">
      <c r="A27" t="str">
        <f t="shared" si="2"/>
        <v>EC2E09000001</v>
      </c>
      <c r="B27" s="3" t="s">
        <v>3527</v>
      </c>
      <c r="C27" s="3" t="s">
        <v>58</v>
      </c>
      <c r="D27" s="3" t="s">
        <v>909</v>
      </c>
      <c r="E27" s="3" t="s">
        <v>50</v>
      </c>
      <c r="F27" s="3" t="s">
        <v>355</v>
      </c>
      <c r="G27" s="11">
        <v>3</v>
      </c>
      <c r="H27" s="12">
        <v>2</v>
      </c>
      <c r="I27" s="10">
        <v>2</v>
      </c>
      <c r="J27" s="10" t="s">
        <v>3414</v>
      </c>
      <c r="N27" t="str">
        <f t="shared" si="0"/>
        <v>WC1E09000019</v>
      </c>
      <c r="O27" s="3" t="s">
        <v>3532</v>
      </c>
      <c r="P27" s="3" t="s">
        <v>58</v>
      </c>
      <c r="Q27" s="3" t="s">
        <v>933</v>
      </c>
      <c r="R27">
        <f t="shared" si="1"/>
        <v>221</v>
      </c>
    </row>
    <row r="28" spans="1:18" x14ac:dyDescent="0.25">
      <c r="A28" t="str">
        <f t="shared" si="2"/>
        <v>EC2E09000001</v>
      </c>
      <c r="B28" s="3" t="s">
        <v>3527</v>
      </c>
      <c r="C28" s="3" t="s">
        <v>58</v>
      </c>
      <c r="D28" s="3" t="s">
        <v>909</v>
      </c>
      <c r="E28" s="3" t="s">
        <v>50</v>
      </c>
      <c r="F28" s="3" t="s">
        <v>355</v>
      </c>
      <c r="G28" s="11">
        <v>81</v>
      </c>
      <c r="H28" s="12">
        <v>2</v>
      </c>
      <c r="I28" s="10">
        <v>1</v>
      </c>
      <c r="J28" s="10" t="s">
        <v>3415</v>
      </c>
      <c r="N28" t="str">
        <f t="shared" si="0"/>
        <v>WC1E09000001</v>
      </c>
      <c r="O28" s="3" t="s">
        <v>3532</v>
      </c>
      <c r="P28" s="3" t="s">
        <v>58</v>
      </c>
      <c r="Q28" s="3" t="s">
        <v>909</v>
      </c>
      <c r="R28">
        <f t="shared" si="1"/>
        <v>13</v>
      </c>
    </row>
    <row r="29" spans="1:18" x14ac:dyDescent="0.25">
      <c r="A29" t="str">
        <f t="shared" si="2"/>
        <v>EC2E09000019</v>
      </c>
      <c r="B29" s="3" t="s">
        <v>3527</v>
      </c>
      <c r="C29" s="3" t="s">
        <v>58</v>
      </c>
      <c r="D29" s="3" t="s">
        <v>933</v>
      </c>
      <c r="E29" s="3" t="s">
        <v>50</v>
      </c>
      <c r="F29" s="3" t="s">
        <v>355</v>
      </c>
      <c r="G29" s="11">
        <v>10</v>
      </c>
      <c r="H29" s="12">
        <v>2</v>
      </c>
      <c r="I29" s="10">
        <v>2</v>
      </c>
      <c r="J29" s="10" t="s">
        <v>3416</v>
      </c>
      <c r="N29" t="str">
        <f t="shared" si="0"/>
        <v>WC2E09000033</v>
      </c>
      <c r="O29" s="3" t="s">
        <v>3533</v>
      </c>
      <c r="P29" s="3" t="s">
        <v>58</v>
      </c>
      <c r="Q29" s="3" t="s">
        <v>957</v>
      </c>
      <c r="R29">
        <f t="shared" si="1"/>
        <v>732</v>
      </c>
    </row>
    <row r="30" spans="1:18" x14ac:dyDescent="0.25">
      <c r="A30" t="str">
        <f t="shared" si="2"/>
        <v>EC2E09000001</v>
      </c>
      <c r="B30" s="3" t="s">
        <v>3527</v>
      </c>
      <c r="C30" s="3" t="s">
        <v>58</v>
      </c>
      <c r="D30" s="3" t="s">
        <v>909</v>
      </c>
      <c r="E30" s="3" t="s">
        <v>50</v>
      </c>
      <c r="F30" s="3" t="s">
        <v>355</v>
      </c>
      <c r="G30" s="11">
        <v>117</v>
      </c>
      <c r="H30" s="12">
        <v>2</v>
      </c>
      <c r="I30" s="10">
        <v>1</v>
      </c>
      <c r="J30" s="10" t="s">
        <v>3417</v>
      </c>
      <c r="N30" t="str">
        <f t="shared" si="0"/>
        <v>WC2E09000007</v>
      </c>
      <c r="O30" s="3" t="s">
        <v>3533</v>
      </c>
      <c r="P30" s="3" t="s">
        <v>58</v>
      </c>
      <c r="Q30" s="3" t="s">
        <v>605</v>
      </c>
      <c r="R30">
        <f t="shared" si="1"/>
        <v>352</v>
      </c>
    </row>
    <row r="31" spans="1:18" x14ac:dyDescent="0.25">
      <c r="A31" t="str">
        <f t="shared" si="2"/>
        <v>EC2E09000019</v>
      </c>
      <c r="B31" s="3" t="s">
        <v>3527</v>
      </c>
      <c r="C31" s="3" t="s">
        <v>58</v>
      </c>
      <c r="D31" s="3" t="s">
        <v>933</v>
      </c>
      <c r="E31" s="3" t="s">
        <v>50</v>
      </c>
      <c r="F31" s="3" t="s">
        <v>355</v>
      </c>
      <c r="G31" s="11">
        <v>4</v>
      </c>
      <c r="H31" s="12">
        <v>2</v>
      </c>
      <c r="I31" s="10">
        <v>2</v>
      </c>
      <c r="J31" s="10" t="s">
        <v>3418</v>
      </c>
      <c r="N31" t="str">
        <f t="shared" si="0"/>
        <v>WC2E09000019</v>
      </c>
      <c r="O31" s="3" t="s">
        <v>3533</v>
      </c>
      <c r="P31" s="3" t="s">
        <v>58</v>
      </c>
      <c r="Q31" s="3" t="s">
        <v>933</v>
      </c>
      <c r="R31">
        <f t="shared" si="1"/>
        <v>49</v>
      </c>
    </row>
    <row r="32" spans="1:18" x14ac:dyDescent="0.25">
      <c r="A32" t="str">
        <f t="shared" si="2"/>
        <v>EC2E09000001</v>
      </c>
      <c r="B32" s="3" t="s">
        <v>3527</v>
      </c>
      <c r="C32" s="3" t="s">
        <v>58</v>
      </c>
      <c r="D32" s="3" t="s">
        <v>909</v>
      </c>
      <c r="E32" s="3" t="s">
        <v>50</v>
      </c>
      <c r="F32" s="3" t="s">
        <v>355</v>
      </c>
      <c r="G32" s="11">
        <v>88</v>
      </c>
      <c r="H32" s="12">
        <v>2</v>
      </c>
      <c r="I32" s="10">
        <v>1</v>
      </c>
      <c r="J32" s="10" t="s">
        <v>3419</v>
      </c>
      <c r="N32" t="str">
        <f t="shared" si="0"/>
        <v>WC2E09000001</v>
      </c>
      <c r="O32" s="3" t="s">
        <v>3533</v>
      </c>
      <c r="P32" s="3" t="s">
        <v>58</v>
      </c>
      <c r="Q32" s="3" t="s">
        <v>909</v>
      </c>
      <c r="R32">
        <f t="shared" si="1"/>
        <v>26</v>
      </c>
    </row>
    <row r="33" spans="1:10" x14ac:dyDescent="0.25">
      <c r="A33" t="str">
        <f t="shared" si="2"/>
        <v>EC2E09000019</v>
      </c>
      <c r="B33" s="3" t="s">
        <v>3527</v>
      </c>
      <c r="C33" s="3" t="s">
        <v>58</v>
      </c>
      <c r="D33" s="3" t="s">
        <v>933</v>
      </c>
      <c r="E33" s="3" t="s">
        <v>50</v>
      </c>
      <c r="F33" s="3" t="s">
        <v>355</v>
      </c>
      <c r="G33" s="11">
        <v>12</v>
      </c>
      <c r="H33" s="12">
        <v>2</v>
      </c>
      <c r="I33" s="10">
        <v>2</v>
      </c>
      <c r="J33" s="10" t="s">
        <v>3420</v>
      </c>
    </row>
    <row r="34" spans="1:10" x14ac:dyDescent="0.25">
      <c r="A34" t="str">
        <f t="shared" si="2"/>
        <v>EC3E09000001</v>
      </c>
      <c r="B34" s="3" t="s">
        <v>3528</v>
      </c>
      <c r="C34" s="3" t="s">
        <v>58</v>
      </c>
      <c r="D34" s="3" t="s">
        <v>909</v>
      </c>
      <c r="E34" s="3" t="s">
        <v>50</v>
      </c>
      <c r="F34" s="3" t="s">
        <v>355</v>
      </c>
      <c r="G34" s="11">
        <v>81</v>
      </c>
      <c r="H34" s="12">
        <v>2</v>
      </c>
      <c r="I34" s="10">
        <v>1</v>
      </c>
      <c r="J34" s="10" t="s">
        <v>3421</v>
      </c>
    </row>
    <row r="35" spans="1:10" x14ac:dyDescent="0.25">
      <c r="A35" t="str">
        <f t="shared" si="2"/>
        <v>EC3E09000019</v>
      </c>
      <c r="B35" s="3" t="s">
        <v>3528</v>
      </c>
      <c r="C35" s="3" t="s">
        <v>58</v>
      </c>
      <c r="D35" s="3" t="s">
        <v>933</v>
      </c>
      <c r="E35" s="3" t="s">
        <v>50</v>
      </c>
      <c r="F35" s="3" t="s">
        <v>355</v>
      </c>
      <c r="G35" s="11">
        <v>2</v>
      </c>
      <c r="H35" s="12">
        <v>2</v>
      </c>
      <c r="I35" s="10">
        <v>2</v>
      </c>
      <c r="J35" s="10" t="s">
        <v>3422</v>
      </c>
    </row>
    <row r="36" spans="1:10" x14ac:dyDescent="0.25">
      <c r="A36" t="str">
        <f t="shared" si="2"/>
        <v>EC3E09000001</v>
      </c>
      <c r="B36" s="3" t="s">
        <v>3528</v>
      </c>
      <c r="C36" s="3" t="s">
        <v>58</v>
      </c>
      <c r="D36" s="3" t="s">
        <v>909</v>
      </c>
      <c r="E36" s="3" t="s">
        <v>50</v>
      </c>
      <c r="F36" s="3" t="s">
        <v>355</v>
      </c>
      <c r="G36" s="11">
        <v>95</v>
      </c>
      <c r="H36" s="12">
        <v>2</v>
      </c>
      <c r="I36" s="10">
        <v>1</v>
      </c>
      <c r="J36" s="10" t="s">
        <v>3423</v>
      </c>
    </row>
    <row r="37" spans="1:10" x14ac:dyDescent="0.25">
      <c r="A37" t="str">
        <f t="shared" si="2"/>
        <v>EC3E09000019</v>
      </c>
      <c r="B37" s="3" t="s">
        <v>3528</v>
      </c>
      <c r="C37" s="3" t="s">
        <v>58</v>
      </c>
      <c r="D37" s="3" t="s">
        <v>933</v>
      </c>
      <c r="E37" s="3" t="s">
        <v>50</v>
      </c>
      <c r="F37" s="3" t="s">
        <v>355</v>
      </c>
      <c r="G37" s="11">
        <v>3</v>
      </c>
      <c r="H37" s="12">
        <v>2</v>
      </c>
      <c r="I37" s="10">
        <v>2</v>
      </c>
      <c r="J37" s="10" t="s">
        <v>3424</v>
      </c>
    </row>
    <row r="38" spans="1:10" x14ac:dyDescent="0.25">
      <c r="A38" t="str">
        <f t="shared" si="2"/>
        <v>EC3E09000001</v>
      </c>
      <c r="B38" s="3" t="s">
        <v>3528</v>
      </c>
      <c r="C38" s="3" t="s">
        <v>58</v>
      </c>
      <c r="D38" s="3" t="s">
        <v>909</v>
      </c>
      <c r="E38" s="3" t="s">
        <v>50</v>
      </c>
      <c r="F38" s="3" t="s">
        <v>355</v>
      </c>
      <c r="G38" s="11">
        <v>82</v>
      </c>
      <c r="H38" s="12">
        <v>3</v>
      </c>
      <c r="I38" s="10">
        <v>1</v>
      </c>
      <c r="J38" s="10" t="s">
        <v>3425</v>
      </c>
    </row>
    <row r="39" spans="1:10" x14ac:dyDescent="0.25">
      <c r="A39" t="str">
        <f t="shared" si="2"/>
        <v>EC3E09000030</v>
      </c>
      <c r="B39" s="3" t="s">
        <v>3528</v>
      </c>
      <c r="C39" s="3" t="s">
        <v>58</v>
      </c>
      <c r="D39" s="3" t="s">
        <v>911</v>
      </c>
      <c r="E39" s="3" t="s">
        <v>50</v>
      </c>
      <c r="F39" s="3" t="s">
        <v>355</v>
      </c>
      <c r="G39" s="11">
        <v>10</v>
      </c>
      <c r="H39" s="12">
        <v>3</v>
      </c>
      <c r="I39" s="10">
        <v>2</v>
      </c>
      <c r="J39" s="10" t="s">
        <v>3426</v>
      </c>
    </row>
    <row r="40" spans="1:10" x14ac:dyDescent="0.25">
      <c r="A40" t="str">
        <f t="shared" si="2"/>
        <v>EC3E09000019</v>
      </c>
      <c r="B40" s="3" t="s">
        <v>3528</v>
      </c>
      <c r="C40" s="3" t="s">
        <v>58</v>
      </c>
      <c r="D40" s="3" t="s">
        <v>933</v>
      </c>
      <c r="E40" s="3" t="s">
        <v>50</v>
      </c>
      <c r="F40" s="3" t="s">
        <v>355</v>
      </c>
      <c r="G40" s="11">
        <v>5</v>
      </c>
      <c r="H40" s="12">
        <v>3</v>
      </c>
      <c r="I40" s="10">
        <v>3</v>
      </c>
      <c r="J40" s="10" t="s">
        <v>3427</v>
      </c>
    </row>
    <row r="41" spans="1:10" x14ac:dyDescent="0.25">
      <c r="A41" t="str">
        <f t="shared" si="2"/>
        <v>EC3E09000019</v>
      </c>
      <c r="B41" s="3" t="s">
        <v>3528</v>
      </c>
      <c r="C41" s="3" t="s">
        <v>58</v>
      </c>
      <c r="D41" s="3" t="s">
        <v>933</v>
      </c>
      <c r="E41" s="3" t="s">
        <v>50</v>
      </c>
      <c r="F41" s="3" t="s">
        <v>355</v>
      </c>
      <c r="G41" s="11">
        <v>24</v>
      </c>
      <c r="H41" s="12">
        <v>2</v>
      </c>
      <c r="I41" s="10">
        <v>1</v>
      </c>
      <c r="J41" s="10" t="s">
        <v>3428</v>
      </c>
    </row>
    <row r="42" spans="1:10" x14ac:dyDescent="0.25">
      <c r="A42" t="str">
        <f t="shared" si="2"/>
        <v>EC3E09000001</v>
      </c>
      <c r="B42" s="3" t="s">
        <v>3528</v>
      </c>
      <c r="C42" s="3" t="s">
        <v>58</v>
      </c>
      <c r="D42" s="3" t="s">
        <v>909</v>
      </c>
      <c r="E42" s="3" t="s">
        <v>50</v>
      </c>
      <c r="F42" s="3" t="s">
        <v>355</v>
      </c>
      <c r="G42" s="11">
        <v>1</v>
      </c>
      <c r="H42" s="12">
        <v>2</v>
      </c>
      <c r="I42" s="10">
        <v>2</v>
      </c>
      <c r="J42" s="10" t="s">
        <v>3429</v>
      </c>
    </row>
    <row r="43" spans="1:10" x14ac:dyDescent="0.25">
      <c r="A43" t="str">
        <f t="shared" si="2"/>
        <v>EC3E09000001</v>
      </c>
      <c r="B43" s="3" t="s">
        <v>3528</v>
      </c>
      <c r="C43" s="3" t="s">
        <v>58</v>
      </c>
      <c r="D43" s="3" t="s">
        <v>909</v>
      </c>
      <c r="E43" s="3" t="s">
        <v>50</v>
      </c>
      <c r="F43" s="3" t="s">
        <v>355</v>
      </c>
      <c r="G43" s="11">
        <v>81</v>
      </c>
      <c r="H43" s="12">
        <v>2</v>
      </c>
      <c r="I43" s="10">
        <v>1</v>
      </c>
      <c r="J43" s="10" t="s">
        <v>3430</v>
      </c>
    </row>
    <row r="44" spans="1:10" x14ac:dyDescent="0.25">
      <c r="A44" t="str">
        <f t="shared" si="2"/>
        <v>EC3E09000019</v>
      </c>
      <c r="B44" s="3" t="s">
        <v>3528</v>
      </c>
      <c r="C44" s="3" t="s">
        <v>58</v>
      </c>
      <c r="D44" s="3" t="s">
        <v>933</v>
      </c>
      <c r="E44" s="3" t="s">
        <v>50</v>
      </c>
      <c r="F44" s="3" t="s">
        <v>355</v>
      </c>
      <c r="G44" s="11">
        <v>7</v>
      </c>
      <c r="H44" s="12">
        <v>2</v>
      </c>
      <c r="I44" s="10">
        <v>2</v>
      </c>
      <c r="J44" s="10" t="s">
        <v>3431</v>
      </c>
    </row>
    <row r="45" spans="1:10" x14ac:dyDescent="0.25">
      <c r="A45" t="str">
        <f t="shared" si="2"/>
        <v>EC3E09000001</v>
      </c>
      <c r="B45" s="3" t="s">
        <v>3528</v>
      </c>
      <c r="C45" s="3" t="s">
        <v>58</v>
      </c>
      <c r="D45" s="3" t="s">
        <v>909</v>
      </c>
      <c r="E45" s="3" t="s">
        <v>50</v>
      </c>
      <c r="F45" s="3" t="s">
        <v>355</v>
      </c>
      <c r="G45" s="11">
        <v>84</v>
      </c>
      <c r="H45" s="12">
        <v>2</v>
      </c>
      <c r="I45" s="10">
        <v>1</v>
      </c>
      <c r="J45" s="10" t="s">
        <v>3432</v>
      </c>
    </row>
    <row r="46" spans="1:10" x14ac:dyDescent="0.25">
      <c r="A46" t="str">
        <f t="shared" si="2"/>
        <v>EC3E09000019</v>
      </c>
      <c r="B46" s="3" t="s">
        <v>3528</v>
      </c>
      <c r="C46" s="3" t="s">
        <v>58</v>
      </c>
      <c r="D46" s="3" t="s">
        <v>933</v>
      </c>
      <c r="E46" s="3" t="s">
        <v>50</v>
      </c>
      <c r="F46" s="3" t="s">
        <v>355</v>
      </c>
      <c r="G46" s="11">
        <v>4</v>
      </c>
      <c r="H46" s="12">
        <v>2</v>
      </c>
      <c r="I46" s="10">
        <v>2</v>
      </c>
      <c r="J46" s="10" t="s">
        <v>3433</v>
      </c>
    </row>
    <row r="47" spans="1:10" x14ac:dyDescent="0.25">
      <c r="A47" t="str">
        <f t="shared" si="2"/>
        <v>EC4E09000001</v>
      </c>
      <c r="B47" s="3" t="s">
        <v>3529</v>
      </c>
      <c r="C47" s="3" t="s">
        <v>58</v>
      </c>
      <c r="D47" s="3" t="s">
        <v>909</v>
      </c>
      <c r="E47" s="3" t="s">
        <v>50</v>
      </c>
      <c r="F47" s="3" t="s">
        <v>355</v>
      </c>
      <c r="G47" s="11">
        <v>103</v>
      </c>
      <c r="H47" s="12">
        <v>3</v>
      </c>
      <c r="I47" s="10">
        <v>1</v>
      </c>
      <c r="J47" s="10" t="s">
        <v>3434</v>
      </c>
    </row>
    <row r="48" spans="1:10" x14ac:dyDescent="0.25">
      <c r="A48" t="str">
        <f t="shared" si="2"/>
        <v>EC4E09000019</v>
      </c>
      <c r="B48" s="3" t="s">
        <v>3529</v>
      </c>
      <c r="C48" s="3" t="s">
        <v>58</v>
      </c>
      <c r="D48" s="3" t="s">
        <v>933</v>
      </c>
      <c r="E48" s="3" t="s">
        <v>50</v>
      </c>
      <c r="F48" s="3" t="s">
        <v>355</v>
      </c>
      <c r="G48" s="11">
        <v>7</v>
      </c>
      <c r="H48" s="12">
        <v>3</v>
      </c>
      <c r="I48" s="10">
        <v>2</v>
      </c>
      <c r="J48" s="10" t="s">
        <v>3435</v>
      </c>
    </row>
    <row r="49" spans="1:10" x14ac:dyDescent="0.25">
      <c r="A49" t="str">
        <f t="shared" si="2"/>
        <v>EC4E09000033</v>
      </c>
      <c r="B49" s="3" t="s">
        <v>3529</v>
      </c>
      <c r="C49" s="3" t="s">
        <v>58</v>
      </c>
      <c r="D49" s="3" t="s">
        <v>957</v>
      </c>
      <c r="E49" s="3" t="s">
        <v>50</v>
      </c>
      <c r="F49" s="3" t="s">
        <v>355</v>
      </c>
      <c r="G49" s="11">
        <v>2</v>
      </c>
      <c r="H49" s="12">
        <v>3</v>
      </c>
      <c r="I49" s="10">
        <v>3</v>
      </c>
      <c r="J49" s="10" t="s">
        <v>3436</v>
      </c>
    </row>
    <row r="50" spans="1:10" x14ac:dyDescent="0.25">
      <c r="A50" t="str">
        <f t="shared" si="2"/>
        <v>EC4E09000001</v>
      </c>
      <c r="B50" s="3" t="s">
        <v>3529</v>
      </c>
      <c r="C50" s="3" t="s">
        <v>58</v>
      </c>
      <c r="D50" s="3" t="s">
        <v>909</v>
      </c>
      <c r="E50" s="3" t="s">
        <v>50</v>
      </c>
      <c r="F50" s="3" t="s">
        <v>355</v>
      </c>
      <c r="G50" s="11">
        <v>99</v>
      </c>
      <c r="H50" s="12">
        <v>2</v>
      </c>
      <c r="I50" s="10">
        <v>1</v>
      </c>
      <c r="J50" s="10" t="s">
        <v>3437</v>
      </c>
    </row>
    <row r="51" spans="1:10" x14ac:dyDescent="0.25">
      <c r="A51" t="str">
        <f t="shared" si="2"/>
        <v>EC4E09000019</v>
      </c>
      <c r="B51" s="3" t="s">
        <v>3529</v>
      </c>
      <c r="C51" s="3" t="s">
        <v>58</v>
      </c>
      <c r="D51" s="3" t="s">
        <v>933</v>
      </c>
      <c r="E51" s="3" t="s">
        <v>50</v>
      </c>
      <c r="F51" s="3" t="s">
        <v>355</v>
      </c>
      <c r="G51" s="11">
        <v>2</v>
      </c>
      <c r="H51" s="12">
        <v>2</v>
      </c>
      <c r="I51" s="10">
        <v>2</v>
      </c>
      <c r="J51" s="10" t="s">
        <v>3438</v>
      </c>
    </row>
    <row r="52" spans="1:10" x14ac:dyDescent="0.25">
      <c r="A52" t="str">
        <f t="shared" si="2"/>
        <v>EC4E09000001</v>
      </c>
      <c r="B52" s="3" t="s">
        <v>3529</v>
      </c>
      <c r="C52" s="3" t="s">
        <v>58</v>
      </c>
      <c r="D52" s="3" t="s">
        <v>909</v>
      </c>
      <c r="E52" s="3" t="s">
        <v>50</v>
      </c>
      <c r="F52" s="3" t="s">
        <v>355</v>
      </c>
      <c r="G52" s="11">
        <v>72</v>
      </c>
      <c r="H52" s="12">
        <v>2</v>
      </c>
      <c r="I52" s="10">
        <v>1</v>
      </c>
      <c r="J52" s="10" t="s">
        <v>3439</v>
      </c>
    </row>
    <row r="53" spans="1:10" x14ac:dyDescent="0.25">
      <c r="A53" t="str">
        <f t="shared" si="2"/>
        <v>EC4E09000019</v>
      </c>
      <c r="B53" s="3" t="s">
        <v>3529</v>
      </c>
      <c r="C53" s="3" t="s">
        <v>58</v>
      </c>
      <c r="D53" s="3" t="s">
        <v>933</v>
      </c>
      <c r="E53" s="3" t="s">
        <v>50</v>
      </c>
      <c r="F53" s="3" t="s">
        <v>355</v>
      </c>
      <c r="G53" s="11">
        <v>5</v>
      </c>
      <c r="H53" s="12">
        <v>2</v>
      </c>
      <c r="I53" s="10">
        <v>2</v>
      </c>
      <c r="J53" s="10" t="s">
        <v>3440</v>
      </c>
    </row>
    <row r="54" spans="1:10" x14ac:dyDescent="0.25">
      <c r="A54" t="str">
        <f t="shared" si="2"/>
        <v>EC4E09000019</v>
      </c>
      <c r="B54" s="3" t="s">
        <v>3529</v>
      </c>
      <c r="C54" s="3" t="s">
        <v>58</v>
      </c>
      <c r="D54" s="3" t="s">
        <v>933</v>
      </c>
      <c r="E54" s="3" t="s">
        <v>50</v>
      </c>
      <c r="F54" s="3" t="s">
        <v>355</v>
      </c>
      <c r="G54" s="11">
        <v>53</v>
      </c>
      <c r="H54" s="12">
        <v>1</v>
      </c>
      <c r="I54" s="10">
        <v>1</v>
      </c>
      <c r="J54" s="10" t="s">
        <v>3441</v>
      </c>
    </row>
    <row r="55" spans="1:10" x14ac:dyDescent="0.25">
      <c r="A55" t="str">
        <f t="shared" si="2"/>
        <v>EC4E09000001</v>
      </c>
      <c r="B55" s="3" t="s">
        <v>3529</v>
      </c>
      <c r="C55" s="3" t="s">
        <v>58</v>
      </c>
      <c r="D55" s="3" t="s">
        <v>909</v>
      </c>
      <c r="E55" s="3" t="s">
        <v>50</v>
      </c>
      <c r="F55" s="3" t="s">
        <v>355</v>
      </c>
      <c r="G55" s="11">
        <v>62</v>
      </c>
      <c r="H55" s="12">
        <v>2</v>
      </c>
      <c r="I55" s="10">
        <v>1</v>
      </c>
      <c r="J55" s="10" t="s">
        <v>3442</v>
      </c>
    </row>
    <row r="56" spans="1:10" x14ac:dyDescent="0.25">
      <c r="A56" t="str">
        <f t="shared" si="2"/>
        <v>EC4E09000019</v>
      </c>
      <c r="B56" s="3" t="s">
        <v>3529</v>
      </c>
      <c r="C56" s="3" t="s">
        <v>58</v>
      </c>
      <c r="D56" s="3" t="s">
        <v>933</v>
      </c>
      <c r="E56" s="3" t="s">
        <v>50</v>
      </c>
      <c r="F56" s="3" t="s">
        <v>355</v>
      </c>
      <c r="G56" s="11">
        <v>2</v>
      </c>
      <c r="H56" s="12">
        <v>2</v>
      </c>
      <c r="I56" s="10">
        <v>2</v>
      </c>
      <c r="J56" s="10" t="s">
        <v>3443</v>
      </c>
    </row>
    <row r="57" spans="1:10" x14ac:dyDescent="0.25">
      <c r="A57" t="str">
        <f t="shared" si="2"/>
        <v>EC4E09000001</v>
      </c>
      <c r="B57" s="3" t="s">
        <v>3529</v>
      </c>
      <c r="C57" s="3" t="s">
        <v>58</v>
      </c>
      <c r="D57" s="3" t="s">
        <v>909</v>
      </c>
      <c r="E57" s="3" t="s">
        <v>50</v>
      </c>
      <c r="F57" s="3" t="s">
        <v>355</v>
      </c>
      <c r="G57" s="11">
        <v>125</v>
      </c>
      <c r="H57" s="12">
        <v>2</v>
      </c>
      <c r="I57" s="10">
        <v>1</v>
      </c>
      <c r="J57" s="10" t="s">
        <v>3444</v>
      </c>
    </row>
    <row r="58" spans="1:10" x14ac:dyDescent="0.25">
      <c r="A58" t="str">
        <f t="shared" si="2"/>
        <v>EC4E09000019</v>
      </c>
      <c r="B58" s="3" t="s">
        <v>3529</v>
      </c>
      <c r="C58" s="3" t="s">
        <v>58</v>
      </c>
      <c r="D58" s="3" t="s">
        <v>933</v>
      </c>
      <c r="E58" s="3" t="s">
        <v>50</v>
      </c>
      <c r="F58" s="3" t="s">
        <v>355</v>
      </c>
      <c r="G58" s="11">
        <v>5</v>
      </c>
      <c r="H58" s="12">
        <v>2</v>
      </c>
      <c r="I58" s="10">
        <v>2</v>
      </c>
      <c r="J58" s="10" t="s">
        <v>3445</v>
      </c>
    </row>
    <row r="59" spans="1:10" x14ac:dyDescent="0.25">
      <c r="A59" t="str">
        <f t="shared" si="2"/>
        <v>EC4E09000001</v>
      </c>
      <c r="B59" s="3" t="s">
        <v>3529</v>
      </c>
      <c r="C59" s="3" t="s">
        <v>58</v>
      </c>
      <c r="D59" s="3" t="s">
        <v>909</v>
      </c>
      <c r="E59" s="3" t="s">
        <v>50</v>
      </c>
      <c r="F59" s="3" t="s">
        <v>355</v>
      </c>
      <c r="G59" s="11">
        <v>130</v>
      </c>
      <c r="H59" s="12">
        <v>3</v>
      </c>
      <c r="I59" s="10">
        <v>1</v>
      </c>
      <c r="J59" s="10" t="s">
        <v>3446</v>
      </c>
    </row>
    <row r="60" spans="1:10" x14ac:dyDescent="0.25">
      <c r="A60" t="str">
        <f t="shared" si="2"/>
        <v>EC4E09000019</v>
      </c>
      <c r="B60" s="3" t="s">
        <v>3529</v>
      </c>
      <c r="C60" s="3" t="s">
        <v>58</v>
      </c>
      <c r="D60" s="3" t="s">
        <v>933</v>
      </c>
      <c r="E60" s="3" t="s">
        <v>50</v>
      </c>
      <c r="F60" s="3" t="s">
        <v>355</v>
      </c>
      <c r="G60" s="11">
        <v>4</v>
      </c>
      <c r="H60" s="12">
        <v>3</v>
      </c>
      <c r="I60" s="10">
        <v>2</v>
      </c>
      <c r="J60" s="10" t="s">
        <v>3447</v>
      </c>
    </row>
    <row r="61" spans="1:10" x14ac:dyDescent="0.25">
      <c r="A61" t="str">
        <f t="shared" si="2"/>
        <v>EC4E09000033</v>
      </c>
      <c r="B61" s="3" t="s">
        <v>3529</v>
      </c>
      <c r="C61" s="3" t="s">
        <v>58</v>
      </c>
      <c r="D61" s="3" t="s">
        <v>957</v>
      </c>
      <c r="E61" s="3" t="s">
        <v>50</v>
      </c>
      <c r="F61" s="3" t="s">
        <v>355</v>
      </c>
      <c r="G61" s="11">
        <v>4</v>
      </c>
      <c r="H61" s="12">
        <v>3</v>
      </c>
      <c r="I61" s="10">
        <v>3</v>
      </c>
      <c r="J61" s="10" t="s">
        <v>3448</v>
      </c>
    </row>
    <row r="62" spans="1:10" x14ac:dyDescent="0.25">
      <c r="A62" t="str">
        <f t="shared" si="2"/>
        <v>GI</v>
      </c>
      <c r="B62" s="3" t="s">
        <v>3530</v>
      </c>
      <c r="C62" s="3" t="s">
        <v>9</v>
      </c>
      <c r="D62" s="3" t="s">
        <v>9</v>
      </c>
      <c r="E62" s="3" t="s">
        <v>50</v>
      </c>
      <c r="F62" s="3" t="s">
        <v>9</v>
      </c>
      <c r="G62" s="11">
        <v>1</v>
      </c>
      <c r="H62" s="12">
        <v>1</v>
      </c>
      <c r="I62" s="10">
        <v>1</v>
      </c>
      <c r="J62" s="10" t="s">
        <v>3449</v>
      </c>
    </row>
    <row r="63" spans="1:10" x14ac:dyDescent="0.25">
      <c r="A63" t="str">
        <f t="shared" si="2"/>
        <v>N1E09000007</v>
      </c>
      <c r="B63" s="3" t="s">
        <v>1688</v>
      </c>
      <c r="C63" s="3" t="s">
        <v>58</v>
      </c>
      <c r="D63" s="3" t="s">
        <v>605</v>
      </c>
      <c r="E63" s="3" t="s">
        <v>50</v>
      </c>
      <c r="F63" s="3" t="s">
        <v>355</v>
      </c>
      <c r="G63" s="11">
        <v>47</v>
      </c>
      <c r="H63" s="12">
        <v>2</v>
      </c>
      <c r="I63" s="10">
        <v>1</v>
      </c>
      <c r="J63" s="10" t="s">
        <v>3450</v>
      </c>
    </row>
    <row r="64" spans="1:10" x14ac:dyDescent="0.25">
      <c r="A64" t="str">
        <f t="shared" si="2"/>
        <v>N1E09000019</v>
      </c>
      <c r="B64" s="3" t="s">
        <v>1688</v>
      </c>
      <c r="C64" s="3" t="s">
        <v>58</v>
      </c>
      <c r="D64" s="3" t="s">
        <v>933</v>
      </c>
      <c r="E64" s="3" t="s">
        <v>50</v>
      </c>
      <c r="F64" s="3" t="s">
        <v>355</v>
      </c>
      <c r="G64" s="11">
        <v>1</v>
      </c>
      <c r="H64" s="12">
        <v>2</v>
      </c>
      <c r="I64" s="10">
        <v>2</v>
      </c>
      <c r="J64" s="10" t="s">
        <v>3451</v>
      </c>
    </row>
    <row r="65" spans="1:10" x14ac:dyDescent="0.25">
      <c r="A65" t="str">
        <f t="shared" si="2"/>
        <v>N1E09000019</v>
      </c>
      <c r="B65" s="3" t="s">
        <v>1688</v>
      </c>
      <c r="C65" s="3" t="s">
        <v>58</v>
      </c>
      <c r="D65" s="3" t="s">
        <v>933</v>
      </c>
      <c r="E65" s="3" t="s">
        <v>50</v>
      </c>
      <c r="F65" s="3" t="s">
        <v>355</v>
      </c>
      <c r="G65" s="11">
        <v>695</v>
      </c>
      <c r="H65" s="12">
        <v>1</v>
      </c>
      <c r="I65" s="10">
        <v>1</v>
      </c>
      <c r="J65" s="10" t="s">
        <v>3452</v>
      </c>
    </row>
    <row r="66" spans="1:10" x14ac:dyDescent="0.25">
      <c r="A66" t="str">
        <f t="shared" ref="A66:A129" si="3">B66&amp;D66</f>
        <v>NW1E09000007</v>
      </c>
      <c r="B66" s="3" t="s">
        <v>1900</v>
      </c>
      <c r="C66" s="3" t="s">
        <v>58</v>
      </c>
      <c r="D66" s="3" t="s">
        <v>605</v>
      </c>
      <c r="E66" s="3" t="s">
        <v>50</v>
      </c>
      <c r="F66" s="3" t="s">
        <v>355</v>
      </c>
      <c r="G66" s="11">
        <v>995</v>
      </c>
      <c r="H66" s="12">
        <v>1</v>
      </c>
      <c r="I66" s="10">
        <v>1</v>
      </c>
      <c r="J66" s="10" t="s">
        <v>3453</v>
      </c>
    </row>
    <row r="67" spans="1:10" x14ac:dyDescent="0.25">
      <c r="A67" t="str">
        <f t="shared" si="3"/>
        <v>SE1E09000028</v>
      </c>
      <c r="B67" s="3" t="s">
        <v>2276</v>
      </c>
      <c r="C67" s="3" t="s">
        <v>58</v>
      </c>
      <c r="D67" s="3" t="s">
        <v>2277</v>
      </c>
      <c r="E67" s="3" t="s">
        <v>50</v>
      </c>
      <c r="F67" s="3" t="s">
        <v>355</v>
      </c>
      <c r="G67" s="11">
        <v>705</v>
      </c>
      <c r="H67" s="12">
        <v>1</v>
      </c>
      <c r="I67" s="10">
        <v>1</v>
      </c>
      <c r="J67" s="10" t="s">
        <v>3454</v>
      </c>
    </row>
    <row r="68" spans="1:10" x14ac:dyDescent="0.25">
      <c r="A68" t="str">
        <f t="shared" si="3"/>
        <v>SW1E09000033</v>
      </c>
      <c r="B68" s="3" t="s">
        <v>3384</v>
      </c>
      <c r="C68" s="3" t="s">
        <v>58</v>
      </c>
      <c r="D68" s="3" t="s">
        <v>957</v>
      </c>
      <c r="E68" s="3" t="s">
        <v>50</v>
      </c>
      <c r="F68" s="3" t="s">
        <v>355</v>
      </c>
      <c r="G68" s="11">
        <v>143</v>
      </c>
      <c r="H68" s="12">
        <v>2</v>
      </c>
      <c r="I68" s="10">
        <v>1</v>
      </c>
      <c r="J68" s="10" t="s">
        <v>3455</v>
      </c>
    </row>
    <row r="69" spans="1:10" x14ac:dyDescent="0.25">
      <c r="A69" t="str">
        <f t="shared" si="3"/>
        <v>SW1E09000032</v>
      </c>
      <c r="B69" s="3" t="s">
        <v>3384</v>
      </c>
      <c r="C69" s="3" t="s">
        <v>58</v>
      </c>
      <c r="D69" s="3" t="s">
        <v>2482</v>
      </c>
      <c r="E69" s="3" t="s">
        <v>50</v>
      </c>
      <c r="F69" s="3" t="s">
        <v>355</v>
      </c>
      <c r="G69" s="11">
        <v>9</v>
      </c>
      <c r="H69" s="12">
        <v>2</v>
      </c>
      <c r="I69" s="10">
        <v>2</v>
      </c>
      <c r="J69" s="10" t="s">
        <v>3456</v>
      </c>
    </row>
    <row r="70" spans="1:10" x14ac:dyDescent="0.25">
      <c r="A70" t="str">
        <f t="shared" si="3"/>
        <v>SW1E09000033</v>
      </c>
      <c r="B70" s="3" t="s">
        <v>3384</v>
      </c>
      <c r="C70" s="3" t="s">
        <v>58</v>
      </c>
      <c r="D70" s="3" t="s">
        <v>957</v>
      </c>
      <c r="E70" s="3" t="s">
        <v>50</v>
      </c>
      <c r="F70" s="3" t="s">
        <v>355</v>
      </c>
      <c r="G70" s="11">
        <v>84</v>
      </c>
      <c r="H70" s="12">
        <v>2</v>
      </c>
      <c r="I70" s="10">
        <v>1</v>
      </c>
      <c r="J70" s="10" t="s">
        <v>3457</v>
      </c>
    </row>
    <row r="71" spans="1:10" x14ac:dyDescent="0.25">
      <c r="A71" t="str">
        <f t="shared" si="3"/>
        <v>SW1E09000032</v>
      </c>
      <c r="B71" s="3" t="s">
        <v>3384</v>
      </c>
      <c r="C71" s="3" t="s">
        <v>58</v>
      </c>
      <c r="D71" s="3" t="s">
        <v>2482</v>
      </c>
      <c r="E71" s="3" t="s">
        <v>50</v>
      </c>
      <c r="F71" s="3" t="s">
        <v>355</v>
      </c>
      <c r="G71" s="11">
        <v>5</v>
      </c>
      <c r="H71" s="12">
        <v>2</v>
      </c>
      <c r="I71" s="10">
        <v>2</v>
      </c>
      <c r="J71" s="10" t="s">
        <v>3458</v>
      </c>
    </row>
    <row r="72" spans="1:10" x14ac:dyDescent="0.25">
      <c r="A72" t="str">
        <f t="shared" si="3"/>
        <v>SW1E09000033</v>
      </c>
      <c r="B72" s="3" t="s">
        <v>3384</v>
      </c>
      <c r="C72" s="3" t="s">
        <v>58</v>
      </c>
      <c r="D72" s="3" t="s">
        <v>957</v>
      </c>
      <c r="E72" s="3" t="s">
        <v>50</v>
      </c>
      <c r="F72" s="3" t="s">
        <v>355</v>
      </c>
      <c r="G72" s="11">
        <v>94</v>
      </c>
      <c r="H72" s="12">
        <v>2</v>
      </c>
      <c r="I72" s="10">
        <v>1</v>
      </c>
      <c r="J72" s="10" t="s">
        <v>3459</v>
      </c>
    </row>
    <row r="73" spans="1:10" x14ac:dyDescent="0.25">
      <c r="A73" t="str">
        <f t="shared" si="3"/>
        <v>SW1E09000032</v>
      </c>
      <c r="B73" s="3" t="s">
        <v>3384</v>
      </c>
      <c r="C73" s="3" t="s">
        <v>58</v>
      </c>
      <c r="D73" s="3" t="s">
        <v>2482</v>
      </c>
      <c r="E73" s="3" t="s">
        <v>50</v>
      </c>
      <c r="F73" s="3" t="s">
        <v>355</v>
      </c>
      <c r="G73" s="11">
        <v>8</v>
      </c>
      <c r="H73" s="12">
        <v>2</v>
      </c>
      <c r="I73" s="10">
        <v>2</v>
      </c>
      <c r="J73" s="10" t="s">
        <v>3460</v>
      </c>
    </row>
    <row r="74" spans="1:10" x14ac:dyDescent="0.25">
      <c r="A74" t="str">
        <f t="shared" si="3"/>
        <v>SW1E09000032</v>
      </c>
      <c r="B74" s="3" t="s">
        <v>3384</v>
      </c>
      <c r="C74" s="3" t="s">
        <v>58</v>
      </c>
      <c r="D74" s="3" t="s">
        <v>2482</v>
      </c>
      <c r="E74" s="3" t="s">
        <v>50</v>
      </c>
      <c r="F74" s="3" t="s">
        <v>355</v>
      </c>
      <c r="G74" s="11">
        <v>534</v>
      </c>
      <c r="H74" s="12">
        <v>2</v>
      </c>
      <c r="I74" s="10">
        <v>1</v>
      </c>
      <c r="J74" s="10" t="s">
        <v>3461</v>
      </c>
    </row>
    <row r="75" spans="1:10" x14ac:dyDescent="0.25">
      <c r="A75" t="str">
        <f t="shared" si="3"/>
        <v>SW1E09000033</v>
      </c>
      <c r="B75" s="3" t="s">
        <v>3384</v>
      </c>
      <c r="C75" s="3" t="s">
        <v>58</v>
      </c>
      <c r="D75" s="3" t="s">
        <v>957</v>
      </c>
      <c r="E75" s="3" t="s">
        <v>50</v>
      </c>
      <c r="F75" s="3" t="s">
        <v>355</v>
      </c>
      <c r="G75" s="11">
        <v>478</v>
      </c>
      <c r="H75" s="12">
        <v>2</v>
      </c>
      <c r="I75" s="10">
        <v>2</v>
      </c>
      <c r="J75" s="10" t="s">
        <v>3462</v>
      </c>
    </row>
    <row r="76" spans="1:10" x14ac:dyDescent="0.25">
      <c r="A76" t="str">
        <f t="shared" si="3"/>
        <v>SW1E09000033</v>
      </c>
      <c r="B76" s="3" t="s">
        <v>3384</v>
      </c>
      <c r="C76" s="3" t="s">
        <v>58</v>
      </c>
      <c r="D76" s="3" t="s">
        <v>957</v>
      </c>
      <c r="E76" s="3" t="s">
        <v>50</v>
      </c>
      <c r="F76" s="3" t="s">
        <v>355</v>
      </c>
      <c r="G76" s="11">
        <v>572</v>
      </c>
      <c r="H76" s="12">
        <v>2</v>
      </c>
      <c r="I76" s="10">
        <v>1</v>
      </c>
      <c r="J76" s="10" t="s">
        <v>3463</v>
      </c>
    </row>
    <row r="77" spans="1:10" x14ac:dyDescent="0.25">
      <c r="A77" t="str">
        <f t="shared" si="3"/>
        <v>SW1E09000032</v>
      </c>
      <c r="B77" s="3" t="s">
        <v>3384</v>
      </c>
      <c r="C77" s="3" t="s">
        <v>58</v>
      </c>
      <c r="D77" s="3" t="s">
        <v>2482</v>
      </c>
      <c r="E77" s="3" t="s">
        <v>50</v>
      </c>
      <c r="F77" s="3" t="s">
        <v>355</v>
      </c>
      <c r="G77" s="11">
        <v>18</v>
      </c>
      <c r="H77" s="12">
        <v>2</v>
      </c>
      <c r="I77" s="10">
        <v>2</v>
      </c>
      <c r="J77" s="10" t="s">
        <v>3464</v>
      </c>
    </row>
    <row r="78" spans="1:10" x14ac:dyDescent="0.25">
      <c r="A78" t="str">
        <f t="shared" si="3"/>
        <v>SW1E09000033</v>
      </c>
      <c r="B78" s="3" t="s">
        <v>3384</v>
      </c>
      <c r="C78" s="3" t="s">
        <v>58</v>
      </c>
      <c r="D78" s="3" t="s">
        <v>957</v>
      </c>
      <c r="E78" s="3" t="s">
        <v>50</v>
      </c>
      <c r="F78" s="3" t="s">
        <v>355</v>
      </c>
      <c r="G78" s="11">
        <v>285</v>
      </c>
      <c r="H78" s="12">
        <v>3</v>
      </c>
      <c r="I78" s="10">
        <v>1</v>
      </c>
      <c r="J78" s="10" t="s">
        <v>3465</v>
      </c>
    </row>
    <row r="79" spans="1:10" x14ac:dyDescent="0.25">
      <c r="A79" t="str">
        <f t="shared" si="3"/>
        <v>SW1E09000020</v>
      </c>
      <c r="B79" s="3" t="s">
        <v>3384</v>
      </c>
      <c r="C79" s="3" t="s">
        <v>58</v>
      </c>
      <c r="D79" s="3" t="s">
        <v>2480</v>
      </c>
      <c r="E79" s="3" t="s">
        <v>50</v>
      </c>
      <c r="F79" s="3" t="s">
        <v>355</v>
      </c>
      <c r="G79" s="11">
        <v>53</v>
      </c>
      <c r="H79" s="12">
        <v>3</v>
      </c>
      <c r="I79" s="10">
        <v>2</v>
      </c>
      <c r="J79" s="10" t="s">
        <v>3466</v>
      </c>
    </row>
    <row r="80" spans="1:10" x14ac:dyDescent="0.25">
      <c r="A80" t="str">
        <f t="shared" si="3"/>
        <v>SW1E09000032</v>
      </c>
      <c r="B80" s="3" t="s">
        <v>3384</v>
      </c>
      <c r="C80" s="3" t="s">
        <v>58</v>
      </c>
      <c r="D80" s="3" t="s">
        <v>2482</v>
      </c>
      <c r="E80" s="3" t="s">
        <v>50</v>
      </c>
      <c r="F80" s="3" t="s">
        <v>355</v>
      </c>
      <c r="G80" s="11">
        <v>22</v>
      </c>
      <c r="H80" s="12">
        <v>3</v>
      </c>
      <c r="I80" s="10">
        <v>3</v>
      </c>
      <c r="J80" s="10" t="s">
        <v>3467</v>
      </c>
    </row>
    <row r="81" spans="1:10" x14ac:dyDescent="0.25">
      <c r="A81" t="str">
        <f t="shared" si="3"/>
        <v>SW1E09000033</v>
      </c>
      <c r="B81" s="3" t="s">
        <v>3384</v>
      </c>
      <c r="C81" s="3" t="s">
        <v>58</v>
      </c>
      <c r="D81" s="3" t="s">
        <v>957</v>
      </c>
      <c r="E81" s="3" t="s">
        <v>50</v>
      </c>
      <c r="F81" s="3" t="s">
        <v>355</v>
      </c>
      <c r="G81" s="11">
        <v>222</v>
      </c>
      <c r="H81" s="12">
        <v>3</v>
      </c>
      <c r="I81" s="10">
        <v>1</v>
      </c>
      <c r="J81" s="10" t="s">
        <v>3468</v>
      </c>
    </row>
    <row r="82" spans="1:10" x14ac:dyDescent="0.25">
      <c r="A82" t="str">
        <f t="shared" si="3"/>
        <v>SW1E09000020</v>
      </c>
      <c r="B82" s="3" t="s">
        <v>3384</v>
      </c>
      <c r="C82" s="3" t="s">
        <v>58</v>
      </c>
      <c r="D82" s="3" t="s">
        <v>2480</v>
      </c>
      <c r="E82" s="3" t="s">
        <v>50</v>
      </c>
      <c r="F82" s="3" t="s">
        <v>355</v>
      </c>
      <c r="G82" s="11">
        <v>191</v>
      </c>
      <c r="H82" s="12">
        <v>3</v>
      </c>
      <c r="I82" s="10">
        <v>2</v>
      </c>
      <c r="J82" s="10" t="s">
        <v>3469</v>
      </c>
    </row>
    <row r="83" spans="1:10" x14ac:dyDescent="0.25">
      <c r="A83" t="str">
        <f t="shared" si="3"/>
        <v>SW1E09000032</v>
      </c>
      <c r="B83" s="3" t="s">
        <v>3384</v>
      </c>
      <c r="C83" s="3" t="s">
        <v>58</v>
      </c>
      <c r="D83" s="3" t="s">
        <v>2482</v>
      </c>
      <c r="E83" s="3" t="s">
        <v>50</v>
      </c>
      <c r="F83" s="3" t="s">
        <v>355</v>
      </c>
      <c r="G83" s="11">
        <v>15</v>
      </c>
      <c r="H83" s="12">
        <v>3</v>
      </c>
      <c r="I83" s="10">
        <v>3</v>
      </c>
      <c r="J83" s="10" t="s">
        <v>3470</v>
      </c>
    </row>
    <row r="84" spans="1:10" x14ac:dyDescent="0.25">
      <c r="A84" t="str">
        <f t="shared" si="3"/>
        <v>SW1E09000033</v>
      </c>
      <c r="B84" s="3" t="s">
        <v>3384</v>
      </c>
      <c r="C84" s="3" t="s">
        <v>58</v>
      </c>
      <c r="D84" s="3" t="s">
        <v>957</v>
      </c>
      <c r="E84" s="3" t="s">
        <v>50</v>
      </c>
      <c r="F84" s="3" t="s">
        <v>355</v>
      </c>
      <c r="G84" s="11">
        <v>187</v>
      </c>
      <c r="H84" s="12">
        <v>2</v>
      </c>
      <c r="I84" s="10">
        <v>1</v>
      </c>
      <c r="J84" s="10" t="s">
        <v>3471</v>
      </c>
    </row>
    <row r="85" spans="1:10" x14ac:dyDescent="0.25">
      <c r="A85" t="str">
        <f t="shared" si="3"/>
        <v>SW1E09000032</v>
      </c>
      <c r="B85" s="3" t="s">
        <v>3384</v>
      </c>
      <c r="C85" s="3" t="s">
        <v>58</v>
      </c>
      <c r="D85" s="3" t="s">
        <v>2482</v>
      </c>
      <c r="E85" s="3" t="s">
        <v>50</v>
      </c>
      <c r="F85" s="3" t="s">
        <v>355</v>
      </c>
      <c r="G85" s="11">
        <v>9</v>
      </c>
      <c r="H85" s="12">
        <v>2</v>
      </c>
      <c r="I85" s="10">
        <v>2</v>
      </c>
      <c r="J85" s="10" t="s">
        <v>3472</v>
      </c>
    </row>
    <row r="86" spans="1:10" x14ac:dyDescent="0.25">
      <c r="A86" t="str">
        <f t="shared" si="3"/>
        <v>W1E09000019</v>
      </c>
      <c r="B86" s="3" t="s">
        <v>3531</v>
      </c>
      <c r="C86" s="3" t="s">
        <v>58</v>
      </c>
      <c r="D86" s="3" t="s">
        <v>933</v>
      </c>
      <c r="E86" s="3" t="s">
        <v>50</v>
      </c>
      <c r="F86" s="3" t="s">
        <v>355</v>
      </c>
      <c r="G86" s="11">
        <v>352</v>
      </c>
      <c r="H86" s="12">
        <v>2</v>
      </c>
      <c r="I86" s="10">
        <v>1</v>
      </c>
      <c r="J86" s="10" t="s">
        <v>3473</v>
      </c>
    </row>
    <row r="87" spans="1:10" x14ac:dyDescent="0.25">
      <c r="A87" t="str">
        <f t="shared" si="3"/>
        <v>W1E09000033</v>
      </c>
      <c r="B87" s="3" t="s">
        <v>3531</v>
      </c>
      <c r="C87" s="3" t="s">
        <v>58</v>
      </c>
      <c r="D87" s="3" t="s">
        <v>957</v>
      </c>
      <c r="E87" s="3" t="s">
        <v>50</v>
      </c>
      <c r="F87" s="3" t="s">
        <v>355</v>
      </c>
      <c r="G87" s="11">
        <v>4</v>
      </c>
      <c r="H87" s="12">
        <v>2</v>
      </c>
      <c r="I87" s="10">
        <v>2</v>
      </c>
      <c r="J87" s="10" t="s">
        <v>3474</v>
      </c>
    </row>
    <row r="88" spans="1:10" x14ac:dyDescent="0.25">
      <c r="A88" t="str">
        <f t="shared" si="3"/>
        <v>W1E09000033</v>
      </c>
      <c r="B88" s="3" t="s">
        <v>3531</v>
      </c>
      <c r="C88" s="3" t="s">
        <v>58</v>
      </c>
      <c r="D88" s="3" t="s">
        <v>957</v>
      </c>
      <c r="E88" s="3" t="s">
        <v>50</v>
      </c>
      <c r="F88" s="3" t="s">
        <v>355</v>
      </c>
      <c r="G88" s="11">
        <v>329</v>
      </c>
      <c r="H88" s="12">
        <v>1</v>
      </c>
      <c r="I88" s="10">
        <v>1</v>
      </c>
      <c r="J88" s="10" t="s">
        <v>3475</v>
      </c>
    </row>
    <row r="89" spans="1:10" x14ac:dyDescent="0.25">
      <c r="A89" t="str">
        <f t="shared" si="3"/>
        <v>W1E09000033</v>
      </c>
      <c r="B89" s="3" t="s">
        <v>3531</v>
      </c>
      <c r="C89" s="3" t="s">
        <v>58</v>
      </c>
      <c r="D89" s="3" t="s">
        <v>957</v>
      </c>
      <c r="E89" s="3" t="s">
        <v>50</v>
      </c>
      <c r="F89" s="3" t="s">
        <v>355</v>
      </c>
      <c r="G89" s="11">
        <v>139</v>
      </c>
      <c r="H89" s="12">
        <v>2</v>
      </c>
      <c r="I89" s="10">
        <v>1</v>
      </c>
      <c r="J89" s="10" t="s">
        <v>3476</v>
      </c>
    </row>
    <row r="90" spans="1:10" x14ac:dyDescent="0.25">
      <c r="A90" t="str">
        <f t="shared" si="3"/>
        <v>W1E09000019</v>
      </c>
      <c r="B90" s="3" t="s">
        <v>3531</v>
      </c>
      <c r="C90" s="3" t="s">
        <v>58</v>
      </c>
      <c r="D90" s="3" t="s">
        <v>933</v>
      </c>
      <c r="E90" s="3" t="s">
        <v>50</v>
      </c>
      <c r="F90" s="3" t="s">
        <v>355</v>
      </c>
      <c r="G90" s="11">
        <v>1</v>
      </c>
      <c r="H90" s="12">
        <v>2</v>
      </c>
      <c r="I90" s="10">
        <v>2</v>
      </c>
      <c r="J90" s="10" t="s">
        <v>3477</v>
      </c>
    </row>
    <row r="91" spans="1:10" x14ac:dyDescent="0.25">
      <c r="A91" t="str">
        <f t="shared" si="3"/>
        <v>W1E09000033</v>
      </c>
      <c r="B91" s="3" t="s">
        <v>3531</v>
      </c>
      <c r="C91" s="3" t="s">
        <v>58</v>
      </c>
      <c r="D91" s="3" t="s">
        <v>957</v>
      </c>
      <c r="E91" s="3" t="s">
        <v>50</v>
      </c>
      <c r="F91" s="3" t="s">
        <v>355</v>
      </c>
      <c r="G91" s="11">
        <v>720</v>
      </c>
      <c r="H91" s="12">
        <v>1</v>
      </c>
      <c r="I91" s="10">
        <v>1</v>
      </c>
      <c r="J91" s="10" t="s">
        <v>3478</v>
      </c>
    </row>
    <row r="92" spans="1:10" x14ac:dyDescent="0.25">
      <c r="A92" t="str">
        <f t="shared" si="3"/>
        <v>W1E09000033</v>
      </c>
      <c r="B92" s="3" t="s">
        <v>3531</v>
      </c>
      <c r="C92" s="3" t="s">
        <v>58</v>
      </c>
      <c r="D92" s="3" t="s">
        <v>957</v>
      </c>
      <c r="E92" s="3" t="s">
        <v>50</v>
      </c>
      <c r="F92" s="3" t="s">
        <v>355</v>
      </c>
      <c r="G92" s="11">
        <v>787</v>
      </c>
      <c r="H92" s="12">
        <v>1</v>
      </c>
      <c r="I92" s="10">
        <v>1</v>
      </c>
      <c r="J92" s="10" t="s">
        <v>3479</v>
      </c>
    </row>
    <row r="93" spans="1:10" x14ac:dyDescent="0.25">
      <c r="A93" t="str">
        <f t="shared" si="3"/>
        <v>W1E09000033</v>
      </c>
      <c r="B93" s="3" t="s">
        <v>3531</v>
      </c>
      <c r="C93" s="3" t="s">
        <v>58</v>
      </c>
      <c r="D93" s="3" t="s">
        <v>957</v>
      </c>
      <c r="E93" s="3" t="s">
        <v>50</v>
      </c>
      <c r="F93" s="3" t="s">
        <v>355</v>
      </c>
      <c r="G93" s="11">
        <v>729</v>
      </c>
      <c r="H93" s="12">
        <v>2</v>
      </c>
      <c r="I93" s="10">
        <v>1</v>
      </c>
      <c r="J93" s="10" t="s">
        <v>3480</v>
      </c>
    </row>
    <row r="94" spans="1:10" x14ac:dyDescent="0.25">
      <c r="A94" t="str">
        <f t="shared" si="3"/>
        <v>W1E09000019</v>
      </c>
      <c r="B94" s="3" t="s">
        <v>3531</v>
      </c>
      <c r="C94" s="3" t="s">
        <v>58</v>
      </c>
      <c r="D94" s="3" t="s">
        <v>933</v>
      </c>
      <c r="E94" s="3" t="s">
        <v>50</v>
      </c>
      <c r="F94" s="3" t="s">
        <v>355</v>
      </c>
      <c r="G94" s="11">
        <v>1</v>
      </c>
      <c r="H94" s="12">
        <v>2</v>
      </c>
      <c r="I94" s="10">
        <v>2</v>
      </c>
      <c r="J94" s="10" t="s">
        <v>3481</v>
      </c>
    </row>
    <row r="95" spans="1:10" x14ac:dyDescent="0.25">
      <c r="A95" t="str">
        <f t="shared" si="3"/>
        <v>W1E09000033</v>
      </c>
      <c r="B95" s="3" t="s">
        <v>3531</v>
      </c>
      <c r="C95" s="3" t="s">
        <v>58</v>
      </c>
      <c r="D95" s="3" t="s">
        <v>957</v>
      </c>
      <c r="E95" s="3" t="s">
        <v>50</v>
      </c>
      <c r="F95" s="3" t="s">
        <v>355</v>
      </c>
      <c r="G95" s="11">
        <v>714</v>
      </c>
      <c r="H95" s="12">
        <v>1</v>
      </c>
      <c r="I95" s="10">
        <v>1</v>
      </c>
      <c r="J95" s="10" t="s">
        <v>3482</v>
      </c>
    </row>
    <row r="96" spans="1:10" x14ac:dyDescent="0.25">
      <c r="A96" t="str">
        <f t="shared" si="3"/>
        <v>W1E09000033</v>
      </c>
      <c r="B96" s="3" t="s">
        <v>3531</v>
      </c>
      <c r="C96" s="3" t="s">
        <v>58</v>
      </c>
      <c r="D96" s="3" t="s">
        <v>957</v>
      </c>
      <c r="E96" s="3" t="s">
        <v>50</v>
      </c>
      <c r="F96" s="3" t="s">
        <v>355</v>
      </c>
      <c r="G96" s="11">
        <v>717</v>
      </c>
      <c r="H96" s="12">
        <v>2</v>
      </c>
      <c r="I96" s="10">
        <v>1</v>
      </c>
      <c r="J96" s="10" t="s">
        <v>3483</v>
      </c>
    </row>
    <row r="97" spans="1:10" x14ac:dyDescent="0.25">
      <c r="A97" t="str">
        <f t="shared" si="3"/>
        <v>W1E09000019</v>
      </c>
      <c r="B97" s="3" t="s">
        <v>3531</v>
      </c>
      <c r="C97" s="3" t="s">
        <v>58</v>
      </c>
      <c r="D97" s="3" t="s">
        <v>933</v>
      </c>
      <c r="E97" s="3" t="s">
        <v>50</v>
      </c>
      <c r="F97" s="3" t="s">
        <v>355</v>
      </c>
      <c r="G97" s="11">
        <v>2</v>
      </c>
      <c r="H97" s="12">
        <v>2</v>
      </c>
      <c r="I97" s="10">
        <v>2</v>
      </c>
      <c r="J97" s="10" t="s">
        <v>3484</v>
      </c>
    </row>
    <row r="98" spans="1:10" x14ac:dyDescent="0.25">
      <c r="A98" t="str">
        <f t="shared" si="3"/>
        <v>W1E09000033</v>
      </c>
      <c r="B98" s="3" t="s">
        <v>3531</v>
      </c>
      <c r="C98" s="3" t="s">
        <v>58</v>
      </c>
      <c r="D98" s="3" t="s">
        <v>957</v>
      </c>
      <c r="E98" s="3" t="s">
        <v>50</v>
      </c>
      <c r="F98" s="3" t="s">
        <v>355</v>
      </c>
      <c r="G98" s="11">
        <v>893</v>
      </c>
      <c r="H98" s="12">
        <v>1</v>
      </c>
      <c r="I98" s="10">
        <v>1</v>
      </c>
      <c r="J98" s="10" t="s">
        <v>3485</v>
      </c>
    </row>
    <row r="99" spans="1:10" x14ac:dyDescent="0.25">
      <c r="A99" t="str">
        <f t="shared" si="3"/>
        <v>W1E09000033</v>
      </c>
      <c r="B99" s="3" t="s">
        <v>3531</v>
      </c>
      <c r="C99" s="3" t="s">
        <v>58</v>
      </c>
      <c r="D99" s="3" t="s">
        <v>957</v>
      </c>
      <c r="E99" s="3" t="s">
        <v>50</v>
      </c>
      <c r="F99" s="3" t="s">
        <v>355</v>
      </c>
      <c r="G99" s="11">
        <v>601</v>
      </c>
      <c r="H99" s="12">
        <v>1</v>
      </c>
      <c r="I99" s="10">
        <v>1</v>
      </c>
      <c r="J99" s="10" t="s">
        <v>3486</v>
      </c>
    </row>
    <row r="100" spans="1:10" x14ac:dyDescent="0.25">
      <c r="A100" t="str">
        <f t="shared" si="3"/>
        <v>W1E09000007</v>
      </c>
      <c r="B100" s="3" t="s">
        <v>3531</v>
      </c>
      <c r="C100" s="3" t="s">
        <v>58</v>
      </c>
      <c r="D100" s="3" t="s">
        <v>605</v>
      </c>
      <c r="E100" s="3" t="s">
        <v>50</v>
      </c>
      <c r="F100" s="3" t="s">
        <v>355</v>
      </c>
      <c r="G100" s="11">
        <v>701</v>
      </c>
      <c r="H100" s="12">
        <v>2</v>
      </c>
      <c r="I100" s="10">
        <v>1</v>
      </c>
      <c r="J100" s="10" t="s">
        <v>3487</v>
      </c>
    </row>
    <row r="101" spans="1:10" x14ac:dyDescent="0.25">
      <c r="A101" t="str">
        <f t="shared" si="3"/>
        <v>W1E09000033</v>
      </c>
      <c r="B101" s="3" t="s">
        <v>3531</v>
      </c>
      <c r="C101" s="3" t="s">
        <v>58</v>
      </c>
      <c r="D101" s="3" t="s">
        <v>957</v>
      </c>
      <c r="E101" s="3" t="s">
        <v>50</v>
      </c>
      <c r="F101" s="3" t="s">
        <v>355</v>
      </c>
      <c r="G101" s="11">
        <v>266</v>
      </c>
      <c r="H101" s="12">
        <v>2</v>
      </c>
      <c r="I101" s="10">
        <v>2</v>
      </c>
      <c r="J101" s="10" t="s">
        <v>3488</v>
      </c>
    </row>
    <row r="102" spans="1:10" x14ac:dyDescent="0.25">
      <c r="A102" t="str">
        <f t="shared" si="3"/>
        <v>W1E09000033</v>
      </c>
      <c r="B102" s="3" t="s">
        <v>3531</v>
      </c>
      <c r="C102" s="3" t="s">
        <v>58</v>
      </c>
      <c r="D102" s="3" t="s">
        <v>957</v>
      </c>
      <c r="E102" s="3" t="s">
        <v>50</v>
      </c>
      <c r="F102" s="3" t="s">
        <v>355</v>
      </c>
      <c r="G102" s="11">
        <v>1130</v>
      </c>
      <c r="H102" s="12">
        <v>2</v>
      </c>
      <c r="I102" s="10">
        <v>1</v>
      </c>
      <c r="J102" s="10" t="s">
        <v>3489</v>
      </c>
    </row>
    <row r="103" spans="1:10" x14ac:dyDescent="0.25">
      <c r="A103" t="str">
        <f t="shared" si="3"/>
        <v>W1E09000019</v>
      </c>
      <c r="B103" s="3" t="s">
        <v>3531</v>
      </c>
      <c r="C103" s="3" t="s">
        <v>58</v>
      </c>
      <c r="D103" s="3" t="s">
        <v>933</v>
      </c>
      <c r="E103" s="3" t="s">
        <v>50</v>
      </c>
      <c r="F103" s="3" t="s">
        <v>355</v>
      </c>
      <c r="G103" s="11">
        <v>1</v>
      </c>
      <c r="H103" s="12">
        <v>2</v>
      </c>
      <c r="I103" s="10">
        <v>2</v>
      </c>
      <c r="J103" s="10" t="s">
        <v>3490</v>
      </c>
    </row>
    <row r="104" spans="1:10" x14ac:dyDescent="0.25">
      <c r="A104" t="str">
        <f t="shared" si="3"/>
        <v>W1E09000033</v>
      </c>
      <c r="B104" s="3" t="s">
        <v>3531</v>
      </c>
      <c r="C104" s="3" t="s">
        <v>58</v>
      </c>
      <c r="D104" s="3" t="s">
        <v>957</v>
      </c>
      <c r="E104" s="3" t="s">
        <v>50</v>
      </c>
      <c r="F104" s="3" t="s">
        <v>355</v>
      </c>
      <c r="G104" s="11">
        <v>640</v>
      </c>
      <c r="H104" s="12">
        <v>2</v>
      </c>
      <c r="I104" s="10">
        <v>1</v>
      </c>
      <c r="J104" s="10" t="s">
        <v>3491</v>
      </c>
    </row>
    <row r="105" spans="1:10" x14ac:dyDescent="0.25">
      <c r="A105" t="str">
        <f t="shared" si="3"/>
        <v>W1E09000019</v>
      </c>
      <c r="B105" s="3" t="s">
        <v>3531</v>
      </c>
      <c r="C105" s="3" t="s">
        <v>58</v>
      </c>
      <c r="D105" s="3" t="s">
        <v>933</v>
      </c>
      <c r="E105" s="3" t="s">
        <v>50</v>
      </c>
      <c r="F105" s="3" t="s">
        <v>355</v>
      </c>
      <c r="G105" s="11">
        <v>8</v>
      </c>
      <c r="H105" s="12">
        <v>2</v>
      </c>
      <c r="I105" s="10">
        <v>2</v>
      </c>
      <c r="J105" s="10" t="s">
        <v>3492</v>
      </c>
    </row>
    <row r="106" spans="1:10" x14ac:dyDescent="0.25">
      <c r="A106" t="str">
        <f t="shared" si="3"/>
        <v>WC1E09000007</v>
      </c>
      <c r="B106" s="3" t="s">
        <v>3532</v>
      </c>
      <c r="C106" s="3" t="s">
        <v>58</v>
      </c>
      <c r="D106" s="3" t="s">
        <v>605</v>
      </c>
      <c r="E106" s="3" t="s">
        <v>50</v>
      </c>
      <c r="F106" s="3" t="s">
        <v>355</v>
      </c>
      <c r="G106" s="11">
        <v>103</v>
      </c>
      <c r="H106" s="12">
        <v>2</v>
      </c>
      <c r="I106" s="10">
        <v>1</v>
      </c>
      <c r="J106" s="10" t="s">
        <v>3493</v>
      </c>
    </row>
    <row r="107" spans="1:10" x14ac:dyDescent="0.25">
      <c r="A107" t="str">
        <f t="shared" si="3"/>
        <v>WC1E09000019</v>
      </c>
      <c r="B107" s="3" t="s">
        <v>3532</v>
      </c>
      <c r="C107" s="3" t="s">
        <v>58</v>
      </c>
      <c r="D107" s="3" t="s">
        <v>933</v>
      </c>
      <c r="E107" s="3" t="s">
        <v>50</v>
      </c>
      <c r="F107" s="3" t="s">
        <v>355</v>
      </c>
      <c r="G107" s="11">
        <v>69</v>
      </c>
      <c r="H107" s="12">
        <v>2</v>
      </c>
      <c r="I107" s="10">
        <v>2</v>
      </c>
      <c r="J107" s="10" t="s">
        <v>3494</v>
      </c>
    </row>
    <row r="108" spans="1:10" x14ac:dyDescent="0.25">
      <c r="A108" t="str">
        <f t="shared" si="3"/>
        <v>WC1E09000007</v>
      </c>
      <c r="B108" s="3" t="s">
        <v>3532</v>
      </c>
      <c r="C108" s="3" t="s">
        <v>58</v>
      </c>
      <c r="D108" s="3" t="s">
        <v>605</v>
      </c>
      <c r="E108" s="3" t="s">
        <v>50</v>
      </c>
      <c r="F108" s="3" t="s">
        <v>355</v>
      </c>
      <c r="G108" s="11">
        <v>169</v>
      </c>
      <c r="H108" s="12">
        <v>2</v>
      </c>
      <c r="I108" s="10">
        <v>1</v>
      </c>
      <c r="J108" s="10" t="s">
        <v>3495</v>
      </c>
    </row>
    <row r="109" spans="1:10" x14ac:dyDescent="0.25">
      <c r="A109" t="str">
        <f t="shared" si="3"/>
        <v>WC1E09000019</v>
      </c>
      <c r="B109" s="3" t="s">
        <v>3532</v>
      </c>
      <c r="C109" s="3" t="s">
        <v>58</v>
      </c>
      <c r="D109" s="3" t="s">
        <v>933</v>
      </c>
      <c r="E109" s="3" t="s">
        <v>50</v>
      </c>
      <c r="F109" s="3" t="s">
        <v>355</v>
      </c>
      <c r="G109" s="11">
        <v>9</v>
      </c>
      <c r="H109" s="12">
        <v>2</v>
      </c>
      <c r="I109" s="10">
        <v>2</v>
      </c>
      <c r="J109" s="10" t="s">
        <v>3496</v>
      </c>
    </row>
    <row r="110" spans="1:10" x14ac:dyDescent="0.25">
      <c r="A110" t="str">
        <f t="shared" si="3"/>
        <v>WC1E09000007</v>
      </c>
      <c r="B110" s="3" t="s">
        <v>3532</v>
      </c>
      <c r="C110" s="3" t="s">
        <v>58</v>
      </c>
      <c r="D110" s="3" t="s">
        <v>605</v>
      </c>
      <c r="E110" s="3" t="s">
        <v>50</v>
      </c>
      <c r="F110" s="3" t="s">
        <v>355</v>
      </c>
      <c r="G110" s="11">
        <v>108</v>
      </c>
      <c r="H110" s="12">
        <v>2</v>
      </c>
      <c r="I110" s="10">
        <v>1</v>
      </c>
      <c r="J110" s="10" t="s">
        <v>3497</v>
      </c>
    </row>
    <row r="111" spans="1:10" x14ac:dyDescent="0.25">
      <c r="A111" t="str">
        <f t="shared" si="3"/>
        <v>WC1E09000019</v>
      </c>
      <c r="B111" s="3" t="s">
        <v>3532</v>
      </c>
      <c r="C111" s="3" t="s">
        <v>58</v>
      </c>
      <c r="D111" s="3" t="s">
        <v>933</v>
      </c>
      <c r="E111" s="3" t="s">
        <v>50</v>
      </c>
      <c r="F111" s="3" t="s">
        <v>355</v>
      </c>
      <c r="G111" s="11">
        <v>2</v>
      </c>
      <c r="H111" s="12">
        <v>2</v>
      </c>
      <c r="I111" s="10">
        <v>2</v>
      </c>
      <c r="J111" s="10" t="s">
        <v>3498</v>
      </c>
    </row>
    <row r="112" spans="1:10" x14ac:dyDescent="0.25">
      <c r="A112" t="str">
        <f t="shared" si="3"/>
        <v>WC1E09000007</v>
      </c>
      <c r="B112" s="3" t="s">
        <v>3532</v>
      </c>
      <c r="C112" s="3" t="s">
        <v>58</v>
      </c>
      <c r="D112" s="3" t="s">
        <v>605</v>
      </c>
      <c r="E112" s="3" t="s">
        <v>50</v>
      </c>
      <c r="F112" s="3" t="s">
        <v>355</v>
      </c>
      <c r="G112" s="11">
        <v>313</v>
      </c>
      <c r="H112" s="12">
        <v>2</v>
      </c>
      <c r="I112" s="10">
        <v>1</v>
      </c>
      <c r="J112" s="10" t="s">
        <v>3499</v>
      </c>
    </row>
    <row r="113" spans="1:10" x14ac:dyDescent="0.25">
      <c r="A113" t="str">
        <f t="shared" si="3"/>
        <v>WC1E09000019</v>
      </c>
      <c r="B113" s="3" t="s">
        <v>3532</v>
      </c>
      <c r="C113" s="3" t="s">
        <v>58</v>
      </c>
      <c r="D113" s="3" t="s">
        <v>933</v>
      </c>
      <c r="E113" s="3" t="s">
        <v>50</v>
      </c>
      <c r="F113" s="3" t="s">
        <v>355</v>
      </c>
      <c r="G113" s="11">
        <v>14</v>
      </c>
      <c r="H113" s="12">
        <v>2</v>
      </c>
      <c r="I113" s="10">
        <v>2</v>
      </c>
      <c r="J113" s="10" t="s">
        <v>3500</v>
      </c>
    </row>
    <row r="114" spans="1:10" x14ac:dyDescent="0.25">
      <c r="A114" t="str">
        <f t="shared" si="3"/>
        <v>WC1E09000007</v>
      </c>
      <c r="B114" s="3" t="s">
        <v>3532</v>
      </c>
      <c r="C114" s="3" t="s">
        <v>58</v>
      </c>
      <c r="D114" s="3" t="s">
        <v>605</v>
      </c>
      <c r="E114" s="3" t="s">
        <v>50</v>
      </c>
      <c r="F114" s="3" t="s">
        <v>355</v>
      </c>
      <c r="G114" s="11">
        <v>274</v>
      </c>
      <c r="H114" s="12">
        <v>2</v>
      </c>
      <c r="I114" s="10">
        <v>1</v>
      </c>
      <c r="J114" s="10" t="s">
        <v>3501</v>
      </c>
    </row>
    <row r="115" spans="1:10" x14ac:dyDescent="0.25">
      <c r="A115" t="str">
        <f t="shared" si="3"/>
        <v>WC1E09000019</v>
      </c>
      <c r="B115" s="3" t="s">
        <v>3532</v>
      </c>
      <c r="C115" s="3" t="s">
        <v>58</v>
      </c>
      <c r="D115" s="3" t="s">
        <v>933</v>
      </c>
      <c r="E115" s="3" t="s">
        <v>50</v>
      </c>
      <c r="F115" s="3" t="s">
        <v>355</v>
      </c>
      <c r="G115" s="11">
        <v>9</v>
      </c>
      <c r="H115" s="12">
        <v>2</v>
      </c>
      <c r="I115" s="10">
        <v>2</v>
      </c>
      <c r="J115" s="10" t="s">
        <v>3502</v>
      </c>
    </row>
    <row r="116" spans="1:10" x14ac:dyDescent="0.25">
      <c r="A116" t="str">
        <f t="shared" si="3"/>
        <v>WC1E09000007</v>
      </c>
      <c r="B116" s="3" t="s">
        <v>3532</v>
      </c>
      <c r="C116" s="3" t="s">
        <v>58</v>
      </c>
      <c r="D116" s="3" t="s">
        <v>605</v>
      </c>
      <c r="E116" s="3" t="s">
        <v>50</v>
      </c>
      <c r="F116" s="3" t="s">
        <v>355</v>
      </c>
      <c r="G116" s="11">
        <v>98</v>
      </c>
      <c r="H116" s="12">
        <v>2</v>
      </c>
      <c r="I116" s="10">
        <v>1</v>
      </c>
      <c r="J116" s="10" t="s">
        <v>3503</v>
      </c>
    </row>
    <row r="117" spans="1:10" x14ac:dyDescent="0.25">
      <c r="A117" t="str">
        <f t="shared" si="3"/>
        <v>WC1E09000019</v>
      </c>
      <c r="B117" s="3" t="s">
        <v>3532</v>
      </c>
      <c r="C117" s="3" t="s">
        <v>58</v>
      </c>
      <c r="D117" s="3" t="s">
        <v>933</v>
      </c>
      <c r="E117" s="3" t="s">
        <v>50</v>
      </c>
      <c r="F117" s="3" t="s">
        <v>355</v>
      </c>
      <c r="G117" s="11">
        <v>4</v>
      </c>
      <c r="H117" s="12">
        <v>2</v>
      </c>
      <c r="I117" s="10">
        <v>2</v>
      </c>
      <c r="J117" s="10" t="s">
        <v>3504</v>
      </c>
    </row>
    <row r="118" spans="1:10" x14ac:dyDescent="0.25">
      <c r="A118" t="str">
        <f t="shared" si="3"/>
        <v>WC1E09000007</v>
      </c>
      <c r="B118" s="3" t="s">
        <v>3532</v>
      </c>
      <c r="C118" s="3" t="s">
        <v>58</v>
      </c>
      <c r="D118" s="3" t="s">
        <v>605</v>
      </c>
      <c r="E118" s="3" t="s">
        <v>50</v>
      </c>
      <c r="F118" s="3" t="s">
        <v>355</v>
      </c>
      <c r="G118" s="11">
        <v>95</v>
      </c>
      <c r="H118" s="12">
        <v>3</v>
      </c>
      <c r="I118" s="10">
        <v>1</v>
      </c>
      <c r="J118" s="10" t="s">
        <v>3505</v>
      </c>
    </row>
    <row r="119" spans="1:10" x14ac:dyDescent="0.25">
      <c r="A119" t="str">
        <f t="shared" si="3"/>
        <v>WC1E09000001</v>
      </c>
      <c r="B119" s="3" t="s">
        <v>3532</v>
      </c>
      <c r="C119" s="3" t="s">
        <v>58</v>
      </c>
      <c r="D119" s="3" t="s">
        <v>909</v>
      </c>
      <c r="E119" s="3" t="s">
        <v>50</v>
      </c>
      <c r="F119" s="3" t="s">
        <v>355</v>
      </c>
      <c r="G119" s="11">
        <v>13</v>
      </c>
      <c r="H119" s="12">
        <v>3</v>
      </c>
      <c r="I119" s="10">
        <v>2</v>
      </c>
      <c r="J119" s="10" t="s">
        <v>3506</v>
      </c>
    </row>
    <row r="120" spans="1:10" x14ac:dyDescent="0.25">
      <c r="A120" t="str">
        <f t="shared" si="3"/>
        <v>WC1E09000019</v>
      </c>
      <c r="B120" s="3" t="s">
        <v>3532</v>
      </c>
      <c r="C120" s="3" t="s">
        <v>58</v>
      </c>
      <c r="D120" s="3" t="s">
        <v>933</v>
      </c>
      <c r="E120" s="3" t="s">
        <v>50</v>
      </c>
      <c r="F120" s="3" t="s">
        <v>355</v>
      </c>
      <c r="G120" s="11">
        <v>5</v>
      </c>
      <c r="H120" s="12">
        <v>3</v>
      </c>
      <c r="I120" s="10">
        <v>3</v>
      </c>
      <c r="J120" s="10" t="s">
        <v>3507</v>
      </c>
    </row>
    <row r="121" spans="1:10" x14ac:dyDescent="0.25">
      <c r="A121" t="str">
        <f t="shared" si="3"/>
        <v>WC1E09000007</v>
      </c>
      <c r="B121" s="3" t="s">
        <v>3532</v>
      </c>
      <c r="C121" s="3" t="s">
        <v>58</v>
      </c>
      <c r="D121" s="3" t="s">
        <v>605</v>
      </c>
      <c r="E121" s="3" t="s">
        <v>50</v>
      </c>
      <c r="F121" s="3" t="s">
        <v>355</v>
      </c>
      <c r="G121" s="11">
        <v>219</v>
      </c>
      <c r="H121" s="12">
        <v>2</v>
      </c>
      <c r="I121" s="10">
        <v>1</v>
      </c>
      <c r="J121" s="10" t="s">
        <v>3508</v>
      </c>
    </row>
    <row r="122" spans="1:10" x14ac:dyDescent="0.25">
      <c r="A122" t="str">
        <f t="shared" si="3"/>
        <v>WC1E09000019</v>
      </c>
      <c r="B122" s="3" t="s">
        <v>3532</v>
      </c>
      <c r="C122" s="3" t="s">
        <v>58</v>
      </c>
      <c r="D122" s="3" t="s">
        <v>933</v>
      </c>
      <c r="E122" s="3" t="s">
        <v>50</v>
      </c>
      <c r="F122" s="3" t="s">
        <v>355</v>
      </c>
      <c r="G122" s="11">
        <v>109</v>
      </c>
      <c r="H122" s="12">
        <v>2</v>
      </c>
      <c r="I122" s="10">
        <v>2</v>
      </c>
      <c r="J122" s="10" t="s">
        <v>3509</v>
      </c>
    </row>
    <row r="123" spans="1:10" x14ac:dyDescent="0.25">
      <c r="A123" t="str">
        <f t="shared" si="3"/>
        <v>WC2E09000007</v>
      </c>
      <c r="B123" s="3" t="s">
        <v>3533</v>
      </c>
      <c r="C123" s="3" t="s">
        <v>58</v>
      </c>
      <c r="D123" s="3" t="s">
        <v>605</v>
      </c>
      <c r="E123" s="3" t="s">
        <v>50</v>
      </c>
      <c r="F123" s="3" t="s">
        <v>355</v>
      </c>
      <c r="G123" s="11">
        <v>65</v>
      </c>
      <c r="H123" s="12">
        <v>4</v>
      </c>
      <c r="I123" s="10">
        <v>1</v>
      </c>
      <c r="J123" s="10" t="s">
        <v>3510</v>
      </c>
    </row>
    <row r="124" spans="1:10" x14ac:dyDescent="0.25">
      <c r="A124" t="str">
        <f t="shared" si="3"/>
        <v>WC2E09000033</v>
      </c>
      <c r="B124" s="3" t="s">
        <v>3533</v>
      </c>
      <c r="C124" s="3" t="s">
        <v>58</v>
      </c>
      <c r="D124" s="3" t="s">
        <v>957</v>
      </c>
      <c r="E124" s="3" t="s">
        <v>50</v>
      </c>
      <c r="F124" s="3" t="s">
        <v>355</v>
      </c>
      <c r="G124" s="11">
        <v>27</v>
      </c>
      <c r="H124" s="12">
        <v>4</v>
      </c>
      <c r="I124" s="10">
        <v>2</v>
      </c>
      <c r="J124" s="10" t="s">
        <v>3511</v>
      </c>
    </row>
    <row r="125" spans="1:10" x14ac:dyDescent="0.25">
      <c r="A125" t="str">
        <f t="shared" si="3"/>
        <v>WC2E09000001</v>
      </c>
      <c r="B125" s="3" t="s">
        <v>3533</v>
      </c>
      <c r="C125" s="3" t="s">
        <v>58</v>
      </c>
      <c r="D125" s="3" t="s">
        <v>909</v>
      </c>
      <c r="E125" s="3" t="s">
        <v>50</v>
      </c>
      <c r="F125" s="3" t="s">
        <v>355</v>
      </c>
      <c r="G125" s="11">
        <v>26</v>
      </c>
      <c r="H125" s="12">
        <v>4</v>
      </c>
      <c r="I125" s="10">
        <v>3</v>
      </c>
      <c r="J125" s="10" t="s">
        <v>3512</v>
      </c>
    </row>
    <row r="126" spans="1:10" x14ac:dyDescent="0.25">
      <c r="A126" t="str">
        <f t="shared" si="3"/>
        <v>WC2E09000019</v>
      </c>
      <c r="B126" s="3" t="s">
        <v>3533</v>
      </c>
      <c r="C126" s="3" t="s">
        <v>58</v>
      </c>
      <c r="D126" s="3" t="s">
        <v>933</v>
      </c>
      <c r="E126" s="3" t="s">
        <v>50</v>
      </c>
      <c r="F126" s="3" t="s">
        <v>355</v>
      </c>
      <c r="G126" s="11">
        <v>5</v>
      </c>
      <c r="H126" s="12">
        <v>4</v>
      </c>
      <c r="I126" s="10">
        <v>4</v>
      </c>
      <c r="J126" s="10" t="s">
        <v>3513</v>
      </c>
    </row>
    <row r="127" spans="1:10" x14ac:dyDescent="0.25">
      <c r="A127" t="str">
        <f t="shared" si="3"/>
        <v>WC2E09000007</v>
      </c>
      <c r="B127" s="3" t="s">
        <v>3533</v>
      </c>
      <c r="C127" s="3" t="s">
        <v>58</v>
      </c>
      <c r="D127" s="3" t="s">
        <v>605</v>
      </c>
      <c r="E127" s="3" t="s">
        <v>50</v>
      </c>
      <c r="F127" s="3" t="s">
        <v>355</v>
      </c>
      <c r="G127" s="11">
        <v>97</v>
      </c>
      <c r="H127" s="12">
        <v>3</v>
      </c>
      <c r="I127" s="10">
        <v>1</v>
      </c>
      <c r="J127" s="10" t="s">
        <v>3514</v>
      </c>
    </row>
    <row r="128" spans="1:10" x14ac:dyDescent="0.25">
      <c r="A128" t="str">
        <f t="shared" si="3"/>
        <v>WC2E09000033</v>
      </c>
      <c r="B128" s="3" t="s">
        <v>3533</v>
      </c>
      <c r="C128" s="3" t="s">
        <v>58</v>
      </c>
      <c r="D128" s="3" t="s">
        <v>957</v>
      </c>
      <c r="E128" s="3" t="s">
        <v>50</v>
      </c>
      <c r="F128" s="3" t="s">
        <v>355</v>
      </c>
      <c r="G128" s="11">
        <v>93</v>
      </c>
      <c r="H128" s="12">
        <v>3</v>
      </c>
      <c r="I128" s="10">
        <v>2</v>
      </c>
      <c r="J128" s="10" t="s">
        <v>3515</v>
      </c>
    </row>
    <row r="129" spans="1:10" x14ac:dyDescent="0.25">
      <c r="A129" t="str">
        <f t="shared" si="3"/>
        <v>WC2E09000019</v>
      </c>
      <c r="B129" s="3" t="s">
        <v>3533</v>
      </c>
      <c r="C129" s="3" t="s">
        <v>58</v>
      </c>
      <c r="D129" s="3" t="s">
        <v>933</v>
      </c>
      <c r="E129" s="3" t="s">
        <v>50</v>
      </c>
      <c r="F129" s="3" t="s">
        <v>355</v>
      </c>
      <c r="G129" s="11">
        <v>9</v>
      </c>
      <c r="H129" s="12">
        <v>3</v>
      </c>
      <c r="I129" s="10">
        <v>3</v>
      </c>
      <c r="J129" s="10" t="s">
        <v>3516</v>
      </c>
    </row>
    <row r="130" spans="1:10" x14ac:dyDescent="0.25">
      <c r="A130" t="str">
        <f t="shared" ref="A130:A138" si="4">B130&amp;D130</f>
        <v>WC2E09000033</v>
      </c>
      <c r="B130" s="3" t="s">
        <v>3533</v>
      </c>
      <c r="C130" s="3" t="s">
        <v>58</v>
      </c>
      <c r="D130" s="3" t="s">
        <v>957</v>
      </c>
      <c r="E130" s="3" t="s">
        <v>50</v>
      </c>
      <c r="F130" s="3" t="s">
        <v>355</v>
      </c>
      <c r="G130" s="11">
        <v>185</v>
      </c>
      <c r="H130" s="12">
        <v>2</v>
      </c>
      <c r="I130" s="10">
        <v>1</v>
      </c>
      <c r="J130" s="10" t="s">
        <v>3517</v>
      </c>
    </row>
    <row r="131" spans="1:10" x14ac:dyDescent="0.25">
      <c r="A131" t="str">
        <f t="shared" si="4"/>
        <v>WC2E09000019</v>
      </c>
      <c r="B131" s="3" t="s">
        <v>3533</v>
      </c>
      <c r="C131" s="3" t="s">
        <v>58</v>
      </c>
      <c r="D131" s="3" t="s">
        <v>933</v>
      </c>
      <c r="E131" s="3" t="s">
        <v>50</v>
      </c>
      <c r="F131" s="3" t="s">
        <v>355</v>
      </c>
      <c r="G131" s="11">
        <v>4</v>
      </c>
      <c r="H131" s="12">
        <v>2</v>
      </c>
      <c r="I131" s="10">
        <v>2</v>
      </c>
      <c r="J131" s="10" t="s">
        <v>3518</v>
      </c>
    </row>
    <row r="132" spans="1:10" x14ac:dyDescent="0.25">
      <c r="A132" t="str">
        <f t="shared" si="4"/>
        <v>WC2E09000007</v>
      </c>
      <c r="B132" s="3" t="s">
        <v>3533</v>
      </c>
      <c r="C132" s="3" t="s">
        <v>58</v>
      </c>
      <c r="D132" s="3" t="s">
        <v>605</v>
      </c>
      <c r="E132" s="3" t="s">
        <v>50</v>
      </c>
      <c r="F132" s="3" t="s">
        <v>355</v>
      </c>
      <c r="G132" s="11">
        <v>190</v>
      </c>
      <c r="H132" s="12">
        <v>3</v>
      </c>
      <c r="I132" s="10">
        <v>1</v>
      </c>
      <c r="J132" s="10" t="s">
        <v>3519</v>
      </c>
    </row>
    <row r="133" spans="1:10" x14ac:dyDescent="0.25">
      <c r="A133" t="str">
        <f t="shared" si="4"/>
        <v>WC2E09000033</v>
      </c>
      <c r="B133" s="3" t="s">
        <v>3533</v>
      </c>
      <c r="C133" s="3" t="s">
        <v>58</v>
      </c>
      <c r="D133" s="3" t="s">
        <v>957</v>
      </c>
      <c r="E133" s="3" t="s">
        <v>50</v>
      </c>
      <c r="F133" s="3" t="s">
        <v>355</v>
      </c>
      <c r="G133" s="11">
        <v>172</v>
      </c>
      <c r="H133" s="12">
        <v>3</v>
      </c>
      <c r="I133" s="10">
        <v>2</v>
      </c>
      <c r="J133" s="10" t="s">
        <v>3520</v>
      </c>
    </row>
    <row r="134" spans="1:10" x14ac:dyDescent="0.25">
      <c r="A134" t="str">
        <f t="shared" si="4"/>
        <v>WC2E09000019</v>
      </c>
      <c r="B134" s="3" t="s">
        <v>3533</v>
      </c>
      <c r="C134" s="3" t="s">
        <v>58</v>
      </c>
      <c r="D134" s="3" t="s">
        <v>933</v>
      </c>
      <c r="E134" s="3" t="s">
        <v>50</v>
      </c>
      <c r="F134" s="3" t="s">
        <v>355</v>
      </c>
      <c r="G134" s="11">
        <v>13</v>
      </c>
      <c r="H134" s="12">
        <v>3</v>
      </c>
      <c r="I134" s="10">
        <v>3</v>
      </c>
      <c r="J134" s="10" t="s">
        <v>3521</v>
      </c>
    </row>
    <row r="135" spans="1:10" x14ac:dyDescent="0.25">
      <c r="A135" t="str">
        <f t="shared" si="4"/>
        <v>WC2E09000033</v>
      </c>
      <c r="B135" s="3" t="s">
        <v>3533</v>
      </c>
      <c r="C135" s="3" t="s">
        <v>58</v>
      </c>
      <c r="D135" s="3" t="s">
        <v>957</v>
      </c>
      <c r="E135" s="3" t="s">
        <v>50</v>
      </c>
      <c r="F135" s="3" t="s">
        <v>355</v>
      </c>
      <c r="G135" s="11">
        <v>150</v>
      </c>
      <c r="H135" s="12">
        <v>2</v>
      </c>
      <c r="I135" s="10">
        <v>1</v>
      </c>
      <c r="J135" s="10" t="s">
        <v>3522</v>
      </c>
    </row>
    <row r="136" spans="1:10" x14ac:dyDescent="0.25">
      <c r="A136" t="str">
        <f t="shared" si="4"/>
        <v>WC2E09000019</v>
      </c>
      <c r="B136" s="3" t="s">
        <v>3533</v>
      </c>
      <c r="C136" s="3" t="s">
        <v>58</v>
      </c>
      <c r="D136" s="3" t="s">
        <v>933</v>
      </c>
      <c r="E136" s="3" t="s">
        <v>50</v>
      </c>
      <c r="F136" s="3" t="s">
        <v>355</v>
      </c>
      <c r="G136" s="11">
        <v>6</v>
      </c>
      <c r="H136" s="12">
        <v>2</v>
      </c>
      <c r="I136" s="10">
        <v>2</v>
      </c>
      <c r="J136" s="10" t="s">
        <v>3523</v>
      </c>
    </row>
    <row r="137" spans="1:10" x14ac:dyDescent="0.25">
      <c r="A137" t="str">
        <f t="shared" si="4"/>
        <v>WC2E09000033</v>
      </c>
      <c r="B137" s="3" t="s">
        <v>3533</v>
      </c>
      <c r="C137" s="3" t="s">
        <v>58</v>
      </c>
      <c r="D137" s="3" t="s">
        <v>957</v>
      </c>
      <c r="E137" s="3" t="s">
        <v>50</v>
      </c>
      <c r="F137" s="3" t="s">
        <v>355</v>
      </c>
      <c r="G137" s="11">
        <v>105</v>
      </c>
      <c r="H137" s="12">
        <v>2</v>
      </c>
      <c r="I137" s="10">
        <v>1</v>
      </c>
      <c r="J137" s="10" t="s">
        <v>3524</v>
      </c>
    </row>
    <row r="138" spans="1:10" x14ac:dyDescent="0.25">
      <c r="A138" t="str">
        <f t="shared" si="4"/>
        <v>WC2E09000019</v>
      </c>
      <c r="B138" s="3" t="s">
        <v>3533</v>
      </c>
      <c r="C138" s="3" t="s">
        <v>58</v>
      </c>
      <c r="D138" s="3" t="s">
        <v>933</v>
      </c>
      <c r="E138" s="3" t="s">
        <v>50</v>
      </c>
      <c r="F138" s="3" t="s">
        <v>355</v>
      </c>
      <c r="G138" s="11">
        <v>12</v>
      </c>
      <c r="H138" s="12">
        <v>2</v>
      </c>
      <c r="I138" s="10">
        <v>2</v>
      </c>
      <c r="J138" s="10" t="s">
        <v>3525</v>
      </c>
    </row>
  </sheetData>
  <sortState ref="N1:R32">
    <sortCondition ref="O1:O32"/>
    <sortCondition descending="1" ref="R1:R32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tabSelected="1" zoomScaleNormal="100" workbookViewId="0"/>
  </sheetViews>
  <sheetFormatPr defaultRowHeight="15" x14ac:dyDescent="0.25"/>
  <cols>
    <col min="1" max="16384" width="9.140625" style="98"/>
  </cols>
  <sheetData>
    <row r="1" spans="1:11" x14ac:dyDescent="0.25">
      <c r="A1" s="230"/>
    </row>
    <row r="7" spans="1:11" ht="30.75" customHeight="1" x14ac:dyDescent="0.25">
      <c r="A7" s="221"/>
      <c r="B7" s="233" t="s">
        <v>8482</v>
      </c>
      <c r="C7" s="233"/>
      <c r="D7" s="233"/>
      <c r="E7" s="233"/>
      <c r="F7" s="233"/>
      <c r="G7" s="233"/>
      <c r="H7" s="233"/>
      <c r="I7" s="233"/>
      <c r="J7" s="233"/>
      <c r="K7" s="221"/>
    </row>
    <row r="8" spans="1:11" x14ac:dyDescent="0.25">
      <c r="A8" s="222"/>
      <c r="B8" s="227"/>
      <c r="C8" s="222"/>
      <c r="D8" s="222"/>
      <c r="E8" s="222"/>
      <c r="F8" s="222"/>
      <c r="G8" s="222"/>
      <c r="H8" s="222"/>
      <c r="I8" s="222"/>
      <c r="J8" s="222"/>
      <c r="K8" s="222"/>
    </row>
    <row r="9" spans="1:11" x14ac:dyDescent="0.25">
      <c r="A9" s="223"/>
      <c r="B9" s="228" t="s">
        <v>8489</v>
      </c>
      <c r="C9" s="223"/>
      <c r="D9" s="223"/>
      <c r="E9" s="223"/>
      <c r="F9" s="223"/>
      <c r="G9" s="223"/>
      <c r="H9" s="223"/>
      <c r="I9" s="223"/>
      <c r="J9" s="223"/>
      <c r="K9" s="223"/>
    </row>
    <row r="10" spans="1:11" x14ac:dyDescent="0.25">
      <c r="A10" s="224"/>
      <c r="B10" s="229" t="s">
        <v>8483</v>
      </c>
      <c r="C10" s="224"/>
      <c r="D10" s="224"/>
      <c r="E10" s="224"/>
      <c r="F10" s="224"/>
      <c r="G10" s="224"/>
      <c r="H10" s="224"/>
      <c r="I10" s="224"/>
      <c r="J10" s="224"/>
      <c r="K10" s="224"/>
    </row>
    <row r="11" spans="1:11" x14ac:dyDescent="0.25">
      <c r="A11" s="224"/>
      <c r="B11" s="229" t="s">
        <v>8484</v>
      </c>
      <c r="C11" s="224"/>
      <c r="D11" s="224"/>
      <c r="E11" s="224"/>
      <c r="F11" s="224"/>
      <c r="G11" s="224"/>
      <c r="H11" s="224"/>
      <c r="I11" s="224"/>
      <c r="J11" s="224"/>
      <c r="K11" s="224"/>
    </row>
    <row r="12" spans="1:11" x14ac:dyDescent="0.25">
      <c r="A12" s="224"/>
      <c r="B12" s="229" t="s">
        <v>8497</v>
      </c>
      <c r="C12" s="224"/>
      <c r="D12" s="224"/>
      <c r="E12" s="224"/>
      <c r="F12" s="224"/>
      <c r="G12" s="224"/>
      <c r="H12" s="224"/>
      <c r="I12" s="224"/>
      <c r="J12" s="224"/>
      <c r="K12" s="224"/>
    </row>
    <row r="13" spans="1:11" x14ac:dyDescent="0.25">
      <c r="A13" s="224"/>
      <c r="B13" s="229" t="s">
        <v>8485</v>
      </c>
      <c r="C13" s="224"/>
      <c r="D13" s="224"/>
      <c r="E13" s="224"/>
      <c r="F13" s="224"/>
      <c r="G13" s="224"/>
      <c r="H13" s="224"/>
      <c r="I13" s="224"/>
      <c r="J13" s="224"/>
      <c r="K13" s="224"/>
    </row>
    <row r="14" spans="1:11" x14ac:dyDescent="0.25">
      <c r="A14" s="224"/>
      <c r="B14" s="229" t="s">
        <v>8486</v>
      </c>
      <c r="C14" s="224"/>
      <c r="D14" s="224"/>
      <c r="E14" s="224"/>
      <c r="F14" s="224"/>
      <c r="G14" s="224"/>
      <c r="H14" s="224"/>
      <c r="I14" s="224"/>
      <c r="J14" s="224"/>
      <c r="K14" s="224"/>
    </row>
    <row r="15" spans="1:11" x14ac:dyDescent="0.25">
      <c r="A15" s="224"/>
      <c r="B15" s="229" t="s">
        <v>8487</v>
      </c>
      <c r="C15" s="224"/>
      <c r="D15" s="224"/>
      <c r="E15" s="224"/>
      <c r="F15" s="224"/>
      <c r="G15" s="224"/>
      <c r="H15" s="224"/>
      <c r="I15" s="224"/>
      <c r="J15" s="224"/>
      <c r="K15" s="224"/>
    </row>
    <row r="16" spans="1:11" ht="32.25" customHeight="1" x14ac:dyDescent="0.25">
      <c r="A16" s="225"/>
      <c r="B16" s="232" t="s">
        <v>8488</v>
      </c>
      <c r="C16" s="232"/>
      <c r="D16" s="232"/>
      <c r="E16" s="232"/>
      <c r="F16" s="232"/>
      <c r="G16" s="232"/>
      <c r="H16" s="232"/>
      <c r="I16" s="232"/>
      <c r="J16" s="232"/>
      <c r="K16" s="225"/>
    </row>
    <row r="17" spans="1:11" x14ac:dyDescent="0.25">
      <c r="A17" s="224"/>
      <c r="B17" s="229" t="s">
        <v>8490</v>
      </c>
      <c r="C17" s="224"/>
      <c r="D17" s="224"/>
      <c r="E17" s="224"/>
      <c r="F17" s="224"/>
      <c r="G17" s="224"/>
      <c r="H17" s="224"/>
      <c r="I17" s="224"/>
      <c r="J17" s="224"/>
      <c r="K17" s="224"/>
    </row>
    <row r="18" spans="1:11" x14ac:dyDescent="0.25">
      <c r="A18" s="224"/>
      <c r="B18" s="229"/>
      <c r="C18" s="224"/>
      <c r="D18" s="224"/>
      <c r="E18" s="224"/>
      <c r="F18" s="224"/>
      <c r="G18" s="224"/>
      <c r="H18" s="224"/>
      <c r="I18" s="224"/>
      <c r="J18" s="224"/>
      <c r="K18" s="224"/>
    </row>
    <row r="19" spans="1:11" x14ac:dyDescent="0.25">
      <c r="A19" s="223"/>
      <c r="B19" s="228" t="s">
        <v>8491</v>
      </c>
      <c r="C19" s="223"/>
      <c r="D19" s="223"/>
      <c r="E19" s="223"/>
      <c r="F19" s="223"/>
      <c r="G19" s="223"/>
      <c r="H19" s="223"/>
      <c r="I19" s="223"/>
      <c r="J19" s="223"/>
      <c r="K19" s="223"/>
    </row>
    <row r="20" spans="1:11" x14ac:dyDescent="0.25">
      <c r="A20" s="224"/>
      <c r="B20" s="229" t="s">
        <v>8483</v>
      </c>
      <c r="C20" s="224"/>
      <c r="D20" s="224"/>
      <c r="E20" s="224"/>
      <c r="F20" s="224"/>
      <c r="G20" s="224"/>
      <c r="H20" s="224"/>
      <c r="I20" s="224"/>
      <c r="J20" s="224"/>
      <c r="K20" s="224"/>
    </row>
    <row r="21" spans="1:11" x14ac:dyDescent="0.25">
      <c r="A21" s="224"/>
      <c r="B21" s="229" t="s">
        <v>8492</v>
      </c>
      <c r="C21" s="224"/>
      <c r="D21" s="224"/>
      <c r="E21" s="224"/>
      <c r="F21" s="224"/>
      <c r="G21" s="224"/>
      <c r="H21" s="224"/>
      <c r="I21" s="224"/>
      <c r="J21" s="224"/>
      <c r="K21" s="224"/>
    </row>
    <row r="22" spans="1:11" x14ac:dyDescent="0.25">
      <c r="A22" s="224"/>
      <c r="B22" s="229" t="s">
        <v>8493</v>
      </c>
      <c r="C22" s="224"/>
      <c r="D22" s="224"/>
      <c r="E22" s="224"/>
      <c r="F22" s="224"/>
      <c r="G22" s="224"/>
      <c r="H22" s="224"/>
      <c r="I22" s="224"/>
      <c r="J22" s="224"/>
      <c r="K22" s="224"/>
    </row>
    <row r="23" spans="1:11" x14ac:dyDescent="0.25">
      <c r="A23" s="224"/>
      <c r="B23" s="229" t="s">
        <v>8494</v>
      </c>
      <c r="C23" s="224"/>
      <c r="D23" s="224"/>
      <c r="E23" s="224"/>
      <c r="F23" s="224"/>
      <c r="G23" s="224"/>
      <c r="H23" s="224"/>
      <c r="I23" s="224"/>
      <c r="J23" s="224"/>
      <c r="K23" s="224"/>
    </row>
    <row r="24" spans="1:11" x14ac:dyDescent="0.25">
      <c r="A24" s="224"/>
      <c r="B24" s="229" t="s">
        <v>8495</v>
      </c>
      <c r="C24" s="224"/>
      <c r="D24" s="224"/>
      <c r="E24" s="224"/>
      <c r="F24" s="224"/>
      <c r="G24" s="224"/>
      <c r="H24" s="224"/>
      <c r="I24" s="224"/>
      <c r="J24" s="224"/>
      <c r="K24" s="224"/>
    </row>
    <row r="25" spans="1:11" x14ac:dyDescent="0.25">
      <c r="A25" s="224"/>
      <c r="B25" s="229" t="s">
        <v>8496</v>
      </c>
      <c r="C25" s="224"/>
      <c r="D25" s="224"/>
      <c r="E25" s="224"/>
      <c r="F25" s="224"/>
      <c r="G25" s="224"/>
      <c r="H25" s="224"/>
      <c r="I25" s="224"/>
      <c r="J25" s="224"/>
      <c r="K25" s="224"/>
    </row>
    <row r="26" spans="1:11" x14ac:dyDescent="0.25">
      <c r="A26" s="224"/>
      <c r="B26" s="229"/>
      <c r="C26" s="224"/>
      <c r="D26" s="224"/>
      <c r="E26" s="224"/>
      <c r="F26" s="224"/>
      <c r="G26" s="224"/>
      <c r="H26" s="224"/>
      <c r="I26" s="224"/>
      <c r="J26" s="224"/>
      <c r="K26" s="224"/>
    </row>
    <row r="27" spans="1:11" ht="33" customHeight="1" x14ac:dyDescent="0.25">
      <c r="A27" s="225"/>
      <c r="B27" s="232" t="s">
        <v>8498</v>
      </c>
      <c r="C27" s="232"/>
      <c r="D27" s="232"/>
      <c r="E27" s="232"/>
      <c r="F27" s="232"/>
      <c r="G27" s="232"/>
      <c r="H27" s="232"/>
      <c r="I27" s="232"/>
      <c r="J27" s="232"/>
      <c r="K27" s="225"/>
    </row>
    <row r="28" spans="1:11" x14ac:dyDescent="0.25">
      <c r="A28" s="226"/>
      <c r="B28" s="231" t="s">
        <v>8499</v>
      </c>
      <c r="C28" s="226"/>
      <c r="D28" s="226"/>
      <c r="E28" s="226"/>
      <c r="F28" s="226"/>
      <c r="G28" s="226"/>
      <c r="H28" s="226"/>
      <c r="I28" s="226"/>
      <c r="J28" s="226"/>
      <c r="K28" s="226"/>
    </row>
    <row r="29" spans="1:11" x14ac:dyDescent="0.25">
      <c r="A29" s="224"/>
      <c r="B29" s="229" t="s">
        <v>8500</v>
      </c>
      <c r="C29" s="224"/>
      <c r="D29" s="224"/>
      <c r="E29" s="224"/>
      <c r="F29" s="224"/>
      <c r="G29" s="224"/>
      <c r="H29" s="224"/>
      <c r="I29" s="224"/>
      <c r="J29" s="224"/>
      <c r="K29" s="224"/>
    </row>
    <row r="30" spans="1:11" x14ac:dyDescent="0.25">
      <c r="A30" s="224"/>
      <c r="B30" s="229" t="s">
        <v>8501</v>
      </c>
      <c r="C30" s="224"/>
      <c r="D30" s="224"/>
      <c r="E30" s="224"/>
      <c r="F30" s="224"/>
      <c r="G30" s="224"/>
      <c r="H30" s="224"/>
      <c r="I30" s="224"/>
      <c r="J30" s="224"/>
      <c r="K30" s="224"/>
    </row>
  </sheetData>
  <sheetProtection password="8891" sheet="1" objects="1" scenarios="1"/>
  <mergeCells count="3">
    <mergeCell ref="B27:J27"/>
    <mergeCell ref="B16:J16"/>
    <mergeCell ref="B7:J7"/>
  </mergeCells>
  <hyperlinks>
    <hyperlink ref="B28" r:id="rId1" display=" statistics@insolvency.gsi.gov.uk"/>
  </hyperlinks>
  <pageMargins left="0.7" right="0.7" top="0.75" bottom="0.75" header="0.3" footer="0.3"/>
  <pageSetup paperSize="9" scale="75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A28"/>
  <sheetViews>
    <sheetView showGridLines="0" zoomScaleNormal="100" workbookViewId="0"/>
  </sheetViews>
  <sheetFormatPr defaultRowHeight="15" x14ac:dyDescent="0.25"/>
  <cols>
    <col min="1" max="1" width="3.28515625" customWidth="1"/>
    <col min="4" max="4" width="10.42578125" customWidth="1"/>
    <col min="5" max="5" width="9.140625" customWidth="1"/>
    <col min="9" max="9" width="9.140625" customWidth="1"/>
    <col min="13" max="13" width="7.85546875" customWidth="1"/>
    <col min="14" max="14" width="1.42578125" customWidth="1"/>
  </cols>
  <sheetData>
    <row r="1" spans="1:27" ht="6" customHeight="1" x14ac:dyDescent="0.25">
      <c r="A1" s="33"/>
      <c r="B1" s="33"/>
      <c r="C1" s="33"/>
      <c r="D1" s="33"/>
      <c r="E1" s="33"/>
      <c r="F1" s="33"/>
      <c r="G1" s="33"/>
      <c r="H1" s="33"/>
      <c r="I1" s="33"/>
    </row>
    <row r="2" spans="1:27" x14ac:dyDescent="0.25">
      <c r="A2" s="33"/>
      <c r="B2" s="33"/>
      <c r="C2" s="33"/>
      <c r="D2" s="33"/>
      <c r="E2" s="33"/>
      <c r="F2" s="33"/>
      <c r="G2" s="33"/>
      <c r="H2" s="33"/>
      <c r="I2" s="33"/>
    </row>
    <row r="3" spans="1:27" x14ac:dyDescent="0.25">
      <c r="A3" s="33"/>
    </row>
    <row r="4" spans="1:27" ht="7.5" customHeight="1" x14ac:dyDescent="0.25">
      <c r="A4" s="33"/>
      <c r="B4" s="69"/>
      <c r="C4" s="69"/>
      <c r="D4" s="69"/>
      <c r="E4" s="69"/>
      <c r="F4" s="69"/>
      <c r="G4" s="69"/>
      <c r="H4" s="69"/>
      <c r="I4" s="69"/>
    </row>
    <row r="5" spans="1:27" x14ac:dyDescent="0.25">
      <c r="B5" s="15"/>
      <c r="C5" s="15"/>
      <c r="D5" s="15"/>
      <c r="E5" s="15"/>
    </row>
    <row r="7" spans="1:27" x14ac:dyDescent="0.25">
      <c r="T7" s="71"/>
      <c r="U7" s="71"/>
      <c r="V7" s="71"/>
      <c r="W7" s="71"/>
      <c r="X7" s="71"/>
      <c r="Y7" s="71"/>
      <c r="Z7" s="71"/>
      <c r="AA7" s="71"/>
    </row>
    <row r="28" ht="21" customHeight="1" x14ac:dyDescent="0.25"/>
  </sheetData>
  <sheetProtection password="8891" sheet="1" objects="1" scenarios="1"/>
  <pageMargins left="0.7" right="0.7" top="0.75" bottom="0.75" header="0.3" footer="0.3"/>
  <pageSetup paperSize="9" scale="7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Group Box 1">
              <controlPr defaultSize="0" autoFill="0" autoPict="0">
                <anchor moveWithCells="1">
                  <from>
                    <xdr:col>1</xdr:col>
                    <xdr:colOff>0</xdr:colOff>
                    <xdr:row>10</xdr:row>
                    <xdr:rowOff>19050</xdr:rowOff>
                  </from>
                  <to>
                    <xdr:col>3</xdr:col>
                    <xdr:colOff>400050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Option Button 2">
              <controlPr defaultSize="0" autoFill="0" autoLine="0" autoPict="0">
                <anchor moveWithCells="1">
                  <from>
                    <xdr:col>1</xdr:col>
                    <xdr:colOff>66675</xdr:colOff>
                    <xdr:row>10</xdr:row>
                    <xdr:rowOff>57150</xdr:rowOff>
                  </from>
                  <to>
                    <xdr:col>3</xdr:col>
                    <xdr:colOff>190500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Option Button 3">
              <controlPr defaultSize="0" autoFill="0" autoLine="0" autoPict="0">
                <anchor moveWithCells="1">
                  <from>
                    <xdr:col>1</xdr:col>
                    <xdr:colOff>66675</xdr:colOff>
                    <xdr:row>12</xdr:row>
                    <xdr:rowOff>47625</xdr:rowOff>
                  </from>
                  <to>
                    <xdr:col>3</xdr:col>
                    <xdr:colOff>209550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7" name="List Box 5">
              <controlPr defaultSize="0" autoLine="0" autoPict="0">
                <anchor moveWithCells="1">
                  <from>
                    <xdr:col>1</xdr:col>
                    <xdr:colOff>0</xdr:colOff>
                    <xdr:row>16</xdr:row>
                    <xdr:rowOff>19050</xdr:rowOff>
                  </from>
                  <to>
                    <xdr:col>3</xdr:col>
                    <xdr:colOff>400050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8" name="Group Box 6">
              <controlPr defaultSize="0" autoFill="0" autoPict="0">
                <anchor moveWithCells="1">
                  <from>
                    <xdr:col>3</xdr:col>
                    <xdr:colOff>685800</xdr:colOff>
                    <xdr:row>10</xdr:row>
                    <xdr:rowOff>19050</xdr:rowOff>
                  </from>
                  <to>
                    <xdr:col>6</xdr:col>
                    <xdr:colOff>390525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9" name="List Box 7">
              <controlPr defaultSize="0" autoLine="0" autoPict="0">
                <anchor moveWithCells="1">
                  <from>
                    <xdr:col>3</xdr:col>
                    <xdr:colOff>685800</xdr:colOff>
                    <xdr:row>16</xdr:row>
                    <xdr:rowOff>19050</xdr:rowOff>
                  </from>
                  <to>
                    <xdr:col>6</xdr:col>
                    <xdr:colOff>390525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Group Box 8">
              <controlPr defaultSize="0" autoFill="0" autoPict="0">
                <anchor moveWithCells="1">
                  <from>
                    <xdr:col>6</xdr:col>
                    <xdr:colOff>600075</xdr:colOff>
                    <xdr:row>10</xdr:row>
                    <xdr:rowOff>19050</xdr:rowOff>
                  </from>
                  <to>
                    <xdr:col>9</xdr:col>
                    <xdr:colOff>390525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List Box 9">
              <controlPr defaultSize="0" autoLine="0" autoPict="0">
                <anchor moveWithCells="1">
                  <from>
                    <xdr:col>6</xdr:col>
                    <xdr:colOff>600075</xdr:colOff>
                    <xdr:row>16</xdr:row>
                    <xdr:rowOff>19050</xdr:rowOff>
                  </from>
                  <to>
                    <xdr:col>9</xdr:col>
                    <xdr:colOff>390525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2" name="Group Box 10">
              <controlPr defaultSize="0" autoFill="0" autoPict="0">
                <anchor moveWithCells="1">
                  <from>
                    <xdr:col>10</xdr:col>
                    <xdr:colOff>0</xdr:colOff>
                    <xdr:row>10</xdr:row>
                    <xdr:rowOff>19050</xdr:rowOff>
                  </from>
                  <to>
                    <xdr:col>12</xdr:col>
                    <xdr:colOff>400050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3" name="List Box 11">
              <controlPr defaultSize="0" autoLine="0" autoPict="0">
                <anchor moveWithCells="1">
                  <from>
                    <xdr:col>10</xdr:col>
                    <xdr:colOff>0</xdr:colOff>
                    <xdr:row>16</xdr:row>
                    <xdr:rowOff>19050</xdr:rowOff>
                  </from>
                  <to>
                    <xdr:col>12</xdr:col>
                    <xdr:colOff>400050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" name="Option Button 12">
              <controlPr defaultSize="0" autoFill="0" autoLine="0" autoPict="0">
                <anchor moveWithCells="1">
                  <from>
                    <xdr:col>4</xdr:col>
                    <xdr:colOff>66675</xdr:colOff>
                    <xdr:row>10</xdr:row>
                    <xdr:rowOff>57150</xdr:rowOff>
                  </from>
                  <to>
                    <xdr:col>6</xdr:col>
                    <xdr:colOff>190500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5" name="Option Button 13">
              <controlPr defaultSize="0" autoFill="0" autoLine="0" autoPict="0">
                <anchor moveWithCells="1">
                  <from>
                    <xdr:col>4</xdr:col>
                    <xdr:colOff>66675</xdr:colOff>
                    <xdr:row>12</xdr:row>
                    <xdr:rowOff>47625</xdr:rowOff>
                  </from>
                  <to>
                    <xdr:col>6</xdr:col>
                    <xdr:colOff>209550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6" name="Option Button 15">
              <controlPr defaultSize="0" autoFill="0" autoLine="0" autoPict="0">
                <anchor moveWithCells="1">
                  <from>
                    <xdr:col>7</xdr:col>
                    <xdr:colOff>66675</xdr:colOff>
                    <xdr:row>10</xdr:row>
                    <xdr:rowOff>57150</xdr:rowOff>
                  </from>
                  <to>
                    <xdr:col>9</xdr:col>
                    <xdr:colOff>190500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7" name="Option Button 16">
              <controlPr defaultSize="0" autoFill="0" autoLine="0" autoPict="0">
                <anchor moveWithCells="1">
                  <from>
                    <xdr:col>7</xdr:col>
                    <xdr:colOff>66675</xdr:colOff>
                    <xdr:row>12</xdr:row>
                    <xdr:rowOff>47625</xdr:rowOff>
                  </from>
                  <to>
                    <xdr:col>9</xdr:col>
                    <xdr:colOff>209550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8" name="Option Button 18">
              <controlPr defaultSize="0" autoFill="0" autoLine="0" autoPict="0">
                <anchor moveWithCells="1">
                  <from>
                    <xdr:col>10</xdr:col>
                    <xdr:colOff>66675</xdr:colOff>
                    <xdr:row>10</xdr:row>
                    <xdr:rowOff>57150</xdr:rowOff>
                  </from>
                  <to>
                    <xdr:col>12</xdr:col>
                    <xdr:colOff>190500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9" name="Option Button 19">
              <controlPr defaultSize="0" autoFill="0" autoLine="0" autoPict="0">
                <anchor moveWithCells="1">
                  <from>
                    <xdr:col>10</xdr:col>
                    <xdr:colOff>66675</xdr:colOff>
                    <xdr:row>12</xdr:row>
                    <xdr:rowOff>47625</xdr:rowOff>
                  </from>
                  <to>
                    <xdr:col>12</xdr:col>
                    <xdr:colOff>209550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0" name="Option Button 21">
              <controlPr defaultSize="0" autoFill="0" autoLine="0" autoPict="0">
                <anchor moveWithCells="1">
                  <from>
                    <xdr:col>1</xdr:col>
                    <xdr:colOff>66675</xdr:colOff>
                    <xdr:row>13</xdr:row>
                    <xdr:rowOff>152400</xdr:rowOff>
                  </from>
                  <to>
                    <xdr:col>3</xdr:col>
                    <xdr:colOff>209550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1" name="Option Button 22">
              <controlPr defaultSize="0" autoFill="0" autoLine="0" autoPict="0">
                <anchor moveWithCells="1">
                  <from>
                    <xdr:col>4</xdr:col>
                    <xdr:colOff>66675</xdr:colOff>
                    <xdr:row>13</xdr:row>
                    <xdr:rowOff>180975</xdr:rowOff>
                  </from>
                  <to>
                    <xdr:col>6</xdr:col>
                    <xdr:colOff>209550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2" name="Option Button 23">
              <controlPr defaultSize="0" autoFill="0" autoLine="0" autoPict="0">
                <anchor moveWithCells="1">
                  <from>
                    <xdr:col>7</xdr:col>
                    <xdr:colOff>66675</xdr:colOff>
                    <xdr:row>13</xdr:row>
                    <xdr:rowOff>171450</xdr:rowOff>
                  </from>
                  <to>
                    <xdr:col>9</xdr:col>
                    <xdr:colOff>209550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3" name="Option Button 24">
              <controlPr defaultSize="0" autoFill="0" autoLine="0" autoPict="0">
                <anchor moveWithCells="1">
                  <from>
                    <xdr:col>10</xdr:col>
                    <xdr:colOff>66675</xdr:colOff>
                    <xdr:row>13</xdr:row>
                    <xdr:rowOff>180975</xdr:rowOff>
                  </from>
                  <to>
                    <xdr:col>12</xdr:col>
                    <xdr:colOff>209550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4" name="Group Box 27">
              <controlPr defaultSize="0" autoFill="0" autoPict="0">
                <anchor moveWithCells="1">
                  <from>
                    <xdr:col>14</xdr:col>
                    <xdr:colOff>47625</xdr:colOff>
                    <xdr:row>10</xdr:row>
                    <xdr:rowOff>19050</xdr:rowOff>
                  </from>
                  <to>
                    <xdr:col>16</xdr:col>
                    <xdr:colOff>447675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5" name="Option Button 28">
              <controlPr defaultSize="0" autoFill="0" autoLine="0" autoPict="0">
                <anchor moveWithCells="1">
                  <from>
                    <xdr:col>14</xdr:col>
                    <xdr:colOff>123825</xdr:colOff>
                    <xdr:row>10</xdr:row>
                    <xdr:rowOff>161925</xdr:rowOff>
                  </from>
                  <to>
                    <xdr:col>15</xdr:col>
                    <xdr:colOff>514350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6" name="Option Button 29">
              <controlPr defaultSize="0" autoFill="0" autoLine="0" autoPict="0">
                <anchor moveWithCells="1">
                  <from>
                    <xdr:col>14</xdr:col>
                    <xdr:colOff>123825</xdr:colOff>
                    <xdr:row>12</xdr:row>
                    <xdr:rowOff>76200</xdr:rowOff>
                  </from>
                  <to>
                    <xdr:col>15</xdr:col>
                    <xdr:colOff>514350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7" name="Option Button 30">
              <controlPr defaultSize="0" autoFill="0" autoLine="0" autoPict="0">
                <anchor moveWithCells="1">
                  <from>
                    <xdr:col>14</xdr:col>
                    <xdr:colOff>123825</xdr:colOff>
                    <xdr:row>14</xdr:row>
                    <xdr:rowOff>9525</xdr:rowOff>
                  </from>
                  <to>
                    <xdr:col>15</xdr:col>
                    <xdr:colOff>514350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8" name="Option Button 31">
              <controlPr defaultSize="0" autoFill="0" autoLine="0" autoPict="0">
                <anchor moveWithCells="1">
                  <from>
                    <xdr:col>14</xdr:col>
                    <xdr:colOff>123825</xdr:colOff>
                    <xdr:row>15</xdr:row>
                    <xdr:rowOff>76200</xdr:rowOff>
                  </from>
                  <to>
                    <xdr:col>15</xdr:col>
                    <xdr:colOff>514350</xdr:colOff>
                    <xdr:row>17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30"/>
  <sheetViews>
    <sheetView showGridLines="0" zoomScaleNormal="100" workbookViewId="0">
      <selection activeCell="C18" sqref="C18:D18"/>
    </sheetView>
  </sheetViews>
  <sheetFormatPr defaultRowHeight="15" x14ac:dyDescent="0.25"/>
  <cols>
    <col min="1" max="1" width="1.42578125" style="72" customWidth="1"/>
    <col min="2" max="2" width="3.85546875" style="72" customWidth="1"/>
    <col min="3" max="3" width="6.42578125" style="72" customWidth="1"/>
    <col min="4" max="4" width="29.85546875" style="72" customWidth="1"/>
    <col min="5" max="5" width="19.28515625" style="72" customWidth="1"/>
    <col min="6" max="6" width="21.42578125" style="72" customWidth="1"/>
    <col min="7" max="7" width="9.140625" style="72"/>
    <col min="8" max="8" width="3.7109375" style="72" customWidth="1"/>
    <col min="9" max="9" width="2.7109375" style="72" customWidth="1"/>
    <col min="10" max="16384" width="9.140625" style="72"/>
  </cols>
  <sheetData>
    <row r="1" spans="2:8" ht="9.75" customHeight="1" x14ac:dyDescent="0.25">
      <c r="D1" s="73"/>
    </row>
    <row r="2" spans="2:8" x14ac:dyDescent="0.25">
      <c r="B2" s="236"/>
      <c r="C2" s="236"/>
      <c r="D2" s="236"/>
    </row>
    <row r="3" spans="2:8" ht="9.75" customHeight="1" x14ac:dyDescent="0.25">
      <c r="C3" s="73"/>
      <c r="D3" s="73"/>
      <c r="E3" s="73"/>
    </row>
    <row r="4" spans="2:8" x14ac:dyDescent="0.25">
      <c r="B4" s="74"/>
      <c r="C4" s="75"/>
      <c r="D4" s="76"/>
      <c r="E4" s="76"/>
      <c r="F4" s="76"/>
      <c r="G4" s="76"/>
      <c r="H4" s="74"/>
    </row>
    <row r="5" spans="2:8" x14ac:dyDescent="0.25">
      <c r="B5" s="74"/>
      <c r="C5" s="77" t="s">
        <v>8449</v>
      </c>
      <c r="D5" s="76"/>
      <c r="E5" s="76"/>
      <c r="F5" s="76"/>
      <c r="G5" s="76"/>
      <c r="H5" s="74"/>
    </row>
    <row r="6" spans="2:8" x14ac:dyDescent="0.25">
      <c r="B6" s="74"/>
      <c r="C6" s="75"/>
      <c r="D6" s="76"/>
      <c r="E6" s="76"/>
      <c r="F6" s="76"/>
      <c r="G6" s="76"/>
      <c r="H6" s="74"/>
    </row>
    <row r="7" spans="2:8" ht="24.75" x14ac:dyDescent="0.25">
      <c r="B7" s="74"/>
      <c r="C7" s="78" t="s">
        <v>3387</v>
      </c>
      <c r="D7" s="78" t="s">
        <v>3385</v>
      </c>
      <c r="E7" s="78" t="s">
        <v>3386</v>
      </c>
      <c r="F7" s="78" t="s">
        <v>3351</v>
      </c>
      <c r="G7" s="78" t="s">
        <v>3382</v>
      </c>
      <c r="H7" s="74"/>
    </row>
    <row r="8" spans="2:8" x14ac:dyDescent="0.25">
      <c r="B8" s="79" t="str">
        <f>IFERROR(VLOOKUP('List box lookups'!N6,'Similar Areas Lookup'!$A$1:$H$347,3,FALSE),"")</f>
        <v>E09000020</v>
      </c>
      <c r="C8" s="75">
        <v>1</v>
      </c>
      <c r="D8" s="80" t="str">
        <f>IFERROR(VLOOKUP('List box lookups'!N6,'Similar Areas Lookup'!$A$1:$H$347,4,FALSE),"No comparison areas available for "&amp;'List box lookups'!N5)</f>
        <v>Kensington and Chelsea</v>
      </c>
      <c r="E8" s="76" t="str">
        <f>IFERROR(INDEX('List box lookups'!$F$2:$F$36,MATCH(VLOOKUP(B8,TOTAL_Data!$A$60:$D$407,3,FALSE),'List box lookups'!$G$2:$G$36,0)),"")</f>
        <v>Inner London</v>
      </c>
      <c r="F8" s="76" t="str">
        <f>IFERROR(INDEX('List box lookups'!$J$2:$J$15,MATCH(VLOOKUP(B8,TOTAL_Data!$A$60:$D$407,4,FALSE),'List box lookups'!$K$2:$K$15,0)),"")</f>
        <v>London</v>
      </c>
      <c r="G8" s="76" t="str">
        <f>IFERROR(VLOOKUP(VLOOKUP('List box lookups'!N6,'Similar Areas Lookup'!$A$1:$H$347,3,FALSE),'laua lookup'!$A$1:$J$394,10,FALSE),"")</f>
        <v>England</v>
      </c>
      <c r="H8" s="74"/>
    </row>
    <row r="9" spans="2:8" x14ac:dyDescent="0.25">
      <c r="B9" s="79" t="str">
        <f>IFERROR(VLOOKUP('List box lookups'!N6,'Similar Areas Lookup'!$A$1:$H$347,5,FALSE),"")</f>
        <v>E09000007</v>
      </c>
      <c r="C9" s="75">
        <v>2</v>
      </c>
      <c r="D9" s="76" t="str">
        <f>IFERROR(VLOOKUP('List box lookups'!N6,'Similar Areas Lookup'!$A$1:$H$347,6,FALSE),"")</f>
        <v>Camden</v>
      </c>
      <c r="E9" s="76" t="str">
        <f>IFERROR(INDEX('List box lookups'!$F$2:$F$36,MATCH(VLOOKUP(B9,TOTAL_Data!$A$60:$D$407,3,FALSE),'List box lookups'!$G$2:$G$36,0)),"")</f>
        <v>Inner London</v>
      </c>
      <c r="F9" s="76" t="str">
        <f>IFERROR(INDEX('List box lookups'!$J$2:$J$15,MATCH(VLOOKUP(B9,TOTAL_Data!$A$60:$D$407,4,FALSE),'List box lookups'!$K$2:$K$15,0)),"")</f>
        <v>London</v>
      </c>
      <c r="G9" s="76" t="str">
        <f>IFERROR(VLOOKUP(VLOOKUP('List box lookups'!N6,'Similar Areas Lookup'!$A$1:$H$347,5,FALSE),'laua lookup'!$A$1:$J$394,10,FALSE),"")</f>
        <v>England</v>
      </c>
      <c r="H9" s="74"/>
    </row>
    <row r="10" spans="2:8" x14ac:dyDescent="0.25">
      <c r="B10" s="79" t="str">
        <f>IFERROR(VLOOKUP('List box lookups'!N6,'Similar Areas Lookup'!$A$1:$H$347,7,FALSE),"")</f>
        <v>E09000019</v>
      </c>
      <c r="C10" s="75">
        <v>3</v>
      </c>
      <c r="D10" s="76" t="str">
        <f>IFERROR(VLOOKUP('List box lookups'!N6,'Similar Areas Lookup'!$A$1:$H$347,8,FALSE),"")</f>
        <v>Islington</v>
      </c>
      <c r="E10" s="76" t="str">
        <f>IFERROR(INDEX('List box lookups'!$F$2:$F$36,MATCH(VLOOKUP(B10,TOTAL_Data!$A$60:$D$407,3,FALSE),'List box lookups'!$G$2:$G$36,0)),"")</f>
        <v>Inner London</v>
      </c>
      <c r="F10" s="80" t="str">
        <f>IFERROR(INDEX('List box lookups'!$J$2:$J$15,MATCH(VLOOKUP(B10,TOTAL_Data!$A$60:$D$407,4,FALSE),'List box lookups'!$K$2:$K$15,0)),"")</f>
        <v>London</v>
      </c>
      <c r="G10" s="76" t="str">
        <f>IFERROR(VLOOKUP(VLOOKUP('List box lookups'!N6,'Similar Areas Lookup'!$A$1:$H$347,7,FALSE),'laua lookup'!$A$1:$J$394,10,FALSE),"")</f>
        <v>England</v>
      </c>
      <c r="H10" s="74"/>
    </row>
    <row r="11" spans="2:8" x14ac:dyDescent="0.25">
      <c r="B11" s="74"/>
      <c r="C11" s="75"/>
      <c r="D11" s="76"/>
      <c r="E11" s="76"/>
      <c r="F11" s="76"/>
      <c r="G11" s="76"/>
      <c r="H11" s="74"/>
    </row>
    <row r="12" spans="2:8" ht="37.5" customHeight="1" x14ac:dyDescent="0.25">
      <c r="C12" s="81" t="s">
        <v>8430</v>
      </c>
    </row>
    <row r="13" spans="2:8" x14ac:dyDescent="0.25">
      <c r="B13" s="82"/>
      <c r="C13" s="82"/>
      <c r="D13" s="82"/>
      <c r="E13" s="82"/>
      <c r="F13" s="82"/>
      <c r="G13" s="82"/>
      <c r="H13" s="82"/>
    </row>
    <row r="14" spans="2:8" x14ac:dyDescent="0.25">
      <c r="B14" s="82"/>
      <c r="C14" s="83" t="s">
        <v>8477</v>
      </c>
      <c r="D14" s="82"/>
      <c r="E14" s="82"/>
      <c r="F14" s="82"/>
      <c r="G14" s="82"/>
      <c r="H14" s="82"/>
    </row>
    <row r="15" spans="2:8" x14ac:dyDescent="0.25">
      <c r="B15" s="82"/>
      <c r="C15" s="83" t="s">
        <v>8479</v>
      </c>
      <c r="D15" s="82"/>
      <c r="E15" s="82"/>
      <c r="F15" s="82"/>
      <c r="G15" s="82"/>
      <c r="H15" s="82"/>
    </row>
    <row r="16" spans="2:8" x14ac:dyDescent="0.25">
      <c r="B16" s="82"/>
      <c r="C16" s="83" t="s">
        <v>8478</v>
      </c>
      <c r="D16" s="82"/>
      <c r="E16" s="82"/>
      <c r="F16" s="82"/>
      <c r="G16" s="82"/>
      <c r="H16" s="82"/>
    </row>
    <row r="17" spans="1:8" ht="15.75" thickBot="1" x14ac:dyDescent="0.3">
      <c r="B17" s="82"/>
      <c r="C17" s="82"/>
      <c r="D17" s="82"/>
      <c r="E17" s="82"/>
      <c r="F17" s="82"/>
      <c r="G17" s="82"/>
      <c r="H17" s="82"/>
    </row>
    <row r="18" spans="1:8" ht="24" thickBot="1" x14ac:dyDescent="0.4">
      <c r="B18" s="82"/>
      <c r="C18" s="234" t="s">
        <v>2491</v>
      </c>
      <c r="D18" s="235"/>
      <c r="E18" s="82"/>
      <c r="F18" s="82"/>
      <c r="G18" s="82"/>
      <c r="H18" s="82"/>
    </row>
    <row r="19" spans="1:8" x14ac:dyDescent="0.25">
      <c r="B19" s="82"/>
      <c r="C19" s="84" t="str">
        <f>IF(C18="","",IF(ISERROR(MATCH(C18&amp;"_"&amp;1,'pc lookup'!H:H,0)),"Postcode not found",""))</f>
        <v/>
      </c>
      <c r="D19" s="82"/>
      <c r="E19" s="82"/>
      <c r="F19" s="82"/>
      <c r="G19" s="82"/>
      <c r="H19" s="82"/>
    </row>
    <row r="20" spans="1:8" ht="23.25" customHeight="1" x14ac:dyDescent="0.25">
      <c r="B20" s="82"/>
      <c r="C20" s="83" t="str">
        <f>IF(C18="","",IF(C19="Postcode not found","","Possible local authority areas:"))</f>
        <v>Possible local authority areas:</v>
      </c>
      <c r="D20" s="82"/>
      <c r="E20" s="82"/>
      <c r="F20" s="82"/>
      <c r="G20" s="82"/>
      <c r="H20" s="82"/>
    </row>
    <row r="21" spans="1:8" ht="24.75" x14ac:dyDescent="0.25">
      <c r="A21" s="85"/>
      <c r="B21" s="86" t="s">
        <v>3373</v>
      </c>
      <c r="C21" s="78" t="s">
        <v>3387</v>
      </c>
      <c r="D21" s="78" t="s">
        <v>3385</v>
      </c>
      <c r="E21" s="78" t="s">
        <v>3386</v>
      </c>
      <c r="F21" s="78" t="s">
        <v>3351</v>
      </c>
      <c r="G21" s="78" t="s">
        <v>3382</v>
      </c>
      <c r="H21" s="82"/>
    </row>
    <row r="22" spans="1:8" s="90" customFormat="1" x14ac:dyDescent="0.25">
      <c r="A22" s="87" t="str">
        <f>$C$18&amp;"_"&amp;1</f>
        <v>SW1A_1</v>
      </c>
      <c r="B22" s="88" t="str">
        <f>IFERROR(INDEX('pc lookup'!C:C,MATCH('Postcode search'!A22,'pc lookup'!H:H,0)),"")</f>
        <v>E09000033</v>
      </c>
      <c r="C22" s="75">
        <f>IF($B22="","",1)</f>
        <v>1</v>
      </c>
      <c r="D22" s="76" t="str">
        <f>IF($B22="","",INDEX('laua lookup'!G:G,MATCH('Postcode search'!$B22,'laua lookup'!$A:$A,0)))</f>
        <v>Westminster</v>
      </c>
      <c r="E22" s="76" t="str">
        <f>IF($B22="","",INDEX('laua lookup'!H:H,MATCH('Postcode search'!$B22,'laua lookup'!$A:$A,0)))</f>
        <v>Inner London</v>
      </c>
      <c r="F22" s="76" t="str">
        <f>IF($B22="","",INDEX('laua lookup'!I:I,MATCH('Postcode search'!$B22,'laua lookup'!$A:$A,0)))</f>
        <v>London</v>
      </c>
      <c r="G22" s="76" t="str">
        <f>IF($B22="","",INDEX('laua lookup'!J:J,MATCH('Postcode search'!$B22,'laua lookup'!$A:$A,0)))</f>
        <v>England</v>
      </c>
      <c r="H22" s="89"/>
    </row>
    <row r="23" spans="1:8" s="90" customFormat="1" x14ac:dyDescent="0.25">
      <c r="A23" s="87" t="str">
        <f>$C$18&amp;"_"&amp;2</f>
        <v>SW1A_2</v>
      </c>
      <c r="B23" s="88" t="str">
        <f>IFERROR(INDEX('pc lookup'!C:C,MATCH('Postcode search'!A23,'pc lookup'!H:H,0)),"")</f>
        <v>E09000032</v>
      </c>
      <c r="C23" s="75">
        <f>IF($B23="","",2)</f>
        <v>2</v>
      </c>
      <c r="D23" s="76" t="str">
        <f>IF($B23="","",INDEX('laua lookup'!G:G,MATCH('Postcode search'!$B23,'laua lookup'!$A:$A,0)))</f>
        <v>Wandsworth</v>
      </c>
      <c r="E23" s="76" t="str">
        <f>IF($B23="","",INDEX('laua lookup'!H:H,MATCH('Postcode search'!$B23,'laua lookup'!$A:$A,0)))</f>
        <v>Inner London</v>
      </c>
      <c r="F23" s="76" t="str">
        <f>IF($B23="","",INDEX('laua lookup'!I:I,MATCH('Postcode search'!$B23,'laua lookup'!$A:$A,0)))</f>
        <v>London</v>
      </c>
      <c r="G23" s="76" t="str">
        <f>IF($B23="","",INDEX('laua lookup'!J:J,MATCH('Postcode search'!$B23,'laua lookup'!$A:$A,0)))</f>
        <v>England</v>
      </c>
      <c r="H23" s="89"/>
    </row>
    <row r="24" spans="1:8" s="90" customFormat="1" x14ac:dyDescent="0.25">
      <c r="A24" s="87" t="str">
        <f>$C$18&amp;"_"&amp;3</f>
        <v>SW1A_3</v>
      </c>
      <c r="B24" s="88" t="str">
        <f>IFERROR(INDEX('pc lookup'!C:C,MATCH('Postcode search'!A24,'pc lookup'!H:H,0)),"")</f>
        <v/>
      </c>
      <c r="C24" s="75" t="str">
        <f>IF($B24="","",3)</f>
        <v/>
      </c>
      <c r="D24" s="76" t="str">
        <f>IF($B24="","",INDEX('laua lookup'!G:G,MATCH('Postcode search'!$B24,'laua lookup'!$A:$A,0)))</f>
        <v/>
      </c>
      <c r="E24" s="76" t="str">
        <f>IF($B24="","",INDEX('laua lookup'!H:H,MATCH('Postcode search'!$B24,'laua lookup'!$A:$A,0)))</f>
        <v/>
      </c>
      <c r="F24" s="76" t="str">
        <f>IF($B24="","",INDEX('laua lookup'!I:I,MATCH('Postcode search'!$B24,'laua lookup'!$A:$A,0)))</f>
        <v/>
      </c>
      <c r="G24" s="76" t="str">
        <f>IF($B24="","",INDEX('laua lookup'!J:J,MATCH('Postcode search'!$B24,'laua lookup'!$A:$A,0)))</f>
        <v/>
      </c>
      <c r="H24" s="89"/>
    </row>
    <row r="25" spans="1:8" s="90" customFormat="1" x14ac:dyDescent="0.25">
      <c r="A25" s="87" t="str">
        <f>$C$18&amp;"_"&amp;4</f>
        <v>SW1A_4</v>
      </c>
      <c r="B25" s="88" t="str">
        <f>IFERROR(INDEX('pc lookup'!C:C,MATCH('Postcode search'!A25,'pc lookup'!H:H,0)),"")</f>
        <v/>
      </c>
      <c r="C25" s="76" t="str">
        <f>IF($B25="","",4)</f>
        <v/>
      </c>
      <c r="D25" s="76" t="str">
        <f>IF($B25="","",INDEX('laua lookup'!G:G,MATCH('Postcode search'!$B25,'laua lookup'!$A:$A,0)))</f>
        <v/>
      </c>
      <c r="E25" s="76" t="str">
        <f>IF($B25="","",INDEX('laua lookup'!H:H,MATCH('Postcode search'!$B25,'laua lookup'!$A:$A,0)))</f>
        <v/>
      </c>
      <c r="F25" s="76" t="str">
        <f>IF($B25="","",INDEX('laua lookup'!I:I,MATCH('Postcode search'!$B25,'laua lookup'!$A:$A,0)))</f>
        <v/>
      </c>
      <c r="G25" s="76" t="str">
        <f>IF($B25="","",INDEX('laua lookup'!J:J,MATCH('Postcode search'!$B25,'laua lookup'!$A:$A,0)))</f>
        <v/>
      </c>
      <c r="H25" s="89"/>
    </row>
    <row r="26" spans="1:8" s="90" customFormat="1" x14ac:dyDescent="0.25">
      <c r="A26" s="87" t="str">
        <f>$C$18&amp;"_"&amp;5</f>
        <v>SW1A_5</v>
      </c>
      <c r="B26" s="88" t="str">
        <f>IFERROR(INDEX('pc lookup'!C:C,MATCH('Postcode search'!A26,'pc lookup'!H:H,0)),"")</f>
        <v/>
      </c>
      <c r="C26" s="76" t="str">
        <f>IF($B26="","",5)</f>
        <v/>
      </c>
      <c r="D26" s="76" t="str">
        <f>IF($B26="","",INDEX('laua lookup'!G:G,MATCH('Postcode search'!$B26,'laua lookup'!$A:$A,0)))</f>
        <v/>
      </c>
      <c r="E26" s="76" t="str">
        <f>IF($B26="","",INDEX('laua lookup'!H:H,MATCH('Postcode search'!$B26,'laua lookup'!$A:$A,0)))</f>
        <v/>
      </c>
      <c r="F26" s="76" t="str">
        <f>IF($B26="","",INDEX('laua lookup'!I:I,MATCH('Postcode search'!$B26,'laua lookup'!$A:$A,0)))</f>
        <v/>
      </c>
      <c r="G26" s="76" t="str">
        <f>IF($B26="","",INDEX('laua lookup'!J:J,MATCH('Postcode search'!$B26,'laua lookup'!$A:$A,0)))</f>
        <v/>
      </c>
      <c r="H26" s="89"/>
    </row>
    <row r="27" spans="1:8" s="90" customFormat="1" x14ac:dyDescent="0.25">
      <c r="A27" s="87" t="str">
        <f>$C$18&amp;"_"&amp;6</f>
        <v>SW1A_6</v>
      </c>
      <c r="B27" s="88" t="str">
        <f>IFERROR(INDEX('pc lookup'!C:C,MATCH('Postcode search'!A27,'pc lookup'!H:H,0)),"")</f>
        <v/>
      </c>
      <c r="C27" s="76" t="str">
        <f>IF($B27="","",6)</f>
        <v/>
      </c>
      <c r="D27" s="76" t="str">
        <f>IF($B27="","",INDEX('laua lookup'!G:G,MATCH('Postcode search'!$B27,'laua lookup'!$A:$A,0)))</f>
        <v/>
      </c>
      <c r="E27" s="76" t="str">
        <f>IF($B27="","",INDEX('laua lookup'!H:H,MATCH('Postcode search'!$B27,'laua lookup'!$A:$A,0)))</f>
        <v/>
      </c>
      <c r="F27" s="76" t="str">
        <f>IF($B27="","",INDEX('laua lookup'!I:I,MATCH('Postcode search'!$B27,'laua lookup'!$A:$A,0)))</f>
        <v/>
      </c>
      <c r="G27" s="76" t="str">
        <f>IF($B27="","",INDEX('laua lookup'!J:J,MATCH('Postcode search'!$B27,'laua lookup'!$A:$A,0)))</f>
        <v/>
      </c>
      <c r="H27" s="89"/>
    </row>
    <row r="28" spans="1:8" s="90" customFormat="1" x14ac:dyDescent="0.25">
      <c r="A28" s="91"/>
      <c r="B28" s="92"/>
      <c r="C28" s="93"/>
      <c r="D28" s="93"/>
      <c r="E28" s="93"/>
      <c r="F28" s="93"/>
      <c r="G28" s="93"/>
      <c r="H28" s="93"/>
    </row>
    <row r="29" spans="1:8" s="90" customFormat="1" x14ac:dyDescent="0.25">
      <c r="A29" s="91"/>
    </row>
    <row r="30" spans="1:8" s="90" customFormat="1" x14ac:dyDescent="0.25">
      <c r="A30" s="91"/>
    </row>
  </sheetData>
  <sheetProtection password="8891" sheet="1" objects="1" scenarios="1" selectLockedCells="1"/>
  <mergeCells count="2">
    <mergeCell ref="C18:D18"/>
    <mergeCell ref="B2:D2"/>
  </mergeCells>
  <conditionalFormatting sqref="C8:C10">
    <cfRule type="expression" dxfId="3" priority="1">
      <formula>$B$8=""</formula>
    </cfRule>
  </conditionalFormatting>
  <dataValidations xWindow="197" yWindow="609" count="1">
    <dataValidation type="textLength" allowBlank="1" showErrorMessage="1" error="Please enter the first part of your postcode only" prompt="Enter the first part of your postcode (e.g. SW1A)" sqref="C18">
      <formula1>2</formula1>
      <formula2>4</formula2>
    </dataValidation>
  </dataValidation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K107"/>
  <sheetViews>
    <sheetView showGridLines="0" zoomScale="76" zoomScaleNormal="76" workbookViewId="0"/>
  </sheetViews>
  <sheetFormatPr defaultRowHeight="15" x14ac:dyDescent="0.25"/>
  <cols>
    <col min="1" max="1" width="2.85546875" style="94" customWidth="1"/>
    <col min="2" max="2" width="9.140625" style="94" customWidth="1"/>
    <col min="3" max="3" width="9.140625" style="94" hidden="1" customWidth="1"/>
    <col min="4" max="4" width="10.42578125" style="94" bestFit="1" customWidth="1"/>
    <col min="5" max="5" width="8.28515625" style="94" customWidth="1"/>
    <col min="6" max="7" width="9.140625" style="94" hidden="1" customWidth="1"/>
    <col min="8" max="8" width="10.42578125" style="94" bestFit="1" customWidth="1"/>
    <col min="9" max="9" width="8.28515625" style="94" customWidth="1"/>
    <col min="10" max="11" width="9.140625" style="94" hidden="1" customWidth="1"/>
    <col min="12" max="12" width="10.42578125" style="94" bestFit="1" customWidth="1"/>
    <col min="13" max="13" width="8.28515625" style="94" customWidth="1"/>
    <col min="14" max="14" width="2.7109375" style="95" customWidth="1"/>
    <col min="15" max="15" width="4" style="94" customWidth="1"/>
    <col min="16" max="16" width="2.85546875" style="94" customWidth="1"/>
    <col min="17" max="20" width="9.140625" style="94"/>
    <col min="21" max="21" width="9.140625" style="94" customWidth="1"/>
    <col min="22" max="22" width="2.85546875" style="94" customWidth="1"/>
    <col min="23" max="23" width="9.140625" style="94"/>
    <col min="24" max="24" width="8" style="94" customWidth="1"/>
    <col min="25" max="25" width="5.140625" style="94" customWidth="1"/>
    <col min="26" max="26" width="3.140625" style="94" customWidth="1"/>
    <col min="27" max="30" width="9.140625" style="94"/>
    <col min="31" max="31" width="2.85546875" style="94" customWidth="1"/>
    <col min="32" max="34" width="9.140625" style="94" customWidth="1"/>
    <col min="35" max="35" width="2.85546875" style="94" customWidth="1"/>
    <col min="36" max="16384" width="9.140625" style="94"/>
  </cols>
  <sheetData>
    <row r="1" spans="2:37" ht="47.25" customHeight="1" x14ac:dyDescent="0.25">
      <c r="B1" s="237" t="str">
        <f>B4&amp;", 2015"</f>
        <v>Total individual insolvencies in Westminster, 2015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</row>
    <row r="2" spans="2:37" ht="8.25" customHeight="1" x14ac:dyDescent="0.25"/>
    <row r="3" spans="2:37" ht="25.5" customHeight="1" x14ac:dyDescent="0.25">
      <c r="B3" s="239" t="s">
        <v>8431</v>
      </c>
      <c r="C3" s="239"/>
      <c r="D3" s="239"/>
      <c r="E3" s="239"/>
      <c r="AE3" s="238"/>
      <c r="AF3" s="238"/>
      <c r="AG3" s="238"/>
      <c r="AH3" s="238"/>
    </row>
    <row r="4" spans="2:37" ht="27" customHeight="1" thickBot="1" x14ac:dyDescent="0.3">
      <c r="B4" s="240" t="str">
        <f>'List box lookups'!T2&amp;" in "&amp;'List box lookups'!N5</f>
        <v>Total individual insolvencies in Westminster</v>
      </c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</row>
    <row r="5" spans="2:37" ht="21" customHeight="1" x14ac:dyDescent="0.3">
      <c r="B5" s="241" t="s">
        <v>8345</v>
      </c>
      <c r="C5" s="173"/>
      <c r="D5" s="243" t="s">
        <v>8344</v>
      </c>
      <c r="E5" s="243"/>
      <c r="F5" s="174"/>
      <c r="G5" s="174"/>
      <c r="H5" s="244" t="s">
        <v>8343</v>
      </c>
      <c r="I5" s="244"/>
      <c r="J5" s="175"/>
      <c r="K5" s="176"/>
      <c r="L5" s="245" t="s">
        <v>8476</v>
      </c>
      <c r="M5" s="245"/>
      <c r="O5" s="96"/>
      <c r="P5" s="246" t="str">
        <f ca="1">"The "&amp;'List box lookups'!T5&amp;" rate in "&amp;'List box lookups'!N5&amp;" in the calendar year 2015 was "&amp;ROUND('Analysis of your selected area'!M13,1)&amp;" per 10,000 adults, "&amp;'List box lookups'!Y17&amp;'List box lookups'!X18&amp;" "&amp;'List box lookups'!Y18&amp;" than the England and Wales average in 2015. "&amp;'List box lookups'!N5&amp;"'s "&amp;'List box lookups'!T5&amp;" rate was ranked "&amp;'List box lookups'!Y19&amp;" out of "&amp;'List box lookups'!X20&amp;" "&amp;'List box lookups'!N7&amp;'List box lookups'!X21&amp;'List box lookups'!X22&amp;" The male "&amp;'List box lookups'!T5&amp;" rate of "&amp;ROUND('Charts Data'!C4,1)&amp;" was "&amp;'Charts Data'!F4&amp;" the female rate of "&amp;ROUND('Charts Data'!B4,1)&amp;". "&amp;'List box lookups'!X23</f>
        <v>The total individual insolvency rate in Westminster in the calendar year 2015 was 6.9 per 10,000 adults, a decrease of 2 since 2014, and 10.7 lower than the England and Wales average in 2015. Westminster's total individual insolvency rate was ranked 347th out of 348 districts, boroughs &amp; unitary authorities - this was in the lowest 5% of all areas. The most common type of insolvency in Westminster was IVAs at 43%. The male total individual insolvency rate of 8.3 was higher than the female rate of 5.3. The total individual insolvency rate was highest in the 45-54 age group.</v>
      </c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97"/>
    </row>
    <row r="6" spans="2:37" ht="15" customHeight="1" x14ac:dyDescent="0.3">
      <c r="B6" s="242"/>
      <c r="C6" s="173"/>
      <c r="D6" s="177" t="s">
        <v>2910</v>
      </c>
      <c r="E6" s="177" t="s">
        <v>8342</v>
      </c>
      <c r="F6" s="174"/>
      <c r="G6" s="174"/>
      <c r="H6" s="178" t="s">
        <v>2910</v>
      </c>
      <c r="I6" s="178" t="s">
        <v>8342</v>
      </c>
      <c r="J6" s="175"/>
      <c r="K6" s="176"/>
      <c r="L6" s="179" t="s">
        <v>2910</v>
      </c>
      <c r="M6" s="179" t="s">
        <v>8342</v>
      </c>
      <c r="O6" s="9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97"/>
    </row>
    <row r="7" spans="2:37" ht="15" customHeight="1" x14ac:dyDescent="0.25">
      <c r="B7" s="180" t="s">
        <v>8341</v>
      </c>
      <c r="C7" s="181" t="s">
        <v>8377</v>
      </c>
      <c r="D7" s="182">
        <f ca="1">VLOOKUP('List box lookups'!$N$6,INDIRECT('List box lookups'!$T$11),MATCH('Analysis of your selected area'!C7,TOTAL_Data!$A$2:$CZ$2,0),FALSE)</f>
        <v>0</v>
      </c>
      <c r="E7" s="183">
        <f ca="1">D7/((VLOOKUP('List box lookups'!$N$6,INDIRECT('List box lookups'!$T$11),MATCH(F7,TOTAL_Data!$A$2:$CZ$2,0),FALSE))/10000)</f>
        <v>0</v>
      </c>
      <c r="F7" s="184" t="s">
        <v>7947</v>
      </c>
      <c r="G7" s="184" t="s">
        <v>8392</v>
      </c>
      <c r="H7" s="185">
        <f ca="1">VLOOKUP('List box lookups'!$N$6,INDIRECT('List box lookups'!$T$11),MATCH('Analysis of your selected area'!G7,TOTAL_Data!$A$2:$CZ$2,0),FALSE)</f>
        <v>1</v>
      </c>
      <c r="I7" s="186">
        <f ca="1">H7/((VLOOKUP('List box lookups'!$N$6,INDIRECT('List box lookups'!$T$11),MATCH(J7,TOTAL_Data!$A$2:$CZ$2,0),FALSE))/10000)</f>
        <v>0.98794704603833239</v>
      </c>
      <c r="J7" s="187" t="s">
        <v>7941</v>
      </c>
      <c r="K7" s="188" t="s">
        <v>7953</v>
      </c>
      <c r="L7" s="189">
        <f ca="1">VLOOKUP('List box lookups'!$N$6,INDIRECT('List box lookups'!$T$11),MATCH('Analysis of your selected area'!K7,TOTAL_Data!$A$2:$CZ$2,0),FALSE)</f>
        <v>1</v>
      </c>
      <c r="M7" s="190">
        <f ca="1">L7/((VLOOKUP('List box lookups'!$N$6,INDIRECT('List box lookups'!$T$11),MATCH(N7,TOTAL_Data!$A$2:$CZ$2,0),FALSE))/10000)</f>
        <v>0.45545636728001454</v>
      </c>
      <c r="N7" s="95" t="s">
        <v>7961</v>
      </c>
      <c r="O7" s="96"/>
      <c r="P7" s="246"/>
      <c r="Q7" s="246"/>
      <c r="R7" s="246"/>
      <c r="S7" s="246"/>
      <c r="T7" s="246"/>
      <c r="U7" s="246"/>
      <c r="V7" s="246"/>
      <c r="W7" s="246"/>
      <c r="X7" s="246"/>
      <c r="Y7" s="246"/>
      <c r="Z7" s="246"/>
      <c r="AA7" s="246"/>
      <c r="AB7" s="246"/>
      <c r="AC7" s="246"/>
      <c r="AD7" s="246"/>
      <c r="AE7" s="246"/>
      <c r="AF7" s="246"/>
      <c r="AG7" s="246"/>
      <c r="AH7" s="97"/>
    </row>
    <row r="8" spans="2:37" ht="15" customHeight="1" x14ac:dyDescent="0.25">
      <c r="B8" s="191" t="s">
        <v>8340</v>
      </c>
      <c r="C8" s="192" t="s">
        <v>8378</v>
      </c>
      <c r="D8" s="193">
        <f ca="1">VLOOKUP('List box lookups'!$N$6,INDIRECT('List box lookups'!$T$11),MATCH('Analysis of your selected area'!C8,TOTAL_Data!$A$2:$CZ$2,0),FALSE)</f>
        <v>10</v>
      </c>
      <c r="E8" s="194">
        <f ca="1">D8/((VLOOKUP('List box lookups'!$N$6,INDIRECT('List box lookups'!$T$11),MATCH(F8,TOTAL_Data!$A$2:$CZ$2,0),FALSE))/10000)</f>
        <v>3.4207915711695689</v>
      </c>
      <c r="F8" s="195" t="s">
        <v>7948</v>
      </c>
      <c r="G8" s="195" t="s">
        <v>8393</v>
      </c>
      <c r="H8" s="196">
        <f ca="1">VLOOKUP('List box lookups'!$N$6,INDIRECT('List box lookups'!$T$11),MATCH('Analysis of your selected area'!G8,TOTAL_Data!$A$2:$CZ$2,0),FALSE)</f>
        <v>9</v>
      </c>
      <c r="I8" s="197">
        <f ca="1">H8/((VLOOKUP('List box lookups'!$N$6,INDIRECT('List box lookups'!$T$11),MATCH(J8,TOTAL_Data!$A$2:$CZ$2,0),FALSE))/10000)</f>
        <v>3.484320557491289</v>
      </c>
      <c r="J8" s="198" t="s">
        <v>7942</v>
      </c>
      <c r="K8" s="199" t="s">
        <v>7954</v>
      </c>
      <c r="L8" s="200">
        <f ca="1">VLOOKUP('List box lookups'!$N$6,INDIRECT('List box lookups'!$T$11),MATCH('Analysis of your selected area'!K8,TOTAL_Data!$A$2:$CZ$2,0),FALSE)</f>
        <v>19</v>
      </c>
      <c r="M8" s="201">
        <f ca="1">L8/((VLOOKUP('List box lookups'!$N$6,INDIRECT('List box lookups'!$T$11),MATCH(N8,TOTAL_Data!$A$2:$CZ$2,0),FALSE))/10000)</f>
        <v>3.4505929571581642</v>
      </c>
      <c r="N8" s="95" t="s">
        <v>7962</v>
      </c>
      <c r="O8" s="9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97"/>
    </row>
    <row r="9" spans="2:37" ht="15" customHeight="1" x14ac:dyDescent="0.25">
      <c r="B9" s="191" t="s">
        <v>8339</v>
      </c>
      <c r="C9" s="192" t="s">
        <v>8387</v>
      </c>
      <c r="D9" s="193">
        <f ca="1">VLOOKUP('List box lookups'!$N$6,INDIRECT('List box lookups'!$T$11),MATCH('Analysis of your selected area'!C9,TOTAL_Data!$A$2:$CZ$2,0),FALSE)</f>
        <v>20</v>
      </c>
      <c r="E9" s="194">
        <f ca="1">D9/((VLOOKUP('List box lookups'!$N$6,INDIRECT('List box lookups'!$T$11),MATCH(F9,TOTAL_Data!$A$2:$CZ$2,0),FALSE))/10000)</f>
        <v>8.7237197941202123</v>
      </c>
      <c r="F9" s="195" t="s">
        <v>7949</v>
      </c>
      <c r="G9" s="195" t="s">
        <v>8394</v>
      </c>
      <c r="H9" s="196">
        <f ca="1">VLOOKUP('List box lookups'!$N$6,INDIRECT('List box lookups'!$T$11),MATCH('Analysis of your selected area'!G9,TOTAL_Data!$A$2:$CZ$2,0),FALSE)</f>
        <v>6</v>
      </c>
      <c r="I9" s="197">
        <f ca="1">H9/((VLOOKUP('List box lookups'!$N$6,INDIRECT('List box lookups'!$T$11),MATCH(J9,TOTAL_Data!$A$2:$CZ$2,0),FALSE))/10000)</f>
        <v>3.1699070160608622</v>
      </c>
      <c r="J9" s="198" t="s">
        <v>7943</v>
      </c>
      <c r="K9" s="198" t="s">
        <v>7955</v>
      </c>
      <c r="L9" s="200">
        <f ca="1">VLOOKUP('List box lookups'!$N$6,INDIRECT('List box lookups'!$T$11),MATCH('Analysis of your selected area'!K9,TOTAL_Data!$A$2:$CZ$2,0),FALSE)</f>
        <v>26</v>
      </c>
      <c r="M9" s="201">
        <f ca="1">L9/((VLOOKUP('List box lookups'!$N$6,INDIRECT('List box lookups'!$T$11),MATCH(N9,TOTAL_Data!$A$2:$CZ$2,0),FALSE))/10000)</f>
        <v>6.2120705308931052</v>
      </c>
      <c r="N9" s="95" t="s">
        <v>7963</v>
      </c>
      <c r="O9" s="9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97"/>
    </row>
    <row r="10" spans="2:37" ht="15" customHeight="1" x14ac:dyDescent="0.25">
      <c r="B10" s="191" t="s">
        <v>8338</v>
      </c>
      <c r="C10" s="192" t="s">
        <v>8388</v>
      </c>
      <c r="D10" s="193">
        <f ca="1">VLOOKUP('List box lookups'!$N$6,INDIRECT('List box lookups'!$T$11),MATCH('Analysis of your selected area'!C10,TOTAL_Data!$A$2:$CZ$2,0),FALSE)</f>
        <v>28</v>
      </c>
      <c r="E10" s="194">
        <f ca="1">D10/((VLOOKUP('List box lookups'!$N$6,INDIRECT('List box lookups'!$T$11),MATCH(F10,TOTAL_Data!$A$2:$CZ$2,0),FALSE))/10000)</f>
        <v>17.332095326524296</v>
      </c>
      <c r="F10" s="195" t="s">
        <v>7950</v>
      </c>
      <c r="G10" s="195" t="s">
        <v>8395</v>
      </c>
      <c r="H10" s="196">
        <f ca="1">VLOOKUP('List box lookups'!$N$6,INDIRECT('List box lookups'!$T$11),MATCH('Analysis of your selected area'!G10,TOTAL_Data!$A$2:$CZ$2,0),FALSE)</f>
        <v>20</v>
      </c>
      <c r="I10" s="197">
        <f ca="1">H10/((VLOOKUP('List box lookups'!$N$6,INDIRECT('List box lookups'!$T$11),MATCH(J10,TOTAL_Data!$A$2:$CZ$2,0),FALSE))/10000)</f>
        <v>13.606367780121097</v>
      </c>
      <c r="J10" s="198" t="s">
        <v>7944</v>
      </c>
      <c r="K10" s="198" t="s">
        <v>7956</v>
      </c>
      <c r="L10" s="200">
        <f ca="1">VLOOKUP('List box lookups'!$N$6,INDIRECT('List box lookups'!$T$11),MATCH('Analysis of your selected area'!K10,TOTAL_Data!$A$2:$CZ$2,0),FALSE)</f>
        <v>49</v>
      </c>
      <c r="M10" s="201">
        <f ca="1">L10/((VLOOKUP('List box lookups'!$N$6,INDIRECT('List box lookups'!$T$11),MATCH(N10,TOTAL_Data!$A$2:$CZ$2,0),FALSE))/10000)</f>
        <v>15.881247164063007</v>
      </c>
      <c r="N10" s="95" t="s">
        <v>7964</v>
      </c>
      <c r="O10" s="9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97"/>
      <c r="AJ10" s="98"/>
      <c r="AK10" s="98"/>
    </row>
    <row r="11" spans="2:37" ht="15" customHeight="1" x14ac:dyDescent="0.25">
      <c r="B11" s="191" t="s">
        <v>8337</v>
      </c>
      <c r="C11" s="192" t="s">
        <v>8389</v>
      </c>
      <c r="D11" s="193">
        <f ca="1">VLOOKUP('List box lookups'!$N$6,INDIRECT('List box lookups'!$T$11),MATCH('Analysis of your selected area'!C11,TOTAL_Data!$A$2:$CZ$2,0),FALSE)</f>
        <v>13</v>
      </c>
      <c r="E11" s="194">
        <f ca="1">D11/((VLOOKUP('List box lookups'!$N$6,INDIRECT('List box lookups'!$T$11),MATCH(F11,TOTAL_Data!$A$2:$CZ$2,0),FALSE))/10000)</f>
        <v>12.636080870917574</v>
      </c>
      <c r="F11" s="195" t="s">
        <v>7951</v>
      </c>
      <c r="G11" s="195" t="s">
        <v>8396</v>
      </c>
      <c r="H11" s="196">
        <f ca="1">VLOOKUP('List box lookups'!$N$6,INDIRECT('List box lookups'!$T$11),MATCH('Analysis of your selected area'!G11,TOTAL_Data!$A$2:$CZ$2,0),FALSE)</f>
        <v>10</v>
      </c>
      <c r="I11" s="197">
        <f ca="1">H11/((VLOOKUP('List box lookups'!$N$6,INDIRECT('List box lookups'!$T$11),MATCH(J11,TOTAL_Data!$A$2:$CZ$2,0),FALSE))/10000)</f>
        <v>8.8573959255978743</v>
      </c>
      <c r="J11" s="198" t="s">
        <v>7945</v>
      </c>
      <c r="K11" s="198" t="s">
        <v>7957</v>
      </c>
      <c r="L11" s="200">
        <f ca="1">VLOOKUP('List box lookups'!$N$6,INDIRECT('List box lookups'!$T$11),MATCH('Analysis of your selected area'!K11,TOTAL_Data!$A$2:$CZ$2,0),FALSE)</f>
        <v>23</v>
      </c>
      <c r="M11" s="201">
        <f ca="1">L11/((VLOOKUP('List box lookups'!$N$6,INDIRECT('List box lookups'!$T$11),MATCH(N11,TOTAL_Data!$A$2:$CZ$2,0),FALSE))/10000)</f>
        <v>10.659004541662805</v>
      </c>
      <c r="N11" s="95" t="s">
        <v>7965</v>
      </c>
      <c r="O11" s="9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97"/>
      <c r="AJ11" s="98"/>
      <c r="AK11" s="98"/>
    </row>
    <row r="12" spans="2:37" ht="15" customHeight="1" x14ac:dyDescent="0.25">
      <c r="B12" s="202" t="s">
        <v>8336</v>
      </c>
      <c r="C12" s="203" t="s">
        <v>8390</v>
      </c>
      <c r="D12" s="204">
        <f ca="1">VLOOKUP('List box lookups'!$N$6,INDIRECT('List box lookups'!$T$11),MATCH('Analysis of your selected area'!C12,TOTAL_Data!$A$2:$CZ$2,0),FALSE)</f>
        <v>13</v>
      </c>
      <c r="E12" s="205">
        <f ca="1">D12/((VLOOKUP('List box lookups'!$N$6,INDIRECT('List box lookups'!$T$11),MATCH(F12,TOTAL_Data!$A$2:$CZ$2,0),FALSE))/10000)</f>
        <v>9.7839993979077295</v>
      </c>
      <c r="F12" s="206" t="s">
        <v>7952</v>
      </c>
      <c r="G12" s="206" t="s">
        <v>8397</v>
      </c>
      <c r="H12" s="207">
        <f ca="1">VLOOKUP('List box lookups'!$N$6,INDIRECT('List box lookups'!$T$11),MATCH('Analysis of your selected area'!G12,TOTAL_Data!$A$2:$CZ$2,0),FALSE)</f>
        <v>5</v>
      </c>
      <c r="I12" s="208">
        <f ca="1">H12/((VLOOKUP('List box lookups'!$N$6,INDIRECT('List box lookups'!$T$11),MATCH(J12,TOTAL_Data!$A$2:$CZ$2,0),FALSE))/10000)</f>
        <v>3.3116969134984764</v>
      </c>
      <c r="J12" s="209" t="s">
        <v>7946</v>
      </c>
      <c r="K12" s="209" t="s">
        <v>7958</v>
      </c>
      <c r="L12" s="210">
        <f ca="1">VLOOKUP('List box lookups'!$N$6,INDIRECT('List box lookups'!$T$11),MATCH('Analysis of your selected area'!K12,TOTAL_Data!$A$2:$CZ$2,0),FALSE)</f>
        <v>18</v>
      </c>
      <c r="M12" s="211">
        <f ca="1">L12/((VLOOKUP('List box lookups'!$N$6,INDIRECT('List box lookups'!$T$11),MATCH(N12,TOTAL_Data!$A$2:$CZ$2,0),FALSE))/10000)</f>
        <v>6.3413774881099174</v>
      </c>
      <c r="N12" s="95" t="s">
        <v>7966</v>
      </c>
      <c r="O12" s="9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97"/>
      <c r="AJ12" s="98"/>
      <c r="AK12" s="98"/>
    </row>
    <row r="13" spans="2:37" ht="18.75" customHeight="1" x14ac:dyDescent="0.3">
      <c r="B13" s="212" t="s">
        <v>8453</v>
      </c>
      <c r="C13" s="212" t="s">
        <v>7960</v>
      </c>
      <c r="D13" s="213">
        <f ca="1">VLOOKUP('List box lookups'!$N$6,INDIRECT('List box lookups'!$T$11),MATCH(C13,TOTAL_Data!$A$2:$CZ$2,0),FALSE)</f>
        <v>86</v>
      </c>
      <c r="E13" s="214">
        <f ca="1">D13/((VLOOKUP('List box lookups'!$N$6,INDIRECT('List box lookups'!$T$11),MATCH(F13,TOTAL_Data!$A$2:$CZ$2,0),FALSE))/10000)</f>
        <v>8.2913143661482991</v>
      </c>
      <c r="F13" s="215" t="s">
        <v>7968</v>
      </c>
      <c r="G13" s="215" t="s">
        <v>7959</v>
      </c>
      <c r="H13" s="216">
        <f ca="1">VLOOKUP('List box lookups'!$N$6,INDIRECT('List box lookups'!$T$11),MATCH('Analysis of your selected area'!G13,TOTAL_Data!$A$2:$CZ$2,0),FALSE)</f>
        <v>51</v>
      </c>
      <c r="I13" s="217">
        <f ca="1">H13/((VLOOKUP('List box lookups'!$N$6,INDIRECT('List box lookups'!$T$11),MATCH(J13,TOTAL_Data!$A$2:$CZ$2,0),FALSE))/10000)</f>
        <v>5.3143267998374437</v>
      </c>
      <c r="J13" s="218" t="s">
        <v>7967</v>
      </c>
      <c r="K13" s="218" t="s">
        <v>7971</v>
      </c>
      <c r="L13" s="219">
        <f ca="1">VLOOKUP('List box lookups'!$N$6,INDIRECT('List box lookups'!$T$11),MATCH('Analysis of your selected area'!K13,TOTAL_Data!$A$2:$CZ$2,0),FALSE)</f>
        <v>138</v>
      </c>
      <c r="M13" s="220">
        <f ca="1">VLOOKUP('List box lookups'!$N$6,INDIRECT('List box lookups'!$T$11),MATCH(N13,TOTAL_Data!$A$2:$CZ$2,0),FALSE)</f>
        <v>6.9107116029846258</v>
      </c>
      <c r="N13" s="95" t="s">
        <v>7972</v>
      </c>
      <c r="O13" s="9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97"/>
      <c r="AJ13" s="98"/>
      <c r="AK13" s="98"/>
    </row>
    <row r="14" spans="2:37" ht="15" customHeight="1" x14ac:dyDescent="0.25">
      <c r="B14" s="99" t="s">
        <v>8436</v>
      </c>
      <c r="C14" s="95"/>
      <c r="D14" s="99"/>
      <c r="E14" s="99"/>
      <c r="F14" s="99"/>
      <c r="G14" s="99"/>
      <c r="H14" s="99"/>
      <c r="I14" s="99"/>
      <c r="J14" s="99"/>
      <c r="K14" s="99"/>
      <c r="L14" s="99"/>
      <c r="M14" s="99"/>
      <c r="O14" s="95"/>
      <c r="P14" s="100"/>
      <c r="Q14" s="100"/>
      <c r="R14" s="100"/>
      <c r="V14" s="101"/>
      <c r="AH14" s="98"/>
      <c r="AI14" s="98"/>
      <c r="AJ14" s="98"/>
      <c r="AK14" s="98"/>
    </row>
    <row r="15" spans="2:37" s="99" customFormat="1" ht="15" customHeight="1" x14ac:dyDescent="0.25">
      <c r="AE15" s="102"/>
      <c r="AH15" s="94"/>
      <c r="AI15" s="94"/>
      <c r="AJ15" s="94"/>
      <c r="AK15" s="94"/>
    </row>
    <row r="16" spans="2:37" s="99" customFormat="1" ht="15" customHeight="1" x14ac:dyDescent="0.25">
      <c r="N16" s="95"/>
      <c r="AC16" s="95"/>
      <c r="AE16" s="102"/>
      <c r="AH16" s="94"/>
      <c r="AI16" s="94"/>
      <c r="AJ16" s="94"/>
      <c r="AK16" s="94"/>
    </row>
    <row r="17" spans="1:37" s="99" customFormat="1" ht="15" customHeight="1" x14ac:dyDescent="0.25">
      <c r="AE17" s="102"/>
      <c r="AH17" s="94"/>
      <c r="AI17" s="94"/>
      <c r="AJ17" s="94"/>
      <c r="AK17" s="94"/>
    </row>
    <row r="18" spans="1:37" s="99" customFormat="1" ht="15.75" customHeight="1" x14ac:dyDescent="0.25">
      <c r="AE18" s="102"/>
      <c r="AH18" s="94"/>
      <c r="AI18" s="94"/>
      <c r="AJ18" s="94"/>
      <c r="AK18" s="94"/>
    </row>
    <row r="19" spans="1:37" s="99" customFormat="1" x14ac:dyDescent="0.25">
      <c r="A19" s="95"/>
      <c r="J19" s="95"/>
      <c r="K19" s="95"/>
      <c r="L19" s="95"/>
      <c r="P19" s="95"/>
      <c r="Y19" s="95"/>
      <c r="Z19" s="95"/>
      <c r="AA19" s="95"/>
      <c r="AH19" s="94"/>
      <c r="AI19" s="94"/>
      <c r="AJ19" s="94"/>
      <c r="AK19" s="94"/>
    </row>
    <row r="20" spans="1:37" s="99" customFormat="1" x14ac:dyDescent="0.25">
      <c r="A20" s="95"/>
      <c r="J20" s="95"/>
      <c r="K20" s="95"/>
      <c r="L20" s="95"/>
      <c r="P20" s="95"/>
      <c r="Y20" s="95"/>
      <c r="Z20" s="95"/>
      <c r="AA20" s="95"/>
    </row>
    <row r="21" spans="1:37" s="99" customFormat="1" x14ac:dyDescent="0.25">
      <c r="A21" s="95"/>
      <c r="J21" s="95"/>
      <c r="K21" s="95"/>
      <c r="L21" s="95"/>
      <c r="P21" s="95"/>
      <c r="Y21" s="95"/>
      <c r="Z21" s="95"/>
      <c r="AA21" s="95"/>
    </row>
    <row r="22" spans="1:37" s="99" customFormat="1" x14ac:dyDescent="0.25">
      <c r="A22" s="95"/>
      <c r="J22" s="95"/>
      <c r="K22" s="95"/>
      <c r="L22" s="95"/>
      <c r="P22" s="95"/>
      <c r="Y22" s="95"/>
      <c r="Z22" s="95"/>
      <c r="AA22" s="95"/>
    </row>
    <row r="23" spans="1:37" s="99" customFormat="1" x14ac:dyDescent="0.25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</row>
    <row r="24" spans="1:37" s="99" customFormat="1" x14ac:dyDescent="0.25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</row>
    <row r="25" spans="1:37" s="99" customFormat="1" x14ac:dyDescent="0.25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</row>
    <row r="26" spans="1:37" s="99" customFormat="1" x14ac:dyDescent="0.25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</row>
    <row r="27" spans="1:37" s="99" customFormat="1" x14ac:dyDescent="0.25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</row>
    <row r="28" spans="1:37" s="99" customFormat="1" x14ac:dyDescent="0.25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1:37" s="99" customFormat="1" x14ac:dyDescent="0.25"/>
    <row r="30" spans="1:37" s="99" customFormat="1" x14ac:dyDescent="0.25"/>
    <row r="31" spans="1:37" s="99" customFormat="1" x14ac:dyDescent="0.25"/>
    <row r="32" spans="1:37" s="99" customFormat="1" x14ac:dyDescent="0.25"/>
    <row r="33" spans="2:2" s="99" customFormat="1" x14ac:dyDescent="0.25"/>
    <row r="34" spans="2:2" s="99" customFormat="1" x14ac:dyDescent="0.25"/>
    <row r="35" spans="2:2" s="99" customFormat="1" x14ac:dyDescent="0.25"/>
    <row r="36" spans="2:2" s="99" customFormat="1" x14ac:dyDescent="0.25"/>
    <row r="37" spans="2:2" s="99" customFormat="1" x14ac:dyDescent="0.25"/>
    <row r="38" spans="2:2" s="99" customFormat="1" x14ac:dyDescent="0.25"/>
    <row r="39" spans="2:2" s="99" customFormat="1" x14ac:dyDescent="0.25"/>
    <row r="40" spans="2:2" s="99" customFormat="1" x14ac:dyDescent="0.25"/>
    <row r="41" spans="2:2" s="99" customFormat="1" x14ac:dyDescent="0.25"/>
    <row r="42" spans="2:2" s="99" customFormat="1" x14ac:dyDescent="0.25"/>
    <row r="43" spans="2:2" s="99" customFormat="1" x14ac:dyDescent="0.25"/>
    <row r="44" spans="2:2" s="99" customFormat="1" x14ac:dyDescent="0.25"/>
    <row r="45" spans="2:2" s="99" customFormat="1" x14ac:dyDescent="0.25">
      <c r="B45" s="99" t="s">
        <v>8435</v>
      </c>
    </row>
    <row r="46" spans="2:2" s="99" customFormat="1" x14ac:dyDescent="0.25">
      <c r="B46" s="99" t="s">
        <v>8473</v>
      </c>
    </row>
    <row r="47" spans="2:2" s="99" customFormat="1" x14ac:dyDescent="0.25">
      <c r="B47" s="94" t="s">
        <v>8471</v>
      </c>
    </row>
    <row r="48" spans="2:2" s="99" customFormat="1" x14ac:dyDescent="0.25"/>
    <row r="49" s="99" customFormat="1" x14ac:dyDescent="0.25"/>
    <row r="50" s="99" customFormat="1" x14ac:dyDescent="0.25"/>
    <row r="51" s="99" customFormat="1" x14ac:dyDescent="0.25"/>
    <row r="52" s="99" customFormat="1" x14ac:dyDescent="0.25"/>
    <row r="53" s="99" customFormat="1" x14ac:dyDescent="0.25"/>
    <row r="54" s="99" customFormat="1" x14ac:dyDescent="0.25"/>
    <row r="55" s="99" customFormat="1" x14ac:dyDescent="0.25"/>
    <row r="56" s="99" customFormat="1" x14ac:dyDescent="0.25"/>
    <row r="57" s="99" customFormat="1" x14ac:dyDescent="0.25"/>
    <row r="58" s="99" customFormat="1" x14ac:dyDescent="0.25"/>
    <row r="59" s="99" customFormat="1" x14ac:dyDescent="0.25"/>
    <row r="60" s="99" customFormat="1" x14ac:dyDescent="0.25"/>
    <row r="61" s="99" customFormat="1" x14ac:dyDescent="0.25"/>
    <row r="62" s="99" customFormat="1" x14ac:dyDescent="0.25"/>
    <row r="63" s="99" customFormat="1" x14ac:dyDescent="0.25"/>
    <row r="64" s="99" customFormat="1" x14ac:dyDescent="0.25"/>
    <row r="65" spans="37:37" s="99" customFormat="1" x14ac:dyDescent="0.25"/>
    <row r="66" spans="37:37" s="99" customFormat="1" x14ac:dyDescent="0.25"/>
    <row r="67" spans="37:37" s="99" customFormat="1" x14ac:dyDescent="0.25"/>
    <row r="68" spans="37:37" s="99" customFormat="1" x14ac:dyDescent="0.25"/>
    <row r="69" spans="37:37" s="99" customFormat="1" x14ac:dyDescent="0.25"/>
    <row r="70" spans="37:37" s="99" customFormat="1" x14ac:dyDescent="0.25"/>
    <row r="71" spans="37:37" s="99" customFormat="1" x14ac:dyDescent="0.25"/>
    <row r="72" spans="37:37" s="99" customFormat="1" x14ac:dyDescent="0.25"/>
    <row r="73" spans="37:37" s="99" customFormat="1" x14ac:dyDescent="0.25"/>
    <row r="74" spans="37:37" s="99" customFormat="1" x14ac:dyDescent="0.25"/>
    <row r="75" spans="37:37" s="99" customFormat="1" x14ac:dyDescent="0.25"/>
    <row r="76" spans="37:37" s="99" customFormat="1" x14ac:dyDescent="0.25"/>
    <row r="77" spans="37:37" s="99" customFormat="1" x14ac:dyDescent="0.25"/>
    <row r="78" spans="37:37" s="99" customFormat="1" x14ac:dyDescent="0.25"/>
    <row r="79" spans="37:37" s="99" customFormat="1" x14ac:dyDescent="0.25"/>
    <row r="80" spans="37:37" s="99" customFormat="1" x14ac:dyDescent="0.25">
      <c r="AK80" s="103"/>
    </row>
    <row r="81" s="99" customFormat="1" x14ac:dyDescent="0.25"/>
    <row r="82" s="99" customFormat="1" x14ac:dyDescent="0.25"/>
    <row r="83" s="99" customFormat="1" x14ac:dyDescent="0.25"/>
    <row r="84" s="99" customFormat="1" x14ac:dyDescent="0.25"/>
    <row r="85" s="99" customFormat="1" x14ac:dyDescent="0.25"/>
    <row r="86" s="99" customFormat="1" x14ac:dyDescent="0.25"/>
    <row r="87" s="99" customFormat="1" x14ac:dyDescent="0.25"/>
    <row r="88" s="99" customFormat="1" x14ac:dyDescent="0.25"/>
    <row r="89" s="99" customFormat="1" x14ac:dyDescent="0.25"/>
    <row r="90" s="99" customFormat="1" x14ac:dyDescent="0.25"/>
    <row r="91" s="99" customFormat="1" x14ac:dyDescent="0.25"/>
    <row r="92" s="99" customFormat="1" x14ac:dyDescent="0.25"/>
    <row r="93" s="99" customFormat="1" x14ac:dyDescent="0.25"/>
    <row r="94" s="99" customFormat="1" x14ac:dyDescent="0.25"/>
    <row r="95" s="99" customFormat="1" x14ac:dyDescent="0.25"/>
    <row r="96" s="99" customFormat="1" x14ac:dyDescent="0.25"/>
    <row r="97" s="99" customFormat="1" x14ac:dyDescent="0.25"/>
    <row r="98" s="99" customFormat="1" x14ac:dyDescent="0.25"/>
    <row r="99" s="99" customFormat="1" x14ac:dyDescent="0.25"/>
    <row r="100" s="99" customFormat="1" x14ac:dyDescent="0.25"/>
    <row r="101" s="99" customFormat="1" x14ac:dyDescent="0.25"/>
    <row r="102" s="99" customFormat="1" x14ac:dyDescent="0.25"/>
    <row r="103" s="99" customFormat="1" x14ac:dyDescent="0.25"/>
    <row r="104" s="99" customFormat="1" x14ac:dyDescent="0.25"/>
    <row r="105" s="99" customFormat="1" x14ac:dyDescent="0.25"/>
    <row r="106" s="99" customFormat="1" x14ac:dyDescent="0.25"/>
    <row r="107" s="99" customFormat="1" x14ac:dyDescent="0.25"/>
  </sheetData>
  <sheetProtection password="8891" sheet="1" objects="1" scenarios="1"/>
  <mergeCells count="9">
    <mergeCell ref="B1:AH1"/>
    <mergeCell ref="AE3:AH3"/>
    <mergeCell ref="B3:E3"/>
    <mergeCell ref="B4:M4"/>
    <mergeCell ref="B5:B6"/>
    <mergeCell ref="D5:E5"/>
    <mergeCell ref="H5:I5"/>
    <mergeCell ref="L5:M5"/>
    <mergeCell ref="P5:AG13"/>
  </mergeCells>
  <hyperlinks>
    <hyperlink ref="B3" location="'Select Area'!A1" display="←Back to Select Area(s)"/>
  </hyperlinks>
  <pageMargins left="0.25" right="0.25" top="0.75" bottom="0.75" header="0.3" footer="0.3"/>
  <pageSetup paperSize="9" scale="6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J53"/>
  <sheetViews>
    <sheetView zoomScale="67" zoomScaleNormal="67" workbookViewId="0">
      <selection activeCell="H20" sqref="H20"/>
    </sheetView>
  </sheetViews>
  <sheetFormatPr defaultRowHeight="15" x14ac:dyDescent="0.25"/>
  <cols>
    <col min="1" max="1" width="2.85546875" style="94" customWidth="1"/>
    <col min="2" max="2" width="13.28515625" style="94" customWidth="1"/>
    <col min="3" max="3" width="2.28515625" style="94" hidden="1" customWidth="1"/>
    <col min="4" max="4" width="10.42578125" style="94" customWidth="1"/>
    <col min="5" max="5" width="9.140625" style="94" customWidth="1"/>
    <col min="6" max="7" width="9.140625" style="94" hidden="1" customWidth="1"/>
    <col min="8" max="8" width="10.42578125" style="94" bestFit="1" customWidth="1"/>
    <col min="9" max="9" width="9.85546875" style="94" customWidth="1"/>
    <col min="10" max="11" width="9.140625" style="94" hidden="1" customWidth="1"/>
    <col min="12" max="12" width="10.42578125" style="94" bestFit="1" customWidth="1"/>
    <col min="13" max="13" width="9.140625" style="94" customWidth="1"/>
    <col min="14" max="14" width="9.140625" style="105" hidden="1" customWidth="1"/>
    <col min="15" max="15" width="2.85546875" style="105" customWidth="1"/>
    <col min="16" max="23" width="9.140625" style="105"/>
    <col min="24" max="24" width="11" style="105" customWidth="1"/>
    <col min="25" max="25" width="2.85546875" style="105" customWidth="1"/>
    <col min="26" max="34" width="9.140625" style="105"/>
    <col min="35" max="35" width="2.85546875" style="105" customWidth="1"/>
    <col min="36" max="16384" width="9.140625" style="105"/>
  </cols>
  <sheetData>
    <row r="1" spans="1:36" s="94" customFormat="1" ht="47.25" customHeight="1" x14ac:dyDescent="0.25">
      <c r="B1" s="237" t="str">
        <f>"Comparison of "&amp;'List box lookups'!T5&amp;" in "&amp;VLOOKUP('List box lookups'!T12,'Charts Data'!P53:Q56,2,FALSE)</f>
        <v>Comparison of total individual insolvency in Westminster, Greater Manchester, London and England &amp; Wales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</row>
    <row r="2" spans="1:36" s="94" customFormat="1" ht="8.25" customHeight="1" x14ac:dyDescent="0.25">
      <c r="N2" s="95"/>
    </row>
    <row r="3" spans="1:36" s="104" customFormat="1" ht="36.75" customHeight="1" thickBot="1" x14ac:dyDescent="0.3">
      <c r="A3" s="98"/>
      <c r="B3" s="256"/>
      <c r="C3" s="256"/>
      <c r="D3" s="256"/>
      <c r="E3" s="256"/>
      <c r="F3" s="94"/>
      <c r="G3" s="94"/>
      <c r="H3" s="256"/>
      <c r="I3" s="256"/>
      <c r="J3" s="256"/>
      <c r="K3" s="256"/>
      <c r="L3" s="256"/>
      <c r="M3" s="94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</row>
    <row r="4" spans="1:36" s="104" customFormat="1" ht="27" thickBot="1" x14ac:dyDescent="0.3">
      <c r="A4" s="98"/>
      <c r="B4" s="249" t="str">
        <f>'List box lookups'!$T$2&amp;" in "&amp;'List box lookups'!$N$5</f>
        <v>Total individual insolvencies in Westminster</v>
      </c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1"/>
      <c r="N4" s="106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</row>
    <row r="5" spans="1:36" s="104" customFormat="1" ht="17.25" x14ac:dyDescent="0.25">
      <c r="A5" s="98"/>
      <c r="B5" s="252" t="s">
        <v>8345</v>
      </c>
      <c r="C5" s="112"/>
      <c r="D5" s="254" t="s">
        <v>8344</v>
      </c>
      <c r="E5" s="254"/>
      <c r="F5" s="113"/>
      <c r="G5" s="113"/>
      <c r="H5" s="255" t="s">
        <v>8343</v>
      </c>
      <c r="I5" s="255"/>
      <c r="J5" s="114"/>
      <c r="K5" s="115"/>
      <c r="L5" s="247" t="s">
        <v>8475</v>
      </c>
      <c r="M5" s="248"/>
      <c r="N5" s="106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</row>
    <row r="6" spans="1:36" s="104" customFormat="1" x14ac:dyDescent="0.25">
      <c r="A6" s="98"/>
      <c r="B6" s="253"/>
      <c r="C6" s="112"/>
      <c r="D6" s="116" t="s">
        <v>2910</v>
      </c>
      <c r="E6" s="116" t="s">
        <v>8342</v>
      </c>
      <c r="F6" s="113"/>
      <c r="G6" s="113"/>
      <c r="H6" s="117" t="s">
        <v>2910</v>
      </c>
      <c r="I6" s="117" t="s">
        <v>8342</v>
      </c>
      <c r="J6" s="114"/>
      <c r="K6" s="115"/>
      <c r="L6" s="118" t="s">
        <v>2910</v>
      </c>
      <c r="M6" s="119" t="s">
        <v>8342</v>
      </c>
      <c r="N6" s="106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</row>
    <row r="7" spans="1:36" s="104" customFormat="1" x14ac:dyDescent="0.25">
      <c r="A7" s="98"/>
      <c r="B7" s="120" t="s">
        <v>8341</v>
      </c>
      <c r="C7" s="121" t="s">
        <v>8377</v>
      </c>
      <c r="D7" s="111">
        <f ca="1">VLOOKUP('List box lookups'!$N$6,INDIRECT('List box lookups'!$T$11),MATCH('Analysis of your selected area'!C7,TOTAL_Data!$A$2:$CZ$2,0),FALSE)</f>
        <v>0</v>
      </c>
      <c r="E7" s="122">
        <f ca="1">D7/((VLOOKUP('List box lookups'!$N$6,INDIRECT('List box lookups'!$T$11),MATCH(F7,TOTAL_Data!$A$2:$CZ$2,0),FALSE))/10000)</f>
        <v>0</v>
      </c>
      <c r="F7" s="123" t="s">
        <v>7947</v>
      </c>
      <c r="G7" s="123" t="s">
        <v>8392</v>
      </c>
      <c r="H7" s="124">
        <f ca="1">VLOOKUP('List box lookups'!$N$6,INDIRECT('List box lookups'!$T$11),MATCH('Analysis of your selected area'!G7,TOTAL_Data!$A$2:$CZ$2,0),FALSE)</f>
        <v>1</v>
      </c>
      <c r="I7" s="125">
        <f ca="1">H7/((VLOOKUP('List box lookups'!$N$6,INDIRECT('List box lookups'!$T$11),MATCH(J7,TOTAL_Data!$A$2:$CZ$2,0),FALSE))/10000)</f>
        <v>0.98794704603833239</v>
      </c>
      <c r="J7" s="126" t="s">
        <v>7941</v>
      </c>
      <c r="K7" s="127" t="s">
        <v>7953</v>
      </c>
      <c r="L7" s="128">
        <f ca="1">VLOOKUP('List box lookups'!$N$6,INDIRECT('List box lookups'!$T$11),MATCH('Analysis of your selected area'!K7,TOTAL_Data!$A$2:$CZ$2,0),FALSE)</f>
        <v>1</v>
      </c>
      <c r="M7" s="129">
        <f ca="1">L7/((VLOOKUP('List box lookups'!$N$6,INDIRECT('List box lookups'!$T$11),MATCH(N7,TOTAL_Data!$A$2:$CZ$2,0),FALSE))/10000)</f>
        <v>0.45545636728001454</v>
      </c>
      <c r="N7" s="106" t="s">
        <v>7961</v>
      </c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</row>
    <row r="8" spans="1:36" s="104" customFormat="1" x14ac:dyDescent="0.25">
      <c r="A8" s="98"/>
      <c r="B8" s="130" t="s">
        <v>8340</v>
      </c>
      <c r="C8" s="121" t="s">
        <v>8378</v>
      </c>
      <c r="D8" s="131">
        <f ca="1">VLOOKUP('List box lookups'!$N$6,INDIRECT('List box lookups'!$T$11),MATCH('Analysis of your selected area'!C8,TOTAL_Data!$A$2:$CZ$2,0),FALSE)</f>
        <v>10</v>
      </c>
      <c r="E8" s="132">
        <f ca="1">D8/((VLOOKUP('List box lookups'!$N$6,INDIRECT('List box lookups'!$T$11),MATCH(F8,TOTAL_Data!$A$2:$CZ$2,0),FALSE))/10000)</f>
        <v>3.4207915711695689</v>
      </c>
      <c r="F8" s="133" t="s">
        <v>7948</v>
      </c>
      <c r="G8" s="133" t="s">
        <v>8393</v>
      </c>
      <c r="H8" s="134">
        <f ca="1">VLOOKUP('List box lookups'!$N$6,INDIRECT('List box lookups'!$T$11),MATCH('Analysis of your selected area'!G8,TOTAL_Data!$A$2:$CZ$2,0),FALSE)</f>
        <v>9</v>
      </c>
      <c r="I8" s="135">
        <f ca="1">H8/((VLOOKUP('List box lookups'!$N$6,INDIRECT('List box lookups'!$T$11),MATCH(J8,TOTAL_Data!$A$2:$CZ$2,0),FALSE))/10000)</f>
        <v>3.484320557491289</v>
      </c>
      <c r="J8" s="115" t="s">
        <v>7942</v>
      </c>
      <c r="K8" s="136" t="s">
        <v>7954</v>
      </c>
      <c r="L8" s="137">
        <f ca="1">VLOOKUP('List box lookups'!$N$6,INDIRECT('List box lookups'!$T$11),MATCH('Analysis of your selected area'!K8,TOTAL_Data!$A$2:$CZ$2,0),FALSE)</f>
        <v>19</v>
      </c>
      <c r="M8" s="138">
        <f ca="1">L8/((VLOOKUP('List box lookups'!$N$6,INDIRECT('List box lookups'!$T$11),MATCH(N8,TOTAL_Data!$A$2:$CZ$2,0),FALSE))/10000)</f>
        <v>3.4505929571581642</v>
      </c>
      <c r="N8" s="106" t="s">
        <v>7962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</row>
    <row r="9" spans="1:36" s="104" customFormat="1" x14ac:dyDescent="0.25">
      <c r="A9" s="98"/>
      <c r="B9" s="130" t="s">
        <v>8339</v>
      </c>
      <c r="C9" s="121" t="s">
        <v>8387</v>
      </c>
      <c r="D9" s="131">
        <f ca="1">VLOOKUP('List box lookups'!$N$6,INDIRECT('List box lookups'!$T$11),MATCH('Analysis of your selected area'!C9,TOTAL_Data!$A$2:$CZ$2,0),FALSE)</f>
        <v>20</v>
      </c>
      <c r="E9" s="132">
        <f ca="1">D9/((VLOOKUP('List box lookups'!$N$6,INDIRECT('List box lookups'!$T$11),MATCH(F9,TOTAL_Data!$A$2:$CZ$2,0),FALSE))/10000)</f>
        <v>8.7237197941202123</v>
      </c>
      <c r="F9" s="133" t="s">
        <v>7949</v>
      </c>
      <c r="G9" s="133" t="s">
        <v>8394</v>
      </c>
      <c r="H9" s="134">
        <f ca="1">VLOOKUP('List box lookups'!$N$6,INDIRECT('List box lookups'!$T$11),MATCH('Analysis of your selected area'!G9,TOTAL_Data!$A$2:$CZ$2,0),FALSE)</f>
        <v>6</v>
      </c>
      <c r="I9" s="135">
        <f ca="1">H9/((VLOOKUP('List box lookups'!$N$6,INDIRECT('List box lookups'!$T$11),MATCH(J9,TOTAL_Data!$A$2:$CZ$2,0),FALSE))/10000)</f>
        <v>3.1699070160608622</v>
      </c>
      <c r="J9" s="115" t="s">
        <v>7943</v>
      </c>
      <c r="K9" s="139" t="s">
        <v>7955</v>
      </c>
      <c r="L9" s="137">
        <f ca="1">VLOOKUP('List box lookups'!$N$6,INDIRECT('List box lookups'!$T$11),MATCH('Analysis of your selected area'!K9,TOTAL_Data!$A$2:$CZ$2,0),FALSE)</f>
        <v>26</v>
      </c>
      <c r="M9" s="138">
        <f ca="1">L9/((VLOOKUP('List box lookups'!$N$6,INDIRECT('List box lookups'!$T$11),MATCH(N9,TOTAL_Data!$A$2:$CZ$2,0),FALSE))/10000)</f>
        <v>6.2120705308931052</v>
      </c>
      <c r="N9" s="106" t="s">
        <v>7963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</row>
    <row r="10" spans="1:36" s="104" customFormat="1" x14ac:dyDescent="0.25">
      <c r="A10" s="98"/>
      <c r="B10" s="130" t="s">
        <v>8338</v>
      </c>
      <c r="C10" s="121" t="s">
        <v>8388</v>
      </c>
      <c r="D10" s="131">
        <f ca="1">VLOOKUP('List box lookups'!$N$6,INDIRECT('List box lookups'!$T$11),MATCH('Analysis of your selected area'!C10,TOTAL_Data!$A$2:$CZ$2,0),FALSE)</f>
        <v>28</v>
      </c>
      <c r="E10" s="132">
        <f ca="1">D10/((VLOOKUP('List box lookups'!$N$6,INDIRECT('List box lookups'!$T$11),MATCH(F10,TOTAL_Data!$A$2:$CZ$2,0),FALSE))/10000)</f>
        <v>17.332095326524296</v>
      </c>
      <c r="F10" s="133" t="s">
        <v>7950</v>
      </c>
      <c r="G10" s="133" t="s">
        <v>8395</v>
      </c>
      <c r="H10" s="134">
        <f ca="1">VLOOKUP('List box lookups'!$N$6,INDIRECT('List box lookups'!$T$11),MATCH('Analysis of your selected area'!G10,TOTAL_Data!$A$2:$CZ$2,0),FALSE)</f>
        <v>20</v>
      </c>
      <c r="I10" s="135">
        <f ca="1">H10/((VLOOKUP('List box lookups'!$N$6,INDIRECT('List box lookups'!$T$11),MATCH(J10,TOTAL_Data!$A$2:$CZ$2,0),FALSE))/10000)</f>
        <v>13.606367780121097</v>
      </c>
      <c r="J10" s="115" t="s">
        <v>7944</v>
      </c>
      <c r="K10" s="139" t="s">
        <v>7956</v>
      </c>
      <c r="L10" s="137">
        <f ca="1">VLOOKUP('List box lookups'!$N$6,INDIRECT('List box lookups'!$T$11),MATCH('Analysis of your selected area'!K10,TOTAL_Data!$A$2:$CZ$2,0),FALSE)</f>
        <v>49</v>
      </c>
      <c r="M10" s="138">
        <f ca="1">L10/((VLOOKUP('List box lookups'!$N$6,INDIRECT('List box lookups'!$T$11),MATCH(N10,TOTAL_Data!$A$2:$CZ$2,0),FALSE))/10000)</f>
        <v>15.881247164063007</v>
      </c>
      <c r="N10" s="106" t="s">
        <v>7964</v>
      </c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</row>
    <row r="11" spans="1:36" s="104" customFormat="1" x14ac:dyDescent="0.25">
      <c r="A11" s="98"/>
      <c r="B11" s="130" t="s">
        <v>8337</v>
      </c>
      <c r="C11" s="121" t="s">
        <v>8389</v>
      </c>
      <c r="D11" s="131">
        <f ca="1">VLOOKUP('List box lookups'!$N$6,INDIRECT('List box lookups'!$T$11),MATCH('Analysis of your selected area'!C11,TOTAL_Data!$A$2:$CZ$2,0),FALSE)</f>
        <v>13</v>
      </c>
      <c r="E11" s="132">
        <f ca="1">D11/((VLOOKUP('List box lookups'!$N$6,INDIRECT('List box lookups'!$T$11),MATCH(F11,TOTAL_Data!$A$2:$CZ$2,0),FALSE))/10000)</f>
        <v>12.636080870917574</v>
      </c>
      <c r="F11" s="133" t="s">
        <v>7951</v>
      </c>
      <c r="G11" s="133" t="s">
        <v>8396</v>
      </c>
      <c r="H11" s="134">
        <f ca="1">VLOOKUP('List box lookups'!$N$6,INDIRECT('List box lookups'!$T$11),MATCH('Analysis of your selected area'!G11,TOTAL_Data!$A$2:$CZ$2,0),FALSE)</f>
        <v>10</v>
      </c>
      <c r="I11" s="135">
        <f ca="1">H11/((VLOOKUP('List box lookups'!$N$6,INDIRECT('List box lookups'!$T$11),MATCH(J11,TOTAL_Data!$A$2:$CZ$2,0),FALSE))/10000)</f>
        <v>8.8573959255978743</v>
      </c>
      <c r="J11" s="115" t="s">
        <v>7945</v>
      </c>
      <c r="K11" s="139" t="s">
        <v>7957</v>
      </c>
      <c r="L11" s="137">
        <f ca="1">VLOOKUP('List box lookups'!$N$6,INDIRECT('List box lookups'!$T$11),MATCH('Analysis of your selected area'!K11,TOTAL_Data!$A$2:$CZ$2,0),FALSE)</f>
        <v>23</v>
      </c>
      <c r="M11" s="138">
        <f ca="1">L11/((VLOOKUP('List box lookups'!$N$6,INDIRECT('List box lookups'!$T$11),MATCH(N11,TOTAL_Data!$A$2:$CZ$2,0),FALSE))/10000)</f>
        <v>10.659004541662805</v>
      </c>
      <c r="N11" s="106" t="s">
        <v>7965</v>
      </c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</row>
    <row r="12" spans="1:36" s="104" customFormat="1" x14ac:dyDescent="0.25">
      <c r="A12" s="98"/>
      <c r="B12" s="140" t="s">
        <v>8336</v>
      </c>
      <c r="C12" s="141" t="s">
        <v>8390</v>
      </c>
      <c r="D12" s="142">
        <f ca="1">VLOOKUP('List box lookups'!$N$6,INDIRECT('List box lookups'!$T$11),MATCH('Analysis of your selected area'!C12,TOTAL_Data!$A$2:$CZ$2,0),FALSE)</f>
        <v>13</v>
      </c>
      <c r="E12" s="143">
        <f ca="1">D12/((VLOOKUP('List box lookups'!$N$6,INDIRECT('List box lookups'!$T$11),MATCH(F12,TOTAL_Data!$A$2:$CZ$2,0),FALSE))/10000)</f>
        <v>9.7839993979077295</v>
      </c>
      <c r="F12" s="144" t="s">
        <v>7952</v>
      </c>
      <c r="G12" s="144" t="s">
        <v>8397</v>
      </c>
      <c r="H12" s="145">
        <f ca="1">VLOOKUP('List box lookups'!$N$6,INDIRECT('List box lookups'!$T$11),MATCH('Analysis of your selected area'!G12,TOTAL_Data!$A$2:$CZ$2,0),FALSE)</f>
        <v>5</v>
      </c>
      <c r="I12" s="146">
        <f ca="1">H12/((VLOOKUP('List box lookups'!$N$6,INDIRECT('List box lookups'!$T$11),MATCH(J12,TOTAL_Data!$A$2:$CZ$2,0),FALSE))/10000)</f>
        <v>3.3116969134984764</v>
      </c>
      <c r="J12" s="147" t="s">
        <v>7946</v>
      </c>
      <c r="K12" s="148" t="s">
        <v>7958</v>
      </c>
      <c r="L12" s="149">
        <f ca="1">VLOOKUP('List box lookups'!$N$6,INDIRECT('List box lookups'!$T$11),MATCH('Analysis of your selected area'!K12,TOTAL_Data!$A$2:$CZ$2,0),FALSE)</f>
        <v>18</v>
      </c>
      <c r="M12" s="150">
        <f ca="1">L12/((VLOOKUP('List box lookups'!$N$6,INDIRECT('List box lookups'!$T$11),MATCH(N12,TOTAL_Data!$A$2:$CZ$2,0),FALSE))/10000)</f>
        <v>6.3413774881099174</v>
      </c>
      <c r="N12" s="106" t="s">
        <v>7966</v>
      </c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</row>
    <row r="13" spans="1:36" s="104" customFormat="1" ht="21.75" thickBot="1" x14ac:dyDescent="0.35">
      <c r="A13" s="98"/>
      <c r="B13" s="151" t="s">
        <v>8474</v>
      </c>
      <c r="C13" s="152" t="s">
        <v>7960</v>
      </c>
      <c r="D13" s="153">
        <f ca="1">VLOOKUP('List box lookups'!$N$6,INDIRECT('List box lookups'!$T$11),MATCH(C13,TOTAL_Data!$A$2:$CZ$2,0),FALSE)</f>
        <v>86</v>
      </c>
      <c r="E13" s="154">
        <f ca="1">D13/((VLOOKUP('List box lookups'!$N$6,INDIRECT('List box lookups'!$T$11),MATCH(F13,TOTAL_Data!$A$2:$CZ$2,0),FALSE))/10000)</f>
        <v>8.2913143661482991</v>
      </c>
      <c r="F13" s="155" t="s">
        <v>7968</v>
      </c>
      <c r="G13" s="155" t="s">
        <v>7959</v>
      </c>
      <c r="H13" s="156">
        <f ca="1">VLOOKUP('List box lookups'!$N$6,INDIRECT('List box lookups'!$T$11),MATCH('Analysis of your selected area'!G13,TOTAL_Data!$A$2:$CZ$2,0),FALSE)</f>
        <v>51</v>
      </c>
      <c r="I13" s="157">
        <f ca="1">H13/((VLOOKUP('List box lookups'!$N$6,INDIRECT('List box lookups'!$T$11),MATCH(J13,TOTAL_Data!$A$2:$CZ$2,0),FALSE))/10000)</f>
        <v>5.3143267998374437</v>
      </c>
      <c r="J13" s="158" t="s">
        <v>7967</v>
      </c>
      <c r="K13" s="158" t="s">
        <v>7971</v>
      </c>
      <c r="L13" s="159">
        <f ca="1">VLOOKUP('List box lookups'!$N$6,INDIRECT('List box lookups'!$T$11),MATCH('Analysis of your selected area'!K13,TOTAL_Data!$A$2:$CZ$2,0),FALSE)</f>
        <v>138</v>
      </c>
      <c r="M13" s="160">
        <f ca="1">VLOOKUP('List box lookups'!$N$6,INDIRECT('List box lookups'!$T$11),MATCH(N13,TOTAL_Data!$A$2:$CZ$2,0),FALSE)</f>
        <v>6.9107116029846258</v>
      </c>
      <c r="N13" s="106" t="s">
        <v>7972</v>
      </c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</row>
    <row r="14" spans="1:36" s="104" customFormat="1" ht="15.75" thickBot="1" x14ac:dyDescent="0.3">
      <c r="A14" s="98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</row>
    <row r="15" spans="1:36" s="104" customFormat="1" ht="27" thickBot="1" x14ac:dyDescent="0.3">
      <c r="A15" s="98"/>
      <c r="B15" s="249" t="str">
        <f>'List box lookups'!$T$2&amp;" in "&amp;'List box lookups'!$O$5</f>
        <v>Total individual insolvencies in Greater Manchester</v>
      </c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1"/>
      <c r="N15" s="72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</row>
    <row r="16" spans="1:36" s="104" customFormat="1" ht="17.25" x14ac:dyDescent="0.25">
      <c r="A16" s="98"/>
      <c r="B16" s="252" t="s">
        <v>8345</v>
      </c>
      <c r="C16" s="161"/>
      <c r="D16" s="254" t="s">
        <v>8344</v>
      </c>
      <c r="E16" s="254"/>
      <c r="F16" s="113"/>
      <c r="G16" s="113"/>
      <c r="H16" s="255" t="s">
        <v>8343</v>
      </c>
      <c r="I16" s="255"/>
      <c r="J16" s="114"/>
      <c r="K16" s="115"/>
      <c r="L16" s="247" t="s">
        <v>8475</v>
      </c>
      <c r="M16" s="248"/>
      <c r="N16" s="72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</row>
    <row r="17" spans="1:36" s="104" customFormat="1" x14ac:dyDescent="0.25">
      <c r="A17" s="98"/>
      <c r="B17" s="253"/>
      <c r="C17" s="162"/>
      <c r="D17" s="116" t="s">
        <v>2910</v>
      </c>
      <c r="E17" s="116" t="s">
        <v>8342</v>
      </c>
      <c r="F17" s="113"/>
      <c r="G17" s="113"/>
      <c r="H17" s="117" t="s">
        <v>2910</v>
      </c>
      <c r="I17" s="117" t="s">
        <v>8342</v>
      </c>
      <c r="J17" s="114"/>
      <c r="K17" s="115"/>
      <c r="L17" s="118" t="s">
        <v>2910</v>
      </c>
      <c r="M17" s="119" t="s">
        <v>8342</v>
      </c>
      <c r="N17" s="72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</row>
    <row r="18" spans="1:36" s="104" customFormat="1" x14ac:dyDescent="0.25">
      <c r="A18" s="98"/>
      <c r="B18" s="130" t="s">
        <v>8341</v>
      </c>
      <c r="C18" s="121" t="s">
        <v>8377</v>
      </c>
      <c r="D18" s="111">
        <f ca="1">VLOOKUP('List box lookups'!$O$6,INDIRECT('List box lookups'!$T$11),MATCH(C18,TOTAL_Data!$A$2:$CZ$2,0),FALSE)</f>
        <v>67</v>
      </c>
      <c r="E18" s="122">
        <f ca="1">D18/((VLOOKUP('List box lookups'!$O$6,INDIRECT('List box lookups'!$T$11),MATCH(F18,TOTAL_Data!$A$2:$CZ$2,0),FALSE))/10000)</f>
        <v>4.8993798993798992</v>
      </c>
      <c r="F18" s="163" t="s">
        <v>7947</v>
      </c>
      <c r="G18" s="163" t="s">
        <v>8392</v>
      </c>
      <c r="H18" s="124">
        <f ca="1">VLOOKUP('List box lookups'!$O$6,INDIRECT('List box lookups'!$T$11),MATCH(G18,TOTAL_Data!$A$2:$CZ$2,0),FALSE)</f>
        <v>90</v>
      </c>
      <c r="I18" s="125">
        <f ca="1">H18/((VLOOKUP('List box lookups'!$O$6,INDIRECT('List box lookups'!$T$11),MATCH(J18,TOTAL_Data!$A$2:$CZ$2,0),FALSE))/10000)</f>
        <v>6.8114735487777196</v>
      </c>
      <c r="J18" s="164" t="s">
        <v>7941</v>
      </c>
      <c r="K18" s="165" t="s">
        <v>7953</v>
      </c>
      <c r="L18" s="128">
        <f ca="1">VLOOKUP('List box lookups'!$O$6,INDIRECT('List box lookups'!$T$11),MATCH(K18,TOTAL_Data!$A$2:$CZ$2,0),FALSE)</f>
        <v>157</v>
      </c>
      <c r="M18" s="129">
        <f ca="1">L18/((VLOOKUP('List box lookups'!$O$6,INDIRECT('List box lookups'!$T$11),MATCH(N18,TOTAL_Data!$A$2:$CZ$2,0),FALSE))/10000)</f>
        <v>5.8389925692311122</v>
      </c>
      <c r="N18" s="106" t="s">
        <v>7961</v>
      </c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</row>
    <row r="19" spans="1:36" s="104" customFormat="1" x14ac:dyDescent="0.25">
      <c r="A19" s="98"/>
      <c r="B19" s="130" t="s">
        <v>8340</v>
      </c>
      <c r="C19" s="121" t="s">
        <v>8378</v>
      </c>
      <c r="D19" s="131">
        <f ca="1">VLOOKUP('List box lookups'!$O$6,INDIRECT('List box lookups'!$T$11),MATCH(C19,TOTAL_Data!$A$2:$CZ$2,0),FALSE)</f>
        <v>403</v>
      </c>
      <c r="E19" s="132">
        <f ca="1">D19/((VLOOKUP('List box lookups'!$O$6,INDIRECT('List box lookups'!$T$11),MATCH(F19,TOTAL_Data!$A$2:$CZ$2,0),FALSE))/10000)</f>
        <v>19.675812908895615</v>
      </c>
      <c r="F19" s="166" t="s">
        <v>7948</v>
      </c>
      <c r="G19" s="166" t="s">
        <v>8393</v>
      </c>
      <c r="H19" s="134">
        <f ca="1">VLOOKUP('List box lookups'!$O$6,INDIRECT('List box lookups'!$T$11),MATCH(G19,TOTAL_Data!$A$2:$CZ$2,0),FALSE)</f>
        <v>516</v>
      </c>
      <c r="I19" s="135">
        <f ca="1">H19/((VLOOKUP('List box lookups'!$O$6,INDIRECT('List box lookups'!$T$11),MATCH(J19,TOTAL_Data!$A$2:$CZ$2,0),FALSE))/10000)</f>
        <v>25.348417934496936</v>
      </c>
      <c r="J19" s="167" t="s">
        <v>7942</v>
      </c>
      <c r="K19" s="168" t="s">
        <v>7954</v>
      </c>
      <c r="L19" s="137">
        <f ca="1">VLOOKUP('List box lookups'!$O$6,INDIRECT('List box lookups'!$T$11),MATCH(K19,TOTAL_Data!$A$2:$CZ$2,0),FALSE)</f>
        <v>919</v>
      </c>
      <c r="M19" s="138">
        <f ca="1">L19/((VLOOKUP('List box lookups'!$O$6,INDIRECT('List box lookups'!$T$11),MATCH(N19,TOTAL_Data!$A$2:$CZ$2,0),FALSE))/10000)</f>
        <v>22.503385302522389</v>
      </c>
      <c r="N19" s="106" t="s">
        <v>7962</v>
      </c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</row>
    <row r="20" spans="1:36" s="104" customFormat="1" x14ac:dyDescent="0.25">
      <c r="A20" s="98"/>
      <c r="B20" s="130" t="s">
        <v>8339</v>
      </c>
      <c r="C20" s="121" t="s">
        <v>8387</v>
      </c>
      <c r="D20" s="131">
        <f ca="1">VLOOKUP('List box lookups'!$O$6,INDIRECT('List box lookups'!$T$11),MATCH(C20,TOTAL_Data!$A$2:$CZ$2,0),FALSE)</f>
        <v>540</v>
      </c>
      <c r="E20" s="132">
        <f ca="1">D20/((VLOOKUP('List box lookups'!$O$6,INDIRECT('List box lookups'!$T$11),MATCH(F20,TOTAL_Data!$A$2:$CZ$2,0),FALSE))/10000)</f>
        <v>30.342192504354667</v>
      </c>
      <c r="F20" s="166" t="s">
        <v>7949</v>
      </c>
      <c r="G20" s="166" t="s">
        <v>8394</v>
      </c>
      <c r="H20" s="134">
        <f ca="1">VLOOKUP('List box lookups'!$O$6,INDIRECT('List box lookups'!$T$11),MATCH(G20,TOTAL_Data!$A$2:$CZ$2,0),FALSE)</f>
        <v>545</v>
      </c>
      <c r="I20" s="135">
        <f ca="1">H20/((VLOOKUP('List box lookups'!$O$6,INDIRECT('List box lookups'!$T$11),MATCH(J20,TOTAL_Data!$A$2:$CZ$2,0),FALSE))/10000)</f>
        <v>30.571776360444051</v>
      </c>
      <c r="J20" s="167" t="s">
        <v>7943</v>
      </c>
      <c r="K20" s="167" t="s">
        <v>7955</v>
      </c>
      <c r="L20" s="137">
        <f ca="1">VLOOKUP('List box lookups'!$O$6,INDIRECT('List box lookups'!$T$11),MATCH(K20,TOTAL_Data!$A$2:$CZ$2,0),FALSE)</f>
        <v>1086</v>
      </c>
      <c r="M20" s="138">
        <f ca="1">L20/((VLOOKUP('List box lookups'!$O$6,INDIRECT('List box lookups'!$T$11),MATCH(N20,TOTAL_Data!$A$2:$CZ$2,0),FALSE))/10000)</f>
        <v>30.485151822231703</v>
      </c>
      <c r="N20" s="106" t="s">
        <v>7963</v>
      </c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</row>
    <row r="21" spans="1:36" s="104" customFormat="1" x14ac:dyDescent="0.25">
      <c r="A21" s="98"/>
      <c r="B21" s="130" t="s">
        <v>8338</v>
      </c>
      <c r="C21" s="121" t="s">
        <v>8388</v>
      </c>
      <c r="D21" s="131">
        <f ca="1">VLOOKUP('List box lookups'!$O$6,INDIRECT('List box lookups'!$T$11),MATCH(C21,TOTAL_Data!$A$2:$CZ$2,0),FALSE)</f>
        <v>522</v>
      </c>
      <c r="E21" s="132">
        <f ca="1">D21/((VLOOKUP('List box lookups'!$O$6,INDIRECT('List box lookups'!$T$11),MATCH(F21,TOTAL_Data!$A$2:$CZ$2,0),FALSE))/10000)</f>
        <v>27.80752081568728</v>
      </c>
      <c r="F21" s="166" t="s">
        <v>7950</v>
      </c>
      <c r="G21" s="166" t="s">
        <v>8395</v>
      </c>
      <c r="H21" s="134">
        <f ca="1">VLOOKUP('List box lookups'!$O$6,INDIRECT('List box lookups'!$T$11),MATCH(G21,TOTAL_Data!$A$2:$CZ$2,0),FALSE)</f>
        <v>573</v>
      </c>
      <c r="I21" s="135">
        <f ca="1">H21/((VLOOKUP('List box lookups'!$O$6,INDIRECT('List box lookups'!$T$11),MATCH(J21,TOTAL_Data!$A$2:$CZ$2,0),FALSE))/10000)</f>
        <v>30.025781299125949</v>
      </c>
      <c r="J21" s="167" t="s">
        <v>7944</v>
      </c>
      <c r="K21" s="167" t="s">
        <v>7956</v>
      </c>
      <c r="L21" s="137">
        <f ca="1">VLOOKUP('List box lookups'!$O$6,INDIRECT('List box lookups'!$T$11),MATCH(K21,TOTAL_Data!$A$2:$CZ$2,0),FALSE)</f>
        <v>1095</v>
      </c>
      <c r="M21" s="138">
        <f ca="1">L21/((VLOOKUP('List box lookups'!$O$6,INDIRECT('List box lookups'!$T$11),MATCH(N21,TOTAL_Data!$A$2:$CZ$2,0),FALSE))/10000)</f>
        <v>28.925783571739906</v>
      </c>
      <c r="N21" s="106" t="s">
        <v>7964</v>
      </c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</row>
    <row r="22" spans="1:36" s="104" customFormat="1" x14ac:dyDescent="0.25">
      <c r="A22" s="98"/>
      <c r="B22" s="130" t="s">
        <v>8337</v>
      </c>
      <c r="C22" s="121" t="s">
        <v>8389</v>
      </c>
      <c r="D22" s="131">
        <f ca="1">VLOOKUP('List box lookups'!$O$6,INDIRECT('List box lookups'!$T$11),MATCH(C22,TOTAL_Data!$A$2:$CZ$2,0),FALSE)</f>
        <v>257</v>
      </c>
      <c r="E22" s="132">
        <f ca="1">D22/((VLOOKUP('List box lookups'!$O$6,INDIRECT('List box lookups'!$T$11),MATCH(F22,TOTAL_Data!$A$2:$CZ$2,0),FALSE))/10000)</f>
        <v>17.641405820977486</v>
      </c>
      <c r="F22" s="166" t="s">
        <v>7951</v>
      </c>
      <c r="G22" s="166" t="s">
        <v>8396</v>
      </c>
      <c r="H22" s="134">
        <f ca="1">VLOOKUP('List box lookups'!$O$6,INDIRECT('List box lookups'!$T$11),MATCH(G22,TOTAL_Data!$A$2:$CZ$2,0),FALSE)</f>
        <v>268</v>
      </c>
      <c r="I22" s="135">
        <f ca="1">H22/((VLOOKUP('List box lookups'!$O$6,INDIRECT('List box lookups'!$T$11),MATCH(J22,TOTAL_Data!$A$2:$CZ$2,0),FALSE))/10000)</f>
        <v>18.412916523531432</v>
      </c>
      <c r="J22" s="167" t="s">
        <v>7945</v>
      </c>
      <c r="K22" s="167" t="s">
        <v>7957</v>
      </c>
      <c r="L22" s="137">
        <f ca="1">VLOOKUP('List box lookups'!$O$6,INDIRECT('List box lookups'!$T$11),MATCH(K22,TOTAL_Data!$A$2:$CZ$2,0),FALSE)</f>
        <v>525</v>
      </c>
      <c r="M22" s="138">
        <f ca="1">L22/((VLOOKUP('List box lookups'!$O$6,INDIRECT('List box lookups'!$T$11),MATCH(N22,TOTAL_Data!$A$2:$CZ$2,0),FALSE))/10000)</f>
        <v>18.02698897778388</v>
      </c>
      <c r="N22" s="106" t="s">
        <v>7965</v>
      </c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</row>
    <row r="23" spans="1:36" s="104" customFormat="1" x14ac:dyDescent="0.25">
      <c r="A23" s="98"/>
      <c r="B23" s="140" t="s">
        <v>8336</v>
      </c>
      <c r="C23" s="141" t="s">
        <v>8390</v>
      </c>
      <c r="D23" s="142">
        <f ca="1">VLOOKUP('List box lookups'!$O$6,INDIRECT('List box lookups'!$T$11),MATCH(C23,TOTAL_Data!$A$2:$CZ$2,0),FALSE)</f>
        <v>123</v>
      </c>
      <c r="E23" s="143">
        <f ca="1">D23/((VLOOKUP('List box lookups'!$O$6,INDIRECT('List box lookups'!$T$11),MATCH(F23,TOTAL_Data!$A$2:$CZ$2,0),FALSE))/10000)</f>
        <v>6.298196565178654</v>
      </c>
      <c r="F23" s="169" t="s">
        <v>7952</v>
      </c>
      <c r="G23" s="169" t="s">
        <v>8397</v>
      </c>
      <c r="H23" s="145">
        <f ca="1">VLOOKUP('List box lookups'!$O$6,INDIRECT('List box lookups'!$T$11),MATCH(G23,TOTAL_Data!$A$2:$CZ$2,0),FALSE)</f>
        <v>119</v>
      </c>
      <c r="I23" s="146">
        <f ca="1">H23/((VLOOKUP('List box lookups'!$O$6,INDIRECT('List box lookups'!$T$11),MATCH(J23,TOTAL_Data!$A$2:$CZ$2,0),FALSE))/10000)</f>
        <v>5.0474203016575903</v>
      </c>
      <c r="J23" s="170" t="s">
        <v>7946</v>
      </c>
      <c r="K23" s="170" t="s">
        <v>7958</v>
      </c>
      <c r="L23" s="149">
        <f ca="1">VLOOKUP('List box lookups'!$O$6,INDIRECT('List box lookups'!$T$11),MATCH(K23,TOTAL_Data!$A$2:$CZ$2,0),FALSE)</f>
        <v>242</v>
      </c>
      <c r="M23" s="150">
        <f ca="1">L23/((VLOOKUP('List box lookups'!$O$6,INDIRECT('List box lookups'!$T$11),MATCH(N23,TOTAL_Data!$A$2:$CZ$2,0),FALSE))/10000)</f>
        <v>5.6140936950479983</v>
      </c>
      <c r="N23" s="106" t="s">
        <v>7966</v>
      </c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</row>
    <row r="24" spans="1:36" s="104" customFormat="1" ht="21.75" thickBot="1" x14ac:dyDescent="0.35">
      <c r="A24" s="98"/>
      <c r="B24" s="151" t="s">
        <v>8474</v>
      </c>
      <c r="C24" s="152" t="s">
        <v>7960</v>
      </c>
      <c r="D24" s="153">
        <f ca="1">VLOOKUP('List box lookups'!$O$6,INDIRECT('List box lookups'!$T$11),MATCH(C24,TOTAL_Data!$A$2:$CZ$2,0),FALSE)</f>
        <v>1931</v>
      </c>
      <c r="E24" s="154">
        <f ca="1">D24/((VLOOKUP('List box lookups'!$O$6,INDIRECT('List box lookups'!$T$11),MATCH(F24,TOTAL_Data!$A$2:$CZ$2,0),FALSE))/10000)</f>
        <v>18.421441756857956</v>
      </c>
      <c r="F24" s="171" t="s">
        <v>7968</v>
      </c>
      <c r="G24" s="171" t="s">
        <v>7959</v>
      </c>
      <c r="H24" s="156">
        <f ca="1">VLOOKUP('List box lookups'!$O$6,INDIRECT('List box lookups'!$T$11),MATCH(G24,TOTAL_Data!$A$2:$CZ$2,0),FALSE)</f>
        <v>2123</v>
      </c>
      <c r="I24" s="157">
        <f ca="1">H24/((VLOOKUP('List box lookups'!$O$6,INDIRECT('List box lookups'!$T$11),MATCH(J24,TOTAL_Data!$A$2:$CZ$2,0),FALSE))/10000)</f>
        <v>19.546787071683216</v>
      </c>
      <c r="J24" s="172" t="s">
        <v>7967</v>
      </c>
      <c r="K24" s="172" t="s">
        <v>7971</v>
      </c>
      <c r="L24" s="159">
        <f ca="1">VLOOKUP('List box lookups'!$O$6,INDIRECT('List box lookups'!$T$11),MATCH(K24,TOTAL_Data!$A$2:$CZ$2,0),FALSE)</f>
        <v>4055</v>
      </c>
      <c r="M24" s="160">
        <f ca="1">VLOOKUP('List box lookups'!$O$6,INDIRECT('List box lookups'!$T$11),MATCH(N24,TOTAL_Data!$A$2:$CZ$2,0),FALSE)</f>
        <v>18.998785108513282</v>
      </c>
      <c r="N24" s="106" t="s">
        <v>7972</v>
      </c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</row>
    <row r="25" spans="1:36" s="104" customFormat="1" ht="15.75" thickBot="1" x14ac:dyDescent="0.3">
      <c r="A25" s="98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</row>
    <row r="26" spans="1:36" s="104" customFormat="1" ht="27" thickBot="1" x14ac:dyDescent="0.3">
      <c r="A26" s="98"/>
      <c r="B26" s="249" t="str">
        <f>'List box lookups'!$T$2&amp;" in "&amp;'List box lookups'!$P$5</f>
        <v>Total individual insolvencies in London</v>
      </c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1"/>
      <c r="N26" s="72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</row>
    <row r="27" spans="1:36" s="104" customFormat="1" ht="17.25" x14ac:dyDescent="0.25">
      <c r="A27" s="98"/>
      <c r="B27" s="252" t="s">
        <v>8345</v>
      </c>
      <c r="C27" s="161"/>
      <c r="D27" s="254" t="s">
        <v>8344</v>
      </c>
      <c r="E27" s="254"/>
      <c r="F27" s="113"/>
      <c r="G27" s="113"/>
      <c r="H27" s="255" t="s">
        <v>8343</v>
      </c>
      <c r="I27" s="255"/>
      <c r="J27" s="114"/>
      <c r="K27" s="115"/>
      <c r="L27" s="247" t="s">
        <v>8475</v>
      </c>
      <c r="M27" s="248"/>
      <c r="N27" s="72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</row>
    <row r="28" spans="1:36" s="104" customFormat="1" x14ac:dyDescent="0.25">
      <c r="A28" s="98"/>
      <c r="B28" s="253"/>
      <c r="C28" s="162"/>
      <c r="D28" s="116" t="s">
        <v>2910</v>
      </c>
      <c r="E28" s="116" t="s">
        <v>8342</v>
      </c>
      <c r="F28" s="113"/>
      <c r="G28" s="113"/>
      <c r="H28" s="117" t="s">
        <v>2910</v>
      </c>
      <c r="I28" s="117" t="s">
        <v>8342</v>
      </c>
      <c r="J28" s="114"/>
      <c r="K28" s="115"/>
      <c r="L28" s="118" t="s">
        <v>2910</v>
      </c>
      <c r="M28" s="119" t="s">
        <v>8342</v>
      </c>
      <c r="N28" s="72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</row>
    <row r="29" spans="1:36" s="104" customFormat="1" x14ac:dyDescent="0.25">
      <c r="A29" s="98"/>
      <c r="B29" s="130" t="s">
        <v>8341</v>
      </c>
      <c r="C29" s="121" t="s">
        <v>8377</v>
      </c>
      <c r="D29" s="111">
        <f ca="1">VLOOKUP('List box lookups'!$P$6,INDIRECT('List box lookups'!$T$11),MATCH(C29,TOTAL_Data!$A$2:$CZ$2,0),FALSE)</f>
        <v>73</v>
      </c>
      <c r="E29" s="122">
        <f ca="1">D29/((VLOOKUP('List box lookups'!$P$6,INDIRECT('List box lookups'!$T$11),MATCH(F29,TOTAL_Data!$A$2:$CZ$2,0),FALSE))/10000)</f>
        <v>1.9155429252177292</v>
      </c>
      <c r="F29" s="163" t="s">
        <v>7947</v>
      </c>
      <c r="G29" s="163" t="s">
        <v>8392</v>
      </c>
      <c r="H29" s="124">
        <f ca="1">VLOOKUP('List box lookups'!$P$6,INDIRECT('List box lookups'!$T$11),MATCH(G29,TOTAL_Data!$A$2:$CZ$2,0),FALSE)</f>
        <v>122</v>
      </c>
      <c r="I29" s="125">
        <f ca="1">H29/((VLOOKUP('List box lookups'!$P$6,INDIRECT('List box lookups'!$T$11),MATCH(J29,TOTAL_Data!$A$2:$CZ$2,0),FALSE))/10000)</f>
        <v>3.2064001850250596</v>
      </c>
      <c r="J29" s="164" t="s">
        <v>7941</v>
      </c>
      <c r="K29" s="165" t="s">
        <v>7953</v>
      </c>
      <c r="L29" s="128">
        <f ca="1">VLOOKUP('List box lookups'!$P$6,INDIRECT('List box lookups'!$T$11),MATCH(K29,TOTAL_Data!$A$2:$CZ$2,0),FALSE)</f>
        <v>195</v>
      </c>
      <c r="M29" s="129">
        <f ca="1">L29/((VLOOKUP('List box lookups'!$P$6,INDIRECT('List box lookups'!$T$11),MATCH(N29,TOTAL_Data!$A$2:$CZ$2,0),FALSE))/10000)</f>
        <v>2.5604596747297075</v>
      </c>
      <c r="N29" s="106" t="s">
        <v>7961</v>
      </c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</row>
    <row r="30" spans="1:36" s="104" customFormat="1" x14ac:dyDescent="0.25">
      <c r="A30" s="98"/>
      <c r="B30" s="130" t="s">
        <v>8340</v>
      </c>
      <c r="C30" s="121" t="s">
        <v>8378</v>
      </c>
      <c r="D30" s="131">
        <f ca="1">VLOOKUP('List box lookups'!$P$6,INDIRECT('List box lookups'!$T$11),MATCH(C30,TOTAL_Data!$A$2:$CZ$2,0),FALSE)</f>
        <v>683</v>
      </c>
      <c r="E30" s="132">
        <f ca="1">D30/((VLOOKUP('List box lookups'!$P$6,INDIRECT('List box lookups'!$T$11),MATCH(F30,TOTAL_Data!$A$2:$CZ$2,0),FALSE))/10000)</f>
        <v>8.0186436399711187</v>
      </c>
      <c r="F30" s="166" t="s">
        <v>7948</v>
      </c>
      <c r="G30" s="166" t="s">
        <v>8393</v>
      </c>
      <c r="H30" s="134">
        <f ca="1">VLOOKUP('List box lookups'!$P$6,INDIRECT('List box lookups'!$T$11),MATCH(G30,TOTAL_Data!$A$2:$CZ$2,0),FALSE)</f>
        <v>881</v>
      </c>
      <c r="I30" s="135">
        <f ca="1">H30/((VLOOKUP('List box lookups'!$P$6,INDIRECT('List box lookups'!$T$11),MATCH(J30,TOTAL_Data!$A$2:$CZ$2,0),FALSE))/10000)</f>
        <v>10.460176528836131</v>
      </c>
      <c r="J30" s="167" t="s">
        <v>7942</v>
      </c>
      <c r="K30" s="168" t="s">
        <v>7954</v>
      </c>
      <c r="L30" s="137">
        <f ca="1">VLOOKUP('List box lookups'!$P$6,INDIRECT('List box lookups'!$T$11),MATCH(K30,TOTAL_Data!$A$2:$CZ$2,0),FALSE)</f>
        <v>1564</v>
      </c>
      <c r="M30" s="138">
        <f ca="1">L30/((VLOOKUP('List box lookups'!$P$6,INDIRECT('List box lookups'!$T$11),MATCH(N30,TOTAL_Data!$A$2:$CZ$2,0),FALSE))/10000)</f>
        <v>9.2325474451994598</v>
      </c>
      <c r="N30" s="106" t="s">
        <v>7962</v>
      </c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</row>
    <row r="31" spans="1:36" s="104" customFormat="1" x14ac:dyDescent="0.25">
      <c r="A31" s="98"/>
      <c r="B31" s="130" t="s">
        <v>8339</v>
      </c>
      <c r="C31" s="121" t="s">
        <v>8387</v>
      </c>
      <c r="D31" s="131">
        <f ca="1">VLOOKUP('List box lookups'!$P$6,INDIRECT('List box lookups'!$T$11),MATCH(C31,TOTAL_Data!$A$2:$CZ$2,0),FALSE)</f>
        <v>1087</v>
      </c>
      <c r="E31" s="132">
        <f ca="1">D31/((VLOOKUP('List box lookups'!$P$6,INDIRECT('List box lookups'!$T$11),MATCH(F31,TOTAL_Data!$A$2:$CZ$2,0),FALSE))/10000)</f>
        <v>15.593708576970087</v>
      </c>
      <c r="F31" s="166" t="s">
        <v>7949</v>
      </c>
      <c r="G31" s="166" t="s">
        <v>8394</v>
      </c>
      <c r="H31" s="134">
        <f ca="1">VLOOKUP('List box lookups'!$P$6,INDIRECT('List box lookups'!$T$11),MATCH(G31,TOTAL_Data!$A$2:$CZ$2,0),FALSE)</f>
        <v>1130</v>
      </c>
      <c r="I31" s="135">
        <f ca="1">H31/((VLOOKUP('List box lookups'!$P$6,INDIRECT('List box lookups'!$T$11),MATCH(J31,TOTAL_Data!$A$2:$CZ$2,0),FALSE))/10000)</f>
        <v>16.934090422048488</v>
      </c>
      <c r="J31" s="167" t="s">
        <v>7943</v>
      </c>
      <c r="K31" s="167" t="s">
        <v>7955</v>
      </c>
      <c r="L31" s="137">
        <f ca="1">VLOOKUP('List box lookups'!$P$6,INDIRECT('List box lookups'!$T$11),MATCH(K31,TOTAL_Data!$A$2:$CZ$2,0),FALSE)</f>
        <v>2221</v>
      </c>
      <c r="M31" s="138">
        <f ca="1">L31/((VLOOKUP('List box lookups'!$P$6,INDIRECT('List box lookups'!$T$11),MATCH(N31,TOTAL_Data!$A$2:$CZ$2,0),FALSE))/10000)</f>
        <v>16.278587390947756</v>
      </c>
      <c r="N31" s="106" t="s">
        <v>7963</v>
      </c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</row>
    <row r="32" spans="1:36" s="104" customFormat="1" x14ac:dyDescent="0.25">
      <c r="A32" s="98"/>
      <c r="B32" s="130" t="s">
        <v>8338</v>
      </c>
      <c r="C32" s="121" t="s">
        <v>8388</v>
      </c>
      <c r="D32" s="131">
        <f ca="1">VLOOKUP('List box lookups'!$P$6,INDIRECT('List box lookups'!$T$11),MATCH(C32,TOTAL_Data!$A$2:$CZ$2,0),FALSE)</f>
        <v>1142</v>
      </c>
      <c r="E32" s="132">
        <f ca="1">D32/((VLOOKUP('List box lookups'!$P$6,INDIRECT('List box lookups'!$T$11),MATCH(F32,TOTAL_Data!$A$2:$CZ$2,0),FALSE))/10000)</f>
        <v>20.568904930953682</v>
      </c>
      <c r="F32" s="166" t="s">
        <v>7950</v>
      </c>
      <c r="G32" s="166" t="s">
        <v>8395</v>
      </c>
      <c r="H32" s="134">
        <f ca="1">VLOOKUP('List box lookups'!$P$6,INDIRECT('List box lookups'!$T$11),MATCH(G32,TOTAL_Data!$A$2:$CZ$2,0),FALSE)</f>
        <v>1176</v>
      </c>
      <c r="I32" s="135">
        <f ca="1">H32/((VLOOKUP('List box lookups'!$P$6,INDIRECT('List box lookups'!$T$11),MATCH(J32,TOTAL_Data!$A$2:$CZ$2,0),FALSE))/10000)</f>
        <v>20.734450924939878</v>
      </c>
      <c r="J32" s="167" t="s">
        <v>7944</v>
      </c>
      <c r="K32" s="167" t="s">
        <v>7956</v>
      </c>
      <c r="L32" s="137">
        <f ca="1">VLOOKUP('List box lookups'!$P$6,INDIRECT('List box lookups'!$T$11),MATCH(K32,TOTAL_Data!$A$2:$CZ$2,0),FALSE)</f>
        <v>2319</v>
      </c>
      <c r="M32" s="138">
        <f ca="1">L32/((VLOOKUP('List box lookups'!$P$6,INDIRECT('List box lookups'!$T$11),MATCH(N32,TOTAL_Data!$A$2:$CZ$2,0),FALSE))/10000)</f>
        <v>20.661469966918485</v>
      </c>
      <c r="N32" s="106" t="s">
        <v>7964</v>
      </c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</row>
    <row r="33" spans="1:36" s="104" customFormat="1" x14ac:dyDescent="0.25">
      <c r="A33" s="98"/>
      <c r="B33" s="130" t="s">
        <v>8337</v>
      </c>
      <c r="C33" s="121" t="s">
        <v>8389</v>
      </c>
      <c r="D33" s="131">
        <f ca="1">VLOOKUP('List box lookups'!$P$6,INDIRECT('List box lookups'!$T$11),MATCH(C33,TOTAL_Data!$A$2:$CZ$2,0),FALSE)</f>
        <v>595</v>
      </c>
      <c r="E33" s="132">
        <f ca="1">D33/((VLOOKUP('List box lookups'!$P$6,INDIRECT('List box lookups'!$T$11),MATCH(F33,TOTAL_Data!$A$2:$CZ$2,0),FALSE))/10000)</f>
        <v>15.676004647474318</v>
      </c>
      <c r="F33" s="166" t="s">
        <v>7951</v>
      </c>
      <c r="G33" s="166" t="s">
        <v>8396</v>
      </c>
      <c r="H33" s="134">
        <f ca="1">VLOOKUP('List box lookups'!$P$6,INDIRECT('List box lookups'!$T$11),MATCH(G33,TOTAL_Data!$A$2:$CZ$2,0),FALSE)</f>
        <v>475</v>
      </c>
      <c r="I33" s="135">
        <f ca="1">H33/((VLOOKUP('List box lookups'!$P$6,INDIRECT('List box lookups'!$T$11),MATCH(J33,TOTAL_Data!$A$2:$CZ$2,0),FALSE))/10000)</f>
        <v>11.947311100435385</v>
      </c>
      <c r="J33" s="167" t="s">
        <v>7945</v>
      </c>
      <c r="K33" s="167" t="s">
        <v>7957</v>
      </c>
      <c r="L33" s="137">
        <f ca="1">VLOOKUP('List box lookups'!$P$6,INDIRECT('List box lookups'!$T$11),MATCH(K33,TOTAL_Data!$A$2:$CZ$2,0),FALSE)</f>
        <v>1074</v>
      </c>
      <c r="M33" s="138">
        <f ca="1">L33/((VLOOKUP('List box lookups'!$P$6,INDIRECT('List box lookups'!$T$11),MATCH(N33,TOTAL_Data!$A$2:$CZ$2,0),FALSE))/10000)</f>
        <v>13.819903749646139</v>
      </c>
      <c r="N33" s="106" t="s">
        <v>7965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</row>
    <row r="34" spans="1:36" s="104" customFormat="1" x14ac:dyDescent="0.25">
      <c r="A34" s="98"/>
      <c r="B34" s="140" t="s">
        <v>8336</v>
      </c>
      <c r="C34" s="141" t="s">
        <v>8390</v>
      </c>
      <c r="D34" s="142">
        <f ca="1">VLOOKUP('List box lookups'!$P$6,INDIRECT('List box lookups'!$T$11),MATCH(C34,TOTAL_Data!$A$2:$CZ$2,0),FALSE)</f>
        <v>266</v>
      </c>
      <c r="E34" s="143">
        <f ca="1">D34/((VLOOKUP('List box lookups'!$P$6,INDIRECT('List box lookups'!$T$11),MATCH(F34,TOTAL_Data!$A$2:$CZ$2,0),FALSE))/10000)</f>
        <v>5.9670957292643418</v>
      </c>
      <c r="F34" s="169" t="s">
        <v>7952</v>
      </c>
      <c r="G34" s="169" t="s">
        <v>8397</v>
      </c>
      <c r="H34" s="145">
        <f ca="1">VLOOKUP('List box lookups'!$P$6,INDIRECT('List box lookups'!$T$11),MATCH(G34,TOTAL_Data!$A$2:$CZ$2,0),FALSE)</f>
        <v>221</v>
      </c>
      <c r="I34" s="146">
        <f ca="1">H34/((VLOOKUP('List box lookups'!$P$6,INDIRECT('List box lookups'!$T$11),MATCH(J34,TOTAL_Data!$A$2:$CZ$2,0),FALSE))/10000)</f>
        <v>3.9777676983664154</v>
      </c>
      <c r="J34" s="170" t="s">
        <v>7946</v>
      </c>
      <c r="K34" s="170" t="s">
        <v>7958</v>
      </c>
      <c r="L34" s="149">
        <f ca="1">VLOOKUP('List box lookups'!$P$6,INDIRECT('List box lookups'!$T$11),MATCH(K34,TOTAL_Data!$A$2:$CZ$2,0),FALSE)</f>
        <v>487</v>
      </c>
      <c r="M34" s="150">
        <f ca="1">L34/((VLOOKUP('List box lookups'!$P$6,INDIRECT('List box lookups'!$T$11),MATCH(N34,TOTAL_Data!$A$2:$CZ$2,0),FALSE))/10000)</f>
        <v>4.8633566548095297</v>
      </c>
      <c r="N34" s="106" t="s">
        <v>7966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</row>
    <row r="35" spans="1:36" s="104" customFormat="1" ht="21.75" thickBot="1" x14ac:dyDescent="0.35">
      <c r="A35" s="98"/>
      <c r="B35" s="151" t="s">
        <v>8474</v>
      </c>
      <c r="C35" s="152" t="s">
        <v>7960</v>
      </c>
      <c r="D35" s="153">
        <f ca="1">VLOOKUP('List box lookups'!$P$6,INDIRECT('List box lookups'!$T$11),MATCH(C35,TOTAL_Data!$A$2:$CZ$2,0),FALSE)</f>
        <v>3883</v>
      </c>
      <c r="E35" s="154">
        <f ca="1">D35/((VLOOKUP('List box lookups'!$P$6,INDIRECT('List box lookups'!$T$11),MATCH(F35,TOTAL_Data!$A$2:$CZ$2,0),FALSE))/10000)</f>
        <v>11.72941688214398</v>
      </c>
      <c r="F35" s="171" t="s">
        <v>7968</v>
      </c>
      <c r="G35" s="171" t="s">
        <v>7959</v>
      </c>
      <c r="H35" s="156">
        <f ca="1">VLOOKUP('List box lookups'!$P$6,INDIRECT('List box lookups'!$T$11),MATCH(G35,TOTAL_Data!$A$2:$CZ$2,0),FALSE)</f>
        <v>4019</v>
      </c>
      <c r="I35" s="157">
        <f ca="1">H35/((VLOOKUP('List box lookups'!$P$6,INDIRECT('List box lookups'!$T$11),MATCH(J35,TOTAL_Data!$A$2:$CZ$2,0),FALSE))/10000)</f>
        <v>11.784669256615793</v>
      </c>
      <c r="J35" s="172" t="s">
        <v>7967</v>
      </c>
      <c r="K35" s="172" t="s">
        <v>7971</v>
      </c>
      <c r="L35" s="159">
        <f ca="1">VLOOKUP('List box lookups'!$P$6,INDIRECT('List box lookups'!$T$11),MATCH(K35,TOTAL_Data!$A$2:$CZ$2,0),FALSE)</f>
        <v>7912</v>
      </c>
      <c r="M35" s="160">
        <f ca="1">VLOOKUP('List box lookups'!$P$6,INDIRECT('List box lookups'!$T$11),MATCH(N35,TOTAL_Data!$A$2:$CZ$2,0),FALSE)</f>
        <v>11.772332726713001</v>
      </c>
      <c r="N35" s="106" t="s">
        <v>7972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</row>
    <row r="36" spans="1:36" s="104" customFormat="1" ht="15.75" thickBot="1" x14ac:dyDescent="0.3">
      <c r="A36" s="98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8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</row>
    <row r="37" spans="1:36" s="104" customFormat="1" ht="27" thickBot="1" x14ac:dyDescent="0.3">
      <c r="A37" s="98"/>
      <c r="B37" s="249" t="str">
        <f>'List box lookups'!$T$2&amp;" in "&amp;'List box lookups'!$Q$5</f>
        <v>Total individual insolvencies in England &amp; Wales</v>
      </c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1"/>
      <c r="N37" s="109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</row>
    <row r="38" spans="1:36" s="104" customFormat="1" ht="17.25" x14ac:dyDescent="0.25">
      <c r="A38" s="98"/>
      <c r="B38" s="252" t="s">
        <v>8345</v>
      </c>
      <c r="C38" s="161"/>
      <c r="D38" s="254" t="s">
        <v>8344</v>
      </c>
      <c r="E38" s="254"/>
      <c r="F38" s="113"/>
      <c r="G38" s="113"/>
      <c r="H38" s="255" t="s">
        <v>8343</v>
      </c>
      <c r="I38" s="255"/>
      <c r="J38" s="114"/>
      <c r="K38" s="115"/>
      <c r="L38" s="247" t="s">
        <v>8475</v>
      </c>
      <c r="M38" s="248"/>
      <c r="N38" s="110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</row>
    <row r="39" spans="1:36" s="104" customFormat="1" x14ac:dyDescent="0.25">
      <c r="A39" s="98"/>
      <c r="B39" s="253"/>
      <c r="C39" s="162"/>
      <c r="D39" s="116" t="s">
        <v>2910</v>
      </c>
      <c r="E39" s="116" t="s">
        <v>8342</v>
      </c>
      <c r="F39" s="113"/>
      <c r="G39" s="113"/>
      <c r="H39" s="117" t="s">
        <v>2910</v>
      </c>
      <c r="I39" s="117" t="s">
        <v>8342</v>
      </c>
      <c r="J39" s="114"/>
      <c r="K39" s="115"/>
      <c r="L39" s="118" t="s">
        <v>2910</v>
      </c>
      <c r="M39" s="119" t="s">
        <v>8342</v>
      </c>
      <c r="N39" s="110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</row>
    <row r="40" spans="1:36" s="104" customFormat="1" x14ac:dyDescent="0.25">
      <c r="A40" s="98"/>
      <c r="B40" s="130" t="s">
        <v>8341</v>
      </c>
      <c r="C40" s="121" t="s">
        <v>8377</v>
      </c>
      <c r="D40" s="111">
        <f ca="1">VLOOKUP('List box lookups'!$Q$6,INDIRECT('List box lookups'!$T$11),MATCH(C40,TOTAL_Data!$A$2:$CZ$2,0),FALSE)</f>
        <v>1162</v>
      </c>
      <c r="E40" s="122">
        <f ca="1">D40/((VLOOKUP('List box lookups'!$Q$6,INDIRECT('List box lookups'!$T$11),MATCH(F40,TOTAL_Data!$A$2:$CZ$2,0),FALSE))/10000)</f>
        <v>4.3568116237634458</v>
      </c>
      <c r="F40" s="163" t="s">
        <v>7947</v>
      </c>
      <c r="G40" s="163" t="s">
        <v>8392</v>
      </c>
      <c r="H40" s="124">
        <f ca="1">VLOOKUP('List box lookups'!$Q$6,INDIRECT('List box lookups'!$T$11),MATCH(G40,TOTAL_Data!$A$2:$CZ$2,0),FALSE)</f>
        <v>2161</v>
      </c>
      <c r="I40" s="125">
        <f ca="1">H40/((VLOOKUP('List box lookups'!$Q$6,INDIRECT('List box lookups'!$T$11),MATCH(J40,TOTAL_Data!$A$2:$CZ$2,0),FALSE))/10000)</f>
        <v>8.4877073567331163</v>
      </c>
      <c r="J40" s="164" t="s">
        <v>7941</v>
      </c>
      <c r="K40" s="165" t="s">
        <v>7953</v>
      </c>
      <c r="L40" s="128">
        <f ca="1">VLOOKUP('List box lookups'!$Q$6,INDIRECT('List box lookups'!$T$11),MATCH(K40,TOTAL_Data!$A$2:$CZ$2,0),FALSE)</f>
        <v>3331</v>
      </c>
      <c r="M40" s="129">
        <f ca="1">L40/((VLOOKUP('List box lookups'!$Q$6,INDIRECT('List box lookups'!$T$11),MATCH(N40,TOTAL_Data!$A$2:$CZ$2,0),FALSE))/10000)</f>
        <v>6.3896439811606207</v>
      </c>
      <c r="N40" s="110" t="s">
        <v>7961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</row>
    <row r="41" spans="1:36" s="104" customFormat="1" x14ac:dyDescent="0.25">
      <c r="A41" s="98"/>
      <c r="B41" s="130" t="s">
        <v>8340</v>
      </c>
      <c r="C41" s="121" t="s">
        <v>8378</v>
      </c>
      <c r="D41" s="131">
        <f ca="1">VLOOKUP('List box lookups'!$Q$6,INDIRECT('List box lookups'!$T$11),MATCH(C41,TOTAL_Data!$A$2:$CZ$2,0),FALSE)</f>
        <v>7843</v>
      </c>
      <c r="E41" s="132">
        <f ca="1">D41/((VLOOKUP('List box lookups'!$Q$6,INDIRECT('List box lookups'!$T$11),MATCH(F41,TOTAL_Data!$A$2:$CZ$2,0),FALSE))/10000)</f>
        <v>19.929901026429292</v>
      </c>
      <c r="F41" s="166" t="s">
        <v>7948</v>
      </c>
      <c r="G41" s="166" t="s">
        <v>8393</v>
      </c>
      <c r="H41" s="134">
        <f ca="1">VLOOKUP('List box lookups'!$Q$6,INDIRECT('List box lookups'!$T$11),MATCH(G41,TOTAL_Data!$A$2:$CZ$2,0),FALSE)</f>
        <v>10570</v>
      </c>
      <c r="I41" s="135">
        <f ca="1">H41/((VLOOKUP('List box lookups'!$Q$6,INDIRECT('List box lookups'!$T$11),MATCH(J41,TOTAL_Data!$A$2:$CZ$2,0),FALSE))/10000)</f>
        <v>26.91126640040553</v>
      </c>
      <c r="J41" s="167" t="s">
        <v>7942</v>
      </c>
      <c r="K41" s="168" t="s">
        <v>7954</v>
      </c>
      <c r="L41" s="137">
        <f ca="1">VLOOKUP('List box lookups'!$Q$6,INDIRECT('List box lookups'!$T$11),MATCH(K41,TOTAL_Data!$A$2:$CZ$2,0),FALSE)</f>
        <v>18424</v>
      </c>
      <c r="M41" s="138">
        <f ca="1">L41/((VLOOKUP('List box lookups'!$Q$6,INDIRECT('List box lookups'!$T$11),MATCH(N41,TOTAL_Data!$A$2:$CZ$2,0),FALSE))/10000)</f>
        <v>23.431212654279221</v>
      </c>
      <c r="N41" s="110" t="s">
        <v>7962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</row>
    <row r="42" spans="1:36" s="104" customFormat="1" x14ac:dyDescent="0.25">
      <c r="A42" s="98"/>
      <c r="B42" s="130" t="s">
        <v>8339</v>
      </c>
      <c r="C42" s="121" t="s">
        <v>8387</v>
      </c>
      <c r="D42" s="131">
        <f ca="1">VLOOKUP('List box lookups'!$Q$6,INDIRECT('List box lookups'!$T$11),MATCH(C42,TOTAL_Data!$A$2:$CZ$2,0),FALSE)</f>
        <v>10135</v>
      </c>
      <c r="E42" s="132">
        <f ca="1">D42/((VLOOKUP('List box lookups'!$Q$6,INDIRECT('List box lookups'!$T$11),MATCH(F42,TOTAL_Data!$A$2:$CZ$2,0),FALSE))/10000)</f>
        <v>27.292003160325102</v>
      </c>
      <c r="F42" s="166" t="s">
        <v>7949</v>
      </c>
      <c r="G42" s="166" t="s">
        <v>8394</v>
      </c>
      <c r="H42" s="134">
        <f ca="1">VLOOKUP('List box lookups'!$Q$6,INDIRECT('List box lookups'!$T$11),MATCH(G42,TOTAL_Data!$A$2:$CZ$2,0),FALSE)</f>
        <v>11280</v>
      </c>
      <c r="I42" s="135">
        <f ca="1">H42/((VLOOKUP('List box lookups'!$Q$6,INDIRECT('List box lookups'!$T$11),MATCH(J42,TOTAL_Data!$A$2:$CZ$2,0),FALSE))/10000)</f>
        <v>30.044851529690469</v>
      </c>
      <c r="J42" s="167" t="s">
        <v>7943</v>
      </c>
      <c r="K42" s="167" t="s">
        <v>7955</v>
      </c>
      <c r="L42" s="137">
        <f ca="1">VLOOKUP('List box lookups'!$Q$6,INDIRECT('List box lookups'!$T$11),MATCH(K42,TOTAL_Data!$A$2:$CZ$2,0),FALSE)</f>
        <v>21432</v>
      </c>
      <c r="M42" s="138">
        <f ca="1">L42/((VLOOKUP('List box lookups'!$Q$6,INDIRECT('List box lookups'!$T$11),MATCH(N42,TOTAL_Data!$A$2:$CZ$2,0),FALSE))/10000)</f>
        <v>28.698719551297287</v>
      </c>
      <c r="N42" s="106" t="s">
        <v>7963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</row>
    <row r="43" spans="1:36" s="104" customFormat="1" x14ac:dyDescent="0.25">
      <c r="A43" s="98"/>
      <c r="B43" s="130" t="s">
        <v>8338</v>
      </c>
      <c r="C43" s="121" t="s">
        <v>8388</v>
      </c>
      <c r="D43" s="131">
        <f ca="1">VLOOKUP('List box lookups'!$Q$6,INDIRECT('List box lookups'!$T$11),MATCH(C43,TOTAL_Data!$A$2:$CZ$2,0),FALSE)</f>
        <v>10052</v>
      </c>
      <c r="E43" s="132">
        <f ca="1">D43/((VLOOKUP('List box lookups'!$Q$6,INDIRECT('List box lookups'!$T$11),MATCH(F43,TOTAL_Data!$A$2:$CZ$2,0),FALSE))/10000)</f>
        <v>25.020746908623494</v>
      </c>
      <c r="F43" s="166" t="s">
        <v>7950</v>
      </c>
      <c r="G43" s="166" t="s">
        <v>8395</v>
      </c>
      <c r="H43" s="134">
        <f ca="1">VLOOKUP('List box lookups'!$Q$6,INDIRECT('List box lookups'!$T$11),MATCH(G43,TOTAL_Data!$A$2:$CZ$2,0),FALSE)</f>
        <v>10904</v>
      </c>
      <c r="I43" s="135">
        <f ca="1">H43/((VLOOKUP('List box lookups'!$Q$6,INDIRECT('List box lookups'!$T$11),MATCH(J43,TOTAL_Data!$A$2:$CZ$2,0),FALSE))/10000)</f>
        <v>26.487556629783924</v>
      </c>
      <c r="J43" s="167" t="s">
        <v>7944</v>
      </c>
      <c r="K43" s="167" t="s">
        <v>7956</v>
      </c>
      <c r="L43" s="137">
        <f ca="1">VLOOKUP('List box lookups'!$Q$6,INDIRECT('List box lookups'!$T$11),MATCH(K43,TOTAL_Data!$A$2:$CZ$2,0),FALSE)</f>
        <v>20966</v>
      </c>
      <c r="M43" s="138">
        <f ca="1">L43/((VLOOKUP('List box lookups'!$Q$6,INDIRECT('List box lookups'!$T$11),MATCH(N43,TOTAL_Data!$A$2:$CZ$2,0),FALSE))/10000)</f>
        <v>25.775388499500128</v>
      </c>
      <c r="N43" s="106" t="s">
        <v>7964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</row>
    <row r="44" spans="1:36" s="104" customFormat="1" x14ac:dyDescent="0.25">
      <c r="A44" s="98"/>
      <c r="B44" s="130" t="s">
        <v>8337</v>
      </c>
      <c r="C44" s="121" t="s">
        <v>8389</v>
      </c>
      <c r="D44" s="131">
        <f ca="1">VLOOKUP('List box lookups'!$Q$6,INDIRECT('List box lookups'!$T$11),MATCH(C44,TOTAL_Data!$A$2:$CZ$2,0),FALSE)</f>
        <v>5335</v>
      </c>
      <c r="E44" s="132">
        <f ca="1">D44/((VLOOKUP('List box lookups'!$Q$6,INDIRECT('List box lookups'!$T$11),MATCH(F44,TOTAL_Data!$A$2:$CZ$2,0),FALSE))/10000)</f>
        <v>16.511915815536984</v>
      </c>
      <c r="F44" s="166" t="s">
        <v>7951</v>
      </c>
      <c r="G44" s="166" t="s">
        <v>8396</v>
      </c>
      <c r="H44" s="134">
        <f ca="1">VLOOKUP('List box lookups'!$Q$6,INDIRECT('List box lookups'!$T$11),MATCH(G44,TOTAL_Data!$A$2:$CZ$2,0),FALSE)</f>
        <v>5062</v>
      </c>
      <c r="I44" s="135">
        <f ca="1">H44/((VLOOKUP('List box lookups'!$Q$6,INDIRECT('List box lookups'!$T$11),MATCH(J44,TOTAL_Data!$A$2:$CZ$2,0),FALSE))/10000)</f>
        <v>15.182325877137734</v>
      </c>
      <c r="J44" s="167" t="s">
        <v>7945</v>
      </c>
      <c r="K44" s="167" t="s">
        <v>7957</v>
      </c>
      <c r="L44" s="137">
        <f ca="1">VLOOKUP('List box lookups'!$Q$6,INDIRECT('List box lookups'!$T$11),MATCH(K44,TOTAL_Data!$A$2:$CZ$2,0),FALSE)</f>
        <v>10403</v>
      </c>
      <c r="M44" s="138">
        <f ca="1">L44/((VLOOKUP('List box lookups'!$Q$6,INDIRECT('List box lookups'!$T$11),MATCH(N44,TOTAL_Data!$A$2:$CZ$2,0),FALSE))/10000)</f>
        <v>15.845815930810311</v>
      </c>
      <c r="N44" s="106" t="s">
        <v>7965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</row>
    <row r="45" spans="1:36" s="104" customFormat="1" x14ac:dyDescent="0.25">
      <c r="A45" s="98"/>
      <c r="B45" s="140" t="s">
        <v>8336</v>
      </c>
      <c r="C45" s="141" t="s">
        <v>8390</v>
      </c>
      <c r="D45" s="142">
        <f ca="1">VLOOKUP('List box lookups'!$Q$6,INDIRECT('List box lookups'!$T$11),MATCH(C45,TOTAL_Data!$A$2:$CZ$2,0),FALSE)</f>
        <v>2805</v>
      </c>
      <c r="E45" s="143">
        <f ca="1">D45/((VLOOKUP('List box lookups'!$Q$6,INDIRECT('List box lookups'!$T$11),MATCH(F45,TOTAL_Data!$A$2:$CZ$2,0),FALSE))/10000)</f>
        <v>5.9851631965166989</v>
      </c>
      <c r="F45" s="169" t="s">
        <v>7952</v>
      </c>
      <c r="G45" s="169" t="s">
        <v>8397</v>
      </c>
      <c r="H45" s="145">
        <f ca="1">VLOOKUP('List box lookups'!$Q$6,INDIRECT('List box lookups'!$T$11),MATCH(G45,TOTAL_Data!$A$2:$CZ$2,0),FALSE)</f>
        <v>2381</v>
      </c>
      <c r="I45" s="146">
        <f ca="1">H45/((VLOOKUP('List box lookups'!$Q$6,INDIRECT('List box lookups'!$T$11),MATCH(J45,TOTAL_Data!$A$2:$CZ$2,0),FALSE))/10000)</f>
        <v>4.2143412919071199</v>
      </c>
      <c r="J45" s="170" t="s">
        <v>7946</v>
      </c>
      <c r="K45" s="170" t="s">
        <v>7958</v>
      </c>
      <c r="L45" s="149">
        <f ca="1">VLOOKUP('List box lookups'!$Q$6,INDIRECT('List box lookups'!$T$11),MATCH(K45,TOTAL_Data!$A$2:$CZ$2,0),FALSE)</f>
        <v>5186</v>
      </c>
      <c r="M45" s="150">
        <f ca="1">L45/((VLOOKUP('List box lookups'!$Q$6,INDIRECT('List box lookups'!$T$11),MATCH(N45,TOTAL_Data!$A$2:$CZ$2,0),FALSE))/10000)</f>
        <v>5.017247392574455</v>
      </c>
      <c r="N45" s="106" t="s">
        <v>7966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</row>
    <row r="46" spans="1:36" s="104" customFormat="1" ht="21.75" thickBot="1" x14ac:dyDescent="0.35">
      <c r="A46" s="98"/>
      <c r="B46" s="151" t="s">
        <v>8474</v>
      </c>
      <c r="C46" s="152" t="s">
        <v>7960</v>
      </c>
      <c r="D46" s="153">
        <f ca="1">VLOOKUP('List box lookups'!$Q$6,INDIRECT('List box lookups'!$T$11),MATCH(C46,TOTAL_Data!$A$2:$CZ$2,0),FALSE)</f>
        <v>37637</v>
      </c>
      <c r="E46" s="154">
        <f ca="1">D46/((VLOOKUP('List box lookups'!$Q$6,INDIRECT('List box lookups'!$T$11),MATCH(F46,TOTAL_Data!$A$2:$CZ$2,0),FALSE))/10000)</f>
        <v>16.914762128657895</v>
      </c>
      <c r="F46" s="171" t="s">
        <v>7968</v>
      </c>
      <c r="G46" s="171" t="s">
        <v>7959</v>
      </c>
      <c r="H46" s="156">
        <f ca="1">VLOOKUP('List box lookups'!$Q$6,INDIRECT('List box lookups'!$T$11),MATCH(G46,TOTAL_Data!$A$2:$CZ$2,0),FALSE)</f>
        <v>42494</v>
      </c>
      <c r="I46" s="157">
        <f ca="1">H46/((VLOOKUP('List box lookups'!$Q$6,INDIRECT('List box lookups'!$T$11),MATCH(J46,TOTAL_Data!$A$2:$CZ$2,0),FALSE))/10000)</f>
        <v>18.215338357390049</v>
      </c>
      <c r="J46" s="172" t="s">
        <v>7967</v>
      </c>
      <c r="K46" s="172" t="s">
        <v>7971</v>
      </c>
      <c r="L46" s="159">
        <f ca="1">VLOOKUP('List box lookups'!$Q$6,INDIRECT('List box lookups'!$T$11),MATCH(K46,TOTAL_Data!$A$2:$CZ$2,0),FALSE)</f>
        <v>80188</v>
      </c>
      <c r="M46" s="160">
        <f ca="1">VLOOKUP('List box lookups'!$Q$6,INDIRECT('List box lookups'!$T$11),MATCH(N46,TOTAL_Data!$A$2:$CZ$2,0),FALSE)</f>
        <v>17.592931620455602</v>
      </c>
      <c r="N46" s="106" t="s">
        <v>7972</v>
      </c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</row>
    <row r="47" spans="1:36" s="104" customFormat="1" x14ac:dyDescent="0.2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</row>
    <row r="48" spans="1:36" x14ac:dyDescent="0.25">
      <c r="B48" s="99" t="s">
        <v>8435</v>
      </c>
    </row>
    <row r="49" spans="2:32" x14ac:dyDescent="0.25">
      <c r="B49" s="99" t="s">
        <v>8473</v>
      </c>
    </row>
    <row r="50" spans="2:32" x14ac:dyDescent="0.25">
      <c r="B50" s="94" t="s">
        <v>8471</v>
      </c>
    </row>
    <row r="51" spans="2:32" ht="17.25" x14ac:dyDescent="0.25">
      <c r="B51" s="99" t="s">
        <v>8436</v>
      </c>
    </row>
    <row r="53" spans="2:32" x14ac:dyDescent="0.25">
      <c r="AF53" s="99"/>
    </row>
  </sheetData>
  <sheetProtection password="8891" sheet="1" objects="1" scenarios="1"/>
  <mergeCells count="23">
    <mergeCell ref="B26:M26"/>
    <mergeCell ref="B37:M37"/>
    <mergeCell ref="B38:B39"/>
    <mergeCell ref="D38:E38"/>
    <mergeCell ref="H38:I38"/>
    <mergeCell ref="L38:M38"/>
    <mergeCell ref="B27:B28"/>
    <mergeCell ref="D27:E27"/>
    <mergeCell ref="H27:I27"/>
    <mergeCell ref="L27:M27"/>
    <mergeCell ref="B1:AH1"/>
    <mergeCell ref="L16:M16"/>
    <mergeCell ref="B4:M4"/>
    <mergeCell ref="B5:B6"/>
    <mergeCell ref="D5:E5"/>
    <mergeCell ref="H5:I5"/>
    <mergeCell ref="L5:M5"/>
    <mergeCell ref="B3:E3"/>
    <mergeCell ref="H3:L3"/>
    <mergeCell ref="B15:M15"/>
    <mergeCell ref="B16:B17"/>
    <mergeCell ref="D16:E16"/>
    <mergeCell ref="H16:I16"/>
  </mergeCells>
  <pageMargins left="0.25" right="0.25" top="0.75" bottom="0.75" header="0.3" footer="0.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C5EB32-705D-4FA3-8596-04394AA0F089}">
            <xm:f>'List box lookups'!$P$6="BLANK"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B26:N35</xm:sqref>
        </x14:conditionalFormatting>
        <x14:conditionalFormatting xmlns:xm="http://schemas.microsoft.com/office/excel/2006/main">
          <x14:cfRule type="expression" priority="1" id="{4384D336-BA84-4E79-822F-88E348CF83D0}">
            <xm:f>'List box lookups'!$O$6="BLANK"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B15:N24</xm:sqref>
        </x14:conditionalFormatting>
        <x14:conditionalFormatting xmlns:xm="http://schemas.microsoft.com/office/excel/2006/main">
          <x14:cfRule type="expression" priority="4" id="{9F293586-D79D-4D60-B249-B4005CDEF698}">
            <xm:f>'List box lookups'!$Q$6="BLANK"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B37:N46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103"/>
  <sheetViews>
    <sheetView workbookViewId="0">
      <selection activeCell="B5" sqref="B5:B6"/>
    </sheetView>
  </sheetViews>
  <sheetFormatPr defaultRowHeight="15" x14ac:dyDescent="0.25"/>
  <cols>
    <col min="1" max="1" width="14.7109375" style="34" customWidth="1"/>
    <col min="2" max="2" width="9.140625" style="34" customWidth="1"/>
    <col min="3" max="16384" width="9.140625" style="34"/>
  </cols>
  <sheetData>
    <row r="1" spans="1:6" ht="15.75" thickBot="1" x14ac:dyDescent="0.3">
      <c r="B1" s="39"/>
      <c r="C1" s="39"/>
      <c r="D1" s="39"/>
      <c r="E1" s="39"/>
    </row>
    <row r="2" spans="1:6" x14ac:dyDescent="0.25">
      <c r="A2" s="43" t="s">
        <v>8371</v>
      </c>
      <c r="B2" s="42" t="s">
        <v>8350</v>
      </c>
      <c r="C2" s="42" t="s">
        <v>8351</v>
      </c>
      <c r="D2" s="41" t="s">
        <v>8335</v>
      </c>
      <c r="E2" s="39"/>
    </row>
    <row r="3" spans="1:6" x14ac:dyDescent="0.25">
      <c r="A3" s="40" t="s">
        <v>3370</v>
      </c>
      <c r="B3" s="39">
        <f>IF('List box lookups'!$S$2=1,'E&amp;W Set Data'!C10,IF('List box lookups'!$S$2=2,'E&amp;W Set Data'!C11,IF('List box lookups'!$S$2=3,'E&amp;W Set Data'!C13,'E&amp;W Set Data'!C12)))</f>
        <v>18.215338357390049</v>
      </c>
      <c r="C3" s="39">
        <f>IF('List box lookups'!$S$2=1,'E&amp;W Set Data'!B10,IF('List box lookups'!$S$2=2,'E&amp;W Set Data'!B11,IF('List box lookups'!$S$2=3,'E&amp;W Set Data'!B13,'E&amp;W Set Data'!B12)))</f>
        <v>16.914762128657895</v>
      </c>
      <c r="D3" s="38">
        <f>IF('List box lookups'!$S$2=1,'E&amp;W Set Data'!D10,IF('List box lookups'!$S$2=2,'E&amp;W Set Data'!D11,IF('List box lookups'!$S$2=3,'E&amp;W Set Data'!D13,'E&amp;W Set Data'!D12)))</f>
        <v>17.592931620455602</v>
      </c>
      <c r="E3" s="39"/>
    </row>
    <row r="4" spans="1:6" x14ac:dyDescent="0.25">
      <c r="A4" s="40" t="str">
        <f>'List box lookups'!N5</f>
        <v>Westminster</v>
      </c>
      <c r="B4" s="39">
        <f ca="1">'Analysis of your selected area'!I13</f>
        <v>5.3143267998374437</v>
      </c>
      <c r="C4" s="39">
        <f ca="1">'Analysis of your selected area'!E13</f>
        <v>8.2913143661482991</v>
      </c>
      <c r="D4" s="53">
        <f ca="1">'Analysis of your selected area'!M13</f>
        <v>6.9107116029846258</v>
      </c>
      <c r="E4" s="39"/>
      <c r="F4" s="34" t="str">
        <f ca="1">IF(ROUND(B4,1)&lt;ROUND(C4,1),"higher than",IF(ROUND(B4,1)&gt;ROUND(C4,1),"lower than","the same as"))</f>
        <v>higher than</v>
      </c>
    </row>
    <row r="5" spans="1:6" x14ac:dyDescent="0.25">
      <c r="A5" s="40" t="s">
        <v>8368</v>
      </c>
      <c r="B5" s="39" t="str">
        <f>"Rate of "&amp;'List box lookups'!T3</f>
        <v>Rate of Total Individual Insolvency</v>
      </c>
      <c r="C5" s="39"/>
      <c r="D5" s="38"/>
      <c r="E5" s="39"/>
    </row>
    <row r="6" spans="1:6" ht="15.75" thickBot="1" x14ac:dyDescent="0.3">
      <c r="A6" s="37" t="s">
        <v>8354</v>
      </c>
      <c r="B6" s="36" t="str">
        <f>'List box lookups'!T10&amp;" rates in "&amp;'List box lookups'!N5&amp;" and England &amp; Wales by gender"</f>
        <v>Total Insolvency rates in Westminster and England &amp; Wales by gender</v>
      </c>
      <c r="C6" s="36"/>
      <c r="D6" s="35"/>
      <c r="E6" s="39"/>
    </row>
    <row r="7" spans="1:6" ht="15.75" thickBot="1" x14ac:dyDescent="0.3"/>
    <row r="8" spans="1:6" x14ac:dyDescent="0.25">
      <c r="A8" s="43" t="s">
        <v>8370</v>
      </c>
      <c r="B8" s="42" t="s">
        <v>3370</v>
      </c>
      <c r="C8" s="41" t="str">
        <f>'List box lookups'!N5</f>
        <v>Westminster</v>
      </c>
    </row>
    <row r="9" spans="1:6" x14ac:dyDescent="0.25">
      <c r="A9" s="40" t="str">
        <f>'Analysis of your selected area'!B7</f>
        <v>&lt;25</v>
      </c>
      <c r="B9" s="39">
        <f ca="1">'E&amp;W Set Data'!I36</f>
        <v>6.3896439811606207</v>
      </c>
      <c r="C9" s="38">
        <f ca="1">'Analysis of your selected area'!M7</f>
        <v>0.45545636728001454</v>
      </c>
    </row>
    <row r="10" spans="1:6" x14ac:dyDescent="0.25">
      <c r="A10" s="40" t="str">
        <f>'Analysis of your selected area'!B8</f>
        <v>25-34</v>
      </c>
      <c r="B10" s="39">
        <f ca="1">'E&amp;W Set Data'!I37</f>
        <v>23.431212654279221</v>
      </c>
      <c r="C10" s="38">
        <f ca="1">'Analysis of your selected area'!M8</f>
        <v>3.4505929571581642</v>
      </c>
    </row>
    <row r="11" spans="1:6" x14ac:dyDescent="0.25">
      <c r="A11" s="40" t="str">
        <f>'Analysis of your selected area'!B9</f>
        <v>35-44</v>
      </c>
      <c r="B11" s="39">
        <f ca="1">'E&amp;W Set Data'!I38</f>
        <v>28.698719551297287</v>
      </c>
      <c r="C11" s="38">
        <f ca="1">'Analysis of your selected area'!M9</f>
        <v>6.2120705308931052</v>
      </c>
    </row>
    <row r="12" spans="1:6" x14ac:dyDescent="0.25">
      <c r="A12" s="40" t="str">
        <f>'Analysis of your selected area'!B10</f>
        <v>45-54</v>
      </c>
      <c r="B12" s="39">
        <f ca="1">'E&amp;W Set Data'!I39</f>
        <v>25.775388499500128</v>
      </c>
      <c r="C12" s="38">
        <f ca="1">'Analysis of your selected area'!M10</f>
        <v>15.881247164063007</v>
      </c>
    </row>
    <row r="13" spans="1:6" x14ac:dyDescent="0.25">
      <c r="A13" s="40" t="str">
        <f>'Analysis of your selected area'!B11</f>
        <v>55-64</v>
      </c>
      <c r="B13" s="39">
        <f ca="1">'E&amp;W Set Data'!I40</f>
        <v>15.845815930810311</v>
      </c>
      <c r="C13" s="38">
        <f ca="1">'Analysis of your selected area'!M11</f>
        <v>10.659004541662805</v>
      </c>
    </row>
    <row r="14" spans="1:6" x14ac:dyDescent="0.25">
      <c r="A14" s="40" t="str">
        <f>'Analysis of your selected area'!B12</f>
        <v>65+</v>
      </c>
      <c r="B14" s="39">
        <f ca="1">'E&amp;W Set Data'!I41</f>
        <v>5.017247392574455</v>
      </c>
      <c r="C14" s="38">
        <f ca="1">'Analysis of your selected area'!M12</f>
        <v>6.3413774881099174</v>
      </c>
    </row>
    <row r="15" spans="1:6" x14ac:dyDescent="0.25">
      <c r="A15" s="40" t="str">
        <f>'Analysis of your selected area'!B13</f>
        <v>Total 1</v>
      </c>
      <c r="B15" s="39">
        <f ca="1">'E&amp;W Set Data'!I42</f>
        <v>17.592931620455602</v>
      </c>
      <c r="C15" s="38">
        <f ca="1">'Analysis of your selected area'!M13</f>
        <v>6.9107116029846258</v>
      </c>
    </row>
    <row r="16" spans="1:6" x14ac:dyDescent="0.25">
      <c r="A16" s="40" t="s">
        <v>8368</v>
      </c>
      <c r="B16" s="39" t="str">
        <f>"Rate of "&amp;'List box lookups'!T3</f>
        <v>Rate of Total Individual Insolvency</v>
      </c>
      <c r="C16" s="38"/>
    </row>
    <row r="17" spans="1:4" ht="15.75" thickBot="1" x14ac:dyDescent="0.3">
      <c r="A17" s="37" t="s">
        <v>8354</v>
      </c>
      <c r="B17" s="36" t="str">
        <f>'List box lookups'!T10&amp;" rates in "&amp;'List box lookups'!N5&amp;" and England &amp; Wales by age band"</f>
        <v>Total Insolvency rates in Westminster and England &amp; Wales by age band</v>
      </c>
      <c r="C17" s="35"/>
    </row>
    <row r="18" spans="1:4" ht="15.75" thickBot="1" x14ac:dyDescent="0.3"/>
    <row r="19" spans="1:4" x14ac:dyDescent="0.25">
      <c r="A19" s="52" t="s">
        <v>8369</v>
      </c>
      <c r="B19" s="51" t="s">
        <v>3370</v>
      </c>
      <c r="C19" s="51" t="str">
        <f>'List box lookups'!N5</f>
        <v>Westminster</v>
      </c>
      <c r="D19" s="50"/>
    </row>
    <row r="20" spans="1:4" x14ac:dyDescent="0.25">
      <c r="A20" s="49">
        <v>2000</v>
      </c>
      <c r="B20" s="45">
        <f ca="1">'E&amp;W Set Data'!B17</f>
        <v>7.2382851460507469</v>
      </c>
      <c r="C20" s="45">
        <f ca="1">VLOOKUP('List box lookups'!$N$6,INDIRECT('List box lookups'!$T$11),MATCH('Charts Data'!D20,TOTAL_Data!$A$2:$CZ$2,0),FALSE)</f>
        <v>4.7298591819139766</v>
      </c>
      <c r="D20" s="48" t="s">
        <v>7926</v>
      </c>
    </row>
    <row r="21" spans="1:4" x14ac:dyDescent="0.25">
      <c r="A21" s="49">
        <v>2001</v>
      </c>
      <c r="B21" s="45">
        <f ca="1">'E&amp;W Set Data'!B18</f>
        <v>7.286983531343239</v>
      </c>
      <c r="C21" s="45">
        <f ca="1">VLOOKUP('List box lookups'!$N$6,INDIRECT('List box lookups'!$T$11),MATCH('Charts Data'!D21,TOTAL_Data!$A$2:$CZ$2,0),FALSE)</f>
        <v>4.269583830970638</v>
      </c>
      <c r="D21" s="48" t="s">
        <v>7927</v>
      </c>
    </row>
    <row r="22" spans="1:4" x14ac:dyDescent="0.25">
      <c r="A22" s="49">
        <v>2002</v>
      </c>
      <c r="B22" s="45">
        <f ca="1">'E&amp;W Set Data'!B19</f>
        <v>7.4248425476232836</v>
      </c>
      <c r="C22" s="45">
        <f ca="1">VLOOKUP('List box lookups'!$N$6,INDIRECT('List box lookups'!$T$11),MATCH('Charts Data'!D22,TOTAL_Data!$A$2:$CZ$2,0),FALSE)</f>
        <v>6.1709002782515032</v>
      </c>
      <c r="D22" s="48" t="s">
        <v>7928</v>
      </c>
    </row>
    <row r="23" spans="1:4" x14ac:dyDescent="0.25">
      <c r="A23" s="49">
        <v>2003</v>
      </c>
      <c r="B23" s="45">
        <f ca="1">'E&amp;W Set Data'!B20</f>
        <v>8.6194429784134563</v>
      </c>
      <c r="C23" s="45">
        <f ca="1">VLOOKUP('List box lookups'!$N$6,INDIRECT('List box lookups'!$T$11),MATCH('Charts Data'!D23,TOTAL_Data!$A$2:$CZ$2,0),FALSE)</f>
        <v>7.023209772768749</v>
      </c>
      <c r="D23" s="48" t="s">
        <v>7929</v>
      </c>
    </row>
    <row r="24" spans="1:4" x14ac:dyDescent="0.25">
      <c r="A24" s="49">
        <v>2004</v>
      </c>
      <c r="B24" s="45">
        <f ca="1">'E&amp;W Set Data'!B21</f>
        <v>11.217129451269026</v>
      </c>
      <c r="C24" s="45">
        <f ca="1">VLOOKUP('List box lookups'!$N$6,INDIRECT('List box lookups'!$T$11),MATCH('Charts Data'!D24,TOTAL_Data!$A$2:$CZ$2,0),FALSE)</f>
        <v>8.8608627109890996</v>
      </c>
      <c r="D24" s="48" t="s">
        <v>7930</v>
      </c>
    </row>
    <row r="25" spans="1:4" x14ac:dyDescent="0.25">
      <c r="A25" s="49">
        <v>2005</v>
      </c>
      <c r="B25" s="45">
        <f ca="1">'E&amp;W Set Data'!B22</f>
        <v>16.150216454988868</v>
      </c>
      <c r="C25" s="45">
        <f ca="1">VLOOKUP('List box lookups'!$N$6,INDIRECT('List box lookups'!$T$11),MATCH('Charts Data'!D25,TOTAL_Data!$A$2:$CZ$2,0),FALSE)</f>
        <v>12.179760777006278</v>
      </c>
      <c r="D25" s="48" t="s">
        <v>7931</v>
      </c>
    </row>
    <row r="26" spans="1:4" x14ac:dyDescent="0.25">
      <c r="A26" s="49">
        <v>2006</v>
      </c>
      <c r="B26" s="45">
        <f ca="1">'E&amp;W Set Data'!B23</f>
        <v>25.367522783729974</v>
      </c>
      <c r="C26" s="45">
        <f ca="1">VLOOKUP('List box lookups'!$N$6,INDIRECT('List box lookups'!$T$11),MATCH('Charts Data'!D26,TOTAL_Data!$A$2:$CZ$2,0),FALSE)</f>
        <v>15.546176840369977</v>
      </c>
      <c r="D26" s="48" t="s">
        <v>7932</v>
      </c>
    </row>
    <row r="27" spans="1:4" x14ac:dyDescent="0.25">
      <c r="A27" s="49">
        <v>2007</v>
      </c>
      <c r="B27" s="45">
        <f ca="1">'E&amp;W Set Data'!B24</f>
        <v>25.052394102823214</v>
      </c>
      <c r="C27" s="45">
        <f ca="1">VLOOKUP('List box lookups'!$N$6,INDIRECT('List box lookups'!$T$11),MATCH('Charts Data'!D27,TOTAL_Data!$A$2:$CZ$2,0),FALSE)</f>
        <v>15.869237483138935</v>
      </c>
      <c r="D27" s="48" t="s">
        <v>7933</v>
      </c>
    </row>
    <row r="28" spans="1:4" x14ac:dyDescent="0.25">
      <c r="A28" s="49">
        <v>2008</v>
      </c>
      <c r="B28" s="45">
        <f ca="1">'E&amp;W Set Data'!B25</f>
        <v>24.786597260504365</v>
      </c>
      <c r="C28" s="45">
        <f ca="1">VLOOKUP('List box lookups'!$N$6,INDIRECT('List box lookups'!$T$11),MATCH('Charts Data'!D28,TOTAL_Data!$A$2:$CZ$2,0),FALSE)</f>
        <v>12.116598131041545</v>
      </c>
      <c r="D28" s="48" t="s">
        <v>7934</v>
      </c>
    </row>
    <row r="29" spans="1:4" x14ac:dyDescent="0.25">
      <c r="A29" s="49">
        <v>2009</v>
      </c>
      <c r="B29" s="45">
        <f ca="1">'E&amp;W Set Data'!B26</f>
        <v>30.911019715232062</v>
      </c>
      <c r="C29" s="45">
        <f ca="1">VLOOKUP('List box lookups'!$N$6,INDIRECT('List box lookups'!$T$11),MATCH('Charts Data'!D29,TOTAL_Data!$A$2:$CZ$2,0),FALSE)</f>
        <v>18.584321590512733</v>
      </c>
      <c r="D29" s="48" t="s">
        <v>7935</v>
      </c>
    </row>
    <row r="30" spans="1:4" x14ac:dyDescent="0.25">
      <c r="A30" s="49">
        <v>2010</v>
      </c>
      <c r="B30" s="45">
        <f ca="1">'E&amp;W Set Data'!B27</f>
        <v>30.717069134910862</v>
      </c>
      <c r="C30" s="45">
        <f ca="1">VLOOKUP('List box lookups'!$N$6,INDIRECT('List box lookups'!$T$11),MATCH('Charts Data'!D30,TOTAL_Data!$A$2:$CZ$2,0),FALSE)</f>
        <v>15.37895390158568</v>
      </c>
      <c r="D30" s="48" t="s">
        <v>7936</v>
      </c>
    </row>
    <row r="31" spans="1:4" x14ac:dyDescent="0.25">
      <c r="A31" s="49">
        <v>2011</v>
      </c>
      <c r="B31" s="45">
        <f ca="1">'E&amp;W Set Data'!B28</f>
        <v>26.931465708554391</v>
      </c>
      <c r="C31" s="45">
        <f ca="1">VLOOKUP('List box lookups'!$N$6,INDIRECT('List box lookups'!$T$11),MATCH('Charts Data'!D31,TOTAL_Data!$A$2:$CZ$2,0),FALSE)</f>
        <v>14.604108767914555</v>
      </c>
      <c r="D31" s="48" t="s">
        <v>7937</v>
      </c>
    </row>
    <row r="32" spans="1:4" x14ac:dyDescent="0.25">
      <c r="A32" s="49">
        <v>2012</v>
      </c>
      <c r="B32" s="45">
        <f ca="1">'E&amp;W Set Data'!B29</f>
        <v>24.531390195980642</v>
      </c>
      <c r="C32" s="45">
        <f ca="1">VLOOKUP('List box lookups'!$N$6,INDIRECT('List box lookups'!$T$11),MATCH('Charts Data'!D32,TOTAL_Data!$A$2:$CZ$2,0),FALSE)</f>
        <v>10.253602181708862</v>
      </c>
      <c r="D32" s="48" t="s">
        <v>7938</v>
      </c>
    </row>
    <row r="33" spans="1:8" x14ac:dyDescent="0.25">
      <c r="A33" s="49">
        <v>2013</v>
      </c>
      <c r="B33" s="45">
        <f ca="1">'E&amp;W Set Data'!B30</f>
        <v>22.402474789600642</v>
      </c>
      <c r="C33" s="45">
        <f ca="1">VLOOKUP('List box lookups'!$N$6,INDIRECT('List box lookups'!$T$11),MATCH('Charts Data'!D33,TOTAL_Data!$A$2:$CZ$2,0),FALSE)</f>
        <v>9.2685317367310844</v>
      </c>
      <c r="D33" s="48" t="s">
        <v>7939</v>
      </c>
    </row>
    <row r="34" spans="1:8" x14ac:dyDescent="0.25">
      <c r="A34" s="49">
        <v>2014</v>
      </c>
      <c r="B34" s="45">
        <f ca="1">'E&amp;W Set Data'!B31</f>
        <v>21.762288130942149</v>
      </c>
      <c r="C34" s="45">
        <f ca="1">VLOOKUP('List box lookups'!$N$6,INDIRECT('List box lookups'!$T$11),MATCH('Charts Data'!D34,TOTAL_Data!$A$2:$CZ$2,0),FALSE)</f>
        <v>8.8785968701647988</v>
      </c>
      <c r="D34" s="48" t="s">
        <v>7940</v>
      </c>
    </row>
    <row r="35" spans="1:8" x14ac:dyDescent="0.25">
      <c r="A35" s="49">
        <v>2015</v>
      </c>
      <c r="B35" s="45">
        <f ca="1">'E&amp;W Set Data'!B32</f>
        <v>17.592931620455602</v>
      </c>
      <c r="C35" s="45">
        <f ca="1">VLOOKUP('List box lookups'!$N$6,INDIRECT('List box lookups'!$T$11),MATCH('Charts Data'!D35,TOTAL_Data!$A$2:$CZ$2,0),FALSE)</f>
        <v>6.9107116029846258</v>
      </c>
      <c r="D35" s="48" t="s">
        <v>7972</v>
      </c>
    </row>
    <row r="36" spans="1:8" x14ac:dyDescent="0.25">
      <c r="A36" s="40" t="s">
        <v>8368</v>
      </c>
      <c r="B36" s="39" t="str">
        <f>"Rate of "&amp;'List box lookups'!T3</f>
        <v>Rate of Total Individual Insolvency</v>
      </c>
      <c r="C36" s="39"/>
      <c r="D36" s="38"/>
    </row>
    <row r="37" spans="1:8" ht="15.75" thickBot="1" x14ac:dyDescent="0.3">
      <c r="A37" s="37" t="s">
        <v>8367</v>
      </c>
      <c r="B37" s="36" t="str">
        <f>'List box lookups'!T10&amp;" rates in "&amp;'List box lookups'!N5&amp;" and England and Wales, 2000-2015"</f>
        <v>Total Insolvency rates in Westminster and England and Wales, 2000-2015</v>
      </c>
      <c r="C37" s="36"/>
      <c r="D37" s="35"/>
    </row>
    <row r="38" spans="1:8" ht="15.75" thickBot="1" x14ac:dyDescent="0.3"/>
    <row r="39" spans="1:8" x14ac:dyDescent="0.25">
      <c r="A39" s="43" t="s">
        <v>8366</v>
      </c>
      <c r="B39" s="42" t="s">
        <v>8351</v>
      </c>
      <c r="C39" s="41" t="s">
        <v>8350</v>
      </c>
      <c r="G39" s="39"/>
      <c r="H39" s="39"/>
    </row>
    <row r="40" spans="1:8" x14ac:dyDescent="0.25">
      <c r="A40" s="40" t="str">
        <f>'List box lookups'!N5</f>
        <v>Westminster</v>
      </c>
      <c r="B40" s="39">
        <f ca="1">'Analysis of your selected area'!D13</f>
        <v>86</v>
      </c>
      <c r="C40" s="38">
        <f ca="1">'Analysis of your selected area'!H13</f>
        <v>51</v>
      </c>
      <c r="G40" s="39"/>
      <c r="H40" s="39"/>
    </row>
    <row r="41" spans="1:8" ht="15.75" thickBot="1" x14ac:dyDescent="0.3">
      <c r="A41" s="37" t="s">
        <v>3370</v>
      </c>
      <c r="B41" s="36">
        <f ca="1">'E&amp;W Set Data'!B42</f>
        <v>37637</v>
      </c>
      <c r="C41" s="35">
        <f ca="1">'E&amp;W Set Data'!C42</f>
        <v>42494</v>
      </c>
      <c r="G41" s="39"/>
      <c r="H41" s="39"/>
    </row>
    <row r="42" spans="1:8" ht="15.75" thickBot="1" x14ac:dyDescent="0.3">
      <c r="A42" s="39"/>
      <c r="B42" s="39"/>
      <c r="C42" s="39"/>
      <c r="D42" s="39"/>
      <c r="E42" s="39"/>
      <c r="F42" s="39"/>
      <c r="G42" s="39"/>
      <c r="H42" s="39"/>
    </row>
    <row r="43" spans="1:8" x14ac:dyDescent="0.25">
      <c r="A43" s="43" t="s">
        <v>8365</v>
      </c>
      <c r="B43" s="42" t="s">
        <v>8331</v>
      </c>
      <c r="C43" s="42" t="s">
        <v>8330</v>
      </c>
      <c r="D43" s="41" t="s">
        <v>7982</v>
      </c>
      <c r="E43" s="47"/>
    </row>
    <row r="44" spans="1:8" x14ac:dyDescent="0.25">
      <c r="A44" s="40" t="str">
        <f>'List box lookups'!N5</f>
        <v>Westminster</v>
      </c>
      <c r="B44" s="39">
        <f>INDEX(IVA_Data!$AJ$5:$AJ$407,MATCH('List box lookups'!$N$6,IVA_Data!$A$5:$A$407,0))</f>
        <v>60</v>
      </c>
      <c r="C44" s="39">
        <f>INDEX(DRO_Data!$AJ$5:$AJ$407,MATCH('List box lookups'!$N$6,DRO_Data!$A$5:$A$407,0))</f>
        <v>23</v>
      </c>
      <c r="D44" s="38">
        <f>INDEX(BKT_Data!$AJ$5:$AJ$407,MATCH('List box lookups'!$N$6,BKT_Data!$A$5:$A$407,0))</f>
        <v>55</v>
      </c>
      <c r="E44" s="70">
        <f>B44/SUM($B$44:$D$44)</f>
        <v>0.43478260869565216</v>
      </c>
      <c r="F44" s="70">
        <f t="shared" ref="F44:G44" si="0">C44/SUM($B$44:$D$44)</f>
        <v>0.16666666666666666</v>
      </c>
      <c r="G44" s="70">
        <f t="shared" si="0"/>
        <v>0.39855072463768115</v>
      </c>
    </row>
    <row r="45" spans="1:8" x14ac:dyDescent="0.25">
      <c r="A45" s="40" t="s">
        <v>8355</v>
      </c>
      <c r="B45" s="39" t="s">
        <v>8364</v>
      </c>
      <c r="C45" s="39"/>
      <c r="D45" s="38"/>
      <c r="E45" s="47" t="s">
        <v>8331</v>
      </c>
      <c r="F45" s="34" t="s">
        <v>8330</v>
      </c>
      <c r="G45" s="34" t="s">
        <v>8442</v>
      </c>
    </row>
    <row r="46" spans="1:8" ht="15.75" thickBot="1" x14ac:dyDescent="0.3">
      <c r="A46" s="37" t="s">
        <v>8363</v>
      </c>
      <c r="B46" s="36" t="str">
        <f>"Number of Bankruptcies, IVAs and DROs in "&amp;'List box lookups'!N5</f>
        <v>Number of Bankruptcies, IVAs and DROs in Westminster</v>
      </c>
      <c r="C46" s="36"/>
      <c r="D46" s="35"/>
      <c r="E46" s="47"/>
    </row>
    <row r="47" spans="1:8" ht="15.75" thickBot="1" x14ac:dyDescent="0.3"/>
    <row r="48" spans="1:8" x14ac:dyDescent="0.25">
      <c r="A48" s="43" t="s">
        <v>8362</v>
      </c>
      <c r="B48" s="41" t="str">
        <f>"Rate of "&amp;'List box lookups'!T3</f>
        <v>Rate of Total Individual Insolvency</v>
      </c>
    </row>
    <row r="49" spans="1:17" ht="15.75" thickBot="1" x14ac:dyDescent="0.3">
      <c r="A49" s="37" t="s">
        <v>8355</v>
      </c>
      <c r="B49" s="35" t="str">
        <f>"Distribution of "&amp;'List box lookups'!N7</f>
        <v>Distribution of districts, boroughs &amp; unitary authorities</v>
      </c>
    </row>
    <row r="50" spans="1:17" ht="15.75" thickBot="1" x14ac:dyDescent="0.3">
      <c r="K50" s="34" t="s">
        <v>8361</v>
      </c>
    </row>
    <row r="51" spans="1:17" x14ac:dyDescent="0.25">
      <c r="A51" s="43" t="s">
        <v>8360</v>
      </c>
      <c r="B51" s="41" t="s">
        <v>8342</v>
      </c>
      <c r="K51" s="34" t="s">
        <v>8359</v>
      </c>
      <c r="L51" s="34" t="s">
        <v>8358</v>
      </c>
      <c r="M51" s="34" t="s">
        <v>8357</v>
      </c>
    </row>
    <row r="52" spans="1:17" x14ac:dyDescent="0.25">
      <c r="A52" s="40" t="str">
        <f>IF('List box lookups'!N6="BLANK","",'List box lookups'!N5)</f>
        <v>Westminster</v>
      </c>
      <c r="B52" s="38">
        <f ca="1">'Area Comparison'!$M$13</f>
        <v>6.9107116029846258</v>
      </c>
      <c r="K52" s="34">
        <f>4-COUNTIF(A52:A55,"")</f>
        <v>4</v>
      </c>
      <c r="L52" s="34">
        <f>4-COUNTIF(B59:E59,"")</f>
        <v>4</v>
      </c>
      <c r="M52" s="34">
        <f>COUNTIF(A81:A84,"")-4</f>
        <v>-4</v>
      </c>
    </row>
    <row r="53" spans="1:17" x14ac:dyDescent="0.25">
      <c r="A53" s="40" t="str">
        <f>IF('List box lookups'!O6="BLANK","",'List box lookups'!O5)</f>
        <v>Greater Manchester</v>
      </c>
      <c r="B53" s="38">
        <f ca="1">'Area Comparison'!$M$24</f>
        <v>18.998785108513282</v>
      </c>
      <c r="P53" s="34">
        <v>1</v>
      </c>
      <c r="Q53" s="34" t="str">
        <f>'List box lookups'!N5</f>
        <v>Westminster</v>
      </c>
    </row>
    <row r="54" spans="1:17" x14ac:dyDescent="0.25">
      <c r="A54" s="40" t="str">
        <f>IF('List box lookups'!P6="BLANK","",'List box lookups'!P5)</f>
        <v>London</v>
      </c>
      <c r="B54" s="38">
        <f ca="1">'Area Comparison'!$M$35</f>
        <v>11.772332726713001</v>
      </c>
      <c r="P54" s="34">
        <v>2</v>
      </c>
      <c r="Q54" s="34" t="str">
        <f>'List box lookups'!N5&amp;" and "&amp;'List box lookups'!O5</f>
        <v>Westminster and Greater Manchester</v>
      </c>
    </row>
    <row r="55" spans="1:17" x14ac:dyDescent="0.25">
      <c r="A55" s="40" t="str">
        <f>IF('List box lookups'!Q6="BLANK","",'List box lookups'!Q5)</f>
        <v>England &amp; Wales</v>
      </c>
      <c r="B55" s="38">
        <f ca="1">'Area Comparison'!$M$46</f>
        <v>17.592931620455602</v>
      </c>
      <c r="P55" s="34">
        <v>3</v>
      </c>
      <c r="Q55" s="34" t="str">
        <f>'List box lookups'!N5&amp;", "&amp;'List box lookups'!O5&amp;" and "&amp;'List box lookups'!P5</f>
        <v>Westminster, Greater Manchester and London</v>
      </c>
    </row>
    <row r="56" spans="1:17" x14ac:dyDescent="0.25">
      <c r="A56" s="40" t="s">
        <v>8355</v>
      </c>
      <c r="B56" s="38" t="str">
        <f>"Rate of "&amp;'List box lookups'!T3</f>
        <v>Rate of Total Individual Insolvency</v>
      </c>
      <c r="P56" s="34">
        <v>4</v>
      </c>
      <c r="Q56" s="34" t="str">
        <f>'List box lookups'!N5&amp;", "&amp;'List box lookups'!O5&amp;", "&amp;'List box lookups'!P5&amp;" and "&amp;'List box lookups'!Q5</f>
        <v>Westminster, Greater Manchester, London and England &amp; Wales</v>
      </c>
    </row>
    <row r="57" spans="1:17" ht="15.75" thickBot="1" x14ac:dyDescent="0.3">
      <c r="A57" s="37" t="s">
        <v>8354</v>
      </c>
      <c r="B57" s="35" t="str">
        <f>'List box lookups'!T10&amp;" rates in "&amp;VLOOKUP('List box lookups'!$T$12,'Charts Data'!$P$53:$Q$56,2,FALSE)&amp;" in 2015"</f>
        <v>Total Insolvency rates in Westminster, Greater Manchester, London and England &amp; Wales in 2015</v>
      </c>
    </row>
    <row r="58" spans="1:17" ht="15.75" thickBot="1" x14ac:dyDescent="0.3">
      <c r="A58" s="39"/>
      <c r="B58" s="39"/>
    </row>
    <row r="59" spans="1:17" x14ac:dyDescent="0.25">
      <c r="A59" s="43" t="s">
        <v>8356</v>
      </c>
      <c r="B59" s="42" t="str">
        <f>IF('List box lookups'!N6="BLANK","",'List box lookups'!N5)</f>
        <v>Westminster</v>
      </c>
      <c r="C59" s="42" t="str">
        <f>IF('List box lookups'!O6="BLANK","",'List box lookups'!O5)</f>
        <v>Greater Manchester</v>
      </c>
      <c r="D59" s="42" t="str">
        <f>IF('List box lookups'!P6="BLANK","",'List box lookups'!P5)</f>
        <v>London</v>
      </c>
      <c r="E59" s="42" t="str">
        <f>IF('List box lookups'!Q6="BLANK","",'List box lookups'!Q5)</f>
        <v>England &amp; Wales</v>
      </c>
      <c r="F59" s="41"/>
    </row>
    <row r="60" spans="1:17" x14ac:dyDescent="0.25">
      <c r="A60" s="40">
        <v>2000</v>
      </c>
      <c r="B60" s="45">
        <f ca="1">INDEX(INDIRECT('List box lookups'!$T$11),MATCH('List box lookups'!N$6,TOTAL_Data!$A$3:$A$407,0),MATCH('Charts Data'!$F60,TOTAL_Data!$A$2:$CZ$2,0))</f>
        <v>4.7298591819139766</v>
      </c>
      <c r="C60" s="45">
        <f ca="1">INDEX(INDIRECT('List box lookups'!$T$11),MATCH('List box lookups'!O$6,TOTAL_Data!$A$3:$A$407,0),MATCH('Charts Data'!$F60,TOTAL_Data!$A$2:$CZ$2,0))</f>
        <v>6.3739391570935675</v>
      </c>
      <c r="D60" s="45">
        <f ca="1">INDEX(INDIRECT('List box lookups'!$T$11),MATCH('List box lookups'!P$6,TOTAL_Data!$A$3:$A$407,0),MATCH('Charts Data'!$F60,TOTAL_Data!$A$2:$CZ$2,0))</f>
        <v>3.8615639137832347</v>
      </c>
      <c r="E60" s="45">
        <f ca="1">INDEX(INDIRECT('List box lookups'!$T$11),MATCH('List box lookups'!Q$6,TOTAL_Data!$A$3:$A$407,0),MATCH('Charts Data'!$F60,TOTAL_Data!$A$2:$CZ$2,0))</f>
        <v>7.2382851460507469</v>
      </c>
      <c r="F60" s="38" t="s">
        <v>7926</v>
      </c>
    </row>
    <row r="61" spans="1:17" x14ac:dyDescent="0.25">
      <c r="A61" s="40">
        <v>2001</v>
      </c>
      <c r="B61" s="45">
        <f ca="1">INDEX(INDIRECT('List box lookups'!$T$11),MATCH('List box lookups'!N$6,TOTAL_Data!$A$3:$A$407,0),MATCH('Charts Data'!F61,TOTAL_Data!$A$2:$CZ$2,0))</f>
        <v>4.269583830970638</v>
      </c>
      <c r="C61" s="45">
        <f ca="1">INDEX(INDIRECT('List box lookups'!$T$11),MATCH('List box lookups'!O$6,TOTAL_Data!$A$3:$A$407,0),MATCH('Charts Data'!$F61,TOTAL_Data!$A$2:$CZ$2,0))</f>
        <v>6.6218161489997209</v>
      </c>
      <c r="D61" s="45">
        <f ca="1">INDEX(INDIRECT('List box lookups'!$T$11),MATCH('List box lookups'!P$6,TOTAL_Data!$A$3:$A$407,0),MATCH('Charts Data'!$F61,TOTAL_Data!$A$2:$CZ$2,0))</f>
        <v>3.8099107144266688</v>
      </c>
      <c r="E61" s="45">
        <f ca="1">INDEX(INDIRECT('List box lookups'!$T$11),MATCH('List box lookups'!Q$6,TOTAL_Data!$A$3:$A$407,0),MATCH('Charts Data'!$F61,TOTAL_Data!$A$2:$CZ$2,0))</f>
        <v>7.286983531343239</v>
      </c>
      <c r="F61" s="38" t="s">
        <v>7927</v>
      </c>
    </row>
    <row r="62" spans="1:17" x14ac:dyDescent="0.25">
      <c r="A62" s="40">
        <v>2002</v>
      </c>
      <c r="B62" s="45">
        <f ca="1">INDEX(INDIRECT('List box lookups'!$T$11),MATCH('List box lookups'!N$6,TOTAL_Data!$A$3:$A$407,0),MATCH('Charts Data'!F62,TOTAL_Data!$A$2:$CZ$2,0))</f>
        <v>6.1709002782515032</v>
      </c>
      <c r="C62" s="45">
        <f ca="1">INDEX(INDIRECT('List box lookups'!$T$11),MATCH('List box lookups'!O$6,TOTAL_Data!$A$3:$A$407,0),MATCH('Charts Data'!$F62,TOTAL_Data!$A$2:$CZ$2,0))</f>
        <v>6.6820178553470138</v>
      </c>
      <c r="D62" s="45">
        <f ca="1">INDEX(INDIRECT('List box lookups'!$T$11),MATCH('List box lookups'!P$6,TOTAL_Data!$A$3:$A$407,0),MATCH('Charts Data'!$F62,TOTAL_Data!$A$2:$CZ$2,0))</f>
        <v>4.194176811875681</v>
      </c>
      <c r="E62" s="45">
        <f ca="1">INDEX(INDIRECT('List box lookups'!$T$11),MATCH('List box lookups'!Q$6,TOTAL_Data!$A$3:$A$407,0),MATCH('Charts Data'!$F62,TOTAL_Data!$A$2:$CZ$2,0))</f>
        <v>7.4248425476232836</v>
      </c>
      <c r="F62" s="38" t="s">
        <v>7928</v>
      </c>
    </row>
    <row r="63" spans="1:17" x14ac:dyDescent="0.25">
      <c r="A63" s="40">
        <v>2003</v>
      </c>
      <c r="B63" s="45">
        <f ca="1">INDEX(INDIRECT('List box lookups'!$T$11),MATCH('List box lookups'!N$6,TOTAL_Data!$A$3:$A$407,0),MATCH('Charts Data'!F63,TOTAL_Data!$A$2:$CZ$2,0))</f>
        <v>7.023209772768749</v>
      </c>
      <c r="C63" s="45">
        <f ca="1">INDEX(INDIRECT('List box lookups'!$T$11),MATCH('List box lookups'!O$6,TOTAL_Data!$A$3:$A$407,0),MATCH('Charts Data'!$F63,TOTAL_Data!$A$2:$CZ$2,0))</f>
        <v>7.5869533168649701</v>
      </c>
      <c r="D63" s="45">
        <f ca="1">INDEX(INDIRECT('List box lookups'!$T$11),MATCH('List box lookups'!P$6,TOTAL_Data!$A$3:$A$407,0),MATCH('Charts Data'!$F63,TOTAL_Data!$A$2:$CZ$2,0))</f>
        <v>5.7470105813117716</v>
      </c>
      <c r="E63" s="45">
        <f ca="1">INDEX(INDIRECT('List box lookups'!$T$11),MATCH('List box lookups'!Q$6,TOTAL_Data!$A$3:$A$407,0),MATCH('Charts Data'!$F63,TOTAL_Data!$A$2:$CZ$2,0))</f>
        <v>8.6194429784134563</v>
      </c>
      <c r="F63" s="38" t="s">
        <v>7929</v>
      </c>
    </row>
    <row r="64" spans="1:17" x14ac:dyDescent="0.25">
      <c r="A64" s="40">
        <v>2004</v>
      </c>
      <c r="B64" s="45">
        <f ca="1">INDEX(INDIRECT('List box lookups'!$T$11),MATCH('List box lookups'!N$6,TOTAL_Data!$A$3:$A$407,0),MATCH('Charts Data'!F64,TOTAL_Data!$A$2:$CZ$2,0))</f>
        <v>8.8608627109890996</v>
      </c>
      <c r="C64" s="45">
        <f ca="1">INDEX(INDIRECT('List box lookups'!$T$11),MATCH('List box lookups'!O$6,TOTAL_Data!$A$3:$A$407,0),MATCH('Charts Data'!$F64,TOTAL_Data!$A$2:$CZ$2,0))</f>
        <v>9.6793276488107374</v>
      </c>
      <c r="D64" s="45">
        <f ca="1">INDEX(INDIRECT('List box lookups'!$T$11),MATCH('List box lookups'!P$6,TOTAL_Data!$A$3:$A$407,0),MATCH('Charts Data'!$F64,TOTAL_Data!$A$2:$CZ$2,0))</f>
        <v>8.5717630527442701</v>
      </c>
      <c r="E64" s="45">
        <f ca="1">INDEX(INDIRECT('List box lookups'!$T$11),MATCH('List box lookups'!Q$6,TOTAL_Data!$A$3:$A$407,0),MATCH('Charts Data'!$F64,TOTAL_Data!$A$2:$CZ$2,0))</f>
        <v>11.217129451269026</v>
      </c>
      <c r="F64" s="38" t="s">
        <v>7930</v>
      </c>
    </row>
    <row r="65" spans="1:10" x14ac:dyDescent="0.25">
      <c r="A65" s="40">
        <v>2005</v>
      </c>
      <c r="B65" s="45">
        <f ca="1">INDEX(INDIRECT('List box lookups'!$T$11),MATCH('List box lookups'!N$6,TOTAL_Data!$A$3:$A$407,0),MATCH('Charts Data'!F65,TOTAL_Data!$A$2:$CZ$2,0))</f>
        <v>12.179760777006278</v>
      </c>
      <c r="C65" s="45">
        <f ca="1">INDEX(INDIRECT('List box lookups'!$T$11),MATCH('List box lookups'!O$6,TOTAL_Data!$A$3:$A$407,0),MATCH('Charts Data'!$F65,TOTAL_Data!$A$2:$CZ$2,0))</f>
        <v>14.640888311733004</v>
      </c>
      <c r="D65" s="45">
        <f ca="1">INDEX(INDIRECT('List box lookups'!$T$11),MATCH('List box lookups'!P$6,TOTAL_Data!$A$3:$A$407,0),MATCH('Charts Data'!$F65,TOTAL_Data!$A$2:$CZ$2,0))</f>
        <v>12.614569383462921</v>
      </c>
      <c r="E65" s="45">
        <f ca="1">INDEX(INDIRECT('List box lookups'!$T$11),MATCH('List box lookups'!Q$6,TOTAL_Data!$A$3:$A$407,0),MATCH('Charts Data'!$F65,TOTAL_Data!$A$2:$CZ$2,0))</f>
        <v>16.150216454988868</v>
      </c>
      <c r="F65" s="38" t="s">
        <v>7931</v>
      </c>
    </row>
    <row r="66" spans="1:10" x14ac:dyDescent="0.25">
      <c r="A66" s="40">
        <v>2006</v>
      </c>
      <c r="B66" s="45">
        <f ca="1">INDEX(INDIRECT('List box lookups'!$T$11),MATCH('List box lookups'!N$6,TOTAL_Data!$A$3:$A$407,0),MATCH('Charts Data'!F66,TOTAL_Data!$A$2:$CZ$2,0))</f>
        <v>15.546176840369977</v>
      </c>
      <c r="C66" s="45">
        <f ca="1">INDEX(INDIRECT('List box lookups'!$T$11),MATCH('List box lookups'!O$6,TOTAL_Data!$A$3:$A$407,0),MATCH('Charts Data'!$F66,TOTAL_Data!$A$2:$CZ$2,0))</f>
        <v>22.850244670072644</v>
      </c>
      <c r="D66" s="45">
        <f ca="1">INDEX(INDIRECT('List box lookups'!$T$11),MATCH('List box lookups'!P$6,TOTAL_Data!$A$3:$A$407,0),MATCH('Charts Data'!$F66,TOTAL_Data!$A$2:$CZ$2,0))</f>
        <v>19.547234869820013</v>
      </c>
      <c r="E66" s="45">
        <f ca="1">INDEX(INDIRECT('List box lookups'!$T$11),MATCH('List box lookups'!Q$6,TOTAL_Data!$A$3:$A$407,0),MATCH('Charts Data'!$F66,TOTAL_Data!$A$2:$CZ$2,0))</f>
        <v>25.367522783729974</v>
      </c>
      <c r="F66" s="38" t="s">
        <v>7932</v>
      </c>
    </row>
    <row r="67" spans="1:10" x14ac:dyDescent="0.25">
      <c r="A67" s="40">
        <v>2007</v>
      </c>
      <c r="B67" s="45">
        <f ca="1">INDEX(INDIRECT('List box lookups'!$T$11),MATCH('List box lookups'!N$6,TOTAL_Data!$A$3:$A$407,0),MATCH('Charts Data'!F67,TOTAL_Data!$A$2:$CZ$2,0))</f>
        <v>15.869237483138935</v>
      </c>
      <c r="C67" s="45">
        <f ca="1">INDEX(INDIRECT('List box lookups'!$T$11),MATCH('List box lookups'!O$6,TOTAL_Data!$A$3:$A$407,0),MATCH('Charts Data'!$F67,TOTAL_Data!$A$2:$CZ$2,0))</f>
        <v>22.913669118455807</v>
      </c>
      <c r="D67" s="45">
        <f ca="1">INDEX(INDIRECT('List box lookups'!$T$11),MATCH('List box lookups'!P$6,TOTAL_Data!$A$3:$A$407,0),MATCH('Charts Data'!$F67,TOTAL_Data!$A$2:$CZ$2,0))</f>
        <v>19.032009107579441</v>
      </c>
      <c r="E67" s="45">
        <f ca="1">INDEX(INDIRECT('List box lookups'!$T$11),MATCH('List box lookups'!Q$6,TOTAL_Data!$A$3:$A$407,0),MATCH('Charts Data'!$F67,TOTAL_Data!$A$2:$CZ$2,0))</f>
        <v>25.052394102823214</v>
      </c>
      <c r="F67" s="38" t="s">
        <v>7933</v>
      </c>
    </row>
    <row r="68" spans="1:10" x14ac:dyDescent="0.25">
      <c r="A68" s="40">
        <v>2008</v>
      </c>
      <c r="B68" s="45">
        <f ca="1">INDEX(INDIRECT('List box lookups'!$T$11),MATCH('List box lookups'!N$6,TOTAL_Data!$A$3:$A$407,0),MATCH('Charts Data'!F68,TOTAL_Data!$A$2:$CZ$2,0))</f>
        <v>12.116598131041545</v>
      </c>
      <c r="C68" s="45">
        <f ca="1">INDEX(INDIRECT('List box lookups'!$T$11),MATCH('List box lookups'!O$6,TOTAL_Data!$A$3:$A$407,0),MATCH('Charts Data'!$F68,TOTAL_Data!$A$2:$CZ$2,0))</f>
        <v>24.313353698870557</v>
      </c>
      <c r="D68" s="45">
        <f ca="1">INDEX(INDIRECT('List box lookups'!$T$11),MATCH('List box lookups'!P$6,TOTAL_Data!$A$3:$A$407,0),MATCH('Charts Data'!$F68,TOTAL_Data!$A$2:$CZ$2,0))</f>
        <v>16.889614178133055</v>
      </c>
      <c r="E68" s="45">
        <f ca="1">INDEX(INDIRECT('List box lookups'!$T$11),MATCH('List box lookups'!Q$6,TOTAL_Data!$A$3:$A$407,0),MATCH('Charts Data'!$F68,TOTAL_Data!$A$2:$CZ$2,0))</f>
        <v>24.786597260504365</v>
      </c>
      <c r="F68" s="38" t="s">
        <v>7934</v>
      </c>
    </row>
    <row r="69" spans="1:10" x14ac:dyDescent="0.25">
      <c r="A69" s="40">
        <v>2009</v>
      </c>
      <c r="B69" s="45">
        <f ca="1">INDEX(INDIRECT('List box lookups'!$T$11),MATCH('List box lookups'!N$6,TOTAL_Data!$A$3:$A$407,0),MATCH('Charts Data'!F69,TOTAL_Data!$A$2:$CZ$2,0))</f>
        <v>18.584321590512733</v>
      </c>
      <c r="C69" s="45">
        <f ca="1">INDEX(INDIRECT('List box lookups'!$T$11),MATCH('List box lookups'!O$6,TOTAL_Data!$A$3:$A$407,0),MATCH('Charts Data'!$F69,TOTAL_Data!$A$2:$CZ$2,0))</f>
        <v>27.945035074319613</v>
      </c>
      <c r="D69" s="45">
        <f ca="1">INDEX(INDIRECT('List box lookups'!$T$11),MATCH('List box lookups'!P$6,TOTAL_Data!$A$3:$A$407,0),MATCH('Charts Data'!$F69,TOTAL_Data!$A$2:$CZ$2,0))</f>
        <v>19.296632098790994</v>
      </c>
      <c r="E69" s="45">
        <f ca="1">INDEX(INDIRECT('List box lookups'!$T$11),MATCH('List box lookups'!Q$6,TOTAL_Data!$A$3:$A$407,0),MATCH('Charts Data'!$F69,TOTAL_Data!$A$2:$CZ$2,0))</f>
        <v>30.911019715232062</v>
      </c>
      <c r="F69" s="38" t="s">
        <v>7935</v>
      </c>
    </row>
    <row r="70" spans="1:10" x14ac:dyDescent="0.25">
      <c r="A70" s="40">
        <v>2010</v>
      </c>
      <c r="B70" s="45">
        <f ca="1">INDEX(INDIRECT('List box lookups'!$T$11),MATCH('List box lookups'!N$6,TOTAL_Data!$A$3:$A$407,0),MATCH('Charts Data'!F70,TOTAL_Data!$A$2:$CZ$2,0))</f>
        <v>15.37895390158568</v>
      </c>
      <c r="C70" s="45">
        <f ca="1">INDEX(INDIRECT('List box lookups'!$T$11),MATCH('List box lookups'!O$6,TOTAL_Data!$A$3:$A$407,0),MATCH('Charts Data'!$F70,TOTAL_Data!$A$2:$CZ$2,0))</f>
        <v>27.594559569803916</v>
      </c>
      <c r="D70" s="45">
        <f ca="1">INDEX(INDIRECT('List box lookups'!$T$11),MATCH('List box lookups'!P$6,TOTAL_Data!$A$3:$A$407,0),MATCH('Charts Data'!$F70,TOTAL_Data!$A$2:$CZ$2,0))</f>
        <v>18.637789361725879</v>
      </c>
      <c r="E70" s="45">
        <f ca="1">INDEX(INDIRECT('List box lookups'!$T$11),MATCH('List box lookups'!Q$6,TOTAL_Data!$A$3:$A$407,0),MATCH('Charts Data'!$F70,TOTAL_Data!$A$2:$CZ$2,0))</f>
        <v>30.717069134910862</v>
      </c>
      <c r="F70" s="38" t="s">
        <v>7936</v>
      </c>
      <c r="J70" s="46"/>
    </row>
    <row r="71" spans="1:10" x14ac:dyDescent="0.25">
      <c r="A71" s="40">
        <v>2011</v>
      </c>
      <c r="B71" s="45">
        <f ca="1">INDEX(INDIRECT('List box lookups'!$T$11),MATCH('List box lookups'!N$6,TOTAL_Data!$A$3:$A$407,0),MATCH('Charts Data'!F71,TOTAL_Data!$A$2:$CZ$2,0))</f>
        <v>14.604108767914555</v>
      </c>
      <c r="C71" s="45">
        <f ca="1">INDEX(INDIRECT('List box lookups'!$T$11),MATCH('List box lookups'!O$6,TOTAL_Data!$A$3:$A$407,0),MATCH('Charts Data'!$F71,TOTAL_Data!$A$2:$CZ$2,0))</f>
        <v>26.46481604937027</v>
      </c>
      <c r="D71" s="45">
        <f ca="1">INDEX(INDIRECT('List box lookups'!$T$11),MATCH('List box lookups'!P$6,TOTAL_Data!$A$3:$A$407,0),MATCH('Charts Data'!$F71,TOTAL_Data!$A$2:$CZ$2,0))</f>
        <v>16.910779553594868</v>
      </c>
      <c r="E71" s="45">
        <f ca="1">INDEX(INDIRECT('List box lookups'!$T$11),MATCH('List box lookups'!Q$6,TOTAL_Data!$A$3:$A$407,0),MATCH('Charts Data'!$F71,TOTAL_Data!$A$2:$CZ$2,0))</f>
        <v>26.931465708554391</v>
      </c>
      <c r="F71" s="38" t="s">
        <v>7937</v>
      </c>
    </row>
    <row r="72" spans="1:10" x14ac:dyDescent="0.25">
      <c r="A72" s="40">
        <v>2012</v>
      </c>
      <c r="B72" s="45">
        <f ca="1">INDEX(INDIRECT('List box lookups'!$T$11),MATCH('List box lookups'!N$6,TOTAL_Data!$A$3:$A$407,0),MATCH('Charts Data'!F72,TOTAL_Data!$A$2:$CZ$2,0))</f>
        <v>10.253602181708862</v>
      </c>
      <c r="C72" s="45">
        <f ca="1">INDEX(INDIRECT('List box lookups'!$T$11),MATCH('List box lookups'!O$6,TOTAL_Data!$A$3:$A$407,0),MATCH('Charts Data'!$F72,TOTAL_Data!$A$2:$CZ$2,0))</f>
        <v>25.1310469345085</v>
      </c>
      <c r="D72" s="45">
        <f ca="1">INDEX(INDIRECT('List box lookups'!$T$11),MATCH('List box lookups'!P$6,TOTAL_Data!$A$3:$A$407,0),MATCH('Charts Data'!$F72,TOTAL_Data!$A$2:$CZ$2,0))</f>
        <v>14.847937600554694</v>
      </c>
      <c r="E72" s="45">
        <f ca="1">INDEX(INDIRECT('List box lookups'!$T$11),MATCH('List box lookups'!Q$6,TOTAL_Data!$A$3:$A$407,0),MATCH('Charts Data'!$F72,TOTAL_Data!$A$2:$CZ$2,0))</f>
        <v>24.531390195980642</v>
      </c>
      <c r="F72" s="38" t="s">
        <v>7938</v>
      </c>
    </row>
    <row r="73" spans="1:10" x14ac:dyDescent="0.25">
      <c r="A73" s="40">
        <v>2013</v>
      </c>
      <c r="B73" s="45">
        <f ca="1">INDEX(INDIRECT('List box lookups'!$T$11),MATCH('List box lookups'!N$6,TOTAL_Data!$A$3:$A$407,0),MATCH('Charts Data'!F73,TOTAL_Data!$A$2:$CZ$2,0))</f>
        <v>9.2685317367310844</v>
      </c>
      <c r="C73" s="45">
        <f ca="1">INDEX(INDIRECT('List box lookups'!$T$11),MATCH('List box lookups'!O$6,TOTAL_Data!$A$3:$A$407,0),MATCH('Charts Data'!$F73,TOTAL_Data!$A$2:$CZ$2,0))</f>
        <v>24.11643202308484</v>
      </c>
      <c r="D73" s="45">
        <f ca="1">INDEX(INDIRECT('List box lookups'!$T$11),MATCH('List box lookups'!P$6,TOTAL_Data!$A$3:$A$407,0),MATCH('Charts Data'!$F73,TOTAL_Data!$A$2:$CZ$2,0))</f>
        <v>13.855031074658511</v>
      </c>
      <c r="E73" s="45">
        <f ca="1">INDEX(INDIRECT('List box lookups'!$T$11),MATCH('List box lookups'!Q$6,TOTAL_Data!$A$3:$A$407,0),MATCH('Charts Data'!$F73,TOTAL_Data!$A$2:$CZ$2,0))</f>
        <v>22.402474789600642</v>
      </c>
      <c r="F73" s="38" t="s">
        <v>7939</v>
      </c>
    </row>
    <row r="74" spans="1:10" x14ac:dyDescent="0.25">
      <c r="A74" s="40">
        <v>2014</v>
      </c>
      <c r="B74" s="45">
        <f ca="1">INDEX(INDIRECT('List box lookups'!$T$11),MATCH('List box lookups'!N$6,TOTAL_Data!$A$3:$A$407,0),MATCH('Charts Data'!F74,TOTAL_Data!$A$2:$CZ$2,0))</f>
        <v>8.8785968701647988</v>
      </c>
      <c r="C74" s="45">
        <f ca="1">INDEX(INDIRECT('List box lookups'!$T$11),MATCH('List box lookups'!O$6,TOTAL_Data!$A$3:$A$407,0),MATCH('Charts Data'!$F74,TOTAL_Data!$A$2:$CZ$2,0))</f>
        <v>24.364351226509097</v>
      </c>
      <c r="D74" s="45">
        <f ca="1">INDEX(INDIRECT('List box lookups'!$T$11),MATCH('List box lookups'!P$6,TOTAL_Data!$A$3:$A$407,0),MATCH('Charts Data'!$F74,TOTAL_Data!$A$2:$CZ$2,0))</f>
        <v>13.806301130566544</v>
      </c>
      <c r="E74" s="45">
        <f ca="1">INDEX(INDIRECT('List box lookups'!$T$11),MATCH('List box lookups'!Q$6,TOTAL_Data!$A$3:$A$407,0),MATCH('Charts Data'!$F74,TOTAL_Data!$A$2:$CZ$2,0))</f>
        <v>21.762288130942149</v>
      </c>
      <c r="F74" s="38" t="s">
        <v>7940</v>
      </c>
    </row>
    <row r="75" spans="1:10" x14ac:dyDescent="0.25">
      <c r="A75" s="40">
        <v>2015</v>
      </c>
      <c r="B75" s="45">
        <f ca="1">INDEX(INDIRECT('List box lookups'!$T$11),MATCH('List box lookups'!N$6,TOTAL_Data!$A$3:$A$407,0),MATCH('Charts Data'!F75,TOTAL_Data!$A$2:$CZ$2,0))</f>
        <v>6.9107116029846258</v>
      </c>
      <c r="C75" s="45">
        <f ca="1">INDEX(INDIRECT('List box lookups'!$T$11),MATCH('List box lookups'!O$6,TOTAL_Data!$A$3:$A$407,0),MATCH('Charts Data'!$F75,TOTAL_Data!$A$2:$CZ$2,0))</f>
        <v>18.998785108513282</v>
      </c>
      <c r="D75" s="45">
        <f ca="1">INDEX(INDIRECT('List box lookups'!$T$11),MATCH('List box lookups'!P$6,TOTAL_Data!$A$3:$A$407,0),MATCH('Charts Data'!$F75,TOTAL_Data!$A$2:$CZ$2,0))</f>
        <v>11.772332726713001</v>
      </c>
      <c r="E75" s="45">
        <f ca="1">INDEX(INDIRECT('List box lookups'!$T$11),MATCH('List box lookups'!Q$6,TOTAL_Data!$A$3:$A$407,0),MATCH('Charts Data'!$F75,TOTAL_Data!$A$2:$CZ$2,0))</f>
        <v>17.592931620455602</v>
      </c>
      <c r="F75" s="38" t="s">
        <v>7972</v>
      </c>
    </row>
    <row r="76" spans="1:10" x14ac:dyDescent="0.25">
      <c r="A76" s="40" t="s">
        <v>8355</v>
      </c>
      <c r="B76" s="39" t="str">
        <f>"Rate of "&amp;'List box lookups'!T3</f>
        <v>Rate of Total Individual Insolvency</v>
      </c>
      <c r="C76" s="45"/>
      <c r="D76" s="45"/>
      <c r="E76" s="45"/>
      <c r="F76" s="38"/>
    </row>
    <row r="77" spans="1:10" ht="15.75" thickBot="1" x14ac:dyDescent="0.3">
      <c r="A77" s="37" t="s">
        <v>8354</v>
      </c>
      <c r="B77" s="44" t="str">
        <f>'List box lookups'!T10&amp;" rates in "&amp;VLOOKUP('List box lookups'!$T$12,'Charts Data'!$P$53:$Q$56,2,FALSE)&amp;", 2000-2015"</f>
        <v>Total Insolvency rates in Westminster, Greater Manchester, London and England &amp; Wales, 2000-2015</v>
      </c>
      <c r="C77" s="45"/>
      <c r="D77" s="45"/>
      <c r="E77" s="45"/>
      <c r="F77" s="35"/>
    </row>
    <row r="79" spans="1:10" ht="15.75" thickBot="1" x14ac:dyDescent="0.3"/>
    <row r="80" spans="1:10" x14ac:dyDescent="0.25">
      <c r="A80" s="43" t="s">
        <v>8353</v>
      </c>
      <c r="B80" s="42" t="s">
        <v>8351</v>
      </c>
      <c r="C80" s="41" t="s">
        <v>8350</v>
      </c>
    </row>
    <row r="81" spans="1:3" x14ac:dyDescent="0.25">
      <c r="A81" s="40" t="str">
        <f>IF('List box lookups'!Q6="BLANK","",'List box lookups'!Q5)</f>
        <v>England &amp; Wales</v>
      </c>
      <c r="B81" s="39">
        <f ca="1">'Area Comparison'!$D$46</f>
        <v>37637</v>
      </c>
      <c r="C81" s="38">
        <f ca="1">'Area Comparison'!$H$46</f>
        <v>42494</v>
      </c>
    </row>
    <row r="82" spans="1:3" x14ac:dyDescent="0.25">
      <c r="A82" s="40" t="str">
        <f>IF('List box lookups'!P6="BLANK","",'List box lookups'!P5)</f>
        <v>London</v>
      </c>
      <c r="B82" s="39">
        <f ca="1">'Area Comparison'!$D$35</f>
        <v>3883</v>
      </c>
      <c r="C82" s="38">
        <f ca="1">'Area Comparison'!$H$35</f>
        <v>4019</v>
      </c>
    </row>
    <row r="83" spans="1:3" x14ac:dyDescent="0.25">
      <c r="A83" s="40" t="str">
        <f>IF('List box lookups'!O6="BLANK","",'List box lookups'!O5)</f>
        <v>Greater Manchester</v>
      </c>
      <c r="B83" s="39">
        <f ca="1">'Area Comparison'!$D$24</f>
        <v>1931</v>
      </c>
      <c r="C83" s="38">
        <f ca="1">'Area Comparison'!$H$24</f>
        <v>2123</v>
      </c>
    </row>
    <row r="84" spans="1:3" x14ac:dyDescent="0.25">
      <c r="A84" s="40" t="str">
        <f>IF('List box lookups'!N6="BLANK","",'List box lookups'!N5)</f>
        <v>Westminster</v>
      </c>
      <c r="B84" s="39">
        <f ca="1">'Area Comparison'!$D$13</f>
        <v>86</v>
      </c>
      <c r="C84" s="38">
        <f ca="1">'Area Comparison'!$H$13</f>
        <v>51</v>
      </c>
    </row>
    <row r="85" spans="1:3" x14ac:dyDescent="0.25">
      <c r="A85" s="40" t="s">
        <v>8349</v>
      </c>
      <c r="B85" s="39" t="str">
        <f>"% of "&amp;'List box lookups'!T2</f>
        <v>% of Total individual insolvencies</v>
      </c>
      <c r="C85" s="38"/>
    </row>
    <row r="86" spans="1:3" ht="15.75" thickBot="1" x14ac:dyDescent="0.3">
      <c r="A86" s="37" t="s">
        <v>8346</v>
      </c>
      <c r="B86" s="36" t="str">
        <f>'List box lookups'!T2&amp;" in "&amp;VLOOKUP('List box lookups'!T12,'Charts Data'!P53:Q56,2,FALSE)&amp;" by gender"</f>
        <v>Total individual insolvencies in Westminster, Greater Manchester, London and England &amp; Wales by gender</v>
      </c>
      <c r="C86" s="35"/>
    </row>
    <row r="87" spans="1:3" ht="15.75" thickBot="1" x14ac:dyDescent="0.3"/>
    <row r="88" spans="1:3" x14ac:dyDescent="0.25">
      <c r="A88" s="43" t="s">
        <v>8352</v>
      </c>
      <c r="B88" s="42" t="s">
        <v>8351</v>
      </c>
      <c r="C88" s="41" t="s">
        <v>8350</v>
      </c>
    </row>
    <row r="89" spans="1:3" x14ac:dyDescent="0.25">
      <c r="A89" s="40" t="str">
        <f>IF('List box lookups'!N6="BLANK","",'List box lookups'!N5)</f>
        <v>Westminster</v>
      </c>
      <c r="B89" s="39">
        <f ca="1">'Area Comparison'!$E$13</f>
        <v>8.2913143661482991</v>
      </c>
      <c r="C89" s="38">
        <f ca="1">'Area Comparison'!$I$13</f>
        <v>5.3143267998374437</v>
      </c>
    </row>
    <row r="90" spans="1:3" x14ac:dyDescent="0.25">
      <c r="A90" s="40" t="str">
        <f>IF('List box lookups'!O6="BLANK","",'List box lookups'!O5)</f>
        <v>Greater Manchester</v>
      </c>
      <c r="B90" s="39">
        <f ca="1">'Area Comparison'!$E$24</f>
        <v>18.421441756857956</v>
      </c>
      <c r="C90" s="38">
        <f ca="1">'Area Comparison'!$I$24</f>
        <v>19.546787071683216</v>
      </c>
    </row>
    <row r="91" spans="1:3" x14ac:dyDescent="0.25">
      <c r="A91" s="40" t="str">
        <f>IF('List box lookups'!P6="BLANK","",'List box lookups'!P5)</f>
        <v>London</v>
      </c>
      <c r="B91" s="39">
        <f ca="1">'Area Comparison'!$E$35</f>
        <v>11.72941688214398</v>
      </c>
      <c r="C91" s="38">
        <f ca="1">'Area Comparison'!$I$35</f>
        <v>11.784669256615793</v>
      </c>
    </row>
    <row r="92" spans="1:3" x14ac:dyDescent="0.25">
      <c r="A92" s="40" t="str">
        <f>IF('List box lookups'!Q6="BLANK","",'List box lookups'!Q5)</f>
        <v>England &amp; Wales</v>
      </c>
      <c r="B92" s="39">
        <f ca="1">'Area Comparison'!$E$46</f>
        <v>16.914762128657895</v>
      </c>
      <c r="C92" s="38">
        <f ca="1">'Area Comparison'!$I$46</f>
        <v>18.215338357390049</v>
      </c>
    </row>
    <row r="93" spans="1:3" x14ac:dyDescent="0.25">
      <c r="A93" s="40" t="s">
        <v>8349</v>
      </c>
      <c r="B93" s="39" t="str">
        <f>"Rate of "&amp;'List box lookups'!T2</f>
        <v>Rate of Total individual insolvencies</v>
      </c>
      <c r="C93" s="38"/>
    </row>
    <row r="94" spans="1:3" ht="15.75" thickBot="1" x14ac:dyDescent="0.3">
      <c r="A94" s="37" t="s">
        <v>8346</v>
      </c>
      <c r="B94" s="36" t="str">
        <f>'List box lookups'!T10&amp;" rates in "&amp;VLOOKUP('List box lookups'!T12,'Charts Data'!P53:Q56,2,FALSE)&amp;" by gender"</f>
        <v>Total Insolvency rates in Westminster, Greater Manchester, London and England &amp; Wales by gender</v>
      </c>
      <c r="C94" s="35"/>
    </row>
    <row r="95" spans="1:3" x14ac:dyDescent="0.25">
      <c r="A95" s="39"/>
      <c r="B95" s="39"/>
      <c r="C95" s="39"/>
    </row>
    <row r="96" spans="1:3" ht="15.75" thickBot="1" x14ac:dyDescent="0.3"/>
    <row r="97" spans="1:7" x14ac:dyDescent="0.25">
      <c r="A97" s="43" t="s">
        <v>8348</v>
      </c>
      <c r="B97" s="42" t="str">
        <f t="array" ref="B97:G97">TRANSPOSE('Area Comparison'!B29:B34)</f>
        <v>&lt;25</v>
      </c>
      <c r="C97" s="42" t="str">
        <v>25-34</v>
      </c>
      <c r="D97" s="42" t="str">
        <v>35-44</v>
      </c>
      <c r="E97" s="42" t="str">
        <v>45-54</v>
      </c>
      <c r="F97" s="42" t="str">
        <v>55-64</v>
      </c>
      <c r="G97" s="41" t="str">
        <v>65+</v>
      </c>
    </row>
    <row r="98" spans="1:7" x14ac:dyDescent="0.25">
      <c r="A98" s="40" t="str">
        <f>IF('List box lookups'!N6="BLANK","",'List box lookups'!N5)</f>
        <v>Westminster</v>
      </c>
      <c r="B98" s="39">
        <f t="array" aca="1" ref="B98:G98" ca="1">TRANSPOSE('Area Comparison'!M7:M12)</f>
        <v>0.45545636728001454</v>
      </c>
      <c r="C98" s="39">
        <f ca="1"/>
        <v>3.4505929571581642</v>
      </c>
      <c r="D98" s="39">
        <f ca="1"/>
        <v>6.2120705308931052</v>
      </c>
      <c r="E98" s="39">
        <f ca="1"/>
        <v>15.881247164063007</v>
      </c>
      <c r="F98" s="39">
        <f ca="1"/>
        <v>10.659004541662805</v>
      </c>
      <c r="G98" s="38">
        <f ca="1"/>
        <v>6.3413774881099174</v>
      </c>
    </row>
    <row r="99" spans="1:7" x14ac:dyDescent="0.25">
      <c r="A99" s="40" t="str">
        <f>IF('List box lookups'!O6="BLANK","",'List box lookups'!O5)</f>
        <v>Greater Manchester</v>
      </c>
      <c r="B99" s="39">
        <f t="array" aca="1" ref="B99:G99" ca="1">TRANSPOSE('Area Comparison'!M18:M23)</f>
        <v>5.8389925692311122</v>
      </c>
      <c r="C99" s="39">
        <f ca="1"/>
        <v>22.503385302522389</v>
      </c>
      <c r="D99" s="39">
        <f ca="1"/>
        <v>30.485151822231703</v>
      </c>
      <c r="E99" s="39">
        <f ca="1"/>
        <v>28.925783571739906</v>
      </c>
      <c r="F99" s="39">
        <f ca="1"/>
        <v>18.02698897778388</v>
      </c>
      <c r="G99" s="38">
        <f ca="1"/>
        <v>5.6140936950479983</v>
      </c>
    </row>
    <row r="100" spans="1:7" x14ac:dyDescent="0.25">
      <c r="A100" s="40" t="str">
        <f>IF('List box lookups'!P6="BLANK","",'List box lookups'!P5)</f>
        <v>London</v>
      </c>
      <c r="B100" s="39">
        <f t="array" aca="1" ref="B100:G100" ca="1">TRANSPOSE('Area Comparison'!M29:M34)</f>
        <v>2.5604596747297075</v>
      </c>
      <c r="C100" s="39">
        <f ca="1"/>
        <v>9.2325474451994598</v>
      </c>
      <c r="D100" s="39">
        <f ca="1"/>
        <v>16.278587390947756</v>
      </c>
      <c r="E100" s="39">
        <f ca="1"/>
        <v>20.661469966918485</v>
      </c>
      <c r="F100" s="39">
        <f ca="1"/>
        <v>13.819903749646139</v>
      </c>
      <c r="G100" s="38">
        <f ca="1"/>
        <v>4.8633566548095297</v>
      </c>
    </row>
    <row r="101" spans="1:7" x14ac:dyDescent="0.25">
      <c r="A101" s="40" t="str">
        <f>IF('List box lookups'!Q6="BLANK","",'List box lookups'!Q5)</f>
        <v>England &amp; Wales</v>
      </c>
      <c r="B101" s="39">
        <f t="array" aca="1" ref="B101:G101" ca="1">TRANSPOSE('Area Comparison'!M40:M45)</f>
        <v>6.3896439811606207</v>
      </c>
      <c r="C101" s="39">
        <f ca="1"/>
        <v>23.431212654279221</v>
      </c>
      <c r="D101" s="39">
        <f ca="1"/>
        <v>28.698719551297287</v>
      </c>
      <c r="E101" s="39">
        <f ca="1"/>
        <v>25.775388499500128</v>
      </c>
      <c r="F101" s="39">
        <f ca="1"/>
        <v>15.845815930810311</v>
      </c>
      <c r="G101" s="38">
        <f ca="1"/>
        <v>5.017247392574455</v>
      </c>
    </row>
    <row r="102" spans="1:7" x14ac:dyDescent="0.25">
      <c r="A102" s="40" t="s">
        <v>8347</v>
      </c>
      <c r="B102" s="39" t="str">
        <f>"Rate of "&amp;'List box lookups'!T3</f>
        <v>Rate of Total Individual Insolvency</v>
      </c>
      <c r="C102" s="39"/>
      <c r="D102" s="39"/>
      <c r="E102" s="39"/>
      <c r="F102" s="39"/>
      <c r="G102" s="38"/>
    </row>
    <row r="103" spans="1:7" ht="15.75" thickBot="1" x14ac:dyDescent="0.3">
      <c r="A103" s="37" t="s">
        <v>8346</v>
      </c>
      <c r="B103" s="36" t="str">
        <f>'List box lookups'!T10&amp;" rates in "&amp;VLOOKUP('List box lookups'!T12,'Charts Data'!P53:Q56,2,FALSE)&amp;" by age"</f>
        <v>Total Insolvency rates in Westminster, Greater Manchester, London and England &amp; Wales by age</v>
      </c>
      <c r="C103" s="36"/>
      <c r="D103" s="36"/>
      <c r="E103" s="36"/>
      <c r="F103" s="36"/>
      <c r="G103" s="35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2"/>
  <sheetViews>
    <sheetView topLeftCell="A4" workbookViewId="0">
      <selection activeCell="B5" sqref="B5:B6"/>
    </sheetView>
  </sheetViews>
  <sheetFormatPr defaultRowHeight="15" x14ac:dyDescent="0.25"/>
  <cols>
    <col min="1" max="1" width="17.7109375" customWidth="1"/>
    <col min="4" max="4" width="10.7109375" customWidth="1"/>
  </cols>
  <sheetData>
    <row r="1" spans="1:5" ht="23.25" x14ac:dyDescent="0.35">
      <c r="A1" s="55" t="s">
        <v>8400</v>
      </c>
    </row>
    <row r="2" spans="1:5" ht="15.75" thickBot="1" x14ac:dyDescent="0.3"/>
    <row r="3" spans="1:5" x14ac:dyDescent="0.25">
      <c r="A3" s="56" t="s">
        <v>8401</v>
      </c>
      <c r="B3" s="57" t="s">
        <v>8351</v>
      </c>
      <c r="C3" s="57" t="s">
        <v>8350</v>
      </c>
      <c r="D3" s="58" t="s">
        <v>8335</v>
      </c>
    </row>
    <row r="4" spans="1:5" x14ac:dyDescent="0.25">
      <c r="A4" s="59" t="s">
        <v>8335</v>
      </c>
      <c r="B4" s="60">
        <f>TOTAL_Data!CO5</f>
        <v>37637</v>
      </c>
      <c r="C4" s="60">
        <f>TOTAL_Data!CP5</f>
        <v>42494</v>
      </c>
      <c r="D4" s="61">
        <f>TOTAL_Data!AJ5</f>
        <v>80188</v>
      </c>
    </row>
    <row r="5" spans="1:5" x14ac:dyDescent="0.25">
      <c r="A5" s="59" t="s">
        <v>7982</v>
      </c>
      <c r="B5" s="60">
        <f>BKT_Data!CO5</f>
        <v>9651</v>
      </c>
      <c r="C5" s="60">
        <f>BKT_Data!CP5</f>
        <v>6198</v>
      </c>
      <c r="D5" s="61">
        <f>BKT_Data!AJ5</f>
        <v>15850</v>
      </c>
    </row>
    <row r="6" spans="1:5" x14ac:dyDescent="0.25">
      <c r="A6" s="59" t="s">
        <v>8331</v>
      </c>
      <c r="B6" s="60">
        <f>IVA_Data!CO5</f>
        <v>19581</v>
      </c>
      <c r="C6" s="60">
        <f>IVA_Data!CP5</f>
        <v>20541</v>
      </c>
      <c r="D6" s="61">
        <f>IVA_Data!AJ5</f>
        <v>40163</v>
      </c>
    </row>
    <row r="7" spans="1:5" ht="15.75" thickBot="1" x14ac:dyDescent="0.3">
      <c r="A7" s="62" t="s">
        <v>8330</v>
      </c>
      <c r="B7" s="63">
        <f>DRO_Data!CO5</f>
        <v>8405</v>
      </c>
      <c r="C7" s="63">
        <f>DRO_Data!CP5</f>
        <v>15755</v>
      </c>
      <c r="D7" s="64">
        <f>DRO_Data!AJ5</f>
        <v>24175</v>
      </c>
    </row>
    <row r="8" spans="1:5" ht="15.75" thickBot="1" x14ac:dyDescent="0.3"/>
    <row r="9" spans="1:5" x14ac:dyDescent="0.25">
      <c r="A9" s="56" t="s">
        <v>8401</v>
      </c>
      <c r="B9" s="57" t="s">
        <v>8351</v>
      </c>
      <c r="C9" s="57" t="s">
        <v>8350</v>
      </c>
      <c r="D9" s="58" t="s">
        <v>8335</v>
      </c>
    </row>
    <row r="10" spans="1:5" x14ac:dyDescent="0.25">
      <c r="A10" s="59" t="s">
        <v>8335</v>
      </c>
      <c r="B10" s="60">
        <f>B4/(TOTAL_Data!$CY$5/10000)</f>
        <v>16.914762128657895</v>
      </c>
      <c r="C10" s="60">
        <f>C4/(TOTAL_Data!$CX$5/10000)</f>
        <v>18.215338357390049</v>
      </c>
      <c r="D10" s="61">
        <f>D4/((TOTAL_Data!$CX$5+TOTAL_Data!$CY$5)/10000)</f>
        <v>17.592931620455602</v>
      </c>
    </row>
    <row r="11" spans="1:5" x14ac:dyDescent="0.25">
      <c r="A11" s="59" t="s">
        <v>7982</v>
      </c>
      <c r="B11" s="60">
        <f>B5/(TOTAL_Data!$CY$5/10000)</f>
        <v>4.3373374419767075</v>
      </c>
      <c r="C11" s="60">
        <f>C5/(TOTAL_Data!$CX$5/10000)</f>
        <v>2.6568143064692316</v>
      </c>
      <c r="D11" s="61">
        <f>D5/((TOTAL_Data!$CX$5+TOTAL_Data!$CY$5)/10000)</f>
        <v>3.4774276223901492</v>
      </c>
    </row>
    <row r="12" spans="1:5" x14ac:dyDescent="0.25">
      <c r="A12" s="59" t="s">
        <v>8331</v>
      </c>
      <c r="B12" s="60">
        <f>B6/(TOTAL_Data!$CY$5/10000)</f>
        <v>8.8000626309549173</v>
      </c>
      <c r="C12" s="60">
        <f>C6/(TOTAL_Data!$CX$5/10000)</f>
        <v>8.8050375393973024</v>
      </c>
      <c r="D12" s="61">
        <f>D6/((TOTAL_Data!$CX$5+TOTAL_Data!$CY$5)/10000)</f>
        <v>8.8116041386785842</v>
      </c>
    </row>
    <row r="13" spans="1:5" ht="15.75" thickBot="1" x14ac:dyDescent="0.3">
      <c r="A13" s="62" t="s">
        <v>8330</v>
      </c>
      <c r="B13" s="63">
        <f>B7/(TOTAL_Data!$CY$5/10000)</f>
        <v>3.7773620557262695</v>
      </c>
      <c r="C13" s="63">
        <f>C7/(TOTAL_Data!$CX$5/10000)</f>
        <v>6.7534865115235148</v>
      </c>
      <c r="D13" s="64">
        <f>D7/((TOTAL_Data!$CX$5+TOTAL_Data!$CY$5)/10000)</f>
        <v>5.3038998593868678</v>
      </c>
    </row>
    <row r="14" spans="1:5" x14ac:dyDescent="0.25">
      <c r="A14" s="60"/>
      <c r="B14" s="60"/>
      <c r="C14" s="60"/>
      <c r="D14" s="60"/>
    </row>
    <row r="15" spans="1:5" ht="15.75" thickBot="1" x14ac:dyDescent="0.3">
      <c r="B15" s="54" t="str">
        <f>'List box lookups'!$T$8&amp;E16</f>
        <v>TOTAL_Data!$AK$5:$AZ$5</v>
      </c>
    </row>
    <row r="16" spans="1:5" x14ac:dyDescent="0.25">
      <c r="A16" s="56" t="s">
        <v>8402</v>
      </c>
      <c r="B16" s="58" t="str">
        <f>'List box lookups'!T3</f>
        <v>Total Individual Insolvency</v>
      </c>
      <c r="E16" t="s">
        <v>8416</v>
      </c>
    </row>
    <row r="17" spans="1:2" x14ac:dyDescent="0.25">
      <c r="A17" s="59">
        <v>2000</v>
      </c>
      <c r="B17" s="61">
        <f t="array" aca="1" ref="B17:B32" ca="1">TRANSPOSE(INDIRECT('E&amp;W Set Data'!B15))</f>
        <v>7.2382851460507469</v>
      </c>
    </row>
    <row r="18" spans="1:2" x14ac:dyDescent="0.25">
      <c r="A18" s="59">
        <v>2001</v>
      </c>
      <c r="B18" s="61">
        <f ca="1"/>
        <v>7.286983531343239</v>
      </c>
    </row>
    <row r="19" spans="1:2" x14ac:dyDescent="0.25">
      <c r="A19" s="59">
        <v>2002</v>
      </c>
      <c r="B19" s="61">
        <f ca="1"/>
        <v>7.4248425476232836</v>
      </c>
    </row>
    <row r="20" spans="1:2" x14ac:dyDescent="0.25">
      <c r="A20" s="59">
        <v>2003</v>
      </c>
      <c r="B20" s="61">
        <f ca="1"/>
        <v>8.6194429784134563</v>
      </c>
    </row>
    <row r="21" spans="1:2" x14ac:dyDescent="0.25">
      <c r="A21" s="59">
        <v>2004</v>
      </c>
      <c r="B21" s="61">
        <f ca="1"/>
        <v>11.217129451269026</v>
      </c>
    </row>
    <row r="22" spans="1:2" x14ac:dyDescent="0.25">
      <c r="A22" s="59">
        <v>2005</v>
      </c>
      <c r="B22" s="61">
        <f ca="1"/>
        <v>16.150216454988868</v>
      </c>
    </row>
    <row r="23" spans="1:2" x14ac:dyDescent="0.25">
      <c r="A23" s="59">
        <v>2006</v>
      </c>
      <c r="B23" s="61">
        <f ca="1"/>
        <v>25.367522783729974</v>
      </c>
    </row>
    <row r="24" spans="1:2" x14ac:dyDescent="0.25">
      <c r="A24" s="59">
        <v>2007</v>
      </c>
      <c r="B24" s="61">
        <f ca="1"/>
        <v>25.052394102823214</v>
      </c>
    </row>
    <row r="25" spans="1:2" x14ac:dyDescent="0.25">
      <c r="A25" s="59">
        <v>2008</v>
      </c>
      <c r="B25" s="61">
        <f ca="1"/>
        <v>24.786597260504365</v>
      </c>
    </row>
    <row r="26" spans="1:2" x14ac:dyDescent="0.25">
      <c r="A26" s="59">
        <v>2009</v>
      </c>
      <c r="B26" s="61">
        <f ca="1"/>
        <v>30.911019715232062</v>
      </c>
    </row>
    <row r="27" spans="1:2" x14ac:dyDescent="0.25">
      <c r="A27" s="59">
        <v>2010</v>
      </c>
      <c r="B27" s="61">
        <f ca="1"/>
        <v>30.717069134910862</v>
      </c>
    </row>
    <row r="28" spans="1:2" x14ac:dyDescent="0.25">
      <c r="A28" s="59">
        <v>2011</v>
      </c>
      <c r="B28" s="61">
        <f ca="1"/>
        <v>26.931465708554391</v>
      </c>
    </row>
    <row r="29" spans="1:2" x14ac:dyDescent="0.25">
      <c r="A29" s="59">
        <v>2012</v>
      </c>
      <c r="B29" s="61">
        <f ca="1"/>
        <v>24.531390195980642</v>
      </c>
    </row>
    <row r="30" spans="1:2" x14ac:dyDescent="0.25">
      <c r="A30" s="59">
        <v>2013</v>
      </c>
      <c r="B30" s="61">
        <f ca="1"/>
        <v>22.402474789600642</v>
      </c>
    </row>
    <row r="31" spans="1:2" x14ac:dyDescent="0.25">
      <c r="A31" s="59">
        <v>2014</v>
      </c>
      <c r="B31" s="61">
        <f ca="1"/>
        <v>21.762288130942149</v>
      </c>
    </row>
    <row r="32" spans="1:2" ht="15.75" thickBot="1" x14ac:dyDescent="0.3">
      <c r="A32" s="62">
        <v>2015</v>
      </c>
      <c r="B32" s="64">
        <f ca="1"/>
        <v>17.592931620455602</v>
      </c>
    </row>
    <row r="33" spans="1:9" x14ac:dyDescent="0.25">
      <c r="A33" s="60"/>
      <c r="B33" s="60"/>
    </row>
    <row r="34" spans="1:9" ht="15.75" thickBot="1" x14ac:dyDescent="0.3">
      <c r="B34" t="str">
        <f>'List box lookups'!$T$8&amp;"$BH$5:$BN$5"</f>
        <v>TOTAL_Data!$BH$5:$BN$5</v>
      </c>
      <c r="C34" t="str">
        <f>'List box lookups'!$T$8&amp;"$BP$5:$BU$5"</f>
        <v>TOTAL_Data!$BP$5:$BU$5</v>
      </c>
      <c r="D34" t="str">
        <f>'List box lookups'!$T$8&amp;"$CH$5:$CM$5"</f>
        <v>TOTAL_Data!$CH$5:$CM$5</v>
      </c>
      <c r="G34" t="str">
        <f>'List box lookups'!$T$8&amp;"$CB$5:$CG$5"</f>
        <v>TOTAL_Data!$CB$5:$CG$5</v>
      </c>
      <c r="H34" s="7" t="str">
        <f>'List box lookups'!$T$8&amp;"$BV$5:$CA$5"</f>
        <v>TOTAL_Data!$BV$5:$CA$5</v>
      </c>
    </row>
    <row r="35" spans="1:9" x14ac:dyDescent="0.25">
      <c r="A35" s="56" t="s">
        <v>8403</v>
      </c>
      <c r="B35" s="57" t="s">
        <v>8351</v>
      </c>
      <c r="C35" s="57" t="s">
        <v>8350</v>
      </c>
      <c r="D35" s="57" t="s">
        <v>8335</v>
      </c>
      <c r="E35" s="57" t="s">
        <v>8404</v>
      </c>
      <c r="F35" s="57" t="s">
        <v>8405</v>
      </c>
      <c r="G35" s="57" t="s">
        <v>8406</v>
      </c>
      <c r="H35" s="57" t="s">
        <v>8407</v>
      </c>
      <c r="I35" s="65" t="s">
        <v>8408</v>
      </c>
    </row>
    <row r="36" spans="1:9" x14ac:dyDescent="0.25">
      <c r="A36" s="59" t="s">
        <v>8341</v>
      </c>
      <c r="B36" s="60">
        <f t="array" aca="1" ref="B36:B41" ca="1">TRANSPOSE(INDIRECT(B34))</f>
        <v>305</v>
      </c>
      <c r="C36" s="60">
        <f t="array" aca="1" ref="C36:C41" ca="1">TRANSPOSE(INDIRECT(C34))</f>
        <v>2161</v>
      </c>
      <c r="D36" s="60">
        <f t="array" aca="1" ref="D36:D41" ca="1">TRANSPOSE(INDIRECT(D34))</f>
        <v>3331</v>
      </c>
      <c r="E36" s="60">
        <f t="shared" ref="E36:F42" ca="1" si="0">B36/(G36/10000)</f>
        <v>1.1435693160480644</v>
      </c>
      <c r="F36" s="60">
        <f t="shared" ca="1" si="0"/>
        <v>8.4877073567331163</v>
      </c>
      <c r="G36" s="60">
        <f t="array" aca="1" ref="G36:G41" ca="1">TRANSPOSE(INDIRECT(G34))</f>
        <v>2667088</v>
      </c>
      <c r="H36" s="60">
        <f t="array" aca="1" ref="H36:H41" ca="1">TRANSPOSE(INDIRECT(H34))</f>
        <v>2546035</v>
      </c>
      <c r="I36" s="61">
        <f ca="1">(D36)/((G36+H36)/10000)</f>
        <v>6.3896439811606207</v>
      </c>
    </row>
    <row r="37" spans="1:9" x14ac:dyDescent="0.25">
      <c r="A37" s="59" t="s">
        <v>8340</v>
      </c>
      <c r="B37" s="60">
        <f ca="1"/>
        <v>1162</v>
      </c>
      <c r="C37" s="60">
        <f ca="1"/>
        <v>10570</v>
      </c>
      <c r="D37" s="60">
        <f ca="1"/>
        <v>18424</v>
      </c>
      <c r="E37" s="60">
        <f t="shared" ca="1" si="0"/>
        <v>2.9527661599784314</v>
      </c>
      <c r="F37" s="60">
        <f t="shared" ca="1" si="0"/>
        <v>26.91126640040553</v>
      </c>
      <c r="G37" s="60">
        <f ca="1"/>
        <v>3935293</v>
      </c>
      <c r="H37" s="60">
        <f ca="1"/>
        <v>3927723</v>
      </c>
      <c r="I37" s="61">
        <f t="shared" ref="I37:I42" ca="1" si="1">(D37)/((G37+H37)/10000)</f>
        <v>23.431212654279221</v>
      </c>
    </row>
    <row r="38" spans="1:9" x14ac:dyDescent="0.25">
      <c r="A38" s="59" t="s">
        <v>8339</v>
      </c>
      <c r="B38" s="60">
        <f ca="1"/>
        <v>7843</v>
      </c>
      <c r="C38" s="60">
        <f ca="1"/>
        <v>11280</v>
      </c>
      <c r="D38" s="60">
        <f ca="1"/>
        <v>21432</v>
      </c>
      <c r="E38" s="60">
        <f t="shared" ca="1" si="0"/>
        <v>21.119998104235794</v>
      </c>
      <c r="F38" s="60">
        <f t="shared" ca="1" si="0"/>
        <v>30.044851529690469</v>
      </c>
      <c r="G38" s="60">
        <f ca="1"/>
        <v>3713542</v>
      </c>
      <c r="H38" s="60">
        <f ca="1"/>
        <v>3754387</v>
      </c>
      <c r="I38" s="61">
        <f t="shared" ca="1" si="1"/>
        <v>28.698719551297287</v>
      </c>
    </row>
    <row r="39" spans="1:9" x14ac:dyDescent="0.25">
      <c r="A39" s="59" t="s">
        <v>8338</v>
      </c>
      <c r="B39" s="60">
        <f ca="1"/>
        <v>10135</v>
      </c>
      <c r="C39" s="60">
        <f ca="1"/>
        <v>10904</v>
      </c>
      <c r="D39" s="60">
        <f ca="1"/>
        <v>20966</v>
      </c>
      <c r="E39" s="60">
        <f t="shared" ca="1" si="0"/>
        <v>25.227344798935448</v>
      </c>
      <c r="F39" s="60">
        <f t="shared" ca="1" si="0"/>
        <v>26.487556629783924</v>
      </c>
      <c r="G39" s="60">
        <f ca="1"/>
        <v>4017466</v>
      </c>
      <c r="H39" s="60">
        <f ca="1"/>
        <v>4116650</v>
      </c>
      <c r="I39" s="61">
        <f t="shared" ca="1" si="1"/>
        <v>25.775388499500128</v>
      </c>
    </row>
    <row r="40" spans="1:9" x14ac:dyDescent="0.25">
      <c r="A40" s="59" t="s">
        <v>8337</v>
      </c>
      <c r="B40" s="60">
        <f ca="1"/>
        <v>10052</v>
      </c>
      <c r="C40" s="60">
        <f ca="1"/>
        <v>5062</v>
      </c>
      <c r="D40" s="60">
        <f ca="1"/>
        <v>10403</v>
      </c>
      <c r="E40" s="60">
        <f t="shared" ca="1" si="0"/>
        <v>31.111111111111107</v>
      </c>
      <c r="F40" s="60">
        <f t="shared" ca="1" si="0"/>
        <v>15.182325877137734</v>
      </c>
      <c r="G40" s="60">
        <f ca="1"/>
        <v>3231000</v>
      </c>
      <c r="H40" s="60">
        <f ca="1"/>
        <v>3334140</v>
      </c>
      <c r="I40" s="61">
        <f t="shared" ca="1" si="1"/>
        <v>15.845815930810311</v>
      </c>
    </row>
    <row r="41" spans="1:9" x14ac:dyDescent="0.25">
      <c r="A41" s="59" t="s">
        <v>8336</v>
      </c>
      <c r="B41" s="60">
        <f ca="1"/>
        <v>5335</v>
      </c>
      <c r="C41" s="60">
        <f ca="1"/>
        <v>2381</v>
      </c>
      <c r="D41" s="60">
        <f ca="1"/>
        <v>5186</v>
      </c>
      <c r="E41" s="60">
        <f t="shared" ca="1" si="0"/>
        <v>11.383545687492544</v>
      </c>
      <c r="F41" s="60">
        <f t="shared" ca="1" si="0"/>
        <v>4.2143412919071199</v>
      </c>
      <c r="G41" s="60">
        <f ca="1"/>
        <v>4686589</v>
      </c>
      <c r="H41" s="60">
        <f ca="1"/>
        <v>5649756</v>
      </c>
      <c r="I41" s="61">
        <f t="shared" ca="1" si="1"/>
        <v>5.017247392574455</v>
      </c>
    </row>
    <row r="42" spans="1:9" ht="15.75" thickBot="1" x14ac:dyDescent="0.3">
      <c r="A42" s="62" t="s">
        <v>8335</v>
      </c>
      <c r="B42" s="63">
        <f ca="1">INDIRECT('List box lookups'!T8&amp;"CO5")</f>
        <v>37637</v>
      </c>
      <c r="C42" s="63">
        <f ca="1">INDIRECT('List box lookups'!T8&amp;"CP5")</f>
        <v>42494</v>
      </c>
      <c r="D42" s="63">
        <f ca="1">INDIRECT('List box lookups'!T8&amp;"AJ5")</f>
        <v>80188</v>
      </c>
      <c r="E42" s="63">
        <f t="shared" ca="1" si="0"/>
        <v>16.914762128657895</v>
      </c>
      <c r="F42" s="63">
        <f t="shared" ca="1" si="0"/>
        <v>18.215338357390049</v>
      </c>
      <c r="G42" s="63">
        <f ca="1">SUM(G36:G41)</f>
        <v>22250978</v>
      </c>
      <c r="H42" s="63">
        <f ca="1">SUM(H36:H41)</f>
        <v>23328691</v>
      </c>
      <c r="I42" s="64">
        <f t="shared" ca="1" si="1"/>
        <v>17.592931620455602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347"/>
  <sheetViews>
    <sheetView workbookViewId="0">
      <selection activeCell="B5" sqref="B5:B6"/>
    </sheetView>
  </sheetViews>
  <sheetFormatPr defaultRowHeight="15" x14ac:dyDescent="0.25"/>
  <sheetData>
    <row r="1" spans="1:8" x14ac:dyDescent="0.25">
      <c r="A1" t="s">
        <v>8422</v>
      </c>
      <c r="B1" t="s">
        <v>8423</v>
      </c>
      <c r="C1" t="s">
        <v>8424</v>
      </c>
      <c r="D1" t="s">
        <v>8425</v>
      </c>
      <c r="E1" t="s">
        <v>8426</v>
      </c>
      <c r="F1" t="s">
        <v>8427</v>
      </c>
      <c r="G1" t="s">
        <v>8428</v>
      </c>
      <c r="H1" t="s">
        <v>8429</v>
      </c>
    </row>
    <row r="2" spans="1:8" x14ac:dyDescent="0.25">
      <c r="A2" t="s">
        <v>795</v>
      </c>
      <c r="B2" t="s">
        <v>2969</v>
      </c>
      <c r="C2" t="s">
        <v>506</v>
      </c>
      <c r="D2" t="s">
        <v>3330</v>
      </c>
      <c r="E2" t="s">
        <v>499</v>
      </c>
      <c r="F2" t="s">
        <v>3333</v>
      </c>
      <c r="G2" t="s">
        <v>456</v>
      </c>
      <c r="H2" t="s">
        <v>2978</v>
      </c>
    </row>
    <row r="3" spans="1:8" x14ac:dyDescent="0.25">
      <c r="A3" t="s">
        <v>810</v>
      </c>
      <c r="B3" t="s">
        <v>2927</v>
      </c>
      <c r="C3" t="s">
        <v>1720</v>
      </c>
      <c r="D3" t="s">
        <v>3227</v>
      </c>
      <c r="E3" t="s">
        <v>290</v>
      </c>
      <c r="F3" t="s">
        <v>3208</v>
      </c>
      <c r="G3" t="s">
        <v>822</v>
      </c>
      <c r="H3" t="s">
        <v>2926</v>
      </c>
    </row>
    <row r="4" spans="1:8" x14ac:dyDescent="0.25">
      <c r="A4" t="s">
        <v>2679</v>
      </c>
      <c r="B4" t="s">
        <v>2923</v>
      </c>
      <c r="C4" t="s">
        <v>2664</v>
      </c>
      <c r="D4" t="s">
        <v>2925</v>
      </c>
      <c r="E4" t="s">
        <v>799</v>
      </c>
      <c r="F4" t="s">
        <v>3229</v>
      </c>
      <c r="G4" t="s">
        <v>822</v>
      </c>
      <c r="H4" t="s">
        <v>2926</v>
      </c>
    </row>
    <row r="5" spans="1:8" x14ac:dyDescent="0.25">
      <c r="A5" t="s">
        <v>2662</v>
      </c>
      <c r="B5" t="s">
        <v>2924</v>
      </c>
      <c r="C5" t="s">
        <v>2456</v>
      </c>
      <c r="D5" t="s">
        <v>2943</v>
      </c>
      <c r="E5" t="s">
        <v>503</v>
      </c>
      <c r="F5" t="s">
        <v>3338</v>
      </c>
      <c r="G5" t="s">
        <v>756</v>
      </c>
      <c r="H5" t="s">
        <v>2937</v>
      </c>
    </row>
    <row r="6" spans="1:8" x14ac:dyDescent="0.25">
      <c r="A6" t="s">
        <v>456</v>
      </c>
      <c r="B6" t="s">
        <v>2978</v>
      </c>
      <c r="C6" t="s">
        <v>842</v>
      </c>
      <c r="D6" t="s">
        <v>2933</v>
      </c>
      <c r="E6" t="s">
        <v>721</v>
      </c>
      <c r="F6" t="s">
        <v>2972</v>
      </c>
      <c r="G6" t="s">
        <v>1064</v>
      </c>
      <c r="H6" t="s">
        <v>3337</v>
      </c>
    </row>
    <row r="7" spans="1:8" x14ac:dyDescent="0.25">
      <c r="A7" t="s">
        <v>2664</v>
      </c>
      <c r="B7" t="s">
        <v>2925</v>
      </c>
      <c r="C7" t="s">
        <v>2679</v>
      </c>
      <c r="D7" t="s">
        <v>2923</v>
      </c>
      <c r="E7" t="s">
        <v>870</v>
      </c>
      <c r="F7" t="s">
        <v>3222</v>
      </c>
      <c r="G7" t="s">
        <v>822</v>
      </c>
      <c r="H7" t="s">
        <v>2926</v>
      </c>
    </row>
    <row r="8" spans="1:8" x14ac:dyDescent="0.25">
      <c r="A8" t="s">
        <v>822</v>
      </c>
      <c r="B8" t="s">
        <v>2926</v>
      </c>
      <c r="C8" t="s">
        <v>2664</v>
      </c>
      <c r="D8" t="s">
        <v>2925</v>
      </c>
      <c r="E8" t="s">
        <v>838</v>
      </c>
      <c r="F8" t="s">
        <v>3224</v>
      </c>
      <c r="G8" t="s">
        <v>2754</v>
      </c>
      <c r="H8" t="s">
        <v>2929</v>
      </c>
    </row>
    <row r="9" spans="1:8" x14ac:dyDescent="0.25">
      <c r="A9" t="s">
        <v>797</v>
      </c>
      <c r="B9" t="s">
        <v>3242</v>
      </c>
      <c r="C9" t="s">
        <v>1717</v>
      </c>
      <c r="D9" t="s">
        <v>3228</v>
      </c>
      <c r="E9" t="s">
        <v>1720</v>
      </c>
      <c r="F9" t="s">
        <v>3227</v>
      </c>
      <c r="G9" t="s">
        <v>799</v>
      </c>
      <c r="H9" t="s">
        <v>3229</v>
      </c>
    </row>
    <row r="10" spans="1:8" x14ac:dyDescent="0.25">
      <c r="A10" t="s">
        <v>1715</v>
      </c>
      <c r="B10" t="s">
        <v>3226</v>
      </c>
      <c r="C10" t="s">
        <v>2166</v>
      </c>
      <c r="D10" t="s">
        <v>3225</v>
      </c>
      <c r="E10" t="s">
        <v>1326</v>
      </c>
      <c r="F10" t="s">
        <v>3218</v>
      </c>
      <c r="G10" t="s">
        <v>492</v>
      </c>
      <c r="H10" t="s">
        <v>3332</v>
      </c>
    </row>
    <row r="11" spans="1:8" x14ac:dyDescent="0.25">
      <c r="A11" t="s">
        <v>1720</v>
      </c>
      <c r="B11" t="s">
        <v>3227</v>
      </c>
      <c r="C11" t="s">
        <v>797</v>
      </c>
      <c r="D11" t="s">
        <v>3242</v>
      </c>
      <c r="E11" t="s">
        <v>545</v>
      </c>
      <c r="F11" t="s">
        <v>3221</v>
      </c>
      <c r="G11" t="s">
        <v>1717</v>
      </c>
      <c r="H11" t="s">
        <v>3228</v>
      </c>
    </row>
    <row r="12" spans="1:8" x14ac:dyDescent="0.25">
      <c r="A12" t="s">
        <v>1717</v>
      </c>
      <c r="B12" t="s">
        <v>3228</v>
      </c>
      <c r="C12" t="s">
        <v>797</v>
      </c>
      <c r="D12" t="s">
        <v>3242</v>
      </c>
      <c r="E12" t="s">
        <v>799</v>
      </c>
      <c r="F12" t="s">
        <v>3229</v>
      </c>
      <c r="G12" t="s">
        <v>1720</v>
      </c>
      <c r="H12" t="s">
        <v>3227</v>
      </c>
    </row>
    <row r="13" spans="1:8" x14ac:dyDescent="0.25">
      <c r="A13" t="s">
        <v>799</v>
      </c>
      <c r="B13" t="s">
        <v>3229</v>
      </c>
      <c r="C13" t="s">
        <v>797</v>
      </c>
      <c r="D13" t="s">
        <v>3242</v>
      </c>
      <c r="E13" t="s">
        <v>1717</v>
      </c>
      <c r="F13" t="s">
        <v>3228</v>
      </c>
      <c r="G13" t="s">
        <v>1358</v>
      </c>
      <c r="H13" t="s">
        <v>3219</v>
      </c>
    </row>
    <row r="14" spans="1:8" x14ac:dyDescent="0.25">
      <c r="A14" t="s">
        <v>202</v>
      </c>
      <c r="B14" t="s">
        <v>2930</v>
      </c>
      <c r="C14" t="s">
        <v>1602</v>
      </c>
      <c r="D14" t="s">
        <v>3210</v>
      </c>
      <c r="E14" t="s">
        <v>224</v>
      </c>
      <c r="F14" t="s">
        <v>3237</v>
      </c>
      <c r="G14" t="s">
        <v>303</v>
      </c>
      <c r="H14" t="s">
        <v>3211</v>
      </c>
    </row>
    <row r="15" spans="1:8" x14ac:dyDescent="0.25">
      <c r="A15" t="s">
        <v>1034</v>
      </c>
      <c r="B15" t="s">
        <v>2931</v>
      </c>
      <c r="C15" t="s">
        <v>2605</v>
      </c>
      <c r="D15" t="s">
        <v>3024</v>
      </c>
      <c r="E15" t="s">
        <v>2619</v>
      </c>
      <c r="F15" t="s">
        <v>2949</v>
      </c>
      <c r="G15" t="s">
        <v>881</v>
      </c>
      <c r="H15" t="s">
        <v>3021</v>
      </c>
    </row>
    <row r="16" spans="1:8" x14ac:dyDescent="0.25">
      <c r="A16" t="s">
        <v>551</v>
      </c>
      <c r="B16" t="s">
        <v>2970</v>
      </c>
      <c r="C16" t="s">
        <v>541</v>
      </c>
      <c r="D16" t="s">
        <v>2971</v>
      </c>
      <c r="E16" t="s">
        <v>141</v>
      </c>
      <c r="F16" t="s">
        <v>3156</v>
      </c>
      <c r="G16" t="s">
        <v>697</v>
      </c>
      <c r="H16" t="s">
        <v>3119</v>
      </c>
    </row>
    <row r="17" spans="1:8" x14ac:dyDescent="0.25">
      <c r="A17" t="s">
        <v>541</v>
      </c>
      <c r="B17" t="s">
        <v>2971</v>
      </c>
      <c r="C17" t="s">
        <v>551</v>
      </c>
      <c r="D17" t="s">
        <v>2970</v>
      </c>
      <c r="E17" t="s">
        <v>141</v>
      </c>
      <c r="F17" t="s">
        <v>3156</v>
      </c>
      <c r="G17" t="s">
        <v>2182</v>
      </c>
      <c r="H17" t="s">
        <v>3003</v>
      </c>
    </row>
    <row r="18" spans="1:8" x14ac:dyDescent="0.25">
      <c r="A18" t="s">
        <v>1345</v>
      </c>
      <c r="B18" t="s">
        <v>2928</v>
      </c>
      <c r="C18" t="s">
        <v>1607</v>
      </c>
      <c r="D18" t="s">
        <v>3216</v>
      </c>
      <c r="E18" t="s">
        <v>1358</v>
      </c>
      <c r="F18" t="s">
        <v>3219</v>
      </c>
      <c r="G18" t="s">
        <v>1584</v>
      </c>
      <c r="H18" t="s">
        <v>3214</v>
      </c>
    </row>
    <row r="19" spans="1:8" x14ac:dyDescent="0.25">
      <c r="A19" t="s">
        <v>2754</v>
      </c>
      <c r="B19" t="s">
        <v>2929</v>
      </c>
      <c r="C19" t="s">
        <v>822</v>
      </c>
      <c r="D19" t="s">
        <v>2926</v>
      </c>
      <c r="E19" t="s">
        <v>1595</v>
      </c>
      <c r="F19" t="s">
        <v>3213</v>
      </c>
      <c r="G19" t="s">
        <v>687</v>
      </c>
      <c r="H19" t="s">
        <v>3184</v>
      </c>
    </row>
    <row r="20" spans="1:8" x14ac:dyDescent="0.25">
      <c r="A20" t="s">
        <v>431</v>
      </c>
      <c r="B20" t="s">
        <v>2990</v>
      </c>
      <c r="C20" t="s">
        <v>456</v>
      </c>
      <c r="D20" t="s">
        <v>2978</v>
      </c>
      <c r="E20" t="s">
        <v>1525</v>
      </c>
      <c r="F20" t="s">
        <v>3139</v>
      </c>
      <c r="G20" t="s">
        <v>190</v>
      </c>
      <c r="H20" t="s">
        <v>3149</v>
      </c>
    </row>
    <row r="21" spans="1:8" x14ac:dyDescent="0.25">
      <c r="A21" t="s">
        <v>1387</v>
      </c>
      <c r="B21" t="s">
        <v>2992</v>
      </c>
      <c r="C21" t="s">
        <v>2679</v>
      </c>
      <c r="D21" t="s">
        <v>2923</v>
      </c>
      <c r="E21" t="s">
        <v>1267</v>
      </c>
      <c r="F21" t="s">
        <v>3169</v>
      </c>
      <c r="G21" t="s">
        <v>2664</v>
      </c>
      <c r="H21" t="s">
        <v>2925</v>
      </c>
    </row>
    <row r="22" spans="1:8" x14ac:dyDescent="0.25">
      <c r="A22" t="s">
        <v>426</v>
      </c>
      <c r="B22" t="s">
        <v>2993</v>
      </c>
      <c r="C22" t="s">
        <v>1525</v>
      </c>
      <c r="D22" t="s">
        <v>3139</v>
      </c>
      <c r="E22" t="s">
        <v>810</v>
      </c>
      <c r="F22" t="s">
        <v>2927</v>
      </c>
      <c r="G22" t="s">
        <v>856</v>
      </c>
      <c r="H22" t="s">
        <v>2934</v>
      </c>
    </row>
    <row r="23" spans="1:8" x14ac:dyDescent="0.25">
      <c r="A23" t="s">
        <v>434</v>
      </c>
      <c r="B23" t="s">
        <v>2994</v>
      </c>
      <c r="C23" t="s">
        <v>431</v>
      </c>
      <c r="D23" t="s">
        <v>2990</v>
      </c>
      <c r="E23" t="s">
        <v>795</v>
      </c>
      <c r="F23" t="s">
        <v>2969</v>
      </c>
      <c r="G23" t="s">
        <v>841</v>
      </c>
      <c r="H23" t="s">
        <v>3132</v>
      </c>
    </row>
    <row r="24" spans="1:8" x14ac:dyDescent="0.25">
      <c r="A24" t="s">
        <v>428</v>
      </c>
      <c r="B24" t="s">
        <v>2995</v>
      </c>
      <c r="C24" t="s">
        <v>827</v>
      </c>
      <c r="D24" t="s">
        <v>3130</v>
      </c>
      <c r="E24" t="s">
        <v>1384</v>
      </c>
      <c r="F24" t="s">
        <v>2996</v>
      </c>
      <c r="G24" t="s">
        <v>771</v>
      </c>
      <c r="H24" t="s">
        <v>3001</v>
      </c>
    </row>
    <row r="25" spans="1:8" x14ac:dyDescent="0.25">
      <c r="A25" t="s">
        <v>1384</v>
      </c>
      <c r="B25" t="s">
        <v>2996</v>
      </c>
      <c r="C25" t="s">
        <v>827</v>
      </c>
      <c r="D25" t="s">
        <v>3130</v>
      </c>
      <c r="E25" t="s">
        <v>428</v>
      </c>
      <c r="F25" t="s">
        <v>2995</v>
      </c>
      <c r="G25" t="s">
        <v>1000</v>
      </c>
      <c r="H25" t="s">
        <v>3014</v>
      </c>
    </row>
    <row r="26" spans="1:8" x14ac:dyDescent="0.25">
      <c r="A26" t="s">
        <v>292</v>
      </c>
      <c r="B26" t="s">
        <v>3207</v>
      </c>
      <c r="C26" t="s">
        <v>303</v>
      </c>
      <c r="D26" t="s">
        <v>3211</v>
      </c>
      <c r="E26" t="s">
        <v>1602</v>
      </c>
      <c r="F26" t="s">
        <v>3210</v>
      </c>
      <c r="G26" t="s">
        <v>228</v>
      </c>
      <c r="H26" t="s">
        <v>3239</v>
      </c>
    </row>
    <row r="27" spans="1:8" x14ac:dyDescent="0.25">
      <c r="A27" t="s">
        <v>290</v>
      </c>
      <c r="B27" t="s">
        <v>3208</v>
      </c>
      <c r="C27" t="s">
        <v>1595</v>
      </c>
      <c r="D27" t="s">
        <v>3213</v>
      </c>
      <c r="E27" t="s">
        <v>292</v>
      </c>
      <c r="F27" t="s">
        <v>3207</v>
      </c>
      <c r="G27" t="s">
        <v>1589</v>
      </c>
      <c r="H27" t="s">
        <v>3215</v>
      </c>
    </row>
    <row r="28" spans="1:8" x14ac:dyDescent="0.25">
      <c r="A28" t="s">
        <v>1582</v>
      </c>
      <c r="B28" t="s">
        <v>3209</v>
      </c>
      <c r="C28" t="s">
        <v>1784</v>
      </c>
      <c r="D28" t="s">
        <v>2940</v>
      </c>
      <c r="E28" t="s">
        <v>1715</v>
      </c>
      <c r="F28" t="s">
        <v>3226</v>
      </c>
      <c r="G28" t="s">
        <v>372</v>
      </c>
      <c r="H28" t="s">
        <v>2945</v>
      </c>
    </row>
    <row r="29" spans="1:8" x14ac:dyDescent="0.25">
      <c r="A29" t="s">
        <v>1602</v>
      </c>
      <c r="B29" t="s">
        <v>3210</v>
      </c>
      <c r="C29" t="s">
        <v>303</v>
      </c>
      <c r="D29" t="s">
        <v>3211</v>
      </c>
      <c r="E29" t="s">
        <v>292</v>
      </c>
      <c r="F29" t="s">
        <v>3207</v>
      </c>
      <c r="G29" t="s">
        <v>202</v>
      </c>
      <c r="H29" t="s">
        <v>2930</v>
      </c>
    </row>
    <row r="30" spans="1:8" x14ac:dyDescent="0.25">
      <c r="A30" t="s">
        <v>303</v>
      </c>
      <c r="B30" t="s">
        <v>3211</v>
      </c>
      <c r="C30" t="s">
        <v>292</v>
      </c>
      <c r="D30" t="s">
        <v>3207</v>
      </c>
      <c r="E30" t="s">
        <v>1602</v>
      </c>
      <c r="F30" t="s">
        <v>3210</v>
      </c>
      <c r="G30" t="s">
        <v>1584</v>
      </c>
      <c r="H30" t="s">
        <v>3214</v>
      </c>
    </row>
    <row r="31" spans="1:8" x14ac:dyDescent="0.25">
      <c r="A31" t="s">
        <v>1592</v>
      </c>
      <c r="B31" t="s">
        <v>3212</v>
      </c>
      <c r="C31" t="s">
        <v>226</v>
      </c>
      <c r="D31" t="s">
        <v>3240</v>
      </c>
      <c r="E31" t="s">
        <v>1255</v>
      </c>
      <c r="F31" t="s">
        <v>3165</v>
      </c>
      <c r="G31" t="s">
        <v>1213</v>
      </c>
      <c r="H31" t="s">
        <v>2932</v>
      </c>
    </row>
    <row r="32" spans="1:8" x14ac:dyDescent="0.25">
      <c r="A32" t="s">
        <v>1595</v>
      </c>
      <c r="B32" t="s">
        <v>3213</v>
      </c>
      <c r="C32" t="s">
        <v>290</v>
      </c>
      <c r="D32" t="s">
        <v>3208</v>
      </c>
      <c r="E32" t="s">
        <v>1589</v>
      </c>
      <c r="F32" t="s">
        <v>3215</v>
      </c>
      <c r="G32" t="s">
        <v>78</v>
      </c>
      <c r="H32" t="s">
        <v>3234</v>
      </c>
    </row>
    <row r="33" spans="1:8" x14ac:dyDescent="0.25">
      <c r="A33" t="s">
        <v>1584</v>
      </c>
      <c r="B33" t="s">
        <v>3214</v>
      </c>
      <c r="C33" t="s">
        <v>292</v>
      </c>
      <c r="D33" t="s">
        <v>3207</v>
      </c>
      <c r="E33" t="s">
        <v>303</v>
      </c>
      <c r="F33" t="s">
        <v>3211</v>
      </c>
      <c r="G33" t="s">
        <v>1607</v>
      </c>
      <c r="H33" t="s">
        <v>3216</v>
      </c>
    </row>
    <row r="34" spans="1:8" x14ac:dyDescent="0.25">
      <c r="A34" t="s">
        <v>1589</v>
      </c>
      <c r="B34" t="s">
        <v>3215</v>
      </c>
      <c r="C34" t="s">
        <v>1595</v>
      </c>
      <c r="D34" t="s">
        <v>3213</v>
      </c>
      <c r="E34" t="s">
        <v>290</v>
      </c>
      <c r="F34" t="s">
        <v>3208</v>
      </c>
      <c r="G34" t="s">
        <v>55</v>
      </c>
      <c r="H34" t="s">
        <v>3063</v>
      </c>
    </row>
    <row r="35" spans="1:8" x14ac:dyDescent="0.25">
      <c r="A35" t="s">
        <v>1607</v>
      </c>
      <c r="B35" t="s">
        <v>3216</v>
      </c>
      <c r="C35" t="s">
        <v>870</v>
      </c>
      <c r="D35" t="s">
        <v>3222</v>
      </c>
      <c r="E35" t="s">
        <v>1358</v>
      </c>
      <c r="F35" t="s">
        <v>3219</v>
      </c>
      <c r="G35" t="s">
        <v>1559</v>
      </c>
      <c r="H35" t="s">
        <v>3241</v>
      </c>
    </row>
    <row r="36" spans="1:8" x14ac:dyDescent="0.25">
      <c r="A36" t="s">
        <v>204</v>
      </c>
      <c r="B36" t="s">
        <v>3080</v>
      </c>
      <c r="C36" t="s">
        <v>198</v>
      </c>
      <c r="D36" t="s">
        <v>3084</v>
      </c>
      <c r="E36" t="s">
        <v>205</v>
      </c>
      <c r="F36" t="s">
        <v>3086</v>
      </c>
      <c r="G36" t="s">
        <v>231</v>
      </c>
      <c r="H36" t="s">
        <v>3238</v>
      </c>
    </row>
    <row r="37" spans="1:8" x14ac:dyDescent="0.25">
      <c r="A37" t="s">
        <v>213</v>
      </c>
      <c r="B37" t="s">
        <v>3082</v>
      </c>
      <c r="C37" t="s">
        <v>214</v>
      </c>
      <c r="D37" t="s">
        <v>3090</v>
      </c>
      <c r="E37" t="s">
        <v>141</v>
      </c>
      <c r="F37" t="s">
        <v>3156</v>
      </c>
      <c r="G37" t="s">
        <v>2458</v>
      </c>
      <c r="H37" t="s">
        <v>3159</v>
      </c>
    </row>
    <row r="38" spans="1:8" x14ac:dyDescent="0.25">
      <c r="A38" t="s">
        <v>1032</v>
      </c>
      <c r="B38" t="s">
        <v>3083</v>
      </c>
      <c r="C38" t="s">
        <v>1037</v>
      </c>
      <c r="D38" t="s">
        <v>3092</v>
      </c>
      <c r="E38" t="s">
        <v>262</v>
      </c>
      <c r="F38" t="s">
        <v>3019</v>
      </c>
      <c r="G38" t="s">
        <v>1069</v>
      </c>
      <c r="H38" t="s">
        <v>3047</v>
      </c>
    </row>
    <row r="39" spans="1:8" x14ac:dyDescent="0.25">
      <c r="A39" t="s">
        <v>198</v>
      </c>
      <c r="B39" t="s">
        <v>3084</v>
      </c>
      <c r="C39" t="s">
        <v>204</v>
      </c>
      <c r="D39" t="s">
        <v>3080</v>
      </c>
      <c r="E39" t="s">
        <v>205</v>
      </c>
      <c r="F39" t="s">
        <v>3086</v>
      </c>
      <c r="G39" t="s">
        <v>201</v>
      </c>
      <c r="H39" t="s">
        <v>3089</v>
      </c>
    </row>
    <row r="40" spans="1:8" x14ac:dyDescent="0.25">
      <c r="A40" t="s">
        <v>1382</v>
      </c>
      <c r="B40" t="s">
        <v>3085</v>
      </c>
      <c r="C40" t="s">
        <v>656</v>
      </c>
      <c r="D40" t="s">
        <v>3069</v>
      </c>
      <c r="E40" t="s">
        <v>1465</v>
      </c>
      <c r="F40" t="s">
        <v>3320</v>
      </c>
      <c r="G40" t="s">
        <v>167</v>
      </c>
      <c r="H40" t="s">
        <v>2944</v>
      </c>
    </row>
    <row r="41" spans="1:8" x14ac:dyDescent="0.25">
      <c r="A41" t="s">
        <v>205</v>
      </c>
      <c r="B41" t="s">
        <v>3086</v>
      </c>
      <c r="C41" t="s">
        <v>198</v>
      </c>
      <c r="D41" t="s">
        <v>3084</v>
      </c>
      <c r="E41" t="s">
        <v>204</v>
      </c>
      <c r="F41" t="s">
        <v>3080</v>
      </c>
      <c r="G41" t="s">
        <v>228</v>
      </c>
      <c r="H41" t="s">
        <v>3239</v>
      </c>
    </row>
    <row r="42" spans="1:8" x14ac:dyDescent="0.25">
      <c r="A42" t="s">
        <v>2076</v>
      </c>
      <c r="B42" t="s">
        <v>3087</v>
      </c>
      <c r="C42" t="s">
        <v>226</v>
      </c>
      <c r="D42" t="s">
        <v>3240</v>
      </c>
      <c r="E42" t="s">
        <v>756</v>
      </c>
      <c r="F42" t="s">
        <v>2937</v>
      </c>
      <c r="G42" t="s">
        <v>2166</v>
      </c>
      <c r="H42" t="s">
        <v>3225</v>
      </c>
    </row>
    <row r="43" spans="1:8" x14ac:dyDescent="0.25">
      <c r="A43" t="s">
        <v>200</v>
      </c>
      <c r="B43" t="s">
        <v>3088</v>
      </c>
      <c r="C43" t="s">
        <v>210</v>
      </c>
      <c r="D43" t="s">
        <v>3125</v>
      </c>
      <c r="E43" t="s">
        <v>721</v>
      </c>
      <c r="F43" t="s">
        <v>2972</v>
      </c>
      <c r="G43" t="s">
        <v>1064</v>
      </c>
      <c r="H43" t="s">
        <v>3337</v>
      </c>
    </row>
    <row r="44" spans="1:8" x14ac:dyDescent="0.25">
      <c r="A44" t="s">
        <v>201</v>
      </c>
      <c r="B44" t="s">
        <v>3089</v>
      </c>
      <c r="C44" t="s">
        <v>231</v>
      </c>
      <c r="D44" t="s">
        <v>3238</v>
      </c>
      <c r="E44" t="s">
        <v>198</v>
      </c>
      <c r="F44" t="s">
        <v>3084</v>
      </c>
      <c r="G44" t="s">
        <v>213</v>
      </c>
      <c r="H44" t="s">
        <v>3082</v>
      </c>
    </row>
    <row r="45" spans="1:8" x14ac:dyDescent="0.25">
      <c r="A45" t="s">
        <v>214</v>
      </c>
      <c r="B45" t="s">
        <v>3090</v>
      </c>
      <c r="C45" t="s">
        <v>213</v>
      </c>
      <c r="D45" t="s">
        <v>3082</v>
      </c>
      <c r="E45" t="s">
        <v>2044</v>
      </c>
      <c r="F45" t="s">
        <v>3052</v>
      </c>
      <c r="G45" t="s">
        <v>1791</v>
      </c>
      <c r="H45" t="s">
        <v>3137</v>
      </c>
    </row>
    <row r="46" spans="1:8" x14ac:dyDescent="0.25">
      <c r="A46" t="s">
        <v>1354</v>
      </c>
      <c r="B46" t="s">
        <v>3091</v>
      </c>
      <c r="C46" t="s">
        <v>541</v>
      </c>
      <c r="D46" t="s">
        <v>2971</v>
      </c>
      <c r="E46" t="s">
        <v>893</v>
      </c>
      <c r="F46" t="s">
        <v>3202</v>
      </c>
      <c r="G46" t="s">
        <v>721</v>
      </c>
      <c r="H46" t="s">
        <v>2972</v>
      </c>
    </row>
    <row r="47" spans="1:8" x14ac:dyDescent="0.25">
      <c r="A47" t="s">
        <v>1037</v>
      </c>
      <c r="B47" t="s">
        <v>3092</v>
      </c>
      <c r="C47" t="s">
        <v>842</v>
      </c>
      <c r="D47" t="s">
        <v>2933</v>
      </c>
      <c r="E47" t="s">
        <v>1005</v>
      </c>
      <c r="F47" t="s">
        <v>3012</v>
      </c>
      <c r="G47" t="s">
        <v>1032</v>
      </c>
      <c r="H47" t="s">
        <v>3083</v>
      </c>
    </row>
    <row r="48" spans="1:8" x14ac:dyDescent="0.25">
      <c r="A48" t="s">
        <v>1328</v>
      </c>
      <c r="B48" t="s">
        <v>3217</v>
      </c>
      <c r="C48" t="s">
        <v>1358</v>
      </c>
      <c r="D48" t="s">
        <v>3219</v>
      </c>
      <c r="E48" t="s">
        <v>799</v>
      </c>
      <c r="F48" t="s">
        <v>3229</v>
      </c>
      <c r="G48" t="s">
        <v>1717</v>
      </c>
      <c r="H48" t="s">
        <v>3228</v>
      </c>
    </row>
    <row r="49" spans="1:8" x14ac:dyDescent="0.25">
      <c r="A49" t="s">
        <v>1326</v>
      </c>
      <c r="B49" t="s">
        <v>3218</v>
      </c>
      <c r="C49" t="s">
        <v>1715</v>
      </c>
      <c r="D49" t="s">
        <v>3226</v>
      </c>
      <c r="E49" t="s">
        <v>2166</v>
      </c>
      <c r="F49" t="s">
        <v>3225</v>
      </c>
      <c r="G49" t="s">
        <v>1592</v>
      </c>
      <c r="H49" t="s">
        <v>3212</v>
      </c>
    </row>
    <row r="50" spans="1:8" x14ac:dyDescent="0.25">
      <c r="A50" t="s">
        <v>1329</v>
      </c>
      <c r="B50" t="s">
        <v>3220</v>
      </c>
      <c r="C50" t="s">
        <v>545</v>
      </c>
      <c r="D50" t="s">
        <v>3221</v>
      </c>
      <c r="E50" t="s">
        <v>1720</v>
      </c>
      <c r="F50" t="s">
        <v>3227</v>
      </c>
      <c r="G50" t="s">
        <v>495</v>
      </c>
      <c r="H50" t="s">
        <v>3331</v>
      </c>
    </row>
    <row r="51" spans="1:8" x14ac:dyDescent="0.25">
      <c r="A51" t="s">
        <v>1358</v>
      </c>
      <c r="B51" t="s">
        <v>3219</v>
      </c>
      <c r="C51" t="s">
        <v>1607</v>
      </c>
      <c r="D51" t="s">
        <v>3216</v>
      </c>
      <c r="E51" t="s">
        <v>870</v>
      </c>
      <c r="F51" t="s">
        <v>3222</v>
      </c>
      <c r="G51" t="s">
        <v>497</v>
      </c>
      <c r="H51" t="s">
        <v>3334</v>
      </c>
    </row>
    <row r="52" spans="1:8" x14ac:dyDescent="0.25">
      <c r="A52" t="s">
        <v>545</v>
      </c>
      <c r="B52" t="s">
        <v>3221</v>
      </c>
      <c r="C52" t="s">
        <v>1329</v>
      </c>
      <c r="D52" t="s">
        <v>3220</v>
      </c>
      <c r="E52" t="s">
        <v>1720</v>
      </c>
      <c r="F52" t="s">
        <v>3227</v>
      </c>
      <c r="G52" t="s">
        <v>495</v>
      </c>
      <c r="H52" t="s">
        <v>3331</v>
      </c>
    </row>
    <row r="53" spans="1:8" x14ac:dyDescent="0.25">
      <c r="A53" t="s">
        <v>842</v>
      </c>
      <c r="B53" t="s">
        <v>2933</v>
      </c>
      <c r="C53" t="s">
        <v>721</v>
      </c>
      <c r="D53" t="s">
        <v>2972</v>
      </c>
      <c r="E53" t="s">
        <v>1525</v>
      </c>
      <c r="F53" t="s">
        <v>3139</v>
      </c>
      <c r="G53" t="s">
        <v>1064</v>
      </c>
      <c r="H53" t="s">
        <v>3337</v>
      </c>
    </row>
    <row r="54" spans="1:8" x14ac:dyDescent="0.25">
      <c r="A54" t="s">
        <v>1213</v>
      </c>
      <c r="B54" t="s">
        <v>2932</v>
      </c>
      <c r="C54" t="s">
        <v>1592</v>
      </c>
      <c r="D54" t="s">
        <v>3212</v>
      </c>
      <c r="E54" t="s">
        <v>2662</v>
      </c>
      <c r="F54" t="s">
        <v>2924</v>
      </c>
      <c r="G54" t="s">
        <v>2456</v>
      </c>
      <c r="H54" t="s">
        <v>2943</v>
      </c>
    </row>
    <row r="55" spans="1:8" x14ac:dyDescent="0.25">
      <c r="A55" t="s">
        <v>856</v>
      </c>
      <c r="B55" t="s">
        <v>2934</v>
      </c>
      <c r="C55" t="s">
        <v>833</v>
      </c>
      <c r="D55" t="s">
        <v>3223</v>
      </c>
      <c r="E55" t="s">
        <v>426</v>
      </c>
      <c r="F55" t="s">
        <v>2993</v>
      </c>
      <c r="G55" t="s">
        <v>778</v>
      </c>
      <c r="H55" t="s">
        <v>3133</v>
      </c>
    </row>
    <row r="56" spans="1:8" x14ac:dyDescent="0.25">
      <c r="A56" t="s">
        <v>836</v>
      </c>
      <c r="B56" t="s">
        <v>2935</v>
      </c>
      <c r="C56" t="s">
        <v>835</v>
      </c>
      <c r="D56" t="s">
        <v>3135</v>
      </c>
      <c r="E56" t="s">
        <v>1525</v>
      </c>
      <c r="F56" t="s">
        <v>3139</v>
      </c>
      <c r="G56" t="s">
        <v>760</v>
      </c>
      <c r="H56" t="s">
        <v>3155</v>
      </c>
    </row>
    <row r="57" spans="1:8" x14ac:dyDescent="0.25">
      <c r="A57" t="s">
        <v>2877</v>
      </c>
      <c r="B57" t="s">
        <v>2936</v>
      </c>
      <c r="C57" t="s">
        <v>167</v>
      </c>
      <c r="D57" t="s">
        <v>2944</v>
      </c>
      <c r="E57" t="s">
        <v>987</v>
      </c>
      <c r="F57" t="s">
        <v>3008</v>
      </c>
      <c r="G57" t="s">
        <v>656</v>
      </c>
      <c r="H57" t="s">
        <v>3069</v>
      </c>
    </row>
    <row r="58" spans="1:8" x14ac:dyDescent="0.25">
      <c r="A58" t="s">
        <v>210</v>
      </c>
      <c r="B58" t="s">
        <v>3125</v>
      </c>
      <c r="C58" t="s">
        <v>2012</v>
      </c>
      <c r="D58" t="s">
        <v>3011</v>
      </c>
      <c r="E58" t="s">
        <v>827</v>
      </c>
      <c r="F58" t="s">
        <v>3130</v>
      </c>
      <c r="G58" t="s">
        <v>1058</v>
      </c>
      <c r="H58" t="s">
        <v>3043</v>
      </c>
    </row>
    <row r="59" spans="1:8" x14ac:dyDescent="0.25">
      <c r="A59" t="s">
        <v>812</v>
      </c>
      <c r="B59" t="s">
        <v>3127</v>
      </c>
      <c r="C59" t="s">
        <v>721</v>
      </c>
      <c r="D59" t="s">
        <v>2972</v>
      </c>
      <c r="E59" t="s">
        <v>842</v>
      </c>
      <c r="F59" t="s">
        <v>2933</v>
      </c>
      <c r="G59" t="s">
        <v>521</v>
      </c>
      <c r="H59" t="s">
        <v>3339</v>
      </c>
    </row>
    <row r="60" spans="1:8" x14ac:dyDescent="0.25">
      <c r="A60" t="s">
        <v>243</v>
      </c>
      <c r="B60" t="s">
        <v>3128</v>
      </c>
      <c r="C60" t="s">
        <v>175</v>
      </c>
      <c r="D60" t="s">
        <v>2975</v>
      </c>
      <c r="E60" t="s">
        <v>2109</v>
      </c>
      <c r="F60" t="s">
        <v>3058</v>
      </c>
      <c r="G60" t="s">
        <v>1084</v>
      </c>
      <c r="H60" t="s">
        <v>3146</v>
      </c>
    </row>
    <row r="61" spans="1:8" x14ac:dyDescent="0.25">
      <c r="A61" t="s">
        <v>813</v>
      </c>
      <c r="B61" t="s">
        <v>3129</v>
      </c>
      <c r="C61" t="s">
        <v>175</v>
      </c>
      <c r="D61" t="s">
        <v>2975</v>
      </c>
      <c r="E61" t="s">
        <v>812</v>
      </c>
      <c r="F61" t="s">
        <v>3127</v>
      </c>
      <c r="G61" t="s">
        <v>194</v>
      </c>
      <c r="H61" t="s">
        <v>3018</v>
      </c>
    </row>
    <row r="62" spans="1:8" x14ac:dyDescent="0.25">
      <c r="A62" t="s">
        <v>827</v>
      </c>
      <c r="B62" t="s">
        <v>3130</v>
      </c>
      <c r="C62" t="s">
        <v>771</v>
      </c>
      <c r="D62" t="s">
        <v>3001</v>
      </c>
      <c r="E62" t="s">
        <v>428</v>
      </c>
      <c r="F62" t="s">
        <v>2995</v>
      </c>
      <c r="G62" t="s">
        <v>1000</v>
      </c>
      <c r="H62" t="s">
        <v>3014</v>
      </c>
    </row>
    <row r="63" spans="1:8" x14ac:dyDescent="0.25">
      <c r="A63" t="s">
        <v>2668</v>
      </c>
      <c r="B63" t="s">
        <v>3131</v>
      </c>
      <c r="C63" t="s">
        <v>2057</v>
      </c>
      <c r="D63" t="s">
        <v>2968</v>
      </c>
      <c r="E63" t="s">
        <v>2619</v>
      </c>
      <c r="F63" t="s">
        <v>2949</v>
      </c>
      <c r="G63" t="s">
        <v>997</v>
      </c>
      <c r="H63" t="s">
        <v>3010</v>
      </c>
    </row>
    <row r="64" spans="1:8" x14ac:dyDescent="0.25">
      <c r="A64" t="s">
        <v>841</v>
      </c>
      <c r="B64" t="s">
        <v>3132</v>
      </c>
      <c r="C64" t="s">
        <v>686</v>
      </c>
      <c r="D64" t="s">
        <v>3097</v>
      </c>
      <c r="E64" t="s">
        <v>1423</v>
      </c>
      <c r="F64" t="s">
        <v>3098</v>
      </c>
      <c r="G64" t="s">
        <v>542</v>
      </c>
      <c r="H64" t="s">
        <v>3323</v>
      </c>
    </row>
    <row r="65" spans="1:8" x14ac:dyDescent="0.25">
      <c r="A65" t="s">
        <v>870</v>
      </c>
      <c r="B65" t="s">
        <v>3222</v>
      </c>
      <c r="C65" t="s">
        <v>1607</v>
      </c>
      <c r="D65" t="s">
        <v>3216</v>
      </c>
      <c r="E65" t="s">
        <v>838</v>
      </c>
      <c r="F65" t="s">
        <v>3224</v>
      </c>
      <c r="G65" t="s">
        <v>778</v>
      </c>
      <c r="H65" t="s">
        <v>3133</v>
      </c>
    </row>
    <row r="66" spans="1:8" x14ac:dyDescent="0.25">
      <c r="A66" t="s">
        <v>833</v>
      </c>
      <c r="B66" t="s">
        <v>3223</v>
      </c>
      <c r="C66" t="s">
        <v>1559</v>
      </c>
      <c r="D66" t="s">
        <v>3241</v>
      </c>
      <c r="E66" t="s">
        <v>1795</v>
      </c>
      <c r="F66" t="s">
        <v>3138</v>
      </c>
      <c r="G66" t="s">
        <v>870</v>
      </c>
      <c r="H66" t="s">
        <v>3222</v>
      </c>
    </row>
    <row r="67" spans="1:8" x14ac:dyDescent="0.25">
      <c r="A67" t="s">
        <v>838</v>
      </c>
      <c r="B67" t="s">
        <v>3224</v>
      </c>
      <c r="C67" t="s">
        <v>870</v>
      </c>
      <c r="D67" t="s">
        <v>3222</v>
      </c>
      <c r="E67" t="s">
        <v>1559</v>
      </c>
      <c r="F67" t="s">
        <v>3241</v>
      </c>
      <c r="G67" t="s">
        <v>126</v>
      </c>
      <c r="H67" t="s">
        <v>3232</v>
      </c>
    </row>
    <row r="68" spans="1:8" x14ac:dyDescent="0.25">
      <c r="A68" t="s">
        <v>2166</v>
      </c>
      <c r="B68" t="s">
        <v>3225</v>
      </c>
      <c r="C68" t="s">
        <v>226</v>
      </c>
      <c r="D68" t="s">
        <v>3240</v>
      </c>
      <c r="E68" t="s">
        <v>1715</v>
      </c>
      <c r="F68" t="s">
        <v>3226</v>
      </c>
      <c r="G68" t="s">
        <v>492</v>
      </c>
      <c r="H68" t="s">
        <v>3332</v>
      </c>
    </row>
    <row r="69" spans="1:8" x14ac:dyDescent="0.25">
      <c r="A69" t="s">
        <v>224</v>
      </c>
      <c r="B69" t="s">
        <v>3237</v>
      </c>
      <c r="C69" t="s">
        <v>202</v>
      </c>
      <c r="D69" t="s">
        <v>2930</v>
      </c>
      <c r="E69" t="s">
        <v>228</v>
      </c>
      <c r="F69" t="s">
        <v>3239</v>
      </c>
      <c r="G69" t="s">
        <v>1602</v>
      </c>
      <c r="H69" t="s">
        <v>3210</v>
      </c>
    </row>
    <row r="70" spans="1:8" x14ac:dyDescent="0.25">
      <c r="A70" t="s">
        <v>231</v>
      </c>
      <c r="B70" t="s">
        <v>3238</v>
      </c>
      <c r="C70" t="s">
        <v>201</v>
      </c>
      <c r="D70" t="s">
        <v>3089</v>
      </c>
      <c r="E70" t="s">
        <v>290</v>
      </c>
      <c r="F70" t="s">
        <v>3208</v>
      </c>
      <c r="G70" t="s">
        <v>228</v>
      </c>
      <c r="H70" t="s">
        <v>3239</v>
      </c>
    </row>
    <row r="71" spans="1:8" x14ac:dyDescent="0.25">
      <c r="A71" t="s">
        <v>228</v>
      </c>
      <c r="B71" t="s">
        <v>3239</v>
      </c>
      <c r="C71" t="s">
        <v>292</v>
      </c>
      <c r="D71" t="s">
        <v>3207</v>
      </c>
      <c r="E71" t="s">
        <v>290</v>
      </c>
      <c r="F71" t="s">
        <v>3208</v>
      </c>
      <c r="G71" t="s">
        <v>303</v>
      </c>
      <c r="H71" t="s">
        <v>3211</v>
      </c>
    </row>
    <row r="72" spans="1:8" x14ac:dyDescent="0.25">
      <c r="A72" t="s">
        <v>226</v>
      </c>
      <c r="B72" t="s">
        <v>3240</v>
      </c>
      <c r="C72" t="s">
        <v>2166</v>
      </c>
      <c r="D72" t="s">
        <v>3225</v>
      </c>
      <c r="E72" t="s">
        <v>2076</v>
      </c>
      <c r="F72" t="s">
        <v>3087</v>
      </c>
      <c r="G72" t="s">
        <v>492</v>
      </c>
      <c r="H72" t="s">
        <v>3332</v>
      </c>
    </row>
    <row r="73" spans="1:8" x14ac:dyDescent="0.25">
      <c r="A73" t="s">
        <v>1559</v>
      </c>
      <c r="B73" t="s">
        <v>3241</v>
      </c>
      <c r="C73" t="s">
        <v>833</v>
      </c>
      <c r="D73" t="s">
        <v>3223</v>
      </c>
      <c r="E73" t="s">
        <v>870</v>
      </c>
      <c r="F73" t="s">
        <v>3222</v>
      </c>
      <c r="G73" t="s">
        <v>838</v>
      </c>
      <c r="H73" t="s">
        <v>3224</v>
      </c>
    </row>
    <row r="74" spans="1:8" x14ac:dyDescent="0.25">
      <c r="A74" t="s">
        <v>756</v>
      </c>
      <c r="B74" t="s">
        <v>2937</v>
      </c>
      <c r="C74" t="s">
        <v>228</v>
      </c>
      <c r="D74" t="s">
        <v>3239</v>
      </c>
      <c r="E74" t="s">
        <v>226</v>
      </c>
      <c r="F74" t="s">
        <v>3240</v>
      </c>
      <c r="G74" t="s">
        <v>2076</v>
      </c>
      <c r="H74" t="s">
        <v>3087</v>
      </c>
    </row>
    <row r="75" spans="1:8" x14ac:dyDescent="0.25">
      <c r="A75" t="s">
        <v>1417</v>
      </c>
      <c r="B75" t="s">
        <v>2938</v>
      </c>
      <c r="C75" t="s">
        <v>69</v>
      </c>
      <c r="D75" t="s">
        <v>3230</v>
      </c>
      <c r="E75" t="s">
        <v>684</v>
      </c>
      <c r="F75" t="s">
        <v>3231</v>
      </c>
      <c r="G75" t="s">
        <v>1574</v>
      </c>
      <c r="H75" t="s">
        <v>2954</v>
      </c>
    </row>
    <row r="76" spans="1:8" x14ac:dyDescent="0.25">
      <c r="A76" t="s">
        <v>1784</v>
      </c>
      <c r="B76" t="s">
        <v>2940</v>
      </c>
      <c r="C76" t="s">
        <v>1582</v>
      </c>
      <c r="D76" t="s">
        <v>3209</v>
      </c>
      <c r="E76" t="s">
        <v>2387</v>
      </c>
      <c r="F76" t="s">
        <v>2967</v>
      </c>
      <c r="G76" t="s">
        <v>1715</v>
      </c>
      <c r="H76" t="s">
        <v>3226</v>
      </c>
    </row>
    <row r="77" spans="1:8" x14ac:dyDescent="0.25">
      <c r="A77" t="s">
        <v>1428</v>
      </c>
      <c r="B77" t="s">
        <v>2939</v>
      </c>
      <c r="C77" t="s">
        <v>194</v>
      </c>
      <c r="D77" t="s">
        <v>3018</v>
      </c>
      <c r="E77" t="s">
        <v>175</v>
      </c>
      <c r="F77" t="s">
        <v>2975</v>
      </c>
      <c r="G77" t="s">
        <v>1084</v>
      </c>
      <c r="H77" t="s">
        <v>3146</v>
      </c>
    </row>
    <row r="78" spans="1:8" x14ac:dyDescent="0.25">
      <c r="A78" t="s">
        <v>764</v>
      </c>
      <c r="B78" t="s">
        <v>2997</v>
      </c>
      <c r="C78" t="s">
        <v>765</v>
      </c>
      <c r="D78" t="s">
        <v>3002</v>
      </c>
      <c r="E78" t="s">
        <v>542</v>
      </c>
      <c r="F78" t="s">
        <v>3323</v>
      </c>
      <c r="G78" t="s">
        <v>686</v>
      </c>
      <c r="H78" t="s">
        <v>3097</v>
      </c>
    </row>
    <row r="79" spans="1:8" x14ac:dyDescent="0.25">
      <c r="A79" t="s">
        <v>776</v>
      </c>
      <c r="B79" t="s">
        <v>2999</v>
      </c>
      <c r="C79" t="s">
        <v>778</v>
      </c>
      <c r="D79" t="s">
        <v>3133</v>
      </c>
      <c r="E79" t="s">
        <v>870</v>
      </c>
      <c r="F79" t="s">
        <v>3222</v>
      </c>
      <c r="G79" t="s">
        <v>1795</v>
      </c>
      <c r="H79" t="s">
        <v>3138</v>
      </c>
    </row>
    <row r="80" spans="1:8" x14ac:dyDescent="0.25">
      <c r="A80" t="s">
        <v>2187</v>
      </c>
      <c r="B80" t="s">
        <v>3000</v>
      </c>
      <c r="C80" t="s">
        <v>870</v>
      </c>
      <c r="D80" t="s">
        <v>3222</v>
      </c>
      <c r="E80" t="s">
        <v>838</v>
      </c>
      <c r="F80" t="s">
        <v>3224</v>
      </c>
      <c r="G80" t="s">
        <v>765</v>
      </c>
      <c r="H80" t="s">
        <v>3002</v>
      </c>
    </row>
    <row r="81" spans="1:8" x14ac:dyDescent="0.25">
      <c r="A81" t="s">
        <v>771</v>
      </c>
      <c r="B81" t="s">
        <v>3001</v>
      </c>
      <c r="C81" t="s">
        <v>1000</v>
      </c>
      <c r="D81" t="s">
        <v>3014</v>
      </c>
      <c r="E81" t="s">
        <v>827</v>
      </c>
      <c r="F81" t="s">
        <v>3130</v>
      </c>
      <c r="G81" t="s">
        <v>1064</v>
      </c>
      <c r="H81" t="s">
        <v>3337</v>
      </c>
    </row>
    <row r="82" spans="1:8" x14ac:dyDescent="0.25">
      <c r="A82" t="s">
        <v>765</v>
      </c>
      <c r="B82" t="s">
        <v>3002</v>
      </c>
      <c r="C82" t="s">
        <v>764</v>
      </c>
      <c r="D82" t="s">
        <v>2997</v>
      </c>
      <c r="E82" t="s">
        <v>778</v>
      </c>
      <c r="F82" t="s">
        <v>3133</v>
      </c>
      <c r="G82" t="s">
        <v>686</v>
      </c>
      <c r="H82" t="s">
        <v>3097</v>
      </c>
    </row>
    <row r="83" spans="1:8" x14ac:dyDescent="0.25">
      <c r="A83" t="s">
        <v>2182</v>
      </c>
      <c r="B83" t="s">
        <v>3003</v>
      </c>
      <c r="C83" t="s">
        <v>541</v>
      </c>
      <c r="D83" t="s">
        <v>2971</v>
      </c>
      <c r="E83" t="s">
        <v>764</v>
      </c>
      <c r="F83" t="s">
        <v>2997</v>
      </c>
      <c r="G83" t="s">
        <v>213</v>
      </c>
      <c r="H83" t="s">
        <v>3082</v>
      </c>
    </row>
    <row r="84" spans="1:8" x14ac:dyDescent="0.25">
      <c r="A84" t="s">
        <v>772</v>
      </c>
      <c r="B84" t="s">
        <v>3004</v>
      </c>
      <c r="C84" t="s">
        <v>141</v>
      </c>
      <c r="D84" t="s">
        <v>3156</v>
      </c>
      <c r="E84" t="s">
        <v>764</v>
      </c>
      <c r="F84" t="s">
        <v>2997</v>
      </c>
      <c r="G84" t="s">
        <v>717</v>
      </c>
      <c r="H84" t="s">
        <v>3160</v>
      </c>
    </row>
    <row r="85" spans="1:8" x14ac:dyDescent="0.25">
      <c r="A85" t="s">
        <v>755</v>
      </c>
      <c r="B85" t="s">
        <v>3005</v>
      </c>
      <c r="C85" t="s">
        <v>149</v>
      </c>
      <c r="D85" t="s">
        <v>3099</v>
      </c>
      <c r="E85" t="s">
        <v>1427</v>
      </c>
      <c r="F85" t="s">
        <v>3120</v>
      </c>
      <c r="G85" t="s">
        <v>686</v>
      </c>
      <c r="H85" t="s">
        <v>3097</v>
      </c>
    </row>
    <row r="86" spans="1:8" x14ac:dyDescent="0.25">
      <c r="A86" t="s">
        <v>1416</v>
      </c>
      <c r="B86" t="s">
        <v>3093</v>
      </c>
      <c r="C86" t="s">
        <v>686</v>
      </c>
      <c r="D86" t="s">
        <v>3097</v>
      </c>
      <c r="E86" t="s">
        <v>1791</v>
      </c>
      <c r="F86" t="s">
        <v>3137</v>
      </c>
      <c r="G86" t="s">
        <v>214</v>
      </c>
      <c r="H86" t="s">
        <v>3090</v>
      </c>
    </row>
    <row r="87" spans="1:8" x14ac:dyDescent="0.25">
      <c r="A87" t="s">
        <v>1420</v>
      </c>
      <c r="B87" t="s">
        <v>3095</v>
      </c>
      <c r="C87" t="s">
        <v>719</v>
      </c>
      <c r="D87" t="s">
        <v>3157</v>
      </c>
      <c r="E87" t="s">
        <v>159</v>
      </c>
      <c r="F87" t="s">
        <v>3187</v>
      </c>
      <c r="G87" t="s">
        <v>167</v>
      </c>
      <c r="H87" t="s">
        <v>2944</v>
      </c>
    </row>
    <row r="88" spans="1:8" x14ac:dyDescent="0.25">
      <c r="A88" t="s">
        <v>1425</v>
      </c>
      <c r="B88" t="s">
        <v>3096</v>
      </c>
      <c r="C88" t="s">
        <v>1666</v>
      </c>
      <c r="D88" t="s">
        <v>3123</v>
      </c>
      <c r="E88" t="s">
        <v>1093</v>
      </c>
      <c r="F88" t="s">
        <v>3050</v>
      </c>
      <c r="G88" t="s">
        <v>141</v>
      </c>
      <c r="H88" t="s">
        <v>3156</v>
      </c>
    </row>
    <row r="89" spans="1:8" x14ac:dyDescent="0.25">
      <c r="A89" t="s">
        <v>686</v>
      </c>
      <c r="B89" t="s">
        <v>3097</v>
      </c>
      <c r="C89" t="s">
        <v>841</v>
      </c>
      <c r="D89" t="s">
        <v>3132</v>
      </c>
      <c r="E89" t="s">
        <v>149</v>
      </c>
      <c r="F89" t="s">
        <v>3099</v>
      </c>
      <c r="G89" t="s">
        <v>764</v>
      </c>
      <c r="H89" t="s">
        <v>2997</v>
      </c>
    </row>
    <row r="90" spans="1:8" x14ac:dyDescent="0.25">
      <c r="A90" t="s">
        <v>1423</v>
      </c>
      <c r="B90" t="s">
        <v>3098</v>
      </c>
      <c r="C90" t="s">
        <v>1789</v>
      </c>
      <c r="D90" t="s">
        <v>3107</v>
      </c>
      <c r="E90" t="s">
        <v>993</v>
      </c>
      <c r="F90" t="s">
        <v>3009</v>
      </c>
      <c r="G90" t="s">
        <v>841</v>
      </c>
      <c r="H90" t="s">
        <v>3132</v>
      </c>
    </row>
    <row r="91" spans="1:8" x14ac:dyDescent="0.25">
      <c r="A91" t="s">
        <v>149</v>
      </c>
      <c r="B91" t="s">
        <v>3099</v>
      </c>
      <c r="C91" t="s">
        <v>114</v>
      </c>
      <c r="D91" t="s">
        <v>3182</v>
      </c>
      <c r="E91" t="s">
        <v>755</v>
      </c>
      <c r="F91" t="s">
        <v>3005</v>
      </c>
      <c r="G91" t="s">
        <v>686</v>
      </c>
      <c r="H91" t="s">
        <v>3097</v>
      </c>
    </row>
    <row r="92" spans="1:8" x14ac:dyDescent="0.25">
      <c r="A92" t="s">
        <v>1434</v>
      </c>
      <c r="B92" t="s">
        <v>3100</v>
      </c>
      <c r="C92" t="s">
        <v>1420</v>
      </c>
      <c r="D92" t="s">
        <v>3095</v>
      </c>
      <c r="E92" t="s">
        <v>1416</v>
      </c>
      <c r="F92" t="s">
        <v>3093</v>
      </c>
      <c r="G92" t="s">
        <v>783</v>
      </c>
      <c r="H92" t="s">
        <v>3136</v>
      </c>
    </row>
    <row r="93" spans="1:8" x14ac:dyDescent="0.25">
      <c r="A93" t="s">
        <v>1534</v>
      </c>
      <c r="B93" t="s">
        <v>3101</v>
      </c>
      <c r="C93" t="s">
        <v>1963</v>
      </c>
      <c r="D93" t="s">
        <v>3106</v>
      </c>
      <c r="E93" t="s">
        <v>480</v>
      </c>
      <c r="F93" t="s">
        <v>2987</v>
      </c>
      <c r="G93" t="s">
        <v>1274</v>
      </c>
      <c r="H93" t="s">
        <v>3109</v>
      </c>
    </row>
    <row r="94" spans="1:8" x14ac:dyDescent="0.25">
      <c r="A94" t="s">
        <v>862</v>
      </c>
      <c r="B94" t="s">
        <v>3103</v>
      </c>
      <c r="C94" t="s">
        <v>1864</v>
      </c>
      <c r="D94" t="s">
        <v>3114</v>
      </c>
      <c r="E94" t="s">
        <v>2239</v>
      </c>
      <c r="F94" t="s">
        <v>3326</v>
      </c>
      <c r="G94" t="s">
        <v>521</v>
      </c>
      <c r="H94" t="s">
        <v>3339</v>
      </c>
    </row>
    <row r="95" spans="1:8" x14ac:dyDescent="0.25">
      <c r="A95" t="s">
        <v>1524</v>
      </c>
      <c r="B95" t="s">
        <v>3104</v>
      </c>
      <c r="C95" t="s">
        <v>1999</v>
      </c>
      <c r="D95" t="s">
        <v>2948</v>
      </c>
      <c r="E95" t="s">
        <v>987</v>
      </c>
      <c r="F95" t="s">
        <v>3008</v>
      </c>
      <c r="G95" t="s">
        <v>2076</v>
      </c>
      <c r="H95" t="s">
        <v>3087</v>
      </c>
    </row>
    <row r="96" spans="1:8" x14ac:dyDescent="0.25">
      <c r="A96" t="s">
        <v>1527</v>
      </c>
      <c r="B96" t="s">
        <v>3105</v>
      </c>
      <c r="C96" t="s">
        <v>847</v>
      </c>
      <c r="D96" t="s">
        <v>3108</v>
      </c>
      <c r="E96" t="s">
        <v>812</v>
      </c>
      <c r="F96" t="s">
        <v>3127</v>
      </c>
      <c r="G96" t="s">
        <v>1256</v>
      </c>
      <c r="H96" t="s">
        <v>3166</v>
      </c>
    </row>
    <row r="97" spans="1:8" x14ac:dyDescent="0.25">
      <c r="A97" t="s">
        <v>1963</v>
      </c>
      <c r="B97" t="s">
        <v>3106</v>
      </c>
      <c r="C97" t="s">
        <v>480</v>
      </c>
      <c r="D97" t="s">
        <v>2987</v>
      </c>
      <c r="E97" t="s">
        <v>1534</v>
      </c>
      <c r="F97" t="s">
        <v>3101</v>
      </c>
      <c r="G97" t="s">
        <v>1274</v>
      </c>
      <c r="H97" t="s">
        <v>3109</v>
      </c>
    </row>
    <row r="98" spans="1:8" x14ac:dyDescent="0.25">
      <c r="A98" t="s">
        <v>1789</v>
      </c>
      <c r="B98" t="s">
        <v>3107</v>
      </c>
      <c r="C98" t="s">
        <v>1423</v>
      </c>
      <c r="D98" t="s">
        <v>3098</v>
      </c>
      <c r="E98" t="s">
        <v>1525</v>
      </c>
      <c r="F98" t="s">
        <v>3139</v>
      </c>
      <c r="G98" t="s">
        <v>1679</v>
      </c>
      <c r="H98" t="s">
        <v>2988</v>
      </c>
    </row>
    <row r="99" spans="1:8" x14ac:dyDescent="0.25">
      <c r="A99" t="s">
        <v>847</v>
      </c>
      <c r="B99" t="s">
        <v>3108</v>
      </c>
      <c r="C99" t="s">
        <v>842</v>
      </c>
      <c r="D99" t="s">
        <v>2933</v>
      </c>
      <c r="E99" t="s">
        <v>1061</v>
      </c>
      <c r="F99" t="s">
        <v>3044</v>
      </c>
      <c r="G99" t="s">
        <v>721</v>
      </c>
      <c r="H99" t="s">
        <v>2972</v>
      </c>
    </row>
    <row r="100" spans="1:8" x14ac:dyDescent="0.25">
      <c r="A100" t="s">
        <v>1430</v>
      </c>
      <c r="B100" t="s">
        <v>3117</v>
      </c>
      <c r="C100" t="s">
        <v>153</v>
      </c>
      <c r="D100" t="s">
        <v>3199</v>
      </c>
      <c r="E100" t="s">
        <v>1826</v>
      </c>
      <c r="F100" t="s">
        <v>3124</v>
      </c>
      <c r="G100" t="s">
        <v>145</v>
      </c>
      <c r="H100" t="s">
        <v>3161</v>
      </c>
    </row>
    <row r="101" spans="1:8" x14ac:dyDescent="0.25">
      <c r="A101" t="s">
        <v>697</v>
      </c>
      <c r="B101" t="s">
        <v>3119</v>
      </c>
      <c r="C101" t="s">
        <v>1427</v>
      </c>
      <c r="D101" t="s">
        <v>3120</v>
      </c>
      <c r="E101" t="s">
        <v>1425</v>
      </c>
      <c r="F101" t="s">
        <v>3096</v>
      </c>
      <c r="G101" t="s">
        <v>551</v>
      </c>
      <c r="H101" t="s">
        <v>2970</v>
      </c>
    </row>
    <row r="102" spans="1:8" x14ac:dyDescent="0.25">
      <c r="A102" t="s">
        <v>1427</v>
      </c>
      <c r="B102" t="s">
        <v>3120</v>
      </c>
      <c r="C102" t="s">
        <v>697</v>
      </c>
      <c r="D102" t="s">
        <v>3119</v>
      </c>
      <c r="E102" t="s">
        <v>755</v>
      </c>
      <c r="F102" t="s">
        <v>3005</v>
      </c>
      <c r="G102" t="s">
        <v>489</v>
      </c>
      <c r="H102" t="s">
        <v>3030</v>
      </c>
    </row>
    <row r="103" spans="1:8" x14ac:dyDescent="0.25">
      <c r="A103" t="s">
        <v>1431</v>
      </c>
      <c r="B103" t="s">
        <v>3121</v>
      </c>
      <c r="C103" t="s">
        <v>760</v>
      </c>
      <c r="D103" t="s">
        <v>3155</v>
      </c>
      <c r="E103" t="s">
        <v>689</v>
      </c>
      <c r="F103" t="s">
        <v>3185</v>
      </c>
      <c r="G103" t="s">
        <v>1826</v>
      </c>
      <c r="H103" t="s">
        <v>3124</v>
      </c>
    </row>
    <row r="104" spans="1:8" x14ac:dyDescent="0.25">
      <c r="A104" t="s">
        <v>1820</v>
      </c>
      <c r="B104" t="s">
        <v>3122</v>
      </c>
      <c r="C104" t="s">
        <v>1255</v>
      </c>
      <c r="D104" t="s">
        <v>3165</v>
      </c>
      <c r="E104" t="s">
        <v>1053</v>
      </c>
      <c r="F104" t="s">
        <v>3045</v>
      </c>
      <c r="G104" t="s">
        <v>1961</v>
      </c>
      <c r="H104" t="s">
        <v>2953</v>
      </c>
    </row>
    <row r="105" spans="1:8" x14ac:dyDescent="0.25">
      <c r="A105" t="s">
        <v>1666</v>
      </c>
      <c r="B105" t="s">
        <v>3123</v>
      </c>
      <c r="C105" t="s">
        <v>1425</v>
      </c>
      <c r="D105" t="s">
        <v>3096</v>
      </c>
      <c r="E105" t="s">
        <v>467</v>
      </c>
      <c r="F105" t="s">
        <v>3040</v>
      </c>
      <c r="G105" t="s">
        <v>697</v>
      </c>
      <c r="H105" t="s">
        <v>3119</v>
      </c>
    </row>
    <row r="106" spans="1:8" x14ac:dyDescent="0.25">
      <c r="A106" t="s">
        <v>1826</v>
      </c>
      <c r="B106" t="s">
        <v>3124</v>
      </c>
      <c r="C106" t="s">
        <v>689</v>
      </c>
      <c r="D106" t="s">
        <v>3185</v>
      </c>
      <c r="E106" t="s">
        <v>1431</v>
      </c>
      <c r="F106" t="s">
        <v>3121</v>
      </c>
      <c r="G106" t="s">
        <v>153</v>
      </c>
      <c r="H106" t="s">
        <v>3199</v>
      </c>
    </row>
    <row r="107" spans="1:8" x14ac:dyDescent="0.25">
      <c r="A107" t="s">
        <v>778</v>
      </c>
      <c r="B107" t="s">
        <v>3133</v>
      </c>
      <c r="C107" t="s">
        <v>776</v>
      </c>
      <c r="D107" t="s">
        <v>2999</v>
      </c>
      <c r="E107" t="s">
        <v>2845</v>
      </c>
      <c r="F107" t="s">
        <v>3153</v>
      </c>
      <c r="G107" t="s">
        <v>870</v>
      </c>
      <c r="H107" t="s">
        <v>3222</v>
      </c>
    </row>
    <row r="108" spans="1:8" x14ac:dyDescent="0.25">
      <c r="A108" t="s">
        <v>835</v>
      </c>
      <c r="B108" t="s">
        <v>3135</v>
      </c>
      <c r="C108" t="s">
        <v>1525</v>
      </c>
      <c r="D108" t="s">
        <v>3139</v>
      </c>
      <c r="E108" t="s">
        <v>836</v>
      </c>
      <c r="F108" t="s">
        <v>2935</v>
      </c>
      <c r="G108" t="s">
        <v>190</v>
      </c>
      <c r="H108" t="s">
        <v>3149</v>
      </c>
    </row>
    <row r="109" spans="1:8" x14ac:dyDescent="0.25">
      <c r="A109" t="s">
        <v>783</v>
      </c>
      <c r="B109" t="s">
        <v>3136</v>
      </c>
      <c r="C109" t="s">
        <v>1791</v>
      </c>
      <c r="D109" t="s">
        <v>3137</v>
      </c>
      <c r="E109" t="s">
        <v>2458</v>
      </c>
      <c r="F109" t="s">
        <v>3159</v>
      </c>
      <c r="G109" t="s">
        <v>1595</v>
      </c>
      <c r="H109" t="s">
        <v>3213</v>
      </c>
    </row>
    <row r="110" spans="1:8" x14ac:dyDescent="0.25">
      <c r="A110" t="s">
        <v>1791</v>
      </c>
      <c r="B110" t="s">
        <v>3137</v>
      </c>
      <c r="C110" t="s">
        <v>783</v>
      </c>
      <c r="D110" t="s">
        <v>3136</v>
      </c>
      <c r="E110" t="s">
        <v>214</v>
      </c>
      <c r="F110" t="s">
        <v>3090</v>
      </c>
      <c r="G110" t="s">
        <v>495</v>
      </c>
      <c r="H110" t="s">
        <v>3331</v>
      </c>
    </row>
    <row r="111" spans="1:8" x14ac:dyDescent="0.25">
      <c r="A111" t="s">
        <v>1795</v>
      </c>
      <c r="B111" t="s">
        <v>3138</v>
      </c>
      <c r="C111" t="s">
        <v>776</v>
      </c>
      <c r="D111" t="s">
        <v>2999</v>
      </c>
      <c r="E111" t="s">
        <v>778</v>
      </c>
      <c r="F111" t="s">
        <v>3133</v>
      </c>
      <c r="G111" t="s">
        <v>870</v>
      </c>
      <c r="H111" t="s">
        <v>3222</v>
      </c>
    </row>
    <row r="112" spans="1:8" x14ac:dyDescent="0.25">
      <c r="A112" t="s">
        <v>1525</v>
      </c>
      <c r="B112" t="s">
        <v>3139</v>
      </c>
      <c r="C112" t="s">
        <v>835</v>
      </c>
      <c r="D112" t="s">
        <v>3135</v>
      </c>
      <c r="E112" t="s">
        <v>721</v>
      </c>
      <c r="F112" t="s">
        <v>2972</v>
      </c>
      <c r="G112" t="s">
        <v>190</v>
      </c>
      <c r="H112" t="s">
        <v>3149</v>
      </c>
    </row>
    <row r="113" spans="1:8" x14ac:dyDescent="0.25">
      <c r="A113" t="s">
        <v>787</v>
      </c>
      <c r="B113" t="s">
        <v>3140</v>
      </c>
      <c r="C113" t="s">
        <v>1087</v>
      </c>
      <c r="D113" t="s">
        <v>3145</v>
      </c>
      <c r="E113" t="s">
        <v>1181</v>
      </c>
      <c r="F113" t="s">
        <v>3144</v>
      </c>
      <c r="G113" t="s">
        <v>1425</v>
      </c>
      <c r="H113" t="s">
        <v>3096</v>
      </c>
    </row>
    <row r="114" spans="1:8" x14ac:dyDescent="0.25">
      <c r="A114" t="s">
        <v>1066</v>
      </c>
      <c r="B114" t="s">
        <v>2941</v>
      </c>
      <c r="C114" t="s">
        <v>721</v>
      </c>
      <c r="D114" t="s">
        <v>2972</v>
      </c>
      <c r="E114" t="s">
        <v>173</v>
      </c>
      <c r="F114" t="s">
        <v>3150</v>
      </c>
      <c r="G114" t="s">
        <v>521</v>
      </c>
      <c r="H114" t="s">
        <v>3339</v>
      </c>
    </row>
    <row r="115" spans="1:8" x14ac:dyDescent="0.25">
      <c r="A115" t="s">
        <v>721</v>
      </c>
      <c r="B115" t="s">
        <v>2972</v>
      </c>
      <c r="C115" t="s">
        <v>842</v>
      </c>
      <c r="D115" t="s">
        <v>2933</v>
      </c>
      <c r="E115" t="s">
        <v>1525</v>
      </c>
      <c r="F115" t="s">
        <v>3139</v>
      </c>
      <c r="G115" t="s">
        <v>1066</v>
      </c>
      <c r="H115" t="s">
        <v>2941</v>
      </c>
    </row>
    <row r="116" spans="1:8" x14ac:dyDescent="0.25">
      <c r="A116" t="s">
        <v>2456</v>
      </c>
      <c r="B116" t="s">
        <v>2943</v>
      </c>
      <c r="C116" t="s">
        <v>303</v>
      </c>
      <c r="D116" t="s">
        <v>3211</v>
      </c>
      <c r="E116" t="s">
        <v>292</v>
      </c>
      <c r="F116" t="s">
        <v>3207</v>
      </c>
      <c r="G116" t="s">
        <v>1584</v>
      </c>
      <c r="H116" t="s">
        <v>3214</v>
      </c>
    </row>
    <row r="117" spans="1:8" x14ac:dyDescent="0.25">
      <c r="A117" t="s">
        <v>2529</v>
      </c>
      <c r="B117" t="s">
        <v>2942</v>
      </c>
      <c r="C117" t="s">
        <v>1453</v>
      </c>
      <c r="D117" t="s">
        <v>3324</v>
      </c>
      <c r="E117" t="s">
        <v>153</v>
      </c>
      <c r="F117" t="s">
        <v>3199</v>
      </c>
      <c r="G117" t="s">
        <v>290</v>
      </c>
      <c r="H117" t="s">
        <v>3208</v>
      </c>
    </row>
    <row r="118" spans="1:8" x14ac:dyDescent="0.25">
      <c r="A118" t="s">
        <v>2845</v>
      </c>
      <c r="B118" t="s">
        <v>3153</v>
      </c>
      <c r="C118" t="s">
        <v>778</v>
      </c>
      <c r="D118" t="s">
        <v>3133</v>
      </c>
      <c r="E118" t="s">
        <v>1607</v>
      </c>
      <c r="F118" t="s">
        <v>3216</v>
      </c>
      <c r="G118" t="s">
        <v>776</v>
      </c>
      <c r="H118" t="s">
        <v>2999</v>
      </c>
    </row>
    <row r="119" spans="1:8" x14ac:dyDescent="0.25">
      <c r="A119" t="s">
        <v>760</v>
      </c>
      <c r="B119" t="s">
        <v>3155</v>
      </c>
      <c r="C119" t="s">
        <v>1431</v>
      </c>
      <c r="D119" t="s">
        <v>3121</v>
      </c>
      <c r="E119" t="s">
        <v>689</v>
      </c>
      <c r="F119" t="s">
        <v>3185</v>
      </c>
      <c r="G119" t="s">
        <v>836</v>
      </c>
      <c r="H119" t="s">
        <v>2935</v>
      </c>
    </row>
    <row r="120" spans="1:8" x14ac:dyDescent="0.25">
      <c r="A120" t="s">
        <v>141</v>
      </c>
      <c r="B120" t="s">
        <v>3156</v>
      </c>
      <c r="C120" t="s">
        <v>1061</v>
      </c>
      <c r="D120" t="s">
        <v>3044</v>
      </c>
      <c r="E120" t="s">
        <v>77</v>
      </c>
      <c r="F120" t="s">
        <v>3196</v>
      </c>
      <c r="G120" t="s">
        <v>213</v>
      </c>
      <c r="H120" t="s">
        <v>3082</v>
      </c>
    </row>
    <row r="121" spans="1:8" x14ac:dyDescent="0.25">
      <c r="A121" t="s">
        <v>719</v>
      </c>
      <c r="B121" t="s">
        <v>3157</v>
      </c>
      <c r="C121" t="s">
        <v>822</v>
      </c>
      <c r="D121" t="s">
        <v>2926</v>
      </c>
      <c r="E121" t="s">
        <v>541</v>
      </c>
      <c r="F121" t="s">
        <v>2971</v>
      </c>
      <c r="G121" t="s">
        <v>795</v>
      </c>
      <c r="H121" t="s">
        <v>2969</v>
      </c>
    </row>
    <row r="122" spans="1:8" x14ac:dyDescent="0.25">
      <c r="A122" t="s">
        <v>892</v>
      </c>
      <c r="B122" t="s">
        <v>3158</v>
      </c>
      <c r="C122" t="s">
        <v>141</v>
      </c>
      <c r="D122" t="s">
        <v>3156</v>
      </c>
      <c r="E122" t="s">
        <v>77</v>
      </c>
      <c r="F122" t="s">
        <v>3196</v>
      </c>
      <c r="G122" t="s">
        <v>1061</v>
      </c>
      <c r="H122" t="s">
        <v>3044</v>
      </c>
    </row>
    <row r="123" spans="1:8" x14ac:dyDescent="0.25">
      <c r="A123" t="s">
        <v>2458</v>
      </c>
      <c r="B123" t="s">
        <v>3159</v>
      </c>
      <c r="C123" t="s">
        <v>721</v>
      </c>
      <c r="D123" t="s">
        <v>2972</v>
      </c>
      <c r="E123" t="s">
        <v>842</v>
      </c>
      <c r="F123" t="s">
        <v>2933</v>
      </c>
      <c r="G123" t="s">
        <v>1525</v>
      </c>
      <c r="H123" t="s">
        <v>3139</v>
      </c>
    </row>
    <row r="124" spans="1:8" x14ac:dyDescent="0.25">
      <c r="A124" t="s">
        <v>717</v>
      </c>
      <c r="B124" t="s">
        <v>3160</v>
      </c>
      <c r="C124" t="s">
        <v>1061</v>
      </c>
      <c r="D124" t="s">
        <v>3044</v>
      </c>
      <c r="E124" t="s">
        <v>764</v>
      </c>
      <c r="F124" t="s">
        <v>2997</v>
      </c>
      <c r="G124" t="s">
        <v>141</v>
      </c>
      <c r="H124" t="s">
        <v>3156</v>
      </c>
    </row>
    <row r="125" spans="1:8" x14ac:dyDescent="0.25">
      <c r="A125" t="s">
        <v>145</v>
      </c>
      <c r="B125" t="s">
        <v>3161</v>
      </c>
      <c r="C125" t="s">
        <v>687</v>
      </c>
      <c r="D125" t="s">
        <v>3184</v>
      </c>
      <c r="E125" t="s">
        <v>1607</v>
      </c>
      <c r="F125" t="s">
        <v>3216</v>
      </c>
      <c r="G125" t="s">
        <v>1345</v>
      </c>
      <c r="H125" t="s">
        <v>2928</v>
      </c>
    </row>
    <row r="126" spans="1:8" x14ac:dyDescent="0.25">
      <c r="A126" t="s">
        <v>114</v>
      </c>
      <c r="B126" t="s">
        <v>3182</v>
      </c>
      <c r="C126" t="s">
        <v>149</v>
      </c>
      <c r="D126" t="s">
        <v>3099</v>
      </c>
      <c r="E126" t="s">
        <v>765</v>
      </c>
      <c r="F126" t="s">
        <v>3002</v>
      </c>
      <c r="G126" t="s">
        <v>686</v>
      </c>
      <c r="H126" t="s">
        <v>3097</v>
      </c>
    </row>
    <row r="127" spans="1:8" x14ac:dyDescent="0.25">
      <c r="A127" t="s">
        <v>687</v>
      </c>
      <c r="B127" t="s">
        <v>3184</v>
      </c>
      <c r="C127" t="s">
        <v>1559</v>
      </c>
      <c r="D127" t="s">
        <v>3241</v>
      </c>
      <c r="E127" t="s">
        <v>1431</v>
      </c>
      <c r="F127" t="s">
        <v>3121</v>
      </c>
      <c r="G127" t="s">
        <v>765</v>
      </c>
      <c r="H127" t="s">
        <v>3002</v>
      </c>
    </row>
    <row r="128" spans="1:8" x14ac:dyDescent="0.25">
      <c r="A128" t="s">
        <v>689</v>
      </c>
      <c r="B128" t="s">
        <v>3185</v>
      </c>
      <c r="C128" t="s">
        <v>760</v>
      </c>
      <c r="D128" t="s">
        <v>3155</v>
      </c>
      <c r="E128" t="s">
        <v>1187</v>
      </c>
      <c r="F128" t="s">
        <v>3141</v>
      </c>
      <c r="G128" t="s">
        <v>1431</v>
      </c>
      <c r="H128" t="s">
        <v>3121</v>
      </c>
    </row>
    <row r="129" spans="1:8" x14ac:dyDescent="0.25">
      <c r="A129" t="s">
        <v>116</v>
      </c>
      <c r="B129" t="s">
        <v>3186</v>
      </c>
      <c r="C129" t="s">
        <v>119</v>
      </c>
      <c r="D129" t="s">
        <v>3201</v>
      </c>
      <c r="E129" t="s">
        <v>1058</v>
      </c>
      <c r="F129" t="s">
        <v>3043</v>
      </c>
      <c r="G129" t="s">
        <v>1069</v>
      </c>
      <c r="H129" t="s">
        <v>3047</v>
      </c>
    </row>
    <row r="130" spans="1:8" x14ac:dyDescent="0.25">
      <c r="A130" t="s">
        <v>159</v>
      </c>
      <c r="B130" t="s">
        <v>3187</v>
      </c>
      <c r="C130" t="s">
        <v>1076</v>
      </c>
      <c r="D130" t="s">
        <v>3041</v>
      </c>
      <c r="E130" t="s">
        <v>1091</v>
      </c>
      <c r="F130" t="s">
        <v>3173</v>
      </c>
      <c r="G130" t="s">
        <v>1420</v>
      </c>
      <c r="H130" t="s">
        <v>3095</v>
      </c>
    </row>
    <row r="131" spans="1:8" x14ac:dyDescent="0.25">
      <c r="A131" t="s">
        <v>69</v>
      </c>
      <c r="B131" t="s">
        <v>3230</v>
      </c>
      <c r="C131" t="s">
        <v>684</v>
      </c>
      <c r="D131" t="s">
        <v>3231</v>
      </c>
      <c r="E131" t="s">
        <v>1417</v>
      </c>
      <c r="F131" t="s">
        <v>2938</v>
      </c>
      <c r="G131" t="s">
        <v>224</v>
      </c>
      <c r="H131" t="s">
        <v>3237</v>
      </c>
    </row>
    <row r="132" spans="1:8" x14ac:dyDescent="0.25">
      <c r="A132" t="s">
        <v>684</v>
      </c>
      <c r="B132" t="s">
        <v>3231</v>
      </c>
      <c r="C132" t="s">
        <v>756</v>
      </c>
      <c r="D132" t="s">
        <v>2937</v>
      </c>
      <c r="E132" t="s">
        <v>2076</v>
      </c>
      <c r="F132" t="s">
        <v>3087</v>
      </c>
      <c r="G132" t="s">
        <v>226</v>
      </c>
      <c r="H132" t="s">
        <v>3240</v>
      </c>
    </row>
    <row r="133" spans="1:8" x14ac:dyDescent="0.25">
      <c r="A133" t="s">
        <v>126</v>
      </c>
      <c r="B133" t="s">
        <v>3232</v>
      </c>
      <c r="C133" t="s">
        <v>838</v>
      </c>
      <c r="D133" t="s">
        <v>3224</v>
      </c>
      <c r="E133" t="s">
        <v>78</v>
      </c>
      <c r="F133" t="s">
        <v>3234</v>
      </c>
      <c r="G133" t="s">
        <v>109</v>
      </c>
      <c r="H133" t="s">
        <v>3235</v>
      </c>
    </row>
    <row r="134" spans="1:8" x14ac:dyDescent="0.25">
      <c r="A134" t="s">
        <v>81</v>
      </c>
      <c r="B134" t="s">
        <v>3233</v>
      </c>
      <c r="C134" t="s">
        <v>901</v>
      </c>
      <c r="D134" t="s">
        <v>3236</v>
      </c>
      <c r="E134" t="s">
        <v>109</v>
      </c>
      <c r="F134" t="s">
        <v>3235</v>
      </c>
      <c r="G134" t="s">
        <v>292</v>
      </c>
      <c r="H134" t="s">
        <v>3207</v>
      </c>
    </row>
    <row r="135" spans="1:8" x14ac:dyDescent="0.25">
      <c r="A135" t="s">
        <v>78</v>
      </c>
      <c r="B135" t="s">
        <v>3234</v>
      </c>
      <c r="C135" t="s">
        <v>1595</v>
      </c>
      <c r="D135" t="s">
        <v>3213</v>
      </c>
      <c r="E135" t="s">
        <v>126</v>
      </c>
      <c r="F135" t="s">
        <v>3232</v>
      </c>
      <c r="G135" t="s">
        <v>1589</v>
      </c>
      <c r="H135" t="s">
        <v>3215</v>
      </c>
    </row>
    <row r="136" spans="1:8" x14ac:dyDescent="0.25">
      <c r="A136" t="s">
        <v>109</v>
      </c>
      <c r="B136" t="s">
        <v>3235</v>
      </c>
      <c r="C136" t="s">
        <v>292</v>
      </c>
      <c r="D136" t="s">
        <v>3207</v>
      </c>
      <c r="E136" t="s">
        <v>303</v>
      </c>
      <c r="F136" t="s">
        <v>3211</v>
      </c>
      <c r="G136" t="s">
        <v>81</v>
      </c>
      <c r="H136" t="s">
        <v>3233</v>
      </c>
    </row>
    <row r="137" spans="1:8" x14ac:dyDescent="0.25">
      <c r="A137" t="s">
        <v>901</v>
      </c>
      <c r="B137" t="s">
        <v>3236</v>
      </c>
      <c r="C137" t="s">
        <v>81</v>
      </c>
      <c r="D137" t="s">
        <v>3233</v>
      </c>
      <c r="E137" t="s">
        <v>109</v>
      </c>
      <c r="F137" t="s">
        <v>3235</v>
      </c>
      <c r="G137" t="s">
        <v>756</v>
      </c>
      <c r="H137" t="s">
        <v>2937</v>
      </c>
    </row>
    <row r="138" spans="1:8" x14ac:dyDescent="0.25">
      <c r="A138" t="s">
        <v>77</v>
      </c>
      <c r="B138" t="s">
        <v>3196</v>
      </c>
      <c r="C138" t="s">
        <v>141</v>
      </c>
      <c r="D138" t="s">
        <v>3156</v>
      </c>
      <c r="E138" t="s">
        <v>892</v>
      </c>
      <c r="F138" t="s">
        <v>3158</v>
      </c>
      <c r="G138" t="s">
        <v>1061</v>
      </c>
      <c r="H138" t="s">
        <v>3044</v>
      </c>
    </row>
    <row r="139" spans="1:8" x14ac:dyDescent="0.25">
      <c r="A139" t="s">
        <v>897</v>
      </c>
      <c r="B139" t="s">
        <v>3198</v>
      </c>
      <c r="C139" t="s">
        <v>1061</v>
      </c>
      <c r="D139" t="s">
        <v>3044</v>
      </c>
      <c r="E139" t="s">
        <v>1064</v>
      </c>
      <c r="F139" t="s">
        <v>3337</v>
      </c>
      <c r="G139" t="s">
        <v>77</v>
      </c>
      <c r="H139" t="s">
        <v>3196</v>
      </c>
    </row>
    <row r="140" spans="1:8" x14ac:dyDescent="0.25">
      <c r="A140" t="s">
        <v>153</v>
      </c>
      <c r="B140" t="s">
        <v>3199</v>
      </c>
      <c r="C140" t="s">
        <v>1431</v>
      </c>
      <c r="D140" t="s">
        <v>3121</v>
      </c>
      <c r="E140" t="s">
        <v>2529</v>
      </c>
      <c r="F140" t="s">
        <v>2942</v>
      </c>
      <c r="G140" t="s">
        <v>687</v>
      </c>
      <c r="H140" t="s">
        <v>3184</v>
      </c>
    </row>
    <row r="141" spans="1:8" x14ac:dyDescent="0.25">
      <c r="A141" t="s">
        <v>2826</v>
      </c>
      <c r="B141" t="s">
        <v>3200</v>
      </c>
      <c r="C141" t="s">
        <v>1053</v>
      </c>
      <c r="D141" t="s">
        <v>3045</v>
      </c>
      <c r="E141" t="s">
        <v>616</v>
      </c>
      <c r="F141" t="s">
        <v>3034</v>
      </c>
      <c r="G141" t="s">
        <v>1999</v>
      </c>
      <c r="H141" t="s">
        <v>2948</v>
      </c>
    </row>
    <row r="142" spans="1:8" x14ac:dyDescent="0.25">
      <c r="A142" t="s">
        <v>119</v>
      </c>
      <c r="B142" t="s">
        <v>3201</v>
      </c>
      <c r="C142" t="s">
        <v>116</v>
      </c>
      <c r="D142" t="s">
        <v>3186</v>
      </c>
      <c r="E142" t="s">
        <v>1066</v>
      </c>
      <c r="F142" t="s">
        <v>2941</v>
      </c>
      <c r="G142" t="s">
        <v>1061</v>
      </c>
      <c r="H142" t="s">
        <v>3044</v>
      </c>
    </row>
    <row r="143" spans="1:8" x14ac:dyDescent="0.25">
      <c r="A143" t="s">
        <v>893</v>
      </c>
      <c r="B143" t="s">
        <v>3202</v>
      </c>
      <c r="C143" t="s">
        <v>119</v>
      </c>
      <c r="D143" t="s">
        <v>3201</v>
      </c>
      <c r="E143" t="s">
        <v>541</v>
      </c>
      <c r="F143" t="s">
        <v>2971</v>
      </c>
      <c r="G143" t="s">
        <v>482</v>
      </c>
      <c r="H143" t="s">
        <v>3113</v>
      </c>
    </row>
    <row r="144" spans="1:8" x14ac:dyDescent="0.25">
      <c r="A144" t="s">
        <v>1674</v>
      </c>
      <c r="B144" t="s">
        <v>2976</v>
      </c>
      <c r="C144" t="s">
        <v>1176</v>
      </c>
      <c r="D144" t="s">
        <v>2983</v>
      </c>
      <c r="E144" t="s">
        <v>689</v>
      </c>
      <c r="F144" t="s">
        <v>3185</v>
      </c>
      <c r="G144" t="s">
        <v>1187</v>
      </c>
      <c r="H144" t="s">
        <v>3141</v>
      </c>
    </row>
    <row r="145" spans="1:8" x14ac:dyDescent="0.25">
      <c r="A145" t="s">
        <v>59</v>
      </c>
      <c r="B145" t="s">
        <v>2977</v>
      </c>
      <c r="C145" t="s">
        <v>2392</v>
      </c>
      <c r="D145" t="s">
        <v>3051</v>
      </c>
      <c r="E145" t="s">
        <v>489</v>
      </c>
      <c r="F145" t="s">
        <v>3030</v>
      </c>
      <c r="G145" t="s">
        <v>736</v>
      </c>
      <c r="H145" t="s">
        <v>3078</v>
      </c>
    </row>
    <row r="146" spans="1:8" x14ac:dyDescent="0.25">
      <c r="A146" t="s">
        <v>1574</v>
      </c>
      <c r="B146" t="s">
        <v>2954</v>
      </c>
      <c r="C146" t="s">
        <v>1150</v>
      </c>
      <c r="D146" t="s">
        <v>3259</v>
      </c>
      <c r="E146" t="s">
        <v>69</v>
      </c>
      <c r="F146" t="s">
        <v>3230</v>
      </c>
      <c r="G146" t="s">
        <v>2346</v>
      </c>
      <c r="H146" t="s">
        <v>2961</v>
      </c>
    </row>
    <row r="147" spans="1:8" x14ac:dyDescent="0.25">
      <c r="A147" t="s">
        <v>1961</v>
      </c>
      <c r="B147" t="s">
        <v>2953</v>
      </c>
      <c r="C147" t="s">
        <v>1820</v>
      </c>
      <c r="D147" t="s">
        <v>3122</v>
      </c>
      <c r="E147" t="s">
        <v>2366</v>
      </c>
      <c r="F147" t="s">
        <v>2952</v>
      </c>
      <c r="G147" t="s">
        <v>1658</v>
      </c>
      <c r="H147" t="s">
        <v>2964</v>
      </c>
    </row>
    <row r="148" spans="1:8" x14ac:dyDescent="0.25">
      <c r="A148" t="s">
        <v>2434</v>
      </c>
      <c r="B148" t="s">
        <v>2955</v>
      </c>
      <c r="C148" t="s">
        <v>1255</v>
      </c>
      <c r="D148" t="s">
        <v>3165</v>
      </c>
      <c r="E148" t="s">
        <v>290</v>
      </c>
      <c r="F148" t="s">
        <v>3208</v>
      </c>
      <c r="G148" t="s">
        <v>312</v>
      </c>
      <c r="H148" t="s">
        <v>3195</v>
      </c>
    </row>
    <row r="149" spans="1:8" x14ac:dyDescent="0.25">
      <c r="A149" t="s">
        <v>591</v>
      </c>
      <c r="B149" t="s">
        <v>2956</v>
      </c>
      <c r="C149" t="s">
        <v>368</v>
      </c>
      <c r="D149" t="s">
        <v>3070</v>
      </c>
      <c r="E149" t="s">
        <v>974</v>
      </c>
      <c r="F149" t="s">
        <v>3060</v>
      </c>
      <c r="G149" t="s">
        <v>733</v>
      </c>
      <c r="H149" t="s">
        <v>3072</v>
      </c>
    </row>
    <row r="150" spans="1:8" x14ac:dyDescent="0.25">
      <c r="A150" t="s">
        <v>463</v>
      </c>
      <c r="B150" t="s">
        <v>2984</v>
      </c>
      <c r="C150" t="s">
        <v>1932</v>
      </c>
      <c r="D150" t="s">
        <v>3143</v>
      </c>
      <c r="E150" t="s">
        <v>309</v>
      </c>
      <c r="F150" t="s">
        <v>2965</v>
      </c>
      <c r="G150" t="s">
        <v>1295</v>
      </c>
      <c r="H150" t="s">
        <v>3263</v>
      </c>
    </row>
    <row r="151" spans="1:8" x14ac:dyDescent="0.25">
      <c r="A151" t="s">
        <v>475</v>
      </c>
      <c r="B151" t="s">
        <v>2986</v>
      </c>
      <c r="C151" t="s">
        <v>1679</v>
      </c>
      <c r="D151" t="s">
        <v>2988</v>
      </c>
      <c r="E151" t="s">
        <v>467</v>
      </c>
      <c r="F151" t="s">
        <v>3040</v>
      </c>
      <c r="G151" t="s">
        <v>59</v>
      </c>
      <c r="H151" t="s">
        <v>2977</v>
      </c>
    </row>
    <row r="152" spans="1:8" x14ac:dyDescent="0.25">
      <c r="A152" t="s">
        <v>480</v>
      </c>
      <c r="B152" t="s">
        <v>2987</v>
      </c>
      <c r="C152" t="s">
        <v>1274</v>
      </c>
      <c r="D152" t="s">
        <v>3109</v>
      </c>
      <c r="E152" t="s">
        <v>1963</v>
      </c>
      <c r="F152" t="s">
        <v>3106</v>
      </c>
      <c r="G152" t="s">
        <v>836</v>
      </c>
      <c r="H152" t="s">
        <v>2935</v>
      </c>
    </row>
    <row r="153" spans="1:8" x14ac:dyDescent="0.25">
      <c r="A153" t="s">
        <v>1679</v>
      </c>
      <c r="B153" t="s">
        <v>2988</v>
      </c>
      <c r="C153" t="s">
        <v>2109</v>
      </c>
      <c r="D153" t="s">
        <v>3058</v>
      </c>
      <c r="E153" t="s">
        <v>1187</v>
      </c>
      <c r="F153" t="s">
        <v>3141</v>
      </c>
      <c r="G153" t="s">
        <v>1184</v>
      </c>
      <c r="H153" t="s">
        <v>2979</v>
      </c>
    </row>
    <row r="154" spans="1:8" x14ac:dyDescent="0.25">
      <c r="A154" t="s">
        <v>464</v>
      </c>
      <c r="B154" t="s">
        <v>2989</v>
      </c>
      <c r="C154" t="s">
        <v>1087</v>
      </c>
      <c r="D154" t="s">
        <v>3145</v>
      </c>
      <c r="E154" t="s">
        <v>1181</v>
      </c>
      <c r="F154" t="s">
        <v>3144</v>
      </c>
      <c r="G154" t="s">
        <v>475</v>
      </c>
      <c r="H154" t="s">
        <v>2986</v>
      </c>
    </row>
    <row r="155" spans="1:8" x14ac:dyDescent="0.25">
      <c r="A155" t="s">
        <v>587</v>
      </c>
      <c r="B155" t="s">
        <v>3028</v>
      </c>
      <c r="C155" t="s">
        <v>368</v>
      </c>
      <c r="D155" t="s">
        <v>3070</v>
      </c>
      <c r="E155" t="s">
        <v>489</v>
      </c>
      <c r="F155" t="s">
        <v>3030</v>
      </c>
      <c r="G155" t="s">
        <v>1584</v>
      </c>
      <c r="H155" t="s">
        <v>3214</v>
      </c>
    </row>
    <row r="156" spans="1:8" x14ac:dyDescent="0.25">
      <c r="A156" t="s">
        <v>489</v>
      </c>
      <c r="B156" t="s">
        <v>3030</v>
      </c>
      <c r="C156" t="s">
        <v>736</v>
      </c>
      <c r="D156" t="s">
        <v>3078</v>
      </c>
      <c r="E156" t="s">
        <v>671</v>
      </c>
      <c r="F156" t="s">
        <v>3076</v>
      </c>
      <c r="G156" t="s">
        <v>2392</v>
      </c>
      <c r="H156" t="s">
        <v>3051</v>
      </c>
    </row>
    <row r="157" spans="1:8" x14ac:dyDescent="0.25">
      <c r="A157" t="s">
        <v>589</v>
      </c>
      <c r="B157" t="s">
        <v>3031</v>
      </c>
      <c r="C157" t="s">
        <v>643</v>
      </c>
      <c r="D157" t="s">
        <v>3179</v>
      </c>
      <c r="E157" t="s">
        <v>585</v>
      </c>
      <c r="F157" t="s">
        <v>3033</v>
      </c>
      <c r="G157" t="s">
        <v>364</v>
      </c>
      <c r="H157" t="s">
        <v>3074</v>
      </c>
    </row>
    <row r="158" spans="1:8" x14ac:dyDescent="0.25">
      <c r="A158" t="s">
        <v>2450</v>
      </c>
      <c r="B158" t="s">
        <v>3032</v>
      </c>
      <c r="C158" t="s">
        <v>2437</v>
      </c>
      <c r="D158" t="s">
        <v>3038</v>
      </c>
      <c r="E158" t="s">
        <v>583</v>
      </c>
      <c r="F158" t="s">
        <v>3037</v>
      </c>
      <c r="G158" t="s">
        <v>892</v>
      </c>
      <c r="H158" t="s">
        <v>3158</v>
      </c>
    </row>
    <row r="159" spans="1:8" x14ac:dyDescent="0.25">
      <c r="A159" t="s">
        <v>585</v>
      </c>
      <c r="B159" t="s">
        <v>3033</v>
      </c>
      <c r="C159" t="s">
        <v>2392</v>
      </c>
      <c r="D159" t="s">
        <v>3051</v>
      </c>
      <c r="E159" t="s">
        <v>736</v>
      </c>
      <c r="F159" t="s">
        <v>3078</v>
      </c>
      <c r="G159" t="s">
        <v>169</v>
      </c>
      <c r="H159" t="s">
        <v>2947</v>
      </c>
    </row>
    <row r="160" spans="1:8" x14ac:dyDescent="0.25">
      <c r="A160" t="s">
        <v>616</v>
      </c>
      <c r="B160" t="s">
        <v>3034</v>
      </c>
      <c r="C160" t="s">
        <v>2826</v>
      </c>
      <c r="D160" t="s">
        <v>3200</v>
      </c>
      <c r="E160" t="s">
        <v>585</v>
      </c>
      <c r="F160" t="s">
        <v>3033</v>
      </c>
      <c r="G160" t="s">
        <v>226</v>
      </c>
      <c r="H160" t="s">
        <v>3240</v>
      </c>
    </row>
    <row r="161" spans="1:8" x14ac:dyDescent="0.25">
      <c r="A161" t="s">
        <v>595</v>
      </c>
      <c r="B161" t="s">
        <v>3035</v>
      </c>
      <c r="C161" t="s">
        <v>1152</v>
      </c>
      <c r="D161" t="s">
        <v>3065</v>
      </c>
      <c r="E161" t="s">
        <v>364</v>
      </c>
      <c r="F161" t="s">
        <v>3074</v>
      </c>
      <c r="G161" t="s">
        <v>585</v>
      </c>
      <c r="H161" t="s">
        <v>3033</v>
      </c>
    </row>
    <row r="162" spans="1:8" x14ac:dyDescent="0.25">
      <c r="A162" t="s">
        <v>598</v>
      </c>
      <c r="B162" t="s">
        <v>3036</v>
      </c>
      <c r="C162" t="s">
        <v>2307</v>
      </c>
      <c r="D162" t="s">
        <v>3206</v>
      </c>
      <c r="E162" t="s">
        <v>303</v>
      </c>
      <c r="F162" t="s">
        <v>3211</v>
      </c>
      <c r="G162" t="s">
        <v>587</v>
      </c>
      <c r="H162" t="s">
        <v>3028</v>
      </c>
    </row>
    <row r="163" spans="1:8" x14ac:dyDescent="0.25">
      <c r="A163" t="s">
        <v>583</v>
      </c>
      <c r="B163" t="s">
        <v>3037</v>
      </c>
      <c r="C163" t="s">
        <v>1061</v>
      </c>
      <c r="D163" t="s">
        <v>3044</v>
      </c>
      <c r="E163" t="s">
        <v>1256</v>
      </c>
      <c r="F163" t="s">
        <v>3166</v>
      </c>
      <c r="G163" t="s">
        <v>119</v>
      </c>
      <c r="H163" t="s">
        <v>3201</v>
      </c>
    </row>
    <row r="164" spans="1:8" x14ac:dyDescent="0.25">
      <c r="A164" t="s">
        <v>2437</v>
      </c>
      <c r="B164" t="s">
        <v>3038</v>
      </c>
      <c r="C164" t="s">
        <v>2450</v>
      </c>
      <c r="D164" t="s">
        <v>3032</v>
      </c>
      <c r="E164" t="s">
        <v>583</v>
      </c>
      <c r="F164" t="s">
        <v>3037</v>
      </c>
      <c r="G164" t="s">
        <v>892</v>
      </c>
      <c r="H164" t="s">
        <v>3158</v>
      </c>
    </row>
    <row r="165" spans="1:8" x14ac:dyDescent="0.25">
      <c r="A165" t="s">
        <v>624</v>
      </c>
      <c r="B165" t="s">
        <v>3039</v>
      </c>
      <c r="C165" t="s">
        <v>332</v>
      </c>
      <c r="D165" t="s">
        <v>3026</v>
      </c>
      <c r="E165" t="s">
        <v>1267</v>
      </c>
      <c r="F165" t="s">
        <v>3169</v>
      </c>
      <c r="G165" t="s">
        <v>1864</v>
      </c>
      <c r="H165" t="s">
        <v>3114</v>
      </c>
    </row>
    <row r="166" spans="1:8" x14ac:dyDescent="0.25">
      <c r="A166" t="s">
        <v>467</v>
      </c>
      <c r="B166" t="s">
        <v>3040</v>
      </c>
      <c r="C166" t="s">
        <v>323</v>
      </c>
      <c r="D166" t="s">
        <v>3193</v>
      </c>
      <c r="E166" t="s">
        <v>64</v>
      </c>
      <c r="F166" t="s">
        <v>3205</v>
      </c>
      <c r="G166" t="s">
        <v>1093</v>
      </c>
      <c r="H166" t="s">
        <v>3050</v>
      </c>
    </row>
    <row r="167" spans="1:8" x14ac:dyDescent="0.25">
      <c r="A167" t="s">
        <v>974</v>
      </c>
      <c r="B167" t="s">
        <v>3060</v>
      </c>
      <c r="C167" t="s">
        <v>733</v>
      </c>
      <c r="D167" t="s">
        <v>3072</v>
      </c>
      <c r="E167" t="s">
        <v>368</v>
      </c>
      <c r="F167" t="s">
        <v>3070</v>
      </c>
      <c r="G167" t="s">
        <v>591</v>
      </c>
      <c r="H167" t="s">
        <v>2956</v>
      </c>
    </row>
    <row r="168" spans="1:8" x14ac:dyDescent="0.25">
      <c r="A168" t="s">
        <v>57</v>
      </c>
      <c r="B168" t="s">
        <v>3062</v>
      </c>
      <c r="C168" t="s">
        <v>61</v>
      </c>
      <c r="D168" t="s">
        <v>3064</v>
      </c>
      <c r="E168" t="s">
        <v>64</v>
      </c>
      <c r="F168" t="s">
        <v>3205</v>
      </c>
      <c r="G168" t="s">
        <v>59</v>
      </c>
      <c r="H168" t="s">
        <v>2977</v>
      </c>
    </row>
    <row r="169" spans="1:8" x14ac:dyDescent="0.25">
      <c r="A169" t="s">
        <v>64</v>
      </c>
      <c r="B169" t="s">
        <v>3205</v>
      </c>
      <c r="C169" t="s">
        <v>467</v>
      </c>
      <c r="D169" t="s">
        <v>3040</v>
      </c>
      <c r="E169" t="s">
        <v>1184</v>
      </c>
      <c r="F169" t="s">
        <v>2979</v>
      </c>
      <c r="G169" t="s">
        <v>736</v>
      </c>
      <c r="H169" t="s">
        <v>3078</v>
      </c>
    </row>
    <row r="170" spans="1:8" x14ac:dyDescent="0.25">
      <c r="A170" t="s">
        <v>55</v>
      </c>
      <c r="B170" t="s">
        <v>3063</v>
      </c>
      <c r="C170" t="s">
        <v>1152</v>
      </c>
      <c r="D170" t="s">
        <v>3065</v>
      </c>
      <c r="E170" t="s">
        <v>57</v>
      </c>
      <c r="F170" t="s">
        <v>3062</v>
      </c>
      <c r="G170" t="s">
        <v>1589</v>
      </c>
      <c r="H170" t="s">
        <v>3215</v>
      </c>
    </row>
    <row r="171" spans="1:8" x14ac:dyDescent="0.25">
      <c r="A171" t="s">
        <v>61</v>
      </c>
      <c r="B171" t="s">
        <v>3064</v>
      </c>
      <c r="C171" t="s">
        <v>57</v>
      </c>
      <c r="D171" t="s">
        <v>3062</v>
      </c>
      <c r="E171" t="s">
        <v>1184</v>
      </c>
      <c r="F171" t="s">
        <v>2979</v>
      </c>
      <c r="G171" t="s">
        <v>585</v>
      </c>
      <c r="H171" t="s">
        <v>3033</v>
      </c>
    </row>
    <row r="172" spans="1:8" x14ac:dyDescent="0.25">
      <c r="A172" t="s">
        <v>49</v>
      </c>
      <c r="B172" t="s">
        <v>3203</v>
      </c>
      <c r="C172" t="s">
        <v>1298</v>
      </c>
      <c r="D172" t="s">
        <v>3170</v>
      </c>
      <c r="E172" t="s">
        <v>1152</v>
      </c>
      <c r="F172" t="s">
        <v>3065</v>
      </c>
      <c r="G172" t="s">
        <v>1174</v>
      </c>
      <c r="H172" t="s">
        <v>2981</v>
      </c>
    </row>
    <row r="173" spans="1:8" x14ac:dyDescent="0.25">
      <c r="A173" t="s">
        <v>2307</v>
      </c>
      <c r="B173" t="s">
        <v>3206</v>
      </c>
      <c r="C173" t="s">
        <v>598</v>
      </c>
      <c r="D173" t="s">
        <v>3036</v>
      </c>
      <c r="E173" t="s">
        <v>368</v>
      </c>
      <c r="F173" t="s">
        <v>3070</v>
      </c>
      <c r="G173" t="s">
        <v>587</v>
      </c>
      <c r="H173" t="s">
        <v>3028</v>
      </c>
    </row>
    <row r="174" spans="1:8" x14ac:dyDescent="0.25">
      <c r="A174" t="s">
        <v>1152</v>
      </c>
      <c r="B174" t="s">
        <v>3065</v>
      </c>
      <c r="C174" t="s">
        <v>55</v>
      </c>
      <c r="D174" t="s">
        <v>3063</v>
      </c>
      <c r="E174" t="s">
        <v>595</v>
      </c>
      <c r="F174" t="s">
        <v>3035</v>
      </c>
      <c r="G174" t="s">
        <v>649</v>
      </c>
      <c r="H174" t="s">
        <v>3175</v>
      </c>
    </row>
    <row r="175" spans="1:8" x14ac:dyDescent="0.25">
      <c r="A175" t="s">
        <v>2787</v>
      </c>
      <c r="B175" t="s">
        <v>3066</v>
      </c>
      <c r="C175" t="s">
        <v>639</v>
      </c>
      <c r="D175" t="s">
        <v>3271</v>
      </c>
      <c r="E175" t="s">
        <v>1106</v>
      </c>
      <c r="F175" t="s">
        <v>3181</v>
      </c>
      <c r="G175" t="s">
        <v>2090</v>
      </c>
      <c r="H175" t="s">
        <v>2960</v>
      </c>
    </row>
    <row r="176" spans="1:8" x14ac:dyDescent="0.25">
      <c r="A176" t="s">
        <v>53</v>
      </c>
      <c r="B176" t="s">
        <v>3204</v>
      </c>
      <c r="C176" t="s">
        <v>226</v>
      </c>
      <c r="D176" t="s">
        <v>3240</v>
      </c>
      <c r="E176" t="s">
        <v>2076</v>
      </c>
      <c r="F176" t="s">
        <v>3087</v>
      </c>
      <c r="G176" t="s">
        <v>684</v>
      </c>
      <c r="H176" t="s">
        <v>3231</v>
      </c>
    </row>
    <row r="177" spans="1:8" x14ac:dyDescent="0.25">
      <c r="A177" t="s">
        <v>1274</v>
      </c>
      <c r="B177" t="s">
        <v>3109</v>
      </c>
      <c r="C177" t="s">
        <v>1789</v>
      </c>
      <c r="D177" t="s">
        <v>3107</v>
      </c>
      <c r="E177" t="s">
        <v>487</v>
      </c>
      <c r="F177" t="s">
        <v>3167</v>
      </c>
      <c r="G177" t="s">
        <v>173</v>
      </c>
      <c r="H177" t="s">
        <v>3150</v>
      </c>
    </row>
    <row r="178" spans="1:8" x14ac:dyDescent="0.25">
      <c r="A178" t="s">
        <v>1861</v>
      </c>
      <c r="B178" t="s">
        <v>3111</v>
      </c>
      <c r="C178" t="s">
        <v>1271</v>
      </c>
      <c r="D178" t="s">
        <v>3116</v>
      </c>
      <c r="E178" t="s">
        <v>1256</v>
      </c>
      <c r="F178" t="s">
        <v>3166</v>
      </c>
      <c r="G178" t="s">
        <v>1061</v>
      </c>
      <c r="H178" t="s">
        <v>3044</v>
      </c>
    </row>
    <row r="179" spans="1:8" x14ac:dyDescent="0.25">
      <c r="A179" t="s">
        <v>1868</v>
      </c>
      <c r="B179" t="s">
        <v>3112</v>
      </c>
      <c r="C179" t="s">
        <v>1267</v>
      </c>
      <c r="D179" t="s">
        <v>3169</v>
      </c>
      <c r="E179" t="s">
        <v>856</v>
      </c>
      <c r="F179" t="s">
        <v>2934</v>
      </c>
      <c r="G179" t="s">
        <v>658</v>
      </c>
      <c r="H179" t="s">
        <v>3077</v>
      </c>
    </row>
    <row r="180" spans="1:8" x14ac:dyDescent="0.25">
      <c r="A180" t="s">
        <v>482</v>
      </c>
      <c r="B180" t="s">
        <v>3113</v>
      </c>
      <c r="C180" t="s">
        <v>893</v>
      </c>
      <c r="D180" t="s">
        <v>3202</v>
      </c>
      <c r="E180" t="s">
        <v>1066</v>
      </c>
      <c r="F180" t="s">
        <v>2941</v>
      </c>
      <c r="G180" t="s">
        <v>119</v>
      </c>
      <c r="H180" t="s">
        <v>3201</v>
      </c>
    </row>
    <row r="181" spans="1:8" x14ac:dyDescent="0.25">
      <c r="A181" t="s">
        <v>1864</v>
      </c>
      <c r="B181" t="s">
        <v>3114</v>
      </c>
      <c r="C181" t="s">
        <v>887</v>
      </c>
      <c r="D181" t="s">
        <v>3006</v>
      </c>
      <c r="E181" t="s">
        <v>998</v>
      </c>
      <c r="F181" t="s">
        <v>3152</v>
      </c>
      <c r="G181" t="s">
        <v>862</v>
      </c>
      <c r="H181" t="s">
        <v>3103</v>
      </c>
    </row>
    <row r="182" spans="1:8" x14ac:dyDescent="0.25">
      <c r="A182" t="s">
        <v>1862</v>
      </c>
      <c r="B182" t="s">
        <v>3115</v>
      </c>
      <c r="C182" t="s">
        <v>372</v>
      </c>
      <c r="D182" t="s">
        <v>2945</v>
      </c>
      <c r="E182" t="s">
        <v>2387</v>
      </c>
      <c r="F182" t="s">
        <v>2967</v>
      </c>
      <c r="G182" t="s">
        <v>309</v>
      </c>
      <c r="H182" t="s">
        <v>2965</v>
      </c>
    </row>
    <row r="183" spans="1:8" x14ac:dyDescent="0.25">
      <c r="A183" t="s">
        <v>1271</v>
      </c>
      <c r="B183" t="s">
        <v>3116</v>
      </c>
      <c r="C183" t="s">
        <v>1256</v>
      </c>
      <c r="D183" t="s">
        <v>3166</v>
      </c>
      <c r="E183" t="s">
        <v>1861</v>
      </c>
      <c r="F183" t="s">
        <v>3111</v>
      </c>
      <c r="G183" t="s">
        <v>622</v>
      </c>
      <c r="H183" t="s">
        <v>3162</v>
      </c>
    </row>
    <row r="184" spans="1:8" x14ac:dyDescent="0.25">
      <c r="A184" t="s">
        <v>622</v>
      </c>
      <c r="B184" t="s">
        <v>3162</v>
      </c>
      <c r="C184" t="s">
        <v>1256</v>
      </c>
      <c r="D184" t="s">
        <v>3166</v>
      </c>
      <c r="E184" t="s">
        <v>1271</v>
      </c>
      <c r="F184" t="s">
        <v>3116</v>
      </c>
      <c r="G184" t="s">
        <v>1061</v>
      </c>
      <c r="H184" t="s">
        <v>3044</v>
      </c>
    </row>
    <row r="185" spans="1:8" x14ac:dyDescent="0.25">
      <c r="A185" t="s">
        <v>485</v>
      </c>
      <c r="B185" t="s">
        <v>3164</v>
      </c>
      <c r="C185" t="s">
        <v>1679</v>
      </c>
      <c r="D185" t="s">
        <v>2988</v>
      </c>
      <c r="E185" t="s">
        <v>1187</v>
      </c>
      <c r="F185" t="s">
        <v>3141</v>
      </c>
      <c r="G185" t="s">
        <v>487</v>
      </c>
      <c r="H185" t="s">
        <v>3167</v>
      </c>
    </row>
    <row r="186" spans="1:8" x14ac:dyDescent="0.25">
      <c r="A186" t="s">
        <v>1255</v>
      </c>
      <c r="B186" t="s">
        <v>3165</v>
      </c>
      <c r="C186" t="s">
        <v>1053</v>
      </c>
      <c r="D186" t="s">
        <v>3045</v>
      </c>
      <c r="E186" t="s">
        <v>1820</v>
      </c>
      <c r="F186" t="s">
        <v>3122</v>
      </c>
      <c r="G186" t="s">
        <v>1592</v>
      </c>
      <c r="H186" t="s">
        <v>3212</v>
      </c>
    </row>
    <row r="187" spans="1:8" x14ac:dyDescent="0.25">
      <c r="A187" t="s">
        <v>1256</v>
      </c>
      <c r="B187" t="s">
        <v>3166</v>
      </c>
      <c r="C187" t="s">
        <v>1271</v>
      </c>
      <c r="D187" t="s">
        <v>3116</v>
      </c>
      <c r="E187" t="s">
        <v>622</v>
      </c>
      <c r="F187" t="s">
        <v>3162</v>
      </c>
      <c r="G187" t="s">
        <v>1061</v>
      </c>
      <c r="H187" t="s">
        <v>3044</v>
      </c>
    </row>
    <row r="188" spans="1:8" x14ac:dyDescent="0.25">
      <c r="A188" t="s">
        <v>487</v>
      </c>
      <c r="B188" t="s">
        <v>3167</v>
      </c>
      <c r="C188" t="s">
        <v>173</v>
      </c>
      <c r="D188" t="s">
        <v>3150</v>
      </c>
      <c r="E188" t="s">
        <v>1789</v>
      </c>
      <c r="F188" t="s">
        <v>3107</v>
      </c>
      <c r="G188" t="s">
        <v>175</v>
      </c>
      <c r="H188" t="s">
        <v>2975</v>
      </c>
    </row>
    <row r="189" spans="1:8" x14ac:dyDescent="0.25">
      <c r="A189" t="s">
        <v>1258</v>
      </c>
      <c r="B189" t="s">
        <v>3168</v>
      </c>
      <c r="C189" t="s">
        <v>277</v>
      </c>
      <c r="D189" t="s">
        <v>3056</v>
      </c>
      <c r="E189" t="s">
        <v>370</v>
      </c>
      <c r="F189" t="s">
        <v>2946</v>
      </c>
      <c r="G189" t="s">
        <v>1256</v>
      </c>
      <c r="H189" t="s">
        <v>3166</v>
      </c>
    </row>
    <row r="190" spans="1:8" x14ac:dyDescent="0.25">
      <c r="A190" t="s">
        <v>1267</v>
      </c>
      <c r="B190" t="s">
        <v>3169</v>
      </c>
      <c r="C190" t="s">
        <v>190</v>
      </c>
      <c r="D190" t="s">
        <v>3149</v>
      </c>
      <c r="E190" t="s">
        <v>997</v>
      </c>
      <c r="F190" t="s">
        <v>3010</v>
      </c>
      <c r="G190" t="s">
        <v>1002</v>
      </c>
      <c r="H190" t="s">
        <v>3013</v>
      </c>
    </row>
    <row r="191" spans="1:8" x14ac:dyDescent="0.25">
      <c r="A191" t="s">
        <v>1243</v>
      </c>
      <c r="B191" t="s">
        <v>3244</v>
      </c>
      <c r="C191" t="s">
        <v>913</v>
      </c>
      <c r="D191" t="s">
        <v>3273</v>
      </c>
      <c r="E191" t="s">
        <v>972</v>
      </c>
      <c r="F191" t="s">
        <v>3252</v>
      </c>
      <c r="G191" t="s">
        <v>366</v>
      </c>
      <c r="H191" t="s">
        <v>3253</v>
      </c>
    </row>
    <row r="192" spans="1:8" x14ac:dyDescent="0.25">
      <c r="A192" t="s">
        <v>979</v>
      </c>
      <c r="B192" t="s">
        <v>3245</v>
      </c>
      <c r="C192" t="s">
        <v>972</v>
      </c>
      <c r="D192" t="s">
        <v>3252</v>
      </c>
      <c r="E192" t="s">
        <v>646</v>
      </c>
      <c r="F192" t="s">
        <v>3266</v>
      </c>
      <c r="G192" t="s">
        <v>915</v>
      </c>
      <c r="H192" t="s">
        <v>3268</v>
      </c>
    </row>
    <row r="193" spans="1:8" x14ac:dyDescent="0.25">
      <c r="A193" t="s">
        <v>730</v>
      </c>
      <c r="B193" t="s">
        <v>3246</v>
      </c>
      <c r="C193" t="s">
        <v>592</v>
      </c>
      <c r="D193" t="s">
        <v>3258</v>
      </c>
      <c r="E193" t="s">
        <v>368</v>
      </c>
      <c r="F193" t="s">
        <v>3070</v>
      </c>
      <c r="G193" t="s">
        <v>639</v>
      </c>
      <c r="H193" t="s">
        <v>3271</v>
      </c>
    </row>
    <row r="194" spans="1:8" x14ac:dyDescent="0.25">
      <c r="A194" t="s">
        <v>1143</v>
      </c>
      <c r="B194" t="s">
        <v>3247</v>
      </c>
      <c r="C194" t="s">
        <v>1144</v>
      </c>
      <c r="D194" t="s">
        <v>3251</v>
      </c>
      <c r="E194" t="s">
        <v>2695</v>
      </c>
      <c r="F194" t="s">
        <v>3260</v>
      </c>
      <c r="G194" t="s">
        <v>913</v>
      </c>
      <c r="H194" t="s">
        <v>3273</v>
      </c>
    </row>
    <row r="195" spans="1:8" x14ac:dyDescent="0.25">
      <c r="A195" t="s">
        <v>354</v>
      </c>
      <c r="B195" t="s">
        <v>3248</v>
      </c>
      <c r="C195" t="s">
        <v>639</v>
      </c>
      <c r="D195" t="s">
        <v>3271</v>
      </c>
      <c r="E195" t="s">
        <v>55</v>
      </c>
      <c r="F195" t="s">
        <v>3063</v>
      </c>
      <c r="G195" t="s">
        <v>1308</v>
      </c>
      <c r="H195" t="s">
        <v>3172</v>
      </c>
    </row>
    <row r="196" spans="1:8" x14ac:dyDescent="0.25">
      <c r="A196" t="s">
        <v>605</v>
      </c>
      <c r="B196" t="s">
        <v>3249</v>
      </c>
      <c r="C196" t="s">
        <v>933</v>
      </c>
      <c r="D196" t="s">
        <v>3261</v>
      </c>
      <c r="E196" t="s">
        <v>1902</v>
      </c>
      <c r="F196" t="s">
        <v>3255</v>
      </c>
      <c r="G196" t="s">
        <v>2277</v>
      </c>
      <c r="H196" t="s">
        <v>3270</v>
      </c>
    </row>
    <row r="197" spans="1:8" x14ac:dyDescent="0.25">
      <c r="A197" t="s">
        <v>957</v>
      </c>
      <c r="B197" t="s">
        <v>3275</v>
      </c>
      <c r="C197" t="s">
        <v>2480</v>
      </c>
      <c r="D197" t="s">
        <v>3262</v>
      </c>
      <c r="E197" t="s">
        <v>605</v>
      </c>
      <c r="F197" t="s">
        <v>3249</v>
      </c>
      <c r="G197" t="s">
        <v>933</v>
      </c>
      <c r="H197" t="s">
        <v>3261</v>
      </c>
    </row>
    <row r="198" spans="1:8" x14ac:dyDescent="0.25">
      <c r="A198" t="s">
        <v>359</v>
      </c>
      <c r="B198" t="s">
        <v>3250</v>
      </c>
      <c r="C198" t="s">
        <v>972</v>
      </c>
      <c r="D198" t="s">
        <v>3252</v>
      </c>
      <c r="E198" t="s">
        <v>915</v>
      </c>
      <c r="F198" t="s">
        <v>3268</v>
      </c>
      <c r="G198" t="s">
        <v>639</v>
      </c>
      <c r="H198" t="s">
        <v>3271</v>
      </c>
    </row>
    <row r="199" spans="1:8" x14ac:dyDescent="0.25">
      <c r="A199" t="s">
        <v>1144</v>
      </c>
      <c r="B199" t="s">
        <v>3251</v>
      </c>
      <c r="C199" t="s">
        <v>2695</v>
      </c>
      <c r="D199" t="s">
        <v>3260</v>
      </c>
      <c r="E199" t="s">
        <v>1143</v>
      </c>
      <c r="F199" t="s">
        <v>3247</v>
      </c>
      <c r="G199" t="s">
        <v>913</v>
      </c>
      <c r="H199" t="s">
        <v>3273</v>
      </c>
    </row>
    <row r="200" spans="1:8" x14ac:dyDescent="0.25">
      <c r="A200" t="s">
        <v>972</v>
      </c>
      <c r="B200" t="s">
        <v>3252</v>
      </c>
      <c r="C200" t="s">
        <v>359</v>
      </c>
      <c r="D200" t="s">
        <v>3250</v>
      </c>
      <c r="E200" t="s">
        <v>979</v>
      </c>
      <c r="F200" t="s">
        <v>3245</v>
      </c>
      <c r="G200" t="s">
        <v>913</v>
      </c>
      <c r="H200" t="s">
        <v>3273</v>
      </c>
    </row>
    <row r="201" spans="1:8" x14ac:dyDescent="0.25">
      <c r="A201" t="s">
        <v>366</v>
      </c>
      <c r="B201" t="s">
        <v>3253</v>
      </c>
      <c r="C201" t="s">
        <v>356</v>
      </c>
      <c r="D201" t="s">
        <v>3265</v>
      </c>
      <c r="E201" t="s">
        <v>913</v>
      </c>
      <c r="F201" t="s">
        <v>3273</v>
      </c>
      <c r="G201" t="s">
        <v>359</v>
      </c>
      <c r="H201" t="s">
        <v>3250</v>
      </c>
    </row>
    <row r="202" spans="1:8" x14ac:dyDescent="0.25">
      <c r="A202" t="s">
        <v>910</v>
      </c>
      <c r="B202" t="s">
        <v>3254</v>
      </c>
      <c r="C202" t="s">
        <v>2277</v>
      </c>
      <c r="D202" t="s">
        <v>3270</v>
      </c>
      <c r="E202" t="s">
        <v>645</v>
      </c>
      <c r="F202" t="s">
        <v>3264</v>
      </c>
      <c r="G202" t="s">
        <v>911</v>
      </c>
      <c r="H202" t="s">
        <v>3272</v>
      </c>
    </row>
    <row r="203" spans="1:8" x14ac:dyDescent="0.25">
      <c r="A203" t="s">
        <v>1902</v>
      </c>
      <c r="B203" t="s">
        <v>3255</v>
      </c>
      <c r="C203" t="s">
        <v>2482</v>
      </c>
      <c r="D203" t="s">
        <v>3274</v>
      </c>
      <c r="E203" t="s">
        <v>645</v>
      </c>
      <c r="F203" t="s">
        <v>3264</v>
      </c>
      <c r="G203" t="s">
        <v>933</v>
      </c>
      <c r="H203" t="s">
        <v>3261</v>
      </c>
    </row>
    <row r="204" spans="1:8" x14ac:dyDescent="0.25">
      <c r="A204" t="s">
        <v>1690</v>
      </c>
      <c r="B204" t="s">
        <v>3256</v>
      </c>
      <c r="C204" t="s">
        <v>356</v>
      </c>
      <c r="D204" t="s">
        <v>3265</v>
      </c>
      <c r="E204" t="s">
        <v>913</v>
      </c>
      <c r="F204" t="s">
        <v>3273</v>
      </c>
      <c r="G204" t="s">
        <v>645</v>
      </c>
      <c r="H204" t="s">
        <v>3264</v>
      </c>
    </row>
    <row r="205" spans="1:8" x14ac:dyDescent="0.25">
      <c r="A205" t="s">
        <v>1146</v>
      </c>
      <c r="B205" t="s">
        <v>3257</v>
      </c>
      <c r="C205" t="s">
        <v>915</v>
      </c>
      <c r="D205" t="s">
        <v>3268</v>
      </c>
      <c r="E205" t="s">
        <v>979</v>
      </c>
      <c r="F205" t="s">
        <v>3245</v>
      </c>
      <c r="G205" t="s">
        <v>1150</v>
      </c>
      <c r="H205" t="s">
        <v>3259</v>
      </c>
    </row>
    <row r="206" spans="1:8" x14ac:dyDescent="0.25">
      <c r="A206" t="s">
        <v>592</v>
      </c>
      <c r="B206" t="s">
        <v>3258</v>
      </c>
      <c r="C206" t="s">
        <v>730</v>
      </c>
      <c r="D206" t="s">
        <v>3246</v>
      </c>
      <c r="E206" t="s">
        <v>595</v>
      </c>
      <c r="F206" t="s">
        <v>3035</v>
      </c>
      <c r="G206" t="s">
        <v>587</v>
      </c>
      <c r="H206" t="s">
        <v>3028</v>
      </c>
    </row>
    <row r="207" spans="1:8" x14ac:dyDescent="0.25">
      <c r="A207" t="s">
        <v>1150</v>
      </c>
      <c r="B207" t="s">
        <v>3259</v>
      </c>
      <c r="C207" t="s">
        <v>1574</v>
      </c>
      <c r="D207" t="s">
        <v>2954</v>
      </c>
      <c r="E207" t="s">
        <v>2787</v>
      </c>
      <c r="F207" t="s">
        <v>3066</v>
      </c>
      <c r="G207" t="s">
        <v>359</v>
      </c>
      <c r="H207" t="s">
        <v>3250</v>
      </c>
    </row>
    <row r="208" spans="1:8" x14ac:dyDescent="0.25">
      <c r="A208" t="s">
        <v>2695</v>
      </c>
      <c r="B208" t="s">
        <v>3260</v>
      </c>
      <c r="C208" t="s">
        <v>1144</v>
      </c>
      <c r="D208" t="s">
        <v>3251</v>
      </c>
      <c r="E208" t="s">
        <v>2346</v>
      </c>
      <c r="F208" t="s">
        <v>2961</v>
      </c>
      <c r="G208" t="s">
        <v>913</v>
      </c>
      <c r="H208" t="s">
        <v>3273</v>
      </c>
    </row>
    <row r="209" spans="1:8" x14ac:dyDescent="0.25">
      <c r="A209" t="s">
        <v>933</v>
      </c>
      <c r="B209" t="s">
        <v>3261</v>
      </c>
      <c r="C209" t="s">
        <v>605</v>
      </c>
      <c r="D209" t="s">
        <v>3249</v>
      </c>
      <c r="E209" t="s">
        <v>1902</v>
      </c>
      <c r="F209" t="s">
        <v>3255</v>
      </c>
      <c r="G209" t="s">
        <v>2277</v>
      </c>
      <c r="H209" t="s">
        <v>3270</v>
      </c>
    </row>
    <row r="210" spans="1:8" x14ac:dyDescent="0.25">
      <c r="A210" t="s">
        <v>2480</v>
      </c>
      <c r="B210" t="s">
        <v>3262</v>
      </c>
      <c r="C210" t="s">
        <v>957</v>
      </c>
      <c r="D210" t="s">
        <v>3275</v>
      </c>
      <c r="E210" t="s">
        <v>1902</v>
      </c>
      <c r="F210" t="s">
        <v>3255</v>
      </c>
      <c r="G210" t="s">
        <v>605</v>
      </c>
      <c r="H210" t="s">
        <v>3249</v>
      </c>
    </row>
    <row r="211" spans="1:8" x14ac:dyDescent="0.25">
      <c r="A211" t="s">
        <v>1295</v>
      </c>
      <c r="B211" t="s">
        <v>3263</v>
      </c>
      <c r="C211" t="s">
        <v>2090</v>
      </c>
      <c r="D211" t="s">
        <v>2960</v>
      </c>
      <c r="E211" t="s">
        <v>979</v>
      </c>
      <c r="F211" t="s">
        <v>3245</v>
      </c>
      <c r="G211" t="s">
        <v>1296</v>
      </c>
      <c r="H211" t="s">
        <v>3269</v>
      </c>
    </row>
    <row r="212" spans="1:8" x14ac:dyDescent="0.25">
      <c r="A212" t="s">
        <v>645</v>
      </c>
      <c r="B212" t="s">
        <v>3264</v>
      </c>
      <c r="C212" t="s">
        <v>2277</v>
      </c>
      <c r="D212" t="s">
        <v>3270</v>
      </c>
      <c r="E212" t="s">
        <v>1902</v>
      </c>
      <c r="F212" t="s">
        <v>3255</v>
      </c>
      <c r="G212" t="s">
        <v>910</v>
      </c>
      <c r="H212" t="s">
        <v>3254</v>
      </c>
    </row>
    <row r="213" spans="1:8" x14ac:dyDescent="0.25">
      <c r="A213" t="s">
        <v>356</v>
      </c>
      <c r="B213" t="s">
        <v>3265</v>
      </c>
      <c r="C213" t="s">
        <v>366</v>
      </c>
      <c r="D213" t="s">
        <v>3253</v>
      </c>
      <c r="E213" t="s">
        <v>1690</v>
      </c>
      <c r="F213" t="s">
        <v>3256</v>
      </c>
      <c r="G213" t="s">
        <v>913</v>
      </c>
      <c r="H213" t="s">
        <v>3273</v>
      </c>
    </row>
    <row r="214" spans="1:8" x14ac:dyDescent="0.25">
      <c r="A214" t="s">
        <v>646</v>
      </c>
      <c r="B214" t="s">
        <v>3266</v>
      </c>
      <c r="C214" t="s">
        <v>979</v>
      </c>
      <c r="D214" t="s">
        <v>3245</v>
      </c>
      <c r="E214" t="s">
        <v>1144</v>
      </c>
      <c r="F214" t="s">
        <v>3251</v>
      </c>
      <c r="G214" t="s">
        <v>366</v>
      </c>
      <c r="H214" t="s">
        <v>3253</v>
      </c>
    </row>
    <row r="215" spans="1:8" x14ac:dyDescent="0.25">
      <c r="A215" t="s">
        <v>917</v>
      </c>
      <c r="B215" t="s">
        <v>3267</v>
      </c>
      <c r="C215" t="s">
        <v>1143</v>
      </c>
      <c r="D215" t="s">
        <v>3247</v>
      </c>
      <c r="E215" t="s">
        <v>913</v>
      </c>
      <c r="F215" t="s">
        <v>3273</v>
      </c>
      <c r="G215" t="s">
        <v>1690</v>
      </c>
      <c r="H215" t="s">
        <v>3256</v>
      </c>
    </row>
    <row r="216" spans="1:8" x14ac:dyDescent="0.25">
      <c r="A216" t="s">
        <v>915</v>
      </c>
      <c r="B216" t="s">
        <v>3268</v>
      </c>
      <c r="C216" t="s">
        <v>1146</v>
      </c>
      <c r="D216" t="s">
        <v>3257</v>
      </c>
      <c r="E216" t="s">
        <v>359</v>
      </c>
      <c r="F216" t="s">
        <v>3250</v>
      </c>
      <c r="G216" t="s">
        <v>972</v>
      </c>
      <c r="H216" t="s">
        <v>3252</v>
      </c>
    </row>
    <row r="217" spans="1:8" x14ac:dyDescent="0.25">
      <c r="A217" t="s">
        <v>1296</v>
      </c>
      <c r="B217" t="s">
        <v>3269</v>
      </c>
      <c r="C217" t="s">
        <v>1295</v>
      </c>
      <c r="D217" t="s">
        <v>3263</v>
      </c>
      <c r="E217" t="s">
        <v>1298</v>
      </c>
      <c r="F217" t="s">
        <v>3170</v>
      </c>
      <c r="G217" t="s">
        <v>646</v>
      </c>
      <c r="H217" t="s">
        <v>3266</v>
      </c>
    </row>
    <row r="218" spans="1:8" x14ac:dyDescent="0.25">
      <c r="A218" t="s">
        <v>2277</v>
      </c>
      <c r="B218" t="s">
        <v>3270</v>
      </c>
      <c r="C218" t="s">
        <v>645</v>
      </c>
      <c r="D218" t="s">
        <v>3264</v>
      </c>
      <c r="E218" t="s">
        <v>910</v>
      </c>
      <c r="F218" t="s">
        <v>3254</v>
      </c>
      <c r="G218" t="s">
        <v>1902</v>
      </c>
      <c r="H218" t="s">
        <v>3255</v>
      </c>
    </row>
    <row r="219" spans="1:8" x14ac:dyDescent="0.25">
      <c r="A219" t="s">
        <v>639</v>
      </c>
      <c r="B219" t="s">
        <v>3271</v>
      </c>
      <c r="C219" t="s">
        <v>354</v>
      </c>
      <c r="D219" t="s">
        <v>3248</v>
      </c>
      <c r="E219" t="s">
        <v>2787</v>
      </c>
      <c r="F219" t="s">
        <v>3066</v>
      </c>
      <c r="G219" t="s">
        <v>730</v>
      </c>
      <c r="H219" t="s">
        <v>3246</v>
      </c>
    </row>
    <row r="220" spans="1:8" x14ac:dyDescent="0.25">
      <c r="A220" t="s">
        <v>911</v>
      </c>
      <c r="B220" t="s">
        <v>3272</v>
      </c>
      <c r="C220" t="s">
        <v>910</v>
      </c>
      <c r="D220" t="s">
        <v>3254</v>
      </c>
      <c r="E220" t="s">
        <v>933</v>
      </c>
      <c r="F220" t="s">
        <v>3261</v>
      </c>
      <c r="G220" t="s">
        <v>2277</v>
      </c>
      <c r="H220" t="s">
        <v>3270</v>
      </c>
    </row>
    <row r="221" spans="1:8" x14ac:dyDescent="0.25">
      <c r="A221" t="s">
        <v>913</v>
      </c>
      <c r="B221" t="s">
        <v>3273</v>
      </c>
      <c r="C221" t="s">
        <v>366</v>
      </c>
      <c r="D221" t="s">
        <v>3253</v>
      </c>
      <c r="E221" t="s">
        <v>1144</v>
      </c>
      <c r="F221" t="s">
        <v>3251</v>
      </c>
      <c r="G221" t="s">
        <v>972</v>
      </c>
      <c r="H221" t="s">
        <v>3252</v>
      </c>
    </row>
    <row r="222" spans="1:8" x14ac:dyDescent="0.25">
      <c r="A222" t="s">
        <v>2482</v>
      </c>
      <c r="B222" t="s">
        <v>3274</v>
      </c>
      <c r="C222" t="s">
        <v>1902</v>
      </c>
      <c r="D222" t="s">
        <v>3255</v>
      </c>
      <c r="E222" t="s">
        <v>645</v>
      </c>
      <c r="F222" t="s">
        <v>3264</v>
      </c>
      <c r="G222" t="s">
        <v>2277</v>
      </c>
      <c r="H222" t="s">
        <v>3270</v>
      </c>
    </row>
    <row r="223" spans="1:8" x14ac:dyDescent="0.25">
      <c r="A223" t="s">
        <v>1102</v>
      </c>
      <c r="B223" t="s">
        <v>2958</v>
      </c>
      <c r="C223" t="s">
        <v>1127</v>
      </c>
      <c r="D223" t="s">
        <v>3048</v>
      </c>
      <c r="E223" t="s">
        <v>57</v>
      </c>
      <c r="F223" t="s">
        <v>3062</v>
      </c>
      <c r="G223" t="s">
        <v>1936</v>
      </c>
      <c r="H223" t="s">
        <v>2959</v>
      </c>
    </row>
    <row r="224" spans="1:8" x14ac:dyDescent="0.25">
      <c r="A224" t="s">
        <v>309</v>
      </c>
      <c r="B224" t="s">
        <v>2965</v>
      </c>
      <c r="C224" t="s">
        <v>372</v>
      </c>
      <c r="D224" t="s">
        <v>2945</v>
      </c>
      <c r="E224" t="s">
        <v>1862</v>
      </c>
      <c r="F224" t="s">
        <v>3115</v>
      </c>
      <c r="G224" t="s">
        <v>492</v>
      </c>
      <c r="H224" t="s">
        <v>3332</v>
      </c>
    </row>
    <row r="225" spans="1:8" x14ac:dyDescent="0.25">
      <c r="A225" t="s">
        <v>2057</v>
      </c>
      <c r="B225" t="s">
        <v>2968</v>
      </c>
      <c r="C225" t="s">
        <v>2668</v>
      </c>
      <c r="D225" t="s">
        <v>3131</v>
      </c>
      <c r="E225" t="s">
        <v>2619</v>
      </c>
      <c r="F225" t="s">
        <v>2949</v>
      </c>
      <c r="G225" t="s">
        <v>1459</v>
      </c>
      <c r="H225" t="s">
        <v>3321</v>
      </c>
    </row>
    <row r="226" spans="1:8" x14ac:dyDescent="0.25">
      <c r="A226" t="s">
        <v>1635</v>
      </c>
      <c r="B226" t="s">
        <v>2957</v>
      </c>
      <c r="C226" t="s">
        <v>368</v>
      </c>
      <c r="D226" t="s">
        <v>3070</v>
      </c>
      <c r="E226" t="s">
        <v>1053</v>
      </c>
      <c r="F226" t="s">
        <v>3045</v>
      </c>
      <c r="G226" t="s">
        <v>671</v>
      </c>
      <c r="H226" t="s">
        <v>3076</v>
      </c>
    </row>
    <row r="227" spans="1:8" x14ac:dyDescent="0.25">
      <c r="A227" t="s">
        <v>1658</v>
      </c>
      <c r="B227" t="s">
        <v>2964</v>
      </c>
      <c r="C227" t="s">
        <v>1820</v>
      </c>
      <c r="D227" t="s">
        <v>3122</v>
      </c>
      <c r="E227" t="s">
        <v>2366</v>
      </c>
      <c r="F227" t="s">
        <v>2952</v>
      </c>
      <c r="G227" t="s">
        <v>2787</v>
      </c>
      <c r="H227" t="s">
        <v>3066</v>
      </c>
    </row>
    <row r="228" spans="1:8" x14ac:dyDescent="0.25">
      <c r="A228" t="s">
        <v>2037</v>
      </c>
      <c r="B228" t="s">
        <v>2966</v>
      </c>
      <c r="C228" t="s">
        <v>2387</v>
      </c>
      <c r="D228" t="s">
        <v>2967</v>
      </c>
      <c r="E228" t="s">
        <v>372</v>
      </c>
      <c r="F228" t="s">
        <v>2945</v>
      </c>
      <c r="G228" t="s">
        <v>987</v>
      </c>
      <c r="H228" t="s">
        <v>3008</v>
      </c>
    </row>
    <row r="229" spans="1:8" x14ac:dyDescent="0.25">
      <c r="A229" t="s">
        <v>2090</v>
      </c>
      <c r="B229" t="s">
        <v>2960</v>
      </c>
      <c r="C229" t="s">
        <v>372</v>
      </c>
      <c r="D229" t="s">
        <v>2945</v>
      </c>
      <c r="E229" t="s">
        <v>2787</v>
      </c>
      <c r="F229" t="s">
        <v>3066</v>
      </c>
      <c r="G229" t="s">
        <v>1295</v>
      </c>
      <c r="H229" t="s">
        <v>3263</v>
      </c>
    </row>
    <row r="230" spans="1:8" x14ac:dyDescent="0.25">
      <c r="A230" t="s">
        <v>2346</v>
      </c>
      <c r="B230" t="s">
        <v>2961</v>
      </c>
      <c r="C230" t="s">
        <v>2695</v>
      </c>
      <c r="D230" t="s">
        <v>3260</v>
      </c>
      <c r="E230" t="s">
        <v>1574</v>
      </c>
      <c r="F230" t="s">
        <v>2954</v>
      </c>
      <c r="G230" t="s">
        <v>1144</v>
      </c>
      <c r="H230" t="s">
        <v>3251</v>
      </c>
    </row>
    <row r="231" spans="1:8" x14ac:dyDescent="0.25">
      <c r="A231" t="s">
        <v>2387</v>
      </c>
      <c r="B231" t="s">
        <v>2967</v>
      </c>
      <c r="C231" t="s">
        <v>372</v>
      </c>
      <c r="D231" t="s">
        <v>2945</v>
      </c>
      <c r="E231" t="s">
        <v>226</v>
      </c>
      <c r="F231" t="s">
        <v>3240</v>
      </c>
      <c r="G231" t="s">
        <v>1862</v>
      </c>
      <c r="H231" t="s">
        <v>3115</v>
      </c>
    </row>
    <row r="232" spans="1:8" x14ac:dyDescent="0.25">
      <c r="A232" t="s">
        <v>1936</v>
      </c>
      <c r="B232" t="s">
        <v>2959</v>
      </c>
      <c r="C232" t="s">
        <v>1181</v>
      </c>
      <c r="D232" t="s">
        <v>3144</v>
      </c>
      <c r="E232" t="s">
        <v>1679</v>
      </c>
      <c r="F232" t="s">
        <v>2988</v>
      </c>
      <c r="G232" t="s">
        <v>64</v>
      </c>
      <c r="H232" t="s">
        <v>3205</v>
      </c>
    </row>
    <row r="233" spans="1:8" x14ac:dyDescent="0.25">
      <c r="A233" t="s">
        <v>2093</v>
      </c>
      <c r="B233" t="s">
        <v>2962</v>
      </c>
      <c r="C233" t="s">
        <v>1106</v>
      </c>
      <c r="D233" t="s">
        <v>3181</v>
      </c>
      <c r="E233" t="s">
        <v>1175</v>
      </c>
      <c r="F233" t="s">
        <v>2982</v>
      </c>
      <c r="G233" t="s">
        <v>1176</v>
      </c>
      <c r="H233" t="s">
        <v>2983</v>
      </c>
    </row>
    <row r="234" spans="1:8" x14ac:dyDescent="0.25">
      <c r="A234" t="s">
        <v>2091</v>
      </c>
      <c r="B234" t="s">
        <v>2963</v>
      </c>
      <c r="C234" t="s">
        <v>1094</v>
      </c>
      <c r="D234" t="s">
        <v>3054</v>
      </c>
      <c r="E234" t="s">
        <v>1099</v>
      </c>
      <c r="F234" t="s">
        <v>3178</v>
      </c>
      <c r="G234" t="s">
        <v>1936</v>
      </c>
      <c r="H234" t="s">
        <v>2959</v>
      </c>
    </row>
    <row r="235" spans="1:8" x14ac:dyDescent="0.25">
      <c r="A235" t="s">
        <v>1184</v>
      </c>
      <c r="B235" t="s">
        <v>2979</v>
      </c>
      <c r="C235" t="s">
        <v>1187</v>
      </c>
      <c r="D235" t="s">
        <v>3141</v>
      </c>
      <c r="E235" t="s">
        <v>1679</v>
      </c>
      <c r="F235" t="s">
        <v>2988</v>
      </c>
      <c r="G235" t="s">
        <v>64</v>
      </c>
      <c r="H235" t="s">
        <v>3205</v>
      </c>
    </row>
    <row r="236" spans="1:8" x14ac:dyDescent="0.25">
      <c r="A236" t="s">
        <v>1174</v>
      </c>
      <c r="B236" t="s">
        <v>2981</v>
      </c>
      <c r="C236" t="s">
        <v>364</v>
      </c>
      <c r="D236" t="s">
        <v>3074</v>
      </c>
      <c r="E236" t="s">
        <v>1095</v>
      </c>
      <c r="F236" t="s">
        <v>3180</v>
      </c>
      <c r="G236" t="s">
        <v>1300</v>
      </c>
      <c r="H236" t="s">
        <v>3174</v>
      </c>
    </row>
    <row r="237" spans="1:8" x14ac:dyDescent="0.25">
      <c r="A237" t="s">
        <v>1175</v>
      </c>
      <c r="B237" t="s">
        <v>2982</v>
      </c>
      <c r="C237" t="s">
        <v>1099</v>
      </c>
      <c r="D237" t="s">
        <v>3178</v>
      </c>
      <c r="E237" t="s">
        <v>1152</v>
      </c>
      <c r="F237" t="s">
        <v>3065</v>
      </c>
      <c r="G237" t="s">
        <v>2093</v>
      </c>
      <c r="H237" t="s">
        <v>2962</v>
      </c>
    </row>
    <row r="238" spans="1:8" x14ac:dyDescent="0.25">
      <c r="A238" t="s">
        <v>1176</v>
      </c>
      <c r="B238" t="s">
        <v>2983</v>
      </c>
      <c r="C238" t="s">
        <v>1184</v>
      </c>
      <c r="D238" t="s">
        <v>2979</v>
      </c>
      <c r="E238" t="s">
        <v>61</v>
      </c>
      <c r="F238" t="s">
        <v>3064</v>
      </c>
      <c r="G238" t="s">
        <v>1152</v>
      </c>
      <c r="H238" t="s">
        <v>3065</v>
      </c>
    </row>
    <row r="239" spans="1:8" x14ac:dyDescent="0.25">
      <c r="A239" t="s">
        <v>326</v>
      </c>
      <c r="B239" t="s">
        <v>3022</v>
      </c>
      <c r="C239" t="s">
        <v>2605</v>
      </c>
      <c r="D239" t="s">
        <v>3024</v>
      </c>
      <c r="E239" t="s">
        <v>2619</v>
      </c>
      <c r="F239" t="s">
        <v>2949</v>
      </c>
      <c r="G239" t="s">
        <v>658</v>
      </c>
      <c r="H239" t="s">
        <v>3077</v>
      </c>
    </row>
    <row r="240" spans="1:8" x14ac:dyDescent="0.25">
      <c r="A240" t="s">
        <v>2605</v>
      </c>
      <c r="B240" t="s">
        <v>3024</v>
      </c>
      <c r="C240" t="s">
        <v>658</v>
      </c>
      <c r="D240" t="s">
        <v>3077</v>
      </c>
      <c r="E240" t="s">
        <v>326</v>
      </c>
      <c r="F240" t="s">
        <v>3022</v>
      </c>
      <c r="G240" t="s">
        <v>2434</v>
      </c>
      <c r="H240" t="s">
        <v>2955</v>
      </c>
    </row>
    <row r="241" spans="1:8" x14ac:dyDescent="0.25">
      <c r="A241" t="s">
        <v>306</v>
      </c>
      <c r="B241" t="s">
        <v>3025</v>
      </c>
      <c r="C241" t="s">
        <v>370</v>
      </c>
      <c r="D241" t="s">
        <v>2946</v>
      </c>
      <c r="E241" t="s">
        <v>322</v>
      </c>
      <c r="F241" t="s">
        <v>3191</v>
      </c>
      <c r="G241" t="s">
        <v>277</v>
      </c>
      <c r="H241" t="s">
        <v>3056</v>
      </c>
    </row>
    <row r="242" spans="1:8" x14ac:dyDescent="0.25">
      <c r="A242" t="s">
        <v>332</v>
      </c>
      <c r="B242" t="s">
        <v>3026</v>
      </c>
      <c r="C242" t="s">
        <v>887</v>
      </c>
      <c r="D242" t="s">
        <v>3006</v>
      </c>
      <c r="E242" t="s">
        <v>275</v>
      </c>
      <c r="F242" t="s">
        <v>3015</v>
      </c>
      <c r="G242" t="s">
        <v>277</v>
      </c>
      <c r="H242" t="s">
        <v>3056</v>
      </c>
    </row>
    <row r="243" spans="1:8" x14ac:dyDescent="0.25">
      <c r="A243" t="s">
        <v>327</v>
      </c>
      <c r="B243" t="s">
        <v>3027</v>
      </c>
      <c r="C243" t="s">
        <v>277</v>
      </c>
      <c r="D243" t="s">
        <v>3056</v>
      </c>
      <c r="E243" t="s">
        <v>1271</v>
      </c>
      <c r="F243" t="s">
        <v>3116</v>
      </c>
      <c r="G243" t="s">
        <v>1861</v>
      </c>
      <c r="H243" t="s">
        <v>3111</v>
      </c>
    </row>
    <row r="244" spans="1:8" x14ac:dyDescent="0.25">
      <c r="A244" t="s">
        <v>1127</v>
      </c>
      <c r="B244" t="s">
        <v>3048</v>
      </c>
      <c r="C244" t="s">
        <v>1936</v>
      </c>
      <c r="D244" t="s">
        <v>2959</v>
      </c>
      <c r="E244" t="s">
        <v>1679</v>
      </c>
      <c r="F244" t="s">
        <v>2988</v>
      </c>
      <c r="G244" t="s">
        <v>2366</v>
      </c>
      <c r="H244" t="s">
        <v>2952</v>
      </c>
    </row>
    <row r="245" spans="1:8" x14ac:dyDescent="0.25">
      <c r="A245" t="s">
        <v>1093</v>
      </c>
      <c r="B245" t="s">
        <v>3050</v>
      </c>
      <c r="C245" t="s">
        <v>2109</v>
      </c>
      <c r="D245" t="s">
        <v>3058</v>
      </c>
      <c r="E245" t="s">
        <v>323</v>
      </c>
      <c r="F245" t="s">
        <v>3193</v>
      </c>
      <c r="G245" t="s">
        <v>467</v>
      </c>
      <c r="H245" t="s">
        <v>3040</v>
      </c>
    </row>
    <row r="246" spans="1:8" x14ac:dyDescent="0.25">
      <c r="A246" t="s">
        <v>2392</v>
      </c>
      <c r="B246" t="s">
        <v>3051</v>
      </c>
      <c r="C246" t="s">
        <v>169</v>
      </c>
      <c r="D246" t="s">
        <v>2947</v>
      </c>
      <c r="E246" t="s">
        <v>59</v>
      </c>
      <c r="F246" t="s">
        <v>2977</v>
      </c>
      <c r="G246" t="s">
        <v>585</v>
      </c>
      <c r="H246" t="s">
        <v>3033</v>
      </c>
    </row>
    <row r="247" spans="1:8" x14ac:dyDescent="0.25">
      <c r="A247" t="s">
        <v>2044</v>
      </c>
      <c r="B247" t="s">
        <v>3052</v>
      </c>
      <c r="C247" t="s">
        <v>214</v>
      </c>
      <c r="D247" t="s">
        <v>3090</v>
      </c>
      <c r="E247" t="s">
        <v>2392</v>
      </c>
      <c r="F247" t="s">
        <v>3051</v>
      </c>
      <c r="G247" t="s">
        <v>169</v>
      </c>
      <c r="H247" t="s">
        <v>2947</v>
      </c>
    </row>
    <row r="248" spans="1:8" x14ac:dyDescent="0.25">
      <c r="A248" t="s">
        <v>2042</v>
      </c>
      <c r="B248" t="s">
        <v>3053</v>
      </c>
      <c r="C248" t="s">
        <v>810</v>
      </c>
      <c r="D248" t="s">
        <v>2927</v>
      </c>
      <c r="E248" t="s">
        <v>1720</v>
      </c>
      <c r="F248" t="s">
        <v>3227</v>
      </c>
      <c r="G248" t="s">
        <v>671</v>
      </c>
      <c r="H248" t="s">
        <v>3076</v>
      </c>
    </row>
    <row r="249" spans="1:8" x14ac:dyDescent="0.25">
      <c r="A249" t="s">
        <v>1094</v>
      </c>
      <c r="B249" t="s">
        <v>3054</v>
      </c>
      <c r="C249" t="s">
        <v>1099</v>
      </c>
      <c r="D249" t="s">
        <v>3178</v>
      </c>
      <c r="E249" t="s">
        <v>2091</v>
      </c>
      <c r="F249" t="s">
        <v>2963</v>
      </c>
      <c r="G249" t="s">
        <v>1936</v>
      </c>
      <c r="H249" t="s">
        <v>2959</v>
      </c>
    </row>
    <row r="250" spans="1:8" x14ac:dyDescent="0.25">
      <c r="A250" t="s">
        <v>2039</v>
      </c>
      <c r="B250" t="s">
        <v>3055</v>
      </c>
      <c r="C250" t="s">
        <v>317</v>
      </c>
      <c r="D250" t="s">
        <v>3188</v>
      </c>
      <c r="E250" t="s">
        <v>765</v>
      </c>
      <c r="F250" t="s">
        <v>3002</v>
      </c>
      <c r="G250" t="s">
        <v>190</v>
      </c>
      <c r="H250" t="s">
        <v>3149</v>
      </c>
    </row>
    <row r="251" spans="1:8" x14ac:dyDescent="0.25">
      <c r="A251" t="s">
        <v>277</v>
      </c>
      <c r="B251" t="s">
        <v>3056</v>
      </c>
      <c r="C251" t="s">
        <v>1005</v>
      </c>
      <c r="D251" t="s">
        <v>3012</v>
      </c>
      <c r="E251" t="s">
        <v>327</v>
      </c>
      <c r="F251" t="s">
        <v>3027</v>
      </c>
      <c r="G251" t="s">
        <v>262</v>
      </c>
      <c r="H251" t="s">
        <v>3019</v>
      </c>
    </row>
    <row r="252" spans="1:8" x14ac:dyDescent="0.25">
      <c r="A252" t="s">
        <v>1097</v>
      </c>
      <c r="B252" t="s">
        <v>3057</v>
      </c>
      <c r="C252" t="s">
        <v>1102</v>
      </c>
      <c r="D252" t="s">
        <v>2958</v>
      </c>
      <c r="E252" t="s">
        <v>368</v>
      </c>
      <c r="F252" t="s">
        <v>3070</v>
      </c>
      <c r="G252" t="s">
        <v>2366</v>
      </c>
      <c r="H252" t="s">
        <v>2952</v>
      </c>
    </row>
    <row r="253" spans="1:8" x14ac:dyDescent="0.25">
      <c r="A253" t="s">
        <v>2109</v>
      </c>
      <c r="B253" t="s">
        <v>3058</v>
      </c>
      <c r="C253" t="s">
        <v>1093</v>
      </c>
      <c r="D253" t="s">
        <v>3050</v>
      </c>
      <c r="E253" t="s">
        <v>175</v>
      </c>
      <c r="F253" t="s">
        <v>2975</v>
      </c>
      <c r="G253" t="s">
        <v>1679</v>
      </c>
      <c r="H253" t="s">
        <v>2988</v>
      </c>
    </row>
    <row r="254" spans="1:8" x14ac:dyDescent="0.25">
      <c r="A254" t="s">
        <v>1124</v>
      </c>
      <c r="B254" t="s">
        <v>3059</v>
      </c>
      <c r="C254" t="s">
        <v>1095</v>
      </c>
      <c r="D254" t="s">
        <v>3180</v>
      </c>
      <c r="E254" t="s">
        <v>322</v>
      </c>
      <c r="F254" t="s">
        <v>3191</v>
      </c>
      <c r="G254" t="s">
        <v>167</v>
      </c>
      <c r="H254" t="s">
        <v>2944</v>
      </c>
    </row>
    <row r="255" spans="1:8" x14ac:dyDescent="0.25">
      <c r="A255" t="s">
        <v>676</v>
      </c>
      <c r="B255" t="s">
        <v>3067</v>
      </c>
      <c r="C255" t="s">
        <v>1640</v>
      </c>
      <c r="D255" t="s">
        <v>3073</v>
      </c>
      <c r="E255" t="s">
        <v>489</v>
      </c>
      <c r="F255" t="s">
        <v>3030</v>
      </c>
      <c r="G255" t="s">
        <v>671</v>
      </c>
      <c r="H255" t="s">
        <v>3076</v>
      </c>
    </row>
    <row r="256" spans="1:8" x14ac:dyDescent="0.25">
      <c r="A256" t="s">
        <v>656</v>
      </c>
      <c r="B256" t="s">
        <v>3069</v>
      </c>
      <c r="C256" t="s">
        <v>167</v>
      </c>
      <c r="D256" t="s">
        <v>2944</v>
      </c>
      <c r="E256" t="s">
        <v>2877</v>
      </c>
      <c r="F256" t="s">
        <v>2936</v>
      </c>
      <c r="G256" t="s">
        <v>1382</v>
      </c>
      <c r="H256" t="s">
        <v>3085</v>
      </c>
    </row>
    <row r="257" spans="1:8" x14ac:dyDescent="0.25">
      <c r="A257" t="s">
        <v>368</v>
      </c>
      <c r="B257" t="s">
        <v>3070</v>
      </c>
      <c r="C257" t="s">
        <v>591</v>
      </c>
      <c r="D257" t="s">
        <v>2956</v>
      </c>
      <c r="E257" t="s">
        <v>1635</v>
      </c>
      <c r="F257" t="s">
        <v>2957</v>
      </c>
      <c r="G257" t="s">
        <v>733</v>
      </c>
      <c r="H257" t="s">
        <v>3072</v>
      </c>
    </row>
    <row r="258" spans="1:8" x14ac:dyDescent="0.25">
      <c r="A258" t="s">
        <v>662</v>
      </c>
      <c r="B258" t="s">
        <v>3071</v>
      </c>
      <c r="C258" t="s">
        <v>665</v>
      </c>
      <c r="D258" t="s">
        <v>3075</v>
      </c>
      <c r="E258" t="s">
        <v>671</v>
      </c>
      <c r="F258" t="s">
        <v>3076</v>
      </c>
      <c r="G258" t="s">
        <v>658</v>
      </c>
      <c r="H258" t="s">
        <v>3077</v>
      </c>
    </row>
    <row r="259" spans="1:8" x14ac:dyDescent="0.25">
      <c r="A259" t="s">
        <v>733</v>
      </c>
      <c r="B259" t="s">
        <v>3072</v>
      </c>
      <c r="C259" t="s">
        <v>368</v>
      </c>
      <c r="D259" t="s">
        <v>3070</v>
      </c>
      <c r="E259" t="s">
        <v>974</v>
      </c>
      <c r="F259" t="s">
        <v>3060</v>
      </c>
      <c r="G259" t="s">
        <v>1635</v>
      </c>
      <c r="H259" t="s">
        <v>2957</v>
      </c>
    </row>
    <row r="260" spans="1:8" x14ac:dyDescent="0.25">
      <c r="A260" t="s">
        <v>1640</v>
      </c>
      <c r="B260" t="s">
        <v>3073</v>
      </c>
      <c r="C260" t="s">
        <v>676</v>
      </c>
      <c r="D260" t="s">
        <v>3067</v>
      </c>
      <c r="E260" t="s">
        <v>169</v>
      </c>
      <c r="F260" t="s">
        <v>2947</v>
      </c>
      <c r="G260" t="s">
        <v>489</v>
      </c>
      <c r="H260" t="s">
        <v>3030</v>
      </c>
    </row>
    <row r="261" spans="1:8" x14ac:dyDescent="0.25">
      <c r="A261" t="s">
        <v>364</v>
      </c>
      <c r="B261" t="s">
        <v>3074</v>
      </c>
      <c r="C261" t="s">
        <v>643</v>
      </c>
      <c r="D261" t="s">
        <v>3179</v>
      </c>
      <c r="E261" t="s">
        <v>467</v>
      </c>
      <c r="F261" t="s">
        <v>3040</v>
      </c>
      <c r="G261" t="s">
        <v>595</v>
      </c>
      <c r="H261" t="s">
        <v>3035</v>
      </c>
    </row>
    <row r="262" spans="1:8" x14ac:dyDescent="0.25">
      <c r="A262" t="s">
        <v>665</v>
      </c>
      <c r="B262" t="s">
        <v>3075</v>
      </c>
      <c r="C262" t="s">
        <v>662</v>
      </c>
      <c r="D262" t="s">
        <v>3071</v>
      </c>
      <c r="E262" t="s">
        <v>312</v>
      </c>
      <c r="F262" t="s">
        <v>3195</v>
      </c>
      <c r="G262" t="s">
        <v>306</v>
      </c>
      <c r="H262" t="s">
        <v>3025</v>
      </c>
    </row>
    <row r="263" spans="1:8" x14ac:dyDescent="0.25">
      <c r="A263" t="s">
        <v>671</v>
      </c>
      <c r="B263" t="s">
        <v>3076</v>
      </c>
      <c r="C263" t="s">
        <v>489</v>
      </c>
      <c r="D263" t="s">
        <v>3030</v>
      </c>
      <c r="E263" t="s">
        <v>1640</v>
      </c>
      <c r="F263" t="s">
        <v>3073</v>
      </c>
      <c r="G263" t="s">
        <v>676</v>
      </c>
      <c r="H263" t="s">
        <v>3067</v>
      </c>
    </row>
    <row r="264" spans="1:8" x14ac:dyDescent="0.25">
      <c r="A264" t="s">
        <v>658</v>
      </c>
      <c r="B264" t="s">
        <v>3077</v>
      </c>
      <c r="C264" t="s">
        <v>2605</v>
      </c>
      <c r="D264" t="s">
        <v>3024</v>
      </c>
      <c r="E264" t="s">
        <v>662</v>
      </c>
      <c r="F264" t="s">
        <v>3071</v>
      </c>
      <c r="G264" t="s">
        <v>665</v>
      </c>
      <c r="H264" t="s">
        <v>3075</v>
      </c>
    </row>
    <row r="265" spans="1:8" x14ac:dyDescent="0.25">
      <c r="A265" t="s">
        <v>736</v>
      </c>
      <c r="B265" t="s">
        <v>3078</v>
      </c>
      <c r="C265" t="s">
        <v>489</v>
      </c>
      <c r="D265" t="s">
        <v>3030</v>
      </c>
      <c r="E265" t="s">
        <v>585</v>
      </c>
      <c r="F265" t="s">
        <v>3033</v>
      </c>
      <c r="G265" t="s">
        <v>64</v>
      </c>
      <c r="H265" t="s">
        <v>3205</v>
      </c>
    </row>
    <row r="266" spans="1:8" x14ac:dyDescent="0.25">
      <c r="A266" t="s">
        <v>2577</v>
      </c>
      <c r="B266" t="s">
        <v>3079</v>
      </c>
      <c r="C266" t="s">
        <v>64</v>
      </c>
      <c r="D266" t="s">
        <v>3205</v>
      </c>
      <c r="E266" t="s">
        <v>308</v>
      </c>
      <c r="F266" t="s">
        <v>3194</v>
      </c>
      <c r="G266" t="s">
        <v>61</v>
      </c>
      <c r="H266" t="s">
        <v>3064</v>
      </c>
    </row>
    <row r="267" spans="1:8" x14ac:dyDescent="0.25">
      <c r="A267" t="s">
        <v>1187</v>
      </c>
      <c r="B267" t="s">
        <v>3141</v>
      </c>
      <c r="C267" t="s">
        <v>1184</v>
      </c>
      <c r="D267" t="s">
        <v>2979</v>
      </c>
      <c r="E267" t="s">
        <v>1679</v>
      </c>
      <c r="F267" t="s">
        <v>2988</v>
      </c>
      <c r="G267" t="s">
        <v>689</v>
      </c>
      <c r="H267" t="s">
        <v>3185</v>
      </c>
    </row>
    <row r="268" spans="1:8" x14ac:dyDescent="0.25">
      <c r="A268" t="s">
        <v>1932</v>
      </c>
      <c r="B268" t="s">
        <v>3143</v>
      </c>
      <c r="C268" t="s">
        <v>463</v>
      </c>
      <c r="D268" t="s">
        <v>2984</v>
      </c>
      <c r="E268" t="s">
        <v>309</v>
      </c>
      <c r="F268" t="s">
        <v>2965</v>
      </c>
      <c r="G268" t="s">
        <v>1582</v>
      </c>
      <c r="H268" t="s">
        <v>3209</v>
      </c>
    </row>
    <row r="269" spans="1:8" x14ac:dyDescent="0.25">
      <c r="A269" t="s">
        <v>1181</v>
      </c>
      <c r="B269" t="s">
        <v>3144</v>
      </c>
      <c r="C269" t="s">
        <v>1087</v>
      </c>
      <c r="D269" t="s">
        <v>3145</v>
      </c>
      <c r="E269" t="s">
        <v>1936</v>
      </c>
      <c r="F269" t="s">
        <v>2959</v>
      </c>
      <c r="G269" t="s">
        <v>1084</v>
      </c>
      <c r="H269" t="s">
        <v>3146</v>
      </c>
    </row>
    <row r="270" spans="1:8" x14ac:dyDescent="0.25">
      <c r="A270" t="s">
        <v>1087</v>
      </c>
      <c r="B270" t="s">
        <v>3145</v>
      </c>
      <c r="C270" t="s">
        <v>1181</v>
      </c>
      <c r="D270" t="s">
        <v>3144</v>
      </c>
      <c r="E270" t="s">
        <v>1084</v>
      </c>
      <c r="F270" t="s">
        <v>3146</v>
      </c>
      <c r="G270" t="s">
        <v>464</v>
      </c>
      <c r="H270" t="s">
        <v>2989</v>
      </c>
    </row>
    <row r="271" spans="1:8" x14ac:dyDescent="0.25">
      <c r="A271" t="s">
        <v>1084</v>
      </c>
      <c r="B271" t="s">
        <v>3146</v>
      </c>
      <c r="C271" t="s">
        <v>175</v>
      </c>
      <c r="D271" t="s">
        <v>2975</v>
      </c>
      <c r="E271" t="s">
        <v>1087</v>
      </c>
      <c r="F271" t="s">
        <v>3145</v>
      </c>
      <c r="G271" t="s">
        <v>2109</v>
      </c>
      <c r="H271" t="s">
        <v>3058</v>
      </c>
    </row>
    <row r="272" spans="1:8" x14ac:dyDescent="0.25">
      <c r="A272" t="s">
        <v>1298</v>
      </c>
      <c r="B272" t="s">
        <v>3170</v>
      </c>
      <c r="C272" t="s">
        <v>49</v>
      </c>
      <c r="D272" t="s">
        <v>3203</v>
      </c>
      <c r="E272" t="s">
        <v>1106</v>
      </c>
      <c r="F272" t="s">
        <v>3181</v>
      </c>
      <c r="G272" t="s">
        <v>2093</v>
      </c>
      <c r="H272" t="s">
        <v>2962</v>
      </c>
    </row>
    <row r="273" spans="1:8" x14ac:dyDescent="0.25">
      <c r="A273" t="s">
        <v>1308</v>
      </c>
      <c r="B273" t="s">
        <v>3172</v>
      </c>
      <c r="C273" t="s">
        <v>1152</v>
      </c>
      <c r="D273" t="s">
        <v>3065</v>
      </c>
      <c r="E273" t="s">
        <v>649</v>
      </c>
      <c r="F273" t="s">
        <v>3175</v>
      </c>
      <c r="G273" t="s">
        <v>55</v>
      </c>
      <c r="H273" t="s">
        <v>3063</v>
      </c>
    </row>
    <row r="274" spans="1:8" x14ac:dyDescent="0.25">
      <c r="A274" t="s">
        <v>1091</v>
      </c>
      <c r="B274" t="s">
        <v>3173</v>
      </c>
      <c r="C274" t="s">
        <v>1124</v>
      </c>
      <c r="D274" t="s">
        <v>3059</v>
      </c>
      <c r="E274" t="s">
        <v>159</v>
      </c>
      <c r="F274" t="s">
        <v>3187</v>
      </c>
      <c r="G274" t="s">
        <v>616</v>
      </c>
      <c r="H274" t="s">
        <v>3034</v>
      </c>
    </row>
    <row r="275" spans="1:8" x14ac:dyDescent="0.25">
      <c r="A275" t="s">
        <v>1300</v>
      </c>
      <c r="B275" t="s">
        <v>3174</v>
      </c>
      <c r="C275" t="s">
        <v>643</v>
      </c>
      <c r="D275" t="s">
        <v>3179</v>
      </c>
      <c r="E275" t="s">
        <v>364</v>
      </c>
      <c r="F275" t="s">
        <v>3074</v>
      </c>
      <c r="G275" t="s">
        <v>1095</v>
      </c>
      <c r="H275" t="s">
        <v>3180</v>
      </c>
    </row>
    <row r="276" spans="1:8" x14ac:dyDescent="0.25">
      <c r="A276" t="s">
        <v>649</v>
      </c>
      <c r="B276" t="s">
        <v>3175</v>
      </c>
      <c r="C276" t="s">
        <v>308</v>
      </c>
      <c r="D276" t="s">
        <v>3194</v>
      </c>
      <c r="E276" t="s">
        <v>643</v>
      </c>
      <c r="F276" t="s">
        <v>3179</v>
      </c>
      <c r="G276" t="s">
        <v>1152</v>
      </c>
      <c r="H276" t="s">
        <v>3065</v>
      </c>
    </row>
    <row r="277" spans="1:8" x14ac:dyDescent="0.25">
      <c r="A277" t="s">
        <v>1114</v>
      </c>
      <c r="B277" t="s">
        <v>3176</v>
      </c>
      <c r="C277" t="s">
        <v>1091</v>
      </c>
      <c r="D277" t="s">
        <v>3173</v>
      </c>
      <c r="E277" t="s">
        <v>2093</v>
      </c>
      <c r="F277" t="s">
        <v>2962</v>
      </c>
      <c r="G277" t="s">
        <v>1175</v>
      </c>
      <c r="H277" t="s">
        <v>2982</v>
      </c>
    </row>
    <row r="278" spans="1:8" x14ac:dyDescent="0.25">
      <c r="A278" t="s">
        <v>1302</v>
      </c>
      <c r="B278" t="s">
        <v>3177</v>
      </c>
      <c r="C278" t="s">
        <v>649</v>
      </c>
      <c r="D278" t="s">
        <v>3175</v>
      </c>
      <c r="E278" t="s">
        <v>368</v>
      </c>
      <c r="F278" t="s">
        <v>3070</v>
      </c>
      <c r="G278" t="s">
        <v>1152</v>
      </c>
      <c r="H278" t="s">
        <v>3065</v>
      </c>
    </row>
    <row r="279" spans="1:8" x14ac:dyDescent="0.25">
      <c r="A279" t="s">
        <v>1099</v>
      </c>
      <c r="B279" t="s">
        <v>3178</v>
      </c>
      <c r="C279" t="s">
        <v>1094</v>
      </c>
      <c r="D279" t="s">
        <v>3054</v>
      </c>
      <c r="E279" t="s">
        <v>649</v>
      </c>
      <c r="F279" t="s">
        <v>3175</v>
      </c>
      <c r="G279" t="s">
        <v>1175</v>
      </c>
      <c r="H279" t="s">
        <v>2982</v>
      </c>
    </row>
    <row r="280" spans="1:8" x14ac:dyDescent="0.25">
      <c r="A280" t="s">
        <v>643</v>
      </c>
      <c r="B280" t="s">
        <v>3179</v>
      </c>
      <c r="C280" t="s">
        <v>364</v>
      </c>
      <c r="D280" t="s">
        <v>3074</v>
      </c>
      <c r="E280" t="s">
        <v>308</v>
      </c>
      <c r="F280" t="s">
        <v>3194</v>
      </c>
      <c r="G280" t="s">
        <v>589</v>
      </c>
      <c r="H280" t="s">
        <v>3031</v>
      </c>
    </row>
    <row r="281" spans="1:8" x14ac:dyDescent="0.25">
      <c r="A281" t="s">
        <v>1095</v>
      </c>
      <c r="B281" t="s">
        <v>3180</v>
      </c>
      <c r="C281" t="s">
        <v>1093</v>
      </c>
      <c r="D281" t="s">
        <v>3050</v>
      </c>
      <c r="E281" t="s">
        <v>1300</v>
      </c>
      <c r="F281" t="s">
        <v>3174</v>
      </c>
      <c r="G281" t="s">
        <v>643</v>
      </c>
      <c r="H281" t="s">
        <v>3179</v>
      </c>
    </row>
    <row r="282" spans="1:8" x14ac:dyDescent="0.25">
      <c r="A282" t="s">
        <v>1106</v>
      </c>
      <c r="B282" t="s">
        <v>3181</v>
      </c>
      <c r="C282" t="s">
        <v>1298</v>
      </c>
      <c r="D282" t="s">
        <v>3170</v>
      </c>
      <c r="E282" t="s">
        <v>2093</v>
      </c>
      <c r="F282" t="s">
        <v>2962</v>
      </c>
      <c r="G282" t="s">
        <v>649</v>
      </c>
      <c r="H282" t="s">
        <v>3175</v>
      </c>
    </row>
    <row r="283" spans="1:8" x14ac:dyDescent="0.25">
      <c r="A283" t="s">
        <v>317</v>
      </c>
      <c r="B283" t="s">
        <v>3188</v>
      </c>
      <c r="C283" t="s">
        <v>2039</v>
      </c>
      <c r="D283" t="s">
        <v>3055</v>
      </c>
      <c r="E283" t="s">
        <v>370</v>
      </c>
      <c r="F283" t="s">
        <v>2946</v>
      </c>
      <c r="G283" t="s">
        <v>306</v>
      </c>
      <c r="H283" t="s">
        <v>3025</v>
      </c>
    </row>
    <row r="284" spans="1:8" x14ac:dyDescent="0.25">
      <c r="A284" t="s">
        <v>314</v>
      </c>
      <c r="B284" t="s">
        <v>3190</v>
      </c>
      <c r="C284" t="s">
        <v>277</v>
      </c>
      <c r="D284" t="s">
        <v>3056</v>
      </c>
      <c r="E284" t="s">
        <v>1005</v>
      </c>
      <c r="F284" t="s">
        <v>3012</v>
      </c>
      <c r="G284" t="s">
        <v>370</v>
      </c>
      <c r="H284" t="s">
        <v>2946</v>
      </c>
    </row>
    <row r="285" spans="1:8" x14ac:dyDescent="0.25">
      <c r="A285" t="s">
        <v>322</v>
      </c>
      <c r="B285" t="s">
        <v>3191</v>
      </c>
      <c r="C285" t="s">
        <v>1058</v>
      </c>
      <c r="D285" t="s">
        <v>3043</v>
      </c>
      <c r="E285" t="s">
        <v>185</v>
      </c>
      <c r="F285" t="s">
        <v>3020</v>
      </c>
      <c r="G285" t="s">
        <v>2012</v>
      </c>
      <c r="H285" t="s">
        <v>3011</v>
      </c>
    </row>
    <row r="286" spans="1:8" x14ac:dyDescent="0.25">
      <c r="A286" t="s">
        <v>2125</v>
      </c>
      <c r="B286" t="s">
        <v>3192</v>
      </c>
      <c r="C286" t="s">
        <v>2366</v>
      </c>
      <c r="D286" t="s">
        <v>2952</v>
      </c>
      <c r="E286" t="s">
        <v>1961</v>
      </c>
      <c r="F286" t="s">
        <v>2953</v>
      </c>
      <c r="G286" t="s">
        <v>1820</v>
      </c>
      <c r="H286" t="s">
        <v>3122</v>
      </c>
    </row>
    <row r="287" spans="1:8" x14ac:dyDescent="0.25">
      <c r="A287" t="s">
        <v>323</v>
      </c>
      <c r="B287" t="s">
        <v>3193</v>
      </c>
      <c r="C287" t="s">
        <v>308</v>
      </c>
      <c r="D287" t="s">
        <v>3194</v>
      </c>
      <c r="E287" t="s">
        <v>467</v>
      </c>
      <c r="F287" t="s">
        <v>3040</v>
      </c>
      <c r="G287" t="s">
        <v>1093</v>
      </c>
      <c r="H287" t="s">
        <v>3050</v>
      </c>
    </row>
    <row r="288" spans="1:8" x14ac:dyDescent="0.25">
      <c r="A288" t="s">
        <v>308</v>
      </c>
      <c r="B288" t="s">
        <v>3194</v>
      </c>
      <c r="C288" t="s">
        <v>323</v>
      </c>
      <c r="D288" t="s">
        <v>3193</v>
      </c>
      <c r="E288" t="s">
        <v>643</v>
      </c>
      <c r="F288" t="s">
        <v>3179</v>
      </c>
      <c r="G288" t="s">
        <v>649</v>
      </c>
      <c r="H288" t="s">
        <v>3175</v>
      </c>
    </row>
    <row r="289" spans="1:8" x14ac:dyDescent="0.25">
      <c r="A289" t="s">
        <v>312</v>
      </c>
      <c r="B289" t="s">
        <v>3195</v>
      </c>
      <c r="C289" t="s">
        <v>257</v>
      </c>
      <c r="D289" t="s">
        <v>2951</v>
      </c>
      <c r="E289" t="s">
        <v>665</v>
      </c>
      <c r="F289" t="s">
        <v>3075</v>
      </c>
      <c r="G289" t="s">
        <v>2434</v>
      </c>
      <c r="H289" t="s">
        <v>2955</v>
      </c>
    </row>
    <row r="290" spans="1:8" x14ac:dyDescent="0.25">
      <c r="A290" t="s">
        <v>167</v>
      </c>
      <c r="B290" t="s">
        <v>2944</v>
      </c>
      <c r="C290" t="s">
        <v>2877</v>
      </c>
      <c r="D290" t="s">
        <v>2936</v>
      </c>
      <c r="E290" t="s">
        <v>656</v>
      </c>
      <c r="F290" t="s">
        <v>3069</v>
      </c>
      <c r="G290" t="s">
        <v>1124</v>
      </c>
      <c r="H290" t="s">
        <v>3059</v>
      </c>
    </row>
    <row r="291" spans="1:8" x14ac:dyDescent="0.25">
      <c r="A291" t="s">
        <v>256</v>
      </c>
      <c r="B291" t="s">
        <v>2950</v>
      </c>
      <c r="C291" t="s">
        <v>326</v>
      </c>
      <c r="D291" t="s">
        <v>3022</v>
      </c>
      <c r="E291" t="s">
        <v>2387</v>
      </c>
      <c r="F291" t="s">
        <v>2967</v>
      </c>
      <c r="G291" t="s">
        <v>309</v>
      </c>
      <c r="H291" t="s">
        <v>2965</v>
      </c>
    </row>
    <row r="292" spans="1:8" x14ac:dyDescent="0.25">
      <c r="A292" t="s">
        <v>372</v>
      </c>
      <c r="B292" t="s">
        <v>2945</v>
      </c>
      <c r="C292" t="s">
        <v>492</v>
      </c>
      <c r="D292" t="s">
        <v>3332</v>
      </c>
      <c r="E292" t="s">
        <v>226</v>
      </c>
      <c r="F292" t="s">
        <v>3240</v>
      </c>
      <c r="G292" t="s">
        <v>2387</v>
      </c>
      <c r="H292" t="s">
        <v>2967</v>
      </c>
    </row>
    <row r="293" spans="1:8" x14ac:dyDescent="0.25">
      <c r="A293" t="s">
        <v>1009</v>
      </c>
      <c r="B293" t="s">
        <v>2973</v>
      </c>
      <c r="C293" t="s">
        <v>2239</v>
      </c>
      <c r="D293" t="s">
        <v>3326</v>
      </c>
      <c r="E293" t="s">
        <v>1005</v>
      </c>
      <c r="F293" t="s">
        <v>3012</v>
      </c>
      <c r="G293" t="s">
        <v>997</v>
      </c>
      <c r="H293" t="s">
        <v>3010</v>
      </c>
    </row>
    <row r="294" spans="1:8" x14ac:dyDescent="0.25">
      <c r="A294" t="s">
        <v>370</v>
      </c>
      <c r="B294" t="s">
        <v>2946</v>
      </c>
      <c r="C294" t="s">
        <v>277</v>
      </c>
      <c r="D294" t="s">
        <v>3056</v>
      </c>
      <c r="E294" t="s">
        <v>306</v>
      </c>
      <c r="F294" t="s">
        <v>3025</v>
      </c>
      <c r="G294" t="s">
        <v>1789</v>
      </c>
      <c r="H294" t="s">
        <v>3107</v>
      </c>
    </row>
    <row r="295" spans="1:8" x14ac:dyDescent="0.25">
      <c r="A295" t="s">
        <v>1999</v>
      </c>
      <c r="B295" t="s">
        <v>2948</v>
      </c>
      <c r="C295" t="s">
        <v>2826</v>
      </c>
      <c r="D295" t="s">
        <v>3200</v>
      </c>
      <c r="E295" t="s">
        <v>2220</v>
      </c>
      <c r="F295" t="s">
        <v>3328</v>
      </c>
      <c r="G295" t="s">
        <v>1524</v>
      </c>
      <c r="H295" t="s">
        <v>3104</v>
      </c>
    </row>
    <row r="296" spans="1:8" x14ac:dyDescent="0.25">
      <c r="A296" t="s">
        <v>257</v>
      </c>
      <c r="B296" t="s">
        <v>2951</v>
      </c>
      <c r="C296" t="s">
        <v>370</v>
      </c>
      <c r="D296" t="s">
        <v>2946</v>
      </c>
      <c r="E296" t="s">
        <v>312</v>
      </c>
      <c r="F296" t="s">
        <v>3195</v>
      </c>
      <c r="G296" t="s">
        <v>2392</v>
      </c>
      <c r="H296" t="s">
        <v>3051</v>
      </c>
    </row>
    <row r="297" spans="1:8" x14ac:dyDescent="0.25">
      <c r="A297" t="s">
        <v>169</v>
      </c>
      <c r="B297" t="s">
        <v>2947</v>
      </c>
      <c r="C297" t="s">
        <v>2392</v>
      </c>
      <c r="D297" t="s">
        <v>3051</v>
      </c>
      <c r="E297" t="s">
        <v>1640</v>
      </c>
      <c r="F297" t="s">
        <v>3073</v>
      </c>
      <c r="G297" t="s">
        <v>585</v>
      </c>
      <c r="H297" t="s">
        <v>3033</v>
      </c>
    </row>
    <row r="298" spans="1:8" x14ac:dyDescent="0.25">
      <c r="A298" t="s">
        <v>2366</v>
      </c>
      <c r="B298" t="s">
        <v>2952</v>
      </c>
      <c r="C298" t="s">
        <v>1127</v>
      </c>
      <c r="D298" t="s">
        <v>3048</v>
      </c>
      <c r="E298" t="s">
        <v>368</v>
      </c>
      <c r="F298" t="s">
        <v>3070</v>
      </c>
      <c r="G298" t="s">
        <v>1826</v>
      </c>
      <c r="H298" t="s">
        <v>3124</v>
      </c>
    </row>
    <row r="299" spans="1:8" x14ac:dyDescent="0.25">
      <c r="A299" t="s">
        <v>2619</v>
      </c>
      <c r="B299" t="s">
        <v>2949</v>
      </c>
      <c r="C299" t="s">
        <v>2057</v>
      </c>
      <c r="D299" t="s">
        <v>2968</v>
      </c>
      <c r="E299" t="s">
        <v>2668</v>
      </c>
      <c r="F299" t="s">
        <v>3131</v>
      </c>
      <c r="G299" t="s">
        <v>881</v>
      </c>
      <c r="H299" t="s">
        <v>3021</v>
      </c>
    </row>
    <row r="300" spans="1:8" x14ac:dyDescent="0.25">
      <c r="A300" t="s">
        <v>175</v>
      </c>
      <c r="B300" t="s">
        <v>2975</v>
      </c>
      <c r="C300" t="s">
        <v>1084</v>
      </c>
      <c r="D300" t="s">
        <v>3146</v>
      </c>
      <c r="E300" t="s">
        <v>2109</v>
      </c>
      <c r="F300" t="s">
        <v>3058</v>
      </c>
      <c r="G300" t="s">
        <v>1679</v>
      </c>
      <c r="H300" t="s">
        <v>2988</v>
      </c>
    </row>
    <row r="301" spans="1:8" x14ac:dyDescent="0.25">
      <c r="A301" t="s">
        <v>887</v>
      </c>
      <c r="B301" t="s">
        <v>3006</v>
      </c>
      <c r="C301" t="s">
        <v>185</v>
      </c>
      <c r="D301" t="s">
        <v>3020</v>
      </c>
      <c r="E301" t="s">
        <v>1000</v>
      </c>
      <c r="F301" t="s">
        <v>3014</v>
      </c>
      <c r="G301" t="s">
        <v>2012</v>
      </c>
      <c r="H301" t="s">
        <v>3011</v>
      </c>
    </row>
    <row r="302" spans="1:8" x14ac:dyDescent="0.25">
      <c r="A302" t="s">
        <v>987</v>
      </c>
      <c r="B302" t="s">
        <v>3008</v>
      </c>
      <c r="C302" t="s">
        <v>2877</v>
      </c>
      <c r="D302" t="s">
        <v>2936</v>
      </c>
      <c r="E302" t="s">
        <v>167</v>
      </c>
      <c r="F302" t="s">
        <v>2944</v>
      </c>
      <c r="G302" t="s">
        <v>1524</v>
      </c>
      <c r="H302" t="s">
        <v>3104</v>
      </c>
    </row>
    <row r="303" spans="1:8" x14ac:dyDescent="0.25">
      <c r="A303" t="s">
        <v>993</v>
      </c>
      <c r="B303" t="s">
        <v>3009</v>
      </c>
      <c r="C303" t="s">
        <v>721</v>
      </c>
      <c r="D303" t="s">
        <v>2972</v>
      </c>
      <c r="E303" t="s">
        <v>622</v>
      </c>
      <c r="F303" t="s">
        <v>3162</v>
      </c>
      <c r="G303" t="s">
        <v>1789</v>
      </c>
      <c r="H303" t="s">
        <v>3107</v>
      </c>
    </row>
    <row r="304" spans="1:8" x14ac:dyDescent="0.25">
      <c r="A304" t="s">
        <v>997</v>
      </c>
      <c r="B304" t="s">
        <v>3010</v>
      </c>
      <c r="C304" t="s">
        <v>1002</v>
      </c>
      <c r="D304" t="s">
        <v>3013</v>
      </c>
      <c r="E304" t="s">
        <v>1000</v>
      </c>
      <c r="F304" t="s">
        <v>3014</v>
      </c>
      <c r="G304" t="s">
        <v>2057</v>
      </c>
      <c r="H304" t="s">
        <v>2968</v>
      </c>
    </row>
    <row r="305" spans="1:8" x14ac:dyDescent="0.25">
      <c r="A305" t="s">
        <v>2012</v>
      </c>
      <c r="B305" t="s">
        <v>3011</v>
      </c>
      <c r="C305" t="s">
        <v>1000</v>
      </c>
      <c r="D305" t="s">
        <v>3014</v>
      </c>
      <c r="E305" t="s">
        <v>185</v>
      </c>
      <c r="F305" t="s">
        <v>3020</v>
      </c>
      <c r="G305" t="s">
        <v>887</v>
      </c>
      <c r="H305" t="s">
        <v>3006</v>
      </c>
    </row>
    <row r="306" spans="1:8" x14ac:dyDescent="0.25">
      <c r="A306" t="s">
        <v>1005</v>
      </c>
      <c r="B306" t="s">
        <v>3012</v>
      </c>
      <c r="C306" t="s">
        <v>277</v>
      </c>
      <c r="D306" t="s">
        <v>3056</v>
      </c>
      <c r="E306" t="s">
        <v>887</v>
      </c>
      <c r="F306" t="s">
        <v>3006</v>
      </c>
      <c r="G306" t="s">
        <v>1000</v>
      </c>
      <c r="H306" t="s">
        <v>3014</v>
      </c>
    </row>
    <row r="307" spans="1:8" x14ac:dyDescent="0.25">
      <c r="A307" t="s">
        <v>1002</v>
      </c>
      <c r="B307" t="s">
        <v>3013</v>
      </c>
      <c r="C307" t="s">
        <v>997</v>
      </c>
      <c r="D307" t="s">
        <v>3010</v>
      </c>
      <c r="E307" t="s">
        <v>1000</v>
      </c>
      <c r="F307" t="s">
        <v>3014</v>
      </c>
      <c r="G307" t="s">
        <v>827</v>
      </c>
      <c r="H307" t="s">
        <v>3130</v>
      </c>
    </row>
    <row r="308" spans="1:8" x14ac:dyDescent="0.25">
      <c r="A308" t="s">
        <v>1000</v>
      </c>
      <c r="B308" t="s">
        <v>3014</v>
      </c>
      <c r="C308" t="s">
        <v>2012</v>
      </c>
      <c r="D308" t="s">
        <v>3011</v>
      </c>
      <c r="E308" t="s">
        <v>185</v>
      </c>
      <c r="F308" t="s">
        <v>3020</v>
      </c>
      <c r="G308" t="s">
        <v>771</v>
      </c>
      <c r="H308" t="s">
        <v>3001</v>
      </c>
    </row>
    <row r="309" spans="1:8" x14ac:dyDescent="0.25">
      <c r="A309" t="s">
        <v>275</v>
      </c>
      <c r="B309" t="s">
        <v>3015</v>
      </c>
      <c r="C309" t="s">
        <v>332</v>
      </c>
      <c r="D309" t="s">
        <v>3026</v>
      </c>
      <c r="E309" t="s">
        <v>277</v>
      </c>
      <c r="F309" t="s">
        <v>3056</v>
      </c>
      <c r="G309" t="s">
        <v>887</v>
      </c>
      <c r="H309" t="s">
        <v>3006</v>
      </c>
    </row>
    <row r="310" spans="1:8" x14ac:dyDescent="0.25">
      <c r="A310" t="s">
        <v>266</v>
      </c>
      <c r="B310" t="s">
        <v>3017</v>
      </c>
      <c r="C310" t="s">
        <v>277</v>
      </c>
      <c r="D310" t="s">
        <v>3056</v>
      </c>
      <c r="E310" t="s">
        <v>327</v>
      </c>
      <c r="F310" t="s">
        <v>3027</v>
      </c>
      <c r="G310" t="s">
        <v>897</v>
      </c>
      <c r="H310" t="s">
        <v>3198</v>
      </c>
    </row>
    <row r="311" spans="1:8" x14ac:dyDescent="0.25">
      <c r="A311" t="s">
        <v>194</v>
      </c>
      <c r="B311" t="s">
        <v>3018</v>
      </c>
      <c r="C311" t="s">
        <v>173</v>
      </c>
      <c r="D311" t="s">
        <v>3150</v>
      </c>
      <c r="E311" t="s">
        <v>1428</v>
      </c>
      <c r="F311" t="s">
        <v>2939</v>
      </c>
      <c r="G311" t="s">
        <v>175</v>
      </c>
      <c r="H311" t="s">
        <v>2975</v>
      </c>
    </row>
    <row r="312" spans="1:8" x14ac:dyDescent="0.25">
      <c r="A312" t="s">
        <v>262</v>
      </c>
      <c r="B312" t="s">
        <v>3019</v>
      </c>
      <c r="C312" t="s">
        <v>277</v>
      </c>
      <c r="D312" t="s">
        <v>3056</v>
      </c>
      <c r="E312" t="s">
        <v>2012</v>
      </c>
      <c r="F312" t="s">
        <v>3011</v>
      </c>
      <c r="G312" t="s">
        <v>185</v>
      </c>
      <c r="H312" t="s">
        <v>3020</v>
      </c>
    </row>
    <row r="313" spans="1:8" x14ac:dyDescent="0.25">
      <c r="A313" t="s">
        <v>185</v>
      </c>
      <c r="B313" t="s">
        <v>3020</v>
      </c>
      <c r="C313" t="s">
        <v>2012</v>
      </c>
      <c r="D313" t="s">
        <v>3011</v>
      </c>
      <c r="E313" t="s">
        <v>887</v>
      </c>
      <c r="F313" t="s">
        <v>3006</v>
      </c>
      <c r="G313" t="s">
        <v>1000</v>
      </c>
      <c r="H313" t="s">
        <v>3014</v>
      </c>
    </row>
    <row r="314" spans="1:8" x14ac:dyDescent="0.25">
      <c r="A314" t="s">
        <v>881</v>
      </c>
      <c r="B314" t="s">
        <v>3021</v>
      </c>
      <c r="C314" t="s">
        <v>2057</v>
      </c>
      <c r="D314" t="s">
        <v>2968</v>
      </c>
      <c r="E314" t="s">
        <v>2619</v>
      </c>
      <c r="F314" t="s">
        <v>2949</v>
      </c>
      <c r="G314" t="s">
        <v>1009</v>
      </c>
      <c r="H314" t="s">
        <v>2973</v>
      </c>
    </row>
    <row r="315" spans="1:8" x14ac:dyDescent="0.25">
      <c r="A315" t="s">
        <v>1076</v>
      </c>
      <c r="B315" t="s">
        <v>3041</v>
      </c>
      <c r="C315" t="s">
        <v>2826</v>
      </c>
      <c r="D315" t="s">
        <v>3200</v>
      </c>
      <c r="E315" t="s">
        <v>159</v>
      </c>
      <c r="F315" t="s">
        <v>3187</v>
      </c>
      <c r="G315" t="s">
        <v>616</v>
      </c>
      <c r="H315" t="s">
        <v>3034</v>
      </c>
    </row>
    <row r="316" spans="1:8" x14ac:dyDescent="0.25">
      <c r="A316" t="s">
        <v>1058</v>
      </c>
      <c r="B316" t="s">
        <v>3043</v>
      </c>
      <c r="C316" t="s">
        <v>116</v>
      </c>
      <c r="D316" t="s">
        <v>3186</v>
      </c>
      <c r="E316" t="s">
        <v>322</v>
      </c>
      <c r="F316" t="s">
        <v>3191</v>
      </c>
      <c r="G316" t="s">
        <v>827</v>
      </c>
      <c r="H316" t="s">
        <v>3130</v>
      </c>
    </row>
    <row r="317" spans="1:8" x14ac:dyDescent="0.25">
      <c r="A317" t="s">
        <v>1061</v>
      </c>
      <c r="B317" t="s">
        <v>3044</v>
      </c>
      <c r="C317" t="s">
        <v>721</v>
      </c>
      <c r="D317" t="s">
        <v>2972</v>
      </c>
      <c r="E317" t="s">
        <v>141</v>
      </c>
      <c r="F317" t="s">
        <v>3156</v>
      </c>
      <c r="G317" t="s">
        <v>1256</v>
      </c>
      <c r="H317" t="s">
        <v>3166</v>
      </c>
    </row>
    <row r="318" spans="1:8" x14ac:dyDescent="0.25">
      <c r="A318" t="s">
        <v>1053</v>
      </c>
      <c r="B318" t="s">
        <v>3045</v>
      </c>
      <c r="C318" t="s">
        <v>1635</v>
      </c>
      <c r="D318" t="s">
        <v>2957</v>
      </c>
      <c r="E318" t="s">
        <v>2826</v>
      </c>
      <c r="F318" t="s">
        <v>3200</v>
      </c>
      <c r="G318" t="s">
        <v>1255</v>
      </c>
      <c r="H318" t="s">
        <v>3165</v>
      </c>
    </row>
    <row r="319" spans="1:8" x14ac:dyDescent="0.25">
      <c r="A319" t="s">
        <v>1055</v>
      </c>
      <c r="B319" t="s">
        <v>3046</v>
      </c>
      <c r="C319" t="s">
        <v>622</v>
      </c>
      <c r="D319" t="s">
        <v>3162</v>
      </c>
      <c r="E319" t="s">
        <v>1061</v>
      </c>
      <c r="F319" t="s">
        <v>3044</v>
      </c>
      <c r="G319" t="s">
        <v>993</v>
      </c>
      <c r="H319" t="s">
        <v>3009</v>
      </c>
    </row>
    <row r="320" spans="1:8" x14ac:dyDescent="0.25">
      <c r="A320" t="s">
        <v>1069</v>
      </c>
      <c r="B320" t="s">
        <v>3047</v>
      </c>
      <c r="C320" t="s">
        <v>119</v>
      </c>
      <c r="D320" t="s">
        <v>3201</v>
      </c>
      <c r="E320" t="s">
        <v>2109</v>
      </c>
      <c r="F320" t="s">
        <v>3058</v>
      </c>
      <c r="G320" t="s">
        <v>1789</v>
      </c>
      <c r="H320" t="s">
        <v>3107</v>
      </c>
    </row>
    <row r="321" spans="1:8" x14ac:dyDescent="0.25">
      <c r="A321" t="s">
        <v>172</v>
      </c>
      <c r="B321" t="s">
        <v>3147</v>
      </c>
      <c r="C321" t="s">
        <v>721</v>
      </c>
      <c r="D321" t="s">
        <v>2972</v>
      </c>
      <c r="E321" t="s">
        <v>993</v>
      </c>
      <c r="F321" t="s">
        <v>3009</v>
      </c>
      <c r="G321" t="s">
        <v>622</v>
      </c>
      <c r="H321" t="s">
        <v>3162</v>
      </c>
    </row>
    <row r="322" spans="1:8" x14ac:dyDescent="0.25">
      <c r="A322" t="s">
        <v>190</v>
      </c>
      <c r="B322" t="s">
        <v>3149</v>
      </c>
      <c r="C322" t="s">
        <v>1525</v>
      </c>
      <c r="D322" t="s">
        <v>3139</v>
      </c>
      <c r="E322" t="s">
        <v>993</v>
      </c>
      <c r="F322" t="s">
        <v>3009</v>
      </c>
      <c r="G322" t="s">
        <v>1267</v>
      </c>
      <c r="H322" t="s">
        <v>3169</v>
      </c>
    </row>
    <row r="323" spans="1:8" x14ac:dyDescent="0.25">
      <c r="A323" t="s">
        <v>173</v>
      </c>
      <c r="B323" t="s">
        <v>3150</v>
      </c>
      <c r="C323" t="s">
        <v>1066</v>
      </c>
      <c r="D323" t="s">
        <v>2941</v>
      </c>
      <c r="E323" t="s">
        <v>721</v>
      </c>
      <c r="F323" t="s">
        <v>2972</v>
      </c>
      <c r="G323" t="s">
        <v>487</v>
      </c>
      <c r="H323" t="s">
        <v>3167</v>
      </c>
    </row>
    <row r="324" spans="1:8" x14ac:dyDescent="0.25">
      <c r="A324" t="s">
        <v>994</v>
      </c>
      <c r="B324" t="s">
        <v>3151</v>
      </c>
      <c r="C324" t="s">
        <v>487</v>
      </c>
      <c r="D324" t="s">
        <v>3167</v>
      </c>
      <c r="E324" t="s">
        <v>721</v>
      </c>
      <c r="F324" t="s">
        <v>2972</v>
      </c>
      <c r="G324" t="s">
        <v>173</v>
      </c>
      <c r="H324" t="s">
        <v>3150</v>
      </c>
    </row>
    <row r="325" spans="1:8" x14ac:dyDescent="0.25">
      <c r="A325" t="s">
        <v>998</v>
      </c>
      <c r="B325" t="s">
        <v>3152</v>
      </c>
      <c r="C325" t="s">
        <v>1864</v>
      </c>
      <c r="D325" t="s">
        <v>3114</v>
      </c>
      <c r="E325" t="s">
        <v>1384</v>
      </c>
      <c r="F325" t="s">
        <v>2996</v>
      </c>
      <c r="G325" t="s">
        <v>887</v>
      </c>
      <c r="H325" t="s">
        <v>3006</v>
      </c>
    </row>
    <row r="326" spans="1:8" x14ac:dyDescent="0.25">
      <c r="A326" t="s">
        <v>1502</v>
      </c>
      <c r="B326" t="s">
        <v>3319</v>
      </c>
      <c r="C326" t="s">
        <v>2239</v>
      </c>
      <c r="D326" t="s">
        <v>3326</v>
      </c>
      <c r="E326" t="s">
        <v>847</v>
      </c>
      <c r="F326" t="s">
        <v>3108</v>
      </c>
      <c r="G326" t="s">
        <v>2226</v>
      </c>
      <c r="H326" t="s">
        <v>3327</v>
      </c>
    </row>
    <row r="327" spans="1:8" x14ac:dyDescent="0.25">
      <c r="A327" t="s">
        <v>1465</v>
      </c>
      <c r="B327" t="s">
        <v>3320</v>
      </c>
      <c r="C327" t="s">
        <v>1382</v>
      </c>
      <c r="D327" t="s">
        <v>3085</v>
      </c>
      <c r="E327" t="s">
        <v>2241</v>
      </c>
      <c r="F327" t="s">
        <v>3325</v>
      </c>
      <c r="G327" t="s">
        <v>2239</v>
      </c>
      <c r="H327" t="s">
        <v>3326</v>
      </c>
    </row>
    <row r="328" spans="1:8" x14ac:dyDescent="0.25">
      <c r="A328" t="s">
        <v>1459</v>
      </c>
      <c r="B328" t="s">
        <v>3321</v>
      </c>
      <c r="C328" t="s">
        <v>2057</v>
      </c>
      <c r="D328" t="s">
        <v>2968</v>
      </c>
      <c r="E328" t="s">
        <v>577</v>
      </c>
      <c r="F328" t="s">
        <v>3322</v>
      </c>
      <c r="G328" t="s">
        <v>2239</v>
      </c>
      <c r="H328" t="s">
        <v>3326</v>
      </c>
    </row>
    <row r="329" spans="1:8" x14ac:dyDescent="0.25">
      <c r="A329" t="s">
        <v>577</v>
      </c>
      <c r="B329" t="s">
        <v>3322</v>
      </c>
      <c r="C329" t="s">
        <v>2226</v>
      </c>
      <c r="D329" t="s">
        <v>3327</v>
      </c>
      <c r="E329" t="s">
        <v>1459</v>
      </c>
      <c r="F329" t="s">
        <v>3321</v>
      </c>
      <c r="G329" t="s">
        <v>721</v>
      </c>
      <c r="H329" t="s">
        <v>2972</v>
      </c>
    </row>
    <row r="330" spans="1:8" x14ac:dyDescent="0.25">
      <c r="A330" t="s">
        <v>542</v>
      </c>
      <c r="B330" t="s">
        <v>3323</v>
      </c>
      <c r="C330" t="s">
        <v>764</v>
      </c>
      <c r="D330" t="s">
        <v>2997</v>
      </c>
      <c r="E330" t="s">
        <v>1453</v>
      </c>
      <c r="F330" t="s">
        <v>3324</v>
      </c>
      <c r="G330" t="s">
        <v>765</v>
      </c>
      <c r="H330" t="s">
        <v>3002</v>
      </c>
    </row>
    <row r="331" spans="1:8" x14ac:dyDescent="0.25">
      <c r="A331" t="s">
        <v>1453</v>
      </c>
      <c r="B331" t="s">
        <v>3324</v>
      </c>
      <c r="C331" t="s">
        <v>542</v>
      </c>
      <c r="D331" t="s">
        <v>3323</v>
      </c>
      <c r="E331" t="s">
        <v>2529</v>
      </c>
      <c r="F331" t="s">
        <v>2942</v>
      </c>
      <c r="G331" t="s">
        <v>836</v>
      </c>
      <c r="H331" t="s">
        <v>2935</v>
      </c>
    </row>
    <row r="332" spans="1:8" x14ac:dyDescent="0.25">
      <c r="A332" t="s">
        <v>2241</v>
      </c>
      <c r="B332" t="s">
        <v>3325</v>
      </c>
      <c r="C332" t="s">
        <v>656</v>
      </c>
      <c r="D332" t="s">
        <v>3069</v>
      </c>
      <c r="E332" t="s">
        <v>1465</v>
      </c>
      <c r="F332" t="s">
        <v>3320</v>
      </c>
      <c r="G332" t="s">
        <v>1382</v>
      </c>
      <c r="H332" t="s">
        <v>3085</v>
      </c>
    </row>
    <row r="333" spans="1:8" x14ac:dyDescent="0.25">
      <c r="A333" t="s">
        <v>2239</v>
      </c>
      <c r="B333" t="s">
        <v>3326</v>
      </c>
      <c r="C333" t="s">
        <v>521</v>
      </c>
      <c r="D333" t="s">
        <v>3339</v>
      </c>
      <c r="E333" t="s">
        <v>1009</v>
      </c>
      <c r="F333" t="s">
        <v>2973</v>
      </c>
      <c r="G333" t="s">
        <v>1459</v>
      </c>
      <c r="H333" t="s">
        <v>3321</v>
      </c>
    </row>
    <row r="334" spans="1:8" x14ac:dyDescent="0.25">
      <c r="A334" t="s">
        <v>2226</v>
      </c>
      <c r="B334" t="s">
        <v>3327</v>
      </c>
      <c r="C334" t="s">
        <v>577</v>
      </c>
      <c r="D334" t="s">
        <v>3322</v>
      </c>
      <c r="E334" t="s">
        <v>1064</v>
      </c>
      <c r="F334" t="s">
        <v>3337</v>
      </c>
      <c r="G334" t="s">
        <v>721</v>
      </c>
      <c r="H334" t="s">
        <v>2972</v>
      </c>
    </row>
    <row r="335" spans="1:8" x14ac:dyDescent="0.25">
      <c r="A335" t="s">
        <v>2220</v>
      </c>
      <c r="B335" t="s">
        <v>3328</v>
      </c>
      <c r="C335" t="s">
        <v>1999</v>
      </c>
      <c r="D335" t="s">
        <v>2948</v>
      </c>
      <c r="E335" t="s">
        <v>503</v>
      </c>
      <c r="F335" t="s">
        <v>3338</v>
      </c>
      <c r="G335" t="s">
        <v>719</v>
      </c>
      <c r="H335" t="s">
        <v>3157</v>
      </c>
    </row>
    <row r="336" spans="1:8" x14ac:dyDescent="0.25">
      <c r="A336" t="s">
        <v>509</v>
      </c>
      <c r="B336" t="s">
        <v>3329</v>
      </c>
      <c r="C336" t="s">
        <v>506</v>
      </c>
      <c r="D336" t="s">
        <v>3330</v>
      </c>
      <c r="E336" t="s">
        <v>1843</v>
      </c>
      <c r="F336" t="s">
        <v>3336</v>
      </c>
      <c r="G336" t="s">
        <v>497</v>
      </c>
      <c r="H336" t="s">
        <v>3334</v>
      </c>
    </row>
    <row r="337" spans="1:8" x14ac:dyDescent="0.25">
      <c r="A337" t="s">
        <v>506</v>
      </c>
      <c r="B337" t="s">
        <v>3330</v>
      </c>
      <c r="C337" t="s">
        <v>509</v>
      </c>
      <c r="D337" t="s">
        <v>3329</v>
      </c>
      <c r="E337" t="s">
        <v>1843</v>
      </c>
      <c r="F337" t="s">
        <v>3336</v>
      </c>
      <c r="G337" t="s">
        <v>497</v>
      </c>
      <c r="H337" t="s">
        <v>3334</v>
      </c>
    </row>
    <row r="338" spans="1:8" x14ac:dyDescent="0.25">
      <c r="A338" t="s">
        <v>495</v>
      </c>
      <c r="B338" t="s">
        <v>3331</v>
      </c>
      <c r="C338" t="s">
        <v>213</v>
      </c>
      <c r="D338" t="s">
        <v>3082</v>
      </c>
      <c r="E338" t="s">
        <v>545</v>
      </c>
      <c r="F338" t="s">
        <v>3221</v>
      </c>
      <c r="G338" t="s">
        <v>506</v>
      </c>
      <c r="H338" t="s">
        <v>3330</v>
      </c>
    </row>
    <row r="339" spans="1:8" x14ac:dyDescent="0.25">
      <c r="A339" t="s">
        <v>492</v>
      </c>
      <c r="B339" t="s">
        <v>3332</v>
      </c>
      <c r="C339" t="s">
        <v>226</v>
      </c>
      <c r="D339" t="s">
        <v>3240</v>
      </c>
      <c r="E339" t="s">
        <v>372</v>
      </c>
      <c r="F339" t="s">
        <v>2945</v>
      </c>
      <c r="G339" t="s">
        <v>2166</v>
      </c>
      <c r="H339" t="s">
        <v>3225</v>
      </c>
    </row>
    <row r="340" spans="1:8" x14ac:dyDescent="0.25">
      <c r="A340" t="s">
        <v>499</v>
      </c>
      <c r="B340" t="s">
        <v>3333</v>
      </c>
      <c r="C340" t="s">
        <v>1843</v>
      </c>
      <c r="D340" t="s">
        <v>3336</v>
      </c>
      <c r="E340" t="s">
        <v>497</v>
      </c>
      <c r="F340" t="s">
        <v>3334</v>
      </c>
      <c r="G340" t="s">
        <v>506</v>
      </c>
      <c r="H340" t="s">
        <v>3330</v>
      </c>
    </row>
    <row r="341" spans="1:8" x14ac:dyDescent="0.25">
      <c r="A341" t="s">
        <v>497</v>
      </c>
      <c r="B341" t="s">
        <v>3334</v>
      </c>
      <c r="C341" t="s">
        <v>1843</v>
      </c>
      <c r="D341" t="s">
        <v>3336</v>
      </c>
      <c r="E341" t="s">
        <v>509</v>
      </c>
      <c r="F341" t="s">
        <v>3329</v>
      </c>
      <c r="G341" t="s">
        <v>506</v>
      </c>
      <c r="H341" t="s">
        <v>3330</v>
      </c>
    </row>
    <row r="342" spans="1:8" x14ac:dyDescent="0.25">
      <c r="A342" t="s">
        <v>1842</v>
      </c>
      <c r="B342" t="s">
        <v>3335</v>
      </c>
      <c r="C342" t="s">
        <v>522</v>
      </c>
      <c r="D342" t="s">
        <v>3340</v>
      </c>
      <c r="E342" t="s">
        <v>1843</v>
      </c>
      <c r="F342" t="s">
        <v>3336</v>
      </c>
      <c r="G342" t="s">
        <v>499</v>
      </c>
      <c r="H342" t="s">
        <v>3333</v>
      </c>
    </row>
    <row r="343" spans="1:8" x14ac:dyDescent="0.25">
      <c r="A343" t="s">
        <v>1843</v>
      </c>
      <c r="B343" t="s">
        <v>3336</v>
      </c>
      <c r="C343" t="s">
        <v>497</v>
      </c>
      <c r="D343" t="s">
        <v>3334</v>
      </c>
      <c r="E343" t="s">
        <v>509</v>
      </c>
      <c r="F343" t="s">
        <v>3329</v>
      </c>
      <c r="G343" t="s">
        <v>506</v>
      </c>
      <c r="H343" t="s">
        <v>3330</v>
      </c>
    </row>
    <row r="344" spans="1:8" x14ac:dyDescent="0.25">
      <c r="A344" t="s">
        <v>1064</v>
      </c>
      <c r="B344" t="s">
        <v>3337</v>
      </c>
      <c r="C344" t="s">
        <v>721</v>
      </c>
      <c r="D344" t="s">
        <v>2972</v>
      </c>
      <c r="E344" t="s">
        <v>842</v>
      </c>
      <c r="F344" t="s">
        <v>2933</v>
      </c>
      <c r="G344" t="s">
        <v>622</v>
      </c>
      <c r="H344" t="s">
        <v>3162</v>
      </c>
    </row>
    <row r="345" spans="1:8" x14ac:dyDescent="0.25">
      <c r="A345" t="s">
        <v>503</v>
      </c>
      <c r="B345" t="s">
        <v>3338</v>
      </c>
      <c r="C345" t="s">
        <v>292</v>
      </c>
      <c r="D345" t="s">
        <v>3207</v>
      </c>
      <c r="E345" t="s">
        <v>290</v>
      </c>
      <c r="F345" t="s">
        <v>3208</v>
      </c>
      <c r="G345" t="s">
        <v>303</v>
      </c>
      <c r="H345" t="s">
        <v>3211</v>
      </c>
    </row>
    <row r="346" spans="1:8" x14ac:dyDescent="0.25">
      <c r="A346" t="s">
        <v>521</v>
      </c>
      <c r="B346" t="s">
        <v>3339</v>
      </c>
      <c r="C346" t="s">
        <v>721</v>
      </c>
      <c r="D346" t="s">
        <v>2972</v>
      </c>
      <c r="E346" t="s">
        <v>2239</v>
      </c>
      <c r="F346" t="s">
        <v>3326</v>
      </c>
      <c r="G346" t="s">
        <v>1066</v>
      </c>
      <c r="H346" t="s">
        <v>2941</v>
      </c>
    </row>
    <row r="347" spans="1:8" x14ac:dyDescent="0.25">
      <c r="A347" t="s">
        <v>522</v>
      </c>
      <c r="B347" t="s">
        <v>3340</v>
      </c>
      <c r="C347" t="s">
        <v>1842</v>
      </c>
      <c r="D347" t="s">
        <v>3335</v>
      </c>
      <c r="E347" t="s">
        <v>499</v>
      </c>
      <c r="F347" t="s">
        <v>3333</v>
      </c>
      <c r="G347" t="s">
        <v>497</v>
      </c>
      <c r="H347" t="s">
        <v>3334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04"/>
  <sheetViews>
    <sheetView workbookViewId="0">
      <pane ySplit="1" topLeftCell="A2695" activePane="bottomLeft" state="frozen"/>
      <selection activeCell="A64" sqref="A64"/>
      <selection pane="bottomLeft" activeCell="A64" sqref="A64"/>
    </sheetView>
  </sheetViews>
  <sheetFormatPr defaultRowHeight="15" x14ac:dyDescent="0.25"/>
  <cols>
    <col min="1" max="1" width="10.5703125" customWidth="1"/>
    <col min="2" max="5" width="10.85546875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2909</v>
      </c>
      <c r="G1" s="4" t="s">
        <v>2910</v>
      </c>
      <c r="H1" s="6" t="s">
        <v>2911</v>
      </c>
      <c r="I1" s="6"/>
    </row>
    <row r="2" spans="1:9" x14ac:dyDescent="0.25">
      <c r="A2" s="2" t="s">
        <v>5</v>
      </c>
      <c r="B2" s="2" t="s">
        <v>6</v>
      </c>
      <c r="C2" s="2" t="s">
        <v>7</v>
      </c>
      <c r="D2" s="2" t="s">
        <v>8</v>
      </c>
      <c r="E2" s="2" t="s">
        <v>6</v>
      </c>
      <c r="F2" s="5">
        <v>674</v>
      </c>
      <c r="G2">
        <v>1</v>
      </c>
      <c r="H2" t="s">
        <v>3535</v>
      </c>
    </row>
    <row r="3" spans="1:9" x14ac:dyDescent="0.25">
      <c r="A3" s="2" t="s">
        <v>10</v>
      </c>
      <c r="B3" s="2" t="s">
        <v>6</v>
      </c>
      <c r="C3" s="2" t="s">
        <v>7</v>
      </c>
      <c r="D3" s="2" t="s">
        <v>8</v>
      </c>
      <c r="E3" s="2" t="s">
        <v>6</v>
      </c>
      <c r="F3" s="5">
        <v>648</v>
      </c>
      <c r="G3">
        <v>1</v>
      </c>
      <c r="H3" t="s">
        <v>3536</v>
      </c>
    </row>
    <row r="4" spans="1:9" x14ac:dyDescent="0.25">
      <c r="A4" s="2" t="s">
        <v>11</v>
      </c>
      <c r="B4" s="2" t="s">
        <v>6</v>
      </c>
      <c r="C4" s="2" t="s">
        <v>7</v>
      </c>
      <c r="D4" s="2" t="s">
        <v>8</v>
      </c>
      <c r="E4" s="2" t="s">
        <v>6</v>
      </c>
      <c r="F4" s="5">
        <v>542</v>
      </c>
      <c r="G4">
        <v>1</v>
      </c>
      <c r="H4" t="s">
        <v>3537</v>
      </c>
    </row>
    <row r="5" spans="1:9" x14ac:dyDescent="0.25">
      <c r="A5" s="2" t="s">
        <v>11</v>
      </c>
      <c r="B5" s="2" t="s">
        <v>6</v>
      </c>
      <c r="C5" s="2" t="s">
        <v>12</v>
      </c>
      <c r="D5" s="2" t="s">
        <v>8</v>
      </c>
      <c r="E5" s="2" t="s">
        <v>6</v>
      </c>
      <c r="F5" s="5">
        <v>234</v>
      </c>
      <c r="G5">
        <v>2</v>
      </c>
      <c r="H5" t="s">
        <v>3538</v>
      </c>
    </row>
    <row r="6" spans="1:9" x14ac:dyDescent="0.25">
      <c r="A6" s="2" t="s">
        <v>13</v>
      </c>
      <c r="B6" s="2" t="s">
        <v>6</v>
      </c>
      <c r="C6" s="2" t="s">
        <v>7</v>
      </c>
      <c r="D6" s="2" t="s">
        <v>8</v>
      </c>
      <c r="E6" s="2" t="s">
        <v>6</v>
      </c>
      <c r="F6" s="5">
        <v>76</v>
      </c>
      <c r="G6">
        <v>1</v>
      </c>
      <c r="H6" t="s">
        <v>3539</v>
      </c>
    </row>
    <row r="7" spans="1:9" x14ac:dyDescent="0.25">
      <c r="A7" s="2" t="s">
        <v>13</v>
      </c>
      <c r="B7" s="2" t="s">
        <v>6</v>
      </c>
      <c r="C7" s="2" t="s">
        <v>12</v>
      </c>
      <c r="D7" s="2" t="s">
        <v>8</v>
      </c>
      <c r="E7" s="2" t="s">
        <v>6</v>
      </c>
      <c r="F7" s="5">
        <v>3</v>
      </c>
      <c r="G7">
        <v>2</v>
      </c>
      <c r="H7" t="s">
        <v>3540</v>
      </c>
    </row>
    <row r="8" spans="1:9" x14ac:dyDescent="0.25">
      <c r="A8" s="2" t="s">
        <v>14</v>
      </c>
      <c r="B8" s="2" t="s">
        <v>6</v>
      </c>
      <c r="C8" s="2" t="s">
        <v>7</v>
      </c>
      <c r="D8" s="2" t="s">
        <v>8</v>
      </c>
      <c r="E8" s="2" t="s">
        <v>6</v>
      </c>
      <c r="F8" s="5">
        <v>139</v>
      </c>
      <c r="G8">
        <v>1</v>
      </c>
      <c r="H8" t="s">
        <v>3541</v>
      </c>
    </row>
    <row r="9" spans="1:9" x14ac:dyDescent="0.25">
      <c r="A9" s="2" t="s">
        <v>14</v>
      </c>
      <c r="B9" s="2" t="s">
        <v>6</v>
      </c>
      <c r="C9" s="2" t="s">
        <v>12</v>
      </c>
      <c r="D9" s="2" t="s">
        <v>8</v>
      </c>
      <c r="E9" s="2" t="s">
        <v>6</v>
      </c>
      <c r="F9" s="5">
        <v>1</v>
      </c>
      <c r="G9">
        <v>2</v>
      </c>
      <c r="H9" t="s">
        <v>3542</v>
      </c>
    </row>
    <row r="10" spans="1:9" x14ac:dyDescent="0.25">
      <c r="A10" s="2" t="s">
        <v>15</v>
      </c>
      <c r="B10" s="2" t="s">
        <v>6</v>
      </c>
      <c r="C10" s="2" t="s">
        <v>7</v>
      </c>
      <c r="D10" s="2" t="s">
        <v>8</v>
      </c>
      <c r="E10" s="2" t="s">
        <v>6</v>
      </c>
      <c r="F10" s="5">
        <v>1008</v>
      </c>
      <c r="G10">
        <v>1</v>
      </c>
      <c r="H10" t="s">
        <v>3543</v>
      </c>
    </row>
    <row r="11" spans="1:9" x14ac:dyDescent="0.25">
      <c r="A11" s="2" t="s">
        <v>15</v>
      </c>
      <c r="B11" s="2" t="s">
        <v>6</v>
      </c>
      <c r="C11" s="2" t="s">
        <v>12</v>
      </c>
      <c r="D11" s="2" t="s">
        <v>8</v>
      </c>
      <c r="E11" s="2" t="s">
        <v>6</v>
      </c>
      <c r="F11" s="5">
        <v>6</v>
      </c>
      <c r="G11">
        <v>2</v>
      </c>
      <c r="H11" t="s">
        <v>3544</v>
      </c>
    </row>
    <row r="12" spans="1:9" x14ac:dyDescent="0.25">
      <c r="A12" s="2" t="s">
        <v>16</v>
      </c>
      <c r="B12" s="2" t="s">
        <v>6</v>
      </c>
      <c r="C12" s="2" t="s">
        <v>7</v>
      </c>
      <c r="D12" s="2" t="s">
        <v>8</v>
      </c>
      <c r="E12" s="2" t="s">
        <v>6</v>
      </c>
      <c r="F12" s="5">
        <v>775</v>
      </c>
      <c r="G12">
        <v>1</v>
      </c>
      <c r="H12" t="s">
        <v>3545</v>
      </c>
    </row>
    <row r="13" spans="1:9" x14ac:dyDescent="0.25">
      <c r="A13" s="2" t="s">
        <v>17</v>
      </c>
      <c r="B13" s="2" t="s">
        <v>6</v>
      </c>
      <c r="C13" s="2" t="s">
        <v>7</v>
      </c>
      <c r="D13" s="2" t="s">
        <v>8</v>
      </c>
      <c r="E13" s="2" t="s">
        <v>6</v>
      </c>
      <c r="F13" s="5">
        <v>474</v>
      </c>
      <c r="G13">
        <v>1</v>
      </c>
      <c r="H13" t="s">
        <v>3546</v>
      </c>
    </row>
    <row r="14" spans="1:9" x14ac:dyDescent="0.25">
      <c r="A14" s="2" t="s">
        <v>17</v>
      </c>
      <c r="B14" s="2" t="s">
        <v>6</v>
      </c>
      <c r="C14" s="2" t="s">
        <v>12</v>
      </c>
      <c r="D14" s="2" t="s">
        <v>8</v>
      </c>
      <c r="E14" s="2" t="s">
        <v>6</v>
      </c>
      <c r="F14" s="5">
        <v>256</v>
      </c>
      <c r="G14">
        <v>2</v>
      </c>
      <c r="H14" t="s">
        <v>3547</v>
      </c>
    </row>
    <row r="15" spans="1:9" x14ac:dyDescent="0.25">
      <c r="A15" s="2" t="s">
        <v>18</v>
      </c>
      <c r="B15" s="2" t="s">
        <v>6</v>
      </c>
      <c r="C15" s="2" t="s">
        <v>7</v>
      </c>
      <c r="D15" s="2" t="s">
        <v>8</v>
      </c>
      <c r="E15" s="2" t="s">
        <v>6</v>
      </c>
      <c r="F15" s="5">
        <v>298</v>
      </c>
      <c r="G15">
        <v>1</v>
      </c>
      <c r="H15" t="s">
        <v>3548</v>
      </c>
    </row>
    <row r="16" spans="1:9" x14ac:dyDescent="0.25">
      <c r="A16" s="2" t="s">
        <v>19</v>
      </c>
      <c r="B16" s="2" t="s">
        <v>6</v>
      </c>
      <c r="C16" s="2" t="s">
        <v>7</v>
      </c>
      <c r="D16" s="2" t="s">
        <v>8</v>
      </c>
      <c r="E16" s="2" t="s">
        <v>6</v>
      </c>
      <c r="F16" s="5">
        <v>188</v>
      </c>
      <c r="G16">
        <v>1</v>
      </c>
      <c r="H16" t="s">
        <v>3549</v>
      </c>
    </row>
    <row r="17" spans="1:8" x14ac:dyDescent="0.25">
      <c r="A17" s="2" t="s">
        <v>19</v>
      </c>
      <c r="B17" s="2" t="s">
        <v>6</v>
      </c>
      <c r="C17" s="2" t="s">
        <v>12</v>
      </c>
      <c r="D17" s="2" t="s">
        <v>8</v>
      </c>
      <c r="E17" s="2" t="s">
        <v>6</v>
      </c>
      <c r="F17" s="5">
        <v>125</v>
      </c>
      <c r="G17">
        <v>2</v>
      </c>
      <c r="H17" t="s">
        <v>3550</v>
      </c>
    </row>
    <row r="18" spans="1:8" x14ac:dyDescent="0.25">
      <c r="A18" s="2" t="s">
        <v>20</v>
      </c>
      <c r="B18" s="2" t="s">
        <v>6</v>
      </c>
      <c r="C18" s="2" t="s">
        <v>7</v>
      </c>
      <c r="D18" s="2" t="s">
        <v>8</v>
      </c>
      <c r="E18" s="2" t="s">
        <v>6</v>
      </c>
      <c r="F18" s="5">
        <v>804</v>
      </c>
      <c r="G18">
        <v>1</v>
      </c>
      <c r="H18" t="s">
        <v>3551</v>
      </c>
    </row>
    <row r="19" spans="1:8" x14ac:dyDescent="0.25">
      <c r="A19" s="2" t="s">
        <v>21</v>
      </c>
      <c r="B19" s="2" t="s">
        <v>6</v>
      </c>
      <c r="C19" s="2" t="s">
        <v>7</v>
      </c>
      <c r="D19" s="2" t="s">
        <v>8</v>
      </c>
      <c r="E19" s="2" t="s">
        <v>6</v>
      </c>
      <c r="F19" s="5">
        <v>474</v>
      </c>
      <c r="G19">
        <v>1</v>
      </c>
      <c r="H19" t="s">
        <v>3552</v>
      </c>
    </row>
    <row r="20" spans="1:8" x14ac:dyDescent="0.25">
      <c r="A20" s="2" t="s">
        <v>22</v>
      </c>
      <c r="B20" s="2" t="s">
        <v>6</v>
      </c>
      <c r="C20" s="2" t="s">
        <v>12</v>
      </c>
      <c r="D20" s="2" t="s">
        <v>8</v>
      </c>
      <c r="E20" s="2" t="s">
        <v>6</v>
      </c>
      <c r="F20" s="5">
        <v>304</v>
      </c>
      <c r="G20">
        <v>1</v>
      </c>
      <c r="H20" t="s">
        <v>3553</v>
      </c>
    </row>
    <row r="21" spans="1:8" x14ac:dyDescent="0.25">
      <c r="A21" s="2" t="s">
        <v>22</v>
      </c>
      <c r="B21" s="2" t="s">
        <v>6</v>
      </c>
      <c r="C21" s="2" t="s">
        <v>23</v>
      </c>
      <c r="D21" s="2" t="s">
        <v>8</v>
      </c>
      <c r="E21" s="2" t="s">
        <v>6</v>
      </c>
      <c r="F21" s="5">
        <v>5</v>
      </c>
      <c r="G21">
        <v>2</v>
      </c>
      <c r="H21" t="s">
        <v>3554</v>
      </c>
    </row>
    <row r="22" spans="1:8" x14ac:dyDescent="0.25">
      <c r="A22" s="2" t="s">
        <v>24</v>
      </c>
      <c r="B22" s="2" t="s">
        <v>6</v>
      </c>
      <c r="C22" s="2" t="s">
        <v>12</v>
      </c>
      <c r="D22" s="2" t="s">
        <v>8</v>
      </c>
      <c r="E22" s="2" t="s">
        <v>6</v>
      </c>
      <c r="F22" s="5">
        <v>627</v>
      </c>
      <c r="G22">
        <v>1</v>
      </c>
      <c r="H22" t="s">
        <v>3555</v>
      </c>
    </row>
    <row r="23" spans="1:8" x14ac:dyDescent="0.25">
      <c r="A23" s="2" t="s">
        <v>24</v>
      </c>
      <c r="B23" s="2" t="s">
        <v>6</v>
      </c>
      <c r="C23" s="2" t="s">
        <v>7</v>
      </c>
      <c r="D23" s="2" t="s">
        <v>8</v>
      </c>
      <c r="E23" s="2" t="s">
        <v>6</v>
      </c>
      <c r="F23" s="5">
        <v>2</v>
      </c>
      <c r="G23">
        <v>2</v>
      </c>
      <c r="H23" t="s">
        <v>3556</v>
      </c>
    </row>
    <row r="24" spans="1:8" x14ac:dyDescent="0.25">
      <c r="A24" s="2" t="s">
        <v>25</v>
      </c>
      <c r="B24" s="2" t="s">
        <v>6</v>
      </c>
      <c r="C24" s="2" t="s">
        <v>12</v>
      </c>
      <c r="D24" s="2" t="s">
        <v>8</v>
      </c>
      <c r="E24" s="2" t="s">
        <v>6</v>
      </c>
      <c r="F24" s="5">
        <v>361</v>
      </c>
      <c r="G24">
        <v>1</v>
      </c>
      <c r="H24" t="s">
        <v>3557</v>
      </c>
    </row>
    <row r="25" spans="1:8" x14ac:dyDescent="0.25">
      <c r="A25" s="2" t="s">
        <v>25</v>
      </c>
      <c r="B25" s="2" t="s">
        <v>6</v>
      </c>
      <c r="C25" s="2" t="s">
        <v>7</v>
      </c>
      <c r="D25" s="2" t="s">
        <v>8</v>
      </c>
      <c r="E25" s="2" t="s">
        <v>6</v>
      </c>
      <c r="F25" s="5">
        <v>1</v>
      </c>
      <c r="G25">
        <v>2</v>
      </c>
      <c r="H25" t="s">
        <v>3558</v>
      </c>
    </row>
    <row r="26" spans="1:8" x14ac:dyDescent="0.25">
      <c r="A26" s="2" t="s">
        <v>26</v>
      </c>
      <c r="B26" s="2" t="s">
        <v>6</v>
      </c>
      <c r="C26" s="2" t="s">
        <v>12</v>
      </c>
      <c r="D26" s="2" t="s">
        <v>8</v>
      </c>
      <c r="E26" s="2" t="s">
        <v>6</v>
      </c>
      <c r="F26" s="5">
        <v>266</v>
      </c>
      <c r="G26">
        <v>1</v>
      </c>
      <c r="H26" t="s">
        <v>3559</v>
      </c>
    </row>
    <row r="27" spans="1:8" x14ac:dyDescent="0.25">
      <c r="A27" s="2" t="s">
        <v>27</v>
      </c>
      <c r="B27" s="2" t="s">
        <v>6</v>
      </c>
      <c r="C27" s="2" t="s">
        <v>12</v>
      </c>
      <c r="D27" s="2" t="s">
        <v>8</v>
      </c>
      <c r="E27" s="2" t="s">
        <v>6</v>
      </c>
      <c r="F27" s="5">
        <v>265</v>
      </c>
      <c r="G27">
        <v>1</v>
      </c>
      <c r="H27" t="s">
        <v>3560</v>
      </c>
    </row>
    <row r="28" spans="1:8" x14ac:dyDescent="0.25">
      <c r="A28" s="2" t="s">
        <v>28</v>
      </c>
      <c r="B28" s="2" t="s">
        <v>6</v>
      </c>
      <c r="C28" s="2" t="s">
        <v>12</v>
      </c>
      <c r="D28" s="2" t="s">
        <v>8</v>
      </c>
      <c r="E28" s="2" t="s">
        <v>6</v>
      </c>
      <c r="F28" s="5">
        <v>167</v>
      </c>
      <c r="G28">
        <v>1</v>
      </c>
      <c r="H28" t="s">
        <v>3561</v>
      </c>
    </row>
    <row r="29" spans="1:8" x14ac:dyDescent="0.25">
      <c r="A29" s="2" t="s">
        <v>29</v>
      </c>
      <c r="B29" s="2" t="s">
        <v>6</v>
      </c>
      <c r="C29" s="2" t="s">
        <v>12</v>
      </c>
      <c r="D29" s="2" t="s">
        <v>8</v>
      </c>
      <c r="E29" s="2" t="s">
        <v>6</v>
      </c>
      <c r="F29" s="5">
        <v>47</v>
      </c>
      <c r="G29">
        <v>1</v>
      </c>
      <c r="H29" t="s">
        <v>3562</v>
      </c>
    </row>
    <row r="30" spans="1:8" x14ac:dyDescent="0.25">
      <c r="A30" s="2" t="s">
        <v>30</v>
      </c>
      <c r="B30" s="2" t="s">
        <v>6</v>
      </c>
      <c r="C30" s="2" t="s">
        <v>32</v>
      </c>
      <c r="D30" s="2" t="s">
        <v>8</v>
      </c>
      <c r="E30" s="2" t="s">
        <v>6</v>
      </c>
      <c r="F30" s="5">
        <v>85</v>
      </c>
      <c r="G30">
        <v>1</v>
      </c>
      <c r="H30" t="s">
        <v>3563</v>
      </c>
    </row>
    <row r="31" spans="1:8" x14ac:dyDescent="0.25">
      <c r="A31" s="2" t="s">
        <v>30</v>
      </c>
      <c r="B31" s="2" t="s">
        <v>6</v>
      </c>
      <c r="C31" s="2" t="s">
        <v>31</v>
      </c>
      <c r="D31" s="2" t="s">
        <v>8</v>
      </c>
      <c r="E31" s="2" t="s">
        <v>6</v>
      </c>
      <c r="F31" s="5">
        <v>1</v>
      </c>
      <c r="G31">
        <v>2</v>
      </c>
      <c r="H31" t="s">
        <v>3564</v>
      </c>
    </row>
    <row r="32" spans="1:8" x14ac:dyDescent="0.25">
      <c r="A32" s="2" t="s">
        <v>33</v>
      </c>
      <c r="B32" s="2" t="s">
        <v>6</v>
      </c>
      <c r="C32" s="2" t="s">
        <v>32</v>
      </c>
      <c r="D32" s="2" t="s">
        <v>8</v>
      </c>
      <c r="E32" s="2" t="s">
        <v>6</v>
      </c>
      <c r="F32" s="5">
        <v>162</v>
      </c>
      <c r="G32">
        <v>1</v>
      </c>
      <c r="H32" t="s">
        <v>3565</v>
      </c>
    </row>
    <row r="33" spans="1:8" x14ac:dyDescent="0.25">
      <c r="A33" s="2" t="s">
        <v>34</v>
      </c>
      <c r="B33" s="2" t="s">
        <v>6</v>
      </c>
      <c r="C33" s="2" t="s">
        <v>12</v>
      </c>
      <c r="D33" s="2" t="s">
        <v>8</v>
      </c>
      <c r="E33" s="2" t="s">
        <v>6</v>
      </c>
      <c r="F33" s="5">
        <v>513</v>
      </c>
      <c r="G33">
        <v>1</v>
      </c>
      <c r="H33" t="s">
        <v>3566</v>
      </c>
    </row>
    <row r="34" spans="1:8" x14ac:dyDescent="0.25">
      <c r="A34" s="2" t="s">
        <v>35</v>
      </c>
      <c r="B34" s="2" t="s">
        <v>6</v>
      </c>
      <c r="C34" s="2" t="s">
        <v>12</v>
      </c>
      <c r="D34" s="2" t="s">
        <v>8</v>
      </c>
      <c r="E34" s="2" t="s">
        <v>6</v>
      </c>
      <c r="F34" s="5">
        <v>786</v>
      </c>
      <c r="G34">
        <v>1</v>
      </c>
      <c r="H34" t="s">
        <v>3567</v>
      </c>
    </row>
    <row r="35" spans="1:8" x14ac:dyDescent="0.25">
      <c r="A35" s="2" t="s">
        <v>36</v>
      </c>
      <c r="B35" s="2" t="s">
        <v>6</v>
      </c>
      <c r="C35" s="2" t="s">
        <v>12</v>
      </c>
      <c r="D35" s="2" t="s">
        <v>8</v>
      </c>
      <c r="E35" s="2" t="s">
        <v>6</v>
      </c>
      <c r="F35" s="5">
        <v>1211</v>
      </c>
      <c r="G35">
        <v>1</v>
      </c>
      <c r="H35" t="s">
        <v>3568</v>
      </c>
    </row>
    <row r="36" spans="1:8" x14ac:dyDescent="0.25">
      <c r="A36" s="2" t="s">
        <v>37</v>
      </c>
      <c r="B36" s="2" t="s">
        <v>6</v>
      </c>
      <c r="C36" s="2" t="s">
        <v>12</v>
      </c>
      <c r="D36" s="2" t="s">
        <v>8</v>
      </c>
      <c r="E36" s="2" t="s">
        <v>6</v>
      </c>
      <c r="F36" s="5">
        <v>744</v>
      </c>
      <c r="G36">
        <v>1</v>
      </c>
      <c r="H36" t="s">
        <v>3569</v>
      </c>
    </row>
    <row r="37" spans="1:8" x14ac:dyDescent="0.25">
      <c r="A37" s="2" t="s">
        <v>38</v>
      </c>
      <c r="B37" s="2" t="s">
        <v>6</v>
      </c>
      <c r="C37" s="2" t="s">
        <v>12</v>
      </c>
      <c r="D37" s="2" t="s">
        <v>8</v>
      </c>
      <c r="E37" s="2" t="s">
        <v>6</v>
      </c>
      <c r="F37" s="5">
        <v>144</v>
      </c>
      <c r="G37">
        <v>1</v>
      </c>
      <c r="H37" t="s">
        <v>3570</v>
      </c>
    </row>
    <row r="38" spans="1:8" x14ac:dyDescent="0.25">
      <c r="A38" s="2" t="s">
        <v>39</v>
      </c>
      <c r="B38" s="2" t="s">
        <v>6</v>
      </c>
      <c r="C38" s="2" t="s">
        <v>12</v>
      </c>
      <c r="D38" s="2" t="s">
        <v>8</v>
      </c>
      <c r="E38" s="2" t="s">
        <v>6</v>
      </c>
      <c r="F38" s="5">
        <v>610</v>
      </c>
      <c r="G38">
        <v>1</v>
      </c>
      <c r="H38" t="s">
        <v>3571</v>
      </c>
    </row>
    <row r="39" spans="1:8" x14ac:dyDescent="0.25">
      <c r="A39" s="2" t="s">
        <v>39</v>
      </c>
      <c r="B39" s="2" t="s">
        <v>6</v>
      </c>
      <c r="C39" s="2" t="s">
        <v>32</v>
      </c>
      <c r="D39" s="2" t="s">
        <v>8</v>
      </c>
      <c r="E39" s="2" t="s">
        <v>6</v>
      </c>
      <c r="F39" s="5">
        <v>2</v>
      </c>
      <c r="G39">
        <v>2</v>
      </c>
      <c r="H39" t="s">
        <v>3572</v>
      </c>
    </row>
    <row r="40" spans="1:8" x14ac:dyDescent="0.25">
      <c r="A40" s="2" t="s">
        <v>40</v>
      </c>
      <c r="B40" s="2" t="s">
        <v>6</v>
      </c>
      <c r="C40" s="2" t="s">
        <v>12</v>
      </c>
      <c r="D40" s="2" t="s">
        <v>8</v>
      </c>
      <c r="E40" s="2" t="s">
        <v>6</v>
      </c>
      <c r="F40" s="5">
        <v>1154</v>
      </c>
      <c r="G40">
        <v>1</v>
      </c>
      <c r="H40" t="s">
        <v>3573</v>
      </c>
    </row>
    <row r="41" spans="1:8" x14ac:dyDescent="0.25">
      <c r="A41" s="2" t="s">
        <v>41</v>
      </c>
      <c r="B41" s="2" t="s">
        <v>6</v>
      </c>
      <c r="C41" s="2" t="s">
        <v>12</v>
      </c>
      <c r="D41" s="2" t="s">
        <v>8</v>
      </c>
      <c r="E41" s="2" t="s">
        <v>6</v>
      </c>
      <c r="F41" s="5">
        <v>248</v>
      </c>
      <c r="G41">
        <v>1</v>
      </c>
      <c r="H41" t="s">
        <v>3574</v>
      </c>
    </row>
    <row r="42" spans="1:8" x14ac:dyDescent="0.25">
      <c r="A42" s="2" t="s">
        <v>42</v>
      </c>
      <c r="B42" s="2" t="s">
        <v>6</v>
      </c>
      <c r="C42" s="2" t="s">
        <v>12</v>
      </c>
      <c r="D42" s="2" t="s">
        <v>8</v>
      </c>
      <c r="E42" s="2" t="s">
        <v>6</v>
      </c>
      <c r="F42" s="5">
        <v>680</v>
      </c>
      <c r="G42">
        <v>1</v>
      </c>
      <c r="H42" t="s">
        <v>3575</v>
      </c>
    </row>
    <row r="43" spans="1:8" x14ac:dyDescent="0.25">
      <c r="A43" s="2" t="s">
        <v>43</v>
      </c>
      <c r="B43" s="2" t="s">
        <v>6</v>
      </c>
      <c r="C43" s="2" t="s">
        <v>12</v>
      </c>
      <c r="D43" s="2" t="s">
        <v>8</v>
      </c>
      <c r="E43" s="2" t="s">
        <v>6</v>
      </c>
      <c r="F43" s="5">
        <v>592</v>
      </c>
      <c r="G43">
        <v>1</v>
      </c>
      <c r="H43" t="s">
        <v>3576</v>
      </c>
    </row>
    <row r="44" spans="1:8" x14ac:dyDescent="0.25">
      <c r="A44" s="2" t="s">
        <v>43</v>
      </c>
      <c r="B44" s="2" t="s">
        <v>6</v>
      </c>
      <c r="C44" s="2" t="s">
        <v>32</v>
      </c>
      <c r="D44" s="2" t="s">
        <v>8</v>
      </c>
      <c r="E44" s="2" t="s">
        <v>6</v>
      </c>
      <c r="F44" s="5">
        <v>60</v>
      </c>
      <c r="G44">
        <v>2</v>
      </c>
      <c r="H44" t="s">
        <v>3577</v>
      </c>
    </row>
    <row r="45" spans="1:8" x14ac:dyDescent="0.25">
      <c r="A45" s="2" t="s">
        <v>44</v>
      </c>
      <c r="B45" s="2" t="s">
        <v>6</v>
      </c>
      <c r="C45" s="2" t="s">
        <v>32</v>
      </c>
      <c r="D45" s="2" t="s">
        <v>8</v>
      </c>
      <c r="E45" s="2" t="s">
        <v>6</v>
      </c>
      <c r="F45" s="5">
        <v>413</v>
      </c>
      <c r="G45">
        <v>1</v>
      </c>
      <c r="H45" t="s">
        <v>3578</v>
      </c>
    </row>
    <row r="46" spans="1:8" x14ac:dyDescent="0.25">
      <c r="A46" s="2" t="s">
        <v>44</v>
      </c>
      <c r="B46" s="2" t="s">
        <v>6</v>
      </c>
      <c r="C46" s="2" t="s">
        <v>12</v>
      </c>
      <c r="D46" s="2" t="s">
        <v>8</v>
      </c>
      <c r="E46" s="2" t="s">
        <v>6</v>
      </c>
      <c r="F46" s="5">
        <v>4</v>
      </c>
      <c r="G46">
        <v>2</v>
      </c>
      <c r="H46" t="s">
        <v>3579</v>
      </c>
    </row>
    <row r="47" spans="1:8" x14ac:dyDescent="0.25">
      <c r="A47" s="2" t="s">
        <v>45</v>
      </c>
      <c r="B47" s="2" t="s">
        <v>6</v>
      </c>
      <c r="C47" s="2" t="s">
        <v>32</v>
      </c>
      <c r="D47" s="2" t="s">
        <v>8</v>
      </c>
      <c r="E47" s="2" t="s">
        <v>6</v>
      </c>
      <c r="F47" s="5">
        <v>622</v>
      </c>
      <c r="G47">
        <v>1</v>
      </c>
      <c r="H47" t="s">
        <v>3580</v>
      </c>
    </row>
    <row r="48" spans="1:8" x14ac:dyDescent="0.25">
      <c r="A48" s="2" t="s">
        <v>45</v>
      </c>
      <c r="B48" s="2" t="s">
        <v>6</v>
      </c>
      <c r="C48" s="2" t="s">
        <v>12</v>
      </c>
      <c r="D48" s="2" t="s">
        <v>8</v>
      </c>
      <c r="E48" s="2" t="s">
        <v>6</v>
      </c>
      <c r="F48" s="5">
        <v>6</v>
      </c>
      <c r="G48">
        <v>2</v>
      </c>
      <c r="H48" t="s">
        <v>3581</v>
      </c>
    </row>
    <row r="49" spans="1:8" x14ac:dyDescent="0.25">
      <c r="A49" s="2" t="s">
        <v>46</v>
      </c>
      <c r="B49" s="2" t="s">
        <v>6</v>
      </c>
      <c r="C49" s="2" t="s">
        <v>7</v>
      </c>
      <c r="D49" s="2" t="s">
        <v>8</v>
      </c>
      <c r="E49" s="2" t="s">
        <v>6</v>
      </c>
      <c r="F49" s="5">
        <v>3</v>
      </c>
      <c r="G49">
        <v>1</v>
      </c>
      <c r="H49" t="s">
        <v>3582</v>
      </c>
    </row>
    <row r="50" spans="1:8" x14ac:dyDescent="0.25">
      <c r="A50" s="2" t="s">
        <v>47</v>
      </c>
      <c r="B50" s="2" t="s">
        <v>48</v>
      </c>
      <c r="C50" s="2" t="s">
        <v>49</v>
      </c>
      <c r="D50" s="2" t="s">
        <v>50</v>
      </c>
      <c r="E50" s="2" t="s">
        <v>51</v>
      </c>
      <c r="F50" s="5">
        <v>1197</v>
      </c>
      <c r="G50">
        <v>1</v>
      </c>
      <c r="H50" t="s">
        <v>3583</v>
      </c>
    </row>
    <row r="51" spans="1:8" x14ac:dyDescent="0.25">
      <c r="A51" s="2" t="s">
        <v>52</v>
      </c>
      <c r="B51" s="2" t="s">
        <v>48</v>
      </c>
      <c r="C51" s="2" t="s">
        <v>53</v>
      </c>
      <c r="D51" s="2" t="s">
        <v>50</v>
      </c>
      <c r="E51" s="2" t="s">
        <v>51</v>
      </c>
      <c r="F51" s="5">
        <v>790</v>
      </c>
      <c r="G51">
        <v>1</v>
      </c>
      <c r="H51" t="s">
        <v>3584</v>
      </c>
    </row>
    <row r="52" spans="1:8" x14ac:dyDescent="0.25">
      <c r="A52" s="2" t="s">
        <v>54</v>
      </c>
      <c r="B52" s="2" t="s">
        <v>48</v>
      </c>
      <c r="C52" s="2" t="s">
        <v>49</v>
      </c>
      <c r="D52" s="2" t="s">
        <v>50</v>
      </c>
      <c r="E52" s="2" t="s">
        <v>51</v>
      </c>
      <c r="F52" s="5">
        <v>702</v>
      </c>
      <c r="G52">
        <v>1</v>
      </c>
      <c r="H52" t="s">
        <v>3585</v>
      </c>
    </row>
    <row r="53" spans="1:8" x14ac:dyDescent="0.25">
      <c r="A53" s="2" t="s">
        <v>54</v>
      </c>
      <c r="B53" s="2" t="s">
        <v>48</v>
      </c>
      <c r="C53" s="2" t="s">
        <v>55</v>
      </c>
      <c r="D53" s="2" t="s">
        <v>50</v>
      </c>
      <c r="E53" s="2" t="s">
        <v>51</v>
      </c>
      <c r="F53" s="5">
        <v>12</v>
      </c>
      <c r="G53">
        <v>2</v>
      </c>
      <c r="H53" t="s">
        <v>3586</v>
      </c>
    </row>
    <row r="54" spans="1:8" x14ac:dyDescent="0.25">
      <c r="A54" s="2" t="s">
        <v>56</v>
      </c>
      <c r="B54" s="2" t="s">
        <v>48</v>
      </c>
      <c r="C54" s="2" t="s">
        <v>49</v>
      </c>
      <c r="D54" s="2" t="s">
        <v>50</v>
      </c>
      <c r="E54" s="2" t="s">
        <v>51</v>
      </c>
      <c r="F54" s="5">
        <v>757</v>
      </c>
      <c r="G54">
        <v>1</v>
      </c>
      <c r="H54" t="s">
        <v>3587</v>
      </c>
    </row>
    <row r="55" spans="1:8" x14ac:dyDescent="0.25">
      <c r="A55" s="2" t="s">
        <v>56</v>
      </c>
      <c r="B55" s="2" t="s">
        <v>48</v>
      </c>
      <c r="C55" s="2" t="s">
        <v>57</v>
      </c>
      <c r="D55" s="2" t="s">
        <v>50</v>
      </c>
      <c r="E55" s="2" t="s">
        <v>51</v>
      </c>
      <c r="F55" s="5">
        <v>187</v>
      </c>
      <c r="G55">
        <v>2</v>
      </c>
      <c r="H55" t="s">
        <v>3588</v>
      </c>
    </row>
    <row r="56" spans="1:8" x14ac:dyDescent="0.25">
      <c r="A56" s="2" t="s">
        <v>56</v>
      </c>
      <c r="B56" s="2" t="s">
        <v>58</v>
      </c>
      <c r="C56" s="2" t="s">
        <v>59</v>
      </c>
      <c r="D56" s="2" t="s">
        <v>50</v>
      </c>
      <c r="E56" s="2" t="s">
        <v>51</v>
      </c>
      <c r="F56" s="5">
        <v>1</v>
      </c>
      <c r="G56">
        <v>3</v>
      </c>
      <c r="H56" t="s">
        <v>3589</v>
      </c>
    </row>
    <row r="57" spans="1:8" x14ac:dyDescent="0.25">
      <c r="A57" s="2" t="s">
        <v>60</v>
      </c>
      <c r="B57" s="2" t="s">
        <v>48</v>
      </c>
      <c r="C57" s="2" t="s">
        <v>49</v>
      </c>
      <c r="D57" s="2" t="s">
        <v>50</v>
      </c>
      <c r="E57" s="2" t="s">
        <v>51</v>
      </c>
      <c r="F57" s="5">
        <v>753</v>
      </c>
      <c r="G57">
        <v>1</v>
      </c>
      <c r="H57" t="s">
        <v>3590</v>
      </c>
    </row>
    <row r="58" spans="1:8" x14ac:dyDescent="0.25">
      <c r="A58" s="2" t="s">
        <v>60</v>
      </c>
      <c r="B58" s="2" t="s">
        <v>48</v>
      </c>
      <c r="C58" s="2" t="s">
        <v>61</v>
      </c>
      <c r="D58" s="2" t="s">
        <v>50</v>
      </c>
      <c r="E58" s="2" t="s">
        <v>51</v>
      </c>
      <c r="F58" s="5">
        <v>12</v>
      </c>
      <c r="G58">
        <v>2</v>
      </c>
      <c r="H58" t="s">
        <v>3591</v>
      </c>
    </row>
    <row r="59" spans="1:8" x14ac:dyDescent="0.25">
      <c r="A59" s="2" t="s">
        <v>60</v>
      </c>
      <c r="B59" s="2" t="s">
        <v>48</v>
      </c>
      <c r="C59" s="2" t="s">
        <v>53</v>
      </c>
      <c r="D59" s="2" t="s">
        <v>50</v>
      </c>
      <c r="E59" s="2" t="s">
        <v>51</v>
      </c>
      <c r="F59" s="5">
        <v>8</v>
      </c>
      <c r="G59">
        <v>3</v>
      </c>
      <c r="H59" t="s">
        <v>3592</v>
      </c>
    </row>
    <row r="60" spans="1:8" x14ac:dyDescent="0.25">
      <c r="A60" s="2" t="s">
        <v>60</v>
      </c>
      <c r="B60" s="2" t="s">
        <v>48</v>
      </c>
      <c r="C60" s="2" t="s">
        <v>55</v>
      </c>
      <c r="D60" s="2" t="s">
        <v>50</v>
      </c>
      <c r="E60" s="2" t="s">
        <v>51</v>
      </c>
      <c r="F60" s="5">
        <v>3</v>
      </c>
      <c r="G60">
        <v>4</v>
      </c>
      <c r="H60" t="s">
        <v>3593</v>
      </c>
    </row>
    <row r="61" spans="1:8" x14ac:dyDescent="0.25">
      <c r="A61" s="2" t="s">
        <v>62</v>
      </c>
      <c r="B61" s="2" t="s">
        <v>48</v>
      </c>
      <c r="C61" s="2" t="s">
        <v>49</v>
      </c>
      <c r="D61" s="2" t="s">
        <v>50</v>
      </c>
      <c r="E61" s="2" t="s">
        <v>51</v>
      </c>
      <c r="F61" s="5">
        <v>1053</v>
      </c>
      <c r="G61">
        <v>1</v>
      </c>
      <c r="H61" t="s">
        <v>3594</v>
      </c>
    </row>
    <row r="62" spans="1:8" x14ac:dyDescent="0.25">
      <c r="A62" s="2" t="s">
        <v>62</v>
      </c>
      <c r="B62" s="2" t="s">
        <v>58</v>
      </c>
      <c r="C62" s="2" t="s">
        <v>59</v>
      </c>
      <c r="D62" s="2" t="s">
        <v>50</v>
      </c>
      <c r="E62" s="2" t="s">
        <v>51</v>
      </c>
      <c r="F62" s="5">
        <v>3</v>
      </c>
      <c r="G62">
        <v>2</v>
      </c>
      <c r="H62" t="s">
        <v>3595</v>
      </c>
    </row>
    <row r="63" spans="1:8" x14ac:dyDescent="0.25">
      <c r="A63" s="2" t="s">
        <v>63</v>
      </c>
      <c r="B63" s="2" t="s">
        <v>48</v>
      </c>
      <c r="C63" s="2" t="s">
        <v>53</v>
      </c>
      <c r="D63" s="2" t="s">
        <v>50</v>
      </c>
      <c r="E63" s="2" t="s">
        <v>51</v>
      </c>
      <c r="F63" s="5">
        <v>385</v>
      </c>
      <c r="G63">
        <v>1</v>
      </c>
      <c r="H63" t="s">
        <v>3596</v>
      </c>
    </row>
    <row r="64" spans="1:8" x14ac:dyDescent="0.25">
      <c r="A64" s="2" t="s">
        <v>63</v>
      </c>
      <c r="B64" s="2" t="s">
        <v>48</v>
      </c>
      <c r="C64" s="2" t="s">
        <v>64</v>
      </c>
      <c r="D64" s="2" t="s">
        <v>50</v>
      </c>
      <c r="E64" s="2" t="s">
        <v>51</v>
      </c>
      <c r="F64" s="5">
        <v>75</v>
      </c>
      <c r="G64">
        <v>2</v>
      </c>
      <c r="H64" t="s">
        <v>3597</v>
      </c>
    </row>
    <row r="65" spans="1:8" x14ac:dyDescent="0.25">
      <c r="A65" s="2" t="s">
        <v>63</v>
      </c>
      <c r="B65" s="2" t="s">
        <v>48</v>
      </c>
      <c r="C65" s="2" t="s">
        <v>61</v>
      </c>
      <c r="D65" s="2" t="s">
        <v>50</v>
      </c>
      <c r="E65" s="2" t="s">
        <v>51</v>
      </c>
      <c r="F65" s="5">
        <v>34</v>
      </c>
      <c r="G65">
        <v>3</v>
      </c>
      <c r="H65" t="s">
        <v>3598</v>
      </c>
    </row>
    <row r="66" spans="1:8" x14ac:dyDescent="0.25">
      <c r="A66" s="2" t="s">
        <v>63</v>
      </c>
      <c r="B66" s="2" t="s">
        <v>48</v>
      </c>
      <c r="C66" s="2" t="s">
        <v>49</v>
      </c>
      <c r="D66" s="2" t="s">
        <v>50</v>
      </c>
      <c r="E66" s="2" t="s">
        <v>51</v>
      </c>
      <c r="F66" s="5">
        <v>2</v>
      </c>
      <c r="G66">
        <v>4</v>
      </c>
      <c r="H66" t="s">
        <v>3599</v>
      </c>
    </row>
    <row r="67" spans="1:8" x14ac:dyDescent="0.25">
      <c r="A67" s="2" t="s">
        <v>65</v>
      </c>
      <c r="B67" s="2" t="s">
        <v>48</v>
      </c>
      <c r="C67" s="2" t="s">
        <v>53</v>
      </c>
      <c r="D67" s="2" t="s">
        <v>50</v>
      </c>
      <c r="E67" s="2" t="s">
        <v>51</v>
      </c>
      <c r="F67" s="5">
        <v>868</v>
      </c>
      <c r="G67">
        <v>1</v>
      </c>
      <c r="H67" t="s">
        <v>3600</v>
      </c>
    </row>
    <row r="68" spans="1:8" x14ac:dyDescent="0.25">
      <c r="A68" s="2" t="s">
        <v>66</v>
      </c>
      <c r="B68" s="2" t="s">
        <v>48</v>
      </c>
      <c r="C68" s="2" t="s">
        <v>53</v>
      </c>
      <c r="D68" s="2" t="s">
        <v>50</v>
      </c>
      <c r="E68" s="2" t="s">
        <v>51</v>
      </c>
      <c r="F68" s="5">
        <v>431</v>
      </c>
      <c r="G68">
        <v>1</v>
      </c>
      <c r="H68" t="s">
        <v>3601</v>
      </c>
    </row>
    <row r="69" spans="1:8" x14ac:dyDescent="0.25">
      <c r="A69" s="2" t="s">
        <v>67</v>
      </c>
      <c r="B69" s="2" t="s">
        <v>48</v>
      </c>
      <c r="C69" s="2" t="s">
        <v>53</v>
      </c>
      <c r="D69" s="2" t="s">
        <v>50</v>
      </c>
      <c r="E69" s="2" t="s">
        <v>51</v>
      </c>
      <c r="F69" s="5">
        <v>427</v>
      </c>
      <c r="G69">
        <v>1</v>
      </c>
      <c r="H69" t="s">
        <v>3602</v>
      </c>
    </row>
    <row r="70" spans="1:8" x14ac:dyDescent="0.25">
      <c r="A70" s="2" t="s">
        <v>67</v>
      </c>
      <c r="B70" s="2" t="s">
        <v>48</v>
      </c>
      <c r="C70" s="2" t="s">
        <v>64</v>
      </c>
      <c r="D70" s="2" t="s">
        <v>50</v>
      </c>
      <c r="E70" s="2" t="s">
        <v>51</v>
      </c>
      <c r="F70" s="5">
        <v>1</v>
      </c>
      <c r="G70">
        <v>2</v>
      </c>
      <c r="H70" t="s">
        <v>3603</v>
      </c>
    </row>
    <row r="71" spans="1:8" x14ac:dyDescent="0.25">
      <c r="A71" s="2" t="s">
        <v>68</v>
      </c>
      <c r="B71" s="2" t="s">
        <v>58</v>
      </c>
      <c r="C71" s="2" t="s">
        <v>69</v>
      </c>
      <c r="D71" s="2" t="s">
        <v>50</v>
      </c>
      <c r="E71" s="2" t="s">
        <v>70</v>
      </c>
      <c r="F71" s="5">
        <v>298</v>
      </c>
      <c r="G71">
        <v>1</v>
      </c>
      <c r="H71" t="s">
        <v>3604</v>
      </c>
    </row>
    <row r="72" spans="1:8" x14ac:dyDescent="0.25">
      <c r="A72" s="2" t="s">
        <v>71</v>
      </c>
      <c r="B72" s="2" t="s">
        <v>58</v>
      </c>
      <c r="C72" s="2" t="s">
        <v>69</v>
      </c>
      <c r="D72" s="2" t="s">
        <v>50</v>
      </c>
      <c r="E72" s="2" t="s">
        <v>70</v>
      </c>
      <c r="F72" s="5">
        <v>325</v>
      </c>
      <c r="G72">
        <v>1</v>
      </c>
      <c r="H72" t="s">
        <v>3605</v>
      </c>
    </row>
    <row r="73" spans="1:8" x14ac:dyDescent="0.25">
      <c r="A73" s="2" t="s">
        <v>72</v>
      </c>
      <c r="B73" s="2" t="s">
        <v>58</v>
      </c>
      <c r="C73" s="2" t="s">
        <v>69</v>
      </c>
      <c r="D73" s="2" t="s">
        <v>50</v>
      </c>
      <c r="E73" s="2" t="s">
        <v>70</v>
      </c>
      <c r="F73" s="5">
        <v>615</v>
      </c>
      <c r="G73">
        <v>1</v>
      </c>
      <c r="H73" t="s">
        <v>3606</v>
      </c>
    </row>
    <row r="74" spans="1:8" x14ac:dyDescent="0.25">
      <c r="A74" s="2" t="s">
        <v>73</v>
      </c>
      <c r="B74" s="2" t="s">
        <v>58</v>
      </c>
      <c r="C74" s="2" t="s">
        <v>69</v>
      </c>
      <c r="D74" s="2" t="s">
        <v>50</v>
      </c>
      <c r="E74" s="2" t="s">
        <v>70</v>
      </c>
      <c r="F74" s="5">
        <v>456</v>
      </c>
      <c r="G74">
        <v>1</v>
      </c>
      <c r="H74" t="s">
        <v>3607</v>
      </c>
    </row>
    <row r="75" spans="1:8" x14ac:dyDescent="0.25">
      <c r="A75" s="2" t="s">
        <v>74</v>
      </c>
      <c r="B75" s="2" t="s">
        <v>58</v>
      </c>
      <c r="C75" s="2" t="s">
        <v>69</v>
      </c>
      <c r="D75" s="2" t="s">
        <v>50</v>
      </c>
      <c r="E75" s="2" t="s">
        <v>70</v>
      </c>
      <c r="F75" s="5">
        <v>673</v>
      </c>
      <c r="G75">
        <v>1</v>
      </c>
      <c r="H75" t="s">
        <v>3608</v>
      </c>
    </row>
    <row r="76" spans="1:8" x14ac:dyDescent="0.25">
      <c r="A76" s="2" t="s">
        <v>75</v>
      </c>
      <c r="B76" s="2" t="s">
        <v>58</v>
      </c>
      <c r="C76" s="2" t="s">
        <v>69</v>
      </c>
      <c r="D76" s="2" t="s">
        <v>50</v>
      </c>
      <c r="E76" s="2" t="s">
        <v>70</v>
      </c>
      <c r="F76" s="5">
        <v>779</v>
      </c>
      <c r="G76">
        <v>1</v>
      </c>
      <c r="H76" t="s">
        <v>3609</v>
      </c>
    </row>
    <row r="77" spans="1:8" x14ac:dyDescent="0.25">
      <c r="A77" s="2" t="s">
        <v>75</v>
      </c>
      <c r="B77" s="2" t="s">
        <v>76</v>
      </c>
      <c r="C77" s="2" t="s">
        <v>77</v>
      </c>
      <c r="D77" s="2" t="s">
        <v>50</v>
      </c>
      <c r="E77" s="2" t="s">
        <v>70</v>
      </c>
      <c r="F77" s="5">
        <v>4</v>
      </c>
      <c r="G77">
        <v>2</v>
      </c>
      <c r="H77" t="s">
        <v>3610</v>
      </c>
    </row>
    <row r="78" spans="1:8" x14ac:dyDescent="0.25">
      <c r="A78" s="2" t="s">
        <v>75</v>
      </c>
      <c r="B78" s="2" t="s">
        <v>58</v>
      </c>
      <c r="C78" s="2" t="s">
        <v>78</v>
      </c>
      <c r="D78" s="2" t="s">
        <v>50</v>
      </c>
      <c r="E78" s="2" t="s">
        <v>70</v>
      </c>
      <c r="F78" s="5">
        <v>2</v>
      </c>
      <c r="G78">
        <v>3</v>
      </c>
      <c r="H78" t="s">
        <v>3611</v>
      </c>
    </row>
    <row r="79" spans="1:8" x14ac:dyDescent="0.25">
      <c r="A79" s="2" t="s">
        <v>79</v>
      </c>
      <c r="B79" s="2" t="s">
        <v>58</v>
      </c>
      <c r="C79" s="2" t="s">
        <v>69</v>
      </c>
      <c r="D79" s="2" t="s">
        <v>50</v>
      </c>
      <c r="E79" s="2" t="s">
        <v>70</v>
      </c>
      <c r="F79" s="5">
        <v>469</v>
      </c>
      <c r="G79">
        <v>1</v>
      </c>
      <c r="H79" t="s">
        <v>3612</v>
      </c>
    </row>
    <row r="80" spans="1:8" x14ac:dyDescent="0.25">
      <c r="A80" s="2" t="s">
        <v>80</v>
      </c>
      <c r="B80" s="2" t="s">
        <v>58</v>
      </c>
      <c r="C80" s="2" t="s">
        <v>69</v>
      </c>
      <c r="D80" s="2" t="s">
        <v>50</v>
      </c>
      <c r="E80" s="2" t="s">
        <v>70</v>
      </c>
      <c r="F80" s="5">
        <v>511</v>
      </c>
      <c r="G80">
        <v>1</v>
      </c>
      <c r="H80" t="s">
        <v>3613</v>
      </c>
    </row>
    <row r="81" spans="1:8" x14ac:dyDescent="0.25">
      <c r="A81" s="2" t="s">
        <v>80</v>
      </c>
      <c r="B81" s="2" t="s">
        <v>58</v>
      </c>
      <c r="C81" s="2" t="s">
        <v>81</v>
      </c>
      <c r="D81" s="2" t="s">
        <v>50</v>
      </c>
      <c r="E81" s="2" t="s">
        <v>70</v>
      </c>
      <c r="F81" s="5">
        <v>5</v>
      </c>
      <c r="G81">
        <v>2</v>
      </c>
      <c r="H81" t="s">
        <v>3614</v>
      </c>
    </row>
    <row r="82" spans="1:8" x14ac:dyDescent="0.25">
      <c r="A82" s="2" t="s">
        <v>82</v>
      </c>
      <c r="B82" s="2" t="s">
        <v>58</v>
      </c>
      <c r="C82" s="2" t="s">
        <v>69</v>
      </c>
      <c r="D82" s="2" t="s">
        <v>50</v>
      </c>
      <c r="E82" s="2" t="s">
        <v>70</v>
      </c>
      <c r="F82" s="5">
        <v>570</v>
      </c>
      <c r="G82">
        <v>1</v>
      </c>
      <c r="H82" t="s">
        <v>3615</v>
      </c>
    </row>
    <row r="83" spans="1:8" x14ac:dyDescent="0.25">
      <c r="A83" s="2" t="s">
        <v>83</v>
      </c>
      <c r="B83" s="2" t="s">
        <v>58</v>
      </c>
      <c r="C83" s="2" t="s">
        <v>69</v>
      </c>
      <c r="D83" s="2" t="s">
        <v>50</v>
      </c>
      <c r="E83" s="2" t="s">
        <v>70</v>
      </c>
      <c r="F83" s="5">
        <v>430</v>
      </c>
      <c r="G83">
        <v>1</v>
      </c>
      <c r="H83" t="s">
        <v>3616</v>
      </c>
    </row>
    <row r="84" spans="1:8" x14ac:dyDescent="0.25">
      <c r="A84" s="2" t="s">
        <v>83</v>
      </c>
      <c r="B84" s="2" t="s">
        <v>58</v>
      </c>
      <c r="C84" s="2" t="s">
        <v>81</v>
      </c>
      <c r="D84" s="2" t="s">
        <v>50</v>
      </c>
      <c r="E84" s="2" t="s">
        <v>70</v>
      </c>
      <c r="F84" s="5">
        <v>3</v>
      </c>
      <c r="G84">
        <v>2</v>
      </c>
      <c r="H84" t="s">
        <v>3617</v>
      </c>
    </row>
    <row r="85" spans="1:8" x14ac:dyDescent="0.25">
      <c r="A85" s="2" t="s">
        <v>84</v>
      </c>
      <c r="B85" s="2" t="s">
        <v>58</v>
      </c>
      <c r="C85" s="2" t="s">
        <v>69</v>
      </c>
      <c r="D85" s="2" t="s">
        <v>50</v>
      </c>
      <c r="E85" s="2" t="s">
        <v>70</v>
      </c>
      <c r="F85" s="5">
        <v>452</v>
      </c>
      <c r="G85">
        <v>1</v>
      </c>
      <c r="H85" t="s">
        <v>3618</v>
      </c>
    </row>
    <row r="86" spans="1:8" x14ac:dyDescent="0.25">
      <c r="A86" s="2" t="s">
        <v>85</v>
      </c>
      <c r="B86" s="2" t="s">
        <v>58</v>
      </c>
      <c r="C86" s="2" t="s">
        <v>69</v>
      </c>
      <c r="D86" s="2" t="s">
        <v>50</v>
      </c>
      <c r="E86" s="2" t="s">
        <v>70</v>
      </c>
      <c r="F86" s="5">
        <v>421</v>
      </c>
      <c r="G86">
        <v>1</v>
      </c>
      <c r="H86" t="s">
        <v>3619</v>
      </c>
    </row>
    <row r="87" spans="1:8" x14ac:dyDescent="0.25">
      <c r="A87" s="2" t="s">
        <v>86</v>
      </c>
      <c r="B87" s="2" t="s">
        <v>58</v>
      </c>
      <c r="C87" s="2" t="s">
        <v>69</v>
      </c>
      <c r="D87" s="2" t="s">
        <v>50</v>
      </c>
      <c r="E87" s="2" t="s">
        <v>70</v>
      </c>
      <c r="F87" s="5">
        <v>517</v>
      </c>
      <c r="G87">
        <v>1</v>
      </c>
      <c r="H87" t="s">
        <v>3620</v>
      </c>
    </row>
    <row r="88" spans="1:8" x14ac:dyDescent="0.25">
      <c r="A88" s="2" t="s">
        <v>87</v>
      </c>
      <c r="B88" s="2" t="s">
        <v>58</v>
      </c>
      <c r="C88" s="2" t="s">
        <v>69</v>
      </c>
      <c r="D88" s="2" t="s">
        <v>50</v>
      </c>
      <c r="E88" s="2" t="s">
        <v>70</v>
      </c>
      <c r="F88" s="5">
        <v>440</v>
      </c>
      <c r="G88">
        <v>1</v>
      </c>
      <c r="H88" t="s">
        <v>3621</v>
      </c>
    </row>
    <row r="89" spans="1:8" x14ac:dyDescent="0.25">
      <c r="A89" s="2" t="s">
        <v>87</v>
      </c>
      <c r="B89" s="2" t="s">
        <v>58</v>
      </c>
      <c r="C89" s="2" t="s">
        <v>81</v>
      </c>
      <c r="D89" s="2" t="s">
        <v>50</v>
      </c>
      <c r="E89" s="2" t="s">
        <v>70</v>
      </c>
      <c r="F89" s="5">
        <v>2</v>
      </c>
      <c r="G89">
        <v>2</v>
      </c>
      <c r="H89" t="s">
        <v>3622</v>
      </c>
    </row>
    <row r="90" spans="1:8" x14ac:dyDescent="0.25">
      <c r="A90" s="2" t="s">
        <v>88</v>
      </c>
      <c r="B90" s="2" t="s">
        <v>58</v>
      </c>
      <c r="C90" s="2" t="s">
        <v>69</v>
      </c>
      <c r="D90" s="2" t="s">
        <v>50</v>
      </c>
      <c r="E90" s="2" t="s">
        <v>70</v>
      </c>
      <c r="F90" s="5">
        <v>824</v>
      </c>
      <c r="G90">
        <v>1</v>
      </c>
      <c r="H90" t="s">
        <v>3623</v>
      </c>
    </row>
    <row r="91" spans="1:8" x14ac:dyDescent="0.25">
      <c r="A91" s="2" t="s">
        <v>89</v>
      </c>
      <c r="B91" s="2" t="s">
        <v>58</v>
      </c>
      <c r="C91" s="2" t="s">
        <v>69</v>
      </c>
      <c r="D91" s="2" t="s">
        <v>50</v>
      </c>
      <c r="E91" s="2" t="s">
        <v>70</v>
      </c>
      <c r="F91" s="5">
        <v>574</v>
      </c>
      <c r="G91">
        <v>1</v>
      </c>
      <c r="H91" t="s">
        <v>3624</v>
      </c>
    </row>
    <row r="92" spans="1:8" x14ac:dyDescent="0.25">
      <c r="A92" s="2" t="s">
        <v>90</v>
      </c>
      <c r="B92" s="2" t="s">
        <v>58</v>
      </c>
      <c r="C92" s="2" t="s">
        <v>69</v>
      </c>
      <c r="D92" s="2" t="s">
        <v>50</v>
      </c>
      <c r="E92" s="2" t="s">
        <v>70</v>
      </c>
      <c r="F92" s="5">
        <v>274</v>
      </c>
      <c r="G92">
        <v>1</v>
      </c>
      <c r="H92" t="s">
        <v>3625</v>
      </c>
    </row>
    <row r="93" spans="1:8" x14ac:dyDescent="0.25">
      <c r="A93" s="2" t="s">
        <v>91</v>
      </c>
      <c r="B93" s="2" t="s">
        <v>58</v>
      </c>
      <c r="C93" s="2" t="s">
        <v>69</v>
      </c>
      <c r="D93" s="2" t="s">
        <v>50</v>
      </c>
      <c r="E93" s="2" t="s">
        <v>70</v>
      </c>
      <c r="F93" s="5">
        <v>559</v>
      </c>
      <c r="G93">
        <v>1</v>
      </c>
      <c r="H93" t="s">
        <v>3626</v>
      </c>
    </row>
    <row r="94" spans="1:8" x14ac:dyDescent="0.25">
      <c r="A94" s="2" t="s">
        <v>91</v>
      </c>
      <c r="B94" s="2" t="s">
        <v>58</v>
      </c>
      <c r="C94" s="2" t="s">
        <v>78</v>
      </c>
      <c r="D94" s="2" t="s">
        <v>50</v>
      </c>
      <c r="E94" s="2" t="s">
        <v>70</v>
      </c>
      <c r="F94" s="5">
        <v>19</v>
      </c>
      <c r="G94">
        <v>2</v>
      </c>
      <c r="H94" t="s">
        <v>3627</v>
      </c>
    </row>
    <row r="95" spans="1:8" x14ac:dyDescent="0.25">
      <c r="A95" s="2" t="s">
        <v>92</v>
      </c>
      <c r="B95" s="2" t="s">
        <v>58</v>
      </c>
      <c r="C95" s="2" t="s">
        <v>69</v>
      </c>
      <c r="D95" s="2" t="s">
        <v>50</v>
      </c>
      <c r="E95" s="2" t="s">
        <v>70</v>
      </c>
      <c r="F95" s="5">
        <v>417</v>
      </c>
      <c r="G95">
        <v>1</v>
      </c>
      <c r="H95" t="s">
        <v>3628</v>
      </c>
    </row>
    <row r="96" spans="1:8" x14ac:dyDescent="0.25">
      <c r="A96" s="2" t="s">
        <v>92</v>
      </c>
      <c r="B96" s="2" t="s">
        <v>58</v>
      </c>
      <c r="C96" s="2" t="s">
        <v>78</v>
      </c>
      <c r="D96" s="2" t="s">
        <v>50</v>
      </c>
      <c r="E96" s="2" t="s">
        <v>70</v>
      </c>
      <c r="F96" s="5">
        <v>20</v>
      </c>
      <c r="G96">
        <v>2</v>
      </c>
      <c r="H96" t="s">
        <v>3629</v>
      </c>
    </row>
    <row r="97" spans="1:8" x14ac:dyDescent="0.25">
      <c r="A97" s="2" t="s">
        <v>93</v>
      </c>
      <c r="B97" s="2" t="s">
        <v>58</v>
      </c>
      <c r="C97" s="2" t="s">
        <v>69</v>
      </c>
      <c r="D97" s="2" t="s">
        <v>50</v>
      </c>
      <c r="E97" s="2" t="s">
        <v>70</v>
      </c>
      <c r="F97" s="5">
        <v>590</v>
      </c>
      <c r="G97">
        <v>1</v>
      </c>
      <c r="H97" t="s">
        <v>3630</v>
      </c>
    </row>
    <row r="98" spans="1:8" x14ac:dyDescent="0.25">
      <c r="A98" s="2" t="s">
        <v>93</v>
      </c>
      <c r="B98" s="2" t="s">
        <v>58</v>
      </c>
      <c r="C98" s="2" t="s">
        <v>78</v>
      </c>
      <c r="D98" s="2" t="s">
        <v>50</v>
      </c>
      <c r="E98" s="2" t="s">
        <v>70</v>
      </c>
      <c r="F98" s="5">
        <v>8</v>
      </c>
      <c r="G98">
        <v>2</v>
      </c>
      <c r="H98" t="s">
        <v>3631</v>
      </c>
    </row>
    <row r="99" spans="1:8" x14ac:dyDescent="0.25">
      <c r="A99" s="2" t="s">
        <v>94</v>
      </c>
      <c r="B99" s="2" t="s">
        <v>58</v>
      </c>
      <c r="C99" s="2" t="s">
        <v>69</v>
      </c>
      <c r="D99" s="2" t="s">
        <v>50</v>
      </c>
      <c r="E99" s="2" t="s">
        <v>70</v>
      </c>
      <c r="F99" s="5">
        <v>746</v>
      </c>
      <c r="G99">
        <v>1</v>
      </c>
      <c r="H99" t="s">
        <v>3632</v>
      </c>
    </row>
    <row r="100" spans="1:8" x14ac:dyDescent="0.25">
      <c r="A100" s="2" t="s">
        <v>95</v>
      </c>
      <c r="B100" s="2" t="s">
        <v>58</v>
      </c>
      <c r="C100" s="2" t="s">
        <v>69</v>
      </c>
      <c r="D100" s="2" t="s">
        <v>50</v>
      </c>
      <c r="E100" s="2" t="s">
        <v>70</v>
      </c>
      <c r="F100" s="5">
        <v>215</v>
      </c>
      <c r="G100">
        <v>1</v>
      </c>
      <c r="H100" t="s">
        <v>3633</v>
      </c>
    </row>
    <row r="101" spans="1:8" x14ac:dyDescent="0.25">
      <c r="A101" s="2" t="s">
        <v>96</v>
      </c>
      <c r="B101" s="2" t="s">
        <v>58</v>
      </c>
      <c r="C101" s="2" t="s">
        <v>69</v>
      </c>
      <c r="D101" s="2" t="s">
        <v>50</v>
      </c>
      <c r="E101" s="2" t="s">
        <v>70</v>
      </c>
      <c r="F101" s="5">
        <v>611</v>
      </c>
      <c r="G101">
        <v>1</v>
      </c>
      <c r="H101" t="s">
        <v>3634</v>
      </c>
    </row>
    <row r="102" spans="1:8" x14ac:dyDescent="0.25">
      <c r="A102" s="2" t="s">
        <v>97</v>
      </c>
      <c r="B102" s="2" t="s">
        <v>58</v>
      </c>
      <c r="C102" s="2" t="s">
        <v>69</v>
      </c>
      <c r="D102" s="2" t="s">
        <v>50</v>
      </c>
      <c r="E102" s="2" t="s">
        <v>70</v>
      </c>
      <c r="F102" s="5">
        <v>1106</v>
      </c>
      <c r="G102">
        <v>1</v>
      </c>
      <c r="H102" t="s">
        <v>3635</v>
      </c>
    </row>
    <row r="103" spans="1:8" x14ac:dyDescent="0.25">
      <c r="A103" s="2" t="s">
        <v>97</v>
      </c>
      <c r="B103" s="2" t="s">
        <v>76</v>
      </c>
      <c r="C103" s="2" t="s">
        <v>77</v>
      </c>
      <c r="D103" s="2" t="s">
        <v>50</v>
      </c>
      <c r="E103" s="2" t="s">
        <v>70</v>
      </c>
      <c r="F103" s="5">
        <v>5</v>
      </c>
      <c r="G103">
        <v>2</v>
      </c>
      <c r="H103" t="s">
        <v>3636</v>
      </c>
    </row>
    <row r="104" spans="1:8" x14ac:dyDescent="0.25">
      <c r="A104" s="2" t="s">
        <v>98</v>
      </c>
      <c r="B104" s="2" t="s">
        <v>58</v>
      </c>
      <c r="C104" s="2" t="s">
        <v>69</v>
      </c>
      <c r="D104" s="2" t="s">
        <v>50</v>
      </c>
      <c r="E104" s="2" t="s">
        <v>70</v>
      </c>
      <c r="F104" s="5">
        <v>749</v>
      </c>
      <c r="G104">
        <v>1</v>
      </c>
      <c r="H104" t="s">
        <v>3637</v>
      </c>
    </row>
    <row r="105" spans="1:8" x14ac:dyDescent="0.25">
      <c r="A105" s="2" t="s">
        <v>98</v>
      </c>
      <c r="B105" s="2" t="s">
        <v>76</v>
      </c>
      <c r="C105" s="2" t="s">
        <v>77</v>
      </c>
      <c r="D105" s="2" t="s">
        <v>50</v>
      </c>
      <c r="E105" s="2" t="s">
        <v>70</v>
      </c>
      <c r="F105" s="5">
        <v>14</v>
      </c>
      <c r="G105">
        <v>2</v>
      </c>
      <c r="H105" t="s">
        <v>3638</v>
      </c>
    </row>
    <row r="106" spans="1:8" x14ac:dyDescent="0.25">
      <c r="A106" s="2" t="s">
        <v>99</v>
      </c>
      <c r="B106" s="2" t="s">
        <v>58</v>
      </c>
      <c r="C106" s="2" t="s">
        <v>69</v>
      </c>
      <c r="D106" s="2" t="s">
        <v>50</v>
      </c>
      <c r="E106" s="2" t="s">
        <v>70</v>
      </c>
      <c r="F106" s="5">
        <v>684</v>
      </c>
      <c r="G106">
        <v>1</v>
      </c>
      <c r="H106" t="s">
        <v>3639</v>
      </c>
    </row>
    <row r="107" spans="1:8" x14ac:dyDescent="0.25">
      <c r="A107" s="2" t="s">
        <v>100</v>
      </c>
      <c r="B107" s="2" t="s">
        <v>58</v>
      </c>
      <c r="C107" s="2" t="s">
        <v>69</v>
      </c>
      <c r="D107" s="2" t="s">
        <v>50</v>
      </c>
      <c r="E107" s="2" t="s">
        <v>70</v>
      </c>
      <c r="F107" s="5">
        <v>330</v>
      </c>
      <c r="G107">
        <v>1</v>
      </c>
      <c r="H107" t="s">
        <v>3640</v>
      </c>
    </row>
    <row r="108" spans="1:8" x14ac:dyDescent="0.25">
      <c r="A108" s="2" t="s">
        <v>101</v>
      </c>
      <c r="B108" s="2" t="s">
        <v>58</v>
      </c>
      <c r="C108" s="2" t="s">
        <v>69</v>
      </c>
      <c r="D108" s="2" t="s">
        <v>50</v>
      </c>
      <c r="E108" s="2" t="s">
        <v>70</v>
      </c>
      <c r="F108" s="5">
        <v>286</v>
      </c>
      <c r="G108">
        <v>1</v>
      </c>
      <c r="H108" t="s">
        <v>3641</v>
      </c>
    </row>
    <row r="109" spans="1:8" x14ac:dyDescent="0.25">
      <c r="A109" s="2" t="s">
        <v>102</v>
      </c>
      <c r="B109" s="2" t="s">
        <v>58</v>
      </c>
      <c r="C109" s="2" t="s">
        <v>78</v>
      </c>
      <c r="D109" s="2" t="s">
        <v>50</v>
      </c>
      <c r="E109" s="2" t="s">
        <v>70</v>
      </c>
      <c r="F109" s="5">
        <v>373</v>
      </c>
      <c r="G109">
        <v>1</v>
      </c>
      <c r="H109" t="s">
        <v>3642</v>
      </c>
    </row>
    <row r="110" spans="1:8" x14ac:dyDescent="0.25">
      <c r="A110" s="2" t="s">
        <v>102</v>
      </c>
      <c r="B110" s="2" t="s">
        <v>58</v>
      </c>
      <c r="C110" s="2" t="s">
        <v>69</v>
      </c>
      <c r="D110" s="2" t="s">
        <v>50</v>
      </c>
      <c r="E110" s="2" t="s">
        <v>70</v>
      </c>
      <c r="F110" s="5">
        <v>204</v>
      </c>
      <c r="G110">
        <v>2</v>
      </c>
      <c r="H110" t="s">
        <v>3643</v>
      </c>
    </row>
    <row r="111" spans="1:8" x14ac:dyDescent="0.25">
      <c r="A111" s="2" t="s">
        <v>103</v>
      </c>
      <c r="B111" s="2" t="s">
        <v>58</v>
      </c>
      <c r="C111" s="2" t="s">
        <v>78</v>
      </c>
      <c r="D111" s="2" t="s">
        <v>50</v>
      </c>
      <c r="E111" s="2" t="s">
        <v>70</v>
      </c>
      <c r="F111" s="5">
        <v>726</v>
      </c>
      <c r="G111">
        <v>1</v>
      </c>
      <c r="H111" t="s">
        <v>3644</v>
      </c>
    </row>
    <row r="112" spans="1:8" x14ac:dyDescent="0.25">
      <c r="A112" s="2" t="s">
        <v>103</v>
      </c>
      <c r="B112" s="2" t="s">
        <v>58</v>
      </c>
      <c r="C112" s="2" t="s">
        <v>69</v>
      </c>
      <c r="D112" s="2" t="s">
        <v>50</v>
      </c>
      <c r="E112" s="2" t="s">
        <v>70</v>
      </c>
      <c r="F112" s="5">
        <v>3</v>
      </c>
      <c r="G112">
        <v>2</v>
      </c>
      <c r="H112" t="s">
        <v>3645</v>
      </c>
    </row>
    <row r="113" spans="1:8" x14ac:dyDescent="0.25">
      <c r="A113" s="2" t="s">
        <v>104</v>
      </c>
      <c r="B113" s="2" t="s">
        <v>58</v>
      </c>
      <c r="C113" s="2" t="s">
        <v>69</v>
      </c>
      <c r="D113" s="2" t="s">
        <v>50</v>
      </c>
      <c r="E113" s="2" t="s">
        <v>70</v>
      </c>
      <c r="F113" s="5">
        <v>413</v>
      </c>
      <c r="G113">
        <v>1</v>
      </c>
      <c r="H113" t="s">
        <v>3646</v>
      </c>
    </row>
    <row r="114" spans="1:8" x14ac:dyDescent="0.25">
      <c r="A114" s="2" t="s">
        <v>104</v>
      </c>
      <c r="B114" s="2" t="s">
        <v>76</v>
      </c>
      <c r="C114" s="2" t="s">
        <v>77</v>
      </c>
      <c r="D114" s="2" t="s">
        <v>50</v>
      </c>
      <c r="E114" s="2" t="s">
        <v>70</v>
      </c>
      <c r="F114" s="5">
        <v>51</v>
      </c>
      <c r="G114">
        <v>2</v>
      </c>
      <c r="H114" t="s">
        <v>3647</v>
      </c>
    </row>
    <row r="115" spans="1:8" x14ac:dyDescent="0.25">
      <c r="A115" s="2" t="s">
        <v>105</v>
      </c>
      <c r="B115" s="2" t="s">
        <v>58</v>
      </c>
      <c r="C115" s="2" t="s">
        <v>69</v>
      </c>
      <c r="D115" s="2" t="s">
        <v>50</v>
      </c>
      <c r="E115" s="2" t="s">
        <v>70</v>
      </c>
      <c r="F115" s="5">
        <v>193</v>
      </c>
      <c r="G115">
        <v>1</v>
      </c>
      <c r="H115" t="s">
        <v>3648</v>
      </c>
    </row>
    <row r="116" spans="1:8" x14ac:dyDescent="0.25">
      <c r="A116" s="2" t="s">
        <v>106</v>
      </c>
      <c r="B116" s="2" t="s">
        <v>58</v>
      </c>
      <c r="C116" s="2" t="s">
        <v>78</v>
      </c>
      <c r="D116" s="2" t="s">
        <v>50</v>
      </c>
      <c r="E116" s="2" t="s">
        <v>70</v>
      </c>
      <c r="F116" s="5">
        <v>12</v>
      </c>
      <c r="G116">
        <v>1</v>
      </c>
      <c r="H116" t="s">
        <v>3649</v>
      </c>
    </row>
    <row r="117" spans="1:8" x14ac:dyDescent="0.25">
      <c r="A117" s="2" t="s">
        <v>107</v>
      </c>
      <c r="B117" s="2" t="s">
        <v>58</v>
      </c>
      <c r="C117" s="2" t="s">
        <v>69</v>
      </c>
      <c r="D117" s="2" t="s">
        <v>50</v>
      </c>
      <c r="E117" s="2" t="s">
        <v>70</v>
      </c>
      <c r="F117" s="5">
        <v>380</v>
      </c>
      <c r="G117">
        <v>1</v>
      </c>
      <c r="H117" t="s">
        <v>3650</v>
      </c>
    </row>
    <row r="118" spans="1:8" x14ac:dyDescent="0.25">
      <c r="A118" s="2" t="s">
        <v>107</v>
      </c>
      <c r="B118" s="2" t="s">
        <v>58</v>
      </c>
      <c r="C118" s="2" t="s">
        <v>81</v>
      </c>
      <c r="D118" s="2" t="s">
        <v>50</v>
      </c>
      <c r="E118" s="2" t="s">
        <v>70</v>
      </c>
      <c r="F118" s="5">
        <v>10</v>
      </c>
      <c r="G118">
        <v>2</v>
      </c>
      <c r="H118" t="s">
        <v>3651</v>
      </c>
    </row>
    <row r="119" spans="1:8" x14ac:dyDescent="0.25">
      <c r="A119" s="2" t="s">
        <v>107</v>
      </c>
      <c r="B119" s="2" t="s">
        <v>9</v>
      </c>
      <c r="C119" s="2" t="s">
        <v>9</v>
      </c>
      <c r="D119" s="2" t="s">
        <v>50</v>
      </c>
      <c r="E119" s="2" t="s">
        <v>9</v>
      </c>
      <c r="F119" s="5">
        <v>1</v>
      </c>
      <c r="G119">
        <v>3</v>
      </c>
      <c r="H119" t="s">
        <v>3652</v>
      </c>
    </row>
    <row r="120" spans="1:8" x14ac:dyDescent="0.25">
      <c r="A120" s="2" t="s">
        <v>108</v>
      </c>
      <c r="B120" s="2" t="s">
        <v>58</v>
      </c>
      <c r="C120" s="2" t="s">
        <v>81</v>
      </c>
      <c r="D120" s="2" t="s">
        <v>50</v>
      </c>
      <c r="E120" s="2" t="s">
        <v>70</v>
      </c>
      <c r="F120" s="5">
        <v>370</v>
      </c>
      <c r="G120">
        <v>1</v>
      </c>
      <c r="H120" t="s">
        <v>3653</v>
      </c>
    </row>
    <row r="121" spans="1:8" x14ac:dyDescent="0.25">
      <c r="A121" s="2" t="s">
        <v>108</v>
      </c>
      <c r="B121" s="2" t="s">
        <v>58</v>
      </c>
      <c r="C121" s="2" t="s">
        <v>109</v>
      </c>
      <c r="D121" s="2" t="s">
        <v>50</v>
      </c>
      <c r="E121" s="2" t="s">
        <v>70</v>
      </c>
      <c r="F121" s="5">
        <v>159</v>
      </c>
      <c r="G121">
        <v>2</v>
      </c>
      <c r="H121" t="s">
        <v>3654</v>
      </c>
    </row>
    <row r="122" spans="1:8" x14ac:dyDescent="0.25">
      <c r="A122" s="2" t="s">
        <v>108</v>
      </c>
      <c r="B122" s="2" t="s">
        <v>58</v>
      </c>
      <c r="C122" s="2" t="s">
        <v>69</v>
      </c>
      <c r="D122" s="2" t="s">
        <v>50</v>
      </c>
      <c r="E122" s="2" t="s">
        <v>70</v>
      </c>
      <c r="F122" s="5">
        <v>17</v>
      </c>
      <c r="G122">
        <v>3</v>
      </c>
      <c r="H122" t="s">
        <v>3655</v>
      </c>
    </row>
    <row r="123" spans="1:8" x14ac:dyDescent="0.25">
      <c r="A123" s="2" t="s">
        <v>110</v>
      </c>
      <c r="B123" s="2" t="s">
        <v>58</v>
      </c>
      <c r="C123" s="2" t="s">
        <v>69</v>
      </c>
      <c r="D123" s="2" t="s">
        <v>50</v>
      </c>
      <c r="E123" s="2" t="s">
        <v>70</v>
      </c>
      <c r="F123" s="5">
        <v>638</v>
      </c>
      <c r="G123">
        <v>1</v>
      </c>
      <c r="H123" t="s">
        <v>3656</v>
      </c>
    </row>
    <row r="124" spans="1:8" x14ac:dyDescent="0.25">
      <c r="A124" s="2" t="s">
        <v>111</v>
      </c>
      <c r="B124" s="2" t="s">
        <v>58</v>
      </c>
      <c r="C124" s="2" t="s">
        <v>69</v>
      </c>
      <c r="D124" s="2" t="s">
        <v>50</v>
      </c>
      <c r="E124" s="2" t="s">
        <v>70</v>
      </c>
      <c r="F124" s="5">
        <v>367</v>
      </c>
      <c r="G124">
        <v>1</v>
      </c>
      <c r="H124" t="s">
        <v>3657</v>
      </c>
    </row>
    <row r="125" spans="1:8" x14ac:dyDescent="0.25">
      <c r="A125" s="2" t="s">
        <v>111</v>
      </c>
      <c r="B125" s="2" t="s">
        <v>76</v>
      </c>
      <c r="C125" s="2" t="s">
        <v>77</v>
      </c>
      <c r="D125" s="2" t="s">
        <v>50</v>
      </c>
      <c r="E125" s="2" t="s">
        <v>70</v>
      </c>
      <c r="F125" s="5">
        <v>320</v>
      </c>
      <c r="G125">
        <v>2</v>
      </c>
      <c r="H125" t="s">
        <v>3658</v>
      </c>
    </row>
    <row r="126" spans="1:8" x14ac:dyDescent="0.25">
      <c r="A126" s="2" t="s">
        <v>112</v>
      </c>
      <c r="B126" s="2" t="s">
        <v>113</v>
      </c>
      <c r="C126" s="2" t="s">
        <v>114</v>
      </c>
      <c r="D126" s="2" t="s">
        <v>50</v>
      </c>
      <c r="E126" s="2" t="s">
        <v>70</v>
      </c>
      <c r="F126" s="5">
        <v>474</v>
      </c>
      <c r="G126">
        <v>1</v>
      </c>
      <c r="H126" t="s">
        <v>3659</v>
      </c>
    </row>
    <row r="127" spans="1:8" x14ac:dyDescent="0.25">
      <c r="A127" s="2" t="s">
        <v>112</v>
      </c>
      <c r="B127" s="2" t="s">
        <v>58</v>
      </c>
      <c r="C127" s="2" t="s">
        <v>78</v>
      </c>
      <c r="D127" s="2" t="s">
        <v>50</v>
      </c>
      <c r="E127" s="2" t="s">
        <v>70</v>
      </c>
      <c r="F127" s="5">
        <v>1</v>
      </c>
      <c r="G127">
        <v>2</v>
      </c>
      <c r="H127" t="s">
        <v>3660</v>
      </c>
    </row>
    <row r="128" spans="1:8" x14ac:dyDescent="0.25">
      <c r="A128" s="2" t="s">
        <v>115</v>
      </c>
      <c r="B128" s="2" t="s">
        <v>76</v>
      </c>
      <c r="C128" s="2" t="s">
        <v>77</v>
      </c>
      <c r="D128" s="2" t="s">
        <v>50</v>
      </c>
      <c r="E128" s="2" t="s">
        <v>70</v>
      </c>
      <c r="F128" s="5">
        <v>232</v>
      </c>
      <c r="G128">
        <v>1</v>
      </c>
      <c r="H128" t="s">
        <v>3661</v>
      </c>
    </row>
    <row r="129" spans="1:8" x14ac:dyDescent="0.25">
      <c r="A129" s="2" t="s">
        <v>115</v>
      </c>
      <c r="B129" s="2" t="s">
        <v>58</v>
      </c>
      <c r="C129" s="2" t="s">
        <v>69</v>
      </c>
      <c r="D129" s="2" t="s">
        <v>50</v>
      </c>
      <c r="E129" s="2" t="s">
        <v>70</v>
      </c>
      <c r="F129" s="5">
        <v>7</v>
      </c>
      <c r="G129">
        <v>2</v>
      </c>
      <c r="H129" t="s">
        <v>3662</v>
      </c>
    </row>
    <row r="130" spans="1:8" x14ac:dyDescent="0.25">
      <c r="A130" s="2" t="s">
        <v>115</v>
      </c>
      <c r="B130" s="2" t="s">
        <v>113</v>
      </c>
      <c r="C130" s="2" t="s">
        <v>116</v>
      </c>
      <c r="D130" s="2" t="s">
        <v>50</v>
      </c>
      <c r="E130" s="2" t="s">
        <v>70</v>
      </c>
      <c r="F130" s="5">
        <v>1</v>
      </c>
      <c r="G130">
        <v>3</v>
      </c>
      <c r="H130" t="s">
        <v>3663</v>
      </c>
    </row>
    <row r="131" spans="1:8" x14ac:dyDescent="0.25">
      <c r="A131" s="2" t="s">
        <v>117</v>
      </c>
      <c r="B131" s="2" t="s">
        <v>76</v>
      </c>
      <c r="C131" s="2" t="s">
        <v>77</v>
      </c>
      <c r="D131" s="2" t="s">
        <v>50</v>
      </c>
      <c r="E131" s="2" t="s">
        <v>70</v>
      </c>
      <c r="F131" s="5">
        <v>206</v>
      </c>
      <c r="G131">
        <v>1</v>
      </c>
      <c r="H131" t="s">
        <v>3664</v>
      </c>
    </row>
    <row r="132" spans="1:8" x14ac:dyDescent="0.25">
      <c r="A132" s="2" t="s">
        <v>117</v>
      </c>
      <c r="B132" s="2" t="s">
        <v>113</v>
      </c>
      <c r="C132" s="2" t="s">
        <v>116</v>
      </c>
      <c r="D132" s="2" t="s">
        <v>50</v>
      </c>
      <c r="E132" s="2" t="s">
        <v>70</v>
      </c>
      <c r="F132" s="5">
        <v>2</v>
      </c>
      <c r="G132">
        <v>2</v>
      </c>
      <c r="H132" t="s">
        <v>3665</v>
      </c>
    </row>
    <row r="133" spans="1:8" x14ac:dyDescent="0.25">
      <c r="A133" s="2" t="s">
        <v>118</v>
      </c>
      <c r="B133" s="2" t="s">
        <v>113</v>
      </c>
      <c r="C133" s="2" t="s">
        <v>116</v>
      </c>
      <c r="D133" s="2" t="s">
        <v>50</v>
      </c>
      <c r="E133" s="2" t="s">
        <v>70</v>
      </c>
      <c r="F133" s="5">
        <v>335</v>
      </c>
      <c r="G133">
        <v>1</v>
      </c>
      <c r="H133" t="s">
        <v>3666</v>
      </c>
    </row>
    <row r="134" spans="1:8" x14ac:dyDescent="0.25">
      <c r="A134" s="2" t="s">
        <v>118</v>
      </c>
      <c r="B134" s="2" t="s">
        <v>76</v>
      </c>
      <c r="C134" s="2" t="s">
        <v>119</v>
      </c>
      <c r="D134" s="2" t="s">
        <v>50</v>
      </c>
      <c r="E134" s="2" t="s">
        <v>70</v>
      </c>
      <c r="F134" s="5">
        <v>22</v>
      </c>
      <c r="G134">
        <v>2</v>
      </c>
      <c r="H134" t="s">
        <v>3667</v>
      </c>
    </row>
    <row r="135" spans="1:8" x14ac:dyDescent="0.25">
      <c r="A135" s="2" t="s">
        <v>120</v>
      </c>
      <c r="B135" s="2" t="s">
        <v>58</v>
      </c>
      <c r="C135" s="2" t="s">
        <v>69</v>
      </c>
      <c r="D135" s="2" t="s">
        <v>50</v>
      </c>
      <c r="E135" s="2" t="s">
        <v>70</v>
      </c>
      <c r="F135" s="5">
        <v>395</v>
      </c>
      <c r="G135">
        <v>1</v>
      </c>
      <c r="H135" t="s">
        <v>3668</v>
      </c>
    </row>
    <row r="136" spans="1:8" x14ac:dyDescent="0.25">
      <c r="A136" s="2" t="s">
        <v>121</v>
      </c>
      <c r="B136" s="2" t="s">
        <v>113</v>
      </c>
      <c r="C136" s="2" t="s">
        <v>116</v>
      </c>
      <c r="D136" s="2" t="s">
        <v>50</v>
      </c>
      <c r="E136" s="2" t="s">
        <v>70</v>
      </c>
      <c r="F136" s="5">
        <v>179</v>
      </c>
      <c r="G136">
        <v>1</v>
      </c>
      <c r="H136" t="s">
        <v>3669</v>
      </c>
    </row>
    <row r="137" spans="1:8" x14ac:dyDescent="0.25">
      <c r="A137" s="2" t="s">
        <v>121</v>
      </c>
      <c r="B137" s="2" t="s">
        <v>76</v>
      </c>
      <c r="C137" s="2" t="s">
        <v>119</v>
      </c>
      <c r="D137" s="2" t="s">
        <v>50</v>
      </c>
      <c r="E137" s="2" t="s">
        <v>70</v>
      </c>
      <c r="F137" s="5">
        <v>4</v>
      </c>
      <c r="G137">
        <v>2</v>
      </c>
      <c r="H137" t="s">
        <v>3670</v>
      </c>
    </row>
    <row r="138" spans="1:8" x14ac:dyDescent="0.25">
      <c r="A138" s="2" t="s">
        <v>122</v>
      </c>
      <c r="B138" s="2" t="s">
        <v>58</v>
      </c>
      <c r="C138" s="2" t="s">
        <v>69</v>
      </c>
      <c r="D138" s="2" t="s">
        <v>50</v>
      </c>
      <c r="E138" s="2" t="s">
        <v>70</v>
      </c>
      <c r="F138" s="5">
        <v>440</v>
      </c>
      <c r="G138">
        <v>1</v>
      </c>
      <c r="H138" t="s">
        <v>3671</v>
      </c>
    </row>
    <row r="139" spans="1:8" x14ac:dyDescent="0.25">
      <c r="A139" s="2" t="s">
        <v>123</v>
      </c>
      <c r="B139" s="2" t="s">
        <v>76</v>
      </c>
      <c r="C139" s="2" t="s">
        <v>77</v>
      </c>
      <c r="D139" s="2" t="s">
        <v>50</v>
      </c>
      <c r="E139" s="2" t="s">
        <v>70</v>
      </c>
      <c r="F139" s="5">
        <v>796</v>
      </c>
      <c r="G139">
        <v>1</v>
      </c>
      <c r="H139" t="s">
        <v>3672</v>
      </c>
    </row>
    <row r="140" spans="1:8" x14ac:dyDescent="0.25">
      <c r="A140" s="2" t="s">
        <v>123</v>
      </c>
      <c r="B140" s="2" t="s">
        <v>76</v>
      </c>
      <c r="C140" s="2" t="s">
        <v>119</v>
      </c>
      <c r="D140" s="2" t="s">
        <v>50</v>
      </c>
      <c r="E140" s="2" t="s">
        <v>70</v>
      </c>
      <c r="F140" s="5">
        <v>38</v>
      </c>
      <c r="G140">
        <v>2</v>
      </c>
      <c r="H140" t="s">
        <v>3673</v>
      </c>
    </row>
    <row r="141" spans="1:8" x14ac:dyDescent="0.25">
      <c r="A141" s="2" t="s">
        <v>124</v>
      </c>
      <c r="B141" s="2" t="s">
        <v>76</v>
      </c>
      <c r="C141" s="2" t="s">
        <v>77</v>
      </c>
      <c r="D141" s="2" t="s">
        <v>50</v>
      </c>
      <c r="E141" s="2" t="s">
        <v>70</v>
      </c>
      <c r="F141" s="5">
        <v>672</v>
      </c>
      <c r="G141">
        <v>1</v>
      </c>
      <c r="H141" t="s">
        <v>3674</v>
      </c>
    </row>
    <row r="142" spans="1:8" x14ac:dyDescent="0.25">
      <c r="A142" s="2" t="s">
        <v>124</v>
      </c>
      <c r="B142" s="2" t="s">
        <v>76</v>
      </c>
      <c r="C142" s="2" t="s">
        <v>119</v>
      </c>
      <c r="D142" s="2" t="s">
        <v>50</v>
      </c>
      <c r="E142" s="2" t="s">
        <v>70</v>
      </c>
      <c r="F142" s="5">
        <v>30</v>
      </c>
      <c r="G142">
        <v>2</v>
      </c>
      <c r="H142" t="s">
        <v>3675</v>
      </c>
    </row>
    <row r="143" spans="1:8" x14ac:dyDescent="0.25">
      <c r="A143" s="2" t="s">
        <v>125</v>
      </c>
      <c r="B143" s="2" t="s">
        <v>58</v>
      </c>
      <c r="C143" s="2" t="s">
        <v>126</v>
      </c>
      <c r="D143" s="2" t="s">
        <v>50</v>
      </c>
      <c r="E143" s="2" t="s">
        <v>70</v>
      </c>
      <c r="F143" s="5">
        <v>488</v>
      </c>
      <c r="G143">
        <v>1</v>
      </c>
      <c r="H143" t="s">
        <v>3676</v>
      </c>
    </row>
    <row r="144" spans="1:8" x14ac:dyDescent="0.25">
      <c r="A144" s="2" t="s">
        <v>125</v>
      </c>
      <c r="B144" s="2" t="s">
        <v>76</v>
      </c>
      <c r="C144" s="2" t="s">
        <v>77</v>
      </c>
      <c r="D144" s="2" t="s">
        <v>50</v>
      </c>
      <c r="E144" s="2" t="s">
        <v>70</v>
      </c>
      <c r="F144" s="5">
        <v>67</v>
      </c>
      <c r="G144">
        <v>2</v>
      </c>
      <c r="H144" t="s">
        <v>3677</v>
      </c>
    </row>
    <row r="145" spans="1:8" x14ac:dyDescent="0.25">
      <c r="A145" s="2" t="s">
        <v>125</v>
      </c>
      <c r="B145" s="2" t="s">
        <v>58</v>
      </c>
      <c r="C145" s="2" t="s">
        <v>69</v>
      </c>
      <c r="D145" s="2" t="s">
        <v>50</v>
      </c>
      <c r="E145" s="2" t="s">
        <v>70</v>
      </c>
      <c r="F145" s="5">
        <v>9</v>
      </c>
      <c r="G145">
        <v>3</v>
      </c>
      <c r="H145" t="s">
        <v>3678</v>
      </c>
    </row>
    <row r="146" spans="1:8" x14ac:dyDescent="0.25">
      <c r="A146" s="2" t="s">
        <v>125</v>
      </c>
      <c r="B146" s="2" t="s">
        <v>58</v>
      </c>
      <c r="C146" s="2" t="s">
        <v>81</v>
      </c>
      <c r="D146" s="2" t="s">
        <v>50</v>
      </c>
      <c r="E146" s="2" t="s">
        <v>70</v>
      </c>
      <c r="F146" s="5">
        <v>7</v>
      </c>
      <c r="G146">
        <v>4</v>
      </c>
      <c r="H146" t="s">
        <v>3679</v>
      </c>
    </row>
    <row r="147" spans="1:8" x14ac:dyDescent="0.25">
      <c r="A147" s="2" t="s">
        <v>127</v>
      </c>
      <c r="B147" s="2" t="s">
        <v>58</v>
      </c>
      <c r="C147" s="2" t="s">
        <v>126</v>
      </c>
      <c r="D147" s="2" t="s">
        <v>50</v>
      </c>
      <c r="E147" s="2" t="s">
        <v>70</v>
      </c>
      <c r="F147" s="5">
        <v>791</v>
      </c>
      <c r="G147">
        <v>1</v>
      </c>
      <c r="H147" t="s">
        <v>3680</v>
      </c>
    </row>
    <row r="148" spans="1:8" x14ac:dyDescent="0.25">
      <c r="A148" s="2" t="s">
        <v>128</v>
      </c>
      <c r="B148" s="2" t="s">
        <v>58</v>
      </c>
      <c r="C148" s="2" t="s">
        <v>81</v>
      </c>
      <c r="D148" s="2" t="s">
        <v>50</v>
      </c>
      <c r="E148" s="2" t="s">
        <v>70</v>
      </c>
      <c r="F148" s="5">
        <v>454</v>
      </c>
      <c r="G148">
        <v>1</v>
      </c>
      <c r="H148" t="s">
        <v>3681</v>
      </c>
    </row>
    <row r="149" spans="1:8" x14ac:dyDescent="0.25">
      <c r="A149" s="2" t="s">
        <v>128</v>
      </c>
      <c r="B149" s="2" t="s">
        <v>58</v>
      </c>
      <c r="C149" s="2" t="s">
        <v>126</v>
      </c>
      <c r="D149" s="2" t="s">
        <v>50</v>
      </c>
      <c r="E149" s="2" t="s">
        <v>70</v>
      </c>
      <c r="F149" s="5">
        <v>9</v>
      </c>
      <c r="G149">
        <v>2</v>
      </c>
      <c r="H149" t="s">
        <v>3682</v>
      </c>
    </row>
    <row r="150" spans="1:8" x14ac:dyDescent="0.25">
      <c r="A150" s="2" t="s">
        <v>129</v>
      </c>
      <c r="B150" s="2" t="s">
        <v>58</v>
      </c>
      <c r="C150" s="2" t="s">
        <v>81</v>
      </c>
      <c r="D150" s="2" t="s">
        <v>50</v>
      </c>
      <c r="E150" s="2" t="s">
        <v>70</v>
      </c>
      <c r="F150" s="5">
        <v>497</v>
      </c>
      <c r="G150">
        <v>1</v>
      </c>
      <c r="H150" t="s">
        <v>3683</v>
      </c>
    </row>
    <row r="151" spans="1:8" x14ac:dyDescent="0.25">
      <c r="A151" s="2" t="s">
        <v>129</v>
      </c>
      <c r="B151" s="2" t="s">
        <v>58</v>
      </c>
      <c r="C151" s="2" t="s">
        <v>126</v>
      </c>
      <c r="D151" s="2" t="s">
        <v>50</v>
      </c>
      <c r="E151" s="2" t="s">
        <v>70</v>
      </c>
      <c r="F151" s="5">
        <v>13</v>
      </c>
      <c r="G151">
        <v>2</v>
      </c>
      <c r="H151" t="s">
        <v>3684</v>
      </c>
    </row>
    <row r="152" spans="1:8" x14ac:dyDescent="0.25">
      <c r="A152" s="2" t="s">
        <v>130</v>
      </c>
      <c r="B152" s="2" t="s">
        <v>58</v>
      </c>
      <c r="C152" s="2" t="s">
        <v>81</v>
      </c>
      <c r="D152" s="2" t="s">
        <v>50</v>
      </c>
      <c r="E152" s="2" t="s">
        <v>70</v>
      </c>
      <c r="F152" s="5">
        <v>560</v>
      </c>
      <c r="G152">
        <v>1</v>
      </c>
      <c r="H152" t="s">
        <v>3685</v>
      </c>
    </row>
    <row r="153" spans="1:8" x14ac:dyDescent="0.25">
      <c r="A153" s="2" t="s">
        <v>130</v>
      </c>
      <c r="B153" s="2" t="s">
        <v>58</v>
      </c>
      <c r="C153" s="2" t="s">
        <v>69</v>
      </c>
      <c r="D153" s="2" t="s">
        <v>50</v>
      </c>
      <c r="E153" s="2" t="s">
        <v>70</v>
      </c>
      <c r="F153" s="5">
        <v>5</v>
      </c>
      <c r="G153">
        <v>2</v>
      </c>
      <c r="H153" t="s">
        <v>3686</v>
      </c>
    </row>
    <row r="154" spans="1:8" x14ac:dyDescent="0.25">
      <c r="A154" s="2" t="s">
        <v>131</v>
      </c>
      <c r="B154" s="2" t="s">
        <v>58</v>
      </c>
      <c r="C154" s="2" t="s">
        <v>81</v>
      </c>
      <c r="D154" s="2" t="s">
        <v>50</v>
      </c>
      <c r="E154" s="2" t="s">
        <v>70</v>
      </c>
      <c r="F154" s="5">
        <v>525</v>
      </c>
      <c r="G154">
        <v>1</v>
      </c>
      <c r="H154" t="s">
        <v>3687</v>
      </c>
    </row>
    <row r="155" spans="1:8" x14ac:dyDescent="0.25">
      <c r="A155" s="2" t="s">
        <v>132</v>
      </c>
      <c r="B155" s="2" t="s">
        <v>58</v>
      </c>
      <c r="C155" s="2" t="s">
        <v>81</v>
      </c>
      <c r="D155" s="2" t="s">
        <v>50</v>
      </c>
      <c r="E155" s="2" t="s">
        <v>70</v>
      </c>
      <c r="F155" s="5">
        <v>580</v>
      </c>
      <c r="G155">
        <v>1</v>
      </c>
      <c r="H155" t="s">
        <v>3688</v>
      </c>
    </row>
    <row r="156" spans="1:8" x14ac:dyDescent="0.25">
      <c r="A156" s="2" t="s">
        <v>133</v>
      </c>
      <c r="B156" s="2" t="s">
        <v>58</v>
      </c>
      <c r="C156" s="2" t="s">
        <v>81</v>
      </c>
      <c r="D156" s="2" t="s">
        <v>50</v>
      </c>
      <c r="E156" s="2" t="s">
        <v>70</v>
      </c>
      <c r="F156" s="5">
        <v>720</v>
      </c>
      <c r="G156">
        <v>1</v>
      </c>
      <c r="H156" t="s">
        <v>3689</v>
      </c>
    </row>
    <row r="157" spans="1:8" x14ac:dyDescent="0.25">
      <c r="A157" s="2" t="s">
        <v>134</v>
      </c>
      <c r="B157" s="2" t="s">
        <v>58</v>
      </c>
      <c r="C157" s="2" t="s">
        <v>69</v>
      </c>
      <c r="D157" s="2" t="s">
        <v>50</v>
      </c>
      <c r="E157" s="2" t="s">
        <v>70</v>
      </c>
      <c r="F157" s="5">
        <v>280</v>
      </c>
      <c r="G157">
        <v>1</v>
      </c>
      <c r="H157" t="s">
        <v>3690</v>
      </c>
    </row>
    <row r="158" spans="1:8" x14ac:dyDescent="0.25">
      <c r="A158" s="2" t="s">
        <v>135</v>
      </c>
      <c r="B158" s="2" t="s">
        <v>58</v>
      </c>
      <c r="C158" s="2" t="s">
        <v>81</v>
      </c>
      <c r="D158" s="2" t="s">
        <v>50</v>
      </c>
      <c r="E158" s="2" t="s">
        <v>70</v>
      </c>
      <c r="F158" s="5">
        <v>817</v>
      </c>
      <c r="G158">
        <v>1</v>
      </c>
      <c r="H158" t="s">
        <v>3691</v>
      </c>
    </row>
    <row r="159" spans="1:8" x14ac:dyDescent="0.25">
      <c r="A159" s="2" t="s">
        <v>136</v>
      </c>
      <c r="B159" s="2" t="s">
        <v>58</v>
      </c>
      <c r="C159" s="2" t="s">
        <v>81</v>
      </c>
      <c r="D159" s="2" t="s">
        <v>50</v>
      </c>
      <c r="E159" s="2" t="s">
        <v>70</v>
      </c>
      <c r="F159" s="5">
        <v>680</v>
      </c>
      <c r="G159">
        <v>1</v>
      </c>
      <c r="H159" t="s">
        <v>3692</v>
      </c>
    </row>
    <row r="160" spans="1:8" x14ac:dyDescent="0.25">
      <c r="A160" s="2" t="s">
        <v>137</v>
      </c>
      <c r="B160" s="2" t="s">
        <v>58</v>
      </c>
      <c r="C160" s="2" t="s">
        <v>69</v>
      </c>
      <c r="D160" s="2" t="s">
        <v>50</v>
      </c>
      <c r="E160" s="2" t="s">
        <v>70</v>
      </c>
      <c r="F160" s="5">
        <v>239</v>
      </c>
      <c r="G160">
        <v>1</v>
      </c>
      <c r="H160" t="s">
        <v>3693</v>
      </c>
    </row>
    <row r="161" spans="1:8" x14ac:dyDescent="0.25">
      <c r="A161" s="2" t="s">
        <v>138</v>
      </c>
      <c r="B161" s="2" t="s">
        <v>58</v>
      </c>
      <c r="C161" s="2" t="s">
        <v>69</v>
      </c>
      <c r="D161" s="2" t="s">
        <v>50</v>
      </c>
      <c r="E161" s="2" t="s">
        <v>70</v>
      </c>
      <c r="F161" s="5">
        <v>565</v>
      </c>
      <c r="G161">
        <v>1</v>
      </c>
      <c r="H161" t="s">
        <v>3694</v>
      </c>
    </row>
    <row r="162" spans="1:8" x14ac:dyDescent="0.25">
      <c r="A162" s="2" t="s">
        <v>139</v>
      </c>
      <c r="B162" s="2" t="s">
        <v>58</v>
      </c>
      <c r="C162" s="2" t="s">
        <v>69</v>
      </c>
      <c r="D162" s="2" t="s">
        <v>50</v>
      </c>
      <c r="E162" s="2" t="s">
        <v>70</v>
      </c>
      <c r="F162" s="5">
        <v>400</v>
      </c>
      <c r="G162">
        <v>1</v>
      </c>
      <c r="H162" t="s">
        <v>3695</v>
      </c>
    </row>
    <row r="163" spans="1:8" x14ac:dyDescent="0.25">
      <c r="A163" s="2" t="s">
        <v>139</v>
      </c>
      <c r="B163" s="2" t="s">
        <v>58</v>
      </c>
      <c r="C163" s="2" t="s">
        <v>109</v>
      </c>
      <c r="D163" s="2" t="s">
        <v>50</v>
      </c>
      <c r="E163" s="2" t="s">
        <v>70</v>
      </c>
      <c r="F163" s="5">
        <v>289</v>
      </c>
      <c r="G163">
        <v>2</v>
      </c>
      <c r="H163" t="s">
        <v>3696</v>
      </c>
    </row>
    <row r="164" spans="1:8" x14ac:dyDescent="0.25">
      <c r="A164" s="2" t="s">
        <v>139</v>
      </c>
      <c r="B164" s="2" t="s">
        <v>140</v>
      </c>
      <c r="C164" s="2" t="s">
        <v>141</v>
      </c>
      <c r="D164" s="2" t="s">
        <v>50</v>
      </c>
      <c r="E164" s="2" t="s">
        <v>70</v>
      </c>
      <c r="F164" s="5">
        <v>78</v>
      </c>
      <c r="G164">
        <v>3</v>
      </c>
      <c r="H164" t="s">
        <v>3697</v>
      </c>
    </row>
    <row r="165" spans="1:8" x14ac:dyDescent="0.25">
      <c r="A165" s="2" t="s">
        <v>142</v>
      </c>
      <c r="B165" s="2" t="s">
        <v>58</v>
      </c>
      <c r="C165" s="2" t="s">
        <v>69</v>
      </c>
      <c r="D165" s="2" t="s">
        <v>50</v>
      </c>
      <c r="E165" s="2" t="s">
        <v>70</v>
      </c>
      <c r="F165" s="5">
        <v>620</v>
      </c>
      <c r="G165">
        <v>1</v>
      </c>
      <c r="H165" t="s">
        <v>3698</v>
      </c>
    </row>
    <row r="166" spans="1:8" x14ac:dyDescent="0.25">
      <c r="A166" s="2" t="s">
        <v>142</v>
      </c>
      <c r="B166" s="2" t="s">
        <v>140</v>
      </c>
      <c r="C166" s="2" t="s">
        <v>141</v>
      </c>
      <c r="D166" s="2" t="s">
        <v>50</v>
      </c>
      <c r="E166" s="2" t="s">
        <v>70</v>
      </c>
      <c r="F166" s="5">
        <v>20</v>
      </c>
      <c r="G166">
        <v>2</v>
      </c>
      <c r="H166" t="s">
        <v>3699</v>
      </c>
    </row>
    <row r="167" spans="1:8" x14ac:dyDescent="0.25">
      <c r="A167" s="2" t="s">
        <v>142</v>
      </c>
      <c r="B167" s="2" t="s">
        <v>113</v>
      </c>
      <c r="C167" s="2" t="s">
        <v>114</v>
      </c>
      <c r="D167" s="2" t="s">
        <v>50</v>
      </c>
      <c r="E167" s="2" t="s">
        <v>70</v>
      </c>
      <c r="F167" s="5">
        <v>9</v>
      </c>
      <c r="G167">
        <v>3</v>
      </c>
      <c r="H167" t="s">
        <v>3700</v>
      </c>
    </row>
    <row r="168" spans="1:8" x14ac:dyDescent="0.25">
      <c r="A168" s="2" t="s">
        <v>143</v>
      </c>
      <c r="B168" s="2" t="s">
        <v>58</v>
      </c>
      <c r="C168" s="2" t="s">
        <v>69</v>
      </c>
      <c r="D168" s="2" t="s">
        <v>50</v>
      </c>
      <c r="E168" s="2" t="s">
        <v>70</v>
      </c>
      <c r="F168" s="5">
        <v>440</v>
      </c>
      <c r="G168">
        <v>1</v>
      </c>
      <c r="H168" t="s">
        <v>3701</v>
      </c>
    </row>
    <row r="169" spans="1:8" x14ac:dyDescent="0.25">
      <c r="A169" s="2" t="s">
        <v>143</v>
      </c>
      <c r="B169" s="2" t="s">
        <v>113</v>
      </c>
      <c r="C169" s="2" t="s">
        <v>114</v>
      </c>
      <c r="D169" s="2" t="s">
        <v>50</v>
      </c>
      <c r="E169" s="2" t="s">
        <v>70</v>
      </c>
      <c r="F169" s="5">
        <v>88</v>
      </c>
      <c r="G169">
        <v>2</v>
      </c>
      <c r="H169" t="s">
        <v>3702</v>
      </c>
    </row>
    <row r="170" spans="1:8" x14ac:dyDescent="0.25">
      <c r="A170" s="2" t="s">
        <v>144</v>
      </c>
      <c r="B170" s="2" t="s">
        <v>140</v>
      </c>
      <c r="C170" s="2" t="s">
        <v>145</v>
      </c>
      <c r="D170" s="2" t="s">
        <v>50</v>
      </c>
      <c r="E170" s="2" t="s">
        <v>70</v>
      </c>
      <c r="F170" s="5">
        <v>956</v>
      </c>
      <c r="G170">
        <v>1</v>
      </c>
      <c r="H170" t="s">
        <v>3703</v>
      </c>
    </row>
    <row r="171" spans="1:8" x14ac:dyDescent="0.25">
      <c r="A171" s="2" t="s">
        <v>144</v>
      </c>
      <c r="B171" s="2" t="s">
        <v>113</v>
      </c>
      <c r="C171" s="2" t="s">
        <v>114</v>
      </c>
      <c r="D171" s="2" t="s">
        <v>50</v>
      </c>
      <c r="E171" s="2" t="s">
        <v>70</v>
      </c>
      <c r="F171" s="5">
        <v>4</v>
      </c>
      <c r="G171">
        <v>2</v>
      </c>
      <c r="H171" t="s">
        <v>3704</v>
      </c>
    </row>
    <row r="172" spans="1:8" x14ac:dyDescent="0.25">
      <c r="A172" s="2" t="s">
        <v>146</v>
      </c>
      <c r="B172" s="2" t="s">
        <v>113</v>
      </c>
      <c r="C172" s="2" t="s">
        <v>114</v>
      </c>
      <c r="D172" s="2" t="s">
        <v>50</v>
      </c>
      <c r="E172" s="2" t="s">
        <v>70</v>
      </c>
      <c r="F172" s="5">
        <v>349</v>
      </c>
      <c r="G172">
        <v>1</v>
      </c>
      <c r="H172" t="s">
        <v>3705</v>
      </c>
    </row>
    <row r="173" spans="1:8" x14ac:dyDescent="0.25">
      <c r="A173" s="2" t="s">
        <v>146</v>
      </c>
      <c r="B173" s="2" t="s">
        <v>140</v>
      </c>
      <c r="C173" s="2" t="s">
        <v>141</v>
      </c>
      <c r="D173" s="2" t="s">
        <v>50</v>
      </c>
      <c r="E173" s="2" t="s">
        <v>70</v>
      </c>
      <c r="F173" s="5">
        <v>170</v>
      </c>
      <c r="G173">
        <v>2</v>
      </c>
      <c r="H173" t="s">
        <v>3706</v>
      </c>
    </row>
    <row r="174" spans="1:8" x14ac:dyDescent="0.25">
      <c r="A174" s="2" t="s">
        <v>146</v>
      </c>
      <c r="B174" s="2" t="s">
        <v>140</v>
      </c>
      <c r="C174" s="2" t="s">
        <v>145</v>
      </c>
      <c r="D174" s="2" t="s">
        <v>50</v>
      </c>
      <c r="E174" s="2" t="s">
        <v>70</v>
      </c>
      <c r="F174" s="5">
        <v>66</v>
      </c>
      <c r="G174">
        <v>3</v>
      </c>
      <c r="H174" t="s">
        <v>3707</v>
      </c>
    </row>
    <row r="175" spans="1:8" x14ac:dyDescent="0.25">
      <c r="A175" s="2" t="s">
        <v>147</v>
      </c>
      <c r="B175" s="2" t="s">
        <v>140</v>
      </c>
      <c r="C175" s="2" t="s">
        <v>145</v>
      </c>
      <c r="D175" s="2" t="s">
        <v>50</v>
      </c>
      <c r="E175" s="2" t="s">
        <v>70</v>
      </c>
      <c r="F175" s="5">
        <v>423</v>
      </c>
      <c r="G175">
        <v>1</v>
      </c>
      <c r="H175" t="s">
        <v>3708</v>
      </c>
    </row>
    <row r="176" spans="1:8" x14ac:dyDescent="0.25">
      <c r="A176" s="2" t="s">
        <v>147</v>
      </c>
      <c r="B176" s="2" t="s">
        <v>140</v>
      </c>
      <c r="C176" s="2" t="s">
        <v>141</v>
      </c>
      <c r="D176" s="2" t="s">
        <v>50</v>
      </c>
      <c r="E176" s="2" t="s">
        <v>70</v>
      </c>
      <c r="F176" s="5">
        <v>124</v>
      </c>
      <c r="G176">
        <v>2</v>
      </c>
      <c r="H176" t="s">
        <v>3709</v>
      </c>
    </row>
    <row r="177" spans="1:8" x14ac:dyDescent="0.25">
      <c r="A177" s="2" t="s">
        <v>147</v>
      </c>
      <c r="B177" s="2" t="s">
        <v>113</v>
      </c>
      <c r="C177" s="2" t="s">
        <v>114</v>
      </c>
      <c r="D177" s="2" t="s">
        <v>50</v>
      </c>
      <c r="E177" s="2" t="s">
        <v>70</v>
      </c>
      <c r="F177" s="5">
        <v>78</v>
      </c>
      <c r="G177">
        <v>3</v>
      </c>
      <c r="H177" t="s">
        <v>3710</v>
      </c>
    </row>
    <row r="178" spans="1:8" x14ac:dyDescent="0.25">
      <c r="A178" s="2" t="s">
        <v>147</v>
      </c>
      <c r="B178" s="2" t="s">
        <v>148</v>
      </c>
      <c r="C178" s="2" t="s">
        <v>149</v>
      </c>
      <c r="D178" s="2" t="s">
        <v>50</v>
      </c>
      <c r="E178" s="2" t="s">
        <v>150</v>
      </c>
      <c r="F178" s="5">
        <v>1</v>
      </c>
      <c r="G178">
        <v>4</v>
      </c>
      <c r="H178" t="s">
        <v>3711</v>
      </c>
    </row>
    <row r="179" spans="1:8" x14ac:dyDescent="0.25">
      <c r="A179" s="2" t="s">
        <v>151</v>
      </c>
      <c r="B179" s="2" t="s">
        <v>58</v>
      </c>
      <c r="C179" s="2" t="s">
        <v>69</v>
      </c>
      <c r="D179" s="2" t="s">
        <v>50</v>
      </c>
      <c r="E179" s="2" t="s">
        <v>70</v>
      </c>
      <c r="F179" s="5">
        <v>581</v>
      </c>
      <c r="G179">
        <v>1</v>
      </c>
      <c r="H179" t="s">
        <v>3712</v>
      </c>
    </row>
    <row r="180" spans="1:8" x14ac:dyDescent="0.25">
      <c r="A180" s="2" t="s">
        <v>152</v>
      </c>
      <c r="B180" s="2" t="s">
        <v>113</v>
      </c>
      <c r="C180" s="2" t="s">
        <v>116</v>
      </c>
      <c r="D180" s="2" t="s">
        <v>50</v>
      </c>
      <c r="E180" s="2" t="s">
        <v>70</v>
      </c>
      <c r="F180" s="5">
        <v>200</v>
      </c>
      <c r="G180">
        <v>1</v>
      </c>
      <c r="H180" t="s">
        <v>3713</v>
      </c>
    </row>
    <row r="181" spans="1:8" x14ac:dyDescent="0.25">
      <c r="A181" s="2" t="s">
        <v>152</v>
      </c>
      <c r="B181" s="2" t="s">
        <v>76</v>
      </c>
      <c r="C181" s="2" t="s">
        <v>153</v>
      </c>
      <c r="D181" s="2" t="s">
        <v>50</v>
      </c>
      <c r="E181" s="2" t="s">
        <v>70</v>
      </c>
      <c r="F181" s="5">
        <v>10</v>
      </c>
      <c r="G181">
        <v>2</v>
      </c>
      <c r="H181" t="s">
        <v>3714</v>
      </c>
    </row>
    <row r="182" spans="1:8" x14ac:dyDescent="0.25">
      <c r="A182" s="2" t="s">
        <v>154</v>
      </c>
      <c r="B182" s="2" t="s">
        <v>58</v>
      </c>
      <c r="C182" s="2" t="s">
        <v>69</v>
      </c>
      <c r="D182" s="2" t="s">
        <v>50</v>
      </c>
      <c r="E182" s="2" t="s">
        <v>70</v>
      </c>
      <c r="F182" s="5">
        <v>404</v>
      </c>
      <c r="G182">
        <v>1</v>
      </c>
      <c r="H182" t="s">
        <v>3715</v>
      </c>
    </row>
    <row r="183" spans="1:8" x14ac:dyDescent="0.25">
      <c r="A183" s="2" t="s">
        <v>155</v>
      </c>
      <c r="B183" s="2" t="s">
        <v>58</v>
      </c>
      <c r="C183" s="2" t="s">
        <v>78</v>
      </c>
      <c r="D183" s="2" t="s">
        <v>50</v>
      </c>
      <c r="E183" s="2" t="s">
        <v>70</v>
      </c>
      <c r="F183" s="5">
        <v>982</v>
      </c>
      <c r="G183">
        <v>1</v>
      </c>
      <c r="H183" t="s">
        <v>3716</v>
      </c>
    </row>
    <row r="184" spans="1:8" x14ac:dyDescent="0.25">
      <c r="A184" s="2" t="s">
        <v>155</v>
      </c>
      <c r="B184" s="2" t="s">
        <v>76</v>
      </c>
      <c r="C184" s="2" t="s">
        <v>77</v>
      </c>
      <c r="D184" s="2" t="s">
        <v>50</v>
      </c>
      <c r="E184" s="2" t="s">
        <v>70</v>
      </c>
      <c r="F184" s="5">
        <v>36</v>
      </c>
      <c r="G184">
        <v>2</v>
      </c>
      <c r="H184" t="s">
        <v>3717</v>
      </c>
    </row>
    <row r="185" spans="1:8" x14ac:dyDescent="0.25">
      <c r="A185" s="2" t="s">
        <v>156</v>
      </c>
      <c r="B185" s="2" t="s">
        <v>58</v>
      </c>
      <c r="C185" s="2" t="s">
        <v>78</v>
      </c>
      <c r="D185" s="2" t="s">
        <v>50</v>
      </c>
      <c r="E185" s="2" t="s">
        <v>70</v>
      </c>
      <c r="F185" s="5">
        <v>862</v>
      </c>
      <c r="G185">
        <v>1</v>
      </c>
      <c r="H185" t="s">
        <v>3718</v>
      </c>
    </row>
    <row r="186" spans="1:8" x14ac:dyDescent="0.25">
      <c r="A186" s="2" t="s">
        <v>157</v>
      </c>
      <c r="B186" s="2" t="s">
        <v>58</v>
      </c>
      <c r="C186" s="2" t="s">
        <v>78</v>
      </c>
      <c r="D186" s="2" t="s">
        <v>50</v>
      </c>
      <c r="E186" s="2" t="s">
        <v>70</v>
      </c>
      <c r="F186" s="5">
        <v>726</v>
      </c>
      <c r="G186">
        <v>1</v>
      </c>
      <c r="H186" t="s">
        <v>3719</v>
      </c>
    </row>
    <row r="187" spans="1:8" x14ac:dyDescent="0.25">
      <c r="A187" s="2" t="s">
        <v>157</v>
      </c>
      <c r="B187" s="2" t="s">
        <v>58</v>
      </c>
      <c r="C187" s="2" t="s">
        <v>69</v>
      </c>
      <c r="D187" s="2" t="s">
        <v>50</v>
      </c>
      <c r="E187" s="2" t="s">
        <v>70</v>
      </c>
      <c r="F187" s="5">
        <v>2</v>
      </c>
      <c r="G187">
        <v>2</v>
      </c>
      <c r="H187" t="s">
        <v>3720</v>
      </c>
    </row>
    <row r="188" spans="1:8" x14ac:dyDescent="0.25">
      <c r="A188" s="2" t="s">
        <v>158</v>
      </c>
      <c r="B188" s="2" t="s">
        <v>58</v>
      </c>
      <c r="C188" s="2" t="s">
        <v>78</v>
      </c>
      <c r="D188" s="2" t="s">
        <v>50</v>
      </c>
      <c r="E188" s="2" t="s">
        <v>70</v>
      </c>
      <c r="F188" s="5">
        <v>512</v>
      </c>
      <c r="G188">
        <v>1</v>
      </c>
      <c r="H188" t="s">
        <v>3721</v>
      </c>
    </row>
    <row r="189" spans="1:8" x14ac:dyDescent="0.25">
      <c r="A189" s="2" t="s">
        <v>158</v>
      </c>
      <c r="B189" s="2" t="s">
        <v>113</v>
      </c>
      <c r="C189" s="2" t="s">
        <v>159</v>
      </c>
      <c r="D189" s="2" t="s">
        <v>50</v>
      </c>
      <c r="E189" s="2" t="s">
        <v>70</v>
      </c>
      <c r="F189" s="5">
        <v>16</v>
      </c>
      <c r="G189">
        <v>2</v>
      </c>
      <c r="H189" t="s">
        <v>3722</v>
      </c>
    </row>
    <row r="190" spans="1:8" x14ac:dyDescent="0.25">
      <c r="A190" s="2" t="s">
        <v>160</v>
      </c>
      <c r="B190" s="2" t="s">
        <v>113</v>
      </c>
      <c r="C190" s="2" t="s">
        <v>116</v>
      </c>
      <c r="D190" s="2" t="s">
        <v>50</v>
      </c>
      <c r="E190" s="2" t="s">
        <v>70</v>
      </c>
      <c r="F190" s="5">
        <v>130</v>
      </c>
      <c r="G190">
        <v>1</v>
      </c>
      <c r="H190" t="s">
        <v>3723</v>
      </c>
    </row>
    <row r="191" spans="1:8" x14ac:dyDescent="0.25">
      <c r="A191" s="2" t="s">
        <v>160</v>
      </c>
      <c r="B191" s="2" t="s">
        <v>58</v>
      </c>
      <c r="C191" s="2" t="s">
        <v>78</v>
      </c>
      <c r="D191" s="2" t="s">
        <v>50</v>
      </c>
      <c r="E191" s="2" t="s">
        <v>70</v>
      </c>
      <c r="F191" s="5">
        <v>107</v>
      </c>
      <c r="G191">
        <v>2</v>
      </c>
      <c r="H191" t="s">
        <v>3724</v>
      </c>
    </row>
    <row r="192" spans="1:8" x14ac:dyDescent="0.25">
      <c r="A192" s="2" t="s">
        <v>160</v>
      </c>
      <c r="B192" s="2" t="s">
        <v>113</v>
      </c>
      <c r="C192" s="2" t="s">
        <v>159</v>
      </c>
      <c r="D192" s="2" t="s">
        <v>50</v>
      </c>
      <c r="E192" s="2" t="s">
        <v>70</v>
      </c>
      <c r="F192" s="5">
        <v>97</v>
      </c>
      <c r="G192">
        <v>3</v>
      </c>
      <c r="H192" t="s">
        <v>3725</v>
      </c>
    </row>
    <row r="193" spans="1:8" x14ac:dyDescent="0.25">
      <c r="A193" s="2" t="s">
        <v>161</v>
      </c>
      <c r="B193" s="2" t="s">
        <v>113</v>
      </c>
      <c r="C193" s="2" t="s">
        <v>116</v>
      </c>
      <c r="D193" s="2" t="s">
        <v>50</v>
      </c>
      <c r="E193" s="2" t="s">
        <v>70</v>
      </c>
      <c r="F193" s="5">
        <v>306</v>
      </c>
      <c r="G193">
        <v>1</v>
      </c>
      <c r="H193" t="s">
        <v>3726</v>
      </c>
    </row>
    <row r="194" spans="1:8" x14ac:dyDescent="0.25">
      <c r="A194" s="2" t="s">
        <v>161</v>
      </c>
      <c r="B194" s="2" t="s">
        <v>113</v>
      </c>
      <c r="C194" s="2" t="s">
        <v>159</v>
      </c>
      <c r="D194" s="2" t="s">
        <v>50</v>
      </c>
      <c r="E194" s="2" t="s">
        <v>70</v>
      </c>
      <c r="F194" s="5">
        <v>19</v>
      </c>
      <c r="G194">
        <v>2</v>
      </c>
      <c r="H194" t="s">
        <v>3727</v>
      </c>
    </row>
    <row r="195" spans="1:8" x14ac:dyDescent="0.25">
      <c r="A195" s="2" t="s">
        <v>162</v>
      </c>
      <c r="B195" s="2" t="s">
        <v>76</v>
      </c>
      <c r="C195" s="2" t="s">
        <v>153</v>
      </c>
      <c r="D195" s="2" t="s">
        <v>50</v>
      </c>
      <c r="E195" s="2" t="s">
        <v>70</v>
      </c>
      <c r="F195" s="5">
        <v>116</v>
      </c>
      <c r="G195">
        <v>1</v>
      </c>
      <c r="H195" t="s">
        <v>3728</v>
      </c>
    </row>
    <row r="196" spans="1:8" x14ac:dyDescent="0.25">
      <c r="A196" s="2" t="s">
        <v>162</v>
      </c>
      <c r="B196" s="2" t="s">
        <v>76</v>
      </c>
      <c r="C196" s="2" t="s">
        <v>119</v>
      </c>
      <c r="D196" s="2" t="s">
        <v>50</v>
      </c>
      <c r="E196" s="2" t="s">
        <v>70</v>
      </c>
      <c r="F196" s="5">
        <v>73</v>
      </c>
      <c r="G196">
        <v>2</v>
      </c>
      <c r="H196" t="s">
        <v>3729</v>
      </c>
    </row>
    <row r="197" spans="1:8" x14ac:dyDescent="0.25">
      <c r="A197" s="2" t="s">
        <v>162</v>
      </c>
      <c r="B197" s="2" t="s">
        <v>113</v>
      </c>
      <c r="C197" s="2" t="s">
        <v>116</v>
      </c>
      <c r="D197" s="2" t="s">
        <v>50</v>
      </c>
      <c r="E197" s="2" t="s">
        <v>70</v>
      </c>
      <c r="F197" s="5">
        <v>19</v>
      </c>
      <c r="G197">
        <v>3</v>
      </c>
      <c r="H197" t="s">
        <v>3730</v>
      </c>
    </row>
    <row r="198" spans="1:8" x14ac:dyDescent="0.25">
      <c r="A198" s="2" t="s">
        <v>163</v>
      </c>
      <c r="B198" s="2" t="s">
        <v>76</v>
      </c>
      <c r="C198" s="2" t="s">
        <v>153</v>
      </c>
      <c r="D198" s="2" t="s">
        <v>50</v>
      </c>
      <c r="E198" s="2" t="s">
        <v>70</v>
      </c>
      <c r="F198" s="5">
        <v>703</v>
      </c>
      <c r="G198">
        <v>1</v>
      </c>
      <c r="H198" t="s">
        <v>3731</v>
      </c>
    </row>
    <row r="199" spans="1:8" x14ac:dyDescent="0.25">
      <c r="A199" s="2" t="s">
        <v>163</v>
      </c>
      <c r="B199" s="2" t="s">
        <v>76</v>
      </c>
      <c r="C199" s="2" t="s">
        <v>77</v>
      </c>
      <c r="D199" s="2" t="s">
        <v>50</v>
      </c>
      <c r="E199" s="2" t="s">
        <v>70</v>
      </c>
      <c r="F199" s="5">
        <v>31</v>
      </c>
      <c r="G199">
        <v>2</v>
      </c>
      <c r="H199" t="s">
        <v>3732</v>
      </c>
    </row>
    <row r="200" spans="1:8" x14ac:dyDescent="0.25">
      <c r="A200" s="2" t="s">
        <v>163</v>
      </c>
      <c r="B200" s="2" t="s">
        <v>113</v>
      </c>
      <c r="C200" s="2" t="s">
        <v>116</v>
      </c>
      <c r="D200" s="2" t="s">
        <v>50</v>
      </c>
      <c r="E200" s="2" t="s">
        <v>70</v>
      </c>
      <c r="F200" s="5">
        <v>2</v>
      </c>
      <c r="G200">
        <v>3</v>
      </c>
      <c r="H200" t="s">
        <v>3733</v>
      </c>
    </row>
    <row r="201" spans="1:8" x14ac:dyDescent="0.25">
      <c r="A201" s="2" t="s">
        <v>164</v>
      </c>
      <c r="B201" s="2" t="s">
        <v>76</v>
      </c>
      <c r="C201" s="2" t="s">
        <v>153</v>
      </c>
      <c r="D201" s="2" t="s">
        <v>50</v>
      </c>
      <c r="E201" s="2" t="s">
        <v>70</v>
      </c>
      <c r="F201" s="5">
        <v>776</v>
      </c>
      <c r="G201">
        <v>1</v>
      </c>
      <c r="H201" t="s">
        <v>3734</v>
      </c>
    </row>
    <row r="202" spans="1:8" x14ac:dyDescent="0.25">
      <c r="A202" s="2" t="s">
        <v>164</v>
      </c>
      <c r="B202" s="2" t="s">
        <v>76</v>
      </c>
      <c r="C202" s="2" t="s">
        <v>77</v>
      </c>
      <c r="D202" s="2" t="s">
        <v>50</v>
      </c>
      <c r="E202" s="2" t="s">
        <v>70</v>
      </c>
      <c r="F202" s="5">
        <v>37</v>
      </c>
      <c r="G202">
        <v>2</v>
      </c>
      <c r="H202" t="s">
        <v>3735</v>
      </c>
    </row>
    <row r="203" spans="1:8" x14ac:dyDescent="0.25">
      <c r="A203" s="2" t="s">
        <v>164</v>
      </c>
      <c r="B203" s="2" t="s">
        <v>113</v>
      </c>
      <c r="C203" s="2" t="s">
        <v>116</v>
      </c>
      <c r="D203" s="2" t="s">
        <v>50</v>
      </c>
      <c r="E203" s="2" t="s">
        <v>70</v>
      </c>
      <c r="F203" s="5">
        <v>10</v>
      </c>
      <c r="G203">
        <v>3</v>
      </c>
      <c r="H203" t="s">
        <v>3736</v>
      </c>
    </row>
    <row r="204" spans="1:8" x14ac:dyDescent="0.25">
      <c r="A204" s="2" t="s">
        <v>165</v>
      </c>
      <c r="B204" s="2" t="s">
        <v>58</v>
      </c>
      <c r="C204" s="2" t="s">
        <v>69</v>
      </c>
      <c r="D204" s="2" t="s">
        <v>50</v>
      </c>
      <c r="E204" s="2" t="s">
        <v>70</v>
      </c>
      <c r="F204" s="5">
        <v>52</v>
      </c>
      <c r="G204">
        <v>1</v>
      </c>
      <c r="H204" t="s">
        <v>3737</v>
      </c>
    </row>
    <row r="205" spans="1:8" x14ac:dyDescent="0.25">
      <c r="A205" s="2" t="s">
        <v>166</v>
      </c>
      <c r="B205" s="2" t="s">
        <v>58</v>
      </c>
      <c r="C205" s="2" t="s">
        <v>167</v>
      </c>
      <c r="D205" s="2" t="s">
        <v>50</v>
      </c>
      <c r="E205" s="2" t="s">
        <v>168</v>
      </c>
      <c r="F205" s="5">
        <v>1538</v>
      </c>
      <c r="G205">
        <v>1</v>
      </c>
      <c r="H205" t="s">
        <v>3738</v>
      </c>
    </row>
    <row r="206" spans="1:8" x14ac:dyDescent="0.25">
      <c r="A206" s="2" t="s">
        <v>166</v>
      </c>
      <c r="B206" s="2" t="s">
        <v>58</v>
      </c>
      <c r="C206" s="2" t="s">
        <v>169</v>
      </c>
      <c r="D206" s="2" t="s">
        <v>50</v>
      </c>
      <c r="E206" s="2" t="s">
        <v>168</v>
      </c>
      <c r="F206" s="5">
        <v>11</v>
      </c>
      <c r="G206">
        <v>2</v>
      </c>
      <c r="H206" t="s">
        <v>3739</v>
      </c>
    </row>
    <row r="207" spans="1:8" x14ac:dyDescent="0.25">
      <c r="A207" s="2" t="s">
        <v>170</v>
      </c>
      <c r="B207" s="2" t="s">
        <v>171</v>
      </c>
      <c r="C207" s="2" t="s">
        <v>173</v>
      </c>
      <c r="D207" s="2" t="s">
        <v>50</v>
      </c>
      <c r="E207" s="2" t="s">
        <v>168</v>
      </c>
      <c r="F207" s="5">
        <v>166</v>
      </c>
      <c r="G207">
        <v>1</v>
      </c>
      <c r="H207" t="s">
        <v>3740</v>
      </c>
    </row>
    <row r="208" spans="1:8" x14ac:dyDescent="0.25">
      <c r="A208" s="2" t="s">
        <v>170</v>
      </c>
      <c r="B208" s="2" t="s">
        <v>171</v>
      </c>
      <c r="C208" s="2" t="s">
        <v>172</v>
      </c>
      <c r="D208" s="2" t="s">
        <v>50</v>
      </c>
      <c r="E208" s="2" t="s">
        <v>168</v>
      </c>
      <c r="F208" s="5">
        <v>7</v>
      </c>
      <c r="G208">
        <v>2</v>
      </c>
      <c r="H208" t="s">
        <v>3741</v>
      </c>
    </row>
    <row r="209" spans="1:8" x14ac:dyDescent="0.25">
      <c r="A209" s="2" t="s">
        <v>174</v>
      </c>
      <c r="B209" s="2" t="s">
        <v>171</v>
      </c>
      <c r="C209" s="2" t="s">
        <v>172</v>
      </c>
      <c r="D209" s="2" t="s">
        <v>50</v>
      </c>
      <c r="E209" s="2" t="s">
        <v>168</v>
      </c>
      <c r="F209" s="5">
        <v>1100</v>
      </c>
      <c r="G209">
        <v>1</v>
      </c>
      <c r="H209" t="s">
        <v>3742</v>
      </c>
    </row>
    <row r="210" spans="1:8" x14ac:dyDescent="0.25">
      <c r="A210" s="2" t="s">
        <v>174</v>
      </c>
      <c r="B210" s="2" t="s">
        <v>58</v>
      </c>
      <c r="C210" s="2" t="s">
        <v>175</v>
      </c>
      <c r="D210" s="2" t="s">
        <v>50</v>
      </c>
      <c r="E210" s="2" t="s">
        <v>168</v>
      </c>
      <c r="F210" s="5">
        <v>4</v>
      </c>
      <c r="G210">
        <v>2</v>
      </c>
      <c r="H210" t="s">
        <v>3743</v>
      </c>
    </row>
    <row r="211" spans="1:8" x14ac:dyDescent="0.25">
      <c r="A211" s="2" t="s">
        <v>176</v>
      </c>
      <c r="B211" s="2" t="s">
        <v>58</v>
      </c>
      <c r="C211" s="2" t="s">
        <v>175</v>
      </c>
      <c r="D211" s="2" t="s">
        <v>50</v>
      </c>
      <c r="E211" s="2" t="s">
        <v>168</v>
      </c>
      <c r="F211" s="5">
        <v>1099</v>
      </c>
      <c r="G211">
        <v>1</v>
      </c>
      <c r="H211" t="s">
        <v>3744</v>
      </c>
    </row>
    <row r="212" spans="1:8" x14ac:dyDescent="0.25">
      <c r="A212" s="2" t="s">
        <v>177</v>
      </c>
      <c r="B212" s="2" t="s">
        <v>58</v>
      </c>
      <c r="C212" s="2" t="s">
        <v>175</v>
      </c>
      <c r="D212" s="2" t="s">
        <v>50</v>
      </c>
      <c r="E212" s="2" t="s">
        <v>168</v>
      </c>
      <c r="F212" s="5">
        <v>589</v>
      </c>
      <c r="G212">
        <v>1</v>
      </c>
      <c r="H212" t="s">
        <v>3745</v>
      </c>
    </row>
    <row r="213" spans="1:8" x14ac:dyDescent="0.25">
      <c r="A213" s="2" t="s">
        <v>177</v>
      </c>
      <c r="B213" s="2" t="s">
        <v>171</v>
      </c>
      <c r="C213" s="2" t="s">
        <v>172</v>
      </c>
      <c r="D213" s="2" t="s">
        <v>50</v>
      </c>
      <c r="E213" s="2" t="s">
        <v>168</v>
      </c>
      <c r="F213" s="5">
        <v>1</v>
      </c>
      <c r="G213">
        <v>2</v>
      </c>
      <c r="H213" t="s">
        <v>3746</v>
      </c>
    </row>
    <row r="214" spans="1:8" x14ac:dyDescent="0.25">
      <c r="A214" s="2" t="s">
        <v>178</v>
      </c>
      <c r="B214" s="2" t="s">
        <v>58</v>
      </c>
      <c r="C214" s="2" t="s">
        <v>175</v>
      </c>
      <c r="D214" s="2" t="s">
        <v>50</v>
      </c>
      <c r="E214" s="2" t="s">
        <v>168</v>
      </c>
      <c r="F214" s="5">
        <v>1347</v>
      </c>
      <c r="G214">
        <v>1</v>
      </c>
      <c r="H214" t="s">
        <v>3747</v>
      </c>
    </row>
    <row r="215" spans="1:8" x14ac:dyDescent="0.25">
      <c r="A215" s="2" t="s">
        <v>179</v>
      </c>
      <c r="B215" s="2" t="s">
        <v>58</v>
      </c>
      <c r="C215" s="2" t="s">
        <v>175</v>
      </c>
      <c r="D215" s="2" t="s">
        <v>50</v>
      </c>
      <c r="E215" s="2" t="s">
        <v>168</v>
      </c>
      <c r="F215" s="5">
        <v>463</v>
      </c>
      <c r="G215">
        <v>1</v>
      </c>
      <c r="H215" t="s">
        <v>3748</v>
      </c>
    </row>
    <row r="216" spans="1:8" x14ac:dyDescent="0.25">
      <c r="A216" s="2" t="s">
        <v>179</v>
      </c>
      <c r="B216" s="2" t="s">
        <v>58</v>
      </c>
      <c r="C216" s="2" t="s">
        <v>167</v>
      </c>
      <c r="D216" s="2" t="s">
        <v>50</v>
      </c>
      <c r="E216" s="2" t="s">
        <v>168</v>
      </c>
      <c r="F216" s="5">
        <v>1</v>
      </c>
      <c r="G216">
        <v>2</v>
      </c>
      <c r="H216" t="s">
        <v>3749</v>
      </c>
    </row>
    <row r="217" spans="1:8" x14ac:dyDescent="0.25">
      <c r="A217" s="2" t="s">
        <v>180</v>
      </c>
      <c r="B217" s="2" t="s">
        <v>171</v>
      </c>
      <c r="C217" s="2" t="s">
        <v>172</v>
      </c>
      <c r="D217" s="2" t="s">
        <v>50</v>
      </c>
      <c r="E217" s="2" t="s">
        <v>168</v>
      </c>
      <c r="F217" s="5">
        <v>367</v>
      </c>
      <c r="G217">
        <v>1</v>
      </c>
      <c r="H217" t="s">
        <v>3750</v>
      </c>
    </row>
    <row r="218" spans="1:8" x14ac:dyDescent="0.25">
      <c r="A218" s="2" t="s">
        <v>181</v>
      </c>
      <c r="B218" s="2" t="s">
        <v>58</v>
      </c>
      <c r="C218" s="2" t="s">
        <v>167</v>
      </c>
      <c r="D218" s="2" t="s">
        <v>50</v>
      </c>
      <c r="E218" s="2" t="s">
        <v>168</v>
      </c>
      <c r="F218" s="5">
        <v>2010</v>
      </c>
      <c r="G218">
        <v>1</v>
      </c>
      <c r="H218" t="s">
        <v>3751</v>
      </c>
    </row>
    <row r="219" spans="1:8" x14ac:dyDescent="0.25">
      <c r="A219" s="2" t="s">
        <v>181</v>
      </c>
      <c r="B219" s="2" t="s">
        <v>171</v>
      </c>
      <c r="C219" s="2" t="s">
        <v>172</v>
      </c>
      <c r="D219" s="2" t="s">
        <v>50</v>
      </c>
      <c r="E219" s="2" t="s">
        <v>168</v>
      </c>
      <c r="F219" s="5">
        <v>68</v>
      </c>
      <c r="G219">
        <v>2</v>
      </c>
      <c r="H219" t="s">
        <v>3752</v>
      </c>
    </row>
    <row r="220" spans="1:8" x14ac:dyDescent="0.25">
      <c r="A220" s="2" t="s">
        <v>181</v>
      </c>
      <c r="B220" s="2" t="s">
        <v>58</v>
      </c>
      <c r="C220" s="2" t="s">
        <v>175</v>
      </c>
      <c r="D220" s="2" t="s">
        <v>50</v>
      </c>
      <c r="E220" s="2" t="s">
        <v>168</v>
      </c>
      <c r="F220" s="5">
        <v>52</v>
      </c>
      <c r="G220">
        <v>3</v>
      </c>
      <c r="H220" t="s">
        <v>3753</v>
      </c>
    </row>
    <row r="221" spans="1:8" x14ac:dyDescent="0.25">
      <c r="A221" s="2" t="s">
        <v>182</v>
      </c>
      <c r="B221" s="2" t="s">
        <v>171</v>
      </c>
      <c r="C221" s="2" t="s">
        <v>173</v>
      </c>
      <c r="D221" s="2" t="s">
        <v>50</v>
      </c>
      <c r="E221" s="2" t="s">
        <v>168</v>
      </c>
      <c r="F221" s="5">
        <v>493</v>
      </c>
      <c r="G221">
        <v>1</v>
      </c>
      <c r="H221" t="s">
        <v>3754</v>
      </c>
    </row>
    <row r="222" spans="1:8" x14ac:dyDescent="0.25">
      <c r="A222" s="2" t="s">
        <v>183</v>
      </c>
      <c r="B222" s="2" t="s">
        <v>171</v>
      </c>
      <c r="C222" s="2" t="s">
        <v>173</v>
      </c>
      <c r="D222" s="2" t="s">
        <v>50</v>
      </c>
      <c r="E222" s="2" t="s">
        <v>168</v>
      </c>
      <c r="F222" s="5">
        <v>741</v>
      </c>
      <c r="G222">
        <v>1</v>
      </c>
      <c r="H222" t="s">
        <v>3755</v>
      </c>
    </row>
    <row r="223" spans="1:8" x14ac:dyDescent="0.25">
      <c r="A223" s="2" t="s">
        <v>183</v>
      </c>
      <c r="B223" s="2" t="s">
        <v>184</v>
      </c>
      <c r="C223" s="2" t="s">
        <v>185</v>
      </c>
      <c r="D223" s="2" t="s">
        <v>50</v>
      </c>
      <c r="E223" s="2" t="s">
        <v>168</v>
      </c>
      <c r="F223" s="5">
        <v>5</v>
      </c>
      <c r="G223">
        <v>2</v>
      </c>
      <c r="H223" t="s">
        <v>3756</v>
      </c>
    </row>
    <row r="224" spans="1:8" x14ac:dyDescent="0.25">
      <c r="A224" s="2" t="s">
        <v>186</v>
      </c>
      <c r="B224" s="2" t="s">
        <v>171</v>
      </c>
      <c r="C224" s="2" t="s">
        <v>173</v>
      </c>
      <c r="D224" s="2" t="s">
        <v>50</v>
      </c>
      <c r="E224" s="2" t="s">
        <v>168</v>
      </c>
      <c r="F224" s="5">
        <v>707</v>
      </c>
      <c r="G224">
        <v>1</v>
      </c>
      <c r="H224" t="s">
        <v>3757</v>
      </c>
    </row>
    <row r="225" spans="1:8" x14ac:dyDescent="0.25">
      <c r="A225" s="2" t="s">
        <v>186</v>
      </c>
      <c r="B225" s="2" t="s">
        <v>184</v>
      </c>
      <c r="C225" s="2" t="s">
        <v>185</v>
      </c>
      <c r="D225" s="2" t="s">
        <v>50</v>
      </c>
      <c r="E225" s="2" t="s">
        <v>168</v>
      </c>
      <c r="F225" s="5">
        <v>34</v>
      </c>
      <c r="G225">
        <v>2</v>
      </c>
      <c r="H225" t="s">
        <v>3758</v>
      </c>
    </row>
    <row r="226" spans="1:8" x14ac:dyDescent="0.25">
      <c r="A226" s="2" t="s">
        <v>187</v>
      </c>
      <c r="B226" s="2" t="s">
        <v>58</v>
      </c>
      <c r="C226" s="2" t="s">
        <v>167</v>
      </c>
      <c r="D226" s="2" t="s">
        <v>50</v>
      </c>
      <c r="E226" s="2" t="s">
        <v>168</v>
      </c>
      <c r="F226" s="5">
        <v>650</v>
      </c>
      <c r="G226">
        <v>1</v>
      </c>
      <c r="H226" t="s">
        <v>3759</v>
      </c>
    </row>
    <row r="227" spans="1:8" x14ac:dyDescent="0.25">
      <c r="A227" s="2" t="s">
        <v>187</v>
      </c>
      <c r="B227" s="2" t="s">
        <v>171</v>
      </c>
      <c r="C227" s="2" t="s">
        <v>172</v>
      </c>
      <c r="D227" s="2" t="s">
        <v>50</v>
      </c>
      <c r="E227" s="2" t="s">
        <v>168</v>
      </c>
      <c r="F227" s="5">
        <v>569</v>
      </c>
      <c r="G227">
        <v>2</v>
      </c>
      <c r="H227" t="s">
        <v>3760</v>
      </c>
    </row>
    <row r="228" spans="1:8" x14ac:dyDescent="0.25">
      <c r="A228" s="2" t="s">
        <v>188</v>
      </c>
      <c r="B228" s="2" t="s">
        <v>171</v>
      </c>
      <c r="C228" s="2" t="s">
        <v>172</v>
      </c>
      <c r="D228" s="2" t="s">
        <v>50</v>
      </c>
      <c r="E228" s="2" t="s">
        <v>168</v>
      </c>
      <c r="F228" s="5">
        <v>824</v>
      </c>
      <c r="G228">
        <v>1</v>
      </c>
      <c r="H228" t="s">
        <v>3761</v>
      </c>
    </row>
    <row r="229" spans="1:8" x14ac:dyDescent="0.25">
      <c r="A229" s="2" t="s">
        <v>189</v>
      </c>
      <c r="B229" s="2" t="s">
        <v>171</v>
      </c>
      <c r="C229" s="2" t="s">
        <v>172</v>
      </c>
      <c r="D229" s="2" t="s">
        <v>50</v>
      </c>
      <c r="E229" s="2" t="s">
        <v>168</v>
      </c>
      <c r="F229" s="5">
        <v>739</v>
      </c>
      <c r="G229">
        <v>1</v>
      </c>
      <c r="H229" t="s">
        <v>3762</v>
      </c>
    </row>
    <row r="230" spans="1:8" x14ac:dyDescent="0.25">
      <c r="A230" s="2" t="s">
        <v>189</v>
      </c>
      <c r="B230" s="2" t="s">
        <v>171</v>
      </c>
      <c r="C230" s="2" t="s">
        <v>190</v>
      </c>
      <c r="D230" s="2" t="s">
        <v>50</v>
      </c>
      <c r="E230" s="2" t="s">
        <v>168</v>
      </c>
      <c r="F230" s="5">
        <v>3</v>
      </c>
      <c r="G230">
        <v>2</v>
      </c>
      <c r="H230" t="s">
        <v>3763</v>
      </c>
    </row>
    <row r="231" spans="1:8" x14ac:dyDescent="0.25">
      <c r="A231" s="2" t="s">
        <v>191</v>
      </c>
      <c r="B231" s="2" t="s">
        <v>171</v>
      </c>
      <c r="C231" s="2" t="s">
        <v>172</v>
      </c>
      <c r="D231" s="2" t="s">
        <v>50</v>
      </c>
      <c r="E231" s="2" t="s">
        <v>168</v>
      </c>
      <c r="F231" s="5">
        <v>546</v>
      </c>
      <c r="G231">
        <v>1</v>
      </c>
      <c r="H231" t="s">
        <v>3764</v>
      </c>
    </row>
    <row r="232" spans="1:8" x14ac:dyDescent="0.25">
      <c r="A232" s="2" t="s">
        <v>191</v>
      </c>
      <c r="B232" s="2" t="s">
        <v>171</v>
      </c>
      <c r="C232" s="2" t="s">
        <v>190</v>
      </c>
      <c r="D232" s="2" t="s">
        <v>50</v>
      </c>
      <c r="E232" s="2" t="s">
        <v>168</v>
      </c>
      <c r="F232" s="5">
        <v>1</v>
      </c>
      <c r="G232">
        <v>2</v>
      </c>
      <c r="H232" t="s">
        <v>3765</v>
      </c>
    </row>
    <row r="233" spans="1:8" x14ac:dyDescent="0.25">
      <c r="A233" s="2" t="s">
        <v>192</v>
      </c>
      <c r="B233" s="2" t="s">
        <v>171</v>
      </c>
      <c r="C233" s="2" t="s">
        <v>173</v>
      </c>
      <c r="D233" s="2" t="s">
        <v>50</v>
      </c>
      <c r="E233" s="2" t="s">
        <v>168</v>
      </c>
      <c r="F233" s="5">
        <v>179</v>
      </c>
      <c r="G233">
        <v>1</v>
      </c>
      <c r="H233" t="s">
        <v>3766</v>
      </c>
    </row>
    <row r="234" spans="1:8" x14ac:dyDescent="0.25">
      <c r="A234" s="2" t="s">
        <v>192</v>
      </c>
      <c r="B234" s="2" t="s">
        <v>171</v>
      </c>
      <c r="C234" s="2" t="s">
        <v>172</v>
      </c>
      <c r="D234" s="2" t="s">
        <v>50</v>
      </c>
      <c r="E234" s="2" t="s">
        <v>168</v>
      </c>
      <c r="F234" s="5">
        <v>2</v>
      </c>
      <c r="G234">
        <v>2</v>
      </c>
      <c r="H234" t="s">
        <v>3767</v>
      </c>
    </row>
    <row r="235" spans="1:8" x14ac:dyDescent="0.25">
      <c r="A235" s="2" t="s">
        <v>193</v>
      </c>
      <c r="B235" s="2" t="s">
        <v>171</v>
      </c>
      <c r="C235" s="2" t="s">
        <v>173</v>
      </c>
      <c r="D235" s="2" t="s">
        <v>50</v>
      </c>
      <c r="E235" s="2" t="s">
        <v>168</v>
      </c>
      <c r="F235" s="5">
        <v>202</v>
      </c>
      <c r="G235">
        <v>1</v>
      </c>
      <c r="H235" t="s">
        <v>3768</v>
      </c>
    </row>
    <row r="236" spans="1:8" x14ac:dyDescent="0.25">
      <c r="A236" s="2" t="s">
        <v>193</v>
      </c>
      <c r="B236" s="2" t="s">
        <v>184</v>
      </c>
      <c r="C236" s="2" t="s">
        <v>194</v>
      </c>
      <c r="D236" s="2" t="s">
        <v>50</v>
      </c>
      <c r="E236" s="2" t="s">
        <v>168</v>
      </c>
      <c r="F236" s="5">
        <v>2</v>
      </c>
      <c r="G236">
        <v>2</v>
      </c>
      <c r="H236" t="s">
        <v>3769</v>
      </c>
    </row>
    <row r="237" spans="1:8" x14ac:dyDescent="0.25">
      <c r="A237" s="2" t="s">
        <v>195</v>
      </c>
      <c r="B237" s="2" t="s">
        <v>171</v>
      </c>
      <c r="C237" s="2" t="s">
        <v>173</v>
      </c>
      <c r="D237" s="2" t="s">
        <v>50</v>
      </c>
      <c r="E237" s="2" t="s">
        <v>168</v>
      </c>
      <c r="F237" s="5">
        <v>374</v>
      </c>
      <c r="G237">
        <v>1</v>
      </c>
      <c r="H237" t="s">
        <v>3770</v>
      </c>
    </row>
    <row r="238" spans="1:8" x14ac:dyDescent="0.25">
      <c r="A238" s="2" t="s">
        <v>196</v>
      </c>
      <c r="B238" s="2" t="s">
        <v>58</v>
      </c>
      <c r="C238" s="2" t="s">
        <v>202</v>
      </c>
      <c r="D238" s="2" t="s">
        <v>50</v>
      </c>
      <c r="E238" s="2" t="s">
        <v>199</v>
      </c>
      <c r="F238" s="5">
        <v>983</v>
      </c>
      <c r="G238">
        <v>1</v>
      </c>
      <c r="H238" t="s">
        <v>3771</v>
      </c>
    </row>
    <row r="239" spans="1:8" x14ac:dyDescent="0.25">
      <c r="A239" s="2" t="s">
        <v>196</v>
      </c>
      <c r="B239" s="2" t="s">
        <v>197</v>
      </c>
      <c r="C239" s="2" t="s">
        <v>198</v>
      </c>
      <c r="D239" s="2" t="s">
        <v>50</v>
      </c>
      <c r="E239" s="2" t="s">
        <v>199</v>
      </c>
      <c r="F239" s="5">
        <v>195</v>
      </c>
      <c r="G239">
        <v>2</v>
      </c>
      <c r="H239" t="s">
        <v>3772</v>
      </c>
    </row>
    <row r="240" spans="1:8" x14ac:dyDescent="0.25">
      <c r="A240" s="2" t="s">
        <v>196</v>
      </c>
      <c r="B240" s="2" t="s">
        <v>197</v>
      </c>
      <c r="C240" s="2" t="s">
        <v>200</v>
      </c>
      <c r="D240" s="2" t="s">
        <v>50</v>
      </c>
      <c r="E240" s="2" t="s">
        <v>199</v>
      </c>
      <c r="F240" s="5">
        <v>108</v>
      </c>
      <c r="G240">
        <v>3</v>
      </c>
      <c r="H240" t="s">
        <v>3773</v>
      </c>
    </row>
    <row r="241" spans="1:8" x14ac:dyDescent="0.25">
      <c r="A241" s="2" t="s">
        <v>196</v>
      </c>
      <c r="B241" s="2" t="s">
        <v>197</v>
      </c>
      <c r="C241" s="2" t="s">
        <v>201</v>
      </c>
      <c r="D241" s="2" t="s">
        <v>50</v>
      </c>
      <c r="E241" s="2" t="s">
        <v>199</v>
      </c>
      <c r="F241" s="5">
        <v>1</v>
      </c>
      <c r="G241">
        <v>4</v>
      </c>
      <c r="H241" t="s">
        <v>3774</v>
      </c>
    </row>
    <row r="242" spans="1:8" x14ac:dyDescent="0.25">
      <c r="A242" s="2" t="s">
        <v>203</v>
      </c>
      <c r="B242" s="2" t="s">
        <v>197</v>
      </c>
      <c r="C242" s="2" t="s">
        <v>204</v>
      </c>
      <c r="D242" s="2" t="s">
        <v>50</v>
      </c>
      <c r="E242" s="2" t="s">
        <v>199</v>
      </c>
      <c r="F242" s="5">
        <v>828</v>
      </c>
      <c r="G242">
        <v>1</v>
      </c>
      <c r="H242" t="s">
        <v>3775</v>
      </c>
    </row>
    <row r="243" spans="1:8" x14ac:dyDescent="0.25">
      <c r="A243" s="2" t="s">
        <v>203</v>
      </c>
      <c r="B243" s="2" t="s">
        <v>197</v>
      </c>
      <c r="C243" s="2" t="s">
        <v>205</v>
      </c>
      <c r="D243" s="2" t="s">
        <v>50</v>
      </c>
      <c r="E243" s="2" t="s">
        <v>199</v>
      </c>
      <c r="F243" s="5">
        <v>53</v>
      </c>
      <c r="G243">
        <v>2</v>
      </c>
      <c r="H243" t="s">
        <v>3776</v>
      </c>
    </row>
    <row r="244" spans="1:8" x14ac:dyDescent="0.25">
      <c r="A244" s="2" t="s">
        <v>206</v>
      </c>
      <c r="B244" s="2" t="s">
        <v>197</v>
      </c>
      <c r="C244" s="2" t="s">
        <v>204</v>
      </c>
      <c r="D244" s="2" t="s">
        <v>50</v>
      </c>
      <c r="E244" s="2" t="s">
        <v>199</v>
      </c>
      <c r="F244" s="5">
        <v>835</v>
      </c>
      <c r="G244">
        <v>1</v>
      </c>
      <c r="H244" t="s">
        <v>3777</v>
      </c>
    </row>
    <row r="245" spans="1:8" x14ac:dyDescent="0.25">
      <c r="A245" s="2" t="s">
        <v>207</v>
      </c>
      <c r="B245" s="2" t="s">
        <v>197</v>
      </c>
      <c r="C245" s="2" t="s">
        <v>204</v>
      </c>
      <c r="D245" s="2" t="s">
        <v>50</v>
      </c>
      <c r="E245" s="2" t="s">
        <v>199</v>
      </c>
      <c r="F245" s="5">
        <v>682</v>
      </c>
      <c r="G245">
        <v>1</v>
      </c>
      <c r="H245" t="s">
        <v>3778</v>
      </c>
    </row>
    <row r="246" spans="1:8" x14ac:dyDescent="0.25">
      <c r="A246" s="2" t="s">
        <v>207</v>
      </c>
      <c r="B246" s="2" t="s">
        <v>197</v>
      </c>
      <c r="C246" s="2" t="s">
        <v>205</v>
      </c>
      <c r="D246" s="2" t="s">
        <v>50</v>
      </c>
      <c r="E246" s="2" t="s">
        <v>199</v>
      </c>
      <c r="F246" s="5">
        <v>147</v>
      </c>
      <c r="G246">
        <v>2</v>
      </c>
      <c r="H246" t="s">
        <v>3779</v>
      </c>
    </row>
    <row r="247" spans="1:8" x14ac:dyDescent="0.25">
      <c r="A247" s="2" t="s">
        <v>207</v>
      </c>
      <c r="B247" s="2" t="s">
        <v>197</v>
      </c>
      <c r="C247" s="2" t="s">
        <v>200</v>
      </c>
      <c r="D247" s="2" t="s">
        <v>50</v>
      </c>
      <c r="E247" s="2" t="s">
        <v>199</v>
      </c>
      <c r="F247" s="5">
        <v>100</v>
      </c>
      <c r="G247">
        <v>3</v>
      </c>
      <c r="H247" t="s">
        <v>3780</v>
      </c>
    </row>
    <row r="248" spans="1:8" x14ac:dyDescent="0.25">
      <c r="A248" s="2" t="s">
        <v>208</v>
      </c>
      <c r="B248" s="2" t="s">
        <v>197</v>
      </c>
      <c r="C248" s="2" t="s">
        <v>205</v>
      </c>
      <c r="D248" s="2" t="s">
        <v>50</v>
      </c>
      <c r="E248" s="2" t="s">
        <v>199</v>
      </c>
      <c r="F248" s="5">
        <v>553</v>
      </c>
      <c r="G248">
        <v>1</v>
      </c>
      <c r="H248" t="s">
        <v>3781</v>
      </c>
    </row>
    <row r="249" spans="1:8" x14ac:dyDescent="0.25">
      <c r="A249" s="2" t="s">
        <v>208</v>
      </c>
      <c r="B249" s="2" t="s">
        <v>209</v>
      </c>
      <c r="C249" s="2" t="s">
        <v>210</v>
      </c>
      <c r="D249" s="2" t="s">
        <v>50</v>
      </c>
      <c r="E249" s="2" t="s">
        <v>211</v>
      </c>
      <c r="F249" s="5">
        <v>4</v>
      </c>
      <c r="G249">
        <v>2</v>
      </c>
      <c r="H249" t="s">
        <v>3782</v>
      </c>
    </row>
    <row r="250" spans="1:8" x14ac:dyDescent="0.25">
      <c r="A250" s="2" t="s">
        <v>212</v>
      </c>
      <c r="B250" s="2" t="s">
        <v>58</v>
      </c>
      <c r="C250" s="2" t="s">
        <v>202</v>
      </c>
      <c r="D250" s="2" t="s">
        <v>50</v>
      </c>
      <c r="E250" s="2" t="s">
        <v>199</v>
      </c>
      <c r="F250" s="5">
        <v>1227</v>
      </c>
      <c r="G250">
        <v>1</v>
      </c>
      <c r="H250" t="s">
        <v>3783</v>
      </c>
    </row>
    <row r="251" spans="1:8" x14ac:dyDescent="0.25">
      <c r="A251" s="2" t="s">
        <v>212</v>
      </c>
      <c r="B251" s="2" t="s">
        <v>197</v>
      </c>
      <c r="C251" s="2" t="s">
        <v>200</v>
      </c>
      <c r="D251" s="2" t="s">
        <v>50</v>
      </c>
      <c r="E251" s="2" t="s">
        <v>199</v>
      </c>
      <c r="F251" s="5">
        <v>82</v>
      </c>
      <c r="G251">
        <v>2</v>
      </c>
      <c r="H251" t="s">
        <v>3784</v>
      </c>
    </row>
    <row r="252" spans="1:8" x14ac:dyDescent="0.25">
      <c r="A252" s="2" t="s">
        <v>212</v>
      </c>
      <c r="B252" s="2" t="s">
        <v>197</v>
      </c>
      <c r="C252" s="2" t="s">
        <v>214</v>
      </c>
      <c r="D252" s="2" t="s">
        <v>50</v>
      </c>
      <c r="E252" s="2" t="s">
        <v>199</v>
      </c>
      <c r="F252" s="5">
        <v>7</v>
      </c>
      <c r="G252">
        <v>3</v>
      </c>
      <c r="H252" t="s">
        <v>3785</v>
      </c>
    </row>
    <row r="253" spans="1:8" x14ac:dyDescent="0.25">
      <c r="A253" s="2" t="s">
        <v>212</v>
      </c>
      <c r="B253" s="2" t="s">
        <v>197</v>
      </c>
      <c r="C253" s="2" t="s">
        <v>213</v>
      </c>
      <c r="D253" s="2" t="s">
        <v>50</v>
      </c>
      <c r="E253" s="2" t="s">
        <v>199</v>
      </c>
      <c r="F253" s="5">
        <v>3</v>
      </c>
      <c r="G253">
        <v>4</v>
      </c>
      <c r="H253" t="s">
        <v>3786</v>
      </c>
    </row>
    <row r="254" spans="1:8" x14ac:dyDescent="0.25">
      <c r="A254" s="2" t="s">
        <v>215</v>
      </c>
      <c r="B254" s="2" t="s">
        <v>58</v>
      </c>
      <c r="C254" s="2" t="s">
        <v>202</v>
      </c>
      <c r="D254" s="2" t="s">
        <v>50</v>
      </c>
      <c r="E254" s="2" t="s">
        <v>199</v>
      </c>
      <c r="F254" s="5">
        <v>863</v>
      </c>
      <c r="G254">
        <v>1</v>
      </c>
      <c r="H254" t="s">
        <v>3787</v>
      </c>
    </row>
    <row r="255" spans="1:8" x14ac:dyDescent="0.25">
      <c r="A255" s="2" t="s">
        <v>216</v>
      </c>
      <c r="B255" s="2" t="s">
        <v>197</v>
      </c>
      <c r="C255" s="2" t="s">
        <v>201</v>
      </c>
      <c r="D255" s="2" t="s">
        <v>50</v>
      </c>
      <c r="E255" s="2" t="s">
        <v>199</v>
      </c>
      <c r="F255" s="5">
        <v>1323</v>
      </c>
      <c r="G255">
        <v>1</v>
      </c>
      <c r="H255" t="s">
        <v>3788</v>
      </c>
    </row>
    <row r="256" spans="1:8" x14ac:dyDescent="0.25">
      <c r="A256" s="2" t="s">
        <v>217</v>
      </c>
      <c r="B256" s="2" t="s">
        <v>197</v>
      </c>
      <c r="C256" s="2" t="s">
        <v>198</v>
      </c>
      <c r="D256" s="2" t="s">
        <v>50</v>
      </c>
      <c r="E256" s="2" t="s">
        <v>199</v>
      </c>
      <c r="F256" s="5">
        <v>1510</v>
      </c>
      <c r="G256">
        <v>1</v>
      </c>
      <c r="H256" t="s">
        <v>3789</v>
      </c>
    </row>
    <row r="257" spans="1:8" x14ac:dyDescent="0.25">
      <c r="A257" s="2" t="s">
        <v>217</v>
      </c>
      <c r="B257" s="2" t="s">
        <v>197</v>
      </c>
      <c r="C257" s="2" t="s">
        <v>201</v>
      </c>
      <c r="D257" s="2" t="s">
        <v>50</v>
      </c>
      <c r="E257" s="2" t="s">
        <v>199</v>
      </c>
      <c r="F257" s="5">
        <v>30</v>
      </c>
      <c r="G257">
        <v>2</v>
      </c>
      <c r="H257" t="s">
        <v>3790</v>
      </c>
    </row>
    <row r="258" spans="1:8" x14ac:dyDescent="0.25">
      <c r="A258" s="2" t="s">
        <v>218</v>
      </c>
      <c r="B258" s="2" t="s">
        <v>197</v>
      </c>
      <c r="C258" s="2" t="s">
        <v>198</v>
      </c>
      <c r="D258" s="2" t="s">
        <v>50</v>
      </c>
      <c r="E258" s="2" t="s">
        <v>199</v>
      </c>
      <c r="F258" s="5">
        <v>259</v>
      </c>
      <c r="G258">
        <v>1</v>
      </c>
      <c r="H258" t="s">
        <v>3791</v>
      </c>
    </row>
    <row r="259" spans="1:8" x14ac:dyDescent="0.25">
      <c r="A259" s="2" t="s">
        <v>218</v>
      </c>
      <c r="B259" s="2" t="s">
        <v>197</v>
      </c>
      <c r="C259" s="2" t="s">
        <v>200</v>
      </c>
      <c r="D259" s="2" t="s">
        <v>50</v>
      </c>
      <c r="E259" s="2" t="s">
        <v>199</v>
      </c>
      <c r="F259" s="5">
        <v>94</v>
      </c>
      <c r="G259">
        <v>2</v>
      </c>
      <c r="H259" t="s">
        <v>3792</v>
      </c>
    </row>
    <row r="260" spans="1:8" x14ac:dyDescent="0.25">
      <c r="A260" s="2" t="s">
        <v>218</v>
      </c>
      <c r="B260" s="2" t="s">
        <v>58</v>
      </c>
      <c r="C260" s="2" t="s">
        <v>202</v>
      </c>
      <c r="D260" s="2" t="s">
        <v>50</v>
      </c>
      <c r="E260" s="2" t="s">
        <v>199</v>
      </c>
      <c r="F260" s="5">
        <v>1</v>
      </c>
      <c r="G260">
        <v>3</v>
      </c>
      <c r="H260" t="s">
        <v>3793</v>
      </c>
    </row>
    <row r="261" spans="1:8" x14ac:dyDescent="0.25">
      <c r="A261" s="2" t="s">
        <v>219</v>
      </c>
      <c r="B261" s="2" t="s">
        <v>197</v>
      </c>
      <c r="C261" s="2" t="s">
        <v>200</v>
      </c>
      <c r="D261" s="2" t="s">
        <v>50</v>
      </c>
      <c r="E261" s="2" t="s">
        <v>199</v>
      </c>
      <c r="F261" s="5">
        <v>1076</v>
      </c>
      <c r="G261">
        <v>1</v>
      </c>
      <c r="H261" t="s">
        <v>3794</v>
      </c>
    </row>
    <row r="262" spans="1:8" x14ac:dyDescent="0.25">
      <c r="A262" s="2" t="s">
        <v>219</v>
      </c>
      <c r="B262" s="2" t="s">
        <v>197</v>
      </c>
      <c r="C262" s="2" t="s">
        <v>198</v>
      </c>
      <c r="D262" s="2" t="s">
        <v>50</v>
      </c>
      <c r="E262" s="2" t="s">
        <v>199</v>
      </c>
      <c r="F262" s="5">
        <v>2</v>
      </c>
      <c r="G262">
        <v>2</v>
      </c>
      <c r="H262" t="s">
        <v>3795</v>
      </c>
    </row>
    <row r="263" spans="1:8" x14ac:dyDescent="0.25">
      <c r="A263" s="2" t="s">
        <v>219</v>
      </c>
      <c r="B263" s="2" t="s">
        <v>197</v>
      </c>
      <c r="C263" s="2" t="s">
        <v>205</v>
      </c>
      <c r="D263" s="2" t="s">
        <v>50</v>
      </c>
      <c r="E263" s="2" t="s">
        <v>199</v>
      </c>
      <c r="F263" s="5">
        <v>2</v>
      </c>
      <c r="G263">
        <v>3</v>
      </c>
      <c r="H263" t="s">
        <v>3796</v>
      </c>
    </row>
    <row r="264" spans="1:8" x14ac:dyDescent="0.25">
      <c r="A264" s="2" t="s">
        <v>220</v>
      </c>
      <c r="B264" s="2" t="s">
        <v>197</v>
      </c>
      <c r="C264" s="2" t="s">
        <v>205</v>
      </c>
      <c r="D264" s="2" t="s">
        <v>50</v>
      </c>
      <c r="E264" s="2" t="s">
        <v>199</v>
      </c>
      <c r="F264" s="5">
        <v>753</v>
      </c>
      <c r="G264">
        <v>1</v>
      </c>
      <c r="H264" t="s">
        <v>3797</v>
      </c>
    </row>
    <row r="265" spans="1:8" x14ac:dyDescent="0.25">
      <c r="A265" s="2" t="s">
        <v>221</v>
      </c>
      <c r="B265" s="2" t="s">
        <v>197</v>
      </c>
      <c r="C265" s="2" t="s">
        <v>205</v>
      </c>
      <c r="D265" s="2" t="s">
        <v>50</v>
      </c>
      <c r="E265" s="2" t="s">
        <v>199</v>
      </c>
      <c r="F265" s="5">
        <v>1354</v>
      </c>
      <c r="G265">
        <v>1</v>
      </c>
      <c r="H265" t="s">
        <v>3798</v>
      </c>
    </row>
    <row r="266" spans="1:8" x14ac:dyDescent="0.25">
      <c r="A266" s="2" t="s">
        <v>221</v>
      </c>
      <c r="B266" s="2" t="s">
        <v>197</v>
      </c>
      <c r="C266" s="2" t="s">
        <v>200</v>
      </c>
      <c r="D266" s="2" t="s">
        <v>50</v>
      </c>
      <c r="E266" s="2" t="s">
        <v>199</v>
      </c>
      <c r="F266" s="5">
        <v>1</v>
      </c>
      <c r="G266">
        <v>2</v>
      </c>
      <c r="H266" t="s">
        <v>3799</v>
      </c>
    </row>
    <row r="267" spans="1:8" x14ac:dyDescent="0.25">
      <c r="A267" s="2" t="s">
        <v>222</v>
      </c>
      <c r="B267" s="2" t="s">
        <v>197</v>
      </c>
      <c r="C267" s="2" t="s">
        <v>205</v>
      </c>
      <c r="D267" s="2" t="s">
        <v>50</v>
      </c>
      <c r="E267" s="2" t="s">
        <v>199</v>
      </c>
      <c r="F267" s="5">
        <v>1</v>
      </c>
      <c r="G267">
        <v>1</v>
      </c>
      <c r="H267" t="s">
        <v>3800</v>
      </c>
    </row>
    <row r="268" spans="1:8" x14ac:dyDescent="0.25">
      <c r="A268" s="2" t="s">
        <v>223</v>
      </c>
      <c r="B268" s="2" t="s">
        <v>58</v>
      </c>
      <c r="C268" s="2" t="s">
        <v>224</v>
      </c>
      <c r="D268" s="2" t="s">
        <v>50</v>
      </c>
      <c r="E268" s="2" t="s">
        <v>211</v>
      </c>
      <c r="F268" s="5">
        <v>561</v>
      </c>
      <c r="G268">
        <v>1</v>
      </c>
      <c r="H268" t="s">
        <v>3801</v>
      </c>
    </row>
    <row r="269" spans="1:8" x14ac:dyDescent="0.25">
      <c r="A269" s="2" t="s">
        <v>225</v>
      </c>
      <c r="B269" s="2" t="s">
        <v>58</v>
      </c>
      <c r="C269" s="2" t="s">
        <v>224</v>
      </c>
      <c r="D269" s="2" t="s">
        <v>50</v>
      </c>
      <c r="E269" s="2" t="s">
        <v>211</v>
      </c>
      <c r="F269" s="5">
        <v>653</v>
      </c>
      <c r="G269">
        <v>1</v>
      </c>
      <c r="H269" t="s">
        <v>3802</v>
      </c>
    </row>
    <row r="270" spans="1:8" x14ac:dyDescent="0.25">
      <c r="A270" s="2" t="s">
        <v>225</v>
      </c>
      <c r="B270" s="2" t="s">
        <v>58</v>
      </c>
      <c r="C270" s="2" t="s">
        <v>226</v>
      </c>
      <c r="D270" s="2" t="s">
        <v>50</v>
      </c>
      <c r="E270" s="2" t="s">
        <v>211</v>
      </c>
      <c r="F270" s="5">
        <v>17</v>
      </c>
      <c r="G270">
        <v>2</v>
      </c>
      <c r="H270" t="s">
        <v>3803</v>
      </c>
    </row>
    <row r="271" spans="1:8" x14ac:dyDescent="0.25">
      <c r="A271" s="2" t="s">
        <v>227</v>
      </c>
      <c r="B271" s="2" t="s">
        <v>58</v>
      </c>
      <c r="C271" s="2" t="s">
        <v>228</v>
      </c>
      <c r="D271" s="2" t="s">
        <v>50</v>
      </c>
      <c r="E271" s="2" t="s">
        <v>211</v>
      </c>
      <c r="F271" s="5">
        <v>139</v>
      </c>
      <c r="G271">
        <v>1</v>
      </c>
      <c r="H271" t="s">
        <v>3804</v>
      </c>
    </row>
    <row r="272" spans="1:8" x14ac:dyDescent="0.25">
      <c r="A272" s="2" t="s">
        <v>227</v>
      </c>
      <c r="B272" s="2" t="s">
        <v>58</v>
      </c>
      <c r="C272" s="2" t="s">
        <v>226</v>
      </c>
      <c r="D272" s="2" t="s">
        <v>50</v>
      </c>
      <c r="E272" s="2" t="s">
        <v>211</v>
      </c>
      <c r="F272" s="5">
        <v>130</v>
      </c>
      <c r="G272">
        <v>2</v>
      </c>
      <c r="H272" t="s">
        <v>3805</v>
      </c>
    </row>
    <row r="273" spans="1:8" x14ac:dyDescent="0.25">
      <c r="A273" s="2" t="s">
        <v>227</v>
      </c>
      <c r="B273" s="2" t="s">
        <v>58</v>
      </c>
      <c r="C273" s="2" t="s">
        <v>224</v>
      </c>
      <c r="D273" s="2" t="s">
        <v>50</v>
      </c>
      <c r="E273" s="2" t="s">
        <v>211</v>
      </c>
      <c r="F273" s="5">
        <v>3</v>
      </c>
      <c r="G273">
        <v>3</v>
      </c>
      <c r="H273" t="s">
        <v>3806</v>
      </c>
    </row>
    <row r="274" spans="1:8" x14ac:dyDescent="0.25">
      <c r="A274" s="2" t="s">
        <v>229</v>
      </c>
      <c r="B274" s="2" t="s">
        <v>58</v>
      </c>
      <c r="C274" s="2" t="s">
        <v>224</v>
      </c>
      <c r="D274" s="2" t="s">
        <v>50</v>
      </c>
      <c r="E274" s="2" t="s">
        <v>211</v>
      </c>
      <c r="F274" s="5">
        <v>565</v>
      </c>
      <c r="G274">
        <v>1</v>
      </c>
      <c r="H274" t="s">
        <v>3807</v>
      </c>
    </row>
    <row r="275" spans="1:8" x14ac:dyDescent="0.25">
      <c r="A275" s="2" t="s">
        <v>229</v>
      </c>
      <c r="B275" s="2" t="s">
        <v>58</v>
      </c>
      <c r="C275" s="2" t="s">
        <v>228</v>
      </c>
      <c r="D275" s="2" t="s">
        <v>50</v>
      </c>
      <c r="E275" s="2" t="s">
        <v>211</v>
      </c>
      <c r="F275" s="5">
        <v>40</v>
      </c>
      <c r="G275">
        <v>2</v>
      </c>
      <c r="H275" t="s">
        <v>3808</v>
      </c>
    </row>
    <row r="276" spans="1:8" x14ac:dyDescent="0.25">
      <c r="A276" s="2" t="s">
        <v>230</v>
      </c>
      <c r="B276" s="2" t="s">
        <v>58</v>
      </c>
      <c r="C276" s="2" t="s">
        <v>224</v>
      </c>
      <c r="D276" s="2" t="s">
        <v>50</v>
      </c>
      <c r="E276" s="2" t="s">
        <v>211</v>
      </c>
      <c r="F276" s="5">
        <v>908</v>
      </c>
      <c r="G276">
        <v>1</v>
      </c>
      <c r="H276" t="s">
        <v>3809</v>
      </c>
    </row>
    <row r="277" spans="1:8" x14ac:dyDescent="0.25">
      <c r="A277" s="2" t="s">
        <v>230</v>
      </c>
      <c r="B277" s="2" t="s">
        <v>58</v>
      </c>
      <c r="C277" s="2" t="s">
        <v>231</v>
      </c>
      <c r="D277" s="2" t="s">
        <v>50</v>
      </c>
      <c r="E277" s="2" t="s">
        <v>211</v>
      </c>
      <c r="F277" s="5">
        <v>4</v>
      </c>
      <c r="G277">
        <v>2</v>
      </c>
      <c r="H277" t="s">
        <v>3810</v>
      </c>
    </row>
    <row r="278" spans="1:8" x14ac:dyDescent="0.25">
      <c r="A278" s="2" t="s">
        <v>232</v>
      </c>
      <c r="B278" s="2" t="s">
        <v>58</v>
      </c>
      <c r="C278" s="2" t="s">
        <v>224</v>
      </c>
      <c r="D278" s="2" t="s">
        <v>50</v>
      </c>
      <c r="E278" s="2" t="s">
        <v>211</v>
      </c>
      <c r="F278" s="5">
        <v>229</v>
      </c>
      <c r="G278">
        <v>1</v>
      </c>
      <c r="H278" t="s">
        <v>3811</v>
      </c>
    </row>
    <row r="279" spans="1:8" x14ac:dyDescent="0.25">
      <c r="A279" s="2" t="s">
        <v>233</v>
      </c>
      <c r="B279" s="2" t="s">
        <v>58</v>
      </c>
      <c r="C279" s="2" t="s">
        <v>224</v>
      </c>
      <c r="D279" s="2" t="s">
        <v>50</v>
      </c>
      <c r="E279" s="2" t="s">
        <v>211</v>
      </c>
      <c r="F279" s="5">
        <v>422</v>
      </c>
      <c r="G279">
        <v>1</v>
      </c>
      <c r="H279" t="s">
        <v>3812</v>
      </c>
    </row>
    <row r="280" spans="1:8" x14ac:dyDescent="0.25">
      <c r="A280" s="2" t="s">
        <v>234</v>
      </c>
      <c r="B280" s="2" t="s">
        <v>58</v>
      </c>
      <c r="C280" s="2" t="s">
        <v>224</v>
      </c>
      <c r="D280" s="2" t="s">
        <v>50</v>
      </c>
      <c r="E280" s="2" t="s">
        <v>211</v>
      </c>
      <c r="F280" s="5">
        <v>827</v>
      </c>
      <c r="G280">
        <v>1</v>
      </c>
      <c r="H280" t="s">
        <v>3813</v>
      </c>
    </row>
    <row r="281" spans="1:8" x14ac:dyDescent="0.25">
      <c r="A281" s="2" t="s">
        <v>235</v>
      </c>
      <c r="B281" s="2" t="s">
        <v>58</v>
      </c>
      <c r="C281" s="2" t="s">
        <v>224</v>
      </c>
      <c r="D281" s="2" t="s">
        <v>50</v>
      </c>
      <c r="E281" s="2" t="s">
        <v>211</v>
      </c>
      <c r="F281" s="5">
        <v>616</v>
      </c>
      <c r="G281">
        <v>1</v>
      </c>
      <c r="H281" t="s">
        <v>3814</v>
      </c>
    </row>
    <row r="282" spans="1:8" x14ac:dyDescent="0.25">
      <c r="A282" s="2" t="s">
        <v>236</v>
      </c>
      <c r="B282" s="2" t="s">
        <v>58</v>
      </c>
      <c r="C282" s="2" t="s">
        <v>224</v>
      </c>
      <c r="D282" s="2" t="s">
        <v>50</v>
      </c>
      <c r="E282" s="2" t="s">
        <v>211</v>
      </c>
      <c r="F282" s="5">
        <v>722</v>
      </c>
      <c r="G282">
        <v>1</v>
      </c>
      <c r="H282" t="s">
        <v>3815</v>
      </c>
    </row>
    <row r="283" spans="1:8" x14ac:dyDescent="0.25">
      <c r="A283" s="2" t="s">
        <v>237</v>
      </c>
      <c r="B283" s="2" t="s">
        <v>58</v>
      </c>
      <c r="C283" s="2" t="s">
        <v>228</v>
      </c>
      <c r="D283" s="2" t="s">
        <v>50</v>
      </c>
      <c r="E283" s="2" t="s">
        <v>211</v>
      </c>
      <c r="F283" s="5">
        <v>695</v>
      </c>
      <c r="G283">
        <v>1</v>
      </c>
      <c r="H283" t="s">
        <v>3816</v>
      </c>
    </row>
    <row r="284" spans="1:8" x14ac:dyDescent="0.25">
      <c r="A284" s="2" t="s">
        <v>237</v>
      </c>
      <c r="B284" s="2" t="s">
        <v>58</v>
      </c>
      <c r="C284" s="2" t="s">
        <v>231</v>
      </c>
      <c r="D284" s="2" t="s">
        <v>50</v>
      </c>
      <c r="E284" s="2" t="s">
        <v>211</v>
      </c>
      <c r="F284" s="5">
        <v>2</v>
      </c>
      <c r="G284">
        <v>2</v>
      </c>
      <c r="H284" t="s">
        <v>3817</v>
      </c>
    </row>
    <row r="285" spans="1:8" x14ac:dyDescent="0.25">
      <c r="A285" s="2" t="s">
        <v>238</v>
      </c>
      <c r="B285" s="2" t="s">
        <v>58</v>
      </c>
      <c r="C285" s="2" t="s">
        <v>224</v>
      </c>
      <c r="D285" s="2" t="s">
        <v>50</v>
      </c>
      <c r="E285" s="2" t="s">
        <v>211</v>
      </c>
      <c r="F285" s="5">
        <v>687</v>
      </c>
      <c r="G285">
        <v>1</v>
      </c>
      <c r="H285" t="s">
        <v>3818</v>
      </c>
    </row>
    <row r="286" spans="1:8" x14ac:dyDescent="0.25">
      <c r="A286" s="2" t="s">
        <v>239</v>
      </c>
      <c r="B286" s="2" t="s">
        <v>58</v>
      </c>
      <c r="C286" s="2" t="s">
        <v>224</v>
      </c>
      <c r="D286" s="2" t="s">
        <v>50</v>
      </c>
      <c r="E286" s="2" t="s">
        <v>211</v>
      </c>
      <c r="F286" s="5">
        <v>814</v>
      </c>
      <c r="G286">
        <v>1</v>
      </c>
      <c r="H286" t="s">
        <v>3819</v>
      </c>
    </row>
    <row r="287" spans="1:8" x14ac:dyDescent="0.25">
      <c r="A287" s="2" t="s">
        <v>239</v>
      </c>
      <c r="B287" s="2" t="s">
        <v>209</v>
      </c>
      <c r="C287" s="2" t="s">
        <v>210</v>
      </c>
      <c r="D287" s="2" t="s">
        <v>50</v>
      </c>
      <c r="E287" s="2" t="s">
        <v>211</v>
      </c>
      <c r="F287" s="5">
        <v>475</v>
      </c>
      <c r="G287">
        <v>2</v>
      </c>
      <c r="H287" t="s">
        <v>3820</v>
      </c>
    </row>
    <row r="288" spans="1:8" x14ac:dyDescent="0.25">
      <c r="A288" s="2" t="s">
        <v>240</v>
      </c>
      <c r="B288" s="2" t="s">
        <v>58</v>
      </c>
      <c r="C288" s="2" t="s">
        <v>224</v>
      </c>
      <c r="D288" s="2" t="s">
        <v>50</v>
      </c>
      <c r="E288" s="2" t="s">
        <v>211</v>
      </c>
      <c r="F288" s="5">
        <v>963</v>
      </c>
      <c r="G288">
        <v>1</v>
      </c>
      <c r="H288" t="s">
        <v>3821</v>
      </c>
    </row>
    <row r="289" spans="1:8" x14ac:dyDescent="0.25">
      <c r="A289" s="2" t="s">
        <v>241</v>
      </c>
      <c r="B289" s="2" t="s">
        <v>58</v>
      </c>
      <c r="C289" s="2" t="s">
        <v>224</v>
      </c>
      <c r="D289" s="2" t="s">
        <v>50</v>
      </c>
      <c r="E289" s="2" t="s">
        <v>211</v>
      </c>
      <c r="F289" s="5">
        <v>937</v>
      </c>
      <c r="G289">
        <v>1</v>
      </c>
      <c r="H289" t="s">
        <v>3822</v>
      </c>
    </row>
    <row r="290" spans="1:8" x14ac:dyDescent="0.25">
      <c r="A290" s="2" t="s">
        <v>241</v>
      </c>
      <c r="B290" s="2" t="s">
        <v>209</v>
      </c>
      <c r="C290" s="2" t="s">
        <v>210</v>
      </c>
      <c r="D290" s="2" t="s">
        <v>50</v>
      </c>
      <c r="E290" s="2" t="s">
        <v>211</v>
      </c>
      <c r="F290" s="5">
        <v>100</v>
      </c>
      <c r="G290">
        <v>2</v>
      </c>
      <c r="H290" t="s">
        <v>3823</v>
      </c>
    </row>
    <row r="291" spans="1:8" x14ac:dyDescent="0.25">
      <c r="A291" s="2" t="s">
        <v>242</v>
      </c>
      <c r="B291" s="2" t="s">
        <v>209</v>
      </c>
      <c r="C291" s="2" t="s">
        <v>210</v>
      </c>
      <c r="D291" s="2" t="s">
        <v>50</v>
      </c>
      <c r="E291" s="2" t="s">
        <v>211</v>
      </c>
      <c r="F291" s="5">
        <v>1355</v>
      </c>
      <c r="G291">
        <v>1</v>
      </c>
      <c r="H291" t="s">
        <v>3824</v>
      </c>
    </row>
    <row r="292" spans="1:8" x14ac:dyDescent="0.25">
      <c r="A292" s="2" t="s">
        <v>242</v>
      </c>
      <c r="B292" s="2" t="s">
        <v>197</v>
      </c>
      <c r="C292" s="2" t="s">
        <v>200</v>
      </c>
      <c r="D292" s="2" t="s">
        <v>50</v>
      </c>
      <c r="E292" s="2" t="s">
        <v>199</v>
      </c>
      <c r="F292" s="5">
        <v>13</v>
      </c>
      <c r="G292">
        <v>2</v>
      </c>
      <c r="H292" t="s">
        <v>3825</v>
      </c>
    </row>
    <row r="293" spans="1:8" x14ac:dyDescent="0.25">
      <c r="A293" s="2" t="s">
        <v>242</v>
      </c>
      <c r="B293" s="2" t="s">
        <v>197</v>
      </c>
      <c r="C293" s="2" t="s">
        <v>205</v>
      </c>
      <c r="D293" s="2" t="s">
        <v>50</v>
      </c>
      <c r="E293" s="2" t="s">
        <v>199</v>
      </c>
      <c r="F293" s="5">
        <v>5</v>
      </c>
      <c r="G293">
        <v>3</v>
      </c>
      <c r="H293" t="s">
        <v>3826</v>
      </c>
    </row>
    <row r="294" spans="1:8" x14ac:dyDescent="0.25">
      <c r="A294" s="2" t="s">
        <v>242</v>
      </c>
      <c r="B294" s="2" t="s">
        <v>209</v>
      </c>
      <c r="C294" s="2" t="s">
        <v>243</v>
      </c>
      <c r="D294" s="2" t="s">
        <v>50</v>
      </c>
      <c r="E294" s="2" t="s">
        <v>211</v>
      </c>
      <c r="F294" s="5">
        <v>1</v>
      </c>
      <c r="G294">
        <v>4</v>
      </c>
      <c r="H294" t="s">
        <v>3827</v>
      </c>
    </row>
    <row r="295" spans="1:8" x14ac:dyDescent="0.25">
      <c r="A295" s="2" t="s">
        <v>244</v>
      </c>
      <c r="B295" s="2" t="s">
        <v>209</v>
      </c>
      <c r="C295" s="2" t="s">
        <v>210</v>
      </c>
      <c r="D295" s="2" t="s">
        <v>50</v>
      </c>
      <c r="E295" s="2" t="s">
        <v>211</v>
      </c>
      <c r="F295" s="5">
        <v>329</v>
      </c>
      <c r="G295">
        <v>1</v>
      </c>
      <c r="H295" t="s">
        <v>3828</v>
      </c>
    </row>
    <row r="296" spans="1:8" x14ac:dyDescent="0.25">
      <c r="A296" s="2" t="s">
        <v>245</v>
      </c>
      <c r="B296" s="2" t="s">
        <v>58</v>
      </c>
      <c r="C296" s="2" t="s">
        <v>224</v>
      </c>
      <c r="D296" s="2" t="s">
        <v>50</v>
      </c>
      <c r="E296" s="2" t="s">
        <v>211</v>
      </c>
      <c r="F296" s="5">
        <v>561</v>
      </c>
      <c r="G296">
        <v>1</v>
      </c>
      <c r="H296" t="s">
        <v>3829</v>
      </c>
    </row>
    <row r="297" spans="1:8" x14ac:dyDescent="0.25">
      <c r="A297" s="2" t="s">
        <v>245</v>
      </c>
      <c r="B297" s="2" t="s">
        <v>58</v>
      </c>
      <c r="C297" s="2" t="s">
        <v>226</v>
      </c>
      <c r="D297" s="2" t="s">
        <v>50</v>
      </c>
      <c r="E297" s="2" t="s">
        <v>211</v>
      </c>
      <c r="F297" s="5">
        <v>25</v>
      </c>
      <c r="G297">
        <v>2</v>
      </c>
      <c r="H297" t="s">
        <v>3830</v>
      </c>
    </row>
    <row r="298" spans="1:8" x14ac:dyDescent="0.25">
      <c r="A298" s="2" t="s">
        <v>246</v>
      </c>
      <c r="B298" s="2" t="s">
        <v>58</v>
      </c>
      <c r="C298" s="2" t="s">
        <v>224</v>
      </c>
      <c r="D298" s="2" t="s">
        <v>50</v>
      </c>
      <c r="E298" s="2" t="s">
        <v>211</v>
      </c>
      <c r="F298" s="5">
        <v>886</v>
      </c>
      <c r="G298">
        <v>1</v>
      </c>
      <c r="H298" t="s">
        <v>3831</v>
      </c>
    </row>
    <row r="299" spans="1:8" x14ac:dyDescent="0.25">
      <c r="A299" s="2" t="s">
        <v>246</v>
      </c>
      <c r="B299" s="2" t="s">
        <v>58</v>
      </c>
      <c r="C299" s="2" t="s">
        <v>228</v>
      </c>
      <c r="D299" s="2" t="s">
        <v>50</v>
      </c>
      <c r="E299" s="2" t="s">
        <v>211</v>
      </c>
      <c r="F299" s="5">
        <v>36</v>
      </c>
      <c r="G299">
        <v>2</v>
      </c>
      <c r="H299" t="s">
        <v>3832</v>
      </c>
    </row>
    <row r="300" spans="1:8" x14ac:dyDescent="0.25">
      <c r="A300" s="2" t="s">
        <v>246</v>
      </c>
      <c r="B300" s="2" t="s">
        <v>58</v>
      </c>
      <c r="C300" s="2" t="s">
        <v>226</v>
      </c>
      <c r="D300" s="2" t="s">
        <v>50</v>
      </c>
      <c r="E300" s="2" t="s">
        <v>211</v>
      </c>
      <c r="F300" s="5">
        <v>31</v>
      </c>
      <c r="G300">
        <v>3</v>
      </c>
      <c r="H300" t="s">
        <v>3833</v>
      </c>
    </row>
    <row r="301" spans="1:8" x14ac:dyDescent="0.25">
      <c r="A301" s="2" t="s">
        <v>247</v>
      </c>
      <c r="B301" s="2" t="s">
        <v>58</v>
      </c>
      <c r="C301" s="2" t="s">
        <v>224</v>
      </c>
      <c r="D301" s="2" t="s">
        <v>50</v>
      </c>
      <c r="E301" s="2" t="s">
        <v>211</v>
      </c>
      <c r="F301" s="5">
        <v>629</v>
      </c>
      <c r="G301">
        <v>1</v>
      </c>
      <c r="H301" t="s">
        <v>3834</v>
      </c>
    </row>
    <row r="302" spans="1:8" x14ac:dyDescent="0.25">
      <c r="A302" s="2" t="s">
        <v>248</v>
      </c>
      <c r="B302" s="2" t="s">
        <v>58</v>
      </c>
      <c r="C302" s="2" t="s">
        <v>224</v>
      </c>
      <c r="D302" s="2" t="s">
        <v>50</v>
      </c>
      <c r="E302" s="2" t="s">
        <v>211</v>
      </c>
      <c r="F302" s="5">
        <v>722</v>
      </c>
      <c r="G302">
        <v>1</v>
      </c>
      <c r="H302" t="s">
        <v>3835</v>
      </c>
    </row>
    <row r="303" spans="1:8" x14ac:dyDescent="0.25">
      <c r="A303" s="2" t="s">
        <v>249</v>
      </c>
      <c r="B303" s="2" t="s">
        <v>58</v>
      </c>
      <c r="C303" s="2" t="s">
        <v>224</v>
      </c>
      <c r="D303" s="2" t="s">
        <v>50</v>
      </c>
      <c r="E303" s="2" t="s">
        <v>211</v>
      </c>
      <c r="F303" s="5">
        <v>621</v>
      </c>
      <c r="G303">
        <v>1</v>
      </c>
      <c r="H303" t="s">
        <v>3836</v>
      </c>
    </row>
    <row r="304" spans="1:8" x14ac:dyDescent="0.25">
      <c r="A304" s="2" t="s">
        <v>250</v>
      </c>
      <c r="B304" s="2" t="s">
        <v>58</v>
      </c>
      <c r="C304" s="2" t="s">
        <v>224</v>
      </c>
      <c r="D304" s="2" t="s">
        <v>50</v>
      </c>
      <c r="E304" s="2" t="s">
        <v>211</v>
      </c>
      <c r="F304" s="5">
        <v>625</v>
      </c>
      <c r="G304">
        <v>1</v>
      </c>
      <c r="H304" t="s">
        <v>3837</v>
      </c>
    </row>
    <row r="305" spans="1:8" x14ac:dyDescent="0.25">
      <c r="A305" s="2" t="s">
        <v>251</v>
      </c>
      <c r="B305" s="2" t="s">
        <v>58</v>
      </c>
      <c r="C305" s="2" t="s">
        <v>224</v>
      </c>
      <c r="D305" s="2" t="s">
        <v>50</v>
      </c>
      <c r="E305" s="2" t="s">
        <v>211</v>
      </c>
      <c r="F305" s="5">
        <v>530</v>
      </c>
      <c r="G305">
        <v>1</v>
      </c>
      <c r="H305" t="s">
        <v>3838</v>
      </c>
    </row>
    <row r="306" spans="1:8" x14ac:dyDescent="0.25">
      <c r="A306" s="2" t="s">
        <v>252</v>
      </c>
      <c r="B306" s="2" t="s">
        <v>58</v>
      </c>
      <c r="C306" s="2" t="s">
        <v>224</v>
      </c>
      <c r="D306" s="2" t="s">
        <v>50</v>
      </c>
      <c r="E306" s="2" t="s">
        <v>211</v>
      </c>
      <c r="F306" s="5">
        <v>4</v>
      </c>
      <c r="G306">
        <v>1</v>
      </c>
      <c r="H306" t="s">
        <v>3839</v>
      </c>
    </row>
    <row r="307" spans="1:8" x14ac:dyDescent="0.25">
      <c r="A307" s="2" t="s">
        <v>253</v>
      </c>
      <c r="B307" s="2" t="s">
        <v>9</v>
      </c>
      <c r="C307" s="2" t="s">
        <v>9</v>
      </c>
      <c r="D307" s="2" t="s">
        <v>50</v>
      </c>
      <c r="E307" s="2" t="s">
        <v>9</v>
      </c>
      <c r="F307" s="5">
        <v>12</v>
      </c>
      <c r="G307">
        <v>1</v>
      </c>
      <c r="H307" t="s">
        <v>3840</v>
      </c>
    </row>
    <row r="308" spans="1:8" x14ac:dyDescent="0.25">
      <c r="A308" s="2" t="s">
        <v>253</v>
      </c>
      <c r="B308" s="2" t="s">
        <v>58</v>
      </c>
      <c r="C308" s="2" t="s">
        <v>224</v>
      </c>
      <c r="D308" s="2" t="s">
        <v>50</v>
      </c>
      <c r="E308" s="2" t="s">
        <v>211</v>
      </c>
      <c r="F308" s="5">
        <v>4</v>
      </c>
      <c r="G308">
        <v>2</v>
      </c>
      <c r="H308" t="s">
        <v>3841</v>
      </c>
    </row>
    <row r="309" spans="1:8" x14ac:dyDescent="0.25">
      <c r="A309" s="2" t="s">
        <v>254</v>
      </c>
      <c r="B309" s="2" t="s">
        <v>58</v>
      </c>
      <c r="C309" s="2" t="s">
        <v>224</v>
      </c>
      <c r="D309" s="2" t="s">
        <v>50</v>
      </c>
      <c r="E309" s="2" t="s">
        <v>211</v>
      </c>
      <c r="F309" s="5">
        <v>11</v>
      </c>
      <c r="G309">
        <v>1</v>
      </c>
      <c r="H309" t="s">
        <v>3842</v>
      </c>
    </row>
    <row r="310" spans="1:8" x14ac:dyDescent="0.25">
      <c r="A310" s="2" t="s">
        <v>255</v>
      </c>
      <c r="B310" s="2" t="s">
        <v>58</v>
      </c>
      <c r="C310" s="2" t="s">
        <v>256</v>
      </c>
      <c r="D310" s="2" t="s">
        <v>50</v>
      </c>
      <c r="E310" s="2" t="s">
        <v>168</v>
      </c>
      <c r="F310" s="5">
        <v>643</v>
      </c>
      <c r="G310">
        <v>1</v>
      </c>
      <c r="H310" t="s">
        <v>3843</v>
      </c>
    </row>
    <row r="311" spans="1:8" x14ac:dyDescent="0.25">
      <c r="A311" s="2" t="s">
        <v>255</v>
      </c>
      <c r="B311" s="2" t="s">
        <v>58</v>
      </c>
      <c r="C311" s="2" t="s">
        <v>257</v>
      </c>
      <c r="D311" s="2" t="s">
        <v>50</v>
      </c>
      <c r="E311" s="2" t="s">
        <v>168</v>
      </c>
      <c r="F311" s="5">
        <v>3</v>
      </c>
      <c r="G311">
        <v>2</v>
      </c>
      <c r="H311" t="s">
        <v>3844</v>
      </c>
    </row>
    <row r="312" spans="1:8" x14ac:dyDescent="0.25">
      <c r="A312" s="2" t="s">
        <v>258</v>
      </c>
      <c r="B312" s="2" t="s">
        <v>58</v>
      </c>
      <c r="C312" s="2" t="s">
        <v>256</v>
      </c>
      <c r="D312" s="2" t="s">
        <v>50</v>
      </c>
      <c r="E312" s="2" t="s">
        <v>168</v>
      </c>
      <c r="F312" s="5">
        <v>509</v>
      </c>
      <c r="G312">
        <v>1</v>
      </c>
      <c r="H312" t="s">
        <v>3845</v>
      </c>
    </row>
    <row r="313" spans="1:8" x14ac:dyDescent="0.25">
      <c r="A313" s="2" t="s">
        <v>259</v>
      </c>
      <c r="B313" s="2" t="s">
        <v>58</v>
      </c>
      <c r="C313" s="2" t="s">
        <v>256</v>
      </c>
      <c r="D313" s="2" t="s">
        <v>50</v>
      </c>
      <c r="E313" s="2" t="s">
        <v>168</v>
      </c>
      <c r="F313" s="5">
        <v>404</v>
      </c>
      <c r="G313">
        <v>1</v>
      </c>
      <c r="H313" t="s">
        <v>3846</v>
      </c>
    </row>
    <row r="314" spans="1:8" x14ac:dyDescent="0.25">
      <c r="A314" s="2" t="s">
        <v>259</v>
      </c>
      <c r="B314" s="2" t="s">
        <v>58</v>
      </c>
      <c r="C314" s="2" t="s">
        <v>257</v>
      </c>
      <c r="D314" s="2" t="s">
        <v>50</v>
      </c>
      <c r="E314" s="2" t="s">
        <v>168</v>
      </c>
      <c r="F314" s="5">
        <v>86</v>
      </c>
      <c r="G314">
        <v>2</v>
      </c>
      <c r="H314" t="s">
        <v>3847</v>
      </c>
    </row>
    <row r="315" spans="1:8" x14ac:dyDescent="0.25">
      <c r="A315" s="2" t="s">
        <v>260</v>
      </c>
      <c r="B315" s="2" t="s">
        <v>58</v>
      </c>
      <c r="C315" s="2" t="s">
        <v>257</v>
      </c>
      <c r="D315" s="2" t="s">
        <v>50</v>
      </c>
      <c r="E315" s="2" t="s">
        <v>168</v>
      </c>
      <c r="F315" s="5">
        <v>737</v>
      </c>
      <c r="G315">
        <v>1</v>
      </c>
      <c r="H315" t="s">
        <v>3848</v>
      </c>
    </row>
    <row r="316" spans="1:8" x14ac:dyDescent="0.25">
      <c r="A316" s="2" t="s">
        <v>261</v>
      </c>
      <c r="B316" s="2" t="s">
        <v>58</v>
      </c>
      <c r="C316" s="2" t="s">
        <v>257</v>
      </c>
      <c r="D316" s="2" t="s">
        <v>50</v>
      </c>
      <c r="E316" s="2" t="s">
        <v>168</v>
      </c>
      <c r="F316" s="5">
        <v>286</v>
      </c>
      <c r="G316">
        <v>1</v>
      </c>
      <c r="H316" t="s">
        <v>3849</v>
      </c>
    </row>
    <row r="317" spans="1:8" x14ac:dyDescent="0.25">
      <c r="A317" s="2" t="s">
        <v>261</v>
      </c>
      <c r="B317" s="2" t="s">
        <v>58</v>
      </c>
      <c r="C317" s="2" t="s">
        <v>256</v>
      </c>
      <c r="D317" s="2" t="s">
        <v>50</v>
      </c>
      <c r="E317" s="2" t="s">
        <v>168</v>
      </c>
      <c r="F317" s="5">
        <v>4</v>
      </c>
      <c r="G317">
        <v>2</v>
      </c>
      <c r="H317" t="s">
        <v>3850</v>
      </c>
    </row>
    <row r="318" spans="1:8" x14ac:dyDescent="0.25">
      <c r="A318" s="2" t="s">
        <v>261</v>
      </c>
      <c r="B318" s="2" t="s">
        <v>184</v>
      </c>
      <c r="C318" s="2" t="s">
        <v>262</v>
      </c>
      <c r="D318" s="2" t="s">
        <v>50</v>
      </c>
      <c r="E318" s="2" t="s">
        <v>168</v>
      </c>
      <c r="F318" s="5">
        <v>1</v>
      </c>
      <c r="G318">
        <v>3</v>
      </c>
      <c r="H318" t="s">
        <v>3851</v>
      </c>
    </row>
    <row r="319" spans="1:8" x14ac:dyDescent="0.25">
      <c r="A319" s="2" t="s">
        <v>263</v>
      </c>
      <c r="B319" s="2" t="s">
        <v>58</v>
      </c>
      <c r="C319" s="2" t="s">
        <v>257</v>
      </c>
      <c r="D319" s="2" t="s">
        <v>50</v>
      </c>
      <c r="E319" s="2" t="s">
        <v>168</v>
      </c>
      <c r="F319" s="5">
        <v>595</v>
      </c>
      <c r="G319">
        <v>1</v>
      </c>
      <c r="H319" t="s">
        <v>3852</v>
      </c>
    </row>
    <row r="320" spans="1:8" x14ac:dyDescent="0.25">
      <c r="A320" s="2" t="s">
        <v>264</v>
      </c>
      <c r="B320" s="2" t="s">
        <v>58</v>
      </c>
      <c r="C320" s="2" t="s">
        <v>257</v>
      </c>
      <c r="D320" s="2" t="s">
        <v>50</v>
      </c>
      <c r="E320" s="2" t="s">
        <v>168</v>
      </c>
      <c r="F320" s="5">
        <v>858</v>
      </c>
      <c r="G320">
        <v>1</v>
      </c>
      <c r="H320" t="s">
        <v>3853</v>
      </c>
    </row>
    <row r="321" spans="1:8" x14ac:dyDescent="0.25">
      <c r="A321" s="2" t="s">
        <v>264</v>
      </c>
      <c r="B321" s="2" t="s">
        <v>184</v>
      </c>
      <c r="C321" s="2" t="s">
        <v>262</v>
      </c>
      <c r="D321" s="2" t="s">
        <v>50</v>
      </c>
      <c r="E321" s="2" t="s">
        <v>168</v>
      </c>
      <c r="F321" s="5">
        <v>1</v>
      </c>
      <c r="G321">
        <v>2</v>
      </c>
      <c r="H321" t="s">
        <v>3854</v>
      </c>
    </row>
    <row r="322" spans="1:8" x14ac:dyDescent="0.25">
      <c r="A322" s="2" t="s">
        <v>265</v>
      </c>
      <c r="B322" s="2" t="s">
        <v>184</v>
      </c>
      <c r="C322" s="2" t="s">
        <v>262</v>
      </c>
      <c r="D322" s="2" t="s">
        <v>50</v>
      </c>
      <c r="E322" s="2" t="s">
        <v>168</v>
      </c>
      <c r="F322" s="5">
        <v>323</v>
      </c>
      <c r="G322">
        <v>1</v>
      </c>
      <c r="H322" t="s">
        <v>3855</v>
      </c>
    </row>
    <row r="323" spans="1:8" x14ac:dyDescent="0.25">
      <c r="A323" s="2" t="s">
        <v>265</v>
      </c>
      <c r="B323" s="2" t="s">
        <v>58</v>
      </c>
      <c r="C323" s="2" t="s">
        <v>257</v>
      </c>
      <c r="D323" s="2" t="s">
        <v>50</v>
      </c>
      <c r="E323" s="2" t="s">
        <v>168</v>
      </c>
      <c r="F323" s="5">
        <v>58</v>
      </c>
      <c r="G323">
        <v>2</v>
      </c>
      <c r="H323" t="s">
        <v>3856</v>
      </c>
    </row>
    <row r="324" spans="1:8" x14ac:dyDescent="0.25">
      <c r="A324" s="2" t="s">
        <v>265</v>
      </c>
      <c r="B324" s="2" t="s">
        <v>184</v>
      </c>
      <c r="C324" s="2" t="s">
        <v>266</v>
      </c>
      <c r="D324" s="2" t="s">
        <v>50</v>
      </c>
      <c r="E324" s="2" t="s">
        <v>168</v>
      </c>
      <c r="F324" s="5">
        <v>3</v>
      </c>
      <c r="G324">
        <v>3</v>
      </c>
      <c r="H324" t="s">
        <v>3857</v>
      </c>
    </row>
    <row r="325" spans="1:8" x14ac:dyDescent="0.25">
      <c r="A325" s="2" t="s">
        <v>267</v>
      </c>
      <c r="B325" s="2" t="s">
        <v>58</v>
      </c>
      <c r="C325" s="2" t="s">
        <v>257</v>
      </c>
      <c r="D325" s="2" t="s">
        <v>50</v>
      </c>
      <c r="E325" s="2" t="s">
        <v>168</v>
      </c>
      <c r="F325" s="5">
        <v>433</v>
      </c>
      <c r="G325">
        <v>1</v>
      </c>
      <c r="H325" t="s">
        <v>3858</v>
      </c>
    </row>
    <row r="326" spans="1:8" x14ac:dyDescent="0.25">
      <c r="A326" s="2" t="s">
        <v>268</v>
      </c>
      <c r="B326" s="2" t="s">
        <v>58</v>
      </c>
      <c r="C326" s="2" t="s">
        <v>257</v>
      </c>
      <c r="D326" s="2" t="s">
        <v>50</v>
      </c>
      <c r="E326" s="2" t="s">
        <v>168</v>
      </c>
      <c r="F326" s="5">
        <v>274</v>
      </c>
      <c r="G326">
        <v>1</v>
      </c>
      <c r="H326" t="s">
        <v>3859</v>
      </c>
    </row>
    <row r="327" spans="1:8" x14ac:dyDescent="0.25">
      <c r="A327" s="2" t="s">
        <v>268</v>
      </c>
      <c r="B327" s="2" t="s">
        <v>184</v>
      </c>
      <c r="C327" s="2" t="s">
        <v>266</v>
      </c>
      <c r="D327" s="2" t="s">
        <v>50</v>
      </c>
      <c r="E327" s="2" t="s">
        <v>168</v>
      </c>
      <c r="F327" s="5">
        <v>27</v>
      </c>
      <c r="G327">
        <v>2</v>
      </c>
      <c r="H327" t="s">
        <v>3860</v>
      </c>
    </row>
    <row r="328" spans="1:8" x14ac:dyDescent="0.25">
      <c r="A328" s="2" t="s">
        <v>269</v>
      </c>
      <c r="B328" s="2" t="s">
        <v>184</v>
      </c>
      <c r="C328" s="2" t="s">
        <v>262</v>
      </c>
      <c r="D328" s="2" t="s">
        <v>50</v>
      </c>
      <c r="E328" s="2" t="s">
        <v>168</v>
      </c>
      <c r="F328" s="5">
        <v>535</v>
      </c>
      <c r="G328">
        <v>1</v>
      </c>
      <c r="H328" t="s">
        <v>3861</v>
      </c>
    </row>
    <row r="329" spans="1:8" x14ac:dyDescent="0.25">
      <c r="A329" s="2" t="s">
        <v>270</v>
      </c>
      <c r="B329" s="2" t="s">
        <v>58</v>
      </c>
      <c r="C329" s="2" t="s">
        <v>256</v>
      </c>
      <c r="D329" s="2" t="s">
        <v>50</v>
      </c>
      <c r="E329" s="2" t="s">
        <v>168</v>
      </c>
      <c r="F329" s="5">
        <v>275</v>
      </c>
      <c r="G329">
        <v>1</v>
      </c>
      <c r="H329" t="s">
        <v>3862</v>
      </c>
    </row>
    <row r="330" spans="1:8" x14ac:dyDescent="0.25">
      <c r="A330" s="2" t="s">
        <v>271</v>
      </c>
      <c r="B330" s="2" t="s">
        <v>184</v>
      </c>
      <c r="C330" s="2" t="s">
        <v>262</v>
      </c>
      <c r="D330" s="2" t="s">
        <v>50</v>
      </c>
      <c r="E330" s="2" t="s">
        <v>168</v>
      </c>
      <c r="F330" s="5">
        <v>732</v>
      </c>
      <c r="G330">
        <v>1</v>
      </c>
      <c r="H330" t="s">
        <v>3863</v>
      </c>
    </row>
    <row r="331" spans="1:8" x14ac:dyDescent="0.25">
      <c r="A331" s="2" t="s">
        <v>271</v>
      </c>
      <c r="B331" s="2" t="s">
        <v>184</v>
      </c>
      <c r="C331" s="2" t="s">
        <v>194</v>
      </c>
      <c r="D331" s="2" t="s">
        <v>50</v>
      </c>
      <c r="E331" s="2" t="s">
        <v>168</v>
      </c>
      <c r="F331" s="5">
        <v>1</v>
      </c>
      <c r="G331">
        <v>2</v>
      </c>
      <c r="H331" t="s">
        <v>3864</v>
      </c>
    </row>
    <row r="332" spans="1:8" x14ac:dyDescent="0.25">
      <c r="A332" s="2" t="s">
        <v>272</v>
      </c>
      <c r="B332" s="2" t="s">
        <v>184</v>
      </c>
      <c r="C332" s="2" t="s">
        <v>266</v>
      </c>
      <c r="D332" s="2" t="s">
        <v>50</v>
      </c>
      <c r="E332" s="2" t="s">
        <v>168</v>
      </c>
      <c r="F332" s="5">
        <v>1281</v>
      </c>
      <c r="G332">
        <v>1</v>
      </c>
      <c r="H332" t="s">
        <v>3865</v>
      </c>
    </row>
    <row r="333" spans="1:8" x14ac:dyDescent="0.25">
      <c r="A333" s="2" t="s">
        <v>272</v>
      </c>
      <c r="B333" s="2" t="s">
        <v>58</v>
      </c>
      <c r="C333" s="2" t="s">
        <v>257</v>
      </c>
      <c r="D333" s="2" t="s">
        <v>50</v>
      </c>
      <c r="E333" s="2" t="s">
        <v>168</v>
      </c>
      <c r="F333" s="5">
        <v>126</v>
      </c>
      <c r="G333">
        <v>2</v>
      </c>
      <c r="H333" t="s">
        <v>3866</v>
      </c>
    </row>
    <row r="334" spans="1:8" x14ac:dyDescent="0.25">
      <c r="A334" s="2" t="s">
        <v>272</v>
      </c>
      <c r="B334" s="2" t="s">
        <v>184</v>
      </c>
      <c r="C334" s="2" t="s">
        <v>262</v>
      </c>
      <c r="D334" s="2" t="s">
        <v>50</v>
      </c>
      <c r="E334" s="2" t="s">
        <v>168</v>
      </c>
      <c r="F334" s="5">
        <v>3</v>
      </c>
      <c r="G334">
        <v>3</v>
      </c>
      <c r="H334" t="s">
        <v>3867</v>
      </c>
    </row>
    <row r="335" spans="1:8" x14ac:dyDescent="0.25">
      <c r="A335" s="2" t="s">
        <v>273</v>
      </c>
      <c r="B335" s="2" t="s">
        <v>184</v>
      </c>
      <c r="C335" s="2" t="s">
        <v>266</v>
      </c>
      <c r="D335" s="2" t="s">
        <v>50</v>
      </c>
      <c r="E335" s="2" t="s">
        <v>168</v>
      </c>
      <c r="F335" s="5">
        <v>698</v>
      </c>
      <c r="G335">
        <v>1</v>
      </c>
      <c r="H335" t="s">
        <v>3868</v>
      </c>
    </row>
    <row r="336" spans="1:8" x14ac:dyDescent="0.25">
      <c r="A336" s="2" t="s">
        <v>274</v>
      </c>
      <c r="B336" s="2" t="s">
        <v>184</v>
      </c>
      <c r="C336" s="2" t="s">
        <v>275</v>
      </c>
      <c r="D336" s="2" t="s">
        <v>50</v>
      </c>
      <c r="E336" s="2" t="s">
        <v>168</v>
      </c>
      <c r="F336" s="5">
        <v>1377</v>
      </c>
      <c r="G336">
        <v>1</v>
      </c>
      <c r="H336" t="s">
        <v>3869</v>
      </c>
    </row>
    <row r="337" spans="1:8" x14ac:dyDescent="0.25">
      <c r="A337" s="2" t="s">
        <v>274</v>
      </c>
      <c r="B337" s="2" t="s">
        <v>276</v>
      </c>
      <c r="C337" s="2" t="s">
        <v>277</v>
      </c>
      <c r="D337" s="2" t="s">
        <v>50</v>
      </c>
      <c r="E337" s="2" t="s">
        <v>278</v>
      </c>
      <c r="F337" s="5">
        <v>174</v>
      </c>
      <c r="G337">
        <v>2</v>
      </c>
      <c r="H337" t="s">
        <v>3870</v>
      </c>
    </row>
    <row r="338" spans="1:8" x14ac:dyDescent="0.25">
      <c r="A338" s="2" t="s">
        <v>274</v>
      </c>
      <c r="B338" s="2" t="s">
        <v>184</v>
      </c>
      <c r="C338" s="2" t="s">
        <v>266</v>
      </c>
      <c r="D338" s="2" t="s">
        <v>50</v>
      </c>
      <c r="E338" s="2" t="s">
        <v>168</v>
      </c>
      <c r="F338" s="5">
        <v>1</v>
      </c>
      <c r="G338">
        <v>3</v>
      </c>
      <c r="H338" t="s">
        <v>3871</v>
      </c>
    </row>
    <row r="339" spans="1:8" x14ac:dyDescent="0.25">
      <c r="A339" s="2" t="s">
        <v>279</v>
      </c>
      <c r="B339" s="2" t="s">
        <v>276</v>
      </c>
      <c r="C339" s="2" t="s">
        <v>277</v>
      </c>
      <c r="D339" s="2" t="s">
        <v>50</v>
      </c>
      <c r="E339" s="2" t="s">
        <v>278</v>
      </c>
      <c r="F339" s="5">
        <v>581</v>
      </c>
      <c r="G339">
        <v>1</v>
      </c>
      <c r="H339" t="s">
        <v>3872</v>
      </c>
    </row>
    <row r="340" spans="1:8" x14ac:dyDescent="0.25">
      <c r="A340" s="2" t="s">
        <v>279</v>
      </c>
      <c r="B340" s="2" t="s">
        <v>184</v>
      </c>
      <c r="C340" s="2" t="s">
        <v>266</v>
      </c>
      <c r="D340" s="2" t="s">
        <v>50</v>
      </c>
      <c r="E340" s="2" t="s">
        <v>168</v>
      </c>
      <c r="F340" s="5">
        <v>220</v>
      </c>
      <c r="G340">
        <v>2</v>
      </c>
      <c r="H340" t="s">
        <v>3873</v>
      </c>
    </row>
    <row r="341" spans="1:8" x14ac:dyDescent="0.25">
      <c r="A341" s="2" t="s">
        <v>279</v>
      </c>
      <c r="B341" s="2" t="s">
        <v>184</v>
      </c>
      <c r="C341" s="2" t="s">
        <v>275</v>
      </c>
      <c r="D341" s="2" t="s">
        <v>50</v>
      </c>
      <c r="E341" s="2" t="s">
        <v>168</v>
      </c>
      <c r="F341" s="5">
        <v>1</v>
      </c>
      <c r="G341">
        <v>3</v>
      </c>
      <c r="H341" t="s">
        <v>3874</v>
      </c>
    </row>
    <row r="342" spans="1:8" x14ac:dyDescent="0.25">
      <c r="A342" s="2" t="s">
        <v>280</v>
      </c>
      <c r="B342" s="2" t="s">
        <v>276</v>
      </c>
      <c r="C342" s="2" t="s">
        <v>277</v>
      </c>
      <c r="D342" s="2" t="s">
        <v>50</v>
      </c>
      <c r="E342" s="2" t="s">
        <v>278</v>
      </c>
      <c r="F342" s="5">
        <v>806</v>
      </c>
      <c r="G342">
        <v>1</v>
      </c>
      <c r="H342" t="s">
        <v>3875</v>
      </c>
    </row>
    <row r="343" spans="1:8" x14ac:dyDescent="0.25">
      <c r="A343" s="2" t="s">
        <v>281</v>
      </c>
      <c r="B343" s="2" t="s">
        <v>58</v>
      </c>
      <c r="C343" s="2" t="s">
        <v>256</v>
      </c>
      <c r="D343" s="2" t="s">
        <v>50</v>
      </c>
      <c r="E343" s="2" t="s">
        <v>168</v>
      </c>
      <c r="F343" s="5">
        <v>130</v>
      </c>
      <c r="G343">
        <v>1</v>
      </c>
      <c r="H343" t="s">
        <v>3876</v>
      </c>
    </row>
    <row r="344" spans="1:8" x14ac:dyDescent="0.25">
      <c r="A344" s="2" t="s">
        <v>281</v>
      </c>
      <c r="B344" s="2" t="s">
        <v>58</v>
      </c>
      <c r="C344" s="2" t="s">
        <v>257</v>
      </c>
      <c r="D344" s="2" t="s">
        <v>50</v>
      </c>
      <c r="E344" s="2" t="s">
        <v>168</v>
      </c>
      <c r="F344" s="5">
        <v>1</v>
      </c>
      <c r="G344">
        <v>2</v>
      </c>
      <c r="H344" t="s">
        <v>3877</v>
      </c>
    </row>
    <row r="345" spans="1:8" x14ac:dyDescent="0.25">
      <c r="A345" s="2" t="s">
        <v>282</v>
      </c>
      <c r="B345" s="2" t="s">
        <v>184</v>
      </c>
      <c r="C345" s="2" t="s">
        <v>266</v>
      </c>
      <c r="D345" s="2" t="s">
        <v>50</v>
      </c>
      <c r="E345" s="2" t="s">
        <v>168</v>
      </c>
      <c r="F345" s="5">
        <v>283</v>
      </c>
      <c r="G345">
        <v>1</v>
      </c>
      <c r="H345" t="s">
        <v>3878</v>
      </c>
    </row>
    <row r="346" spans="1:8" x14ac:dyDescent="0.25">
      <c r="A346" s="2" t="s">
        <v>282</v>
      </c>
      <c r="B346" s="2" t="s">
        <v>276</v>
      </c>
      <c r="C346" s="2" t="s">
        <v>277</v>
      </c>
      <c r="D346" s="2" t="s">
        <v>50</v>
      </c>
      <c r="E346" s="2" t="s">
        <v>278</v>
      </c>
      <c r="F346" s="5">
        <v>1</v>
      </c>
      <c r="G346">
        <v>2</v>
      </c>
      <c r="H346" t="s">
        <v>3879</v>
      </c>
    </row>
    <row r="347" spans="1:8" x14ac:dyDescent="0.25">
      <c r="A347" s="2" t="s">
        <v>283</v>
      </c>
      <c r="B347" s="2" t="s">
        <v>58</v>
      </c>
      <c r="C347" s="2" t="s">
        <v>256</v>
      </c>
      <c r="D347" s="2" t="s">
        <v>50</v>
      </c>
      <c r="E347" s="2" t="s">
        <v>168</v>
      </c>
      <c r="F347" s="5">
        <v>242</v>
      </c>
      <c r="G347">
        <v>1</v>
      </c>
      <c r="H347" t="s">
        <v>3880</v>
      </c>
    </row>
    <row r="348" spans="1:8" x14ac:dyDescent="0.25">
      <c r="A348" s="2" t="s">
        <v>283</v>
      </c>
      <c r="B348" s="2" t="s">
        <v>58</v>
      </c>
      <c r="C348" s="2" t="s">
        <v>257</v>
      </c>
      <c r="D348" s="2" t="s">
        <v>50</v>
      </c>
      <c r="E348" s="2" t="s">
        <v>168</v>
      </c>
      <c r="F348" s="5">
        <v>3</v>
      </c>
      <c r="G348">
        <v>2</v>
      </c>
      <c r="H348" t="s">
        <v>3881</v>
      </c>
    </row>
    <row r="349" spans="1:8" x14ac:dyDescent="0.25">
      <c r="A349" s="2" t="s">
        <v>284</v>
      </c>
      <c r="B349" s="2" t="s">
        <v>58</v>
      </c>
      <c r="C349" s="2" t="s">
        <v>256</v>
      </c>
      <c r="D349" s="2" t="s">
        <v>50</v>
      </c>
      <c r="E349" s="2" t="s">
        <v>168</v>
      </c>
      <c r="F349" s="5">
        <v>252</v>
      </c>
      <c r="G349">
        <v>1</v>
      </c>
      <c r="H349" t="s">
        <v>3882</v>
      </c>
    </row>
    <row r="350" spans="1:8" x14ac:dyDescent="0.25">
      <c r="A350" s="2" t="s">
        <v>285</v>
      </c>
      <c r="B350" s="2" t="s">
        <v>58</v>
      </c>
      <c r="C350" s="2" t="s">
        <v>256</v>
      </c>
      <c r="D350" s="2" t="s">
        <v>50</v>
      </c>
      <c r="E350" s="2" t="s">
        <v>168</v>
      </c>
      <c r="F350" s="5">
        <v>528</v>
      </c>
      <c r="G350">
        <v>1</v>
      </c>
      <c r="H350" t="s">
        <v>3883</v>
      </c>
    </row>
    <row r="351" spans="1:8" x14ac:dyDescent="0.25">
      <c r="A351" s="2" t="s">
        <v>286</v>
      </c>
      <c r="B351" s="2" t="s">
        <v>58</v>
      </c>
      <c r="C351" s="2" t="s">
        <v>256</v>
      </c>
      <c r="D351" s="2" t="s">
        <v>50</v>
      </c>
      <c r="E351" s="2" t="s">
        <v>168</v>
      </c>
      <c r="F351" s="5">
        <v>296</v>
      </c>
      <c r="G351">
        <v>1</v>
      </c>
      <c r="H351" t="s">
        <v>3884</v>
      </c>
    </row>
    <row r="352" spans="1:8" x14ac:dyDescent="0.25">
      <c r="A352" s="2" t="s">
        <v>287</v>
      </c>
      <c r="B352" s="2" t="s">
        <v>58</v>
      </c>
      <c r="C352" s="2" t="s">
        <v>256</v>
      </c>
      <c r="D352" s="2" t="s">
        <v>50</v>
      </c>
      <c r="E352" s="2" t="s">
        <v>168</v>
      </c>
      <c r="F352" s="5">
        <v>652</v>
      </c>
      <c r="G352">
        <v>1</v>
      </c>
      <c r="H352" t="s">
        <v>3885</v>
      </c>
    </row>
    <row r="353" spans="1:8" x14ac:dyDescent="0.25">
      <c r="A353" s="2" t="s">
        <v>288</v>
      </c>
      <c r="B353" s="2" t="s">
        <v>58</v>
      </c>
      <c r="C353" s="2" t="s">
        <v>256</v>
      </c>
      <c r="D353" s="2" t="s">
        <v>50</v>
      </c>
      <c r="E353" s="2" t="s">
        <v>168</v>
      </c>
      <c r="F353" s="5">
        <v>677</v>
      </c>
      <c r="G353">
        <v>1</v>
      </c>
      <c r="H353" t="s">
        <v>3886</v>
      </c>
    </row>
    <row r="354" spans="1:8" x14ac:dyDescent="0.25">
      <c r="A354" s="2" t="s">
        <v>289</v>
      </c>
      <c r="B354" s="2" t="s">
        <v>58</v>
      </c>
      <c r="C354" s="2" t="s">
        <v>290</v>
      </c>
      <c r="D354" s="2" t="s">
        <v>50</v>
      </c>
      <c r="E354" s="2" t="s">
        <v>199</v>
      </c>
      <c r="F354" s="5">
        <v>405</v>
      </c>
      <c r="G354">
        <v>1</v>
      </c>
      <c r="H354" t="s">
        <v>3887</v>
      </c>
    </row>
    <row r="355" spans="1:8" x14ac:dyDescent="0.25">
      <c r="A355" s="2" t="s">
        <v>289</v>
      </c>
      <c r="B355" s="2" t="s">
        <v>197</v>
      </c>
      <c r="C355" s="2" t="s">
        <v>201</v>
      </c>
      <c r="D355" s="2" t="s">
        <v>50</v>
      </c>
      <c r="E355" s="2" t="s">
        <v>199</v>
      </c>
      <c r="F355" s="5">
        <v>146</v>
      </c>
      <c r="G355">
        <v>2</v>
      </c>
      <c r="H355" t="s">
        <v>3888</v>
      </c>
    </row>
    <row r="356" spans="1:8" x14ac:dyDescent="0.25">
      <c r="A356" s="2" t="s">
        <v>291</v>
      </c>
      <c r="B356" s="2" t="s">
        <v>58</v>
      </c>
      <c r="C356" s="2" t="s">
        <v>292</v>
      </c>
      <c r="D356" s="2" t="s">
        <v>50</v>
      </c>
      <c r="E356" s="2" t="s">
        <v>199</v>
      </c>
      <c r="F356" s="5">
        <v>1853</v>
      </c>
      <c r="G356">
        <v>1</v>
      </c>
      <c r="H356" t="s">
        <v>3889</v>
      </c>
    </row>
    <row r="357" spans="1:8" x14ac:dyDescent="0.25">
      <c r="A357" s="2" t="s">
        <v>293</v>
      </c>
      <c r="B357" s="2" t="s">
        <v>58</v>
      </c>
      <c r="C357" s="2" t="s">
        <v>292</v>
      </c>
      <c r="D357" s="2" t="s">
        <v>50</v>
      </c>
      <c r="E357" s="2" t="s">
        <v>199</v>
      </c>
      <c r="F357" s="5">
        <v>31</v>
      </c>
      <c r="G357">
        <v>1</v>
      </c>
      <c r="H357" t="s">
        <v>3890</v>
      </c>
    </row>
    <row r="358" spans="1:8" x14ac:dyDescent="0.25">
      <c r="A358" s="2" t="s">
        <v>294</v>
      </c>
      <c r="B358" s="2" t="s">
        <v>58</v>
      </c>
      <c r="C358" s="2" t="s">
        <v>292</v>
      </c>
      <c r="D358" s="2" t="s">
        <v>50</v>
      </c>
      <c r="E358" s="2" t="s">
        <v>199</v>
      </c>
      <c r="F358" s="5">
        <v>1036</v>
      </c>
      <c r="G358">
        <v>1</v>
      </c>
      <c r="H358" t="s">
        <v>3891</v>
      </c>
    </row>
    <row r="359" spans="1:8" x14ac:dyDescent="0.25">
      <c r="A359" s="2" t="s">
        <v>294</v>
      </c>
      <c r="B359" s="2" t="s">
        <v>58</v>
      </c>
      <c r="C359" s="2" t="s">
        <v>290</v>
      </c>
      <c r="D359" s="2" t="s">
        <v>50</v>
      </c>
      <c r="E359" s="2" t="s">
        <v>199</v>
      </c>
      <c r="F359" s="5">
        <v>99</v>
      </c>
      <c r="G359">
        <v>2</v>
      </c>
      <c r="H359" t="s">
        <v>3892</v>
      </c>
    </row>
    <row r="360" spans="1:8" x14ac:dyDescent="0.25">
      <c r="A360" s="2" t="s">
        <v>295</v>
      </c>
      <c r="B360" s="2" t="s">
        <v>58</v>
      </c>
      <c r="C360" s="2" t="s">
        <v>292</v>
      </c>
      <c r="D360" s="2" t="s">
        <v>50</v>
      </c>
      <c r="E360" s="2" t="s">
        <v>199</v>
      </c>
      <c r="F360" s="5">
        <v>1362</v>
      </c>
      <c r="G360">
        <v>1</v>
      </c>
      <c r="H360" t="s">
        <v>3893</v>
      </c>
    </row>
    <row r="361" spans="1:8" x14ac:dyDescent="0.25">
      <c r="A361" s="2" t="s">
        <v>295</v>
      </c>
      <c r="B361" s="2" t="s">
        <v>58</v>
      </c>
      <c r="C361" s="2" t="s">
        <v>290</v>
      </c>
      <c r="D361" s="2" t="s">
        <v>50</v>
      </c>
      <c r="E361" s="2" t="s">
        <v>199</v>
      </c>
      <c r="F361" s="5">
        <v>1</v>
      </c>
      <c r="G361">
        <v>2</v>
      </c>
      <c r="H361" t="s">
        <v>3894</v>
      </c>
    </row>
    <row r="362" spans="1:8" x14ac:dyDescent="0.25">
      <c r="A362" s="2" t="s">
        <v>296</v>
      </c>
      <c r="B362" s="2" t="s">
        <v>58</v>
      </c>
      <c r="C362" s="2" t="s">
        <v>292</v>
      </c>
      <c r="D362" s="2" t="s">
        <v>50</v>
      </c>
      <c r="E362" s="2" t="s">
        <v>199</v>
      </c>
      <c r="F362" s="5">
        <v>839</v>
      </c>
      <c r="G362">
        <v>1</v>
      </c>
      <c r="H362" t="s">
        <v>3895</v>
      </c>
    </row>
    <row r="363" spans="1:8" x14ac:dyDescent="0.25">
      <c r="A363" s="2" t="s">
        <v>297</v>
      </c>
      <c r="B363" s="2" t="s">
        <v>58</v>
      </c>
      <c r="C363" s="2" t="s">
        <v>292</v>
      </c>
      <c r="D363" s="2" t="s">
        <v>50</v>
      </c>
      <c r="E363" s="2" t="s">
        <v>199</v>
      </c>
      <c r="F363" s="5">
        <v>657</v>
      </c>
      <c r="G363">
        <v>1</v>
      </c>
      <c r="H363" t="s">
        <v>3896</v>
      </c>
    </row>
    <row r="364" spans="1:8" x14ac:dyDescent="0.25">
      <c r="A364" s="2" t="s">
        <v>298</v>
      </c>
      <c r="B364" s="2" t="s">
        <v>58</v>
      </c>
      <c r="C364" s="2" t="s">
        <v>292</v>
      </c>
      <c r="D364" s="2" t="s">
        <v>50</v>
      </c>
      <c r="E364" s="2" t="s">
        <v>199</v>
      </c>
      <c r="F364" s="5">
        <v>979</v>
      </c>
      <c r="G364">
        <v>1</v>
      </c>
      <c r="H364" t="s">
        <v>3897</v>
      </c>
    </row>
    <row r="365" spans="1:8" x14ac:dyDescent="0.25">
      <c r="A365" s="2" t="s">
        <v>298</v>
      </c>
      <c r="B365" s="2" t="s">
        <v>197</v>
      </c>
      <c r="C365" s="2" t="s">
        <v>213</v>
      </c>
      <c r="D365" s="2" t="s">
        <v>50</v>
      </c>
      <c r="E365" s="2" t="s">
        <v>199</v>
      </c>
      <c r="F365" s="5">
        <v>20</v>
      </c>
      <c r="G365">
        <v>2</v>
      </c>
      <c r="H365" t="s">
        <v>3898</v>
      </c>
    </row>
    <row r="366" spans="1:8" x14ac:dyDescent="0.25">
      <c r="A366" s="2" t="s">
        <v>299</v>
      </c>
      <c r="B366" s="2" t="s">
        <v>58</v>
      </c>
      <c r="C366" s="2" t="s">
        <v>292</v>
      </c>
      <c r="D366" s="2" t="s">
        <v>50</v>
      </c>
      <c r="E366" s="2" t="s">
        <v>199</v>
      </c>
      <c r="F366" s="5">
        <v>294</v>
      </c>
      <c r="G366">
        <v>1</v>
      </c>
      <c r="H366" t="s">
        <v>3899</v>
      </c>
    </row>
    <row r="367" spans="1:8" x14ac:dyDescent="0.25">
      <c r="A367" s="2" t="s">
        <v>299</v>
      </c>
      <c r="B367" s="2" t="s">
        <v>58</v>
      </c>
      <c r="C367" s="2" t="s">
        <v>202</v>
      </c>
      <c r="D367" s="2" t="s">
        <v>50</v>
      </c>
      <c r="E367" s="2" t="s">
        <v>199</v>
      </c>
      <c r="F367" s="5">
        <v>209</v>
      </c>
      <c r="G367">
        <v>2</v>
      </c>
      <c r="H367" t="s">
        <v>3900</v>
      </c>
    </row>
    <row r="368" spans="1:8" x14ac:dyDescent="0.25">
      <c r="A368" s="2" t="s">
        <v>300</v>
      </c>
      <c r="B368" s="2" t="s">
        <v>58</v>
      </c>
      <c r="C368" s="2" t="s">
        <v>292</v>
      </c>
      <c r="D368" s="2" t="s">
        <v>50</v>
      </c>
      <c r="E368" s="2" t="s">
        <v>199</v>
      </c>
      <c r="F368" s="5">
        <v>10</v>
      </c>
      <c r="G368">
        <v>1</v>
      </c>
      <c r="H368" t="s">
        <v>3901</v>
      </c>
    </row>
    <row r="369" spans="1:8" x14ac:dyDescent="0.25">
      <c r="A369" s="2" t="s">
        <v>301</v>
      </c>
      <c r="B369" s="2" t="s">
        <v>58</v>
      </c>
      <c r="C369" s="2" t="s">
        <v>290</v>
      </c>
      <c r="D369" s="2" t="s">
        <v>50</v>
      </c>
      <c r="E369" s="2" t="s">
        <v>199</v>
      </c>
      <c r="F369" s="5">
        <v>1015</v>
      </c>
      <c r="G369">
        <v>1</v>
      </c>
      <c r="H369" t="s">
        <v>3902</v>
      </c>
    </row>
    <row r="370" spans="1:8" x14ac:dyDescent="0.25">
      <c r="A370" s="2" t="s">
        <v>301</v>
      </c>
      <c r="B370" s="2" t="s">
        <v>197</v>
      </c>
      <c r="C370" s="2" t="s">
        <v>201</v>
      </c>
      <c r="D370" s="2" t="s">
        <v>50</v>
      </c>
      <c r="E370" s="2" t="s">
        <v>199</v>
      </c>
      <c r="F370" s="5">
        <v>5</v>
      </c>
      <c r="G370">
        <v>2</v>
      </c>
      <c r="H370" t="s">
        <v>3903</v>
      </c>
    </row>
    <row r="371" spans="1:8" x14ac:dyDescent="0.25">
      <c r="A371" s="2" t="s">
        <v>301</v>
      </c>
      <c r="B371" s="2" t="s">
        <v>58</v>
      </c>
      <c r="C371" s="2" t="s">
        <v>202</v>
      </c>
      <c r="D371" s="2" t="s">
        <v>50</v>
      </c>
      <c r="E371" s="2" t="s">
        <v>199</v>
      </c>
      <c r="F371" s="5">
        <v>3</v>
      </c>
      <c r="G371">
        <v>3</v>
      </c>
      <c r="H371" t="s">
        <v>3904</v>
      </c>
    </row>
    <row r="372" spans="1:8" x14ac:dyDescent="0.25">
      <c r="A372" s="2" t="s">
        <v>301</v>
      </c>
      <c r="B372" s="2" t="s">
        <v>58</v>
      </c>
      <c r="C372" s="2" t="s">
        <v>292</v>
      </c>
      <c r="D372" s="2" t="s">
        <v>50</v>
      </c>
      <c r="E372" s="2" t="s">
        <v>199</v>
      </c>
      <c r="F372" s="5">
        <v>1</v>
      </c>
      <c r="G372">
        <v>4</v>
      </c>
      <c r="H372" t="s">
        <v>3905</v>
      </c>
    </row>
    <row r="373" spans="1:8" x14ac:dyDescent="0.25">
      <c r="A373" s="2" t="s">
        <v>302</v>
      </c>
      <c r="B373" s="2" t="s">
        <v>58</v>
      </c>
      <c r="C373" s="2" t="s">
        <v>290</v>
      </c>
      <c r="D373" s="2" t="s">
        <v>50</v>
      </c>
      <c r="E373" s="2" t="s">
        <v>199</v>
      </c>
      <c r="F373" s="5">
        <v>1238</v>
      </c>
      <c r="G373">
        <v>1</v>
      </c>
      <c r="H373" t="s">
        <v>3906</v>
      </c>
    </row>
    <row r="374" spans="1:8" x14ac:dyDescent="0.25">
      <c r="A374" s="2" t="s">
        <v>302</v>
      </c>
      <c r="B374" s="2" t="s">
        <v>58</v>
      </c>
      <c r="C374" s="2" t="s">
        <v>303</v>
      </c>
      <c r="D374" s="2" t="s">
        <v>50</v>
      </c>
      <c r="E374" s="2" t="s">
        <v>199</v>
      </c>
      <c r="F374" s="5">
        <v>62</v>
      </c>
      <c r="G374">
        <v>2</v>
      </c>
      <c r="H374" t="s">
        <v>3907</v>
      </c>
    </row>
    <row r="375" spans="1:8" x14ac:dyDescent="0.25">
      <c r="A375" s="2" t="s">
        <v>302</v>
      </c>
      <c r="B375" s="2" t="s">
        <v>197</v>
      </c>
      <c r="C375" s="2" t="s">
        <v>201</v>
      </c>
      <c r="D375" s="2" t="s">
        <v>50</v>
      </c>
      <c r="E375" s="2" t="s">
        <v>199</v>
      </c>
      <c r="F375" s="5">
        <v>8</v>
      </c>
      <c r="G375">
        <v>3</v>
      </c>
      <c r="H375" t="s">
        <v>3908</v>
      </c>
    </row>
    <row r="376" spans="1:8" x14ac:dyDescent="0.25">
      <c r="A376" s="2" t="s">
        <v>304</v>
      </c>
      <c r="B376" s="2" t="s">
        <v>58</v>
      </c>
      <c r="C376" s="2" t="s">
        <v>309</v>
      </c>
      <c r="D376" s="2" t="s">
        <v>50</v>
      </c>
      <c r="E376" s="2" t="s">
        <v>278</v>
      </c>
      <c r="F376" s="5">
        <v>1598</v>
      </c>
      <c r="G376">
        <v>1</v>
      </c>
      <c r="H376" t="s">
        <v>3909</v>
      </c>
    </row>
    <row r="377" spans="1:8" x14ac:dyDescent="0.25">
      <c r="A377" s="2" t="s">
        <v>304</v>
      </c>
      <c r="B377" s="2" t="s">
        <v>305</v>
      </c>
      <c r="C377" s="2" t="s">
        <v>306</v>
      </c>
      <c r="D377" s="2" t="s">
        <v>50</v>
      </c>
      <c r="E377" s="2" t="s">
        <v>278</v>
      </c>
      <c r="F377" s="5">
        <v>18</v>
      </c>
      <c r="G377">
        <v>2</v>
      </c>
      <c r="H377" t="s">
        <v>3910</v>
      </c>
    </row>
    <row r="378" spans="1:8" x14ac:dyDescent="0.25">
      <c r="A378" s="2" t="s">
        <v>304</v>
      </c>
      <c r="B378" s="2" t="s">
        <v>307</v>
      </c>
      <c r="C378" s="2" t="s">
        <v>308</v>
      </c>
      <c r="D378" s="2" t="s">
        <v>50</v>
      </c>
      <c r="E378" s="2" t="s">
        <v>278</v>
      </c>
      <c r="F378" s="5">
        <v>1</v>
      </c>
      <c r="G378">
        <v>3</v>
      </c>
      <c r="H378" t="s">
        <v>3911</v>
      </c>
    </row>
    <row r="379" spans="1:8" x14ac:dyDescent="0.25">
      <c r="A379" s="2" t="s">
        <v>310</v>
      </c>
      <c r="B379" s="2" t="s">
        <v>305</v>
      </c>
      <c r="C379" s="2" t="s">
        <v>306</v>
      </c>
      <c r="D379" s="2" t="s">
        <v>50</v>
      </c>
      <c r="E379" s="2" t="s">
        <v>278</v>
      </c>
      <c r="F379" s="5">
        <v>505</v>
      </c>
      <c r="G379">
        <v>1</v>
      </c>
      <c r="H379" t="s">
        <v>3912</v>
      </c>
    </row>
    <row r="380" spans="1:8" x14ac:dyDescent="0.25">
      <c r="A380" s="2" t="s">
        <v>311</v>
      </c>
      <c r="B380" s="2" t="s">
        <v>307</v>
      </c>
      <c r="C380" s="2" t="s">
        <v>312</v>
      </c>
      <c r="D380" s="2" t="s">
        <v>50</v>
      </c>
      <c r="E380" s="2" t="s">
        <v>278</v>
      </c>
      <c r="F380" s="5">
        <v>1117</v>
      </c>
      <c r="G380">
        <v>1</v>
      </c>
      <c r="H380" t="s">
        <v>3913</v>
      </c>
    </row>
    <row r="381" spans="1:8" x14ac:dyDescent="0.25">
      <c r="A381" s="2" t="s">
        <v>313</v>
      </c>
      <c r="B381" s="2" t="s">
        <v>307</v>
      </c>
      <c r="C381" s="2" t="s">
        <v>312</v>
      </c>
      <c r="D381" s="2" t="s">
        <v>50</v>
      </c>
      <c r="E381" s="2" t="s">
        <v>278</v>
      </c>
      <c r="F381" s="5">
        <v>468</v>
      </c>
      <c r="G381">
        <v>1</v>
      </c>
      <c r="H381" t="s">
        <v>3914</v>
      </c>
    </row>
    <row r="382" spans="1:8" x14ac:dyDescent="0.25">
      <c r="A382" s="2" t="s">
        <v>313</v>
      </c>
      <c r="B382" s="2" t="s">
        <v>307</v>
      </c>
      <c r="C382" s="2" t="s">
        <v>314</v>
      </c>
      <c r="D382" s="2" t="s">
        <v>50</v>
      </c>
      <c r="E382" s="2" t="s">
        <v>278</v>
      </c>
      <c r="F382" s="5">
        <v>208</v>
      </c>
      <c r="G382">
        <v>2</v>
      </c>
      <c r="H382" t="s">
        <v>3915</v>
      </c>
    </row>
    <row r="383" spans="1:8" x14ac:dyDescent="0.25">
      <c r="A383" s="2" t="s">
        <v>315</v>
      </c>
      <c r="B383" s="2" t="s">
        <v>307</v>
      </c>
      <c r="C383" s="2" t="s">
        <v>312</v>
      </c>
      <c r="D383" s="2" t="s">
        <v>50</v>
      </c>
      <c r="E383" s="2" t="s">
        <v>278</v>
      </c>
      <c r="F383" s="5">
        <v>708</v>
      </c>
      <c r="G383">
        <v>1</v>
      </c>
      <c r="H383" t="s">
        <v>3916</v>
      </c>
    </row>
    <row r="384" spans="1:8" x14ac:dyDescent="0.25">
      <c r="A384" s="2" t="s">
        <v>315</v>
      </c>
      <c r="B384" s="2" t="s">
        <v>307</v>
      </c>
      <c r="C384" s="2" t="s">
        <v>314</v>
      </c>
      <c r="D384" s="2" t="s">
        <v>50</v>
      </c>
      <c r="E384" s="2" t="s">
        <v>278</v>
      </c>
      <c r="F384" s="5">
        <v>32</v>
      </c>
      <c r="G384">
        <v>2</v>
      </c>
      <c r="H384" t="s">
        <v>3917</v>
      </c>
    </row>
    <row r="385" spans="1:8" x14ac:dyDescent="0.25">
      <c r="A385" s="2" t="s">
        <v>316</v>
      </c>
      <c r="B385" s="2" t="s">
        <v>307</v>
      </c>
      <c r="C385" s="2" t="s">
        <v>312</v>
      </c>
      <c r="D385" s="2" t="s">
        <v>50</v>
      </c>
      <c r="E385" s="2" t="s">
        <v>278</v>
      </c>
      <c r="F385" s="5">
        <v>679</v>
      </c>
      <c r="G385">
        <v>1</v>
      </c>
      <c r="H385" t="s">
        <v>3918</v>
      </c>
    </row>
    <row r="386" spans="1:8" x14ac:dyDescent="0.25">
      <c r="A386" s="2" t="s">
        <v>316</v>
      </c>
      <c r="B386" s="2" t="s">
        <v>307</v>
      </c>
      <c r="C386" s="2" t="s">
        <v>314</v>
      </c>
      <c r="D386" s="2" t="s">
        <v>50</v>
      </c>
      <c r="E386" s="2" t="s">
        <v>278</v>
      </c>
      <c r="F386" s="5">
        <v>80</v>
      </c>
      <c r="G386">
        <v>2</v>
      </c>
      <c r="H386" t="s">
        <v>3919</v>
      </c>
    </row>
    <row r="387" spans="1:8" x14ac:dyDescent="0.25">
      <c r="A387" s="2" t="s">
        <v>316</v>
      </c>
      <c r="B387" s="2" t="s">
        <v>307</v>
      </c>
      <c r="C387" s="2" t="s">
        <v>317</v>
      </c>
      <c r="D387" s="2" t="s">
        <v>50</v>
      </c>
      <c r="E387" s="2" t="s">
        <v>278</v>
      </c>
      <c r="F387" s="5">
        <v>1</v>
      </c>
      <c r="G387">
        <v>3</v>
      </c>
      <c r="H387" t="s">
        <v>3920</v>
      </c>
    </row>
    <row r="388" spans="1:8" x14ac:dyDescent="0.25">
      <c r="A388" s="2" t="s">
        <v>318</v>
      </c>
      <c r="B388" s="2" t="s">
        <v>307</v>
      </c>
      <c r="C388" s="2" t="s">
        <v>317</v>
      </c>
      <c r="D388" s="2" t="s">
        <v>50</v>
      </c>
      <c r="E388" s="2" t="s">
        <v>278</v>
      </c>
      <c r="F388" s="5">
        <v>713</v>
      </c>
      <c r="G388">
        <v>1</v>
      </c>
      <c r="H388" t="s">
        <v>3921</v>
      </c>
    </row>
    <row r="389" spans="1:8" x14ac:dyDescent="0.25">
      <c r="A389" s="2" t="s">
        <v>319</v>
      </c>
      <c r="B389" s="2" t="s">
        <v>307</v>
      </c>
      <c r="C389" s="2" t="s">
        <v>314</v>
      </c>
      <c r="D389" s="2" t="s">
        <v>50</v>
      </c>
      <c r="E389" s="2" t="s">
        <v>278</v>
      </c>
      <c r="F389" s="5">
        <v>947</v>
      </c>
      <c r="G389">
        <v>1</v>
      </c>
      <c r="H389" t="s">
        <v>3922</v>
      </c>
    </row>
    <row r="390" spans="1:8" x14ac:dyDescent="0.25">
      <c r="A390" s="2" t="s">
        <v>320</v>
      </c>
      <c r="B390" s="2" t="s">
        <v>307</v>
      </c>
      <c r="C390" s="2" t="s">
        <v>314</v>
      </c>
      <c r="D390" s="2" t="s">
        <v>50</v>
      </c>
      <c r="E390" s="2" t="s">
        <v>278</v>
      </c>
      <c r="F390" s="5">
        <v>707</v>
      </c>
      <c r="G390">
        <v>1</v>
      </c>
      <c r="H390" t="s">
        <v>3923</v>
      </c>
    </row>
    <row r="391" spans="1:8" x14ac:dyDescent="0.25">
      <c r="A391" s="2" t="s">
        <v>321</v>
      </c>
      <c r="B391" s="2" t="s">
        <v>307</v>
      </c>
      <c r="C391" s="2" t="s">
        <v>314</v>
      </c>
      <c r="D391" s="2" t="s">
        <v>50</v>
      </c>
      <c r="E391" s="2" t="s">
        <v>278</v>
      </c>
      <c r="F391" s="5">
        <v>446</v>
      </c>
      <c r="G391">
        <v>1</v>
      </c>
      <c r="H391" t="s">
        <v>3924</v>
      </c>
    </row>
    <row r="392" spans="1:8" x14ac:dyDescent="0.25">
      <c r="A392" s="2" t="s">
        <v>321</v>
      </c>
      <c r="B392" s="2" t="s">
        <v>307</v>
      </c>
      <c r="C392" s="2" t="s">
        <v>323</v>
      </c>
      <c r="D392" s="2" t="s">
        <v>50</v>
      </c>
      <c r="E392" s="2" t="s">
        <v>278</v>
      </c>
      <c r="F392" s="5">
        <v>28</v>
      </c>
      <c r="G392">
        <v>2</v>
      </c>
      <c r="H392" t="s">
        <v>3925</v>
      </c>
    </row>
    <row r="393" spans="1:8" x14ac:dyDescent="0.25">
      <c r="A393" s="2" t="s">
        <v>321</v>
      </c>
      <c r="B393" s="2" t="s">
        <v>307</v>
      </c>
      <c r="C393" s="2" t="s">
        <v>322</v>
      </c>
      <c r="D393" s="2" t="s">
        <v>50</v>
      </c>
      <c r="E393" s="2" t="s">
        <v>278</v>
      </c>
      <c r="F393" s="5">
        <v>1</v>
      </c>
      <c r="G393">
        <v>3</v>
      </c>
      <c r="H393" t="s">
        <v>3926</v>
      </c>
    </row>
    <row r="394" spans="1:8" x14ac:dyDescent="0.25">
      <c r="A394" s="2" t="s">
        <v>324</v>
      </c>
      <c r="B394" s="2" t="s">
        <v>58</v>
      </c>
      <c r="C394" s="2" t="s">
        <v>309</v>
      </c>
      <c r="D394" s="2" t="s">
        <v>50</v>
      </c>
      <c r="E394" s="2" t="s">
        <v>278</v>
      </c>
      <c r="F394" s="5">
        <v>1538</v>
      </c>
      <c r="G394">
        <v>1</v>
      </c>
      <c r="H394" t="s">
        <v>3927</v>
      </c>
    </row>
    <row r="395" spans="1:8" x14ac:dyDescent="0.25">
      <c r="A395" s="2" t="s">
        <v>324</v>
      </c>
      <c r="B395" s="2" t="s">
        <v>305</v>
      </c>
      <c r="C395" s="2" t="s">
        <v>306</v>
      </c>
      <c r="D395" s="2" t="s">
        <v>50</v>
      </c>
      <c r="E395" s="2" t="s">
        <v>278</v>
      </c>
      <c r="F395" s="5">
        <v>52</v>
      </c>
      <c r="G395">
        <v>2</v>
      </c>
      <c r="H395" t="s">
        <v>3928</v>
      </c>
    </row>
    <row r="396" spans="1:8" x14ac:dyDescent="0.25">
      <c r="A396" s="2" t="s">
        <v>325</v>
      </c>
      <c r="B396" s="2" t="s">
        <v>305</v>
      </c>
      <c r="C396" s="2" t="s">
        <v>326</v>
      </c>
      <c r="D396" s="2" t="s">
        <v>50</v>
      </c>
      <c r="E396" s="2" t="s">
        <v>278</v>
      </c>
      <c r="F396" s="5">
        <v>537</v>
      </c>
      <c r="G396">
        <v>1</v>
      </c>
      <c r="H396" t="s">
        <v>3929</v>
      </c>
    </row>
    <row r="397" spans="1:8" x14ac:dyDescent="0.25">
      <c r="A397" s="2" t="s">
        <v>325</v>
      </c>
      <c r="B397" s="2" t="s">
        <v>305</v>
      </c>
      <c r="C397" s="2" t="s">
        <v>327</v>
      </c>
      <c r="D397" s="2" t="s">
        <v>50</v>
      </c>
      <c r="E397" s="2" t="s">
        <v>278</v>
      </c>
      <c r="F397" s="5">
        <v>191</v>
      </c>
      <c r="G397">
        <v>2</v>
      </c>
      <c r="H397" t="s">
        <v>3930</v>
      </c>
    </row>
    <row r="398" spans="1:8" x14ac:dyDescent="0.25">
      <c r="A398" s="2" t="s">
        <v>328</v>
      </c>
      <c r="B398" s="2" t="s">
        <v>305</v>
      </c>
      <c r="C398" s="2" t="s">
        <v>326</v>
      </c>
      <c r="D398" s="2" t="s">
        <v>50</v>
      </c>
      <c r="E398" s="2" t="s">
        <v>278</v>
      </c>
      <c r="F398" s="5">
        <v>953</v>
      </c>
      <c r="G398">
        <v>1</v>
      </c>
      <c r="H398" t="s">
        <v>3931</v>
      </c>
    </row>
    <row r="399" spans="1:8" x14ac:dyDescent="0.25">
      <c r="A399" s="2" t="s">
        <v>329</v>
      </c>
      <c r="B399" s="2" t="s">
        <v>305</v>
      </c>
      <c r="C399" s="2" t="s">
        <v>326</v>
      </c>
      <c r="D399" s="2" t="s">
        <v>50</v>
      </c>
      <c r="E399" s="2" t="s">
        <v>278</v>
      </c>
      <c r="F399" s="5">
        <v>729</v>
      </c>
      <c r="G399">
        <v>1</v>
      </c>
      <c r="H399" t="s">
        <v>3932</v>
      </c>
    </row>
    <row r="400" spans="1:8" x14ac:dyDescent="0.25">
      <c r="A400" s="2" t="s">
        <v>329</v>
      </c>
      <c r="B400" s="2" t="s">
        <v>305</v>
      </c>
      <c r="C400" s="2" t="s">
        <v>327</v>
      </c>
      <c r="D400" s="2" t="s">
        <v>50</v>
      </c>
      <c r="E400" s="2" t="s">
        <v>278</v>
      </c>
      <c r="F400" s="5">
        <v>91</v>
      </c>
      <c r="G400">
        <v>2</v>
      </c>
      <c r="H400" t="s">
        <v>3933</v>
      </c>
    </row>
    <row r="401" spans="1:8" x14ac:dyDescent="0.25">
      <c r="A401" s="2" t="s">
        <v>330</v>
      </c>
      <c r="B401" s="2" t="s">
        <v>305</v>
      </c>
      <c r="C401" s="2" t="s">
        <v>326</v>
      </c>
      <c r="D401" s="2" t="s">
        <v>50</v>
      </c>
      <c r="E401" s="2" t="s">
        <v>278</v>
      </c>
      <c r="F401" s="5">
        <v>667</v>
      </c>
      <c r="G401">
        <v>1</v>
      </c>
      <c r="H401" t="s">
        <v>3934</v>
      </c>
    </row>
    <row r="402" spans="1:8" x14ac:dyDescent="0.25">
      <c r="A402" s="2" t="s">
        <v>330</v>
      </c>
      <c r="B402" s="2" t="s">
        <v>305</v>
      </c>
      <c r="C402" s="2" t="s">
        <v>327</v>
      </c>
      <c r="D402" s="2" t="s">
        <v>50</v>
      </c>
      <c r="E402" s="2" t="s">
        <v>278</v>
      </c>
      <c r="F402" s="5">
        <v>15</v>
      </c>
      <c r="G402">
        <v>2</v>
      </c>
      <c r="H402" t="s">
        <v>3935</v>
      </c>
    </row>
    <row r="403" spans="1:8" x14ac:dyDescent="0.25">
      <c r="A403" s="2" t="s">
        <v>331</v>
      </c>
      <c r="B403" s="2" t="s">
        <v>305</v>
      </c>
      <c r="C403" s="2" t="s">
        <v>327</v>
      </c>
      <c r="D403" s="2" t="s">
        <v>50</v>
      </c>
      <c r="E403" s="2" t="s">
        <v>278</v>
      </c>
      <c r="F403" s="5">
        <v>321</v>
      </c>
      <c r="G403">
        <v>1</v>
      </c>
      <c r="H403" t="s">
        <v>3936</v>
      </c>
    </row>
    <row r="404" spans="1:8" x14ac:dyDescent="0.25">
      <c r="A404" s="2" t="s">
        <v>331</v>
      </c>
      <c r="B404" s="2" t="s">
        <v>305</v>
      </c>
      <c r="C404" s="2" t="s">
        <v>332</v>
      </c>
      <c r="D404" s="2" t="s">
        <v>50</v>
      </c>
      <c r="E404" s="2" t="s">
        <v>278</v>
      </c>
      <c r="F404" s="5">
        <v>9</v>
      </c>
      <c r="G404">
        <v>2</v>
      </c>
      <c r="H404" t="s">
        <v>3937</v>
      </c>
    </row>
    <row r="405" spans="1:8" x14ac:dyDescent="0.25">
      <c r="A405" s="2" t="s">
        <v>333</v>
      </c>
      <c r="B405" s="2" t="s">
        <v>305</v>
      </c>
      <c r="C405" s="2" t="s">
        <v>306</v>
      </c>
      <c r="D405" s="2" t="s">
        <v>50</v>
      </c>
      <c r="E405" s="2" t="s">
        <v>278</v>
      </c>
      <c r="F405" s="5">
        <v>868</v>
      </c>
      <c r="G405">
        <v>1</v>
      </c>
      <c r="H405" t="s">
        <v>3938</v>
      </c>
    </row>
    <row r="406" spans="1:8" x14ac:dyDescent="0.25">
      <c r="A406" s="2" t="s">
        <v>333</v>
      </c>
      <c r="B406" s="2" t="s">
        <v>305</v>
      </c>
      <c r="C406" s="2" t="s">
        <v>327</v>
      </c>
      <c r="D406" s="2" t="s">
        <v>50</v>
      </c>
      <c r="E406" s="2" t="s">
        <v>278</v>
      </c>
      <c r="F406" s="5">
        <v>8</v>
      </c>
      <c r="G406">
        <v>2</v>
      </c>
      <c r="H406" t="s">
        <v>3939</v>
      </c>
    </row>
    <row r="407" spans="1:8" x14ac:dyDescent="0.25">
      <c r="A407" s="2" t="s">
        <v>334</v>
      </c>
      <c r="B407" s="2" t="s">
        <v>305</v>
      </c>
      <c r="C407" s="2" t="s">
        <v>327</v>
      </c>
      <c r="D407" s="2" t="s">
        <v>50</v>
      </c>
      <c r="E407" s="2" t="s">
        <v>278</v>
      </c>
      <c r="F407" s="5">
        <v>514</v>
      </c>
      <c r="G407">
        <v>1</v>
      </c>
      <c r="H407" t="s">
        <v>3940</v>
      </c>
    </row>
    <row r="408" spans="1:8" x14ac:dyDescent="0.25">
      <c r="A408" s="2" t="s">
        <v>335</v>
      </c>
      <c r="B408" s="2" t="s">
        <v>305</v>
      </c>
      <c r="C408" s="2" t="s">
        <v>327</v>
      </c>
      <c r="D408" s="2" t="s">
        <v>50</v>
      </c>
      <c r="E408" s="2" t="s">
        <v>278</v>
      </c>
      <c r="F408" s="5">
        <v>1032</v>
      </c>
      <c r="G408">
        <v>1</v>
      </c>
      <c r="H408" t="s">
        <v>3941</v>
      </c>
    </row>
    <row r="409" spans="1:8" x14ac:dyDescent="0.25">
      <c r="A409" s="2" t="s">
        <v>336</v>
      </c>
      <c r="B409" s="2" t="s">
        <v>58</v>
      </c>
      <c r="C409" s="2" t="s">
        <v>309</v>
      </c>
      <c r="D409" s="2" t="s">
        <v>50</v>
      </c>
      <c r="E409" s="2" t="s">
        <v>278</v>
      </c>
      <c r="F409" s="5">
        <v>1476</v>
      </c>
      <c r="G409">
        <v>1</v>
      </c>
      <c r="H409" t="s">
        <v>3942</v>
      </c>
    </row>
    <row r="410" spans="1:8" x14ac:dyDescent="0.25">
      <c r="A410" s="2" t="s">
        <v>337</v>
      </c>
      <c r="B410" s="2" t="s">
        <v>58</v>
      </c>
      <c r="C410" s="2" t="s">
        <v>309</v>
      </c>
      <c r="D410" s="2" t="s">
        <v>50</v>
      </c>
      <c r="E410" s="2" t="s">
        <v>278</v>
      </c>
      <c r="F410" s="5">
        <v>364</v>
      </c>
      <c r="G410">
        <v>1</v>
      </c>
      <c r="H410" t="s">
        <v>3943</v>
      </c>
    </row>
    <row r="411" spans="1:8" x14ac:dyDescent="0.25">
      <c r="A411" s="2" t="s">
        <v>337</v>
      </c>
      <c r="B411" s="2" t="s">
        <v>307</v>
      </c>
      <c r="C411" s="2" t="s">
        <v>317</v>
      </c>
      <c r="D411" s="2" t="s">
        <v>50</v>
      </c>
      <c r="E411" s="2" t="s">
        <v>278</v>
      </c>
      <c r="F411" s="5">
        <v>24</v>
      </c>
      <c r="G411">
        <v>2</v>
      </c>
      <c r="H411" t="s">
        <v>3944</v>
      </c>
    </row>
    <row r="412" spans="1:8" x14ac:dyDescent="0.25">
      <c r="A412" s="2" t="s">
        <v>338</v>
      </c>
      <c r="B412" s="2" t="s">
        <v>307</v>
      </c>
      <c r="C412" s="2" t="s">
        <v>317</v>
      </c>
      <c r="D412" s="2" t="s">
        <v>50</v>
      </c>
      <c r="E412" s="2" t="s">
        <v>278</v>
      </c>
      <c r="F412" s="5">
        <v>218</v>
      </c>
      <c r="G412">
        <v>1</v>
      </c>
      <c r="H412" t="s">
        <v>3945</v>
      </c>
    </row>
    <row r="413" spans="1:8" x14ac:dyDescent="0.25">
      <c r="A413" s="2" t="s">
        <v>338</v>
      </c>
      <c r="B413" s="2" t="s">
        <v>58</v>
      </c>
      <c r="C413" s="2" t="s">
        <v>309</v>
      </c>
      <c r="D413" s="2" t="s">
        <v>50</v>
      </c>
      <c r="E413" s="2" t="s">
        <v>278</v>
      </c>
      <c r="F413" s="5">
        <v>1</v>
      </c>
      <c r="G413">
        <v>2</v>
      </c>
      <c r="H413" t="s">
        <v>3946</v>
      </c>
    </row>
    <row r="414" spans="1:8" x14ac:dyDescent="0.25">
      <c r="A414" s="2" t="s">
        <v>339</v>
      </c>
      <c r="B414" s="2" t="s">
        <v>307</v>
      </c>
      <c r="C414" s="2" t="s">
        <v>317</v>
      </c>
      <c r="D414" s="2" t="s">
        <v>50</v>
      </c>
      <c r="E414" s="2" t="s">
        <v>278</v>
      </c>
      <c r="F414" s="5">
        <v>526</v>
      </c>
      <c r="G414">
        <v>1</v>
      </c>
      <c r="H414" t="s">
        <v>3947</v>
      </c>
    </row>
    <row r="415" spans="1:8" x14ac:dyDescent="0.25">
      <c r="A415" s="2" t="s">
        <v>339</v>
      </c>
      <c r="B415" s="2" t="s">
        <v>307</v>
      </c>
      <c r="C415" s="2" t="s">
        <v>323</v>
      </c>
      <c r="D415" s="2" t="s">
        <v>50</v>
      </c>
      <c r="E415" s="2" t="s">
        <v>278</v>
      </c>
      <c r="F415" s="5">
        <v>1</v>
      </c>
      <c r="G415">
        <v>2</v>
      </c>
      <c r="H415" t="s">
        <v>3948</v>
      </c>
    </row>
    <row r="416" spans="1:8" x14ac:dyDescent="0.25">
      <c r="A416" s="2" t="s">
        <v>340</v>
      </c>
      <c r="B416" s="2" t="s">
        <v>307</v>
      </c>
      <c r="C416" s="2" t="s">
        <v>323</v>
      </c>
      <c r="D416" s="2" t="s">
        <v>50</v>
      </c>
      <c r="E416" s="2" t="s">
        <v>278</v>
      </c>
      <c r="F416" s="5">
        <v>269</v>
      </c>
      <c r="G416">
        <v>1</v>
      </c>
      <c r="H416" t="s">
        <v>3949</v>
      </c>
    </row>
    <row r="417" spans="1:8" x14ac:dyDescent="0.25">
      <c r="A417" s="2" t="s">
        <v>341</v>
      </c>
      <c r="B417" s="2" t="s">
        <v>307</v>
      </c>
      <c r="C417" s="2" t="s">
        <v>308</v>
      </c>
      <c r="D417" s="2" t="s">
        <v>50</v>
      </c>
      <c r="E417" s="2" t="s">
        <v>278</v>
      </c>
      <c r="F417" s="5">
        <v>40</v>
      </c>
      <c r="G417">
        <v>1</v>
      </c>
      <c r="H417" t="s">
        <v>3950</v>
      </c>
    </row>
    <row r="418" spans="1:8" x14ac:dyDescent="0.25">
      <c r="A418" s="2" t="s">
        <v>342</v>
      </c>
      <c r="B418" s="2" t="s">
        <v>307</v>
      </c>
      <c r="C418" s="2" t="s">
        <v>323</v>
      </c>
      <c r="D418" s="2" t="s">
        <v>50</v>
      </c>
      <c r="E418" s="2" t="s">
        <v>278</v>
      </c>
      <c r="F418" s="5">
        <v>276</v>
      </c>
      <c r="G418">
        <v>1</v>
      </c>
      <c r="H418" t="s">
        <v>3951</v>
      </c>
    </row>
    <row r="419" spans="1:8" x14ac:dyDescent="0.25">
      <c r="A419" s="2" t="s">
        <v>342</v>
      </c>
      <c r="B419" s="2" t="s">
        <v>307</v>
      </c>
      <c r="C419" s="2" t="s">
        <v>308</v>
      </c>
      <c r="D419" s="2" t="s">
        <v>50</v>
      </c>
      <c r="E419" s="2" t="s">
        <v>278</v>
      </c>
      <c r="F419" s="5">
        <v>15</v>
      </c>
      <c r="G419">
        <v>2</v>
      </c>
      <c r="H419" t="s">
        <v>3952</v>
      </c>
    </row>
    <row r="420" spans="1:8" x14ac:dyDescent="0.25">
      <c r="A420" s="2" t="s">
        <v>343</v>
      </c>
      <c r="B420" s="2" t="s">
        <v>58</v>
      </c>
      <c r="C420" s="2" t="s">
        <v>309</v>
      </c>
      <c r="D420" s="2" t="s">
        <v>50</v>
      </c>
      <c r="E420" s="2" t="s">
        <v>278</v>
      </c>
      <c r="F420" s="5">
        <v>132</v>
      </c>
      <c r="G420">
        <v>1</v>
      </c>
      <c r="H420" t="s">
        <v>3953</v>
      </c>
    </row>
    <row r="421" spans="1:8" x14ac:dyDescent="0.25">
      <c r="A421" s="2" t="s">
        <v>344</v>
      </c>
      <c r="B421" s="2" t="s">
        <v>58</v>
      </c>
      <c r="C421" s="2" t="s">
        <v>309</v>
      </c>
      <c r="D421" s="2" t="s">
        <v>50</v>
      </c>
      <c r="E421" s="2" t="s">
        <v>278</v>
      </c>
      <c r="F421" s="5">
        <v>23</v>
      </c>
      <c r="G421">
        <v>1</v>
      </c>
      <c r="H421" t="s">
        <v>3954</v>
      </c>
    </row>
    <row r="422" spans="1:8" x14ac:dyDescent="0.25">
      <c r="A422" s="2" t="s">
        <v>345</v>
      </c>
      <c r="B422" s="2" t="s">
        <v>58</v>
      </c>
      <c r="C422" s="2" t="s">
        <v>309</v>
      </c>
      <c r="D422" s="2" t="s">
        <v>50</v>
      </c>
      <c r="E422" s="2" t="s">
        <v>278</v>
      </c>
      <c r="F422" s="5">
        <v>59</v>
      </c>
      <c r="G422">
        <v>1</v>
      </c>
      <c r="H422" t="s">
        <v>3955</v>
      </c>
    </row>
    <row r="423" spans="1:8" x14ac:dyDescent="0.25">
      <c r="A423" s="2" t="s">
        <v>346</v>
      </c>
      <c r="B423" s="2" t="s">
        <v>307</v>
      </c>
      <c r="C423" s="2" t="s">
        <v>308</v>
      </c>
      <c r="D423" s="2" t="s">
        <v>50</v>
      </c>
      <c r="E423" s="2" t="s">
        <v>278</v>
      </c>
      <c r="F423" s="5">
        <v>488</v>
      </c>
      <c r="G423">
        <v>1</v>
      </c>
      <c r="H423" t="s">
        <v>3956</v>
      </c>
    </row>
    <row r="424" spans="1:8" x14ac:dyDescent="0.25">
      <c r="A424" s="2" t="s">
        <v>346</v>
      </c>
      <c r="B424" s="2" t="s">
        <v>305</v>
      </c>
      <c r="C424" s="2" t="s">
        <v>306</v>
      </c>
      <c r="D424" s="2" t="s">
        <v>50</v>
      </c>
      <c r="E424" s="2" t="s">
        <v>278</v>
      </c>
      <c r="F424" s="5">
        <v>74</v>
      </c>
      <c r="G424">
        <v>2</v>
      </c>
      <c r="H424" t="s">
        <v>3957</v>
      </c>
    </row>
    <row r="425" spans="1:8" x14ac:dyDescent="0.25">
      <c r="A425" s="2" t="s">
        <v>346</v>
      </c>
      <c r="B425" s="2" t="s">
        <v>307</v>
      </c>
      <c r="C425" s="2" t="s">
        <v>323</v>
      </c>
      <c r="D425" s="2" t="s">
        <v>50</v>
      </c>
      <c r="E425" s="2" t="s">
        <v>278</v>
      </c>
      <c r="F425" s="5">
        <v>2</v>
      </c>
      <c r="G425">
        <v>3</v>
      </c>
      <c r="H425" t="s">
        <v>3958</v>
      </c>
    </row>
    <row r="426" spans="1:8" x14ac:dyDescent="0.25">
      <c r="A426" s="2" t="s">
        <v>347</v>
      </c>
      <c r="B426" s="2" t="s">
        <v>305</v>
      </c>
      <c r="C426" s="2" t="s">
        <v>306</v>
      </c>
      <c r="D426" s="2" t="s">
        <v>50</v>
      </c>
      <c r="E426" s="2" t="s">
        <v>278</v>
      </c>
      <c r="F426" s="5">
        <v>767</v>
      </c>
      <c r="G426">
        <v>1</v>
      </c>
      <c r="H426" t="s">
        <v>3959</v>
      </c>
    </row>
    <row r="427" spans="1:8" x14ac:dyDescent="0.25">
      <c r="A427" s="2" t="s">
        <v>348</v>
      </c>
      <c r="B427" s="2" t="s">
        <v>305</v>
      </c>
      <c r="C427" s="2" t="s">
        <v>306</v>
      </c>
      <c r="D427" s="2" t="s">
        <v>50</v>
      </c>
      <c r="E427" s="2" t="s">
        <v>278</v>
      </c>
      <c r="F427" s="5">
        <v>537</v>
      </c>
      <c r="G427">
        <v>1</v>
      </c>
      <c r="H427" t="s">
        <v>3960</v>
      </c>
    </row>
    <row r="428" spans="1:8" x14ac:dyDescent="0.25">
      <c r="A428" s="2" t="s">
        <v>348</v>
      </c>
      <c r="B428" s="2" t="s">
        <v>305</v>
      </c>
      <c r="C428" s="2" t="s">
        <v>327</v>
      </c>
      <c r="D428" s="2" t="s">
        <v>50</v>
      </c>
      <c r="E428" s="2" t="s">
        <v>278</v>
      </c>
      <c r="F428" s="5">
        <v>120</v>
      </c>
      <c r="G428">
        <v>2</v>
      </c>
      <c r="H428" t="s">
        <v>3961</v>
      </c>
    </row>
    <row r="429" spans="1:8" x14ac:dyDescent="0.25">
      <c r="A429" s="2" t="s">
        <v>348</v>
      </c>
      <c r="B429" s="2" t="s">
        <v>307</v>
      </c>
      <c r="C429" s="2" t="s">
        <v>308</v>
      </c>
      <c r="D429" s="2" t="s">
        <v>50</v>
      </c>
      <c r="E429" s="2" t="s">
        <v>278</v>
      </c>
      <c r="F429" s="5">
        <v>1</v>
      </c>
      <c r="G429">
        <v>3</v>
      </c>
      <c r="H429" t="s">
        <v>3962</v>
      </c>
    </row>
    <row r="430" spans="1:8" x14ac:dyDescent="0.25">
      <c r="A430" s="2" t="s">
        <v>349</v>
      </c>
      <c r="B430" s="2" t="s">
        <v>58</v>
      </c>
      <c r="C430" s="2" t="s">
        <v>309</v>
      </c>
      <c r="D430" s="2" t="s">
        <v>50</v>
      </c>
      <c r="E430" s="2" t="s">
        <v>278</v>
      </c>
      <c r="F430" s="5">
        <v>16</v>
      </c>
      <c r="G430">
        <v>1</v>
      </c>
      <c r="H430" t="s">
        <v>3963</v>
      </c>
    </row>
    <row r="431" spans="1:8" x14ac:dyDescent="0.25">
      <c r="A431" s="2" t="s">
        <v>350</v>
      </c>
      <c r="B431" s="2" t="s">
        <v>305</v>
      </c>
      <c r="C431" s="2" t="s">
        <v>306</v>
      </c>
      <c r="D431" s="2" t="s">
        <v>50</v>
      </c>
      <c r="E431" s="2" t="s">
        <v>278</v>
      </c>
      <c r="F431" s="5">
        <v>404</v>
      </c>
      <c r="G431">
        <v>1</v>
      </c>
      <c r="H431" t="s">
        <v>3964</v>
      </c>
    </row>
    <row r="432" spans="1:8" x14ac:dyDescent="0.25">
      <c r="A432" s="2" t="s">
        <v>351</v>
      </c>
      <c r="B432" s="2" t="s">
        <v>9</v>
      </c>
      <c r="C432" s="2" t="s">
        <v>9</v>
      </c>
      <c r="D432" s="2" t="s">
        <v>50</v>
      </c>
      <c r="E432" s="2" t="s">
        <v>9</v>
      </c>
      <c r="F432" s="5">
        <v>1</v>
      </c>
      <c r="G432">
        <v>1</v>
      </c>
      <c r="H432" t="s">
        <v>3965</v>
      </c>
    </row>
    <row r="433" spans="1:8" x14ac:dyDescent="0.25">
      <c r="A433" s="2" t="s">
        <v>352</v>
      </c>
      <c r="B433" s="2" t="s">
        <v>307</v>
      </c>
      <c r="C433" s="2" t="s">
        <v>317</v>
      </c>
      <c r="D433" s="2" t="s">
        <v>50</v>
      </c>
      <c r="E433" s="2" t="s">
        <v>278</v>
      </c>
      <c r="F433" s="5">
        <v>220</v>
      </c>
      <c r="G433">
        <v>1</v>
      </c>
      <c r="H433" t="s">
        <v>3966</v>
      </c>
    </row>
    <row r="434" spans="1:8" x14ac:dyDescent="0.25">
      <c r="A434" s="2" t="s">
        <v>352</v>
      </c>
      <c r="B434" s="2" t="s">
        <v>307</v>
      </c>
      <c r="C434" s="2" t="s">
        <v>312</v>
      </c>
      <c r="D434" s="2" t="s">
        <v>50</v>
      </c>
      <c r="E434" s="2" t="s">
        <v>278</v>
      </c>
      <c r="F434" s="5">
        <v>115</v>
      </c>
      <c r="G434">
        <v>2</v>
      </c>
      <c r="H434" t="s">
        <v>3967</v>
      </c>
    </row>
    <row r="435" spans="1:8" x14ac:dyDescent="0.25">
      <c r="A435" s="2" t="s">
        <v>353</v>
      </c>
      <c r="B435" s="2" t="s">
        <v>58</v>
      </c>
      <c r="C435" s="2" t="s">
        <v>354</v>
      </c>
      <c r="D435" s="2" t="s">
        <v>50</v>
      </c>
      <c r="E435" s="2" t="s">
        <v>355</v>
      </c>
      <c r="F435" s="5">
        <v>1036</v>
      </c>
      <c r="G435">
        <v>1</v>
      </c>
      <c r="H435" t="s">
        <v>3968</v>
      </c>
    </row>
    <row r="436" spans="1:8" x14ac:dyDescent="0.25">
      <c r="A436" s="2" t="s">
        <v>353</v>
      </c>
      <c r="B436" s="2" t="s">
        <v>58</v>
      </c>
      <c r="C436" s="2" t="s">
        <v>356</v>
      </c>
      <c r="D436" s="2" t="s">
        <v>50</v>
      </c>
      <c r="E436" s="2" t="s">
        <v>355</v>
      </c>
      <c r="F436" s="5">
        <v>261</v>
      </c>
      <c r="G436">
        <v>2</v>
      </c>
      <c r="H436" t="s">
        <v>3969</v>
      </c>
    </row>
    <row r="437" spans="1:8" x14ac:dyDescent="0.25">
      <c r="A437" s="2" t="s">
        <v>357</v>
      </c>
      <c r="B437" s="2" t="s">
        <v>58</v>
      </c>
      <c r="C437" s="2" t="s">
        <v>354</v>
      </c>
      <c r="D437" s="2" t="s">
        <v>50</v>
      </c>
      <c r="E437" s="2" t="s">
        <v>355</v>
      </c>
      <c r="F437" s="5">
        <v>1010</v>
      </c>
      <c r="G437">
        <v>1</v>
      </c>
      <c r="H437" t="s">
        <v>3970</v>
      </c>
    </row>
    <row r="438" spans="1:8" x14ac:dyDescent="0.25">
      <c r="A438" s="2" t="s">
        <v>358</v>
      </c>
      <c r="B438" s="2" t="s">
        <v>58</v>
      </c>
      <c r="C438" s="2" t="s">
        <v>354</v>
      </c>
      <c r="D438" s="2" t="s">
        <v>50</v>
      </c>
      <c r="E438" s="2" t="s">
        <v>355</v>
      </c>
      <c r="F438" s="5">
        <v>1157</v>
      </c>
      <c r="G438">
        <v>1</v>
      </c>
      <c r="H438" t="s">
        <v>3971</v>
      </c>
    </row>
    <row r="439" spans="1:8" x14ac:dyDescent="0.25">
      <c r="A439" s="2" t="s">
        <v>358</v>
      </c>
      <c r="B439" s="2" t="s">
        <v>58</v>
      </c>
      <c r="C439" s="2" t="s">
        <v>356</v>
      </c>
      <c r="D439" s="2" t="s">
        <v>50</v>
      </c>
      <c r="E439" s="2" t="s">
        <v>355</v>
      </c>
      <c r="F439" s="5">
        <v>4</v>
      </c>
      <c r="G439">
        <v>2</v>
      </c>
      <c r="H439" t="s">
        <v>3972</v>
      </c>
    </row>
    <row r="440" spans="1:8" x14ac:dyDescent="0.25">
      <c r="A440" s="2" t="s">
        <v>358</v>
      </c>
      <c r="B440" s="2" t="s">
        <v>58</v>
      </c>
      <c r="C440" s="2" t="s">
        <v>359</v>
      </c>
      <c r="D440" s="2" t="s">
        <v>50</v>
      </c>
      <c r="E440" s="2" t="s">
        <v>355</v>
      </c>
      <c r="F440" s="5">
        <v>1</v>
      </c>
      <c r="G440">
        <v>3</v>
      </c>
      <c r="H440" t="s">
        <v>3973</v>
      </c>
    </row>
    <row r="441" spans="1:8" x14ac:dyDescent="0.25">
      <c r="A441" s="2" t="s">
        <v>360</v>
      </c>
      <c r="B441" s="2" t="s">
        <v>58</v>
      </c>
      <c r="C441" s="2" t="s">
        <v>354</v>
      </c>
      <c r="D441" s="2" t="s">
        <v>50</v>
      </c>
      <c r="E441" s="2" t="s">
        <v>355</v>
      </c>
      <c r="F441" s="5">
        <v>372</v>
      </c>
      <c r="G441">
        <v>1</v>
      </c>
      <c r="H441" t="s">
        <v>3974</v>
      </c>
    </row>
    <row r="442" spans="1:8" x14ac:dyDescent="0.25">
      <c r="A442" s="2" t="s">
        <v>361</v>
      </c>
      <c r="B442" s="2" t="s">
        <v>58</v>
      </c>
      <c r="C442" s="2" t="s">
        <v>354</v>
      </c>
      <c r="D442" s="2" t="s">
        <v>50</v>
      </c>
      <c r="E442" s="2" t="s">
        <v>355</v>
      </c>
      <c r="F442" s="5">
        <v>939</v>
      </c>
      <c r="G442">
        <v>1</v>
      </c>
      <c r="H442" t="s">
        <v>3975</v>
      </c>
    </row>
    <row r="443" spans="1:8" x14ac:dyDescent="0.25">
      <c r="A443" s="2" t="s">
        <v>362</v>
      </c>
      <c r="B443" s="2" t="s">
        <v>58</v>
      </c>
      <c r="C443" s="2" t="s">
        <v>354</v>
      </c>
      <c r="D443" s="2" t="s">
        <v>50</v>
      </c>
      <c r="E443" s="2" t="s">
        <v>355</v>
      </c>
      <c r="F443" s="5">
        <v>1122</v>
      </c>
      <c r="G443">
        <v>1</v>
      </c>
      <c r="H443" t="s">
        <v>3976</v>
      </c>
    </row>
    <row r="444" spans="1:8" x14ac:dyDescent="0.25">
      <c r="A444" s="2" t="s">
        <v>362</v>
      </c>
      <c r="B444" s="2" t="s">
        <v>363</v>
      </c>
      <c r="C444" s="2" t="s">
        <v>364</v>
      </c>
      <c r="D444" s="2" t="s">
        <v>50</v>
      </c>
      <c r="E444" s="2" t="s">
        <v>278</v>
      </c>
      <c r="F444" s="5">
        <v>20</v>
      </c>
      <c r="G444">
        <v>2</v>
      </c>
      <c r="H444" t="s">
        <v>3977</v>
      </c>
    </row>
    <row r="445" spans="1:8" x14ac:dyDescent="0.25">
      <c r="A445" s="2" t="s">
        <v>365</v>
      </c>
      <c r="B445" s="2" t="s">
        <v>58</v>
      </c>
      <c r="C445" s="2" t="s">
        <v>354</v>
      </c>
      <c r="D445" s="2" t="s">
        <v>50</v>
      </c>
      <c r="E445" s="2" t="s">
        <v>355</v>
      </c>
      <c r="F445" s="5">
        <v>473</v>
      </c>
      <c r="G445">
        <v>1</v>
      </c>
      <c r="H445" t="s">
        <v>3978</v>
      </c>
    </row>
    <row r="446" spans="1:8" x14ac:dyDescent="0.25">
      <c r="A446" s="2" t="s">
        <v>365</v>
      </c>
      <c r="B446" s="2" t="s">
        <v>58</v>
      </c>
      <c r="C446" s="2" t="s">
        <v>366</v>
      </c>
      <c r="D446" s="2" t="s">
        <v>50</v>
      </c>
      <c r="E446" s="2" t="s">
        <v>355</v>
      </c>
      <c r="F446" s="5">
        <v>6</v>
      </c>
      <c r="G446">
        <v>2</v>
      </c>
      <c r="H446" t="s">
        <v>3979</v>
      </c>
    </row>
    <row r="447" spans="1:8" x14ac:dyDescent="0.25">
      <c r="A447" s="2" t="s">
        <v>367</v>
      </c>
      <c r="B447" s="2" t="s">
        <v>363</v>
      </c>
      <c r="C447" s="2" t="s">
        <v>364</v>
      </c>
      <c r="D447" s="2" t="s">
        <v>50</v>
      </c>
      <c r="E447" s="2" t="s">
        <v>278</v>
      </c>
      <c r="F447" s="5">
        <v>467</v>
      </c>
      <c r="G447">
        <v>1</v>
      </c>
      <c r="H447" t="s">
        <v>3980</v>
      </c>
    </row>
    <row r="448" spans="1:8" x14ac:dyDescent="0.25">
      <c r="A448" s="2" t="s">
        <v>367</v>
      </c>
      <c r="B448" s="2" t="s">
        <v>58</v>
      </c>
      <c r="C448" s="2" t="s">
        <v>354</v>
      </c>
      <c r="D448" s="2" t="s">
        <v>50</v>
      </c>
      <c r="E448" s="2" t="s">
        <v>355</v>
      </c>
      <c r="F448" s="5">
        <v>10</v>
      </c>
      <c r="G448">
        <v>2</v>
      </c>
      <c r="H448" t="s">
        <v>3981</v>
      </c>
    </row>
    <row r="449" spans="1:8" x14ac:dyDescent="0.25">
      <c r="A449" s="2" t="s">
        <v>367</v>
      </c>
      <c r="B449" s="2" t="s">
        <v>363</v>
      </c>
      <c r="C449" s="2" t="s">
        <v>368</v>
      </c>
      <c r="D449" s="2" t="s">
        <v>50</v>
      </c>
      <c r="E449" s="2" t="s">
        <v>278</v>
      </c>
      <c r="F449" s="5">
        <v>4</v>
      </c>
      <c r="G449">
        <v>3</v>
      </c>
      <c r="H449" t="s">
        <v>3982</v>
      </c>
    </row>
    <row r="450" spans="1:8" x14ac:dyDescent="0.25">
      <c r="A450" s="2" t="s">
        <v>369</v>
      </c>
      <c r="B450" s="2" t="s">
        <v>58</v>
      </c>
      <c r="C450" s="2" t="s">
        <v>370</v>
      </c>
      <c r="D450" s="2" t="s">
        <v>50</v>
      </c>
      <c r="E450" s="2" t="s">
        <v>168</v>
      </c>
      <c r="F450" s="5">
        <v>1</v>
      </c>
      <c r="G450">
        <v>1</v>
      </c>
      <c r="H450" t="s">
        <v>3983</v>
      </c>
    </row>
    <row r="451" spans="1:8" x14ac:dyDescent="0.25">
      <c r="A451" s="2" t="s">
        <v>371</v>
      </c>
      <c r="B451" s="2" t="s">
        <v>58</v>
      </c>
      <c r="C451" s="2" t="s">
        <v>372</v>
      </c>
      <c r="D451" s="2" t="s">
        <v>50</v>
      </c>
      <c r="E451" s="2" t="s">
        <v>168</v>
      </c>
      <c r="F451" s="5">
        <v>835</v>
      </c>
      <c r="G451">
        <v>1</v>
      </c>
      <c r="H451" t="s">
        <v>3984</v>
      </c>
    </row>
    <row r="452" spans="1:8" x14ac:dyDescent="0.25">
      <c r="A452" s="2" t="s">
        <v>373</v>
      </c>
      <c r="B452" s="2" t="s">
        <v>58</v>
      </c>
      <c r="C452" s="2" t="s">
        <v>372</v>
      </c>
      <c r="D452" s="2" t="s">
        <v>50</v>
      </c>
      <c r="E452" s="2" t="s">
        <v>168</v>
      </c>
      <c r="F452" s="5">
        <v>655</v>
      </c>
      <c r="G452">
        <v>1</v>
      </c>
      <c r="H452" t="s">
        <v>3985</v>
      </c>
    </row>
    <row r="453" spans="1:8" x14ac:dyDescent="0.25">
      <c r="A453" s="2" t="s">
        <v>373</v>
      </c>
      <c r="B453" s="2" t="s">
        <v>58</v>
      </c>
      <c r="C453" s="2" t="s">
        <v>169</v>
      </c>
      <c r="D453" s="2" t="s">
        <v>50</v>
      </c>
      <c r="E453" s="2" t="s">
        <v>168</v>
      </c>
      <c r="F453" s="5">
        <v>61</v>
      </c>
      <c r="G453">
        <v>2</v>
      </c>
      <c r="H453" t="s">
        <v>3986</v>
      </c>
    </row>
    <row r="454" spans="1:8" x14ac:dyDescent="0.25">
      <c r="A454" s="2" t="s">
        <v>374</v>
      </c>
      <c r="B454" s="2" t="s">
        <v>58</v>
      </c>
      <c r="C454" s="2" t="s">
        <v>372</v>
      </c>
      <c r="D454" s="2" t="s">
        <v>50</v>
      </c>
      <c r="E454" s="2" t="s">
        <v>168</v>
      </c>
      <c r="F454" s="5">
        <v>563</v>
      </c>
      <c r="G454">
        <v>1</v>
      </c>
      <c r="H454" t="s">
        <v>3987</v>
      </c>
    </row>
    <row r="455" spans="1:8" x14ac:dyDescent="0.25">
      <c r="A455" s="2" t="s">
        <v>375</v>
      </c>
      <c r="B455" s="2" t="s">
        <v>58</v>
      </c>
      <c r="C455" s="2" t="s">
        <v>372</v>
      </c>
      <c r="D455" s="2" t="s">
        <v>50</v>
      </c>
      <c r="E455" s="2" t="s">
        <v>168</v>
      </c>
      <c r="F455" s="5">
        <v>736</v>
      </c>
      <c r="G455">
        <v>1</v>
      </c>
      <c r="H455" t="s">
        <v>3988</v>
      </c>
    </row>
    <row r="456" spans="1:8" x14ac:dyDescent="0.25">
      <c r="A456" s="2" t="s">
        <v>375</v>
      </c>
      <c r="B456" s="2" t="s">
        <v>58</v>
      </c>
      <c r="C456" s="2" t="s">
        <v>370</v>
      </c>
      <c r="D456" s="2" t="s">
        <v>50</v>
      </c>
      <c r="E456" s="2" t="s">
        <v>168</v>
      </c>
      <c r="F456" s="5">
        <v>5</v>
      </c>
      <c r="G456">
        <v>2</v>
      </c>
      <c r="H456" t="s">
        <v>3989</v>
      </c>
    </row>
    <row r="457" spans="1:8" x14ac:dyDescent="0.25">
      <c r="A457" s="2" t="s">
        <v>376</v>
      </c>
      <c r="B457" s="2" t="s">
        <v>58</v>
      </c>
      <c r="C457" s="2" t="s">
        <v>372</v>
      </c>
      <c r="D457" s="2" t="s">
        <v>50</v>
      </c>
      <c r="E457" s="2" t="s">
        <v>168</v>
      </c>
      <c r="F457" s="5">
        <v>632</v>
      </c>
      <c r="G457">
        <v>1</v>
      </c>
      <c r="H457" t="s">
        <v>3990</v>
      </c>
    </row>
    <row r="458" spans="1:8" x14ac:dyDescent="0.25">
      <c r="A458" s="2" t="s">
        <v>376</v>
      </c>
      <c r="B458" s="2" t="s">
        <v>58</v>
      </c>
      <c r="C458" s="2" t="s">
        <v>167</v>
      </c>
      <c r="D458" s="2" t="s">
        <v>50</v>
      </c>
      <c r="E458" s="2" t="s">
        <v>168</v>
      </c>
      <c r="F458" s="5">
        <v>48</v>
      </c>
      <c r="G458">
        <v>2</v>
      </c>
      <c r="H458" t="s">
        <v>3991</v>
      </c>
    </row>
    <row r="459" spans="1:8" x14ac:dyDescent="0.25">
      <c r="A459" s="2" t="s">
        <v>377</v>
      </c>
      <c r="B459" s="2" t="s">
        <v>58</v>
      </c>
      <c r="C459" s="2" t="s">
        <v>169</v>
      </c>
      <c r="D459" s="2" t="s">
        <v>50</v>
      </c>
      <c r="E459" s="2" t="s">
        <v>168</v>
      </c>
      <c r="F459" s="5">
        <v>923</v>
      </c>
      <c r="G459">
        <v>1</v>
      </c>
      <c r="H459" t="s">
        <v>3992</v>
      </c>
    </row>
    <row r="460" spans="1:8" x14ac:dyDescent="0.25">
      <c r="A460" s="2" t="s">
        <v>377</v>
      </c>
      <c r="B460" s="2" t="s">
        <v>58</v>
      </c>
      <c r="C460" s="2" t="s">
        <v>372</v>
      </c>
      <c r="D460" s="2" t="s">
        <v>50</v>
      </c>
      <c r="E460" s="2" t="s">
        <v>168</v>
      </c>
      <c r="F460" s="5">
        <v>218</v>
      </c>
      <c r="G460">
        <v>2</v>
      </c>
      <c r="H460" t="s">
        <v>3993</v>
      </c>
    </row>
    <row r="461" spans="1:8" x14ac:dyDescent="0.25">
      <c r="A461" s="2" t="s">
        <v>378</v>
      </c>
      <c r="B461" s="2" t="s">
        <v>58</v>
      </c>
      <c r="C461" s="2" t="s">
        <v>169</v>
      </c>
      <c r="D461" s="2" t="s">
        <v>50</v>
      </c>
      <c r="E461" s="2" t="s">
        <v>168</v>
      </c>
      <c r="F461" s="5">
        <v>1126</v>
      </c>
      <c r="G461">
        <v>1</v>
      </c>
      <c r="H461" t="s">
        <v>3994</v>
      </c>
    </row>
    <row r="462" spans="1:8" x14ac:dyDescent="0.25">
      <c r="A462" s="2" t="s">
        <v>378</v>
      </c>
      <c r="B462" s="2" t="s">
        <v>58</v>
      </c>
      <c r="C462" s="2" t="s">
        <v>372</v>
      </c>
      <c r="D462" s="2" t="s">
        <v>50</v>
      </c>
      <c r="E462" s="2" t="s">
        <v>168</v>
      </c>
      <c r="F462" s="5">
        <v>757</v>
      </c>
      <c r="G462">
        <v>2</v>
      </c>
      <c r="H462" t="s">
        <v>3995</v>
      </c>
    </row>
    <row r="463" spans="1:8" x14ac:dyDescent="0.25">
      <c r="A463" s="2" t="s">
        <v>379</v>
      </c>
      <c r="B463" s="2" t="s">
        <v>58</v>
      </c>
      <c r="C463" s="2" t="s">
        <v>372</v>
      </c>
      <c r="D463" s="2" t="s">
        <v>50</v>
      </c>
      <c r="E463" s="2" t="s">
        <v>168</v>
      </c>
      <c r="F463" s="5">
        <v>626</v>
      </c>
      <c r="G463">
        <v>1</v>
      </c>
      <c r="H463" t="s">
        <v>3996</v>
      </c>
    </row>
    <row r="464" spans="1:8" x14ac:dyDescent="0.25">
      <c r="A464" s="2" t="s">
        <v>380</v>
      </c>
      <c r="B464" s="2" t="s">
        <v>58</v>
      </c>
      <c r="C464" s="2" t="s">
        <v>370</v>
      </c>
      <c r="D464" s="2" t="s">
        <v>50</v>
      </c>
      <c r="E464" s="2" t="s">
        <v>168</v>
      </c>
      <c r="F464" s="5">
        <v>859</v>
      </c>
      <c r="G464">
        <v>1</v>
      </c>
      <c r="H464" t="s">
        <v>3997</v>
      </c>
    </row>
    <row r="465" spans="1:8" x14ac:dyDescent="0.25">
      <c r="A465" s="2" t="s">
        <v>381</v>
      </c>
      <c r="B465" s="2" t="s">
        <v>58</v>
      </c>
      <c r="C465" s="2" t="s">
        <v>370</v>
      </c>
      <c r="D465" s="2" t="s">
        <v>50</v>
      </c>
      <c r="E465" s="2" t="s">
        <v>168</v>
      </c>
      <c r="F465" s="5">
        <v>697</v>
      </c>
      <c r="G465">
        <v>1</v>
      </c>
      <c r="H465" t="s">
        <v>3998</v>
      </c>
    </row>
    <row r="466" spans="1:8" x14ac:dyDescent="0.25">
      <c r="A466" s="2" t="s">
        <v>382</v>
      </c>
      <c r="B466" s="2" t="s">
        <v>58</v>
      </c>
      <c r="C466" s="2" t="s">
        <v>370</v>
      </c>
      <c r="D466" s="2" t="s">
        <v>50</v>
      </c>
      <c r="E466" s="2" t="s">
        <v>168</v>
      </c>
      <c r="F466" s="5">
        <v>946</v>
      </c>
      <c r="G466">
        <v>1</v>
      </c>
      <c r="H466" t="s">
        <v>3999</v>
      </c>
    </row>
    <row r="467" spans="1:8" x14ac:dyDescent="0.25">
      <c r="A467" s="2" t="s">
        <v>383</v>
      </c>
      <c r="B467" s="2" t="s">
        <v>58</v>
      </c>
      <c r="C467" s="2" t="s">
        <v>370</v>
      </c>
      <c r="D467" s="2" t="s">
        <v>50</v>
      </c>
      <c r="E467" s="2" t="s">
        <v>168</v>
      </c>
      <c r="F467" s="5">
        <v>1040</v>
      </c>
      <c r="G467">
        <v>1</v>
      </c>
      <c r="H467" t="s">
        <v>4000</v>
      </c>
    </row>
    <row r="468" spans="1:8" x14ac:dyDescent="0.25">
      <c r="A468" s="2" t="s">
        <v>384</v>
      </c>
      <c r="B468" s="2" t="s">
        <v>58</v>
      </c>
      <c r="C468" s="2" t="s">
        <v>370</v>
      </c>
      <c r="D468" s="2" t="s">
        <v>50</v>
      </c>
      <c r="E468" s="2" t="s">
        <v>168</v>
      </c>
      <c r="F468" s="5">
        <v>545</v>
      </c>
      <c r="G468">
        <v>1</v>
      </c>
      <c r="H468" t="s">
        <v>4001</v>
      </c>
    </row>
    <row r="469" spans="1:8" x14ac:dyDescent="0.25">
      <c r="A469" s="2" t="s">
        <v>384</v>
      </c>
      <c r="B469" s="2" t="s">
        <v>171</v>
      </c>
      <c r="C469" s="2" t="s">
        <v>190</v>
      </c>
      <c r="D469" s="2" t="s">
        <v>50</v>
      </c>
      <c r="E469" s="2" t="s">
        <v>168</v>
      </c>
      <c r="F469" s="5">
        <v>55</v>
      </c>
      <c r="G469">
        <v>2</v>
      </c>
      <c r="H469" t="s">
        <v>4002</v>
      </c>
    </row>
    <row r="470" spans="1:8" x14ac:dyDescent="0.25">
      <c r="A470" s="2" t="s">
        <v>385</v>
      </c>
      <c r="B470" s="2" t="s">
        <v>58</v>
      </c>
      <c r="C470" s="2" t="s">
        <v>370</v>
      </c>
      <c r="D470" s="2" t="s">
        <v>50</v>
      </c>
      <c r="E470" s="2" t="s">
        <v>168</v>
      </c>
      <c r="F470" s="5">
        <v>207</v>
      </c>
      <c r="G470">
        <v>1</v>
      </c>
      <c r="H470" t="s">
        <v>4003</v>
      </c>
    </row>
    <row r="471" spans="1:8" x14ac:dyDescent="0.25">
      <c r="A471" s="2" t="s">
        <v>385</v>
      </c>
      <c r="B471" s="2" t="s">
        <v>171</v>
      </c>
      <c r="C471" s="2" t="s">
        <v>190</v>
      </c>
      <c r="D471" s="2" t="s">
        <v>50</v>
      </c>
      <c r="E471" s="2" t="s">
        <v>168</v>
      </c>
      <c r="F471" s="5">
        <v>63</v>
      </c>
      <c r="G471">
        <v>2</v>
      </c>
      <c r="H471" t="s">
        <v>4004</v>
      </c>
    </row>
    <row r="472" spans="1:8" x14ac:dyDescent="0.25">
      <c r="A472" s="2" t="s">
        <v>386</v>
      </c>
      <c r="B472" s="2" t="s">
        <v>171</v>
      </c>
      <c r="C472" s="2" t="s">
        <v>190</v>
      </c>
      <c r="D472" s="2" t="s">
        <v>50</v>
      </c>
      <c r="E472" s="2" t="s">
        <v>168</v>
      </c>
      <c r="F472" s="5">
        <v>207</v>
      </c>
      <c r="G472">
        <v>1</v>
      </c>
      <c r="H472" t="s">
        <v>4005</v>
      </c>
    </row>
    <row r="473" spans="1:8" x14ac:dyDescent="0.25">
      <c r="A473" s="2" t="s">
        <v>386</v>
      </c>
      <c r="B473" s="2" t="s">
        <v>58</v>
      </c>
      <c r="C473" s="2" t="s">
        <v>370</v>
      </c>
      <c r="D473" s="2" t="s">
        <v>50</v>
      </c>
      <c r="E473" s="2" t="s">
        <v>168</v>
      </c>
      <c r="F473" s="5">
        <v>17</v>
      </c>
      <c r="G473">
        <v>2</v>
      </c>
      <c r="H473" t="s">
        <v>4006</v>
      </c>
    </row>
    <row r="474" spans="1:8" x14ac:dyDescent="0.25">
      <c r="A474" s="2" t="s">
        <v>387</v>
      </c>
      <c r="B474" s="2" t="s">
        <v>171</v>
      </c>
      <c r="C474" s="2" t="s">
        <v>190</v>
      </c>
      <c r="D474" s="2" t="s">
        <v>50</v>
      </c>
      <c r="E474" s="2" t="s">
        <v>168</v>
      </c>
      <c r="F474" s="5">
        <v>223</v>
      </c>
      <c r="G474">
        <v>1</v>
      </c>
      <c r="H474" t="s">
        <v>4007</v>
      </c>
    </row>
    <row r="475" spans="1:8" x14ac:dyDescent="0.25">
      <c r="A475" s="2" t="s">
        <v>387</v>
      </c>
      <c r="B475" s="2" t="s">
        <v>171</v>
      </c>
      <c r="C475" s="2" t="s">
        <v>172</v>
      </c>
      <c r="D475" s="2" t="s">
        <v>50</v>
      </c>
      <c r="E475" s="2" t="s">
        <v>168</v>
      </c>
      <c r="F475" s="5">
        <v>60</v>
      </c>
      <c r="G475">
        <v>2</v>
      </c>
      <c r="H475" t="s">
        <v>4008</v>
      </c>
    </row>
    <row r="476" spans="1:8" x14ac:dyDescent="0.25">
      <c r="A476" s="2" t="s">
        <v>388</v>
      </c>
      <c r="B476" s="2" t="s">
        <v>171</v>
      </c>
      <c r="C476" s="2" t="s">
        <v>190</v>
      </c>
      <c r="D476" s="2" t="s">
        <v>50</v>
      </c>
      <c r="E476" s="2" t="s">
        <v>168</v>
      </c>
      <c r="F476" s="5">
        <v>191</v>
      </c>
      <c r="G476">
        <v>1</v>
      </c>
      <c r="H476" t="s">
        <v>4009</v>
      </c>
    </row>
    <row r="477" spans="1:8" x14ac:dyDescent="0.25">
      <c r="A477" s="2" t="s">
        <v>388</v>
      </c>
      <c r="B477" s="2" t="s">
        <v>171</v>
      </c>
      <c r="C477" s="2" t="s">
        <v>172</v>
      </c>
      <c r="D477" s="2" t="s">
        <v>50</v>
      </c>
      <c r="E477" s="2" t="s">
        <v>168</v>
      </c>
      <c r="F477" s="5">
        <v>1</v>
      </c>
      <c r="G477">
        <v>2</v>
      </c>
      <c r="H477" t="s">
        <v>4010</v>
      </c>
    </row>
    <row r="478" spans="1:8" x14ac:dyDescent="0.25">
      <c r="A478" s="2" t="s">
        <v>389</v>
      </c>
      <c r="B478" s="2" t="s">
        <v>58</v>
      </c>
      <c r="C478" s="2" t="s">
        <v>370</v>
      </c>
      <c r="D478" s="2" t="s">
        <v>50</v>
      </c>
      <c r="E478" s="2" t="s">
        <v>168</v>
      </c>
      <c r="F478" s="5">
        <v>103</v>
      </c>
      <c r="G478">
        <v>1</v>
      </c>
      <c r="H478" t="s">
        <v>4011</v>
      </c>
    </row>
    <row r="479" spans="1:8" x14ac:dyDescent="0.25">
      <c r="A479" s="2" t="s">
        <v>390</v>
      </c>
      <c r="B479" s="2" t="s">
        <v>58</v>
      </c>
      <c r="C479" s="2" t="s">
        <v>372</v>
      </c>
      <c r="D479" s="2" t="s">
        <v>50</v>
      </c>
      <c r="E479" s="2" t="s">
        <v>168</v>
      </c>
      <c r="F479" s="5">
        <v>923</v>
      </c>
      <c r="G479">
        <v>1</v>
      </c>
      <c r="H479" t="s">
        <v>4012</v>
      </c>
    </row>
    <row r="480" spans="1:8" x14ac:dyDescent="0.25">
      <c r="A480" s="2" t="s">
        <v>390</v>
      </c>
      <c r="B480" s="2" t="s">
        <v>58</v>
      </c>
      <c r="C480" s="2" t="s">
        <v>370</v>
      </c>
      <c r="D480" s="2" t="s">
        <v>50</v>
      </c>
      <c r="E480" s="2" t="s">
        <v>168</v>
      </c>
      <c r="F480" s="5">
        <v>1</v>
      </c>
      <c r="G480">
        <v>2</v>
      </c>
      <c r="H480" t="s">
        <v>4013</v>
      </c>
    </row>
    <row r="481" spans="1:8" x14ac:dyDescent="0.25">
      <c r="A481" s="2" t="s">
        <v>391</v>
      </c>
      <c r="B481" s="2" t="s">
        <v>58</v>
      </c>
      <c r="C481" s="2" t="s">
        <v>169</v>
      </c>
      <c r="D481" s="2" t="s">
        <v>50</v>
      </c>
      <c r="E481" s="2" t="s">
        <v>168</v>
      </c>
      <c r="F481" s="5">
        <v>738</v>
      </c>
      <c r="G481">
        <v>1</v>
      </c>
      <c r="H481" t="s">
        <v>4014</v>
      </c>
    </row>
    <row r="482" spans="1:8" x14ac:dyDescent="0.25">
      <c r="A482" s="2" t="s">
        <v>392</v>
      </c>
      <c r="B482" s="2" t="s">
        <v>58</v>
      </c>
      <c r="C482" s="2" t="s">
        <v>167</v>
      </c>
      <c r="D482" s="2" t="s">
        <v>50</v>
      </c>
      <c r="E482" s="2" t="s">
        <v>168</v>
      </c>
      <c r="F482" s="5">
        <v>631</v>
      </c>
      <c r="G482">
        <v>1</v>
      </c>
      <c r="H482" t="s">
        <v>4015</v>
      </c>
    </row>
    <row r="483" spans="1:8" x14ac:dyDescent="0.25">
      <c r="A483" s="2" t="s">
        <v>392</v>
      </c>
      <c r="B483" s="2" t="s">
        <v>58</v>
      </c>
      <c r="C483" s="2" t="s">
        <v>169</v>
      </c>
      <c r="D483" s="2" t="s">
        <v>50</v>
      </c>
      <c r="E483" s="2" t="s">
        <v>168</v>
      </c>
      <c r="F483" s="5">
        <v>3</v>
      </c>
      <c r="G483">
        <v>2</v>
      </c>
      <c r="H483" t="s">
        <v>4016</v>
      </c>
    </row>
    <row r="484" spans="1:8" x14ac:dyDescent="0.25">
      <c r="A484" s="2" t="s">
        <v>392</v>
      </c>
      <c r="B484" s="2" t="s">
        <v>58</v>
      </c>
      <c r="C484" s="2" t="s">
        <v>372</v>
      </c>
      <c r="D484" s="2" t="s">
        <v>50</v>
      </c>
      <c r="E484" s="2" t="s">
        <v>168</v>
      </c>
      <c r="F484" s="5">
        <v>2</v>
      </c>
      <c r="G484">
        <v>3</v>
      </c>
      <c r="H484" t="s">
        <v>4017</v>
      </c>
    </row>
    <row r="485" spans="1:8" x14ac:dyDescent="0.25">
      <c r="A485" s="2" t="s">
        <v>393</v>
      </c>
      <c r="B485" s="2" t="s">
        <v>58</v>
      </c>
      <c r="C485" s="2" t="s">
        <v>169</v>
      </c>
      <c r="D485" s="2" t="s">
        <v>50</v>
      </c>
      <c r="E485" s="2" t="s">
        <v>168</v>
      </c>
      <c r="F485" s="5">
        <v>435</v>
      </c>
      <c r="G485">
        <v>1</v>
      </c>
      <c r="H485" t="s">
        <v>4018</v>
      </c>
    </row>
    <row r="486" spans="1:8" x14ac:dyDescent="0.25">
      <c r="A486" s="2" t="s">
        <v>394</v>
      </c>
      <c r="B486" s="2" t="s">
        <v>58</v>
      </c>
      <c r="C486" s="2" t="s">
        <v>169</v>
      </c>
      <c r="D486" s="2" t="s">
        <v>50</v>
      </c>
      <c r="E486" s="2" t="s">
        <v>168</v>
      </c>
      <c r="F486" s="5">
        <v>823</v>
      </c>
      <c r="G486">
        <v>1</v>
      </c>
      <c r="H486" t="s">
        <v>4019</v>
      </c>
    </row>
    <row r="487" spans="1:8" x14ac:dyDescent="0.25">
      <c r="A487" s="2" t="s">
        <v>395</v>
      </c>
      <c r="B487" s="2" t="s">
        <v>58</v>
      </c>
      <c r="C487" s="2" t="s">
        <v>169</v>
      </c>
      <c r="D487" s="2" t="s">
        <v>50</v>
      </c>
      <c r="E487" s="2" t="s">
        <v>168</v>
      </c>
      <c r="F487" s="5">
        <v>761</v>
      </c>
      <c r="G487">
        <v>1</v>
      </c>
      <c r="H487" t="s">
        <v>4020</v>
      </c>
    </row>
    <row r="488" spans="1:8" x14ac:dyDescent="0.25">
      <c r="A488" s="2" t="s">
        <v>396</v>
      </c>
      <c r="B488" s="2" t="s">
        <v>58</v>
      </c>
      <c r="C488" s="2" t="s">
        <v>169</v>
      </c>
      <c r="D488" s="2" t="s">
        <v>50</v>
      </c>
      <c r="E488" s="2" t="s">
        <v>168</v>
      </c>
      <c r="F488" s="5">
        <v>492</v>
      </c>
      <c r="G488">
        <v>1</v>
      </c>
      <c r="H488" t="s">
        <v>4021</v>
      </c>
    </row>
    <row r="489" spans="1:8" x14ac:dyDescent="0.25">
      <c r="A489" s="2" t="s">
        <v>397</v>
      </c>
      <c r="B489" s="2" t="s">
        <v>58</v>
      </c>
      <c r="C489" s="2" t="s">
        <v>169</v>
      </c>
      <c r="D489" s="2" t="s">
        <v>50</v>
      </c>
      <c r="E489" s="2" t="s">
        <v>168</v>
      </c>
      <c r="F489" s="5">
        <v>920</v>
      </c>
      <c r="G489">
        <v>1</v>
      </c>
      <c r="H489" t="s">
        <v>4022</v>
      </c>
    </row>
    <row r="490" spans="1:8" x14ac:dyDescent="0.25">
      <c r="A490" s="2" t="s">
        <v>398</v>
      </c>
      <c r="B490" s="2" t="s">
        <v>58</v>
      </c>
      <c r="C490" s="2" t="s">
        <v>167</v>
      </c>
      <c r="D490" s="2" t="s">
        <v>50</v>
      </c>
      <c r="E490" s="2" t="s">
        <v>168</v>
      </c>
      <c r="F490" s="5">
        <v>611</v>
      </c>
      <c r="G490">
        <v>1</v>
      </c>
      <c r="H490" t="s">
        <v>4023</v>
      </c>
    </row>
    <row r="491" spans="1:8" x14ac:dyDescent="0.25">
      <c r="A491" s="2" t="s">
        <v>398</v>
      </c>
      <c r="B491" s="2" t="s">
        <v>171</v>
      </c>
      <c r="C491" s="2" t="s">
        <v>172</v>
      </c>
      <c r="D491" s="2" t="s">
        <v>50</v>
      </c>
      <c r="E491" s="2" t="s">
        <v>168</v>
      </c>
      <c r="F491" s="5">
        <v>2</v>
      </c>
      <c r="G491">
        <v>2</v>
      </c>
      <c r="H491" t="s">
        <v>4024</v>
      </c>
    </row>
    <row r="492" spans="1:8" x14ac:dyDescent="0.25">
      <c r="A492" s="2" t="s">
        <v>399</v>
      </c>
      <c r="B492" s="2" t="s">
        <v>58</v>
      </c>
      <c r="C492" s="2" t="s">
        <v>372</v>
      </c>
      <c r="D492" s="2" t="s">
        <v>50</v>
      </c>
      <c r="E492" s="2" t="s">
        <v>168</v>
      </c>
      <c r="F492" s="5">
        <v>1062</v>
      </c>
      <c r="G492">
        <v>1</v>
      </c>
      <c r="H492" t="s">
        <v>4025</v>
      </c>
    </row>
    <row r="493" spans="1:8" x14ac:dyDescent="0.25">
      <c r="A493" s="2" t="s">
        <v>400</v>
      </c>
      <c r="B493" s="2" t="s">
        <v>58</v>
      </c>
      <c r="C493" s="2" t="s">
        <v>370</v>
      </c>
      <c r="D493" s="2" t="s">
        <v>50</v>
      </c>
      <c r="E493" s="2" t="s">
        <v>168</v>
      </c>
      <c r="F493" s="5">
        <v>414</v>
      </c>
      <c r="G493">
        <v>1</v>
      </c>
      <c r="H493" t="s">
        <v>4026</v>
      </c>
    </row>
    <row r="494" spans="1:8" x14ac:dyDescent="0.25">
      <c r="A494" s="2" t="s">
        <v>400</v>
      </c>
      <c r="B494" s="2" t="s">
        <v>58</v>
      </c>
      <c r="C494" s="2" t="s">
        <v>167</v>
      </c>
      <c r="D494" s="2" t="s">
        <v>50</v>
      </c>
      <c r="E494" s="2" t="s">
        <v>168</v>
      </c>
      <c r="F494" s="5">
        <v>267</v>
      </c>
      <c r="G494">
        <v>2</v>
      </c>
      <c r="H494" t="s">
        <v>4027</v>
      </c>
    </row>
    <row r="495" spans="1:8" x14ac:dyDescent="0.25">
      <c r="A495" s="2" t="s">
        <v>400</v>
      </c>
      <c r="B495" s="2" t="s">
        <v>171</v>
      </c>
      <c r="C495" s="2" t="s">
        <v>172</v>
      </c>
      <c r="D495" s="2" t="s">
        <v>50</v>
      </c>
      <c r="E495" s="2" t="s">
        <v>168</v>
      </c>
      <c r="F495" s="5">
        <v>26</v>
      </c>
      <c r="G495">
        <v>3</v>
      </c>
      <c r="H495" t="s">
        <v>4028</v>
      </c>
    </row>
    <row r="496" spans="1:8" x14ac:dyDescent="0.25">
      <c r="A496" s="2" t="s">
        <v>400</v>
      </c>
      <c r="B496" s="2" t="s">
        <v>171</v>
      </c>
      <c r="C496" s="2" t="s">
        <v>190</v>
      </c>
      <c r="D496" s="2" t="s">
        <v>50</v>
      </c>
      <c r="E496" s="2" t="s">
        <v>168</v>
      </c>
      <c r="F496" s="5">
        <v>2</v>
      </c>
      <c r="G496">
        <v>4</v>
      </c>
      <c r="H496" t="s">
        <v>4029</v>
      </c>
    </row>
    <row r="497" spans="1:8" x14ac:dyDescent="0.25">
      <c r="A497" s="2" t="s">
        <v>401</v>
      </c>
      <c r="B497" s="2" t="s">
        <v>58</v>
      </c>
      <c r="C497" s="2" t="s">
        <v>370</v>
      </c>
      <c r="D497" s="2" t="s">
        <v>50</v>
      </c>
      <c r="E497" s="2" t="s">
        <v>168</v>
      </c>
      <c r="F497" s="5">
        <v>192</v>
      </c>
      <c r="G497">
        <v>1</v>
      </c>
      <c r="H497" t="s">
        <v>4030</v>
      </c>
    </row>
    <row r="498" spans="1:8" x14ac:dyDescent="0.25">
      <c r="A498" s="2" t="s">
        <v>401</v>
      </c>
      <c r="B498" s="2" t="s">
        <v>58</v>
      </c>
      <c r="C498" s="2" t="s">
        <v>167</v>
      </c>
      <c r="D498" s="2" t="s">
        <v>50</v>
      </c>
      <c r="E498" s="2" t="s">
        <v>168</v>
      </c>
      <c r="F498" s="5">
        <v>6</v>
      </c>
      <c r="G498">
        <v>2</v>
      </c>
      <c r="H498" t="s">
        <v>4031</v>
      </c>
    </row>
    <row r="499" spans="1:8" x14ac:dyDescent="0.25">
      <c r="A499" s="2" t="s">
        <v>402</v>
      </c>
      <c r="B499" s="2" t="s">
        <v>58</v>
      </c>
      <c r="C499" s="2" t="s">
        <v>370</v>
      </c>
      <c r="D499" s="2" t="s">
        <v>50</v>
      </c>
      <c r="E499" s="2" t="s">
        <v>168</v>
      </c>
      <c r="F499" s="5">
        <v>740</v>
      </c>
      <c r="G499">
        <v>1</v>
      </c>
      <c r="H499" t="s">
        <v>4032</v>
      </c>
    </row>
    <row r="500" spans="1:8" x14ac:dyDescent="0.25">
      <c r="A500" s="2" t="s">
        <v>403</v>
      </c>
      <c r="B500" s="2" t="s">
        <v>58</v>
      </c>
      <c r="C500" s="2" t="s">
        <v>370</v>
      </c>
      <c r="D500" s="2" t="s">
        <v>50</v>
      </c>
      <c r="E500" s="2" t="s">
        <v>168</v>
      </c>
      <c r="F500" s="5">
        <v>316</v>
      </c>
      <c r="G500">
        <v>1</v>
      </c>
      <c r="H500" t="s">
        <v>4033</v>
      </c>
    </row>
    <row r="501" spans="1:8" x14ac:dyDescent="0.25">
      <c r="A501" s="2" t="s">
        <v>404</v>
      </c>
      <c r="B501" s="2" t="s">
        <v>58</v>
      </c>
      <c r="C501" s="2" t="s">
        <v>372</v>
      </c>
      <c r="D501" s="2" t="s">
        <v>50</v>
      </c>
      <c r="E501" s="2" t="s">
        <v>168</v>
      </c>
      <c r="F501" s="5">
        <v>1288</v>
      </c>
      <c r="G501">
        <v>1</v>
      </c>
      <c r="H501" t="s">
        <v>4034</v>
      </c>
    </row>
    <row r="502" spans="1:8" x14ac:dyDescent="0.25">
      <c r="A502" s="2" t="s">
        <v>405</v>
      </c>
      <c r="B502" s="2" t="s">
        <v>58</v>
      </c>
      <c r="C502" s="2" t="s">
        <v>372</v>
      </c>
      <c r="D502" s="2" t="s">
        <v>50</v>
      </c>
      <c r="E502" s="2" t="s">
        <v>168</v>
      </c>
      <c r="F502" s="5">
        <v>791</v>
      </c>
      <c r="G502">
        <v>1</v>
      </c>
      <c r="H502" t="s">
        <v>4035</v>
      </c>
    </row>
    <row r="503" spans="1:8" x14ac:dyDescent="0.25">
      <c r="A503" s="2" t="s">
        <v>406</v>
      </c>
      <c r="B503" s="2" t="s">
        <v>58</v>
      </c>
      <c r="C503" s="2" t="s">
        <v>372</v>
      </c>
      <c r="D503" s="2" t="s">
        <v>50</v>
      </c>
      <c r="E503" s="2" t="s">
        <v>168</v>
      </c>
      <c r="F503" s="5">
        <v>707</v>
      </c>
      <c r="G503">
        <v>1</v>
      </c>
      <c r="H503" t="s">
        <v>4036</v>
      </c>
    </row>
    <row r="504" spans="1:8" x14ac:dyDescent="0.25">
      <c r="A504" s="2" t="s">
        <v>406</v>
      </c>
      <c r="B504" s="2" t="s">
        <v>58</v>
      </c>
      <c r="C504" s="2" t="s">
        <v>169</v>
      </c>
      <c r="D504" s="2" t="s">
        <v>50</v>
      </c>
      <c r="E504" s="2" t="s">
        <v>168</v>
      </c>
      <c r="F504" s="5">
        <v>63</v>
      </c>
      <c r="G504">
        <v>2</v>
      </c>
      <c r="H504" t="s">
        <v>4037</v>
      </c>
    </row>
    <row r="505" spans="1:8" x14ac:dyDescent="0.25">
      <c r="A505" s="2" t="s">
        <v>407</v>
      </c>
      <c r="B505" s="2" t="s">
        <v>58</v>
      </c>
      <c r="C505" s="2" t="s">
        <v>372</v>
      </c>
      <c r="D505" s="2" t="s">
        <v>50</v>
      </c>
      <c r="E505" s="2" t="s">
        <v>168</v>
      </c>
      <c r="F505" s="5">
        <v>747</v>
      </c>
      <c r="G505">
        <v>1</v>
      </c>
      <c r="H505" t="s">
        <v>4038</v>
      </c>
    </row>
    <row r="506" spans="1:8" x14ac:dyDescent="0.25">
      <c r="A506" s="2" t="s">
        <v>407</v>
      </c>
      <c r="B506" s="2" t="s">
        <v>58</v>
      </c>
      <c r="C506" s="2" t="s">
        <v>370</v>
      </c>
      <c r="D506" s="2" t="s">
        <v>50</v>
      </c>
      <c r="E506" s="2" t="s">
        <v>168</v>
      </c>
      <c r="F506" s="5">
        <v>108</v>
      </c>
      <c r="G506">
        <v>2</v>
      </c>
      <c r="H506" t="s">
        <v>4039</v>
      </c>
    </row>
    <row r="507" spans="1:8" x14ac:dyDescent="0.25">
      <c r="A507" s="2" t="s">
        <v>408</v>
      </c>
      <c r="B507" s="2" t="s">
        <v>58</v>
      </c>
      <c r="C507" s="2" t="s">
        <v>372</v>
      </c>
      <c r="D507" s="2" t="s">
        <v>50</v>
      </c>
      <c r="E507" s="2" t="s">
        <v>168</v>
      </c>
      <c r="F507" s="5">
        <v>903</v>
      </c>
      <c r="G507">
        <v>1</v>
      </c>
      <c r="H507" t="s">
        <v>4040</v>
      </c>
    </row>
    <row r="508" spans="1:8" x14ac:dyDescent="0.25">
      <c r="A508" s="2" t="s">
        <v>409</v>
      </c>
      <c r="B508" s="2" t="s">
        <v>58</v>
      </c>
      <c r="C508" s="2" t="s">
        <v>372</v>
      </c>
      <c r="D508" s="2" t="s">
        <v>50</v>
      </c>
      <c r="E508" s="2" t="s">
        <v>168</v>
      </c>
      <c r="F508" s="5">
        <v>6</v>
      </c>
      <c r="G508">
        <v>1</v>
      </c>
      <c r="H508" t="s">
        <v>4041</v>
      </c>
    </row>
    <row r="509" spans="1:8" x14ac:dyDescent="0.25">
      <c r="A509" s="2" t="s">
        <v>410</v>
      </c>
      <c r="B509" s="2" t="s">
        <v>58</v>
      </c>
      <c r="C509" s="2" t="s">
        <v>372</v>
      </c>
      <c r="D509" s="2" t="s">
        <v>50</v>
      </c>
      <c r="E509" s="2" t="s">
        <v>168</v>
      </c>
      <c r="F509" s="5">
        <v>139</v>
      </c>
      <c r="G509">
        <v>1</v>
      </c>
      <c r="H509" t="s">
        <v>4042</v>
      </c>
    </row>
    <row r="510" spans="1:8" x14ac:dyDescent="0.25">
      <c r="A510" s="2" t="s">
        <v>424</v>
      </c>
      <c r="B510" s="2" t="s">
        <v>425</v>
      </c>
      <c r="C510" s="2" t="s">
        <v>426</v>
      </c>
      <c r="D510" s="2" t="s">
        <v>50</v>
      </c>
      <c r="E510" s="2" t="s">
        <v>199</v>
      </c>
      <c r="F510" s="5">
        <v>655</v>
      </c>
      <c r="G510">
        <v>1</v>
      </c>
      <c r="H510" t="s">
        <v>4043</v>
      </c>
    </row>
    <row r="511" spans="1:8" x14ac:dyDescent="0.25">
      <c r="A511" s="2" t="s">
        <v>427</v>
      </c>
      <c r="B511" s="2" t="s">
        <v>425</v>
      </c>
      <c r="C511" s="2" t="s">
        <v>428</v>
      </c>
      <c r="D511" s="2" t="s">
        <v>50</v>
      </c>
      <c r="E511" s="2" t="s">
        <v>199</v>
      </c>
      <c r="F511" s="5">
        <v>655</v>
      </c>
      <c r="G511">
        <v>1</v>
      </c>
      <c r="H511" t="s">
        <v>4044</v>
      </c>
    </row>
    <row r="512" spans="1:8" x14ac:dyDescent="0.25">
      <c r="A512" s="2" t="s">
        <v>429</v>
      </c>
      <c r="B512" s="2" t="s">
        <v>425</v>
      </c>
      <c r="C512" s="2" t="s">
        <v>428</v>
      </c>
      <c r="D512" s="2" t="s">
        <v>50</v>
      </c>
      <c r="E512" s="2" t="s">
        <v>199</v>
      </c>
      <c r="F512" s="5">
        <v>1059</v>
      </c>
      <c r="G512">
        <v>1</v>
      </c>
      <c r="H512" t="s">
        <v>4045</v>
      </c>
    </row>
    <row r="513" spans="1:8" x14ac:dyDescent="0.25">
      <c r="A513" s="2" t="s">
        <v>430</v>
      </c>
      <c r="B513" s="2" t="s">
        <v>425</v>
      </c>
      <c r="C513" s="2" t="s">
        <v>431</v>
      </c>
      <c r="D513" s="2" t="s">
        <v>50</v>
      </c>
      <c r="E513" s="2" t="s">
        <v>199</v>
      </c>
      <c r="F513" s="5">
        <v>430</v>
      </c>
      <c r="G513">
        <v>1</v>
      </c>
      <c r="H513" t="s">
        <v>4046</v>
      </c>
    </row>
    <row r="514" spans="1:8" x14ac:dyDescent="0.25">
      <c r="A514" s="2" t="s">
        <v>430</v>
      </c>
      <c r="B514" s="2" t="s">
        <v>425</v>
      </c>
      <c r="C514" s="2" t="s">
        <v>428</v>
      </c>
      <c r="D514" s="2" t="s">
        <v>50</v>
      </c>
      <c r="E514" s="2" t="s">
        <v>199</v>
      </c>
      <c r="F514" s="5">
        <v>26</v>
      </c>
      <c r="G514">
        <v>2</v>
      </c>
      <c r="H514" t="s">
        <v>4047</v>
      </c>
    </row>
    <row r="515" spans="1:8" x14ac:dyDescent="0.25">
      <c r="A515" s="2" t="s">
        <v>432</v>
      </c>
      <c r="B515" s="2" t="s">
        <v>425</v>
      </c>
      <c r="C515" s="2" t="s">
        <v>431</v>
      </c>
      <c r="D515" s="2" t="s">
        <v>50</v>
      </c>
      <c r="E515" s="2" t="s">
        <v>199</v>
      </c>
      <c r="F515" s="5">
        <v>577</v>
      </c>
      <c r="G515">
        <v>1</v>
      </c>
      <c r="H515" t="s">
        <v>4048</v>
      </c>
    </row>
    <row r="516" spans="1:8" x14ac:dyDescent="0.25">
      <c r="A516" s="2" t="s">
        <v>433</v>
      </c>
      <c r="B516" s="2" t="s">
        <v>425</v>
      </c>
      <c r="C516" s="2" t="s">
        <v>431</v>
      </c>
      <c r="D516" s="2" t="s">
        <v>50</v>
      </c>
      <c r="E516" s="2" t="s">
        <v>199</v>
      </c>
      <c r="F516" s="5">
        <v>1186</v>
      </c>
      <c r="G516">
        <v>1</v>
      </c>
      <c r="H516" t="s">
        <v>4049</v>
      </c>
    </row>
    <row r="517" spans="1:8" x14ac:dyDescent="0.25">
      <c r="A517" s="2" t="s">
        <v>433</v>
      </c>
      <c r="B517" s="2" t="s">
        <v>425</v>
      </c>
      <c r="C517" s="2" t="s">
        <v>434</v>
      </c>
      <c r="D517" s="2" t="s">
        <v>50</v>
      </c>
      <c r="E517" s="2" t="s">
        <v>199</v>
      </c>
      <c r="F517" s="5">
        <v>104</v>
      </c>
      <c r="G517">
        <v>2</v>
      </c>
      <c r="H517" t="s">
        <v>4050</v>
      </c>
    </row>
    <row r="518" spans="1:8" x14ac:dyDescent="0.25">
      <c r="A518" s="2" t="s">
        <v>435</v>
      </c>
      <c r="B518" s="2" t="s">
        <v>425</v>
      </c>
      <c r="C518" s="2" t="s">
        <v>431</v>
      </c>
      <c r="D518" s="2" t="s">
        <v>50</v>
      </c>
      <c r="E518" s="2" t="s">
        <v>199</v>
      </c>
      <c r="F518" s="5">
        <v>567</v>
      </c>
      <c r="G518">
        <v>1</v>
      </c>
      <c r="H518" t="s">
        <v>4051</v>
      </c>
    </row>
    <row r="519" spans="1:8" x14ac:dyDescent="0.25">
      <c r="A519" s="2" t="s">
        <v>436</v>
      </c>
      <c r="B519" s="2" t="s">
        <v>425</v>
      </c>
      <c r="C519" s="2" t="s">
        <v>428</v>
      </c>
      <c r="D519" s="2" t="s">
        <v>50</v>
      </c>
      <c r="E519" s="2" t="s">
        <v>199</v>
      </c>
      <c r="F519" s="5">
        <v>255</v>
      </c>
      <c r="G519">
        <v>1</v>
      </c>
      <c r="H519" t="s">
        <v>4052</v>
      </c>
    </row>
    <row r="520" spans="1:8" x14ac:dyDescent="0.25">
      <c r="A520" s="2" t="s">
        <v>437</v>
      </c>
      <c r="B520" s="2" t="s">
        <v>425</v>
      </c>
      <c r="C520" s="2" t="s">
        <v>428</v>
      </c>
      <c r="D520" s="2" t="s">
        <v>50</v>
      </c>
      <c r="E520" s="2" t="s">
        <v>199</v>
      </c>
      <c r="F520" s="5">
        <v>218</v>
      </c>
      <c r="G520">
        <v>1</v>
      </c>
      <c r="H520" t="s">
        <v>4053</v>
      </c>
    </row>
    <row r="521" spans="1:8" x14ac:dyDescent="0.25">
      <c r="A521" s="2" t="s">
        <v>438</v>
      </c>
      <c r="B521" s="2" t="s">
        <v>425</v>
      </c>
      <c r="C521" s="2" t="s">
        <v>434</v>
      </c>
      <c r="D521" s="2" t="s">
        <v>50</v>
      </c>
      <c r="E521" s="2" t="s">
        <v>199</v>
      </c>
      <c r="F521" s="5">
        <v>25</v>
      </c>
      <c r="G521">
        <v>1</v>
      </c>
      <c r="H521" t="s">
        <v>4054</v>
      </c>
    </row>
    <row r="522" spans="1:8" x14ac:dyDescent="0.25">
      <c r="A522" s="2" t="s">
        <v>439</v>
      </c>
      <c r="B522" s="2" t="s">
        <v>425</v>
      </c>
      <c r="C522" s="2" t="s">
        <v>434</v>
      </c>
      <c r="D522" s="2" t="s">
        <v>50</v>
      </c>
      <c r="E522" s="2" t="s">
        <v>199</v>
      </c>
      <c r="F522" s="5">
        <v>67</v>
      </c>
      <c r="G522">
        <v>1</v>
      </c>
      <c r="H522" t="s">
        <v>4055</v>
      </c>
    </row>
    <row r="523" spans="1:8" x14ac:dyDescent="0.25">
      <c r="A523" s="2" t="s">
        <v>440</v>
      </c>
      <c r="B523" s="2" t="s">
        <v>425</v>
      </c>
      <c r="C523" s="2" t="s">
        <v>426</v>
      </c>
      <c r="D523" s="2" t="s">
        <v>50</v>
      </c>
      <c r="E523" s="2" t="s">
        <v>199</v>
      </c>
      <c r="F523" s="5">
        <v>910</v>
      </c>
      <c r="G523">
        <v>1</v>
      </c>
      <c r="H523" t="s">
        <v>4056</v>
      </c>
    </row>
    <row r="524" spans="1:8" x14ac:dyDescent="0.25">
      <c r="A524" s="2" t="s">
        <v>441</v>
      </c>
      <c r="B524" s="2" t="s">
        <v>425</v>
      </c>
      <c r="C524" s="2" t="s">
        <v>434</v>
      </c>
      <c r="D524" s="2" t="s">
        <v>50</v>
      </c>
      <c r="E524" s="2" t="s">
        <v>199</v>
      </c>
      <c r="F524" s="5">
        <v>195</v>
      </c>
      <c r="G524">
        <v>1</v>
      </c>
      <c r="H524" t="s">
        <v>4057</v>
      </c>
    </row>
    <row r="525" spans="1:8" x14ac:dyDescent="0.25">
      <c r="A525" s="2" t="s">
        <v>442</v>
      </c>
      <c r="B525" s="2" t="s">
        <v>425</v>
      </c>
      <c r="C525" s="2" t="s">
        <v>434</v>
      </c>
      <c r="D525" s="2" t="s">
        <v>50</v>
      </c>
      <c r="E525" s="2" t="s">
        <v>199</v>
      </c>
      <c r="F525" s="5">
        <v>37</v>
      </c>
      <c r="G525">
        <v>1</v>
      </c>
      <c r="H525" t="s">
        <v>4058</v>
      </c>
    </row>
    <row r="526" spans="1:8" x14ac:dyDescent="0.25">
      <c r="A526" s="2" t="s">
        <v>443</v>
      </c>
      <c r="B526" s="2" t="s">
        <v>425</v>
      </c>
      <c r="C526" s="2" t="s">
        <v>434</v>
      </c>
      <c r="D526" s="2" t="s">
        <v>50</v>
      </c>
      <c r="E526" s="2" t="s">
        <v>199</v>
      </c>
      <c r="F526" s="5">
        <v>268</v>
      </c>
      <c r="G526">
        <v>1</v>
      </c>
      <c r="H526" t="s">
        <v>4059</v>
      </c>
    </row>
    <row r="527" spans="1:8" x14ac:dyDescent="0.25">
      <c r="A527" s="2" t="s">
        <v>444</v>
      </c>
      <c r="B527" s="2" t="s">
        <v>425</v>
      </c>
      <c r="C527" s="2" t="s">
        <v>434</v>
      </c>
      <c r="D527" s="2" t="s">
        <v>50</v>
      </c>
      <c r="E527" s="2" t="s">
        <v>199</v>
      </c>
      <c r="F527" s="5">
        <v>68</v>
      </c>
      <c r="G527">
        <v>1</v>
      </c>
      <c r="H527" t="s">
        <v>4060</v>
      </c>
    </row>
    <row r="528" spans="1:8" x14ac:dyDescent="0.25">
      <c r="A528" s="2" t="s">
        <v>445</v>
      </c>
      <c r="B528" s="2" t="s">
        <v>425</v>
      </c>
      <c r="C528" s="2" t="s">
        <v>434</v>
      </c>
      <c r="D528" s="2" t="s">
        <v>50</v>
      </c>
      <c r="E528" s="2" t="s">
        <v>199</v>
      </c>
      <c r="F528" s="5">
        <v>37</v>
      </c>
      <c r="G528">
        <v>1</v>
      </c>
      <c r="H528" t="s">
        <v>4061</v>
      </c>
    </row>
    <row r="529" spans="1:8" x14ac:dyDescent="0.25">
      <c r="A529" s="2" t="s">
        <v>446</v>
      </c>
      <c r="B529" s="2" t="s">
        <v>425</v>
      </c>
      <c r="C529" s="2" t="s">
        <v>434</v>
      </c>
      <c r="D529" s="2" t="s">
        <v>50</v>
      </c>
      <c r="E529" s="2" t="s">
        <v>199</v>
      </c>
      <c r="F529" s="5">
        <v>219</v>
      </c>
      <c r="G529">
        <v>1</v>
      </c>
      <c r="H529" t="s">
        <v>4062</v>
      </c>
    </row>
    <row r="530" spans="1:8" x14ac:dyDescent="0.25">
      <c r="A530" s="2" t="s">
        <v>447</v>
      </c>
      <c r="B530" s="2" t="s">
        <v>425</v>
      </c>
      <c r="C530" s="2" t="s">
        <v>434</v>
      </c>
      <c r="D530" s="2" t="s">
        <v>50</v>
      </c>
      <c r="E530" s="2" t="s">
        <v>199</v>
      </c>
      <c r="F530" s="5">
        <v>110</v>
      </c>
      <c r="G530">
        <v>1</v>
      </c>
      <c r="H530" t="s">
        <v>4063</v>
      </c>
    </row>
    <row r="531" spans="1:8" x14ac:dyDescent="0.25">
      <c r="A531" s="2" t="s">
        <v>448</v>
      </c>
      <c r="B531" s="2" t="s">
        <v>425</v>
      </c>
      <c r="C531" s="2" t="s">
        <v>434</v>
      </c>
      <c r="D531" s="2" t="s">
        <v>50</v>
      </c>
      <c r="E531" s="2" t="s">
        <v>199</v>
      </c>
      <c r="F531" s="5">
        <v>54</v>
      </c>
      <c r="G531">
        <v>1</v>
      </c>
      <c r="H531" t="s">
        <v>4064</v>
      </c>
    </row>
    <row r="532" spans="1:8" x14ac:dyDescent="0.25">
      <c r="A532" s="2" t="s">
        <v>449</v>
      </c>
      <c r="B532" s="2" t="s">
        <v>425</v>
      </c>
      <c r="C532" s="2" t="s">
        <v>434</v>
      </c>
      <c r="D532" s="2" t="s">
        <v>50</v>
      </c>
      <c r="E532" s="2" t="s">
        <v>199</v>
      </c>
      <c r="F532" s="5">
        <v>939</v>
      </c>
      <c r="G532">
        <v>1</v>
      </c>
      <c r="H532" t="s">
        <v>4065</v>
      </c>
    </row>
    <row r="533" spans="1:8" x14ac:dyDescent="0.25">
      <c r="A533" s="2" t="s">
        <v>450</v>
      </c>
      <c r="B533" s="2" t="s">
        <v>425</v>
      </c>
      <c r="C533" s="2" t="s">
        <v>426</v>
      </c>
      <c r="D533" s="2" t="s">
        <v>50</v>
      </c>
      <c r="E533" s="2" t="s">
        <v>199</v>
      </c>
      <c r="F533" s="5">
        <v>527</v>
      </c>
      <c r="G533">
        <v>1</v>
      </c>
      <c r="H533" t="s">
        <v>4066</v>
      </c>
    </row>
    <row r="534" spans="1:8" x14ac:dyDescent="0.25">
      <c r="A534" s="2" t="s">
        <v>451</v>
      </c>
      <c r="B534" s="2" t="s">
        <v>425</v>
      </c>
      <c r="C534" s="2" t="s">
        <v>426</v>
      </c>
      <c r="D534" s="2" t="s">
        <v>50</v>
      </c>
      <c r="E534" s="2" t="s">
        <v>199</v>
      </c>
      <c r="F534" s="5">
        <v>277</v>
      </c>
      <c r="G534">
        <v>1</v>
      </c>
      <c r="H534" t="s">
        <v>4067</v>
      </c>
    </row>
    <row r="535" spans="1:8" x14ac:dyDescent="0.25">
      <c r="A535" s="2" t="s">
        <v>451</v>
      </c>
      <c r="B535" s="2" t="s">
        <v>425</v>
      </c>
      <c r="C535" s="2" t="s">
        <v>428</v>
      </c>
      <c r="D535" s="2" t="s">
        <v>50</v>
      </c>
      <c r="E535" s="2" t="s">
        <v>199</v>
      </c>
      <c r="F535" s="5">
        <v>169</v>
      </c>
      <c r="G535">
        <v>2</v>
      </c>
      <c r="H535" t="s">
        <v>4068</v>
      </c>
    </row>
    <row r="536" spans="1:8" x14ac:dyDescent="0.25">
      <c r="A536" s="2" t="s">
        <v>452</v>
      </c>
      <c r="B536" s="2" t="s">
        <v>425</v>
      </c>
      <c r="C536" s="2" t="s">
        <v>426</v>
      </c>
      <c r="D536" s="2" t="s">
        <v>50</v>
      </c>
      <c r="E536" s="2" t="s">
        <v>199</v>
      </c>
      <c r="F536" s="5">
        <v>238</v>
      </c>
      <c r="G536">
        <v>1</v>
      </c>
      <c r="H536" t="s">
        <v>4069</v>
      </c>
    </row>
    <row r="537" spans="1:8" x14ac:dyDescent="0.25">
      <c r="A537" s="2" t="s">
        <v>452</v>
      </c>
      <c r="B537" s="2" t="s">
        <v>425</v>
      </c>
      <c r="C537" s="2" t="s">
        <v>431</v>
      </c>
      <c r="D537" s="2" t="s">
        <v>50</v>
      </c>
      <c r="E537" s="2" t="s">
        <v>199</v>
      </c>
      <c r="F537" s="5">
        <v>82</v>
      </c>
      <c r="G537">
        <v>2</v>
      </c>
      <c r="H537" t="s">
        <v>4070</v>
      </c>
    </row>
    <row r="538" spans="1:8" x14ac:dyDescent="0.25">
      <c r="A538" s="2" t="s">
        <v>452</v>
      </c>
      <c r="B538" s="2" t="s">
        <v>425</v>
      </c>
      <c r="C538" s="2" t="s">
        <v>428</v>
      </c>
      <c r="D538" s="2" t="s">
        <v>50</v>
      </c>
      <c r="E538" s="2" t="s">
        <v>199</v>
      </c>
      <c r="F538" s="5">
        <v>10</v>
      </c>
      <c r="G538">
        <v>3</v>
      </c>
      <c r="H538" t="s">
        <v>4071</v>
      </c>
    </row>
    <row r="539" spans="1:8" x14ac:dyDescent="0.25">
      <c r="A539" s="2" t="s">
        <v>453</v>
      </c>
      <c r="B539" s="2" t="s">
        <v>425</v>
      </c>
      <c r="C539" s="2" t="s">
        <v>426</v>
      </c>
      <c r="D539" s="2" t="s">
        <v>50</v>
      </c>
      <c r="E539" s="2" t="s">
        <v>199</v>
      </c>
      <c r="F539" s="5">
        <v>499</v>
      </c>
      <c r="G539">
        <v>1</v>
      </c>
      <c r="H539" t="s">
        <v>4072</v>
      </c>
    </row>
    <row r="540" spans="1:8" x14ac:dyDescent="0.25">
      <c r="A540" s="2" t="s">
        <v>454</v>
      </c>
      <c r="B540" s="2" t="s">
        <v>425</v>
      </c>
      <c r="C540" s="2" t="s">
        <v>431</v>
      </c>
      <c r="D540" s="2" t="s">
        <v>50</v>
      </c>
      <c r="E540" s="2" t="s">
        <v>199</v>
      </c>
      <c r="F540" s="5">
        <v>1199</v>
      </c>
      <c r="G540">
        <v>1</v>
      </c>
      <c r="H540" t="s">
        <v>4073</v>
      </c>
    </row>
    <row r="541" spans="1:8" x14ac:dyDescent="0.25">
      <c r="A541" s="2" t="s">
        <v>454</v>
      </c>
      <c r="B541" s="2" t="s">
        <v>425</v>
      </c>
      <c r="C541" s="2" t="s">
        <v>428</v>
      </c>
      <c r="D541" s="2" t="s">
        <v>50</v>
      </c>
      <c r="E541" s="2" t="s">
        <v>199</v>
      </c>
      <c r="F541" s="5">
        <v>10</v>
      </c>
      <c r="G541">
        <v>2</v>
      </c>
      <c r="H541" t="s">
        <v>4074</v>
      </c>
    </row>
    <row r="542" spans="1:8" x14ac:dyDescent="0.25">
      <c r="A542" s="2" t="s">
        <v>455</v>
      </c>
      <c r="B542" s="2" t="s">
        <v>425</v>
      </c>
      <c r="C542" s="2" t="s">
        <v>426</v>
      </c>
      <c r="D542" s="2" t="s">
        <v>50</v>
      </c>
      <c r="E542" s="2" t="s">
        <v>199</v>
      </c>
      <c r="F542" s="5">
        <v>510</v>
      </c>
      <c r="G542">
        <v>1</v>
      </c>
      <c r="H542" t="s">
        <v>4075</v>
      </c>
    </row>
    <row r="543" spans="1:8" x14ac:dyDescent="0.25">
      <c r="A543" s="2" t="s">
        <v>455</v>
      </c>
      <c r="B543" s="2" t="s">
        <v>58</v>
      </c>
      <c r="C543" s="2" t="s">
        <v>456</v>
      </c>
      <c r="D543" s="2" t="s">
        <v>50</v>
      </c>
      <c r="E543" s="2" t="s">
        <v>457</v>
      </c>
      <c r="F543" s="5">
        <v>92</v>
      </c>
      <c r="G543">
        <v>2</v>
      </c>
      <c r="H543" t="s">
        <v>4076</v>
      </c>
    </row>
    <row r="544" spans="1:8" x14ac:dyDescent="0.25">
      <c r="A544" s="2" t="s">
        <v>455</v>
      </c>
      <c r="B544" s="2" t="s">
        <v>425</v>
      </c>
      <c r="C544" s="2" t="s">
        <v>428</v>
      </c>
      <c r="D544" s="2" t="s">
        <v>50</v>
      </c>
      <c r="E544" s="2" t="s">
        <v>199</v>
      </c>
      <c r="F544" s="5">
        <v>1</v>
      </c>
      <c r="G544">
        <v>3</v>
      </c>
      <c r="H544" t="s">
        <v>4077</v>
      </c>
    </row>
    <row r="545" spans="1:8" x14ac:dyDescent="0.25">
      <c r="A545" s="2" t="s">
        <v>458</v>
      </c>
      <c r="B545" s="2" t="s">
        <v>425</v>
      </c>
      <c r="C545" s="2" t="s">
        <v>428</v>
      </c>
      <c r="D545" s="2" t="s">
        <v>50</v>
      </c>
      <c r="E545" s="2" t="s">
        <v>199</v>
      </c>
      <c r="F545" s="5">
        <v>172</v>
      </c>
      <c r="G545">
        <v>1</v>
      </c>
      <c r="H545" t="s">
        <v>4078</v>
      </c>
    </row>
    <row r="546" spans="1:8" x14ac:dyDescent="0.25">
      <c r="A546" s="2" t="s">
        <v>458</v>
      </c>
      <c r="B546" s="2" t="s">
        <v>58</v>
      </c>
      <c r="C546" s="2" t="s">
        <v>456</v>
      </c>
      <c r="D546" s="2" t="s">
        <v>50</v>
      </c>
      <c r="E546" s="2" t="s">
        <v>457</v>
      </c>
      <c r="F546" s="5">
        <v>4</v>
      </c>
      <c r="G546">
        <v>2</v>
      </c>
      <c r="H546" t="s">
        <v>4079</v>
      </c>
    </row>
    <row r="547" spans="1:8" x14ac:dyDescent="0.25">
      <c r="A547" s="2" t="s">
        <v>459</v>
      </c>
      <c r="B547" s="2" t="s">
        <v>425</v>
      </c>
      <c r="C547" s="2" t="s">
        <v>431</v>
      </c>
      <c r="D547" s="2" t="s">
        <v>50</v>
      </c>
      <c r="E547" s="2" t="s">
        <v>199</v>
      </c>
      <c r="F547" s="5">
        <v>4</v>
      </c>
      <c r="G547">
        <v>1</v>
      </c>
      <c r="H547" t="s">
        <v>4080</v>
      </c>
    </row>
    <row r="548" spans="1:8" x14ac:dyDescent="0.25">
      <c r="A548" s="2" t="s">
        <v>460</v>
      </c>
      <c r="B548" s="2" t="s">
        <v>425</v>
      </c>
      <c r="C548" s="2" t="s">
        <v>426</v>
      </c>
      <c r="D548" s="2" t="s">
        <v>50</v>
      </c>
      <c r="E548" s="2" t="s">
        <v>199</v>
      </c>
      <c r="F548" s="5">
        <v>6</v>
      </c>
      <c r="G548">
        <v>1</v>
      </c>
      <c r="H548" t="s">
        <v>4081</v>
      </c>
    </row>
    <row r="549" spans="1:8" x14ac:dyDescent="0.25">
      <c r="A549" s="2" t="s">
        <v>461</v>
      </c>
      <c r="B549" s="2" t="s">
        <v>462</v>
      </c>
      <c r="C549" s="2" t="s">
        <v>463</v>
      </c>
      <c r="D549" s="2" t="s">
        <v>50</v>
      </c>
      <c r="E549" s="2" t="s">
        <v>51</v>
      </c>
      <c r="F549" s="5">
        <v>912</v>
      </c>
      <c r="G549">
        <v>1</v>
      </c>
      <c r="H549" t="s">
        <v>4082</v>
      </c>
    </row>
    <row r="550" spans="1:8" x14ac:dyDescent="0.25">
      <c r="A550" s="2" t="s">
        <v>461</v>
      </c>
      <c r="B550" s="2" t="s">
        <v>462</v>
      </c>
      <c r="C550" s="2" t="s">
        <v>464</v>
      </c>
      <c r="D550" s="2" t="s">
        <v>50</v>
      </c>
      <c r="E550" s="2" t="s">
        <v>51</v>
      </c>
      <c r="F550" s="5">
        <v>93</v>
      </c>
      <c r="G550">
        <v>2</v>
      </c>
      <c r="H550" t="s">
        <v>4083</v>
      </c>
    </row>
    <row r="551" spans="1:8" x14ac:dyDescent="0.25">
      <c r="A551" s="2" t="s">
        <v>465</v>
      </c>
      <c r="B551" s="2" t="s">
        <v>466</v>
      </c>
      <c r="C551" s="2" t="s">
        <v>467</v>
      </c>
      <c r="D551" s="2" t="s">
        <v>50</v>
      </c>
      <c r="E551" s="2" t="s">
        <v>51</v>
      </c>
      <c r="F551" s="5">
        <v>489</v>
      </c>
      <c r="G551">
        <v>1</v>
      </c>
      <c r="H551" t="s">
        <v>4084</v>
      </c>
    </row>
    <row r="552" spans="1:8" x14ac:dyDescent="0.25">
      <c r="A552" s="2" t="s">
        <v>465</v>
      </c>
      <c r="B552" s="2" t="s">
        <v>462</v>
      </c>
      <c r="C552" s="2" t="s">
        <v>464</v>
      </c>
      <c r="D552" s="2" t="s">
        <v>50</v>
      </c>
      <c r="E552" s="2" t="s">
        <v>51</v>
      </c>
      <c r="F552" s="5">
        <v>32</v>
      </c>
      <c r="G552">
        <v>2</v>
      </c>
      <c r="H552" t="s">
        <v>4085</v>
      </c>
    </row>
    <row r="553" spans="1:8" x14ac:dyDescent="0.25">
      <c r="A553" s="2" t="s">
        <v>468</v>
      </c>
      <c r="B553" s="2" t="s">
        <v>466</v>
      </c>
      <c r="C553" s="2" t="s">
        <v>467</v>
      </c>
      <c r="D553" s="2" t="s">
        <v>50</v>
      </c>
      <c r="E553" s="2" t="s">
        <v>51</v>
      </c>
      <c r="F553" s="5">
        <v>497</v>
      </c>
      <c r="G553">
        <v>1</v>
      </c>
      <c r="H553" t="s">
        <v>4086</v>
      </c>
    </row>
    <row r="554" spans="1:8" x14ac:dyDescent="0.25">
      <c r="A554" s="2" t="s">
        <v>469</v>
      </c>
      <c r="B554" s="2" t="s">
        <v>462</v>
      </c>
      <c r="C554" s="2" t="s">
        <v>463</v>
      </c>
      <c r="D554" s="2" t="s">
        <v>50</v>
      </c>
      <c r="E554" s="2" t="s">
        <v>51</v>
      </c>
      <c r="F554" s="5">
        <v>550</v>
      </c>
      <c r="G554">
        <v>1</v>
      </c>
      <c r="H554" t="s">
        <v>4087</v>
      </c>
    </row>
    <row r="555" spans="1:8" x14ac:dyDescent="0.25">
      <c r="A555" s="2" t="s">
        <v>469</v>
      </c>
      <c r="B555" s="2" t="s">
        <v>462</v>
      </c>
      <c r="C555" s="2" t="s">
        <v>464</v>
      </c>
      <c r="D555" s="2" t="s">
        <v>50</v>
      </c>
      <c r="E555" s="2" t="s">
        <v>51</v>
      </c>
      <c r="F555" s="5">
        <v>2</v>
      </c>
      <c r="G555">
        <v>2</v>
      </c>
      <c r="H555" t="s">
        <v>4088</v>
      </c>
    </row>
    <row r="556" spans="1:8" x14ac:dyDescent="0.25">
      <c r="A556" s="2" t="s">
        <v>470</v>
      </c>
      <c r="B556" s="2" t="s">
        <v>462</v>
      </c>
      <c r="C556" s="2" t="s">
        <v>464</v>
      </c>
      <c r="D556" s="2" t="s">
        <v>50</v>
      </c>
      <c r="E556" s="2" t="s">
        <v>51</v>
      </c>
      <c r="F556" s="5">
        <v>405</v>
      </c>
      <c r="G556">
        <v>1</v>
      </c>
      <c r="H556" t="s">
        <v>4089</v>
      </c>
    </row>
    <row r="557" spans="1:8" x14ac:dyDescent="0.25">
      <c r="A557" s="2" t="s">
        <v>470</v>
      </c>
      <c r="B557" s="2" t="s">
        <v>466</v>
      </c>
      <c r="C557" s="2" t="s">
        <v>467</v>
      </c>
      <c r="D557" s="2" t="s">
        <v>50</v>
      </c>
      <c r="E557" s="2" t="s">
        <v>51</v>
      </c>
      <c r="F557" s="5">
        <v>13</v>
      </c>
      <c r="G557">
        <v>2</v>
      </c>
      <c r="H557" t="s">
        <v>4090</v>
      </c>
    </row>
    <row r="558" spans="1:8" x14ac:dyDescent="0.25">
      <c r="A558" s="2" t="s">
        <v>470</v>
      </c>
      <c r="B558" s="2" t="s">
        <v>462</v>
      </c>
      <c r="C558" s="2" t="s">
        <v>463</v>
      </c>
      <c r="D558" s="2" t="s">
        <v>50</v>
      </c>
      <c r="E558" s="2" t="s">
        <v>51</v>
      </c>
      <c r="F558" s="5">
        <v>5</v>
      </c>
      <c r="G558">
        <v>3</v>
      </c>
      <c r="H558" t="s">
        <v>4091</v>
      </c>
    </row>
    <row r="559" spans="1:8" x14ac:dyDescent="0.25">
      <c r="A559" s="2" t="s">
        <v>471</v>
      </c>
      <c r="B559" s="2" t="s">
        <v>462</v>
      </c>
      <c r="C559" s="2" t="s">
        <v>464</v>
      </c>
      <c r="D559" s="2" t="s">
        <v>50</v>
      </c>
      <c r="E559" s="2" t="s">
        <v>51</v>
      </c>
      <c r="F559" s="5">
        <v>555</v>
      </c>
      <c r="G559">
        <v>1</v>
      </c>
      <c r="H559" t="s">
        <v>4092</v>
      </c>
    </row>
    <row r="560" spans="1:8" x14ac:dyDescent="0.25">
      <c r="A560" s="2" t="s">
        <v>471</v>
      </c>
      <c r="B560" s="2" t="s">
        <v>462</v>
      </c>
      <c r="C560" s="2" t="s">
        <v>463</v>
      </c>
      <c r="D560" s="2" t="s">
        <v>50</v>
      </c>
      <c r="E560" s="2" t="s">
        <v>51</v>
      </c>
      <c r="F560" s="5">
        <v>9</v>
      </c>
      <c r="G560">
        <v>2</v>
      </c>
      <c r="H560" t="s">
        <v>4093</v>
      </c>
    </row>
    <row r="561" spans="1:8" x14ac:dyDescent="0.25">
      <c r="A561" s="2" t="s">
        <v>472</v>
      </c>
      <c r="B561" s="2" t="s">
        <v>462</v>
      </c>
      <c r="C561" s="2" t="s">
        <v>464</v>
      </c>
      <c r="D561" s="2" t="s">
        <v>50</v>
      </c>
      <c r="E561" s="2" t="s">
        <v>51</v>
      </c>
      <c r="F561" s="5">
        <v>813</v>
      </c>
      <c r="G561">
        <v>1</v>
      </c>
      <c r="H561" t="s">
        <v>4094</v>
      </c>
    </row>
    <row r="562" spans="1:8" x14ac:dyDescent="0.25">
      <c r="A562" s="2" t="s">
        <v>472</v>
      </c>
      <c r="B562" s="2" t="s">
        <v>462</v>
      </c>
      <c r="C562" s="2" t="s">
        <v>463</v>
      </c>
      <c r="D562" s="2" t="s">
        <v>50</v>
      </c>
      <c r="E562" s="2" t="s">
        <v>51</v>
      </c>
      <c r="F562" s="5">
        <v>9</v>
      </c>
      <c r="G562">
        <v>2</v>
      </c>
      <c r="H562" t="s">
        <v>4095</v>
      </c>
    </row>
    <row r="563" spans="1:8" x14ac:dyDescent="0.25">
      <c r="A563" s="2" t="s">
        <v>473</v>
      </c>
      <c r="B563" s="2" t="s">
        <v>462</v>
      </c>
      <c r="C563" s="2" t="s">
        <v>464</v>
      </c>
      <c r="D563" s="2" t="s">
        <v>50</v>
      </c>
      <c r="E563" s="2" t="s">
        <v>51</v>
      </c>
      <c r="F563" s="5">
        <v>695</v>
      </c>
      <c r="G563">
        <v>1</v>
      </c>
      <c r="H563" t="s">
        <v>4096</v>
      </c>
    </row>
    <row r="564" spans="1:8" x14ac:dyDescent="0.25">
      <c r="A564" s="2" t="s">
        <v>473</v>
      </c>
      <c r="B564" s="2" t="s">
        <v>462</v>
      </c>
      <c r="C564" s="2" t="s">
        <v>463</v>
      </c>
      <c r="D564" s="2" t="s">
        <v>50</v>
      </c>
      <c r="E564" s="2" t="s">
        <v>51</v>
      </c>
      <c r="F564" s="5">
        <v>6</v>
      </c>
      <c r="G564">
        <v>2</v>
      </c>
      <c r="H564" t="s">
        <v>4097</v>
      </c>
    </row>
    <row r="565" spans="1:8" x14ac:dyDescent="0.25">
      <c r="A565" s="2" t="s">
        <v>474</v>
      </c>
      <c r="B565" s="2" t="s">
        <v>462</v>
      </c>
      <c r="C565" s="2" t="s">
        <v>475</v>
      </c>
      <c r="D565" s="2" t="s">
        <v>50</v>
      </c>
      <c r="E565" s="2" t="s">
        <v>51</v>
      </c>
      <c r="F565" s="5">
        <v>239</v>
      </c>
      <c r="G565">
        <v>1</v>
      </c>
      <c r="H565" t="s">
        <v>4098</v>
      </c>
    </row>
    <row r="566" spans="1:8" x14ac:dyDescent="0.25">
      <c r="A566" s="2" t="s">
        <v>474</v>
      </c>
      <c r="B566" s="2" t="s">
        <v>462</v>
      </c>
      <c r="C566" s="2" t="s">
        <v>464</v>
      </c>
      <c r="D566" s="2" t="s">
        <v>50</v>
      </c>
      <c r="E566" s="2" t="s">
        <v>51</v>
      </c>
      <c r="F566" s="5">
        <v>152</v>
      </c>
      <c r="G566">
        <v>2</v>
      </c>
      <c r="H566" t="s">
        <v>4099</v>
      </c>
    </row>
    <row r="567" spans="1:8" x14ac:dyDescent="0.25">
      <c r="A567" s="2" t="s">
        <v>476</v>
      </c>
      <c r="B567" s="2" t="s">
        <v>462</v>
      </c>
      <c r="C567" s="2" t="s">
        <v>463</v>
      </c>
      <c r="D567" s="2" t="s">
        <v>50</v>
      </c>
      <c r="E567" s="2" t="s">
        <v>51</v>
      </c>
      <c r="F567" s="5">
        <v>247</v>
      </c>
      <c r="G567">
        <v>1</v>
      </c>
      <c r="H567" t="s">
        <v>4100</v>
      </c>
    </row>
    <row r="568" spans="1:8" x14ac:dyDescent="0.25">
      <c r="A568" s="2" t="s">
        <v>476</v>
      </c>
      <c r="B568" s="2" t="s">
        <v>462</v>
      </c>
      <c r="C568" s="2" t="s">
        <v>464</v>
      </c>
      <c r="D568" s="2" t="s">
        <v>50</v>
      </c>
      <c r="E568" s="2" t="s">
        <v>51</v>
      </c>
      <c r="F568" s="5">
        <v>100</v>
      </c>
      <c r="G568">
        <v>2</v>
      </c>
      <c r="H568" t="s">
        <v>4101</v>
      </c>
    </row>
    <row r="569" spans="1:8" x14ac:dyDescent="0.25">
      <c r="A569" s="2" t="s">
        <v>477</v>
      </c>
      <c r="B569" s="2" t="s">
        <v>462</v>
      </c>
      <c r="C569" s="2" t="s">
        <v>463</v>
      </c>
      <c r="D569" s="2" t="s">
        <v>50</v>
      </c>
      <c r="E569" s="2" t="s">
        <v>51</v>
      </c>
      <c r="F569" s="5">
        <v>801</v>
      </c>
      <c r="G569">
        <v>1</v>
      </c>
      <c r="H569" t="s">
        <v>4102</v>
      </c>
    </row>
    <row r="570" spans="1:8" x14ac:dyDescent="0.25">
      <c r="A570" s="2" t="s">
        <v>477</v>
      </c>
      <c r="B570" s="2" t="s">
        <v>462</v>
      </c>
      <c r="C570" s="2" t="s">
        <v>464</v>
      </c>
      <c r="D570" s="2" t="s">
        <v>50</v>
      </c>
      <c r="E570" s="2" t="s">
        <v>51</v>
      </c>
      <c r="F570" s="5">
        <v>93</v>
      </c>
      <c r="G570">
        <v>2</v>
      </c>
      <c r="H570" t="s">
        <v>4103</v>
      </c>
    </row>
    <row r="571" spans="1:8" x14ac:dyDescent="0.25">
      <c r="A571" s="2" t="s">
        <v>478</v>
      </c>
      <c r="B571" s="2" t="s">
        <v>462</v>
      </c>
      <c r="C571" s="2" t="s">
        <v>463</v>
      </c>
      <c r="D571" s="2" t="s">
        <v>50</v>
      </c>
      <c r="E571" s="2" t="s">
        <v>51</v>
      </c>
      <c r="F571" s="5">
        <v>221</v>
      </c>
      <c r="G571">
        <v>1</v>
      </c>
      <c r="H571" t="s">
        <v>4104</v>
      </c>
    </row>
    <row r="572" spans="1:8" x14ac:dyDescent="0.25">
      <c r="A572" s="2" t="s">
        <v>478</v>
      </c>
      <c r="B572" s="2" t="s">
        <v>462</v>
      </c>
      <c r="C572" s="2" t="s">
        <v>464</v>
      </c>
      <c r="D572" s="2" t="s">
        <v>50</v>
      </c>
      <c r="E572" s="2" t="s">
        <v>51</v>
      </c>
      <c r="F572" s="5">
        <v>24</v>
      </c>
      <c r="G572">
        <v>2</v>
      </c>
      <c r="H572" t="s">
        <v>4105</v>
      </c>
    </row>
    <row r="573" spans="1:8" x14ac:dyDescent="0.25">
      <c r="A573" s="2" t="s">
        <v>479</v>
      </c>
      <c r="B573" s="2" t="s">
        <v>462</v>
      </c>
      <c r="C573" s="2" t="s">
        <v>475</v>
      </c>
      <c r="D573" s="2" t="s">
        <v>50</v>
      </c>
      <c r="E573" s="2" t="s">
        <v>51</v>
      </c>
      <c r="F573" s="5">
        <v>812</v>
      </c>
      <c r="G573">
        <v>1</v>
      </c>
      <c r="H573" t="s">
        <v>4106</v>
      </c>
    </row>
    <row r="574" spans="1:8" x14ac:dyDescent="0.25">
      <c r="A574" s="2" t="s">
        <v>479</v>
      </c>
      <c r="B574" s="2" t="s">
        <v>462</v>
      </c>
      <c r="C574" s="2" t="s">
        <v>480</v>
      </c>
      <c r="D574" s="2" t="s">
        <v>50</v>
      </c>
      <c r="E574" s="2" t="s">
        <v>51</v>
      </c>
      <c r="F574" s="5">
        <v>1</v>
      </c>
      <c r="G574">
        <v>2</v>
      </c>
      <c r="H574" t="s">
        <v>4107</v>
      </c>
    </row>
    <row r="575" spans="1:8" x14ac:dyDescent="0.25">
      <c r="A575" s="2" t="s">
        <v>479</v>
      </c>
      <c r="B575" s="2" t="s">
        <v>481</v>
      </c>
      <c r="C575" s="2" t="s">
        <v>482</v>
      </c>
      <c r="D575" s="2" t="s">
        <v>50</v>
      </c>
      <c r="E575" s="2" t="s">
        <v>51</v>
      </c>
      <c r="F575" s="5">
        <v>1</v>
      </c>
      <c r="G575">
        <v>3</v>
      </c>
      <c r="H575" t="s">
        <v>4108</v>
      </c>
    </row>
    <row r="576" spans="1:8" x14ac:dyDescent="0.25">
      <c r="A576" s="2" t="s">
        <v>483</v>
      </c>
      <c r="B576" s="2" t="s">
        <v>462</v>
      </c>
      <c r="C576" s="2" t="s">
        <v>475</v>
      </c>
      <c r="D576" s="2" t="s">
        <v>50</v>
      </c>
      <c r="E576" s="2" t="s">
        <v>51</v>
      </c>
      <c r="F576" s="5">
        <v>678</v>
      </c>
      <c r="G576">
        <v>1</v>
      </c>
      <c r="H576" t="s">
        <v>4109</v>
      </c>
    </row>
    <row r="577" spans="1:8" x14ac:dyDescent="0.25">
      <c r="A577" s="2" t="s">
        <v>483</v>
      </c>
      <c r="B577" s="2" t="s">
        <v>484</v>
      </c>
      <c r="C577" s="2" t="s">
        <v>485</v>
      </c>
      <c r="D577" s="2" t="s">
        <v>50</v>
      </c>
      <c r="E577" s="2" t="s">
        <v>51</v>
      </c>
      <c r="F577" s="5">
        <v>4</v>
      </c>
      <c r="G577">
        <v>2</v>
      </c>
      <c r="H577" t="s">
        <v>4110</v>
      </c>
    </row>
    <row r="578" spans="1:8" x14ac:dyDescent="0.25">
      <c r="A578" s="2" t="s">
        <v>486</v>
      </c>
      <c r="B578" s="2" t="s">
        <v>484</v>
      </c>
      <c r="C578" s="2" t="s">
        <v>485</v>
      </c>
      <c r="D578" s="2" t="s">
        <v>50</v>
      </c>
      <c r="E578" s="2" t="s">
        <v>51</v>
      </c>
      <c r="F578" s="5">
        <v>617</v>
      </c>
      <c r="G578">
        <v>1</v>
      </c>
      <c r="H578" t="s">
        <v>4111</v>
      </c>
    </row>
    <row r="579" spans="1:8" x14ac:dyDescent="0.25">
      <c r="A579" s="2" t="s">
        <v>486</v>
      </c>
      <c r="B579" s="2" t="s">
        <v>462</v>
      </c>
      <c r="C579" s="2" t="s">
        <v>475</v>
      </c>
      <c r="D579" s="2" t="s">
        <v>50</v>
      </c>
      <c r="E579" s="2" t="s">
        <v>51</v>
      </c>
      <c r="F579" s="5">
        <v>258</v>
      </c>
      <c r="G579">
        <v>2</v>
      </c>
      <c r="H579" t="s">
        <v>4112</v>
      </c>
    </row>
    <row r="580" spans="1:8" x14ac:dyDescent="0.25">
      <c r="A580" s="2" t="s">
        <v>486</v>
      </c>
      <c r="B580" s="2" t="s">
        <v>484</v>
      </c>
      <c r="C580" s="2" t="s">
        <v>487</v>
      </c>
      <c r="D580" s="2" t="s">
        <v>50</v>
      </c>
      <c r="E580" s="2" t="s">
        <v>51</v>
      </c>
      <c r="F580" s="5">
        <v>128</v>
      </c>
      <c r="G580">
        <v>3</v>
      </c>
      <c r="H580" t="s">
        <v>4113</v>
      </c>
    </row>
    <row r="581" spans="1:8" x14ac:dyDescent="0.25">
      <c r="A581" s="2" t="s">
        <v>486</v>
      </c>
      <c r="B581" s="2" t="s">
        <v>462</v>
      </c>
      <c r="C581" s="2" t="s">
        <v>464</v>
      </c>
      <c r="D581" s="2" t="s">
        <v>50</v>
      </c>
      <c r="E581" s="2" t="s">
        <v>51</v>
      </c>
      <c r="F581" s="5">
        <v>21</v>
      </c>
      <c r="G581">
        <v>4</v>
      </c>
      <c r="H581" t="s">
        <v>4114</v>
      </c>
    </row>
    <row r="582" spans="1:8" x14ac:dyDescent="0.25">
      <c r="A582" s="2" t="s">
        <v>488</v>
      </c>
      <c r="B582" s="2" t="s">
        <v>484</v>
      </c>
      <c r="C582" s="2" t="s">
        <v>487</v>
      </c>
      <c r="D582" s="2" t="s">
        <v>50</v>
      </c>
      <c r="E582" s="2" t="s">
        <v>51</v>
      </c>
      <c r="F582" s="5">
        <v>688</v>
      </c>
      <c r="G582">
        <v>1</v>
      </c>
      <c r="H582" t="s">
        <v>4115</v>
      </c>
    </row>
    <row r="583" spans="1:8" x14ac:dyDescent="0.25">
      <c r="A583" s="2" t="s">
        <v>488</v>
      </c>
      <c r="B583" s="2" t="s">
        <v>466</v>
      </c>
      <c r="C583" s="2" t="s">
        <v>489</v>
      </c>
      <c r="D583" s="2" t="s">
        <v>50</v>
      </c>
      <c r="E583" s="2" t="s">
        <v>51</v>
      </c>
      <c r="F583" s="5">
        <v>90</v>
      </c>
      <c r="G583">
        <v>2</v>
      </c>
      <c r="H583" t="s">
        <v>4116</v>
      </c>
    </row>
    <row r="584" spans="1:8" x14ac:dyDescent="0.25">
      <c r="A584" s="2" t="s">
        <v>490</v>
      </c>
      <c r="B584" s="2" t="s">
        <v>491</v>
      </c>
      <c r="C584" s="2" t="s">
        <v>492</v>
      </c>
      <c r="D584" s="2" t="s">
        <v>493</v>
      </c>
      <c r="E584" s="2" t="s">
        <v>491</v>
      </c>
      <c r="F584" s="5">
        <v>704</v>
      </c>
      <c r="G584">
        <v>1</v>
      </c>
      <c r="H584" t="s">
        <v>4117</v>
      </c>
    </row>
    <row r="585" spans="1:8" x14ac:dyDescent="0.25">
      <c r="A585" s="2" t="s">
        <v>494</v>
      </c>
      <c r="B585" s="2" t="s">
        <v>491</v>
      </c>
      <c r="C585" s="2" t="s">
        <v>492</v>
      </c>
      <c r="D585" s="2" t="s">
        <v>493</v>
      </c>
      <c r="E585" s="2" t="s">
        <v>491</v>
      </c>
      <c r="F585" s="5">
        <v>860</v>
      </c>
      <c r="G585">
        <v>1</v>
      </c>
      <c r="H585" t="s">
        <v>4118</v>
      </c>
    </row>
    <row r="586" spans="1:8" x14ac:dyDescent="0.25">
      <c r="A586" s="2" t="s">
        <v>494</v>
      </c>
      <c r="B586" s="2" t="s">
        <v>491</v>
      </c>
      <c r="C586" s="2" t="s">
        <v>495</v>
      </c>
      <c r="D586" s="2" t="s">
        <v>493</v>
      </c>
      <c r="E586" s="2" t="s">
        <v>491</v>
      </c>
      <c r="F586" s="5">
        <v>12</v>
      </c>
      <c r="G586">
        <v>2</v>
      </c>
      <c r="H586" t="s">
        <v>4119</v>
      </c>
    </row>
    <row r="587" spans="1:8" x14ac:dyDescent="0.25">
      <c r="A587" s="2" t="s">
        <v>496</v>
      </c>
      <c r="B587" s="2" t="s">
        <v>491</v>
      </c>
      <c r="C587" s="2" t="s">
        <v>492</v>
      </c>
      <c r="D587" s="2" t="s">
        <v>493</v>
      </c>
      <c r="E587" s="2" t="s">
        <v>491</v>
      </c>
      <c r="F587" s="5">
        <v>1679</v>
      </c>
      <c r="G587">
        <v>1</v>
      </c>
      <c r="H587" t="s">
        <v>4120</v>
      </c>
    </row>
    <row r="588" spans="1:8" x14ac:dyDescent="0.25">
      <c r="A588" s="2" t="s">
        <v>496</v>
      </c>
      <c r="B588" s="2" t="s">
        <v>491</v>
      </c>
      <c r="C588" s="2" t="s">
        <v>497</v>
      </c>
      <c r="D588" s="2" t="s">
        <v>493</v>
      </c>
      <c r="E588" s="2" t="s">
        <v>491</v>
      </c>
      <c r="F588" s="5">
        <v>2</v>
      </c>
      <c r="G588">
        <v>2</v>
      </c>
      <c r="H588" t="s">
        <v>4121</v>
      </c>
    </row>
    <row r="589" spans="1:8" x14ac:dyDescent="0.25">
      <c r="A589" s="2" t="s">
        <v>498</v>
      </c>
      <c r="B589" s="2" t="s">
        <v>491</v>
      </c>
      <c r="C589" s="2" t="s">
        <v>492</v>
      </c>
      <c r="D589" s="2" t="s">
        <v>493</v>
      </c>
      <c r="E589" s="2" t="s">
        <v>491</v>
      </c>
      <c r="F589" s="5">
        <v>364</v>
      </c>
      <c r="G589">
        <v>1</v>
      </c>
      <c r="H589" t="s">
        <v>4122</v>
      </c>
    </row>
    <row r="590" spans="1:8" x14ac:dyDescent="0.25">
      <c r="A590" s="2" t="s">
        <v>498</v>
      </c>
      <c r="B590" s="2" t="s">
        <v>491</v>
      </c>
      <c r="C590" s="2" t="s">
        <v>499</v>
      </c>
      <c r="D590" s="2" t="s">
        <v>493</v>
      </c>
      <c r="E590" s="2" t="s">
        <v>491</v>
      </c>
      <c r="F590" s="5">
        <v>123</v>
      </c>
      <c r="G590">
        <v>2</v>
      </c>
      <c r="H590" t="s">
        <v>4123</v>
      </c>
    </row>
    <row r="591" spans="1:8" x14ac:dyDescent="0.25">
      <c r="A591" s="2" t="s">
        <v>498</v>
      </c>
      <c r="B591" s="2" t="s">
        <v>491</v>
      </c>
      <c r="C591" s="2" t="s">
        <v>497</v>
      </c>
      <c r="D591" s="2" t="s">
        <v>493</v>
      </c>
      <c r="E591" s="2" t="s">
        <v>491</v>
      </c>
      <c r="F591" s="5">
        <v>5</v>
      </c>
      <c r="G591">
        <v>3</v>
      </c>
      <c r="H591" t="s">
        <v>4124</v>
      </c>
    </row>
    <row r="592" spans="1:8" x14ac:dyDescent="0.25">
      <c r="A592" s="2" t="s">
        <v>500</v>
      </c>
      <c r="B592" s="2" t="s">
        <v>491</v>
      </c>
      <c r="C592" s="2" t="s">
        <v>492</v>
      </c>
      <c r="D592" s="2" t="s">
        <v>493</v>
      </c>
      <c r="E592" s="2" t="s">
        <v>491</v>
      </c>
      <c r="F592" s="5">
        <v>919</v>
      </c>
      <c r="G592">
        <v>1</v>
      </c>
      <c r="H592" t="s">
        <v>4125</v>
      </c>
    </row>
    <row r="593" spans="1:8" x14ac:dyDescent="0.25">
      <c r="A593" s="2" t="s">
        <v>501</v>
      </c>
      <c r="B593" s="2" t="s">
        <v>491</v>
      </c>
      <c r="C593" s="2" t="s">
        <v>492</v>
      </c>
      <c r="D593" s="2" t="s">
        <v>493</v>
      </c>
      <c r="E593" s="2" t="s">
        <v>491</v>
      </c>
      <c r="F593" s="5">
        <v>1061</v>
      </c>
      <c r="G593">
        <v>1</v>
      </c>
      <c r="H593" t="s">
        <v>4126</v>
      </c>
    </row>
    <row r="594" spans="1:8" x14ac:dyDescent="0.25">
      <c r="A594" s="2" t="s">
        <v>502</v>
      </c>
      <c r="B594" s="2" t="s">
        <v>491</v>
      </c>
      <c r="C594" s="2" t="s">
        <v>492</v>
      </c>
      <c r="D594" s="2" t="s">
        <v>493</v>
      </c>
      <c r="E594" s="2" t="s">
        <v>491</v>
      </c>
      <c r="F594" s="5">
        <v>786</v>
      </c>
      <c r="G594">
        <v>1</v>
      </c>
      <c r="H594" t="s">
        <v>4127</v>
      </c>
    </row>
    <row r="595" spans="1:8" x14ac:dyDescent="0.25">
      <c r="A595" s="2" t="s">
        <v>502</v>
      </c>
      <c r="B595" s="2" t="s">
        <v>491</v>
      </c>
      <c r="C595" s="2" t="s">
        <v>503</v>
      </c>
      <c r="D595" s="2" t="s">
        <v>493</v>
      </c>
      <c r="E595" s="2" t="s">
        <v>491</v>
      </c>
      <c r="F595" s="5">
        <v>80</v>
      </c>
      <c r="G595">
        <v>2</v>
      </c>
      <c r="H595" t="s">
        <v>4128</v>
      </c>
    </row>
    <row r="596" spans="1:8" x14ac:dyDescent="0.25">
      <c r="A596" s="2" t="s">
        <v>502</v>
      </c>
      <c r="B596" s="2" t="s">
        <v>491</v>
      </c>
      <c r="C596" s="2" t="s">
        <v>497</v>
      </c>
      <c r="D596" s="2" t="s">
        <v>493</v>
      </c>
      <c r="E596" s="2" t="s">
        <v>491</v>
      </c>
      <c r="F596" s="5">
        <v>4</v>
      </c>
      <c r="G596">
        <v>3</v>
      </c>
      <c r="H596" t="s">
        <v>4129</v>
      </c>
    </row>
    <row r="597" spans="1:8" x14ac:dyDescent="0.25">
      <c r="A597" s="2" t="s">
        <v>504</v>
      </c>
      <c r="B597" s="2" t="s">
        <v>491</v>
      </c>
      <c r="C597" s="2" t="s">
        <v>492</v>
      </c>
      <c r="D597" s="2" t="s">
        <v>493</v>
      </c>
      <c r="E597" s="2" t="s">
        <v>491</v>
      </c>
      <c r="F597" s="5">
        <v>12</v>
      </c>
      <c r="G597">
        <v>1</v>
      </c>
      <c r="H597" t="s">
        <v>4130</v>
      </c>
    </row>
    <row r="598" spans="1:8" x14ac:dyDescent="0.25">
      <c r="A598" s="2" t="s">
        <v>505</v>
      </c>
      <c r="B598" s="2" t="s">
        <v>491</v>
      </c>
      <c r="C598" s="2" t="s">
        <v>506</v>
      </c>
      <c r="D598" s="2" t="s">
        <v>493</v>
      </c>
      <c r="E598" s="2" t="s">
        <v>491</v>
      </c>
      <c r="F598" s="5">
        <v>989</v>
      </c>
      <c r="G598">
        <v>1</v>
      </c>
      <c r="H598" t="s">
        <v>4131</v>
      </c>
    </row>
    <row r="599" spans="1:8" x14ac:dyDescent="0.25">
      <c r="A599" s="2" t="s">
        <v>507</v>
      </c>
      <c r="B599" s="2" t="s">
        <v>491</v>
      </c>
      <c r="C599" s="2" t="s">
        <v>506</v>
      </c>
      <c r="D599" s="2" t="s">
        <v>493</v>
      </c>
      <c r="E599" s="2" t="s">
        <v>491</v>
      </c>
      <c r="F599" s="5">
        <v>716</v>
      </c>
      <c r="G599">
        <v>1</v>
      </c>
      <c r="H599" t="s">
        <v>4132</v>
      </c>
    </row>
    <row r="600" spans="1:8" x14ac:dyDescent="0.25">
      <c r="A600" s="2" t="s">
        <v>507</v>
      </c>
      <c r="B600" s="2" t="s">
        <v>491</v>
      </c>
      <c r="C600" s="2" t="s">
        <v>495</v>
      </c>
      <c r="D600" s="2" t="s">
        <v>493</v>
      </c>
      <c r="E600" s="2" t="s">
        <v>491</v>
      </c>
      <c r="F600" s="5">
        <v>56</v>
      </c>
      <c r="G600">
        <v>2</v>
      </c>
      <c r="H600" t="s">
        <v>4133</v>
      </c>
    </row>
    <row r="601" spans="1:8" x14ac:dyDescent="0.25">
      <c r="A601" s="2" t="s">
        <v>508</v>
      </c>
      <c r="B601" s="2" t="s">
        <v>491</v>
      </c>
      <c r="C601" s="2" t="s">
        <v>506</v>
      </c>
      <c r="D601" s="2" t="s">
        <v>493</v>
      </c>
      <c r="E601" s="2" t="s">
        <v>491</v>
      </c>
      <c r="F601" s="5">
        <v>300</v>
      </c>
      <c r="G601">
        <v>1</v>
      </c>
      <c r="H601" t="s">
        <v>4134</v>
      </c>
    </row>
    <row r="602" spans="1:8" x14ac:dyDescent="0.25">
      <c r="A602" s="2" t="s">
        <v>508</v>
      </c>
      <c r="B602" s="2" t="s">
        <v>491</v>
      </c>
      <c r="C602" s="2" t="s">
        <v>509</v>
      </c>
      <c r="D602" s="2" t="s">
        <v>493</v>
      </c>
      <c r="E602" s="2" t="s">
        <v>491</v>
      </c>
      <c r="F602" s="5">
        <v>7</v>
      </c>
      <c r="G602">
        <v>2</v>
      </c>
      <c r="H602" t="s">
        <v>4135</v>
      </c>
    </row>
    <row r="603" spans="1:8" x14ac:dyDescent="0.25">
      <c r="A603" s="2" t="s">
        <v>510</v>
      </c>
      <c r="B603" s="2" t="s">
        <v>491</v>
      </c>
      <c r="C603" s="2" t="s">
        <v>506</v>
      </c>
      <c r="D603" s="2" t="s">
        <v>493</v>
      </c>
      <c r="E603" s="2" t="s">
        <v>491</v>
      </c>
      <c r="F603" s="5">
        <v>411</v>
      </c>
      <c r="G603">
        <v>1</v>
      </c>
      <c r="H603" t="s">
        <v>4136</v>
      </c>
    </row>
    <row r="604" spans="1:8" x14ac:dyDescent="0.25">
      <c r="A604" s="2" t="s">
        <v>511</v>
      </c>
      <c r="B604" s="2" t="s">
        <v>491</v>
      </c>
      <c r="C604" s="2" t="s">
        <v>506</v>
      </c>
      <c r="D604" s="2" t="s">
        <v>493</v>
      </c>
      <c r="E604" s="2" t="s">
        <v>491</v>
      </c>
      <c r="F604" s="5">
        <v>359</v>
      </c>
      <c r="G604">
        <v>1</v>
      </c>
      <c r="H604" t="s">
        <v>4137</v>
      </c>
    </row>
    <row r="605" spans="1:8" x14ac:dyDescent="0.25">
      <c r="A605" s="2" t="s">
        <v>511</v>
      </c>
      <c r="B605" s="2" t="s">
        <v>491</v>
      </c>
      <c r="C605" s="2" t="s">
        <v>495</v>
      </c>
      <c r="D605" s="2" t="s">
        <v>493</v>
      </c>
      <c r="E605" s="2" t="s">
        <v>491</v>
      </c>
      <c r="F605" s="5">
        <v>54</v>
      </c>
      <c r="G605">
        <v>2</v>
      </c>
      <c r="H605" t="s">
        <v>4138</v>
      </c>
    </row>
    <row r="606" spans="1:8" x14ac:dyDescent="0.25">
      <c r="A606" s="2" t="s">
        <v>511</v>
      </c>
      <c r="B606" s="2" t="s">
        <v>491</v>
      </c>
      <c r="C606" s="2" t="s">
        <v>499</v>
      </c>
      <c r="D606" s="2" t="s">
        <v>493</v>
      </c>
      <c r="E606" s="2" t="s">
        <v>491</v>
      </c>
      <c r="F606" s="5">
        <v>16</v>
      </c>
      <c r="G606">
        <v>3</v>
      </c>
      <c r="H606" t="s">
        <v>4139</v>
      </c>
    </row>
    <row r="607" spans="1:8" x14ac:dyDescent="0.25">
      <c r="A607" s="2" t="s">
        <v>512</v>
      </c>
      <c r="B607" s="2" t="s">
        <v>491</v>
      </c>
      <c r="C607" s="2" t="s">
        <v>506</v>
      </c>
      <c r="D607" s="2" t="s">
        <v>493</v>
      </c>
      <c r="E607" s="2" t="s">
        <v>491</v>
      </c>
      <c r="F607" s="5">
        <v>419</v>
      </c>
      <c r="G607">
        <v>1</v>
      </c>
      <c r="H607" t="s">
        <v>4140</v>
      </c>
    </row>
    <row r="608" spans="1:8" x14ac:dyDescent="0.25">
      <c r="A608" s="2" t="s">
        <v>513</v>
      </c>
      <c r="B608" s="2" t="s">
        <v>491</v>
      </c>
      <c r="C608" s="2" t="s">
        <v>499</v>
      </c>
      <c r="D608" s="2" t="s">
        <v>493</v>
      </c>
      <c r="E608" s="2" t="s">
        <v>491</v>
      </c>
      <c r="F608" s="5">
        <v>877</v>
      </c>
      <c r="G608">
        <v>1</v>
      </c>
      <c r="H608" t="s">
        <v>4141</v>
      </c>
    </row>
    <row r="609" spans="1:8" x14ac:dyDescent="0.25">
      <c r="A609" s="2" t="s">
        <v>513</v>
      </c>
      <c r="B609" s="2" t="s">
        <v>491</v>
      </c>
      <c r="C609" s="2" t="s">
        <v>497</v>
      </c>
      <c r="D609" s="2" t="s">
        <v>493</v>
      </c>
      <c r="E609" s="2" t="s">
        <v>491</v>
      </c>
      <c r="F609" s="5">
        <v>2</v>
      </c>
      <c r="G609">
        <v>2</v>
      </c>
      <c r="H609" t="s">
        <v>4142</v>
      </c>
    </row>
    <row r="610" spans="1:8" x14ac:dyDescent="0.25">
      <c r="A610" s="2" t="s">
        <v>514</v>
      </c>
      <c r="B610" s="2" t="s">
        <v>491</v>
      </c>
      <c r="C610" s="2" t="s">
        <v>499</v>
      </c>
      <c r="D610" s="2" t="s">
        <v>493</v>
      </c>
      <c r="E610" s="2" t="s">
        <v>491</v>
      </c>
      <c r="F610" s="5">
        <v>446</v>
      </c>
      <c r="G610">
        <v>1</v>
      </c>
      <c r="H610" t="s">
        <v>4143</v>
      </c>
    </row>
    <row r="611" spans="1:8" x14ac:dyDescent="0.25">
      <c r="A611" s="2" t="s">
        <v>515</v>
      </c>
      <c r="B611" s="2" t="s">
        <v>491</v>
      </c>
      <c r="C611" s="2" t="s">
        <v>499</v>
      </c>
      <c r="D611" s="2" t="s">
        <v>493</v>
      </c>
      <c r="E611" s="2" t="s">
        <v>491</v>
      </c>
      <c r="F611" s="5">
        <v>523</v>
      </c>
      <c r="G611">
        <v>1</v>
      </c>
      <c r="H611" t="s">
        <v>4144</v>
      </c>
    </row>
    <row r="612" spans="1:8" x14ac:dyDescent="0.25">
      <c r="A612" s="2" t="s">
        <v>515</v>
      </c>
      <c r="B612" s="2" t="s">
        <v>491</v>
      </c>
      <c r="C612" s="2" t="s">
        <v>506</v>
      </c>
      <c r="D612" s="2" t="s">
        <v>493</v>
      </c>
      <c r="E612" s="2" t="s">
        <v>491</v>
      </c>
      <c r="F612" s="5">
        <v>15</v>
      </c>
      <c r="G612">
        <v>2</v>
      </c>
      <c r="H612" t="s">
        <v>4145</v>
      </c>
    </row>
    <row r="613" spans="1:8" x14ac:dyDescent="0.25">
      <c r="A613" s="2" t="s">
        <v>516</v>
      </c>
      <c r="B613" s="2" t="s">
        <v>491</v>
      </c>
      <c r="C613" s="2" t="s">
        <v>499</v>
      </c>
      <c r="D613" s="2" t="s">
        <v>493</v>
      </c>
      <c r="E613" s="2" t="s">
        <v>491</v>
      </c>
      <c r="F613" s="5">
        <v>473</v>
      </c>
      <c r="G613">
        <v>1</v>
      </c>
      <c r="H613" t="s">
        <v>4146</v>
      </c>
    </row>
    <row r="614" spans="1:8" x14ac:dyDescent="0.25">
      <c r="A614" s="2" t="s">
        <v>517</v>
      </c>
      <c r="B614" s="2" t="s">
        <v>491</v>
      </c>
      <c r="C614" s="2" t="s">
        <v>499</v>
      </c>
      <c r="D614" s="2" t="s">
        <v>493</v>
      </c>
      <c r="E614" s="2" t="s">
        <v>491</v>
      </c>
      <c r="F614" s="5">
        <v>250</v>
      </c>
      <c r="G614">
        <v>1</v>
      </c>
      <c r="H614" t="s">
        <v>4147</v>
      </c>
    </row>
    <row r="615" spans="1:8" x14ac:dyDescent="0.25">
      <c r="A615" s="2" t="s">
        <v>518</v>
      </c>
      <c r="B615" s="2" t="s">
        <v>491</v>
      </c>
      <c r="C615" s="2" t="s">
        <v>499</v>
      </c>
      <c r="D615" s="2" t="s">
        <v>493</v>
      </c>
      <c r="E615" s="2" t="s">
        <v>491</v>
      </c>
      <c r="F615" s="5">
        <v>306</v>
      </c>
      <c r="G615">
        <v>1</v>
      </c>
      <c r="H615" t="s">
        <v>4148</v>
      </c>
    </row>
    <row r="616" spans="1:8" x14ac:dyDescent="0.25">
      <c r="A616" s="2" t="s">
        <v>519</v>
      </c>
      <c r="B616" s="2" t="s">
        <v>491</v>
      </c>
      <c r="C616" s="2" t="s">
        <v>499</v>
      </c>
      <c r="D616" s="2" t="s">
        <v>493</v>
      </c>
      <c r="E616" s="2" t="s">
        <v>491</v>
      </c>
      <c r="F616" s="5">
        <v>259</v>
      </c>
      <c r="G616">
        <v>1</v>
      </c>
      <c r="H616" t="s">
        <v>4149</v>
      </c>
    </row>
    <row r="617" spans="1:8" x14ac:dyDescent="0.25">
      <c r="A617" s="2" t="s">
        <v>520</v>
      </c>
      <c r="B617" s="2" t="s">
        <v>491</v>
      </c>
      <c r="C617" s="2" t="s">
        <v>499</v>
      </c>
      <c r="D617" s="2" t="s">
        <v>493</v>
      </c>
      <c r="E617" s="2" t="s">
        <v>491</v>
      </c>
      <c r="F617" s="5">
        <v>983</v>
      </c>
      <c r="G617">
        <v>1</v>
      </c>
      <c r="H617" t="s">
        <v>4150</v>
      </c>
    </row>
    <row r="618" spans="1:8" x14ac:dyDescent="0.25">
      <c r="A618" s="2" t="s">
        <v>520</v>
      </c>
      <c r="B618" s="2" t="s">
        <v>491</v>
      </c>
      <c r="C618" s="2" t="s">
        <v>521</v>
      </c>
      <c r="D618" s="2" t="s">
        <v>493</v>
      </c>
      <c r="E618" s="2" t="s">
        <v>491</v>
      </c>
      <c r="F618" s="5">
        <v>6</v>
      </c>
      <c r="G618">
        <v>2</v>
      </c>
      <c r="H618" t="s">
        <v>4151</v>
      </c>
    </row>
    <row r="619" spans="1:8" x14ac:dyDescent="0.25">
      <c r="A619" s="2" t="s">
        <v>520</v>
      </c>
      <c r="B619" s="2" t="s">
        <v>491</v>
      </c>
      <c r="C619" s="2" t="s">
        <v>509</v>
      </c>
      <c r="D619" s="2" t="s">
        <v>493</v>
      </c>
      <c r="E619" s="2" t="s">
        <v>491</v>
      </c>
      <c r="F619" s="5">
        <v>1</v>
      </c>
      <c r="G619">
        <v>3</v>
      </c>
      <c r="H619" t="s">
        <v>4152</v>
      </c>
    </row>
    <row r="620" spans="1:8" x14ac:dyDescent="0.25">
      <c r="A620" s="2" t="s">
        <v>520</v>
      </c>
      <c r="B620" s="2" t="s">
        <v>491</v>
      </c>
      <c r="C620" s="2" t="s">
        <v>522</v>
      </c>
      <c r="D620" s="2" t="s">
        <v>493</v>
      </c>
      <c r="E620" s="2" t="s">
        <v>491</v>
      </c>
      <c r="F620" s="5">
        <v>1</v>
      </c>
      <c r="G620">
        <v>4</v>
      </c>
      <c r="H620" t="s">
        <v>4153</v>
      </c>
    </row>
    <row r="621" spans="1:8" x14ac:dyDescent="0.25">
      <c r="A621" s="2" t="s">
        <v>523</v>
      </c>
      <c r="B621" s="2" t="s">
        <v>491</v>
      </c>
      <c r="C621" s="2" t="s">
        <v>499</v>
      </c>
      <c r="D621" s="2" t="s">
        <v>493</v>
      </c>
      <c r="E621" s="2" t="s">
        <v>491</v>
      </c>
      <c r="F621" s="5">
        <v>437</v>
      </c>
      <c r="G621">
        <v>1</v>
      </c>
      <c r="H621" t="s">
        <v>4154</v>
      </c>
    </row>
    <row r="622" spans="1:8" x14ac:dyDescent="0.25">
      <c r="A622" s="2" t="s">
        <v>524</v>
      </c>
      <c r="B622" s="2" t="s">
        <v>491</v>
      </c>
      <c r="C622" s="2" t="s">
        <v>522</v>
      </c>
      <c r="D622" s="2" t="s">
        <v>493</v>
      </c>
      <c r="E622" s="2" t="s">
        <v>491</v>
      </c>
      <c r="F622" s="5">
        <v>248</v>
      </c>
      <c r="G622">
        <v>1</v>
      </c>
      <c r="H622" t="s">
        <v>4155</v>
      </c>
    </row>
    <row r="623" spans="1:8" x14ac:dyDescent="0.25">
      <c r="A623" s="2" t="s">
        <v>524</v>
      </c>
      <c r="B623" s="2" t="s">
        <v>491</v>
      </c>
      <c r="C623" s="2" t="s">
        <v>497</v>
      </c>
      <c r="D623" s="2" t="s">
        <v>493</v>
      </c>
      <c r="E623" s="2" t="s">
        <v>491</v>
      </c>
      <c r="F623" s="5">
        <v>94</v>
      </c>
      <c r="G623">
        <v>2</v>
      </c>
      <c r="H623" t="s">
        <v>4156</v>
      </c>
    </row>
    <row r="624" spans="1:8" x14ac:dyDescent="0.25">
      <c r="A624" s="2" t="s">
        <v>524</v>
      </c>
      <c r="B624" s="2" t="s">
        <v>491</v>
      </c>
      <c r="C624" s="2" t="s">
        <v>499</v>
      </c>
      <c r="D624" s="2" t="s">
        <v>493</v>
      </c>
      <c r="E624" s="2" t="s">
        <v>491</v>
      </c>
      <c r="F624" s="5">
        <v>3</v>
      </c>
      <c r="G624">
        <v>3</v>
      </c>
      <c r="H624" t="s">
        <v>4157</v>
      </c>
    </row>
    <row r="625" spans="1:8" x14ac:dyDescent="0.25">
      <c r="A625" s="2" t="s">
        <v>525</v>
      </c>
      <c r="B625" s="2" t="s">
        <v>491</v>
      </c>
      <c r="C625" s="2" t="s">
        <v>522</v>
      </c>
      <c r="D625" s="2" t="s">
        <v>493</v>
      </c>
      <c r="E625" s="2" t="s">
        <v>491</v>
      </c>
      <c r="F625" s="5">
        <v>631</v>
      </c>
      <c r="G625">
        <v>1</v>
      </c>
      <c r="H625" t="s">
        <v>4158</v>
      </c>
    </row>
    <row r="626" spans="1:8" x14ac:dyDescent="0.25">
      <c r="A626" s="2" t="s">
        <v>526</v>
      </c>
      <c r="B626" s="2" t="s">
        <v>491</v>
      </c>
      <c r="C626" s="2" t="s">
        <v>522</v>
      </c>
      <c r="D626" s="2" t="s">
        <v>493</v>
      </c>
      <c r="E626" s="2" t="s">
        <v>491</v>
      </c>
      <c r="F626" s="5">
        <v>738</v>
      </c>
      <c r="G626">
        <v>1</v>
      </c>
      <c r="H626" t="s">
        <v>4159</v>
      </c>
    </row>
    <row r="627" spans="1:8" x14ac:dyDescent="0.25">
      <c r="A627" s="2" t="s">
        <v>526</v>
      </c>
      <c r="B627" s="2" t="s">
        <v>491</v>
      </c>
      <c r="C627" s="2" t="s">
        <v>497</v>
      </c>
      <c r="D627" s="2" t="s">
        <v>493</v>
      </c>
      <c r="E627" s="2" t="s">
        <v>491</v>
      </c>
      <c r="F627" s="5">
        <v>3</v>
      </c>
      <c r="G627">
        <v>2</v>
      </c>
      <c r="H627" t="s">
        <v>4160</v>
      </c>
    </row>
    <row r="628" spans="1:8" x14ac:dyDescent="0.25">
      <c r="A628" s="2" t="s">
        <v>526</v>
      </c>
      <c r="B628" s="2" t="s">
        <v>491</v>
      </c>
      <c r="C628" s="2" t="s">
        <v>521</v>
      </c>
      <c r="D628" s="2" t="s">
        <v>493</v>
      </c>
      <c r="E628" s="2" t="s">
        <v>491</v>
      </c>
      <c r="F628" s="5">
        <v>3</v>
      </c>
      <c r="G628">
        <v>3</v>
      </c>
      <c r="H628" t="s">
        <v>4161</v>
      </c>
    </row>
    <row r="629" spans="1:8" x14ac:dyDescent="0.25">
      <c r="A629" s="2" t="s">
        <v>526</v>
      </c>
      <c r="B629" s="2" t="s">
        <v>491</v>
      </c>
      <c r="C629" s="2" t="s">
        <v>499</v>
      </c>
      <c r="D629" s="2" t="s">
        <v>493</v>
      </c>
      <c r="E629" s="2" t="s">
        <v>491</v>
      </c>
      <c r="F629" s="5">
        <v>1</v>
      </c>
      <c r="G629">
        <v>4</v>
      </c>
      <c r="H629" t="s">
        <v>4162</v>
      </c>
    </row>
    <row r="630" spans="1:8" x14ac:dyDescent="0.25">
      <c r="A630" s="2" t="s">
        <v>527</v>
      </c>
      <c r="B630" s="2" t="s">
        <v>491</v>
      </c>
      <c r="C630" s="2" t="s">
        <v>492</v>
      </c>
      <c r="D630" s="2" t="s">
        <v>493</v>
      </c>
      <c r="E630" s="2" t="s">
        <v>491</v>
      </c>
      <c r="F630" s="5">
        <v>1284</v>
      </c>
      <c r="G630">
        <v>1</v>
      </c>
      <c r="H630" t="s">
        <v>4163</v>
      </c>
    </row>
    <row r="631" spans="1:8" x14ac:dyDescent="0.25">
      <c r="A631" s="2" t="s">
        <v>527</v>
      </c>
      <c r="B631" s="2" t="s">
        <v>491</v>
      </c>
      <c r="C631" s="2" t="s">
        <v>495</v>
      </c>
      <c r="D631" s="2" t="s">
        <v>493</v>
      </c>
      <c r="E631" s="2" t="s">
        <v>491</v>
      </c>
      <c r="F631" s="5">
        <v>134</v>
      </c>
      <c r="G631">
        <v>2</v>
      </c>
      <c r="H631" t="s">
        <v>4164</v>
      </c>
    </row>
    <row r="632" spans="1:8" x14ac:dyDescent="0.25">
      <c r="A632" s="2" t="s">
        <v>528</v>
      </c>
      <c r="B632" s="2" t="s">
        <v>491</v>
      </c>
      <c r="C632" s="2" t="s">
        <v>495</v>
      </c>
      <c r="D632" s="2" t="s">
        <v>493</v>
      </c>
      <c r="E632" s="2" t="s">
        <v>491</v>
      </c>
      <c r="F632" s="5">
        <v>219</v>
      </c>
      <c r="G632">
        <v>1</v>
      </c>
      <c r="H632" t="s">
        <v>4165</v>
      </c>
    </row>
    <row r="633" spans="1:8" x14ac:dyDescent="0.25">
      <c r="A633" s="2" t="s">
        <v>529</v>
      </c>
      <c r="B633" s="2" t="s">
        <v>491</v>
      </c>
      <c r="C633" s="2" t="s">
        <v>495</v>
      </c>
      <c r="D633" s="2" t="s">
        <v>493</v>
      </c>
      <c r="E633" s="2" t="s">
        <v>491</v>
      </c>
      <c r="F633" s="5">
        <v>844</v>
      </c>
      <c r="G633">
        <v>1</v>
      </c>
      <c r="H633" t="s">
        <v>4166</v>
      </c>
    </row>
    <row r="634" spans="1:8" x14ac:dyDescent="0.25">
      <c r="A634" s="2" t="s">
        <v>530</v>
      </c>
      <c r="B634" s="2" t="s">
        <v>491</v>
      </c>
      <c r="C634" s="2" t="s">
        <v>495</v>
      </c>
      <c r="D634" s="2" t="s">
        <v>493</v>
      </c>
      <c r="E634" s="2" t="s">
        <v>491</v>
      </c>
      <c r="F634" s="5">
        <v>470</v>
      </c>
      <c r="G634">
        <v>1</v>
      </c>
      <c r="H634" t="s">
        <v>4167</v>
      </c>
    </row>
    <row r="635" spans="1:8" x14ac:dyDescent="0.25">
      <c r="A635" s="2" t="s">
        <v>531</v>
      </c>
      <c r="B635" s="2" t="s">
        <v>491</v>
      </c>
      <c r="C635" s="2" t="s">
        <v>495</v>
      </c>
      <c r="D635" s="2" t="s">
        <v>493</v>
      </c>
      <c r="E635" s="2" t="s">
        <v>491</v>
      </c>
      <c r="F635" s="5">
        <v>907</v>
      </c>
      <c r="G635">
        <v>1</v>
      </c>
      <c r="H635" t="s">
        <v>4168</v>
      </c>
    </row>
    <row r="636" spans="1:8" x14ac:dyDescent="0.25">
      <c r="A636" s="2" t="s">
        <v>532</v>
      </c>
      <c r="B636" s="2" t="s">
        <v>491</v>
      </c>
      <c r="C636" s="2" t="s">
        <v>495</v>
      </c>
      <c r="D636" s="2" t="s">
        <v>493</v>
      </c>
      <c r="E636" s="2" t="s">
        <v>491</v>
      </c>
      <c r="F636" s="5">
        <v>272</v>
      </c>
      <c r="G636">
        <v>1</v>
      </c>
      <c r="H636" t="s">
        <v>4169</v>
      </c>
    </row>
    <row r="637" spans="1:8" x14ac:dyDescent="0.25">
      <c r="A637" s="2" t="s">
        <v>533</v>
      </c>
      <c r="B637" s="2" t="s">
        <v>491</v>
      </c>
      <c r="C637" s="2" t="s">
        <v>499</v>
      </c>
      <c r="D637" s="2" t="s">
        <v>493</v>
      </c>
      <c r="E637" s="2" t="s">
        <v>491</v>
      </c>
      <c r="F637" s="5">
        <v>630</v>
      </c>
      <c r="G637">
        <v>1</v>
      </c>
      <c r="H637" t="s">
        <v>4170</v>
      </c>
    </row>
    <row r="638" spans="1:8" x14ac:dyDescent="0.25">
      <c r="A638" s="2" t="s">
        <v>533</v>
      </c>
      <c r="B638" s="2" t="s">
        <v>491</v>
      </c>
      <c r="C638" s="2" t="s">
        <v>495</v>
      </c>
      <c r="D638" s="2" t="s">
        <v>493</v>
      </c>
      <c r="E638" s="2" t="s">
        <v>491</v>
      </c>
      <c r="F638" s="5">
        <v>19</v>
      </c>
      <c r="G638">
        <v>2</v>
      </c>
      <c r="H638" t="s">
        <v>4171</v>
      </c>
    </row>
    <row r="639" spans="1:8" x14ac:dyDescent="0.25">
      <c r="A639" s="2" t="s">
        <v>533</v>
      </c>
      <c r="B639" s="2" t="s">
        <v>491</v>
      </c>
      <c r="C639" s="2" t="s">
        <v>492</v>
      </c>
      <c r="D639" s="2" t="s">
        <v>493</v>
      </c>
      <c r="E639" s="2" t="s">
        <v>491</v>
      </c>
      <c r="F639" s="5">
        <v>4</v>
      </c>
      <c r="G639">
        <v>3</v>
      </c>
      <c r="H639" t="s">
        <v>4172</v>
      </c>
    </row>
    <row r="640" spans="1:8" x14ac:dyDescent="0.25">
      <c r="A640" s="2" t="s">
        <v>533</v>
      </c>
      <c r="B640" s="2" t="s">
        <v>491</v>
      </c>
      <c r="C640" s="2" t="s">
        <v>506</v>
      </c>
      <c r="D640" s="2" t="s">
        <v>493</v>
      </c>
      <c r="E640" s="2" t="s">
        <v>491</v>
      </c>
      <c r="F640" s="5">
        <v>1</v>
      </c>
      <c r="G640">
        <v>4</v>
      </c>
      <c r="H640" t="s">
        <v>4173</v>
      </c>
    </row>
    <row r="641" spans="1:8" x14ac:dyDescent="0.25">
      <c r="A641" s="2" t="s">
        <v>534</v>
      </c>
      <c r="B641" s="2" t="s">
        <v>491</v>
      </c>
      <c r="C641" s="2" t="s">
        <v>497</v>
      </c>
      <c r="D641" s="2" t="s">
        <v>493</v>
      </c>
      <c r="E641" s="2" t="s">
        <v>491</v>
      </c>
      <c r="F641" s="5">
        <v>387</v>
      </c>
      <c r="G641">
        <v>1</v>
      </c>
      <c r="H641" t="s">
        <v>4174</v>
      </c>
    </row>
    <row r="642" spans="1:8" x14ac:dyDescent="0.25">
      <c r="A642" s="2" t="s">
        <v>535</v>
      </c>
      <c r="B642" s="2" t="s">
        <v>491</v>
      </c>
      <c r="C642" s="2" t="s">
        <v>497</v>
      </c>
      <c r="D642" s="2" t="s">
        <v>493</v>
      </c>
      <c r="E642" s="2" t="s">
        <v>491</v>
      </c>
      <c r="F642" s="5">
        <v>492</v>
      </c>
      <c r="G642">
        <v>1</v>
      </c>
      <c r="H642" t="s">
        <v>4175</v>
      </c>
    </row>
    <row r="643" spans="1:8" x14ac:dyDescent="0.25">
      <c r="A643" s="2" t="s">
        <v>536</v>
      </c>
      <c r="B643" s="2" t="s">
        <v>491</v>
      </c>
      <c r="C643" s="2" t="s">
        <v>497</v>
      </c>
      <c r="D643" s="2" t="s">
        <v>493</v>
      </c>
      <c r="E643" s="2" t="s">
        <v>491</v>
      </c>
      <c r="F643" s="5">
        <v>1193</v>
      </c>
      <c r="G643">
        <v>1</v>
      </c>
      <c r="H643" t="s">
        <v>4176</v>
      </c>
    </row>
    <row r="644" spans="1:8" x14ac:dyDescent="0.25">
      <c r="A644" s="2" t="s">
        <v>536</v>
      </c>
      <c r="B644" s="2" t="s">
        <v>491</v>
      </c>
      <c r="C644" s="2" t="s">
        <v>492</v>
      </c>
      <c r="D644" s="2" t="s">
        <v>493</v>
      </c>
      <c r="E644" s="2" t="s">
        <v>491</v>
      </c>
      <c r="F644" s="5">
        <v>3</v>
      </c>
      <c r="G644">
        <v>2</v>
      </c>
      <c r="H644" t="s">
        <v>4177</v>
      </c>
    </row>
    <row r="645" spans="1:8" x14ac:dyDescent="0.25">
      <c r="A645" s="2" t="s">
        <v>536</v>
      </c>
      <c r="B645" s="2" t="s">
        <v>491</v>
      </c>
      <c r="C645" s="2" t="s">
        <v>499</v>
      </c>
      <c r="D645" s="2" t="s">
        <v>493</v>
      </c>
      <c r="E645" s="2" t="s">
        <v>491</v>
      </c>
      <c r="F645" s="5">
        <v>2</v>
      </c>
      <c r="G645">
        <v>3</v>
      </c>
      <c r="H645" t="s">
        <v>4178</v>
      </c>
    </row>
    <row r="646" spans="1:8" x14ac:dyDescent="0.25">
      <c r="A646" s="2" t="s">
        <v>537</v>
      </c>
      <c r="B646" s="2" t="s">
        <v>491</v>
      </c>
      <c r="C646" s="2" t="s">
        <v>492</v>
      </c>
      <c r="D646" s="2" t="s">
        <v>493</v>
      </c>
      <c r="E646" s="2" t="s">
        <v>491</v>
      </c>
      <c r="F646" s="5">
        <v>18</v>
      </c>
      <c r="G646">
        <v>1</v>
      </c>
      <c r="H646" t="s">
        <v>4179</v>
      </c>
    </row>
    <row r="647" spans="1:8" x14ac:dyDescent="0.25">
      <c r="A647" s="2" t="s">
        <v>538</v>
      </c>
      <c r="B647" s="2" t="s">
        <v>491</v>
      </c>
      <c r="C647" s="2" t="s">
        <v>492</v>
      </c>
      <c r="D647" s="2" t="s">
        <v>493</v>
      </c>
      <c r="E647" s="2" t="s">
        <v>491</v>
      </c>
      <c r="F647" s="5">
        <v>6</v>
      </c>
      <c r="G647">
        <v>1</v>
      </c>
      <c r="H647" t="s">
        <v>4180</v>
      </c>
    </row>
    <row r="648" spans="1:8" x14ac:dyDescent="0.25">
      <c r="A648" s="2" t="s">
        <v>539</v>
      </c>
      <c r="B648" s="2" t="s">
        <v>491</v>
      </c>
      <c r="C648" s="2" t="s">
        <v>492</v>
      </c>
      <c r="D648" s="2" t="s">
        <v>493</v>
      </c>
      <c r="E648" s="2" t="s">
        <v>491</v>
      </c>
      <c r="F648" s="5">
        <v>1</v>
      </c>
      <c r="G648">
        <v>1</v>
      </c>
      <c r="H648" t="s">
        <v>4181</v>
      </c>
    </row>
    <row r="649" spans="1:8" x14ac:dyDescent="0.25">
      <c r="A649" s="2" t="s">
        <v>540</v>
      </c>
      <c r="B649" s="2" t="s">
        <v>58</v>
      </c>
      <c r="C649" s="2" t="s">
        <v>541</v>
      </c>
      <c r="D649" s="2" t="s">
        <v>50</v>
      </c>
      <c r="E649" s="2" t="s">
        <v>199</v>
      </c>
      <c r="F649" s="5">
        <v>1025</v>
      </c>
      <c r="G649">
        <v>1</v>
      </c>
      <c r="H649" t="s">
        <v>4182</v>
      </c>
    </row>
    <row r="650" spans="1:8" x14ac:dyDescent="0.25">
      <c r="A650" s="2" t="s">
        <v>540</v>
      </c>
      <c r="B650" s="2" t="s">
        <v>491</v>
      </c>
      <c r="C650" s="2" t="s">
        <v>542</v>
      </c>
      <c r="D650" s="2" t="s">
        <v>493</v>
      </c>
      <c r="E650" s="2" t="s">
        <v>491</v>
      </c>
      <c r="F650" s="5">
        <v>21</v>
      </c>
      <c r="G650">
        <v>2</v>
      </c>
      <c r="H650" t="s">
        <v>4183</v>
      </c>
    </row>
    <row r="651" spans="1:8" x14ac:dyDescent="0.25">
      <c r="A651" s="2" t="s">
        <v>543</v>
      </c>
      <c r="B651" s="2" t="s">
        <v>58</v>
      </c>
      <c r="C651" s="2" t="s">
        <v>541</v>
      </c>
      <c r="D651" s="2" t="s">
        <v>50</v>
      </c>
      <c r="E651" s="2" t="s">
        <v>199</v>
      </c>
      <c r="F651" s="5">
        <v>838</v>
      </c>
      <c r="G651">
        <v>1</v>
      </c>
      <c r="H651" t="s">
        <v>4184</v>
      </c>
    </row>
    <row r="652" spans="1:8" x14ac:dyDescent="0.25">
      <c r="A652" s="2" t="s">
        <v>544</v>
      </c>
      <c r="B652" s="2" t="s">
        <v>58</v>
      </c>
      <c r="C652" s="2" t="s">
        <v>545</v>
      </c>
      <c r="D652" s="2" t="s">
        <v>50</v>
      </c>
      <c r="E652" s="2" t="s">
        <v>199</v>
      </c>
      <c r="F652" s="5">
        <v>12</v>
      </c>
      <c r="G652">
        <v>1</v>
      </c>
      <c r="H652" t="s">
        <v>4185</v>
      </c>
    </row>
    <row r="653" spans="1:8" x14ac:dyDescent="0.25">
      <c r="A653" s="2" t="s">
        <v>546</v>
      </c>
      <c r="B653" s="2" t="s">
        <v>58</v>
      </c>
      <c r="C653" s="2" t="s">
        <v>545</v>
      </c>
      <c r="D653" s="2" t="s">
        <v>50</v>
      </c>
      <c r="E653" s="2" t="s">
        <v>199</v>
      </c>
      <c r="F653" s="5">
        <v>12</v>
      </c>
      <c r="G653">
        <v>1</v>
      </c>
      <c r="H653" t="s">
        <v>4186</v>
      </c>
    </row>
    <row r="654" spans="1:8" x14ac:dyDescent="0.25">
      <c r="A654" s="2" t="s">
        <v>547</v>
      </c>
      <c r="B654" s="2" t="s">
        <v>58</v>
      </c>
      <c r="C654" s="2" t="s">
        <v>545</v>
      </c>
      <c r="D654" s="2" t="s">
        <v>50</v>
      </c>
      <c r="E654" s="2" t="s">
        <v>199</v>
      </c>
      <c r="F654" s="5">
        <v>18</v>
      </c>
      <c r="G654">
        <v>1</v>
      </c>
      <c r="H654" t="s">
        <v>4187</v>
      </c>
    </row>
    <row r="655" spans="1:8" x14ac:dyDescent="0.25">
      <c r="A655" s="2" t="s">
        <v>548</v>
      </c>
      <c r="B655" s="2" t="s">
        <v>58</v>
      </c>
      <c r="C655" s="2" t="s">
        <v>545</v>
      </c>
      <c r="D655" s="2" t="s">
        <v>50</v>
      </c>
      <c r="E655" s="2" t="s">
        <v>199</v>
      </c>
      <c r="F655" s="5">
        <v>4</v>
      </c>
      <c r="G655">
        <v>1</v>
      </c>
      <c r="H655" t="s">
        <v>4188</v>
      </c>
    </row>
    <row r="656" spans="1:8" x14ac:dyDescent="0.25">
      <c r="A656" s="2" t="s">
        <v>549</v>
      </c>
      <c r="B656" s="2" t="s">
        <v>58</v>
      </c>
      <c r="C656" s="2" t="s">
        <v>545</v>
      </c>
      <c r="D656" s="2" t="s">
        <v>50</v>
      </c>
      <c r="E656" s="2" t="s">
        <v>199</v>
      </c>
      <c r="F656" s="5">
        <v>20</v>
      </c>
      <c r="G656">
        <v>1</v>
      </c>
      <c r="H656" t="s">
        <v>4189</v>
      </c>
    </row>
    <row r="657" spans="1:8" x14ac:dyDescent="0.25">
      <c r="A657" s="2" t="s">
        <v>550</v>
      </c>
      <c r="B657" s="2" t="s">
        <v>58</v>
      </c>
      <c r="C657" s="2" t="s">
        <v>541</v>
      </c>
      <c r="D657" s="2" t="s">
        <v>50</v>
      </c>
      <c r="E657" s="2" t="s">
        <v>199</v>
      </c>
      <c r="F657" s="5">
        <v>1043</v>
      </c>
      <c r="G657">
        <v>1</v>
      </c>
      <c r="H657" t="s">
        <v>4190</v>
      </c>
    </row>
    <row r="658" spans="1:8" x14ac:dyDescent="0.25">
      <c r="A658" s="2" t="s">
        <v>550</v>
      </c>
      <c r="B658" s="2" t="s">
        <v>58</v>
      </c>
      <c r="C658" s="2" t="s">
        <v>551</v>
      </c>
      <c r="D658" s="2" t="s">
        <v>50</v>
      </c>
      <c r="E658" s="2" t="s">
        <v>199</v>
      </c>
      <c r="F658" s="5">
        <v>1</v>
      </c>
      <c r="G658">
        <v>2</v>
      </c>
      <c r="H658" t="s">
        <v>4191</v>
      </c>
    </row>
    <row r="659" spans="1:8" x14ac:dyDescent="0.25">
      <c r="A659" s="2" t="s">
        <v>552</v>
      </c>
      <c r="B659" s="2" t="s">
        <v>58</v>
      </c>
      <c r="C659" s="2" t="s">
        <v>545</v>
      </c>
      <c r="D659" s="2" t="s">
        <v>50</v>
      </c>
      <c r="E659" s="2" t="s">
        <v>199</v>
      </c>
      <c r="F659" s="5">
        <v>6</v>
      </c>
      <c r="G659">
        <v>1</v>
      </c>
      <c r="H659" t="s">
        <v>4192</v>
      </c>
    </row>
    <row r="660" spans="1:8" x14ac:dyDescent="0.25">
      <c r="A660" s="2" t="s">
        <v>553</v>
      </c>
      <c r="B660" s="2" t="s">
        <v>58</v>
      </c>
      <c r="C660" s="2" t="s">
        <v>545</v>
      </c>
      <c r="D660" s="2" t="s">
        <v>50</v>
      </c>
      <c r="E660" s="2" t="s">
        <v>199</v>
      </c>
      <c r="F660" s="5">
        <v>10</v>
      </c>
      <c r="G660">
        <v>1</v>
      </c>
      <c r="H660" t="s">
        <v>4193</v>
      </c>
    </row>
    <row r="661" spans="1:8" x14ac:dyDescent="0.25">
      <c r="A661" s="2" t="s">
        <v>554</v>
      </c>
      <c r="B661" s="2" t="s">
        <v>58</v>
      </c>
      <c r="C661" s="2" t="s">
        <v>545</v>
      </c>
      <c r="D661" s="2" t="s">
        <v>50</v>
      </c>
      <c r="E661" s="2" t="s">
        <v>199</v>
      </c>
      <c r="F661" s="5">
        <v>18</v>
      </c>
      <c r="G661">
        <v>1</v>
      </c>
      <c r="H661" t="s">
        <v>4194</v>
      </c>
    </row>
    <row r="662" spans="1:8" x14ac:dyDescent="0.25">
      <c r="A662" s="2" t="s">
        <v>555</v>
      </c>
      <c r="B662" s="2" t="s">
        <v>58</v>
      </c>
      <c r="C662" s="2" t="s">
        <v>541</v>
      </c>
      <c r="D662" s="2" t="s">
        <v>50</v>
      </c>
      <c r="E662" s="2" t="s">
        <v>199</v>
      </c>
      <c r="F662" s="5">
        <v>14</v>
      </c>
      <c r="G662">
        <v>1</v>
      </c>
      <c r="H662" t="s">
        <v>4195</v>
      </c>
    </row>
    <row r="663" spans="1:8" x14ac:dyDescent="0.25">
      <c r="A663" s="2" t="s">
        <v>556</v>
      </c>
      <c r="B663" s="2" t="s">
        <v>58</v>
      </c>
      <c r="C663" s="2" t="s">
        <v>541</v>
      </c>
      <c r="D663" s="2" t="s">
        <v>50</v>
      </c>
      <c r="E663" s="2" t="s">
        <v>199</v>
      </c>
      <c r="F663" s="5">
        <v>66</v>
      </c>
      <c r="G663">
        <v>1</v>
      </c>
      <c r="H663" t="s">
        <v>4196</v>
      </c>
    </row>
    <row r="664" spans="1:8" x14ac:dyDescent="0.25">
      <c r="A664" s="2" t="s">
        <v>557</v>
      </c>
      <c r="B664" s="2" t="s">
        <v>58</v>
      </c>
      <c r="C664" s="2" t="s">
        <v>541</v>
      </c>
      <c r="D664" s="2" t="s">
        <v>50</v>
      </c>
      <c r="E664" s="2" t="s">
        <v>199</v>
      </c>
      <c r="F664" s="5">
        <v>449</v>
      </c>
      <c r="G664">
        <v>1</v>
      </c>
      <c r="H664" t="s">
        <v>4197</v>
      </c>
    </row>
    <row r="665" spans="1:8" x14ac:dyDescent="0.25">
      <c r="A665" s="2" t="s">
        <v>557</v>
      </c>
      <c r="B665" s="2" t="s">
        <v>491</v>
      </c>
      <c r="C665" s="2" t="s">
        <v>542</v>
      </c>
      <c r="D665" s="2" t="s">
        <v>493</v>
      </c>
      <c r="E665" s="2" t="s">
        <v>491</v>
      </c>
      <c r="F665" s="5">
        <v>410</v>
      </c>
      <c r="G665">
        <v>2</v>
      </c>
      <c r="H665" t="s">
        <v>4198</v>
      </c>
    </row>
    <row r="666" spans="1:8" x14ac:dyDescent="0.25">
      <c r="A666" s="2" t="s">
        <v>558</v>
      </c>
      <c r="B666" s="2" t="s">
        <v>58</v>
      </c>
      <c r="C666" s="2" t="s">
        <v>545</v>
      </c>
      <c r="D666" s="2" t="s">
        <v>50</v>
      </c>
      <c r="E666" s="2" t="s">
        <v>199</v>
      </c>
      <c r="F666" s="5">
        <v>795</v>
      </c>
      <c r="G666">
        <v>1</v>
      </c>
      <c r="H666" t="s">
        <v>4199</v>
      </c>
    </row>
    <row r="667" spans="1:8" x14ac:dyDescent="0.25">
      <c r="A667" s="2" t="s">
        <v>559</v>
      </c>
      <c r="B667" s="2" t="s">
        <v>58</v>
      </c>
      <c r="C667" s="2" t="s">
        <v>545</v>
      </c>
      <c r="D667" s="2" t="s">
        <v>50</v>
      </c>
      <c r="E667" s="2" t="s">
        <v>199</v>
      </c>
      <c r="F667" s="5">
        <v>667</v>
      </c>
      <c r="G667">
        <v>1</v>
      </c>
      <c r="H667" t="s">
        <v>4200</v>
      </c>
    </row>
    <row r="668" spans="1:8" x14ac:dyDescent="0.25">
      <c r="A668" s="2" t="s">
        <v>560</v>
      </c>
      <c r="B668" s="2" t="s">
        <v>58</v>
      </c>
      <c r="C668" s="2" t="s">
        <v>545</v>
      </c>
      <c r="D668" s="2" t="s">
        <v>50</v>
      </c>
      <c r="E668" s="2" t="s">
        <v>199</v>
      </c>
      <c r="F668" s="5">
        <v>925</v>
      </c>
      <c r="G668">
        <v>1</v>
      </c>
      <c r="H668" t="s">
        <v>4201</v>
      </c>
    </row>
    <row r="669" spans="1:8" x14ac:dyDescent="0.25">
      <c r="A669" s="2" t="s">
        <v>561</v>
      </c>
      <c r="B669" s="2" t="s">
        <v>58</v>
      </c>
      <c r="C669" s="2" t="s">
        <v>545</v>
      </c>
      <c r="D669" s="2" t="s">
        <v>50</v>
      </c>
      <c r="E669" s="2" t="s">
        <v>199</v>
      </c>
      <c r="F669" s="5">
        <v>773</v>
      </c>
      <c r="G669">
        <v>1</v>
      </c>
      <c r="H669" t="s">
        <v>4202</v>
      </c>
    </row>
    <row r="670" spans="1:8" x14ac:dyDescent="0.25">
      <c r="A670" s="2" t="s">
        <v>562</v>
      </c>
      <c r="B670" s="2" t="s">
        <v>58</v>
      </c>
      <c r="C670" s="2" t="s">
        <v>545</v>
      </c>
      <c r="D670" s="2" t="s">
        <v>50</v>
      </c>
      <c r="E670" s="2" t="s">
        <v>199</v>
      </c>
      <c r="F670" s="5">
        <v>760</v>
      </c>
      <c r="G670">
        <v>1</v>
      </c>
      <c r="H670" t="s">
        <v>4203</v>
      </c>
    </row>
    <row r="671" spans="1:8" x14ac:dyDescent="0.25">
      <c r="A671" s="2" t="s">
        <v>563</v>
      </c>
      <c r="B671" s="2" t="s">
        <v>58</v>
      </c>
      <c r="C671" s="2" t="s">
        <v>545</v>
      </c>
      <c r="D671" s="2" t="s">
        <v>50</v>
      </c>
      <c r="E671" s="2" t="s">
        <v>199</v>
      </c>
      <c r="F671" s="5">
        <v>585</v>
      </c>
      <c r="G671">
        <v>1</v>
      </c>
      <c r="H671" t="s">
        <v>4204</v>
      </c>
    </row>
    <row r="672" spans="1:8" x14ac:dyDescent="0.25">
      <c r="A672" s="2" t="s">
        <v>564</v>
      </c>
      <c r="B672" s="2" t="s">
        <v>58</v>
      </c>
      <c r="C672" s="2" t="s">
        <v>545</v>
      </c>
      <c r="D672" s="2" t="s">
        <v>50</v>
      </c>
      <c r="E672" s="2" t="s">
        <v>199</v>
      </c>
      <c r="F672" s="5">
        <v>343</v>
      </c>
      <c r="G672">
        <v>1</v>
      </c>
      <c r="H672" t="s">
        <v>4205</v>
      </c>
    </row>
    <row r="673" spans="1:8" x14ac:dyDescent="0.25">
      <c r="A673" s="2" t="s">
        <v>565</v>
      </c>
      <c r="B673" s="2" t="s">
        <v>58</v>
      </c>
      <c r="C673" s="2" t="s">
        <v>545</v>
      </c>
      <c r="D673" s="2" t="s">
        <v>50</v>
      </c>
      <c r="E673" s="2" t="s">
        <v>199</v>
      </c>
      <c r="F673" s="5">
        <v>505</v>
      </c>
      <c r="G673">
        <v>1</v>
      </c>
      <c r="H673" t="s">
        <v>4206</v>
      </c>
    </row>
    <row r="674" spans="1:8" x14ac:dyDescent="0.25">
      <c r="A674" s="2" t="s">
        <v>566</v>
      </c>
      <c r="B674" s="2" t="s">
        <v>58</v>
      </c>
      <c r="C674" s="2" t="s">
        <v>545</v>
      </c>
      <c r="D674" s="2" t="s">
        <v>50</v>
      </c>
      <c r="E674" s="2" t="s">
        <v>199</v>
      </c>
      <c r="F674" s="5">
        <v>657</v>
      </c>
      <c r="G674">
        <v>1</v>
      </c>
      <c r="H674" t="s">
        <v>4207</v>
      </c>
    </row>
    <row r="675" spans="1:8" x14ac:dyDescent="0.25">
      <c r="A675" s="2" t="s">
        <v>567</v>
      </c>
      <c r="B675" s="2" t="s">
        <v>491</v>
      </c>
      <c r="C675" s="2" t="s">
        <v>542</v>
      </c>
      <c r="D675" s="2" t="s">
        <v>493</v>
      </c>
      <c r="E675" s="2" t="s">
        <v>491</v>
      </c>
      <c r="F675" s="5">
        <v>1103</v>
      </c>
      <c r="G675">
        <v>1</v>
      </c>
      <c r="H675" t="s">
        <v>4208</v>
      </c>
    </row>
    <row r="676" spans="1:8" x14ac:dyDescent="0.25">
      <c r="A676" s="2" t="s">
        <v>568</v>
      </c>
      <c r="B676" s="2" t="s">
        <v>491</v>
      </c>
      <c r="C676" s="2" t="s">
        <v>542</v>
      </c>
      <c r="D676" s="2" t="s">
        <v>493</v>
      </c>
      <c r="E676" s="2" t="s">
        <v>491</v>
      </c>
      <c r="F676" s="5">
        <v>420</v>
      </c>
      <c r="G676">
        <v>1</v>
      </c>
      <c r="H676" t="s">
        <v>4209</v>
      </c>
    </row>
    <row r="677" spans="1:8" x14ac:dyDescent="0.25">
      <c r="A677" s="2" t="s">
        <v>569</v>
      </c>
      <c r="B677" s="2" t="s">
        <v>58</v>
      </c>
      <c r="C677" s="2" t="s">
        <v>545</v>
      </c>
      <c r="D677" s="2" t="s">
        <v>50</v>
      </c>
      <c r="E677" s="2" t="s">
        <v>199</v>
      </c>
      <c r="F677" s="5">
        <v>469</v>
      </c>
      <c r="G677">
        <v>1</v>
      </c>
      <c r="H677" t="s">
        <v>4210</v>
      </c>
    </row>
    <row r="678" spans="1:8" x14ac:dyDescent="0.25">
      <c r="A678" s="2" t="s">
        <v>570</v>
      </c>
      <c r="B678" s="2" t="s">
        <v>58</v>
      </c>
      <c r="C678" s="2" t="s">
        <v>545</v>
      </c>
      <c r="D678" s="2" t="s">
        <v>50</v>
      </c>
      <c r="E678" s="2" t="s">
        <v>199</v>
      </c>
      <c r="F678" s="5">
        <v>415</v>
      </c>
      <c r="G678">
        <v>1</v>
      </c>
      <c r="H678" t="s">
        <v>4211</v>
      </c>
    </row>
    <row r="679" spans="1:8" x14ac:dyDescent="0.25">
      <c r="A679" s="2" t="s">
        <v>571</v>
      </c>
      <c r="B679" s="2" t="s">
        <v>58</v>
      </c>
      <c r="C679" s="2" t="s">
        <v>545</v>
      </c>
      <c r="D679" s="2" t="s">
        <v>50</v>
      </c>
      <c r="E679" s="2" t="s">
        <v>199</v>
      </c>
      <c r="F679" s="5">
        <v>796</v>
      </c>
      <c r="G679">
        <v>1</v>
      </c>
      <c r="H679" t="s">
        <v>4212</v>
      </c>
    </row>
    <row r="680" spans="1:8" x14ac:dyDescent="0.25">
      <c r="A680" s="2" t="s">
        <v>571</v>
      </c>
      <c r="B680" s="2" t="s">
        <v>58</v>
      </c>
      <c r="C680" s="2" t="s">
        <v>541</v>
      </c>
      <c r="D680" s="2" t="s">
        <v>50</v>
      </c>
      <c r="E680" s="2" t="s">
        <v>199</v>
      </c>
      <c r="F680" s="5">
        <v>1</v>
      </c>
      <c r="G680">
        <v>2</v>
      </c>
      <c r="H680" t="s">
        <v>4213</v>
      </c>
    </row>
    <row r="681" spans="1:8" x14ac:dyDescent="0.25">
      <c r="A681" s="2" t="s">
        <v>572</v>
      </c>
      <c r="B681" s="2" t="s">
        <v>58</v>
      </c>
      <c r="C681" s="2" t="s">
        <v>545</v>
      </c>
      <c r="D681" s="2" t="s">
        <v>50</v>
      </c>
      <c r="E681" s="2" t="s">
        <v>199</v>
      </c>
      <c r="F681" s="5">
        <v>828</v>
      </c>
      <c r="G681">
        <v>1</v>
      </c>
      <c r="H681" t="s">
        <v>4214</v>
      </c>
    </row>
    <row r="682" spans="1:8" x14ac:dyDescent="0.25">
      <c r="A682" s="2" t="s">
        <v>573</v>
      </c>
      <c r="B682" s="2" t="s">
        <v>58</v>
      </c>
      <c r="C682" s="2" t="s">
        <v>541</v>
      </c>
      <c r="D682" s="2" t="s">
        <v>50</v>
      </c>
      <c r="E682" s="2" t="s">
        <v>199</v>
      </c>
      <c r="F682" s="5">
        <v>632</v>
      </c>
      <c r="G682">
        <v>1</v>
      </c>
      <c r="H682" t="s">
        <v>4215</v>
      </c>
    </row>
    <row r="683" spans="1:8" x14ac:dyDescent="0.25">
      <c r="A683" s="2" t="s">
        <v>573</v>
      </c>
      <c r="B683" s="2" t="s">
        <v>58</v>
      </c>
      <c r="C683" s="2" t="s">
        <v>545</v>
      </c>
      <c r="D683" s="2" t="s">
        <v>50</v>
      </c>
      <c r="E683" s="2" t="s">
        <v>199</v>
      </c>
      <c r="F683" s="5">
        <v>7</v>
      </c>
      <c r="G683">
        <v>2</v>
      </c>
      <c r="H683" t="s">
        <v>4216</v>
      </c>
    </row>
    <row r="684" spans="1:8" x14ac:dyDescent="0.25">
      <c r="A684" s="2" t="s">
        <v>574</v>
      </c>
      <c r="B684" s="2" t="s">
        <v>58</v>
      </c>
      <c r="C684" s="2" t="s">
        <v>541</v>
      </c>
      <c r="D684" s="2" t="s">
        <v>50</v>
      </c>
      <c r="E684" s="2" t="s">
        <v>199</v>
      </c>
      <c r="F684" s="5">
        <v>759</v>
      </c>
      <c r="G684">
        <v>1</v>
      </c>
      <c r="H684" t="s">
        <v>4217</v>
      </c>
    </row>
    <row r="685" spans="1:8" x14ac:dyDescent="0.25">
      <c r="A685" s="2" t="s">
        <v>574</v>
      </c>
      <c r="B685" s="2" t="s">
        <v>58</v>
      </c>
      <c r="C685" s="2" t="s">
        <v>545</v>
      </c>
      <c r="D685" s="2" t="s">
        <v>50</v>
      </c>
      <c r="E685" s="2" t="s">
        <v>199</v>
      </c>
      <c r="F685" s="5">
        <v>5</v>
      </c>
      <c r="G685">
        <v>2</v>
      </c>
      <c r="H685" t="s">
        <v>4218</v>
      </c>
    </row>
    <row r="686" spans="1:8" x14ac:dyDescent="0.25">
      <c r="A686" s="2" t="s">
        <v>575</v>
      </c>
      <c r="B686" s="2" t="s">
        <v>58</v>
      </c>
      <c r="C686" s="2" t="s">
        <v>541</v>
      </c>
      <c r="D686" s="2" t="s">
        <v>50</v>
      </c>
      <c r="E686" s="2" t="s">
        <v>199</v>
      </c>
      <c r="F686" s="5">
        <v>915</v>
      </c>
      <c r="G686">
        <v>1</v>
      </c>
      <c r="H686" t="s">
        <v>4219</v>
      </c>
    </row>
    <row r="687" spans="1:8" x14ac:dyDescent="0.25">
      <c r="A687" s="2" t="s">
        <v>576</v>
      </c>
      <c r="B687" s="2" t="s">
        <v>491</v>
      </c>
      <c r="C687" s="2" t="s">
        <v>542</v>
      </c>
      <c r="D687" s="2" t="s">
        <v>493</v>
      </c>
      <c r="E687" s="2" t="s">
        <v>491</v>
      </c>
      <c r="F687" s="5">
        <v>1462</v>
      </c>
      <c r="G687">
        <v>1</v>
      </c>
      <c r="H687" t="s">
        <v>4220</v>
      </c>
    </row>
    <row r="688" spans="1:8" x14ac:dyDescent="0.25">
      <c r="A688" s="2" t="s">
        <v>576</v>
      </c>
      <c r="B688" s="2" t="s">
        <v>491</v>
      </c>
      <c r="C688" s="2" t="s">
        <v>577</v>
      </c>
      <c r="D688" s="2" t="s">
        <v>493</v>
      </c>
      <c r="E688" s="2" t="s">
        <v>491</v>
      </c>
      <c r="F688" s="5">
        <v>71</v>
      </c>
      <c r="G688">
        <v>2</v>
      </c>
      <c r="H688" t="s">
        <v>4221</v>
      </c>
    </row>
    <row r="689" spans="1:8" x14ac:dyDescent="0.25">
      <c r="A689" s="2" t="s">
        <v>578</v>
      </c>
      <c r="B689" s="2" t="s">
        <v>58</v>
      </c>
      <c r="C689" s="2" t="s">
        <v>541</v>
      </c>
      <c r="D689" s="2" t="s">
        <v>50</v>
      </c>
      <c r="E689" s="2" t="s">
        <v>199</v>
      </c>
      <c r="F689" s="5">
        <v>49</v>
      </c>
      <c r="G689">
        <v>1</v>
      </c>
      <c r="H689" t="s">
        <v>4222</v>
      </c>
    </row>
    <row r="690" spans="1:8" x14ac:dyDescent="0.25">
      <c r="A690" s="2" t="s">
        <v>579</v>
      </c>
      <c r="B690" s="2" t="s">
        <v>491</v>
      </c>
      <c r="C690" s="2" t="s">
        <v>542</v>
      </c>
      <c r="D690" s="2" t="s">
        <v>493</v>
      </c>
      <c r="E690" s="2" t="s">
        <v>491</v>
      </c>
      <c r="F690" s="5">
        <v>657</v>
      </c>
      <c r="G690">
        <v>1</v>
      </c>
      <c r="H690" t="s">
        <v>4223</v>
      </c>
    </row>
    <row r="691" spans="1:8" x14ac:dyDescent="0.25">
      <c r="A691" s="2" t="s">
        <v>579</v>
      </c>
      <c r="B691" s="2" t="s">
        <v>491</v>
      </c>
      <c r="C691" s="2" t="s">
        <v>577</v>
      </c>
      <c r="D691" s="2" t="s">
        <v>493</v>
      </c>
      <c r="E691" s="2" t="s">
        <v>491</v>
      </c>
      <c r="F691" s="5">
        <v>1</v>
      </c>
      <c r="G691">
        <v>2</v>
      </c>
      <c r="H691" t="s">
        <v>4224</v>
      </c>
    </row>
    <row r="692" spans="1:8" x14ac:dyDescent="0.25">
      <c r="A692" s="2" t="s">
        <v>580</v>
      </c>
      <c r="B692" s="2" t="s">
        <v>58</v>
      </c>
      <c r="C692" s="2" t="s">
        <v>541</v>
      </c>
      <c r="D692" s="2" t="s">
        <v>50</v>
      </c>
      <c r="E692" s="2" t="s">
        <v>199</v>
      </c>
      <c r="F692" s="5">
        <v>3</v>
      </c>
      <c r="G692">
        <v>1</v>
      </c>
      <c r="H692" t="s">
        <v>4225</v>
      </c>
    </row>
    <row r="693" spans="1:8" x14ac:dyDescent="0.25">
      <c r="A693" s="2" t="s">
        <v>581</v>
      </c>
      <c r="B693" s="2" t="s">
        <v>58</v>
      </c>
      <c r="C693" s="2" t="s">
        <v>541</v>
      </c>
      <c r="D693" s="2" t="s">
        <v>50</v>
      </c>
      <c r="E693" s="2" t="s">
        <v>199</v>
      </c>
      <c r="F693" s="5">
        <v>30</v>
      </c>
      <c r="G693">
        <v>1</v>
      </c>
      <c r="H693" t="s">
        <v>4226</v>
      </c>
    </row>
    <row r="694" spans="1:8" x14ac:dyDescent="0.25">
      <c r="A694" s="2" t="s">
        <v>582</v>
      </c>
      <c r="B694" s="2" t="s">
        <v>466</v>
      </c>
      <c r="C694" s="2" t="s">
        <v>583</v>
      </c>
      <c r="D694" s="2" t="s">
        <v>50</v>
      </c>
      <c r="E694" s="2" t="s">
        <v>51</v>
      </c>
      <c r="F694" s="5">
        <v>514</v>
      </c>
      <c r="G694">
        <v>1</v>
      </c>
      <c r="H694" t="s">
        <v>4227</v>
      </c>
    </row>
    <row r="695" spans="1:8" x14ac:dyDescent="0.25">
      <c r="A695" s="2" t="s">
        <v>584</v>
      </c>
      <c r="B695" s="2" t="s">
        <v>466</v>
      </c>
      <c r="C695" s="2" t="s">
        <v>585</v>
      </c>
      <c r="D695" s="2" t="s">
        <v>50</v>
      </c>
      <c r="E695" s="2" t="s">
        <v>51</v>
      </c>
      <c r="F695" s="5">
        <v>1419</v>
      </c>
      <c r="G695">
        <v>1</v>
      </c>
      <c r="H695" t="s">
        <v>4228</v>
      </c>
    </row>
    <row r="696" spans="1:8" x14ac:dyDescent="0.25">
      <c r="A696" s="2" t="s">
        <v>584</v>
      </c>
      <c r="B696" s="2" t="s">
        <v>466</v>
      </c>
      <c r="C696" s="2" t="s">
        <v>467</v>
      </c>
      <c r="D696" s="2" t="s">
        <v>50</v>
      </c>
      <c r="E696" s="2" t="s">
        <v>51</v>
      </c>
      <c r="F696" s="5">
        <v>25</v>
      </c>
      <c r="G696">
        <v>2</v>
      </c>
      <c r="H696" t="s">
        <v>4229</v>
      </c>
    </row>
    <row r="697" spans="1:8" x14ac:dyDescent="0.25">
      <c r="A697" s="2" t="s">
        <v>586</v>
      </c>
      <c r="B697" s="2" t="s">
        <v>466</v>
      </c>
      <c r="C697" s="2" t="s">
        <v>587</v>
      </c>
      <c r="D697" s="2" t="s">
        <v>50</v>
      </c>
      <c r="E697" s="2" t="s">
        <v>51</v>
      </c>
      <c r="F697" s="5">
        <v>368</v>
      </c>
      <c r="G697">
        <v>1</v>
      </c>
      <c r="H697" t="s">
        <v>4230</v>
      </c>
    </row>
    <row r="698" spans="1:8" x14ac:dyDescent="0.25">
      <c r="A698" s="2" t="s">
        <v>586</v>
      </c>
      <c r="B698" s="2" t="s">
        <v>466</v>
      </c>
      <c r="C698" s="2" t="s">
        <v>585</v>
      </c>
      <c r="D698" s="2" t="s">
        <v>50</v>
      </c>
      <c r="E698" s="2" t="s">
        <v>51</v>
      </c>
      <c r="F698" s="5">
        <v>78</v>
      </c>
      <c r="G698">
        <v>2</v>
      </c>
      <c r="H698" t="s">
        <v>4231</v>
      </c>
    </row>
    <row r="699" spans="1:8" x14ac:dyDescent="0.25">
      <c r="A699" s="2" t="s">
        <v>588</v>
      </c>
      <c r="B699" s="2" t="s">
        <v>466</v>
      </c>
      <c r="C699" s="2" t="s">
        <v>587</v>
      </c>
      <c r="D699" s="2" t="s">
        <v>50</v>
      </c>
      <c r="E699" s="2" t="s">
        <v>51</v>
      </c>
      <c r="F699" s="5">
        <v>514</v>
      </c>
      <c r="G699">
        <v>1</v>
      </c>
      <c r="H699" t="s">
        <v>4232</v>
      </c>
    </row>
    <row r="700" spans="1:8" x14ac:dyDescent="0.25">
      <c r="A700" s="2" t="s">
        <v>588</v>
      </c>
      <c r="B700" s="2" t="s">
        <v>466</v>
      </c>
      <c r="C700" s="2" t="s">
        <v>589</v>
      </c>
      <c r="D700" s="2" t="s">
        <v>50</v>
      </c>
      <c r="E700" s="2" t="s">
        <v>51</v>
      </c>
      <c r="F700" s="5">
        <v>2</v>
      </c>
      <c r="G700">
        <v>2</v>
      </c>
      <c r="H700" t="s">
        <v>4233</v>
      </c>
    </row>
    <row r="701" spans="1:8" x14ac:dyDescent="0.25">
      <c r="A701" s="2" t="s">
        <v>590</v>
      </c>
      <c r="B701" s="2" t="s">
        <v>466</v>
      </c>
      <c r="C701" s="2" t="s">
        <v>589</v>
      </c>
      <c r="D701" s="2" t="s">
        <v>50</v>
      </c>
      <c r="E701" s="2" t="s">
        <v>51</v>
      </c>
      <c r="F701" s="5">
        <v>660</v>
      </c>
      <c r="G701">
        <v>1</v>
      </c>
      <c r="H701" t="s">
        <v>4234</v>
      </c>
    </row>
    <row r="702" spans="1:8" x14ac:dyDescent="0.25">
      <c r="A702" s="2" t="s">
        <v>590</v>
      </c>
      <c r="B702" s="2" t="s">
        <v>466</v>
      </c>
      <c r="C702" s="2" t="s">
        <v>587</v>
      </c>
      <c r="D702" s="2" t="s">
        <v>50</v>
      </c>
      <c r="E702" s="2" t="s">
        <v>51</v>
      </c>
      <c r="F702" s="5">
        <v>11</v>
      </c>
      <c r="G702">
        <v>2</v>
      </c>
      <c r="H702" t="s">
        <v>4235</v>
      </c>
    </row>
    <row r="703" spans="1:8" x14ac:dyDescent="0.25">
      <c r="A703" s="2" t="s">
        <v>590</v>
      </c>
      <c r="B703" s="2" t="s">
        <v>58</v>
      </c>
      <c r="C703" s="2" t="s">
        <v>591</v>
      </c>
      <c r="D703" s="2" t="s">
        <v>50</v>
      </c>
      <c r="E703" s="2" t="s">
        <v>51</v>
      </c>
      <c r="F703" s="5">
        <v>6</v>
      </c>
      <c r="G703">
        <v>3</v>
      </c>
      <c r="H703" t="s">
        <v>4236</v>
      </c>
    </row>
    <row r="704" spans="1:8" x14ac:dyDescent="0.25">
      <c r="A704" s="2" t="s">
        <v>590</v>
      </c>
      <c r="B704" s="2" t="s">
        <v>58</v>
      </c>
      <c r="C704" s="2" t="s">
        <v>592</v>
      </c>
      <c r="D704" s="2" t="s">
        <v>50</v>
      </c>
      <c r="E704" s="2" t="s">
        <v>355</v>
      </c>
      <c r="F704" s="5">
        <v>1</v>
      </c>
      <c r="G704">
        <v>4</v>
      </c>
      <c r="H704" t="s">
        <v>4237</v>
      </c>
    </row>
    <row r="705" spans="1:8" x14ac:dyDescent="0.25">
      <c r="A705" s="2" t="s">
        <v>593</v>
      </c>
      <c r="B705" s="2" t="s">
        <v>466</v>
      </c>
      <c r="C705" s="2" t="s">
        <v>589</v>
      </c>
      <c r="D705" s="2" t="s">
        <v>50</v>
      </c>
      <c r="E705" s="2" t="s">
        <v>51</v>
      </c>
      <c r="F705" s="5">
        <v>648</v>
      </c>
      <c r="G705">
        <v>1</v>
      </c>
      <c r="H705" t="s">
        <v>4238</v>
      </c>
    </row>
    <row r="706" spans="1:8" x14ac:dyDescent="0.25">
      <c r="A706" s="2" t="s">
        <v>593</v>
      </c>
      <c r="B706" s="2" t="s">
        <v>58</v>
      </c>
      <c r="C706" s="2" t="s">
        <v>592</v>
      </c>
      <c r="D706" s="2" t="s">
        <v>50</v>
      </c>
      <c r="E706" s="2" t="s">
        <v>355</v>
      </c>
      <c r="F706" s="5">
        <v>1</v>
      </c>
      <c r="G706">
        <v>2</v>
      </c>
      <c r="H706" t="s">
        <v>4239</v>
      </c>
    </row>
    <row r="707" spans="1:8" x14ac:dyDescent="0.25">
      <c r="A707" s="2" t="s">
        <v>594</v>
      </c>
      <c r="B707" s="2" t="s">
        <v>466</v>
      </c>
      <c r="C707" s="2" t="s">
        <v>589</v>
      </c>
      <c r="D707" s="2" t="s">
        <v>50</v>
      </c>
      <c r="E707" s="2" t="s">
        <v>51</v>
      </c>
      <c r="F707" s="5">
        <v>584</v>
      </c>
      <c r="G707">
        <v>1</v>
      </c>
      <c r="H707" t="s">
        <v>4240</v>
      </c>
    </row>
    <row r="708" spans="1:8" x14ac:dyDescent="0.25">
      <c r="A708" s="2" t="s">
        <v>594</v>
      </c>
      <c r="B708" s="2" t="s">
        <v>466</v>
      </c>
      <c r="C708" s="2" t="s">
        <v>595</v>
      </c>
      <c r="D708" s="2" t="s">
        <v>50</v>
      </c>
      <c r="E708" s="2" t="s">
        <v>51</v>
      </c>
      <c r="F708" s="5">
        <v>2</v>
      </c>
      <c r="G708">
        <v>2</v>
      </c>
      <c r="H708" t="s">
        <v>4241</v>
      </c>
    </row>
    <row r="709" spans="1:8" x14ac:dyDescent="0.25">
      <c r="A709" s="2" t="s">
        <v>596</v>
      </c>
      <c r="B709" s="2" t="s">
        <v>466</v>
      </c>
      <c r="C709" s="2" t="s">
        <v>595</v>
      </c>
      <c r="D709" s="2" t="s">
        <v>50</v>
      </c>
      <c r="E709" s="2" t="s">
        <v>51</v>
      </c>
      <c r="F709" s="5">
        <v>642</v>
      </c>
      <c r="G709">
        <v>1</v>
      </c>
      <c r="H709" t="s">
        <v>4242</v>
      </c>
    </row>
    <row r="710" spans="1:8" x14ac:dyDescent="0.25">
      <c r="A710" s="2" t="s">
        <v>597</v>
      </c>
      <c r="B710" s="2" t="s">
        <v>466</v>
      </c>
      <c r="C710" s="2" t="s">
        <v>598</v>
      </c>
      <c r="D710" s="2" t="s">
        <v>50</v>
      </c>
      <c r="E710" s="2" t="s">
        <v>51</v>
      </c>
      <c r="F710" s="5">
        <v>348</v>
      </c>
      <c r="G710">
        <v>1</v>
      </c>
      <c r="H710" t="s">
        <v>4243</v>
      </c>
    </row>
    <row r="711" spans="1:8" x14ac:dyDescent="0.25">
      <c r="A711" s="2" t="s">
        <v>597</v>
      </c>
      <c r="B711" s="2" t="s">
        <v>466</v>
      </c>
      <c r="C711" s="2" t="s">
        <v>595</v>
      </c>
      <c r="D711" s="2" t="s">
        <v>50</v>
      </c>
      <c r="E711" s="2" t="s">
        <v>51</v>
      </c>
      <c r="F711" s="5">
        <v>89</v>
      </c>
      <c r="G711">
        <v>2</v>
      </c>
      <c r="H711" t="s">
        <v>4244</v>
      </c>
    </row>
    <row r="712" spans="1:8" x14ac:dyDescent="0.25">
      <c r="A712" s="2" t="s">
        <v>597</v>
      </c>
      <c r="B712" s="2" t="s">
        <v>466</v>
      </c>
      <c r="C712" s="2" t="s">
        <v>467</v>
      </c>
      <c r="D712" s="2" t="s">
        <v>50</v>
      </c>
      <c r="E712" s="2" t="s">
        <v>51</v>
      </c>
      <c r="F712" s="5">
        <v>1</v>
      </c>
      <c r="G712">
        <v>3</v>
      </c>
      <c r="H712" t="s">
        <v>4245</v>
      </c>
    </row>
    <row r="713" spans="1:8" x14ac:dyDescent="0.25">
      <c r="A713" s="2" t="s">
        <v>599</v>
      </c>
      <c r="B713" s="2" t="s">
        <v>466</v>
      </c>
      <c r="C713" s="2" t="s">
        <v>598</v>
      </c>
      <c r="D713" s="2" t="s">
        <v>50</v>
      </c>
      <c r="E713" s="2" t="s">
        <v>51</v>
      </c>
      <c r="F713" s="5">
        <v>422</v>
      </c>
      <c r="G713">
        <v>1</v>
      </c>
      <c r="H713" t="s">
        <v>4246</v>
      </c>
    </row>
    <row r="714" spans="1:8" x14ac:dyDescent="0.25">
      <c r="A714" s="2" t="s">
        <v>599</v>
      </c>
      <c r="B714" s="2" t="s">
        <v>466</v>
      </c>
      <c r="C714" s="2" t="s">
        <v>595</v>
      </c>
      <c r="D714" s="2" t="s">
        <v>50</v>
      </c>
      <c r="E714" s="2" t="s">
        <v>51</v>
      </c>
      <c r="F714" s="5">
        <v>3</v>
      </c>
      <c r="G714">
        <v>2</v>
      </c>
      <c r="H714" t="s">
        <v>4247</v>
      </c>
    </row>
    <row r="715" spans="1:8" x14ac:dyDescent="0.25">
      <c r="A715" s="2" t="s">
        <v>600</v>
      </c>
      <c r="B715" s="2" t="s">
        <v>466</v>
      </c>
      <c r="C715" s="2" t="s">
        <v>598</v>
      </c>
      <c r="D715" s="2" t="s">
        <v>50</v>
      </c>
      <c r="E715" s="2" t="s">
        <v>51</v>
      </c>
      <c r="F715" s="5">
        <v>325</v>
      </c>
      <c r="G715">
        <v>1</v>
      </c>
      <c r="H715" t="s">
        <v>4248</v>
      </c>
    </row>
    <row r="716" spans="1:8" x14ac:dyDescent="0.25">
      <c r="A716" s="2" t="s">
        <v>600</v>
      </c>
      <c r="B716" s="2" t="s">
        <v>466</v>
      </c>
      <c r="C716" s="2" t="s">
        <v>595</v>
      </c>
      <c r="D716" s="2" t="s">
        <v>50</v>
      </c>
      <c r="E716" s="2" t="s">
        <v>51</v>
      </c>
      <c r="F716" s="5">
        <v>67</v>
      </c>
      <c r="G716">
        <v>2</v>
      </c>
      <c r="H716" t="s">
        <v>4249</v>
      </c>
    </row>
    <row r="717" spans="1:8" x14ac:dyDescent="0.25">
      <c r="A717" s="2" t="s">
        <v>600</v>
      </c>
      <c r="B717" s="2" t="s">
        <v>48</v>
      </c>
      <c r="C717" s="2" t="s">
        <v>64</v>
      </c>
      <c r="D717" s="2" t="s">
        <v>50</v>
      </c>
      <c r="E717" s="2" t="s">
        <v>51</v>
      </c>
      <c r="F717" s="5">
        <v>1</v>
      </c>
      <c r="G717">
        <v>3</v>
      </c>
      <c r="H717" t="s">
        <v>4250</v>
      </c>
    </row>
    <row r="718" spans="1:8" x14ac:dyDescent="0.25">
      <c r="A718" s="2" t="s">
        <v>601</v>
      </c>
      <c r="B718" s="2" t="s">
        <v>466</v>
      </c>
      <c r="C718" s="2" t="s">
        <v>585</v>
      </c>
      <c r="D718" s="2" t="s">
        <v>50</v>
      </c>
      <c r="E718" s="2" t="s">
        <v>51</v>
      </c>
      <c r="F718" s="5">
        <v>1296</v>
      </c>
      <c r="G718">
        <v>1</v>
      </c>
      <c r="H718" t="s">
        <v>4251</v>
      </c>
    </row>
    <row r="719" spans="1:8" x14ac:dyDescent="0.25">
      <c r="A719" s="2" t="s">
        <v>602</v>
      </c>
      <c r="B719" s="2" t="s">
        <v>466</v>
      </c>
      <c r="C719" s="2" t="s">
        <v>598</v>
      </c>
      <c r="D719" s="2" t="s">
        <v>50</v>
      </c>
      <c r="E719" s="2" t="s">
        <v>51</v>
      </c>
      <c r="F719" s="5">
        <v>566</v>
      </c>
      <c r="G719">
        <v>1</v>
      </c>
      <c r="H719" t="s">
        <v>4252</v>
      </c>
    </row>
    <row r="720" spans="1:8" x14ac:dyDescent="0.25">
      <c r="A720" s="2" t="s">
        <v>602</v>
      </c>
      <c r="B720" s="2" t="s">
        <v>48</v>
      </c>
      <c r="C720" s="2" t="s">
        <v>64</v>
      </c>
      <c r="D720" s="2" t="s">
        <v>50</v>
      </c>
      <c r="E720" s="2" t="s">
        <v>51</v>
      </c>
      <c r="F720" s="5">
        <v>27</v>
      </c>
      <c r="G720">
        <v>2</v>
      </c>
      <c r="H720" t="s">
        <v>4253</v>
      </c>
    </row>
    <row r="721" spans="1:8" x14ac:dyDescent="0.25">
      <c r="A721" s="2" t="s">
        <v>603</v>
      </c>
      <c r="B721" s="2" t="s">
        <v>48</v>
      </c>
      <c r="C721" s="2" t="s">
        <v>64</v>
      </c>
      <c r="D721" s="2" t="s">
        <v>50</v>
      </c>
      <c r="E721" s="2" t="s">
        <v>51</v>
      </c>
      <c r="F721" s="5">
        <v>255</v>
      </c>
      <c r="G721">
        <v>1</v>
      </c>
      <c r="H721" t="s">
        <v>4254</v>
      </c>
    </row>
    <row r="722" spans="1:8" x14ac:dyDescent="0.25">
      <c r="A722" s="2" t="s">
        <v>603</v>
      </c>
      <c r="B722" s="2" t="s">
        <v>466</v>
      </c>
      <c r="C722" s="2" t="s">
        <v>595</v>
      </c>
      <c r="D722" s="2" t="s">
        <v>50</v>
      </c>
      <c r="E722" s="2" t="s">
        <v>51</v>
      </c>
      <c r="F722" s="5">
        <v>41</v>
      </c>
      <c r="G722">
        <v>2</v>
      </c>
      <c r="H722" t="s">
        <v>4255</v>
      </c>
    </row>
    <row r="723" spans="1:8" x14ac:dyDescent="0.25">
      <c r="A723" s="2" t="s">
        <v>604</v>
      </c>
      <c r="B723" s="2" t="s">
        <v>466</v>
      </c>
      <c r="C723" s="2" t="s">
        <v>467</v>
      </c>
      <c r="D723" s="2" t="s">
        <v>50</v>
      </c>
      <c r="E723" s="2" t="s">
        <v>51</v>
      </c>
      <c r="F723" s="5">
        <v>435</v>
      </c>
      <c r="G723">
        <v>1</v>
      </c>
      <c r="H723" t="s">
        <v>4256</v>
      </c>
    </row>
    <row r="724" spans="1:8" x14ac:dyDescent="0.25">
      <c r="A724" s="2" t="s">
        <v>604</v>
      </c>
      <c r="B724" s="2" t="s">
        <v>466</v>
      </c>
      <c r="C724" s="2" t="s">
        <v>595</v>
      </c>
      <c r="D724" s="2" t="s">
        <v>50</v>
      </c>
      <c r="E724" s="2" t="s">
        <v>51</v>
      </c>
      <c r="F724" s="5">
        <v>29</v>
      </c>
      <c r="G724">
        <v>2</v>
      </c>
      <c r="H724" t="s">
        <v>4257</v>
      </c>
    </row>
    <row r="725" spans="1:8" x14ac:dyDescent="0.25">
      <c r="A725" s="2" t="s">
        <v>604</v>
      </c>
      <c r="B725" s="2" t="s">
        <v>58</v>
      </c>
      <c r="C725" s="2" t="s">
        <v>605</v>
      </c>
      <c r="D725" s="2" t="s">
        <v>50</v>
      </c>
      <c r="E725" s="2" t="s">
        <v>355</v>
      </c>
      <c r="F725" s="5">
        <v>8</v>
      </c>
      <c r="G725">
        <v>3</v>
      </c>
      <c r="H725" t="s">
        <v>4258</v>
      </c>
    </row>
    <row r="726" spans="1:8" x14ac:dyDescent="0.25">
      <c r="A726" s="2" t="s">
        <v>604</v>
      </c>
      <c r="B726" s="2" t="s">
        <v>48</v>
      </c>
      <c r="C726" s="2" t="s">
        <v>64</v>
      </c>
      <c r="D726" s="2" t="s">
        <v>50</v>
      </c>
      <c r="E726" s="2" t="s">
        <v>51</v>
      </c>
      <c r="F726" s="5">
        <v>7</v>
      </c>
      <c r="G726">
        <v>4</v>
      </c>
      <c r="H726" t="s">
        <v>4259</v>
      </c>
    </row>
    <row r="727" spans="1:8" x14ac:dyDescent="0.25">
      <c r="A727" s="2" t="s">
        <v>606</v>
      </c>
      <c r="B727" s="2" t="s">
        <v>48</v>
      </c>
      <c r="C727" s="2" t="s">
        <v>64</v>
      </c>
      <c r="D727" s="2" t="s">
        <v>50</v>
      </c>
      <c r="E727" s="2" t="s">
        <v>51</v>
      </c>
      <c r="F727" s="5">
        <v>907</v>
      </c>
      <c r="G727">
        <v>1</v>
      </c>
      <c r="H727" t="s">
        <v>4260</v>
      </c>
    </row>
    <row r="728" spans="1:8" x14ac:dyDescent="0.25">
      <c r="A728" s="2" t="s">
        <v>606</v>
      </c>
      <c r="B728" s="2" t="s">
        <v>466</v>
      </c>
      <c r="C728" s="2" t="s">
        <v>467</v>
      </c>
      <c r="D728" s="2" t="s">
        <v>50</v>
      </c>
      <c r="E728" s="2" t="s">
        <v>51</v>
      </c>
      <c r="F728" s="5">
        <v>99</v>
      </c>
      <c r="G728">
        <v>2</v>
      </c>
      <c r="H728" t="s">
        <v>4261</v>
      </c>
    </row>
    <row r="729" spans="1:8" x14ac:dyDescent="0.25">
      <c r="A729" s="2" t="s">
        <v>606</v>
      </c>
      <c r="B729" s="2" t="s">
        <v>58</v>
      </c>
      <c r="C729" s="2" t="s">
        <v>605</v>
      </c>
      <c r="D729" s="2" t="s">
        <v>50</v>
      </c>
      <c r="E729" s="2" t="s">
        <v>355</v>
      </c>
      <c r="F729" s="5">
        <v>5</v>
      </c>
      <c r="G729">
        <v>3</v>
      </c>
      <c r="H729" t="s">
        <v>4262</v>
      </c>
    </row>
    <row r="730" spans="1:8" x14ac:dyDescent="0.25">
      <c r="A730" s="2" t="s">
        <v>607</v>
      </c>
      <c r="B730" s="2" t="s">
        <v>466</v>
      </c>
      <c r="C730" s="2" t="s">
        <v>467</v>
      </c>
      <c r="D730" s="2" t="s">
        <v>50</v>
      </c>
      <c r="E730" s="2" t="s">
        <v>51</v>
      </c>
      <c r="F730" s="5">
        <v>253</v>
      </c>
      <c r="G730">
        <v>1</v>
      </c>
      <c r="H730" t="s">
        <v>4263</v>
      </c>
    </row>
    <row r="731" spans="1:8" x14ac:dyDescent="0.25">
      <c r="A731" s="2" t="s">
        <v>607</v>
      </c>
      <c r="B731" s="2" t="s">
        <v>58</v>
      </c>
      <c r="C731" s="2" t="s">
        <v>605</v>
      </c>
      <c r="D731" s="2" t="s">
        <v>50</v>
      </c>
      <c r="E731" s="2" t="s">
        <v>355</v>
      </c>
      <c r="F731" s="5">
        <v>6</v>
      </c>
      <c r="G731">
        <v>2</v>
      </c>
      <c r="H731" t="s">
        <v>4264</v>
      </c>
    </row>
    <row r="732" spans="1:8" x14ac:dyDescent="0.25">
      <c r="A732" s="2" t="s">
        <v>608</v>
      </c>
      <c r="B732" s="2" t="s">
        <v>466</v>
      </c>
      <c r="C732" s="2" t="s">
        <v>585</v>
      </c>
      <c r="D732" s="2" t="s">
        <v>50</v>
      </c>
      <c r="E732" s="2" t="s">
        <v>51</v>
      </c>
      <c r="F732" s="5">
        <v>1022</v>
      </c>
      <c r="G732">
        <v>1</v>
      </c>
      <c r="H732" t="s">
        <v>4265</v>
      </c>
    </row>
    <row r="733" spans="1:8" x14ac:dyDescent="0.25">
      <c r="A733" s="2" t="s">
        <v>608</v>
      </c>
      <c r="B733" s="2" t="s">
        <v>466</v>
      </c>
      <c r="C733" s="2" t="s">
        <v>583</v>
      </c>
      <c r="D733" s="2" t="s">
        <v>50</v>
      </c>
      <c r="E733" s="2" t="s">
        <v>51</v>
      </c>
      <c r="F733" s="5">
        <v>263</v>
      </c>
      <c r="G733">
        <v>2</v>
      </c>
      <c r="H733" t="s">
        <v>4266</v>
      </c>
    </row>
    <row r="734" spans="1:8" x14ac:dyDescent="0.25">
      <c r="A734" s="2" t="s">
        <v>608</v>
      </c>
      <c r="B734" s="2" t="s">
        <v>466</v>
      </c>
      <c r="C734" s="2" t="s">
        <v>489</v>
      </c>
      <c r="D734" s="2" t="s">
        <v>50</v>
      </c>
      <c r="E734" s="2" t="s">
        <v>51</v>
      </c>
      <c r="F734" s="5">
        <v>210</v>
      </c>
      <c r="G734">
        <v>3</v>
      </c>
      <c r="H734" t="s">
        <v>4267</v>
      </c>
    </row>
    <row r="735" spans="1:8" x14ac:dyDescent="0.25">
      <c r="A735" s="2" t="s">
        <v>608</v>
      </c>
      <c r="B735" s="2" t="s">
        <v>466</v>
      </c>
      <c r="C735" s="2" t="s">
        <v>467</v>
      </c>
      <c r="D735" s="2" t="s">
        <v>50</v>
      </c>
      <c r="E735" s="2" t="s">
        <v>51</v>
      </c>
      <c r="F735" s="5">
        <v>27</v>
      </c>
      <c r="G735">
        <v>4</v>
      </c>
      <c r="H735" t="s">
        <v>4268</v>
      </c>
    </row>
    <row r="736" spans="1:8" x14ac:dyDescent="0.25">
      <c r="A736" s="2" t="s">
        <v>609</v>
      </c>
      <c r="B736" s="2" t="s">
        <v>466</v>
      </c>
      <c r="C736" s="2" t="s">
        <v>589</v>
      </c>
      <c r="D736" s="2" t="s">
        <v>50</v>
      </c>
      <c r="E736" s="2" t="s">
        <v>51</v>
      </c>
      <c r="F736" s="5">
        <v>245</v>
      </c>
      <c r="G736">
        <v>1</v>
      </c>
      <c r="H736" t="s">
        <v>4269</v>
      </c>
    </row>
    <row r="737" spans="1:8" x14ac:dyDescent="0.25">
      <c r="A737" s="2" t="s">
        <v>609</v>
      </c>
      <c r="B737" s="2" t="s">
        <v>466</v>
      </c>
      <c r="C737" s="2" t="s">
        <v>585</v>
      </c>
      <c r="D737" s="2" t="s">
        <v>50</v>
      </c>
      <c r="E737" s="2" t="s">
        <v>51</v>
      </c>
      <c r="F737" s="5">
        <v>159</v>
      </c>
      <c r="G737">
        <v>2</v>
      </c>
      <c r="H737" t="s">
        <v>4270</v>
      </c>
    </row>
    <row r="738" spans="1:8" x14ac:dyDescent="0.25">
      <c r="A738" s="2" t="s">
        <v>609</v>
      </c>
      <c r="B738" s="2" t="s">
        <v>466</v>
      </c>
      <c r="C738" s="2" t="s">
        <v>595</v>
      </c>
      <c r="D738" s="2" t="s">
        <v>50</v>
      </c>
      <c r="E738" s="2" t="s">
        <v>51</v>
      </c>
      <c r="F738" s="5">
        <v>18</v>
      </c>
      <c r="G738">
        <v>3</v>
      </c>
      <c r="H738" t="s">
        <v>4271</v>
      </c>
    </row>
    <row r="739" spans="1:8" x14ac:dyDescent="0.25">
      <c r="A739" s="2" t="s">
        <v>609</v>
      </c>
      <c r="B739" s="2" t="s">
        <v>466</v>
      </c>
      <c r="C739" s="2" t="s">
        <v>587</v>
      </c>
      <c r="D739" s="2" t="s">
        <v>50</v>
      </c>
      <c r="E739" s="2" t="s">
        <v>51</v>
      </c>
      <c r="F739" s="5">
        <v>5</v>
      </c>
      <c r="G739">
        <v>4</v>
      </c>
      <c r="H739" t="s">
        <v>4272</v>
      </c>
    </row>
    <row r="740" spans="1:8" x14ac:dyDescent="0.25">
      <c r="A740" s="2" t="s">
        <v>610</v>
      </c>
      <c r="B740" s="2" t="s">
        <v>466</v>
      </c>
      <c r="C740" s="2" t="s">
        <v>595</v>
      </c>
      <c r="D740" s="2" t="s">
        <v>50</v>
      </c>
      <c r="E740" s="2" t="s">
        <v>51</v>
      </c>
      <c r="F740" s="5">
        <v>436</v>
      </c>
      <c r="G740">
        <v>1</v>
      </c>
      <c r="H740" t="s">
        <v>4273</v>
      </c>
    </row>
    <row r="741" spans="1:8" x14ac:dyDescent="0.25">
      <c r="A741" s="2" t="s">
        <v>610</v>
      </c>
      <c r="B741" s="2" t="s">
        <v>466</v>
      </c>
      <c r="C741" s="2" t="s">
        <v>589</v>
      </c>
      <c r="D741" s="2" t="s">
        <v>50</v>
      </c>
      <c r="E741" s="2" t="s">
        <v>51</v>
      </c>
      <c r="F741" s="5">
        <v>3</v>
      </c>
      <c r="G741">
        <v>2</v>
      </c>
      <c r="H741" t="s">
        <v>4274</v>
      </c>
    </row>
    <row r="742" spans="1:8" x14ac:dyDescent="0.25">
      <c r="A742" s="2" t="s">
        <v>610</v>
      </c>
      <c r="B742" s="2" t="s">
        <v>466</v>
      </c>
      <c r="C742" s="2" t="s">
        <v>585</v>
      </c>
      <c r="D742" s="2" t="s">
        <v>50</v>
      </c>
      <c r="E742" s="2" t="s">
        <v>51</v>
      </c>
      <c r="F742" s="5">
        <v>1</v>
      </c>
      <c r="G742">
        <v>3</v>
      </c>
      <c r="H742" t="s">
        <v>4275</v>
      </c>
    </row>
    <row r="743" spans="1:8" x14ac:dyDescent="0.25">
      <c r="A743" s="2" t="s">
        <v>611</v>
      </c>
      <c r="B743" s="2" t="s">
        <v>466</v>
      </c>
      <c r="C743" s="2" t="s">
        <v>467</v>
      </c>
      <c r="D743" s="2" t="s">
        <v>50</v>
      </c>
      <c r="E743" s="2" t="s">
        <v>51</v>
      </c>
      <c r="F743" s="5">
        <v>834</v>
      </c>
      <c r="G743">
        <v>1</v>
      </c>
      <c r="H743" t="s">
        <v>4276</v>
      </c>
    </row>
    <row r="744" spans="1:8" x14ac:dyDescent="0.25">
      <c r="A744" s="2" t="s">
        <v>611</v>
      </c>
      <c r="B744" s="2" t="s">
        <v>466</v>
      </c>
      <c r="C744" s="2" t="s">
        <v>489</v>
      </c>
      <c r="D744" s="2" t="s">
        <v>50</v>
      </c>
      <c r="E744" s="2" t="s">
        <v>51</v>
      </c>
      <c r="F744" s="5">
        <v>18</v>
      </c>
      <c r="G744">
        <v>2</v>
      </c>
      <c r="H744" t="s">
        <v>4277</v>
      </c>
    </row>
    <row r="745" spans="1:8" x14ac:dyDescent="0.25">
      <c r="A745" s="2" t="s">
        <v>611</v>
      </c>
      <c r="B745" s="2" t="s">
        <v>466</v>
      </c>
      <c r="C745" s="2" t="s">
        <v>585</v>
      </c>
      <c r="D745" s="2" t="s">
        <v>50</v>
      </c>
      <c r="E745" s="2" t="s">
        <v>51</v>
      </c>
      <c r="F745" s="5">
        <v>7</v>
      </c>
      <c r="G745">
        <v>3</v>
      </c>
      <c r="H745" t="s">
        <v>4278</v>
      </c>
    </row>
    <row r="746" spans="1:8" x14ac:dyDescent="0.25">
      <c r="A746" s="2" t="s">
        <v>612</v>
      </c>
      <c r="B746" s="2" t="s">
        <v>466</v>
      </c>
      <c r="C746" s="2" t="s">
        <v>489</v>
      </c>
      <c r="D746" s="2" t="s">
        <v>50</v>
      </c>
      <c r="E746" s="2" t="s">
        <v>51</v>
      </c>
      <c r="F746" s="5">
        <v>1245</v>
      </c>
      <c r="G746">
        <v>1</v>
      </c>
      <c r="H746" t="s">
        <v>4279</v>
      </c>
    </row>
    <row r="747" spans="1:8" x14ac:dyDescent="0.25">
      <c r="A747" s="2" t="s">
        <v>612</v>
      </c>
      <c r="B747" s="2" t="s">
        <v>466</v>
      </c>
      <c r="C747" s="2" t="s">
        <v>467</v>
      </c>
      <c r="D747" s="2" t="s">
        <v>50</v>
      </c>
      <c r="E747" s="2" t="s">
        <v>51</v>
      </c>
      <c r="F747" s="5">
        <v>18</v>
      </c>
      <c r="G747">
        <v>2</v>
      </c>
      <c r="H747" t="s">
        <v>4280</v>
      </c>
    </row>
    <row r="748" spans="1:8" x14ac:dyDescent="0.25">
      <c r="A748" s="2" t="s">
        <v>613</v>
      </c>
      <c r="B748" s="2" t="s">
        <v>466</v>
      </c>
      <c r="C748" s="2" t="s">
        <v>489</v>
      </c>
      <c r="D748" s="2" t="s">
        <v>50</v>
      </c>
      <c r="E748" s="2" t="s">
        <v>51</v>
      </c>
      <c r="F748" s="5">
        <v>409</v>
      </c>
      <c r="G748">
        <v>1</v>
      </c>
      <c r="H748" t="s">
        <v>4281</v>
      </c>
    </row>
    <row r="749" spans="1:8" x14ac:dyDescent="0.25">
      <c r="A749" s="2" t="s">
        <v>613</v>
      </c>
      <c r="B749" s="2" t="s">
        <v>466</v>
      </c>
      <c r="C749" s="2" t="s">
        <v>467</v>
      </c>
      <c r="D749" s="2" t="s">
        <v>50</v>
      </c>
      <c r="E749" s="2" t="s">
        <v>51</v>
      </c>
      <c r="F749" s="5">
        <v>4</v>
      </c>
      <c r="G749">
        <v>2</v>
      </c>
      <c r="H749" t="s">
        <v>4282</v>
      </c>
    </row>
    <row r="750" spans="1:8" x14ac:dyDescent="0.25">
      <c r="A750" s="2" t="s">
        <v>613</v>
      </c>
      <c r="B750" s="2" t="s">
        <v>466</v>
      </c>
      <c r="C750" s="2" t="s">
        <v>585</v>
      </c>
      <c r="D750" s="2" t="s">
        <v>50</v>
      </c>
      <c r="E750" s="2" t="s">
        <v>51</v>
      </c>
      <c r="F750" s="5">
        <v>1</v>
      </c>
      <c r="G750">
        <v>3</v>
      </c>
      <c r="H750" t="s">
        <v>4283</v>
      </c>
    </row>
    <row r="751" spans="1:8" x14ac:dyDescent="0.25">
      <c r="A751" s="2" t="s">
        <v>614</v>
      </c>
      <c r="B751" s="2" t="s">
        <v>466</v>
      </c>
      <c r="C751" s="2" t="s">
        <v>489</v>
      </c>
      <c r="D751" s="2" t="s">
        <v>50</v>
      </c>
      <c r="E751" s="2" t="s">
        <v>51</v>
      </c>
      <c r="F751" s="5">
        <v>748</v>
      </c>
      <c r="G751">
        <v>1</v>
      </c>
      <c r="H751" t="s">
        <v>4284</v>
      </c>
    </row>
    <row r="752" spans="1:8" x14ac:dyDescent="0.25">
      <c r="A752" s="2" t="s">
        <v>614</v>
      </c>
      <c r="B752" s="2" t="s">
        <v>466</v>
      </c>
      <c r="C752" s="2" t="s">
        <v>583</v>
      </c>
      <c r="D752" s="2" t="s">
        <v>50</v>
      </c>
      <c r="E752" s="2" t="s">
        <v>51</v>
      </c>
      <c r="F752" s="5">
        <v>86</v>
      </c>
      <c r="G752">
        <v>2</v>
      </c>
      <c r="H752" t="s">
        <v>4285</v>
      </c>
    </row>
    <row r="753" spans="1:8" x14ac:dyDescent="0.25">
      <c r="A753" s="2" t="s">
        <v>615</v>
      </c>
      <c r="B753" s="2" t="s">
        <v>466</v>
      </c>
      <c r="C753" s="2" t="s">
        <v>583</v>
      </c>
      <c r="D753" s="2" t="s">
        <v>50</v>
      </c>
      <c r="E753" s="2" t="s">
        <v>51</v>
      </c>
      <c r="F753" s="5">
        <v>932</v>
      </c>
      <c r="G753">
        <v>1</v>
      </c>
      <c r="H753" t="s">
        <v>4286</v>
      </c>
    </row>
    <row r="754" spans="1:8" x14ac:dyDescent="0.25">
      <c r="A754" s="2" t="s">
        <v>615</v>
      </c>
      <c r="B754" s="2" t="s">
        <v>466</v>
      </c>
      <c r="C754" s="2" t="s">
        <v>616</v>
      </c>
      <c r="D754" s="2" t="s">
        <v>50</v>
      </c>
      <c r="E754" s="2" t="s">
        <v>51</v>
      </c>
      <c r="F754" s="5">
        <v>9</v>
      </c>
      <c r="G754">
        <v>2</v>
      </c>
      <c r="H754" t="s">
        <v>4287</v>
      </c>
    </row>
    <row r="755" spans="1:8" x14ac:dyDescent="0.25">
      <c r="A755" s="2" t="s">
        <v>615</v>
      </c>
      <c r="B755" s="2" t="s">
        <v>466</v>
      </c>
      <c r="C755" s="2" t="s">
        <v>489</v>
      </c>
      <c r="D755" s="2" t="s">
        <v>50</v>
      </c>
      <c r="E755" s="2" t="s">
        <v>51</v>
      </c>
      <c r="F755" s="5">
        <v>3</v>
      </c>
      <c r="G755">
        <v>3</v>
      </c>
      <c r="H755" t="s">
        <v>4288</v>
      </c>
    </row>
    <row r="756" spans="1:8" x14ac:dyDescent="0.25">
      <c r="A756" s="2" t="s">
        <v>617</v>
      </c>
      <c r="B756" s="2" t="s">
        <v>466</v>
      </c>
      <c r="C756" s="2" t="s">
        <v>598</v>
      </c>
      <c r="D756" s="2" t="s">
        <v>50</v>
      </c>
      <c r="E756" s="2" t="s">
        <v>51</v>
      </c>
      <c r="F756" s="5">
        <v>18</v>
      </c>
      <c r="G756">
        <v>1</v>
      </c>
      <c r="H756" t="s">
        <v>4289</v>
      </c>
    </row>
    <row r="757" spans="1:8" x14ac:dyDescent="0.25">
      <c r="A757" s="2" t="s">
        <v>618</v>
      </c>
      <c r="B757" s="2" t="s">
        <v>466</v>
      </c>
      <c r="C757" s="2" t="s">
        <v>585</v>
      </c>
      <c r="D757" s="2" t="s">
        <v>50</v>
      </c>
      <c r="E757" s="2" t="s">
        <v>51</v>
      </c>
      <c r="F757" s="5">
        <v>19</v>
      </c>
      <c r="G757">
        <v>1</v>
      </c>
      <c r="H757" t="s">
        <v>4290</v>
      </c>
    </row>
    <row r="758" spans="1:8" x14ac:dyDescent="0.25">
      <c r="A758" s="2" t="s">
        <v>619</v>
      </c>
      <c r="B758" s="2" t="s">
        <v>466</v>
      </c>
      <c r="C758" s="2" t="s">
        <v>585</v>
      </c>
      <c r="D758" s="2" t="s">
        <v>50</v>
      </c>
      <c r="E758" s="2" t="s">
        <v>51</v>
      </c>
      <c r="F758" s="5">
        <v>90</v>
      </c>
      <c r="G758">
        <v>1</v>
      </c>
      <c r="H758" t="s">
        <v>4291</v>
      </c>
    </row>
    <row r="759" spans="1:8" x14ac:dyDescent="0.25">
      <c r="A759" s="2" t="s">
        <v>620</v>
      </c>
      <c r="B759" s="2" t="s">
        <v>466</v>
      </c>
      <c r="C759" s="2" t="s">
        <v>616</v>
      </c>
      <c r="D759" s="2" t="s">
        <v>50</v>
      </c>
      <c r="E759" s="2" t="s">
        <v>51</v>
      </c>
      <c r="F759" s="5">
        <v>595</v>
      </c>
      <c r="G759">
        <v>1</v>
      </c>
      <c r="H759" t="s">
        <v>4292</v>
      </c>
    </row>
    <row r="760" spans="1:8" x14ac:dyDescent="0.25">
      <c r="A760" s="2" t="s">
        <v>621</v>
      </c>
      <c r="B760" s="2" t="s">
        <v>484</v>
      </c>
      <c r="C760" s="2" t="s">
        <v>622</v>
      </c>
      <c r="D760" s="2" t="s">
        <v>50</v>
      </c>
      <c r="E760" s="2" t="s">
        <v>51</v>
      </c>
      <c r="F760" s="5">
        <v>1213</v>
      </c>
      <c r="G760">
        <v>1</v>
      </c>
      <c r="H760" t="s">
        <v>4293</v>
      </c>
    </row>
    <row r="761" spans="1:8" x14ac:dyDescent="0.25">
      <c r="A761" s="2" t="s">
        <v>621</v>
      </c>
      <c r="B761" s="2" t="s">
        <v>484</v>
      </c>
      <c r="C761" s="2" t="s">
        <v>487</v>
      </c>
      <c r="D761" s="2" t="s">
        <v>50</v>
      </c>
      <c r="E761" s="2" t="s">
        <v>51</v>
      </c>
      <c r="F761" s="5">
        <v>192</v>
      </c>
      <c r="G761">
        <v>2</v>
      </c>
      <c r="H761" t="s">
        <v>4294</v>
      </c>
    </row>
    <row r="762" spans="1:8" x14ac:dyDescent="0.25">
      <c r="A762" s="2" t="s">
        <v>621</v>
      </c>
      <c r="B762" s="2" t="s">
        <v>466</v>
      </c>
      <c r="C762" s="2" t="s">
        <v>489</v>
      </c>
      <c r="D762" s="2" t="s">
        <v>50</v>
      </c>
      <c r="E762" s="2" t="s">
        <v>51</v>
      </c>
      <c r="F762" s="5">
        <v>162</v>
      </c>
      <c r="G762">
        <v>3</v>
      </c>
      <c r="H762" t="s">
        <v>4295</v>
      </c>
    </row>
    <row r="763" spans="1:8" x14ac:dyDescent="0.25">
      <c r="A763" s="2" t="s">
        <v>623</v>
      </c>
      <c r="B763" s="2" t="s">
        <v>466</v>
      </c>
      <c r="C763" s="2" t="s">
        <v>624</v>
      </c>
      <c r="D763" s="2" t="s">
        <v>50</v>
      </c>
      <c r="E763" s="2" t="s">
        <v>51</v>
      </c>
      <c r="F763" s="5">
        <v>403</v>
      </c>
      <c r="G763">
        <v>1</v>
      </c>
      <c r="H763" t="s">
        <v>4296</v>
      </c>
    </row>
    <row r="764" spans="1:8" x14ac:dyDescent="0.25">
      <c r="A764" s="2" t="s">
        <v>623</v>
      </c>
      <c r="B764" s="2" t="s">
        <v>484</v>
      </c>
      <c r="C764" s="2" t="s">
        <v>622</v>
      </c>
      <c r="D764" s="2" t="s">
        <v>50</v>
      </c>
      <c r="E764" s="2" t="s">
        <v>51</v>
      </c>
      <c r="F764" s="5">
        <v>100</v>
      </c>
      <c r="G764">
        <v>2</v>
      </c>
      <c r="H764" t="s">
        <v>4297</v>
      </c>
    </row>
    <row r="765" spans="1:8" x14ac:dyDescent="0.25">
      <c r="A765" s="2" t="s">
        <v>625</v>
      </c>
      <c r="B765" s="2" t="s">
        <v>466</v>
      </c>
      <c r="C765" s="2" t="s">
        <v>624</v>
      </c>
      <c r="D765" s="2" t="s">
        <v>50</v>
      </c>
      <c r="E765" s="2" t="s">
        <v>51</v>
      </c>
      <c r="F765" s="5">
        <v>613</v>
      </c>
      <c r="G765">
        <v>1</v>
      </c>
      <c r="H765" t="s">
        <v>4298</v>
      </c>
    </row>
    <row r="766" spans="1:8" x14ac:dyDescent="0.25">
      <c r="A766" s="2" t="s">
        <v>626</v>
      </c>
      <c r="B766" s="2" t="s">
        <v>466</v>
      </c>
      <c r="C766" s="2" t="s">
        <v>624</v>
      </c>
      <c r="D766" s="2" t="s">
        <v>50</v>
      </c>
      <c r="E766" s="2" t="s">
        <v>51</v>
      </c>
      <c r="F766" s="5">
        <v>402</v>
      </c>
      <c r="G766">
        <v>1</v>
      </c>
      <c r="H766" t="s">
        <v>4299</v>
      </c>
    </row>
    <row r="767" spans="1:8" x14ac:dyDescent="0.25">
      <c r="A767" s="2" t="s">
        <v>627</v>
      </c>
      <c r="B767" s="2" t="s">
        <v>466</v>
      </c>
      <c r="C767" s="2" t="s">
        <v>624</v>
      </c>
      <c r="D767" s="2" t="s">
        <v>50</v>
      </c>
      <c r="E767" s="2" t="s">
        <v>51</v>
      </c>
      <c r="F767" s="5">
        <v>224</v>
      </c>
      <c r="G767">
        <v>1</v>
      </c>
      <c r="H767" t="s">
        <v>4300</v>
      </c>
    </row>
    <row r="768" spans="1:8" x14ac:dyDescent="0.25">
      <c r="A768" s="2" t="s">
        <v>628</v>
      </c>
      <c r="B768" s="2" t="s">
        <v>466</v>
      </c>
      <c r="C768" s="2" t="s">
        <v>624</v>
      </c>
      <c r="D768" s="2" t="s">
        <v>50</v>
      </c>
      <c r="E768" s="2" t="s">
        <v>51</v>
      </c>
      <c r="F768" s="5">
        <v>1334</v>
      </c>
      <c r="G768">
        <v>1</v>
      </c>
      <c r="H768" t="s">
        <v>4301</v>
      </c>
    </row>
    <row r="769" spans="1:8" x14ac:dyDescent="0.25">
      <c r="A769" s="2" t="s">
        <v>629</v>
      </c>
      <c r="B769" s="2" t="s">
        <v>466</v>
      </c>
      <c r="C769" s="2" t="s">
        <v>624</v>
      </c>
      <c r="D769" s="2" t="s">
        <v>50</v>
      </c>
      <c r="E769" s="2" t="s">
        <v>51</v>
      </c>
      <c r="F769" s="5">
        <v>731</v>
      </c>
      <c r="G769">
        <v>1</v>
      </c>
      <c r="H769" t="s">
        <v>4302</v>
      </c>
    </row>
    <row r="770" spans="1:8" x14ac:dyDescent="0.25">
      <c r="A770" s="2" t="s">
        <v>630</v>
      </c>
      <c r="B770" s="2" t="s">
        <v>466</v>
      </c>
      <c r="C770" s="2" t="s">
        <v>616</v>
      </c>
      <c r="D770" s="2" t="s">
        <v>50</v>
      </c>
      <c r="E770" s="2" t="s">
        <v>51</v>
      </c>
      <c r="F770" s="5">
        <v>922</v>
      </c>
      <c r="G770">
        <v>1</v>
      </c>
      <c r="H770" t="s">
        <v>4303</v>
      </c>
    </row>
    <row r="771" spans="1:8" x14ac:dyDescent="0.25">
      <c r="A771" s="2" t="s">
        <v>631</v>
      </c>
      <c r="B771" s="2" t="s">
        <v>466</v>
      </c>
      <c r="C771" s="2" t="s">
        <v>616</v>
      </c>
      <c r="D771" s="2" t="s">
        <v>50</v>
      </c>
      <c r="E771" s="2" t="s">
        <v>51</v>
      </c>
      <c r="F771" s="5">
        <v>797</v>
      </c>
      <c r="G771">
        <v>1</v>
      </c>
      <c r="H771" t="s">
        <v>4304</v>
      </c>
    </row>
    <row r="772" spans="1:8" x14ac:dyDescent="0.25">
      <c r="A772" s="2" t="s">
        <v>632</v>
      </c>
      <c r="B772" s="2" t="s">
        <v>466</v>
      </c>
      <c r="C772" s="2" t="s">
        <v>616</v>
      </c>
      <c r="D772" s="2" t="s">
        <v>50</v>
      </c>
      <c r="E772" s="2" t="s">
        <v>51</v>
      </c>
      <c r="F772" s="5">
        <v>1067</v>
      </c>
      <c r="G772">
        <v>1</v>
      </c>
      <c r="H772" t="s">
        <v>4305</v>
      </c>
    </row>
    <row r="773" spans="1:8" x14ac:dyDescent="0.25">
      <c r="A773" s="2" t="s">
        <v>632</v>
      </c>
      <c r="B773" s="2" t="s">
        <v>466</v>
      </c>
      <c r="C773" s="2" t="s">
        <v>624</v>
      </c>
      <c r="D773" s="2" t="s">
        <v>50</v>
      </c>
      <c r="E773" s="2" t="s">
        <v>51</v>
      </c>
      <c r="F773" s="5">
        <v>3</v>
      </c>
      <c r="G773">
        <v>2</v>
      </c>
      <c r="H773" t="s">
        <v>4306</v>
      </c>
    </row>
    <row r="774" spans="1:8" x14ac:dyDescent="0.25">
      <c r="A774" s="2" t="s">
        <v>633</v>
      </c>
      <c r="B774" s="2" t="s">
        <v>466</v>
      </c>
      <c r="C774" s="2" t="s">
        <v>616</v>
      </c>
      <c r="D774" s="2" t="s">
        <v>50</v>
      </c>
      <c r="E774" s="2" t="s">
        <v>51</v>
      </c>
      <c r="F774" s="5">
        <v>729</v>
      </c>
      <c r="G774">
        <v>1</v>
      </c>
      <c r="H774" t="s">
        <v>4307</v>
      </c>
    </row>
    <row r="775" spans="1:8" x14ac:dyDescent="0.25">
      <c r="A775" s="2" t="s">
        <v>633</v>
      </c>
      <c r="B775" s="2" t="s">
        <v>466</v>
      </c>
      <c r="C775" s="2" t="s">
        <v>489</v>
      </c>
      <c r="D775" s="2" t="s">
        <v>50</v>
      </c>
      <c r="E775" s="2" t="s">
        <v>51</v>
      </c>
      <c r="F775" s="5">
        <v>169</v>
      </c>
      <c r="G775">
        <v>2</v>
      </c>
      <c r="H775" t="s">
        <v>4308</v>
      </c>
    </row>
    <row r="776" spans="1:8" x14ac:dyDescent="0.25">
      <c r="A776" s="2" t="s">
        <v>633</v>
      </c>
      <c r="B776" s="2" t="s">
        <v>466</v>
      </c>
      <c r="C776" s="2" t="s">
        <v>583</v>
      </c>
      <c r="D776" s="2" t="s">
        <v>50</v>
      </c>
      <c r="E776" s="2" t="s">
        <v>51</v>
      </c>
      <c r="F776" s="5">
        <v>21</v>
      </c>
      <c r="G776">
        <v>3</v>
      </c>
      <c r="H776" t="s">
        <v>4309</v>
      </c>
    </row>
    <row r="777" spans="1:8" x14ac:dyDescent="0.25">
      <c r="A777" s="2" t="s">
        <v>634</v>
      </c>
      <c r="B777" s="2" t="s">
        <v>466</v>
      </c>
      <c r="C777" s="2" t="s">
        <v>616</v>
      </c>
      <c r="D777" s="2" t="s">
        <v>50</v>
      </c>
      <c r="E777" s="2" t="s">
        <v>51</v>
      </c>
      <c r="F777" s="5">
        <v>551</v>
      </c>
      <c r="G777">
        <v>1</v>
      </c>
      <c r="H777" t="s">
        <v>4310</v>
      </c>
    </row>
    <row r="778" spans="1:8" x14ac:dyDescent="0.25">
      <c r="A778" s="2" t="s">
        <v>634</v>
      </c>
      <c r="B778" s="2" t="s">
        <v>466</v>
      </c>
      <c r="C778" s="2" t="s">
        <v>489</v>
      </c>
      <c r="D778" s="2" t="s">
        <v>50</v>
      </c>
      <c r="E778" s="2" t="s">
        <v>51</v>
      </c>
      <c r="F778" s="5">
        <v>266</v>
      </c>
      <c r="G778">
        <v>2</v>
      </c>
      <c r="H778" t="s">
        <v>4311</v>
      </c>
    </row>
    <row r="779" spans="1:8" x14ac:dyDescent="0.25">
      <c r="A779" s="2" t="s">
        <v>634</v>
      </c>
      <c r="B779" s="2" t="s">
        <v>484</v>
      </c>
      <c r="C779" s="2" t="s">
        <v>622</v>
      </c>
      <c r="D779" s="2" t="s">
        <v>50</v>
      </c>
      <c r="E779" s="2" t="s">
        <v>51</v>
      </c>
      <c r="F779" s="5">
        <v>192</v>
      </c>
      <c r="G779">
        <v>3</v>
      </c>
      <c r="H779" t="s">
        <v>4312</v>
      </c>
    </row>
    <row r="780" spans="1:8" x14ac:dyDescent="0.25">
      <c r="A780" s="2" t="s">
        <v>635</v>
      </c>
      <c r="B780" s="2" t="s">
        <v>466</v>
      </c>
      <c r="C780" s="2" t="s">
        <v>624</v>
      </c>
      <c r="D780" s="2" t="s">
        <v>50</v>
      </c>
      <c r="E780" s="2" t="s">
        <v>51</v>
      </c>
      <c r="F780" s="5">
        <v>701</v>
      </c>
      <c r="G780">
        <v>1</v>
      </c>
      <c r="H780" t="s">
        <v>4313</v>
      </c>
    </row>
    <row r="781" spans="1:8" x14ac:dyDescent="0.25">
      <c r="A781" s="2" t="s">
        <v>635</v>
      </c>
      <c r="B781" s="2" t="s">
        <v>466</v>
      </c>
      <c r="C781" s="2" t="s">
        <v>616</v>
      </c>
      <c r="D781" s="2" t="s">
        <v>50</v>
      </c>
      <c r="E781" s="2" t="s">
        <v>51</v>
      </c>
      <c r="F781" s="5">
        <v>324</v>
      </c>
      <c r="G781">
        <v>2</v>
      </c>
      <c r="H781" t="s">
        <v>4314</v>
      </c>
    </row>
    <row r="782" spans="1:8" x14ac:dyDescent="0.25">
      <c r="A782" s="2" t="s">
        <v>635</v>
      </c>
      <c r="B782" s="2" t="s">
        <v>484</v>
      </c>
      <c r="C782" s="2" t="s">
        <v>622</v>
      </c>
      <c r="D782" s="2" t="s">
        <v>50</v>
      </c>
      <c r="E782" s="2" t="s">
        <v>51</v>
      </c>
      <c r="F782" s="5">
        <v>176</v>
      </c>
      <c r="G782">
        <v>3</v>
      </c>
      <c r="H782" t="s">
        <v>4315</v>
      </c>
    </row>
    <row r="783" spans="1:8" x14ac:dyDescent="0.25">
      <c r="A783" s="2" t="s">
        <v>636</v>
      </c>
      <c r="B783" s="2" t="s">
        <v>466</v>
      </c>
      <c r="C783" s="2" t="s">
        <v>489</v>
      </c>
      <c r="D783" s="2" t="s">
        <v>50</v>
      </c>
      <c r="E783" s="2" t="s">
        <v>51</v>
      </c>
      <c r="F783" s="5">
        <v>59</v>
      </c>
      <c r="G783">
        <v>1</v>
      </c>
      <c r="H783" t="s">
        <v>4316</v>
      </c>
    </row>
    <row r="784" spans="1:8" x14ac:dyDescent="0.25">
      <c r="A784" s="2" t="s">
        <v>636</v>
      </c>
      <c r="B784" s="2" t="s">
        <v>484</v>
      </c>
      <c r="C784" s="2" t="s">
        <v>622</v>
      </c>
      <c r="D784" s="2" t="s">
        <v>50</v>
      </c>
      <c r="E784" s="2" t="s">
        <v>51</v>
      </c>
      <c r="F784" s="5">
        <v>47</v>
      </c>
      <c r="G784">
        <v>2</v>
      </c>
      <c r="H784" t="s">
        <v>4317</v>
      </c>
    </row>
    <row r="785" spans="1:8" x14ac:dyDescent="0.25">
      <c r="A785" s="2" t="s">
        <v>636</v>
      </c>
      <c r="B785" s="2" t="s">
        <v>466</v>
      </c>
      <c r="C785" s="2" t="s">
        <v>616</v>
      </c>
      <c r="D785" s="2" t="s">
        <v>50</v>
      </c>
      <c r="E785" s="2" t="s">
        <v>51</v>
      </c>
      <c r="F785" s="5">
        <v>15</v>
      </c>
      <c r="G785">
        <v>3</v>
      </c>
      <c r="H785" t="s">
        <v>4318</v>
      </c>
    </row>
    <row r="786" spans="1:8" x14ac:dyDescent="0.25">
      <c r="A786" s="2" t="s">
        <v>637</v>
      </c>
      <c r="B786" s="2" t="s">
        <v>466</v>
      </c>
      <c r="C786" s="2" t="s">
        <v>489</v>
      </c>
      <c r="D786" s="2" t="s">
        <v>50</v>
      </c>
      <c r="E786" s="2" t="s">
        <v>51</v>
      </c>
      <c r="F786" s="5">
        <v>868</v>
      </c>
      <c r="G786">
        <v>1</v>
      </c>
      <c r="H786" t="s">
        <v>4319</v>
      </c>
    </row>
    <row r="787" spans="1:8" x14ac:dyDescent="0.25">
      <c r="A787" s="2" t="s">
        <v>638</v>
      </c>
      <c r="B787" s="2" t="s">
        <v>58</v>
      </c>
      <c r="C787" s="2" t="s">
        <v>359</v>
      </c>
      <c r="D787" s="2" t="s">
        <v>50</v>
      </c>
      <c r="E787" s="2" t="s">
        <v>355</v>
      </c>
      <c r="F787" s="5">
        <v>2524</v>
      </c>
      <c r="G787">
        <v>1</v>
      </c>
      <c r="H787" t="s">
        <v>4320</v>
      </c>
    </row>
    <row r="788" spans="1:8" x14ac:dyDescent="0.25">
      <c r="A788" s="2" t="s">
        <v>638</v>
      </c>
      <c r="B788" s="2" t="s">
        <v>58</v>
      </c>
      <c r="C788" s="2" t="s">
        <v>639</v>
      </c>
      <c r="D788" s="2" t="s">
        <v>50</v>
      </c>
      <c r="E788" s="2" t="s">
        <v>355</v>
      </c>
      <c r="F788" s="5">
        <v>108</v>
      </c>
      <c r="G788">
        <v>2</v>
      </c>
      <c r="H788" t="s">
        <v>4321</v>
      </c>
    </row>
    <row r="789" spans="1:8" x14ac:dyDescent="0.25">
      <c r="A789" s="2" t="s">
        <v>640</v>
      </c>
      <c r="B789" s="2" t="s">
        <v>58</v>
      </c>
      <c r="C789" s="2" t="s">
        <v>359</v>
      </c>
      <c r="D789" s="2" t="s">
        <v>50</v>
      </c>
      <c r="E789" s="2" t="s">
        <v>355</v>
      </c>
      <c r="F789" s="5">
        <v>991</v>
      </c>
      <c r="G789">
        <v>1</v>
      </c>
      <c r="H789" t="s">
        <v>4322</v>
      </c>
    </row>
    <row r="790" spans="1:8" x14ac:dyDescent="0.25">
      <c r="A790" s="2" t="s">
        <v>641</v>
      </c>
      <c r="B790" s="2" t="s">
        <v>642</v>
      </c>
      <c r="C790" s="2" t="s">
        <v>643</v>
      </c>
      <c r="D790" s="2" t="s">
        <v>50</v>
      </c>
      <c r="E790" s="2" t="s">
        <v>278</v>
      </c>
      <c r="F790" s="5">
        <v>745</v>
      </c>
      <c r="G790">
        <v>1</v>
      </c>
      <c r="H790" t="s">
        <v>4323</v>
      </c>
    </row>
    <row r="791" spans="1:8" x14ac:dyDescent="0.25">
      <c r="A791" s="2" t="s">
        <v>641</v>
      </c>
      <c r="B791" s="2" t="s">
        <v>58</v>
      </c>
      <c r="C791" s="2" t="s">
        <v>359</v>
      </c>
      <c r="D791" s="2" t="s">
        <v>50</v>
      </c>
      <c r="E791" s="2" t="s">
        <v>355</v>
      </c>
      <c r="F791" s="5">
        <v>21</v>
      </c>
      <c r="G791">
        <v>2</v>
      </c>
      <c r="H791" t="s">
        <v>4324</v>
      </c>
    </row>
    <row r="792" spans="1:8" x14ac:dyDescent="0.25">
      <c r="A792" s="2" t="s">
        <v>644</v>
      </c>
      <c r="B792" s="2" t="s">
        <v>58</v>
      </c>
      <c r="C792" s="2" t="s">
        <v>646</v>
      </c>
      <c r="D792" s="2" t="s">
        <v>50</v>
      </c>
      <c r="E792" s="2" t="s">
        <v>355</v>
      </c>
      <c r="F792" s="5">
        <v>864</v>
      </c>
      <c r="G792">
        <v>1</v>
      </c>
      <c r="H792" t="s">
        <v>4325</v>
      </c>
    </row>
    <row r="793" spans="1:8" x14ac:dyDescent="0.25">
      <c r="A793" s="2" t="s">
        <v>644</v>
      </c>
      <c r="B793" s="2" t="s">
        <v>58</v>
      </c>
      <c r="C793" s="2" t="s">
        <v>639</v>
      </c>
      <c r="D793" s="2" t="s">
        <v>50</v>
      </c>
      <c r="E793" s="2" t="s">
        <v>355</v>
      </c>
      <c r="F793" s="5">
        <v>40</v>
      </c>
      <c r="G793">
        <v>2</v>
      </c>
      <c r="H793" t="s">
        <v>4326</v>
      </c>
    </row>
    <row r="794" spans="1:8" x14ac:dyDescent="0.25">
      <c r="A794" s="2" t="s">
        <v>644</v>
      </c>
      <c r="B794" s="2" t="s">
        <v>58</v>
      </c>
      <c r="C794" s="2" t="s">
        <v>645</v>
      </c>
      <c r="D794" s="2" t="s">
        <v>50</v>
      </c>
      <c r="E794" s="2" t="s">
        <v>355</v>
      </c>
      <c r="F794" s="5">
        <v>2</v>
      </c>
      <c r="G794">
        <v>3</v>
      </c>
      <c r="H794" t="s">
        <v>4327</v>
      </c>
    </row>
    <row r="795" spans="1:8" x14ac:dyDescent="0.25">
      <c r="A795" s="2" t="s">
        <v>644</v>
      </c>
      <c r="B795" s="2" t="s">
        <v>58</v>
      </c>
      <c r="C795" s="2" t="s">
        <v>359</v>
      </c>
      <c r="D795" s="2" t="s">
        <v>50</v>
      </c>
      <c r="E795" s="2" t="s">
        <v>355</v>
      </c>
      <c r="F795" s="5">
        <v>1</v>
      </c>
      <c r="G795">
        <v>4</v>
      </c>
      <c r="H795" t="s">
        <v>4328</v>
      </c>
    </row>
    <row r="796" spans="1:8" x14ac:dyDescent="0.25">
      <c r="A796" s="2" t="s">
        <v>647</v>
      </c>
      <c r="B796" s="2" t="s">
        <v>58</v>
      </c>
      <c r="C796" s="2" t="s">
        <v>639</v>
      </c>
      <c r="D796" s="2" t="s">
        <v>50</v>
      </c>
      <c r="E796" s="2" t="s">
        <v>355</v>
      </c>
      <c r="F796" s="5">
        <v>19</v>
      </c>
      <c r="G796">
        <v>1</v>
      </c>
      <c r="H796" t="s">
        <v>4329</v>
      </c>
    </row>
    <row r="797" spans="1:8" x14ac:dyDescent="0.25">
      <c r="A797" s="2" t="s">
        <v>648</v>
      </c>
      <c r="B797" s="2" t="s">
        <v>58</v>
      </c>
      <c r="C797" s="2" t="s">
        <v>359</v>
      </c>
      <c r="D797" s="2" t="s">
        <v>50</v>
      </c>
      <c r="E797" s="2" t="s">
        <v>355</v>
      </c>
      <c r="F797" s="5">
        <v>494</v>
      </c>
      <c r="G797">
        <v>1</v>
      </c>
      <c r="H797" t="s">
        <v>4330</v>
      </c>
    </row>
    <row r="798" spans="1:8" x14ac:dyDescent="0.25">
      <c r="A798" s="2" t="s">
        <v>648</v>
      </c>
      <c r="B798" s="2" t="s">
        <v>642</v>
      </c>
      <c r="C798" s="2" t="s">
        <v>649</v>
      </c>
      <c r="D798" s="2" t="s">
        <v>50</v>
      </c>
      <c r="E798" s="2" t="s">
        <v>278</v>
      </c>
      <c r="F798" s="5">
        <v>139</v>
      </c>
      <c r="G798">
        <v>2</v>
      </c>
      <c r="H798" t="s">
        <v>4331</v>
      </c>
    </row>
    <row r="799" spans="1:8" x14ac:dyDescent="0.25">
      <c r="A799" s="2" t="s">
        <v>648</v>
      </c>
      <c r="B799" s="2" t="s">
        <v>58</v>
      </c>
      <c r="C799" s="2" t="s">
        <v>639</v>
      </c>
      <c r="D799" s="2" t="s">
        <v>50</v>
      </c>
      <c r="E799" s="2" t="s">
        <v>355</v>
      </c>
      <c r="F799" s="5">
        <v>37</v>
      </c>
      <c r="G799">
        <v>3</v>
      </c>
      <c r="H799" t="s">
        <v>4332</v>
      </c>
    </row>
    <row r="800" spans="1:8" x14ac:dyDescent="0.25">
      <c r="A800" s="2" t="s">
        <v>650</v>
      </c>
      <c r="B800" s="2" t="s">
        <v>642</v>
      </c>
      <c r="C800" s="2" t="s">
        <v>643</v>
      </c>
      <c r="D800" s="2" t="s">
        <v>50</v>
      </c>
      <c r="E800" s="2" t="s">
        <v>278</v>
      </c>
      <c r="F800" s="5">
        <v>235</v>
      </c>
      <c r="G800">
        <v>1</v>
      </c>
      <c r="H800" t="s">
        <v>4333</v>
      </c>
    </row>
    <row r="801" spans="1:8" x14ac:dyDescent="0.25">
      <c r="A801" s="2" t="s">
        <v>650</v>
      </c>
      <c r="B801" s="2" t="s">
        <v>58</v>
      </c>
      <c r="C801" s="2" t="s">
        <v>359</v>
      </c>
      <c r="D801" s="2" t="s">
        <v>50</v>
      </c>
      <c r="E801" s="2" t="s">
        <v>355</v>
      </c>
      <c r="F801" s="5">
        <v>7</v>
      </c>
      <c r="G801">
        <v>2</v>
      </c>
      <c r="H801" t="s">
        <v>4334</v>
      </c>
    </row>
    <row r="802" spans="1:8" x14ac:dyDescent="0.25">
      <c r="A802" s="2" t="s">
        <v>650</v>
      </c>
      <c r="B802" s="2" t="s">
        <v>58</v>
      </c>
      <c r="C802" s="2" t="s">
        <v>354</v>
      </c>
      <c r="D802" s="2" t="s">
        <v>50</v>
      </c>
      <c r="E802" s="2" t="s">
        <v>355</v>
      </c>
      <c r="F802" s="5">
        <v>2</v>
      </c>
      <c r="G802">
        <v>3</v>
      </c>
      <c r="H802" t="s">
        <v>4335</v>
      </c>
    </row>
    <row r="803" spans="1:8" x14ac:dyDescent="0.25">
      <c r="A803" s="2" t="s">
        <v>651</v>
      </c>
      <c r="B803" s="2" t="s">
        <v>58</v>
      </c>
      <c r="C803" s="2" t="s">
        <v>359</v>
      </c>
      <c r="D803" s="2" t="s">
        <v>50</v>
      </c>
      <c r="E803" s="2" t="s">
        <v>355</v>
      </c>
      <c r="F803" s="5">
        <v>607</v>
      </c>
      <c r="G803">
        <v>1</v>
      </c>
      <c r="H803" t="s">
        <v>4336</v>
      </c>
    </row>
    <row r="804" spans="1:8" x14ac:dyDescent="0.25">
      <c r="A804" s="2" t="s">
        <v>651</v>
      </c>
      <c r="B804" s="2" t="s">
        <v>58</v>
      </c>
      <c r="C804" s="2" t="s">
        <v>646</v>
      </c>
      <c r="D804" s="2" t="s">
        <v>50</v>
      </c>
      <c r="E804" s="2" t="s">
        <v>355</v>
      </c>
      <c r="F804" s="5">
        <v>8</v>
      </c>
      <c r="G804">
        <v>2</v>
      </c>
      <c r="H804" t="s">
        <v>4337</v>
      </c>
    </row>
    <row r="805" spans="1:8" x14ac:dyDescent="0.25">
      <c r="A805" s="2" t="s">
        <v>652</v>
      </c>
      <c r="B805" s="2" t="s">
        <v>58</v>
      </c>
      <c r="C805" s="2" t="s">
        <v>359</v>
      </c>
      <c r="D805" s="2" t="s">
        <v>50</v>
      </c>
      <c r="E805" s="2" t="s">
        <v>355</v>
      </c>
      <c r="F805" s="5">
        <v>723</v>
      </c>
      <c r="G805">
        <v>1</v>
      </c>
      <c r="H805" t="s">
        <v>4338</v>
      </c>
    </row>
    <row r="806" spans="1:8" x14ac:dyDescent="0.25">
      <c r="A806" s="2" t="s">
        <v>652</v>
      </c>
      <c r="B806" s="2" t="s">
        <v>58</v>
      </c>
      <c r="C806" s="2" t="s">
        <v>639</v>
      </c>
      <c r="D806" s="2" t="s">
        <v>50</v>
      </c>
      <c r="E806" s="2" t="s">
        <v>355</v>
      </c>
      <c r="F806" s="5">
        <v>28</v>
      </c>
      <c r="G806">
        <v>2</v>
      </c>
      <c r="H806" t="s">
        <v>4339</v>
      </c>
    </row>
    <row r="807" spans="1:8" x14ac:dyDescent="0.25">
      <c r="A807" s="2" t="s">
        <v>652</v>
      </c>
      <c r="B807" s="2" t="s">
        <v>642</v>
      </c>
      <c r="C807" s="2" t="s">
        <v>643</v>
      </c>
      <c r="D807" s="2" t="s">
        <v>50</v>
      </c>
      <c r="E807" s="2" t="s">
        <v>278</v>
      </c>
      <c r="F807" s="5">
        <v>7</v>
      </c>
      <c r="G807">
        <v>3</v>
      </c>
      <c r="H807" t="s">
        <v>4340</v>
      </c>
    </row>
    <row r="808" spans="1:8" x14ac:dyDescent="0.25">
      <c r="A808" s="2" t="s">
        <v>653</v>
      </c>
      <c r="B808" s="2" t="s">
        <v>58</v>
      </c>
      <c r="C808" s="2" t="s">
        <v>359</v>
      </c>
      <c r="D808" s="2" t="s">
        <v>50</v>
      </c>
      <c r="E808" s="2" t="s">
        <v>355</v>
      </c>
      <c r="F808" s="5">
        <v>313</v>
      </c>
      <c r="G808">
        <v>1</v>
      </c>
      <c r="H808" t="s">
        <v>4341</v>
      </c>
    </row>
    <row r="809" spans="1:8" x14ac:dyDescent="0.25">
      <c r="A809" s="2" t="s">
        <v>653</v>
      </c>
      <c r="B809" s="2" t="s">
        <v>58</v>
      </c>
      <c r="C809" s="2" t="s">
        <v>639</v>
      </c>
      <c r="D809" s="2" t="s">
        <v>50</v>
      </c>
      <c r="E809" s="2" t="s">
        <v>355</v>
      </c>
      <c r="F809" s="5">
        <v>7</v>
      </c>
      <c r="G809">
        <v>2</v>
      </c>
      <c r="H809" t="s">
        <v>4342</v>
      </c>
    </row>
    <row r="810" spans="1:8" x14ac:dyDescent="0.25">
      <c r="A810" s="2" t="s">
        <v>654</v>
      </c>
      <c r="B810" s="2" t="s">
        <v>58</v>
      </c>
      <c r="C810" s="2" t="s">
        <v>359</v>
      </c>
      <c r="D810" s="2" t="s">
        <v>50</v>
      </c>
      <c r="E810" s="2" t="s">
        <v>355</v>
      </c>
      <c r="F810" s="5">
        <v>57</v>
      </c>
      <c r="G810">
        <v>1</v>
      </c>
      <c r="H810" t="s">
        <v>4343</v>
      </c>
    </row>
    <row r="811" spans="1:8" x14ac:dyDescent="0.25">
      <c r="A811" s="2" t="s">
        <v>655</v>
      </c>
      <c r="B811" s="2" t="s">
        <v>363</v>
      </c>
      <c r="C811" s="2" t="s">
        <v>656</v>
      </c>
      <c r="D811" s="2" t="s">
        <v>50</v>
      </c>
      <c r="E811" s="2" t="s">
        <v>278</v>
      </c>
      <c r="F811" s="5">
        <v>900</v>
      </c>
      <c r="G811">
        <v>1</v>
      </c>
      <c r="H811" t="s">
        <v>4344</v>
      </c>
    </row>
    <row r="812" spans="1:8" x14ac:dyDescent="0.25">
      <c r="A812" s="2" t="s">
        <v>657</v>
      </c>
      <c r="B812" s="2" t="s">
        <v>363</v>
      </c>
      <c r="C812" s="2" t="s">
        <v>658</v>
      </c>
      <c r="D812" s="2" t="s">
        <v>50</v>
      </c>
      <c r="E812" s="2" t="s">
        <v>278</v>
      </c>
      <c r="F812" s="5">
        <v>720</v>
      </c>
      <c r="G812">
        <v>1</v>
      </c>
      <c r="H812" t="s">
        <v>4345</v>
      </c>
    </row>
    <row r="813" spans="1:8" x14ac:dyDescent="0.25">
      <c r="A813" s="2" t="s">
        <v>659</v>
      </c>
      <c r="B813" s="2" t="s">
        <v>363</v>
      </c>
      <c r="C813" s="2" t="s">
        <v>658</v>
      </c>
      <c r="D813" s="2" t="s">
        <v>50</v>
      </c>
      <c r="E813" s="2" t="s">
        <v>278</v>
      </c>
      <c r="F813" s="5">
        <v>845</v>
      </c>
      <c r="G813">
        <v>1</v>
      </c>
      <c r="H813" t="s">
        <v>4346</v>
      </c>
    </row>
    <row r="814" spans="1:8" x14ac:dyDescent="0.25">
      <c r="A814" s="2" t="s">
        <v>660</v>
      </c>
      <c r="B814" s="2" t="s">
        <v>363</v>
      </c>
      <c r="C814" s="2" t="s">
        <v>658</v>
      </c>
      <c r="D814" s="2" t="s">
        <v>50</v>
      </c>
      <c r="E814" s="2" t="s">
        <v>278</v>
      </c>
      <c r="F814" s="5">
        <v>503</v>
      </c>
      <c r="G814">
        <v>1</v>
      </c>
      <c r="H814" t="s">
        <v>4347</v>
      </c>
    </row>
    <row r="815" spans="1:8" x14ac:dyDescent="0.25">
      <c r="A815" s="2" t="s">
        <v>661</v>
      </c>
      <c r="B815" s="2" t="s">
        <v>363</v>
      </c>
      <c r="C815" s="2" t="s">
        <v>662</v>
      </c>
      <c r="D815" s="2" t="s">
        <v>50</v>
      </c>
      <c r="E815" s="2" t="s">
        <v>278</v>
      </c>
      <c r="F815" s="5">
        <v>381</v>
      </c>
      <c r="G815">
        <v>1</v>
      </c>
      <c r="H815" t="s">
        <v>4348</v>
      </c>
    </row>
    <row r="816" spans="1:8" x14ac:dyDescent="0.25">
      <c r="A816" s="2" t="s">
        <v>663</v>
      </c>
      <c r="B816" s="2" t="s">
        <v>363</v>
      </c>
      <c r="C816" s="2" t="s">
        <v>662</v>
      </c>
      <c r="D816" s="2" t="s">
        <v>50</v>
      </c>
      <c r="E816" s="2" t="s">
        <v>278</v>
      </c>
      <c r="F816" s="5">
        <v>1139</v>
      </c>
      <c r="G816">
        <v>1</v>
      </c>
      <c r="H816" t="s">
        <v>4349</v>
      </c>
    </row>
    <row r="817" spans="1:8" x14ac:dyDescent="0.25">
      <c r="A817" s="2" t="s">
        <v>664</v>
      </c>
      <c r="B817" s="2" t="s">
        <v>363</v>
      </c>
      <c r="C817" s="2" t="s">
        <v>662</v>
      </c>
      <c r="D817" s="2" t="s">
        <v>50</v>
      </c>
      <c r="E817" s="2" t="s">
        <v>278</v>
      </c>
      <c r="F817" s="5">
        <v>566</v>
      </c>
      <c r="G817">
        <v>1</v>
      </c>
      <c r="H817" t="s">
        <v>4350</v>
      </c>
    </row>
    <row r="818" spans="1:8" x14ac:dyDescent="0.25">
      <c r="A818" s="2" t="s">
        <v>664</v>
      </c>
      <c r="B818" s="2" t="s">
        <v>363</v>
      </c>
      <c r="C818" s="2" t="s">
        <v>665</v>
      </c>
      <c r="D818" s="2" t="s">
        <v>50</v>
      </c>
      <c r="E818" s="2" t="s">
        <v>278</v>
      </c>
      <c r="F818" s="5">
        <v>24</v>
      </c>
      <c r="G818">
        <v>2</v>
      </c>
      <c r="H818" t="s">
        <v>4351</v>
      </c>
    </row>
    <row r="819" spans="1:8" x14ac:dyDescent="0.25">
      <c r="A819" s="2" t="s">
        <v>666</v>
      </c>
      <c r="B819" s="2" t="s">
        <v>363</v>
      </c>
      <c r="C819" s="2" t="s">
        <v>662</v>
      </c>
      <c r="D819" s="2" t="s">
        <v>50</v>
      </c>
      <c r="E819" s="2" t="s">
        <v>278</v>
      </c>
      <c r="F819" s="5">
        <v>622</v>
      </c>
      <c r="G819">
        <v>1</v>
      </c>
      <c r="H819" t="s">
        <v>4352</v>
      </c>
    </row>
    <row r="820" spans="1:8" x14ac:dyDescent="0.25">
      <c r="A820" s="2" t="s">
        <v>667</v>
      </c>
      <c r="B820" s="2" t="s">
        <v>363</v>
      </c>
      <c r="C820" s="2" t="s">
        <v>662</v>
      </c>
      <c r="D820" s="2" t="s">
        <v>50</v>
      </c>
      <c r="E820" s="2" t="s">
        <v>278</v>
      </c>
      <c r="F820" s="5">
        <v>533</v>
      </c>
      <c r="G820">
        <v>1</v>
      </c>
      <c r="H820" t="s">
        <v>4353</v>
      </c>
    </row>
    <row r="821" spans="1:8" x14ac:dyDescent="0.25">
      <c r="A821" s="2" t="s">
        <v>668</v>
      </c>
      <c r="B821" s="2" t="s">
        <v>363</v>
      </c>
      <c r="C821" s="2" t="s">
        <v>665</v>
      </c>
      <c r="D821" s="2" t="s">
        <v>50</v>
      </c>
      <c r="E821" s="2" t="s">
        <v>278</v>
      </c>
      <c r="F821" s="5">
        <v>350</v>
      </c>
      <c r="G821">
        <v>1</v>
      </c>
      <c r="H821" t="s">
        <v>4354</v>
      </c>
    </row>
    <row r="822" spans="1:8" x14ac:dyDescent="0.25">
      <c r="A822" s="2" t="s">
        <v>668</v>
      </c>
      <c r="B822" s="2" t="s">
        <v>363</v>
      </c>
      <c r="C822" s="2" t="s">
        <v>662</v>
      </c>
      <c r="D822" s="2" t="s">
        <v>50</v>
      </c>
      <c r="E822" s="2" t="s">
        <v>278</v>
      </c>
      <c r="F822" s="5">
        <v>70</v>
      </c>
      <c r="G822">
        <v>2</v>
      </c>
      <c r="H822" t="s">
        <v>4355</v>
      </c>
    </row>
    <row r="823" spans="1:8" x14ac:dyDescent="0.25">
      <c r="A823" s="2" t="s">
        <v>669</v>
      </c>
      <c r="B823" s="2" t="s">
        <v>363</v>
      </c>
      <c r="C823" s="2" t="s">
        <v>665</v>
      </c>
      <c r="D823" s="2" t="s">
        <v>50</v>
      </c>
      <c r="E823" s="2" t="s">
        <v>278</v>
      </c>
      <c r="F823" s="5">
        <v>641</v>
      </c>
      <c r="G823">
        <v>1</v>
      </c>
      <c r="H823" t="s">
        <v>4356</v>
      </c>
    </row>
    <row r="824" spans="1:8" x14ac:dyDescent="0.25">
      <c r="A824" s="2" t="s">
        <v>670</v>
      </c>
      <c r="B824" s="2" t="s">
        <v>363</v>
      </c>
      <c r="C824" s="2" t="s">
        <v>656</v>
      </c>
      <c r="D824" s="2" t="s">
        <v>50</v>
      </c>
      <c r="E824" s="2" t="s">
        <v>278</v>
      </c>
      <c r="F824" s="5">
        <v>734</v>
      </c>
      <c r="G824">
        <v>1</v>
      </c>
      <c r="H824" t="s">
        <v>4357</v>
      </c>
    </row>
    <row r="825" spans="1:8" x14ac:dyDescent="0.25">
      <c r="A825" s="2" t="s">
        <v>670</v>
      </c>
      <c r="B825" s="2" t="s">
        <v>363</v>
      </c>
      <c r="C825" s="2" t="s">
        <v>671</v>
      </c>
      <c r="D825" s="2" t="s">
        <v>50</v>
      </c>
      <c r="E825" s="2" t="s">
        <v>278</v>
      </c>
      <c r="F825" s="5">
        <v>8</v>
      </c>
      <c r="G825">
        <v>2</v>
      </c>
      <c r="H825" t="s">
        <v>4358</v>
      </c>
    </row>
    <row r="826" spans="1:8" x14ac:dyDescent="0.25">
      <c r="A826" s="2" t="s">
        <v>672</v>
      </c>
      <c r="B826" s="2" t="s">
        <v>363</v>
      </c>
      <c r="C826" s="2" t="s">
        <v>665</v>
      </c>
      <c r="D826" s="2" t="s">
        <v>50</v>
      </c>
      <c r="E826" s="2" t="s">
        <v>278</v>
      </c>
      <c r="F826" s="5">
        <v>755</v>
      </c>
      <c r="G826">
        <v>1</v>
      </c>
      <c r="H826" t="s">
        <v>4359</v>
      </c>
    </row>
    <row r="827" spans="1:8" x14ac:dyDescent="0.25">
      <c r="A827" s="2" t="s">
        <v>673</v>
      </c>
      <c r="B827" s="2" t="s">
        <v>363</v>
      </c>
      <c r="C827" s="2" t="s">
        <v>665</v>
      </c>
      <c r="D827" s="2" t="s">
        <v>50</v>
      </c>
      <c r="E827" s="2" t="s">
        <v>278</v>
      </c>
      <c r="F827" s="5">
        <v>636</v>
      </c>
      <c r="G827">
        <v>1</v>
      </c>
      <c r="H827" t="s">
        <v>4360</v>
      </c>
    </row>
    <row r="828" spans="1:8" x14ac:dyDescent="0.25">
      <c r="A828" s="2" t="s">
        <v>674</v>
      </c>
      <c r="B828" s="2" t="s">
        <v>363</v>
      </c>
      <c r="C828" s="2" t="s">
        <v>662</v>
      </c>
      <c r="D828" s="2" t="s">
        <v>50</v>
      </c>
      <c r="E828" s="2" t="s">
        <v>278</v>
      </c>
      <c r="F828" s="5">
        <v>419</v>
      </c>
      <c r="G828">
        <v>1</v>
      </c>
      <c r="H828" t="s">
        <v>4361</v>
      </c>
    </row>
    <row r="829" spans="1:8" x14ac:dyDescent="0.25">
      <c r="A829" s="2" t="s">
        <v>674</v>
      </c>
      <c r="B829" s="2" t="s">
        <v>363</v>
      </c>
      <c r="C829" s="2" t="s">
        <v>656</v>
      </c>
      <c r="D829" s="2" t="s">
        <v>50</v>
      </c>
      <c r="E829" s="2" t="s">
        <v>278</v>
      </c>
      <c r="F829" s="5">
        <v>271</v>
      </c>
      <c r="G829">
        <v>2</v>
      </c>
      <c r="H829" t="s">
        <v>4362</v>
      </c>
    </row>
    <row r="830" spans="1:8" x14ac:dyDescent="0.25">
      <c r="A830" s="2" t="s">
        <v>675</v>
      </c>
      <c r="B830" s="2" t="s">
        <v>363</v>
      </c>
      <c r="C830" s="2" t="s">
        <v>656</v>
      </c>
      <c r="D830" s="2" t="s">
        <v>50</v>
      </c>
      <c r="E830" s="2" t="s">
        <v>278</v>
      </c>
      <c r="F830" s="5">
        <v>516</v>
      </c>
      <c r="G830">
        <v>1</v>
      </c>
      <c r="H830" t="s">
        <v>4363</v>
      </c>
    </row>
    <row r="831" spans="1:8" x14ac:dyDescent="0.25">
      <c r="A831" s="2" t="s">
        <v>675</v>
      </c>
      <c r="B831" s="2" t="s">
        <v>363</v>
      </c>
      <c r="C831" s="2" t="s">
        <v>676</v>
      </c>
      <c r="D831" s="2" t="s">
        <v>50</v>
      </c>
      <c r="E831" s="2" t="s">
        <v>278</v>
      </c>
      <c r="F831" s="5">
        <v>137</v>
      </c>
      <c r="G831">
        <v>2</v>
      </c>
      <c r="H831" t="s">
        <v>4364</v>
      </c>
    </row>
    <row r="832" spans="1:8" x14ac:dyDescent="0.25">
      <c r="A832" s="2" t="s">
        <v>675</v>
      </c>
      <c r="B832" s="2" t="s">
        <v>363</v>
      </c>
      <c r="C832" s="2" t="s">
        <v>665</v>
      </c>
      <c r="D832" s="2" t="s">
        <v>50</v>
      </c>
      <c r="E832" s="2" t="s">
        <v>278</v>
      </c>
      <c r="F832" s="5">
        <v>131</v>
      </c>
      <c r="G832">
        <v>3</v>
      </c>
      <c r="H832" t="s">
        <v>4365</v>
      </c>
    </row>
    <row r="833" spans="1:8" x14ac:dyDescent="0.25">
      <c r="A833" s="2" t="s">
        <v>675</v>
      </c>
      <c r="B833" s="2" t="s">
        <v>363</v>
      </c>
      <c r="C833" s="2" t="s">
        <v>662</v>
      </c>
      <c r="D833" s="2" t="s">
        <v>50</v>
      </c>
      <c r="E833" s="2" t="s">
        <v>278</v>
      </c>
      <c r="F833" s="5">
        <v>24</v>
      </c>
      <c r="G833">
        <v>4</v>
      </c>
      <c r="H833" t="s">
        <v>4366</v>
      </c>
    </row>
    <row r="834" spans="1:8" x14ac:dyDescent="0.25">
      <c r="A834" s="2" t="s">
        <v>677</v>
      </c>
      <c r="B834" s="2" t="s">
        <v>363</v>
      </c>
      <c r="C834" s="2" t="s">
        <v>656</v>
      </c>
      <c r="D834" s="2" t="s">
        <v>50</v>
      </c>
      <c r="E834" s="2" t="s">
        <v>278</v>
      </c>
      <c r="F834" s="5">
        <v>960</v>
      </c>
      <c r="G834">
        <v>1</v>
      </c>
      <c r="H834" t="s">
        <v>4367</v>
      </c>
    </row>
    <row r="835" spans="1:8" x14ac:dyDescent="0.25">
      <c r="A835" s="2" t="s">
        <v>678</v>
      </c>
      <c r="B835" s="2" t="s">
        <v>363</v>
      </c>
      <c r="C835" s="2" t="s">
        <v>665</v>
      </c>
      <c r="D835" s="2" t="s">
        <v>50</v>
      </c>
      <c r="E835" s="2" t="s">
        <v>278</v>
      </c>
      <c r="F835" s="5">
        <v>11</v>
      </c>
      <c r="G835">
        <v>1</v>
      </c>
      <c r="H835" t="s">
        <v>4368</v>
      </c>
    </row>
    <row r="836" spans="1:8" x14ac:dyDescent="0.25">
      <c r="A836" s="2" t="s">
        <v>679</v>
      </c>
      <c r="B836" s="2" t="s">
        <v>363</v>
      </c>
      <c r="C836" s="2" t="s">
        <v>656</v>
      </c>
      <c r="D836" s="2" t="s">
        <v>50</v>
      </c>
      <c r="E836" s="2" t="s">
        <v>278</v>
      </c>
      <c r="F836" s="5">
        <v>996</v>
      </c>
      <c r="G836">
        <v>1</v>
      </c>
      <c r="H836" t="s">
        <v>4369</v>
      </c>
    </row>
    <row r="837" spans="1:8" x14ac:dyDescent="0.25">
      <c r="A837" s="2" t="s">
        <v>680</v>
      </c>
      <c r="B837" s="2" t="s">
        <v>363</v>
      </c>
      <c r="C837" s="2" t="s">
        <v>658</v>
      </c>
      <c r="D837" s="2" t="s">
        <v>50</v>
      </c>
      <c r="E837" s="2" t="s">
        <v>278</v>
      </c>
      <c r="F837" s="5">
        <v>400</v>
      </c>
      <c r="G837">
        <v>1</v>
      </c>
      <c r="H837" t="s">
        <v>4370</v>
      </c>
    </row>
    <row r="838" spans="1:8" x14ac:dyDescent="0.25">
      <c r="A838" s="2" t="s">
        <v>680</v>
      </c>
      <c r="B838" s="2" t="s">
        <v>363</v>
      </c>
      <c r="C838" s="2" t="s">
        <v>656</v>
      </c>
      <c r="D838" s="2" t="s">
        <v>50</v>
      </c>
      <c r="E838" s="2" t="s">
        <v>278</v>
      </c>
      <c r="F838" s="5">
        <v>1</v>
      </c>
      <c r="G838">
        <v>2</v>
      </c>
      <c r="H838" t="s">
        <v>4371</v>
      </c>
    </row>
    <row r="839" spans="1:8" x14ac:dyDescent="0.25">
      <c r="A839" s="2" t="s">
        <v>681</v>
      </c>
      <c r="B839" s="2" t="s">
        <v>363</v>
      </c>
      <c r="C839" s="2" t="s">
        <v>658</v>
      </c>
      <c r="D839" s="2" t="s">
        <v>50</v>
      </c>
      <c r="E839" s="2" t="s">
        <v>278</v>
      </c>
      <c r="F839" s="5">
        <v>211</v>
      </c>
      <c r="G839">
        <v>1</v>
      </c>
      <c r="H839" t="s">
        <v>4372</v>
      </c>
    </row>
    <row r="840" spans="1:8" x14ac:dyDescent="0.25">
      <c r="A840" s="2" t="s">
        <v>682</v>
      </c>
      <c r="B840" s="2" t="s">
        <v>363</v>
      </c>
      <c r="C840" s="2" t="s">
        <v>658</v>
      </c>
      <c r="D840" s="2" t="s">
        <v>50</v>
      </c>
      <c r="E840" s="2" t="s">
        <v>278</v>
      </c>
      <c r="F840" s="5">
        <v>1150</v>
      </c>
      <c r="G840">
        <v>1</v>
      </c>
      <c r="H840" t="s">
        <v>4373</v>
      </c>
    </row>
    <row r="841" spans="1:8" x14ac:dyDescent="0.25">
      <c r="A841" s="2" t="s">
        <v>683</v>
      </c>
      <c r="B841" s="2" t="s">
        <v>58</v>
      </c>
      <c r="C841" s="2" t="s">
        <v>684</v>
      </c>
      <c r="D841" s="2" t="s">
        <v>50</v>
      </c>
      <c r="E841" s="2" t="s">
        <v>70</v>
      </c>
      <c r="F841" s="5">
        <v>736</v>
      </c>
      <c r="G841">
        <v>1</v>
      </c>
      <c r="H841" t="s">
        <v>4374</v>
      </c>
    </row>
    <row r="842" spans="1:8" x14ac:dyDescent="0.25">
      <c r="A842" s="2" t="s">
        <v>685</v>
      </c>
      <c r="B842" s="2" t="s">
        <v>113</v>
      </c>
      <c r="C842" s="2" t="s">
        <v>687</v>
      </c>
      <c r="D842" s="2" t="s">
        <v>50</v>
      </c>
      <c r="E842" s="2" t="s">
        <v>70</v>
      </c>
      <c r="F842" s="5">
        <v>781</v>
      </c>
      <c r="G842">
        <v>1</v>
      </c>
      <c r="H842" t="s">
        <v>4375</v>
      </c>
    </row>
    <row r="843" spans="1:8" x14ac:dyDescent="0.25">
      <c r="A843" s="2" t="s">
        <v>685</v>
      </c>
      <c r="B843" s="2" t="s">
        <v>113</v>
      </c>
      <c r="C843" s="2" t="s">
        <v>114</v>
      </c>
      <c r="D843" s="2" t="s">
        <v>50</v>
      </c>
      <c r="E843" s="2" t="s">
        <v>70</v>
      </c>
      <c r="F843" s="5">
        <v>156</v>
      </c>
      <c r="G843">
        <v>2</v>
      </c>
      <c r="H843" t="s">
        <v>4376</v>
      </c>
    </row>
    <row r="844" spans="1:8" x14ac:dyDescent="0.25">
      <c r="A844" s="2" t="s">
        <v>685</v>
      </c>
      <c r="B844" s="2" t="s">
        <v>148</v>
      </c>
      <c r="C844" s="2" t="s">
        <v>686</v>
      </c>
      <c r="D844" s="2" t="s">
        <v>50</v>
      </c>
      <c r="E844" s="2" t="s">
        <v>150</v>
      </c>
      <c r="F844" s="5">
        <v>6</v>
      </c>
      <c r="G844">
        <v>3</v>
      </c>
      <c r="H844" t="s">
        <v>4377</v>
      </c>
    </row>
    <row r="845" spans="1:8" x14ac:dyDescent="0.25">
      <c r="A845" s="2" t="s">
        <v>688</v>
      </c>
      <c r="B845" s="2" t="s">
        <v>113</v>
      </c>
      <c r="C845" s="2" t="s">
        <v>687</v>
      </c>
      <c r="D845" s="2" t="s">
        <v>50</v>
      </c>
      <c r="E845" s="2" t="s">
        <v>70</v>
      </c>
      <c r="F845" s="5">
        <v>840</v>
      </c>
      <c r="G845">
        <v>1</v>
      </c>
      <c r="H845" t="s">
        <v>4378</v>
      </c>
    </row>
    <row r="846" spans="1:8" x14ac:dyDescent="0.25">
      <c r="A846" s="2" t="s">
        <v>688</v>
      </c>
      <c r="B846" s="2" t="s">
        <v>113</v>
      </c>
      <c r="C846" s="2" t="s">
        <v>689</v>
      </c>
      <c r="D846" s="2" t="s">
        <v>50</v>
      </c>
      <c r="E846" s="2" t="s">
        <v>70</v>
      </c>
      <c r="F846" s="5">
        <v>21</v>
      </c>
      <c r="G846">
        <v>2</v>
      </c>
      <c r="H846" t="s">
        <v>4379</v>
      </c>
    </row>
    <row r="847" spans="1:8" x14ac:dyDescent="0.25">
      <c r="A847" s="2" t="s">
        <v>688</v>
      </c>
      <c r="B847" s="2" t="s">
        <v>148</v>
      </c>
      <c r="C847" s="2" t="s">
        <v>686</v>
      </c>
      <c r="D847" s="2" t="s">
        <v>50</v>
      </c>
      <c r="E847" s="2" t="s">
        <v>150</v>
      </c>
      <c r="F847" s="5">
        <v>1</v>
      </c>
      <c r="G847">
        <v>3</v>
      </c>
      <c r="H847" t="s">
        <v>4380</v>
      </c>
    </row>
    <row r="848" spans="1:8" x14ac:dyDescent="0.25">
      <c r="A848" s="2" t="s">
        <v>690</v>
      </c>
      <c r="B848" s="2" t="s">
        <v>113</v>
      </c>
      <c r="C848" s="2" t="s">
        <v>687</v>
      </c>
      <c r="D848" s="2" t="s">
        <v>50</v>
      </c>
      <c r="E848" s="2" t="s">
        <v>70</v>
      </c>
      <c r="F848" s="5">
        <v>625</v>
      </c>
      <c r="G848">
        <v>1</v>
      </c>
      <c r="H848" t="s">
        <v>4381</v>
      </c>
    </row>
    <row r="849" spans="1:8" x14ac:dyDescent="0.25">
      <c r="A849" s="2" t="s">
        <v>690</v>
      </c>
      <c r="B849" s="2" t="s">
        <v>113</v>
      </c>
      <c r="C849" s="2" t="s">
        <v>114</v>
      </c>
      <c r="D849" s="2" t="s">
        <v>50</v>
      </c>
      <c r="E849" s="2" t="s">
        <v>70</v>
      </c>
      <c r="F849" s="5">
        <v>2</v>
      </c>
      <c r="G849">
        <v>2</v>
      </c>
      <c r="H849" t="s">
        <v>4382</v>
      </c>
    </row>
    <row r="850" spans="1:8" x14ac:dyDescent="0.25">
      <c r="A850" s="2" t="s">
        <v>690</v>
      </c>
      <c r="B850" s="2" t="s">
        <v>113</v>
      </c>
      <c r="C850" s="2" t="s">
        <v>689</v>
      </c>
      <c r="D850" s="2" t="s">
        <v>50</v>
      </c>
      <c r="E850" s="2" t="s">
        <v>70</v>
      </c>
      <c r="F850" s="5">
        <v>2</v>
      </c>
      <c r="G850">
        <v>3</v>
      </c>
      <c r="H850" t="s">
        <v>4383</v>
      </c>
    </row>
    <row r="851" spans="1:8" x14ac:dyDescent="0.25">
      <c r="A851" s="2" t="s">
        <v>691</v>
      </c>
      <c r="B851" s="2" t="s">
        <v>148</v>
      </c>
      <c r="C851" s="2" t="s">
        <v>686</v>
      </c>
      <c r="D851" s="2" t="s">
        <v>50</v>
      </c>
      <c r="E851" s="2" t="s">
        <v>150</v>
      </c>
      <c r="F851" s="5">
        <v>333</v>
      </c>
      <c r="G851">
        <v>1</v>
      </c>
      <c r="H851" t="s">
        <v>4384</v>
      </c>
    </row>
    <row r="852" spans="1:8" x14ac:dyDescent="0.25">
      <c r="A852" s="2" t="s">
        <v>691</v>
      </c>
      <c r="B852" s="2" t="s">
        <v>113</v>
      </c>
      <c r="C852" s="2" t="s">
        <v>687</v>
      </c>
      <c r="D852" s="2" t="s">
        <v>50</v>
      </c>
      <c r="E852" s="2" t="s">
        <v>70</v>
      </c>
      <c r="F852" s="5">
        <v>6</v>
      </c>
      <c r="G852">
        <v>2</v>
      </c>
      <c r="H852" t="s">
        <v>4385</v>
      </c>
    </row>
    <row r="853" spans="1:8" x14ac:dyDescent="0.25">
      <c r="A853" s="2" t="s">
        <v>692</v>
      </c>
      <c r="B853" s="2" t="s">
        <v>58</v>
      </c>
      <c r="C853" s="2" t="s">
        <v>684</v>
      </c>
      <c r="D853" s="2" t="s">
        <v>50</v>
      </c>
      <c r="E853" s="2" t="s">
        <v>70</v>
      </c>
      <c r="F853" s="5">
        <v>1194</v>
      </c>
      <c r="G853">
        <v>1</v>
      </c>
      <c r="H853" t="s">
        <v>4386</v>
      </c>
    </row>
    <row r="854" spans="1:8" x14ac:dyDescent="0.25">
      <c r="A854" s="2" t="s">
        <v>692</v>
      </c>
      <c r="B854" s="2" t="s">
        <v>113</v>
      </c>
      <c r="C854" s="2" t="s">
        <v>689</v>
      </c>
      <c r="D854" s="2" t="s">
        <v>50</v>
      </c>
      <c r="E854" s="2" t="s">
        <v>70</v>
      </c>
      <c r="F854" s="5">
        <v>6</v>
      </c>
      <c r="G854">
        <v>2</v>
      </c>
      <c r="H854" t="s">
        <v>4387</v>
      </c>
    </row>
    <row r="855" spans="1:8" x14ac:dyDescent="0.25">
      <c r="A855" s="2" t="s">
        <v>692</v>
      </c>
      <c r="B855" s="2" t="s">
        <v>113</v>
      </c>
      <c r="C855" s="2" t="s">
        <v>687</v>
      </c>
      <c r="D855" s="2" t="s">
        <v>50</v>
      </c>
      <c r="E855" s="2" t="s">
        <v>70</v>
      </c>
      <c r="F855" s="5">
        <v>3</v>
      </c>
      <c r="G855">
        <v>3</v>
      </c>
      <c r="H855" t="s">
        <v>4388</v>
      </c>
    </row>
    <row r="856" spans="1:8" x14ac:dyDescent="0.25">
      <c r="A856" s="2" t="s">
        <v>693</v>
      </c>
      <c r="B856" s="2" t="s">
        <v>113</v>
      </c>
      <c r="C856" s="2" t="s">
        <v>689</v>
      </c>
      <c r="D856" s="2" t="s">
        <v>50</v>
      </c>
      <c r="E856" s="2" t="s">
        <v>70</v>
      </c>
      <c r="F856" s="5">
        <v>951</v>
      </c>
      <c r="G856">
        <v>1</v>
      </c>
      <c r="H856" t="s">
        <v>4389</v>
      </c>
    </row>
    <row r="857" spans="1:8" x14ac:dyDescent="0.25">
      <c r="A857" s="2" t="s">
        <v>694</v>
      </c>
      <c r="B857" s="2" t="s">
        <v>113</v>
      </c>
      <c r="C857" s="2" t="s">
        <v>689</v>
      </c>
      <c r="D857" s="2" t="s">
        <v>50</v>
      </c>
      <c r="E857" s="2" t="s">
        <v>70</v>
      </c>
      <c r="F857" s="5">
        <v>751</v>
      </c>
      <c r="G857">
        <v>1</v>
      </c>
      <c r="H857" t="s">
        <v>4390</v>
      </c>
    </row>
    <row r="858" spans="1:8" x14ac:dyDescent="0.25">
      <c r="A858" s="2" t="s">
        <v>695</v>
      </c>
      <c r="B858" s="2" t="s">
        <v>113</v>
      </c>
      <c r="C858" s="2" t="s">
        <v>689</v>
      </c>
      <c r="D858" s="2" t="s">
        <v>50</v>
      </c>
      <c r="E858" s="2" t="s">
        <v>70</v>
      </c>
      <c r="F858" s="5">
        <v>619</v>
      </c>
      <c r="G858">
        <v>1</v>
      </c>
      <c r="H858" t="s">
        <v>4391</v>
      </c>
    </row>
    <row r="859" spans="1:8" x14ac:dyDescent="0.25">
      <c r="A859" s="2" t="s">
        <v>695</v>
      </c>
      <c r="B859" s="2" t="s">
        <v>696</v>
      </c>
      <c r="C859" s="2" t="s">
        <v>697</v>
      </c>
      <c r="D859" s="2" t="s">
        <v>50</v>
      </c>
      <c r="E859" s="2" t="s">
        <v>150</v>
      </c>
      <c r="F859" s="5">
        <v>99</v>
      </c>
      <c r="G859">
        <v>2</v>
      </c>
      <c r="H859" t="s">
        <v>4392</v>
      </c>
    </row>
    <row r="860" spans="1:8" x14ac:dyDescent="0.25">
      <c r="A860" s="2" t="s">
        <v>695</v>
      </c>
      <c r="B860" s="2" t="s">
        <v>113</v>
      </c>
      <c r="C860" s="2" t="s">
        <v>159</v>
      </c>
      <c r="D860" s="2" t="s">
        <v>50</v>
      </c>
      <c r="E860" s="2" t="s">
        <v>70</v>
      </c>
      <c r="F860" s="5">
        <v>2</v>
      </c>
      <c r="G860">
        <v>3</v>
      </c>
      <c r="H860" t="s">
        <v>4393</v>
      </c>
    </row>
    <row r="861" spans="1:8" x14ac:dyDescent="0.25">
      <c r="A861" s="2" t="s">
        <v>695</v>
      </c>
      <c r="B861" s="2" t="s">
        <v>113</v>
      </c>
      <c r="C861" s="2" t="s">
        <v>116</v>
      </c>
      <c r="D861" s="2" t="s">
        <v>50</v>
      </c>
      <c r="E861" s="2" t="s">
        <v>70</v>
      </c>
      <c r="F861" s="5">
        <v>1</v>
      </c>
      <c r="G861">
        <v>4</v>
      </c>
      <c r="H861" t="s">
        <v>4394</v>
      </c>
    </row>
    <row r="862" spans="1:8" x14ac:dyDescent="0.25">
      <c r="A862" s="2" t="s">
        <v>698</v>
      </c>
      <c r="B862" s="2" t="s">
        <v>58</v>
      </c>
      <c r="C862" s="2" t="s">
        <v>684</v>
      </c>
      <c r="D862" s="2" t="s">
        <v>50</v>
      </c>
      <c r="E862" s="2" t="s">
        <v>70</v>
      </c>
      <c r="F862" s="5">
        <v>1266</v>
      </c>
      <c r="G862">
        <v>1</v>
      </c>
      <c r="H862" t="s">
        <v>4395</v>
      </c>
    </row>
    <row r="863" spans="1:8" x14ac:dyDescent="0.25">
      <c r="A863" s="2" t="s">
        <v>698</v>
      </c>
      <c r="B863" s="2" t="s">
        <v>113</v>
      </c>
      <c r="C863" s="2" t="s">
        <v>689</v>
      </c>
      <c r="D863" s="2" t="s">
        <v>50</v>
      </c>
      <c r="E863" s="2" t="s">
        <v>70</v>
      </c>
      <c r="F863" s="5">
        <v>53</v>
      </c>
      <c r="G863">
        <v>2</v>
      </c>
      <c r="H863" t="s">
        <v>4396</v>
      </c>
    </row>
    <row r="864" spans="1:8" x14ac:dyDescent="0.25">
      <c r="A864" s="2" t="s">
        <v>698</v>
      </c>
      <c r="B864" s="2" t="s">
        <v>113</v>
      </c>
      <c r="C864" s="2" t="s">
        <v>159</v>
      </c>
      <c r="D864" s="2" t="s">
        <v>50</v>
      </c>
      <c r="E864" s="2" t="s">
        <v>70</v>
      </c>
      <c r="F864" s="5">
        <v>25</v>
      </c>
      <c r="G864">
        <v>3</v>
      </c>
      <c r="H864" t="s">
        <v>4397</v>
      </c>
    </row>
    <row r="865" spans="1:8" x14ac:dyDescent="0.25">
      <c r="A865" s="2" t="s">
        <v>699</v>
      </c>
      <c r="B865" s="2" t="s">
        <v>113</v>
      </c>
      <c r="C865" s="2" t="s">
        <v>159</v>
      </c>
      <c r="D865" s="2" t="s">
        <v>50</v>
      </c>
      <c r="E865" s="2" t="s">
        <v>70</v>
      </c>
      <c r="F865" s="5">
        <v>758</v>
      </c>
      <c r="G865">
        <v>1</v>
      </c>
      <c r="H865" t="s">
        <v>4398</v>
      </c>
    </row>
    <row r="866" spans="1:8" x14ac:dyDescent="0.25">
      <c r="A866" s="2" t="s">
        <v>699</v>
      </c>
      <c r="B866" s="2" t="s">
        <v>113</v>
      </c>
      <c r="C866" s="2" t="s">
        <v>116</v>
      </c>
      <c r="D866" s="2" t="s">
        <v>50</v>
      </c>
      <c r="E866" s="2" t="s">
        <v>70</v>
      </c>
      <c r="F866" s="5">
        <v>2</v>
      </c>
      <c r="G866">
        <v>2</v>
      </c>
      <c r="H866" t="s">
        <v>4399</v>
      </c>
    </row>
    <row r="867" spans="1:8" x14ac:dyDescent="0.25">
      <c r="A867" s="2" t="s">
        <v>700</v>
      </c>
      <c r="B867" s="2" t="s">
        <v>113</v>
      </c>
      <c r="C867" s="2" t="s">
        <v>159</v>
      </c>
      <c r="D867" s="2" t="s">
        <v>50</v>
      </c>
      <c r="E867" s="2" t="s">
        <v>70</v>
      </c>
      <c r="F867" s="5">
        <v>915</v>
      </c>
      <c r="G867">
        <v>1</v>
      </c>
      <c r="H867" t="s">
        <v>4400</v>
      </c>
    </row>
    <row r="868" spans="1:8" x14ac:dyDescent="0.25">
      <c r="A868" s="2" t="s">
        <v>701</v>
      </c>
      <c r="B868" s="2" t="s">
        <v>113</v>
      </c>
      <c r="C868" s="2" t="s">
        <v>159</v>
      </c>
      <c r="D868" s="2" t="s">
        <v>50</v>
      </c>
      <c r="E868" s="2" t="s">
        <v>70</v>
      </c>
      <c r="F868" s="5">
        <v>124</v>
      </c>
      <c r="G868">
        <v>1</v>
      </c>
      <c r="H868" t="s">
        <v>4401</v>
      </c>
    </row>
    <row r="869" spans="1:8" x14ac:dyDescent="0.25">
      <c r="A869" s="2" t="s">
        <v>701</v>
      </c>
      <c r="B869" s="2" t="s">
        <v>113</v>
      </c>
      <c r="C869" s="2" t="s">
        <v>116</v>
      </c>
      <c r="D869" s="2" t="s">
        <v>50</v>
      </c>
      <c r="E869" s="2" t="s">
        <v>70</v>
      </c>
      <c r="F869" s="5">
        <v>120</v>
      </c>
      <c r="G869">
        <v>2</v>
      </c>
      <c r="H869" t="s">
        <v>4402</v>
      </c>
    </row>
    <row r="870" spans="1:8" x14ac:dyDescent="0.25">
      <c r="A870" s="2" t="s">
        <v>702</v>
      </c>
      <c r="B870" s="2" t="s">
        <v>113</v>
      </c>
      <c r="C870" s="2" t="s">
        <v>159</v>
      </c>
      <c r="D870" s="2" t="s">
        <v>50</v>
      </c>
      <c r="E870" s="2" t="s">
        <v>70</v>
      </c>
      <c r="F870" s="5">
        <v>890</v>
      </c>
      <c r="G870">
        <v>1</v>
      </c>
      <c r="H870" t="s">
        <v>4403</v>
      </c>
    </row>
    <row r="871" spans="1:8" x14ac:dyDescent="0.25">
      <c r="A871" s="2" t="s">
        <v>702</v>
      </c>
      <c r="B871" s="2" t="s">
        <v>9</v>
      </c>
      <c r="C871" s="2" t="s">
        <v>9</v>
      </c>
      <c r="D871" s="2" t="s">
        <v>50</v>
      </c>
      <c r="E871" s="2" t="s">
        <v>9</v>
      </c>
      <c r="F871" s="5">
        <v>1</v>
      </c>
      <c r="G871">
        <v>2</v>
      </c>
      <c r="H871" t="s">
        <v>4404</v>
      </c>
    </row>
    <row r="872" spans="1:8" x14ac:dyDescent="0.25">
      <c r="A872" s="2" t="s">
        <v>703</v>
      </c>
      <c r="B872" s="2" t="s">
        <v>113</v>
      </c>
      <c r="C872" s="2" t="s">
        <v>116</v>
      </c>
      <c r="D872" s="2" t="s">
        <v>50</v>
      </c>
      <c r="E872" s="2" t="s">
        <v>70</v>
      </c>
      <c r="F872" s="5">
        <v>542</v>
      </c>
      <c r="G872">
        <v>1</v>
      </c>
      <c r="H872" t="s">
        <v>4405</v>
      </c>
    </row>
    <row r="873" spans="1:8" x14ac:dyDescent="0.25">
      <c r="A873" s="2" t="s">
        <v>703</v>
      </c>
      <c r="B873" s="2" t="s">
        <v>113</v>
      </c>
      <c r="C873" s="2" t="s">
        <v>159</v>
      </c>
      <c r="D873" s="2" t="s">
        <v>50</v>
      </c>
      <c r="E873" s="2" t="s">
        <v>70</v>
      </c>
      <c r="F873" s="5">
        <v>359</v>
      </c>
      <c r="G873">
        <v>2</v>
      </c>
      <c r="H873" t="s">
        <v>4406</v>
      </c>
    </row>
    <row r="874" spans="1:8" x14ac:dyDescent="0.25">
      <c r="A874" s="2" t="s">
        <v>704</v>
      </c>
      <c r="B874" s="2" t="s">
        <v>113</v>
      </c>
      <c r="C874" s="2" t="s">
        <v>116</v>
      </c>
      <c r="D874" s="2" t="s">
        <v>50</v>
      </c>
      <c r="E874" s="2" t="s">
        <v>70</v>
      </c>
      <c r="F874" s="5">
        <v>374</v>
      </c>
      <c r="G874">
        <v>1</v>
      </c>
      <c r="H874" t="s">
        <v>4407</v>
      </c>
    </row>
    <row r="875" spans="1:8" x14ac:dyDescent="0.25">
      <c r="A875" s="2" t="s">
        <v>705</v>
      </c>
      <c r="B875" s="2" t="s">
        <v>113</v>
      </c>
      <c r="C875" s="2" t="s">
        <v>116</v>
      </c>
      <c r="D875" s="2" t="s">
        <v>50</v>
      </c>
      <c r="E875" s="2" t="s">
        <v>70</v>
      </c>
      <c r="F875" s="5">
        <v>1406</v>
      </c>
      <c r="G875">
        <v>1</v>
      </c>
      <c r="H875" t="s">
        <v>4408</v>
      </c>
    </row>
    <row r="876" spans="1:8" x14ac:dyDescent="0.25">
      <c r="A876" s="2" t="s">
        <v>705</v>
      </c>
      <c r="B876" s="2" t="s">
        <v>76</v>
      </c>
      <c r="C876" s="2" t="s">
        <v>119</v>
      </c>
      <c r="D876" s="2" t="s">
        <v>50</v>
      </c>
      <c r="E876" s="2" t="s">
        <v>70</v>
      </c>
      <c r="F876" s="5">
        <v>32</v>
      </c>
      <c r="G876">
        <v>2</v>
      </c>
      <c r="H876" t="s">
        <v>4409</v>
      </c>
    </row>
    <row r="877" spans="1:8" x14ac:dyDescent="0.25">
      <c r="A877" s="2" t="s">
        <v>706</v>
      </c>
      <c r="B877" s="2" t="s">
        <v>58</v>
      </c>
      <c r="C877" s="2" t="s">
        <v>684</v>
      </c>
      <c r="D877" s="2" t="s">
        <v>50</v>
      </c>
      <c r="E877" s="2" t="s">
        <v>70</v>
      </c>
      <c r="F877" s="5">
        <v>651</v>
      </c>
      <c r="G877">
        <v>1</v>
      </c>
      <c r="H877" t="s">
        <v>4410</v>
      </c>
    </row>
    <row r="878" spans="1:8" x14ac:dyDescent="0.25">
      <c r="A878" s="2" t="s">
        <v>706</v>
      </c>
      <c r="B878" s="2" t="s">
        <v>113</v>
      </c>
      <c r="C878" s="2" t="s">
        <v>159</v>
      </c>
      <c r="D878" s="2" t="s">
        <v>50</v>
      </c>
      <c r="E878" s="2" t="s">
        <v>70</v>
      </c>
      <c r="F878" s="5">
        <v>6</v>
      </c>
      <c r="G878">
        <v>2</v>
      </c>
      <c r="H878" t="s">
        <v>4411</v>
      </c>
    </row>
    <row r="879" spans="1:8" x14ac:dyDescent="0.25">
      <c r="A879" s="2" t="s">
        <v>706</v>
      </c>
      <c r="B879" s="2" t="s">
        <v>58</v>
      </c>
      <c r="C879" s="2" t="s">
        <v>78</v>
      </c>
      <c r="D879" s="2" t="s">
        <v>50</v>
      </c>
      <c r="E879" s="2" t="s">
        <v>70</v>
      </c>
      <c r="F879" s="5">
        <v>3</v>
      </c>
      <c r="G879">
        <v>3</v>
      </c>
      <c r="H879" t="s">
        <v>4412</v>
      </c>
    </row>
    <row r="880" spans="1:8" x14ac:dyDescent="0.25">
      <c r="A880" s="2" t="s">
        <v>707</v>
      </c>
      <c r="B880" s="2" t="s">
        <v>113</v>
      </c>
      <c r="C880" s="2" t="s">
        <v>116</v>
      </c>
      <c r="D880" s="2" t="s">
        <v>50</v>
      </c>
      <c r="E880" s="2" t="s">
        <v>70</v>
      </c>
      <c r="F880" s="5">
        <v>558</v>
      </c>
      <c r="G880">
        <v>1</v>
      </c>
      <c r="H880" t="s">
        <v>4413</v>
      </c>
    </row>
    <row r="881" spans="1:8" x14ac:dyDescent="0.25">
      <c r="A881" s="2" t="s">
        <v>707</v>
      </c>
      <c r="B881" s="2" t="s">
        <v>113</v>
      </c>
      <c r="C881" s="2" t="s">
        <v>689</v>
      </c>
      <c r="D881" s="2" t="s">
        <v>50</v>
      </c>
      <c r="E881" s="2" t="s">
        <v>70</v>
      </c>
      <c r="F881" s="5">
        <v>1</v>
      </c>
      <c r="G881">
        <v>2</v>
      </c>
      <c r="H881" t="s">
        <v>4414</v>
      </c>
    </row>
    <row r="882" spans="1:8" x14ac:dyDescent="0.25">
      <c r="A882" s="2" t="s">
        <v>708</v>
      </c>
      <c r="B882" s="2" t="s">
        <v>58</v>
      </c>
      <c r="C882" s="2" t="s">
        <v>684</v>
      </c>
      <c r="D882" s="2" t="s">
        <v>50</v>
      </c>
      <c r="E882" s="2" t="s">
        <v>70</v>
      </c>
      <c r="F882" s="5">
        <v>877</v>
      </c>
      <c r="G882">
        <v>1</v>
      </c>
      <c r="H882" t="s">
        <v>4415</v>
      </c>
    </row>
    <row r="883" spans="1:8" x14ac:dyDescent="0.25">
      <c r="A883" s="2" t="s">
        <v>708</v>
      </c>
      <c r="B883" s="2" t="s">
        <v>58</v>
      </c>
      <c r="C883" s="2" t="s">
        <v>78</v>
      </c>
      <c r="D883" s="2" t="s">
        <v>50</v>
      </c>
      <c r="E883" s="2" t="s">
        <v>70</v>
      </c>
      <c r="F883" s="5">
        <v>12</v>
      </c>
      <c r="G883">
        <v>2</v>
      </c>
      <c r="H883" t="s">
        <v>4416</v>
      </c>
    </row>
    <row r="884" spans="1:8" x14ac:dyDescent="0.25">
      <c r="A884" s="2" t="s">
        <v>709</v>
      </c>
      <c r="B884" s="2" t="s">
        <v>58</v>
      </c>
      <c r="C884" s="2" t="s">
        <v>684</v>
      </c>
      <c r="D884" s="2" t="s">
        <v>50</v>
      </c>
      <c r="E884" s="2" t="s">
        <v>70</v>
      </c>
      <c r="F884" s="5">
        <v>1423</v>
      </c>
      <c r="G884">
        <v>1</v>
      </c>
      <c r="H884" t="s">
        <v>4417</v>
      </c>
    </row>
    <row r="885" spans="1:8" x14ac:dyDescent="0.25">
      <c r="A885" s="2" t="s">
        <v>709</v>
      </c>
      <c r="B885" s="2" t="s">
        <v>113</v>
      </c>
      <c r="C885" s="2" t="s">
        <v>687</v>
      </c>
      <c r="D885" s="2" t="s">
        <v>50</v>
      </c>
      <c r="E885" s="2" t="s">
        <v>70</v>
      </c>
      <c r="F885" s="5">
        <v>37</v>
      </c>
      <c r="G885">
        <v>2</v>
      </c>
      <c r="H885" t="s">
        <v>4418</v>
      </c>
    </row>
    <row r="886" spans="1:8" x14ac:dyDescent="0.25">
      <c r="A886" s="2" t="s">
        <v>710</v>
      </c>
      <c r="B886" s="2" t="s">
        <v>58</v>
      </c>
      <c r="C886" s="2" t="s">
        <v>78</v>
      </c>
      <c r="D886" s="2" t="s">
        <v>50</v>
      </c>
      <c r="E886" s="2" t="s">
        <v>70</v>
      </c>
      <c r="F886" s="5">
        <v>261</v>
      </c>
      <c r="G886">
        <v>1</v>
      </c>
      <c r="H886" t="s">
        <v>4419</v>
      </c>
    </row>
    <row r="887" spans="1:8" x14ac:dyDescent="0.25">
      <c r="A887" s="2" t="s">
        <v>710</v>
      </c>
      <c r="B887" s="2" t="s">
        <v>113</v>
      </c>
      <c r="C887" s="2" t="s">
        <v>687</v>
      </c>
      <c r="D887" s="2" t="s">
        <v>50</v>
      </c>
      <c r="E887" s="2" t="s">
        <v>70</v>
      </c>
      <c r="F887" s="5">
        <v>202</v>
      </c>
      <c r="G887">
        <v>2</v>
      </c>
      <c r="H887" t="s">
        <v>4420</v>
      </c>
    </row>
    <row r="888" spans="1:8" x14ac:dyDescent="0.25">
      <c r="A888" s="2" t="s">
        <v>710</v>
      </c>
      <c r="B888" s="2" t="s">
        <v>113</v>
      </c>
      <c r="C888" s="2" t="s">
        <v>114</v>
      </c>
      <c r="D888" s="2" t="s">
        <v>50</v>
      </c>
      <c r="E888" s="2" t="s">
        <v>70</v>
      </c>
      <c r="F888" s="5">
        <v>162</v>
      </c>
      <c r="G888">
        <v>3</v>
      </c>
      <c r="H888" t="s">
        <v>4421</v>
      </c>
    </row>
    <row r="889" spans="1:8" x14ac:dyDescent="0.25">
      <c r="A889" s="2" t="s">
        <v>710</v>
      </c>
      <c r="B889" s="2" t="s">
        <v>113</v>
      </c>
      <c r="C889" s="2" t="s">
        <v>689</v>
      </c>
      <c r="D889" s="2" t="s">
        <v>50</v>
      </c>
      <c r="E889" s="2" t="s">
        <v>70</v>
      </c>
      <c r="F889" s="5">
        <v>48</v>
      </c>
      <c r="G889">
        <v>4</v>
      </c>
      <c r="H889" t="s">
        <v>4422</v>
      </c>
    </row>
    <row r="890" spans="1:8" x14ac:dyDescent="0.25">
      <c r="A890" s="2" t="s">
        <v>710</v>
      </c>
      <c r="B890" s="2" t="s">
        <v>58</v>
      </c>
      <c r="C890" s="2" t="s">
        <v>684</v>
      </c>
      <c r="D890" s="2" t="s">
        <v>50</v>
      </c>
      <c r="E890" s="2" t="s">
        <v>70</v>
      </c>
      <c r="F890" s="5">
        <v>36</v>
      </c>
      <c r="G890">
        <v>5</v>
      </c>
      <c r="H890" t="s">
        <v>4423</v>
      </c>
    </row>
    <row r="891" spans="1:8" x14ac:dyDescent="0.25">
      <c r="A891" s="2" t="s">
        <v>711</v>
      </c>
      <c r="B891" s="2" t="s">
        <v>113</v>
      </c>
      <c r="C891" s="2" t="s">
        <v>159</v>
      </c>
      <c r="D891" s="2" t="s">
        <v>50</v>
      </c>
      <c r="E891" s="2" t="s">
        <v>70</v>
      </c>
      <c r="F891" s="5">
        <v>620</v>
      </c>
      <c r="G891">
        <v>1</v>
      </c>
      <c r="H891" t="s">
        <v>4424</v>
      </c>
    </row>
    <row r="892" spans="1:8" x14ac:dyDescent="0.25">
      <c r="A892" s="2" t="s">
        <v>711</v>
      </c>
      <c r="B892" s="2" t="s">
        <v>113</v>
      </c>
      <c r="C892" s="2" t="s">
        <v>689</v>
      </c>
      <c r="D892" s="2" t="s">
        <v>50</v>
      </c>
      <c r="E892" s="2" t="s">
        <v>70</v>
      </c>
      <c r="F892" s="5">
        <v>115</v>
      </c>
      <c r="G892">
        <v>2</v>
      </c>
      <c r="H892" t="s">
        <v>4425</v>
      </c>
    </row>
    <row r="893" spans="1:8" x14ac:dyDescent="0.25">
      <c r="A893" s="2" t="s">
        <v>711</v>
      </c>
      <c r="B893" s="2" t="s">
        <v>58</v>
      </c>
      <c r="C893" s="2" t="s">
        <v>78</v>
      </c>
      <c r="D893" s="2" t="s">
        <v>50</v>
      </c>
      <c r="E893" s="2" t="s">
        <v>70</v>
      </c>
      <c r="F893" s="5">
        <v>16</v>
      </c>
      <c r="G893">
        <v>3</v>
      </c>
      <c r="H893" t="s">
        <v>4426</v>
      </c>
    </row>
    <row r="894" spans="1:8" x14ac:dyDescent="0.25">
      <c r="A894" s="2" t="s">
        <v>711</v>
      </c>
      <c r="B894" s="2" t="s">
        <v>58</v>
      </c>
      <c r="C894" s="2" t="s">
        <v>684</v>
      </c>
      <c r="D894" s="2" t="s">
        <v>50</v>
      </c>
      <c r="E894" s="2" t="s">
        <v>70</v>
      </c>
      <c r="F894" s="5">
        <v>6</v>
      </c>
      <c r="G894">
        <v>4</v>
      </c>
      <c r="H894" t="s">
        <v>4427</v>
      </c>
    </row>
    <row r="895" spans="1:8" x14ac:dyDescent="0.25">
      <c r="A895" s="2" t="s">
        <v>712</v>
      </c>
      <c r="B895" s="2" t="s">
        <v>113</v>
      </c>
      <c r="C895" s="2" t="s">
        <v>114</v>
      </c>
      <c r="D895" s="2" t="s">
        <v>50</v>
      </c>
      <c r="E895" s="2" t="s">
        <v>70</v>
      </c>
      <c r="F895" s="5">
        <v>546</v>
      </c>
      <c r="G895">
        <v>1</v>
      </c>
      <c r="H895" t="s">
        <v>4428</v>
      </c>
    </row>
    <row r="896" spans="1:8" x14ac:dyDescent="0.25">
      <c r="A896" s="2" t="s">
        <v>712</v>
      </c>
      <c r="B896" s="2" t="s">
        <v>148</v>
      </c>
      <c r="C896" s="2" t="s">
        <v>686</v>
      </c>
      <c r="D896" s="2" t="s">
        <v>50</v>
      </c>
      <c r="E896" s="2" t="s">
        <v>150</v>
      </c>
      <c r="F896" s="5">
        <v>101</v>
      </c>
      <c r="G896">
        <v>2</v>
      </c>
      <c r="H896" t="s">
        <v>4429</v>
      </c>
    </row>
    <row r="897" spans="1:8" x14ac:dyDescent="0.25">
      <c r="A897" s="2" t="s">
        <v>713</v>
      </c>
      <c r="B897" s="2" t="s">
        <v>58</v>
      </c>
      <c r="C897" s="2" t="s">
        <v>551</v>
      </c>
      <c r="D897" s="2" t="s">
        <v>50</v>
      </c>
      <c r="E897" s="2" t="s">
        <v>199</v>
      </c>
      <c r="F897" s="5">
        <v>1104</v>
      </c>
      <c r="G897">
        <v>1</v>
      </c>
      <c r="H897" t="s">
        <v>4430</v>
      </c>
    </row>
    <row r="898" spans="1:8" x14ac:dyDescent="0.25">
      <c r="A898" s="2" t="s">
        <v>714</v>
      </c>
      <c r="B898" s="2" t="s">
        <v>58</v>
      </c>
      <c r="C898" s="2" t="s">
        <v>551</v>
      </c>
      <c r="D898" s="2" t="s">
        <v>50</v>
      </c>
      <c r="E898" s="2" t="s">
        <v>199</v>
      </c>
      <c r="F898" s="5">
        <v>377</v>
      </c>
      <c r="G898">
        <v>1</v>
      </c>
      <c r="H898" t="s">
        <v>4431</v>
      </c>
    </row>
    <row r="899" spans="1:8" x14ac:dyDescent="0.25">
      <c r="A899" s="2" t="s">
        <v>714</v>
      </c>
      <c r="B899" s="2" t="s">
        <v>58</v>
      </c>
      <c r="C899" s="2" t="s">
        <v>541</v>
      </c>
      <c r="D899" s="2" t="s">
        <v>50</v>
      </c>
      <c r="E899" s="2" t="s">
        <v>199</v>
      </c>
      <c r="F899" s="5">
        <v>58</v>
      </c>
      <c r="G899">
        <v>2</v>
      </c>
      <c r="H899" t="s">
        <v>4432</v>
      </c>
    </row>
    <row r="900" spans="1:8" x14ac:dyDescent="0.25">
      <c r="A900" s="2" t="s">
        <v>715</v>
      </c>
      <c r="B900" s="2" t="s">
        <v>58</v>
      </c>
      <c r="C900" s="2" t="s">
        <v>551</v>
      </c>
      <c r="D900" s="2" t="s">
        <v>50</v>
      </c>
      <c r="E900" s="2" t="s">
        <v>199</v>
      </c>
      <c r="F900" s="5">
        <v>720</v>
      </c>
      <c r="G900">
        <v>1</v>
      </c>
      <c r="H900" t="s">
        <v>4433</v>
      </c>
    </row>
    <row r="901" spans="1:8" x14ac:dyDescent="0.25">
      <c r="A901" s="2" t="s">
        <v>716</v>
      </c>
      <c r="B901" s="2" t="s">
        <v>58</v>
      </c>
      <c r="C901" s="2" t="s">
        <v>551</v>
      </c>
      <c r="D901" s="2" t="s">
        <v>50</v>
      </c>
      <c r="E901" s="2" t="s">
        <v>199</v>
      </c>
      <c r="F901" s="5">
        <v>911</v>
      </c>
      <c r="G901">
        <v>1</v>
      </c>
      <c r="H901" t="s">
        <v>4434</v>
      </c>
    </row>
    <row r="902" spans="1:8" x14ac:dyDescent="0.25">
      <c r="A902" s="2" t="s">
        <v>716</v>
      </c>
      <c r="B902" s="2" t="s">
        <v>140</v>
      </c>
      <c r="C902" s="2" t="s">
        <v>717</v>
      </c>
      <c r="D902" s="2" t="s">
        <v>50</v>
      </c>
      <c r="E902" s="2" t="s">
        <v>70</v>
      </c>
      <c r="F902" s="5">
        <v>10</v>
      </c>
      <c r="G902">
        <v>2</v>
      </c>
      <c r="H902" t="s">
        <v>4435</v>
      </c>
    </row>
    <row r="903" spans="1:8" x14ac:dyDescent="0.25">
      <c r="A903" s="2" t="s">
        <v>718</v>
      </c>
      <c r="B903" s="2" t="s">
        <v>58</v>
      </c>
      <c r="C903" s="2" t="s">
        <v>551</v>
      </c>
      <c r="D903" s="2" t="s">
        <v>50</v>
      </c>
      <c r="E903" s="2" t="s">
        <v>199</v>
      </c>
      <c r="F903" s="5">
        <v>938</v>
      </c>
      <c r="G903">
        <v>1</v>
      </c>
      <c r="H903" t="s">
        <v>4436</v>
      </c>
    </row>
    <row r="904" spans="1:8" x14ac:dyDescent="0.25">
      <c r="A904" s="2" t="s">
        <v>718</v>
      </c>
      <c r="B904" s="2" t="s">
        <v>140</v>
      </c>
      <c r="C904" s="2" t="s">
        <v>719</v>
      </c>
      <c r="D904" s="2" t="s">
        <v>50</v>
      </c>
      <c r="E904" s="2" t="s">
        <v>70</v>
      </c>
      <c r="F904" s="5">
        <v>11</v>
      </c>
      <c r="G904">
        <v>2</v>
      </c>
      <c r="H904" t="s">
        <v>4437</v>
      </c>
    </row>
    <row r="905" spans="1:8" x14ac:dyDescent="0.25">
      <c r="A905" s="2" t="s">
        <v>720</v>
      </c>
      <c r="B905" s="2" t="s">
        <v>140</v>
      </c>
      <c r="C905" s="2" t="s">
        <v>719</v>
      </c>
      <c r="D905" s="2" t="s">
        <v>50</v>
      </c>
      <c r="E905" s="2" t="s">
        <v>70</v>
      </c>
      <c r="F905" s="5">
        <v>174</v>
      </c>
      <c r="G905">
        <v>1</v>
      </c>
      <c r="H905" t="s">
        <v>4438</v>
      </c>
    </row>
    <row r="906" spans="1:8" x14ac:dyDescent="0.25">
      <c r="A906" s="2" t="s">
        <v>720</v>
      </c>
      <c r="B906" s="2" t="s">
        <v>58</v>
      </c>
      <c r="C906" s="2" t="s">
        <v>551</v>
      </c>
      <c r="D906" s="2" t="s">
        <v>50</v>
      </c>
      <c r="E906" s="2" t="s">
        <v>199</v>
      </c>
      <c r="F906" s="5">
        <v>119</v>
      </c>
      <c r="G906">
        <v>2</v>
      </c>
      <c r="H906" t="s">
        <v>4439</v>
      </c>
    </row>
    <row r="907" spans="1:8" x14ac:dyDescent="0.25">
      <c r="A907" s="2" t="s">
        <v>720</v>
      </c>
      <c r="B907" s="2" t="s">
        <v>58</v>
      </c>
      <c r="C907" s="2" t="s">
        <v>721</v>
      </c>
      <c r="D907" s="2" t="s">
        <v>50</v>
      </c>
      <c r="E907" s="2" t="s">
        <v>70</v>
      </c>
      <c r="F907" s="5">
        <v>42</v>
      </c>
      <c r="G907">
        <v>3</v>
      </c>
      <c r="H907" t="s">
        <v>4440</v>
      </c>
    </row>
    <row r="908" spans="1:8" x14ac:dyDescent="0.25">
      <c r="A908" s="2" t="s">
        <v>722</v>
      </c>
      <c r="B908" s="2" t="s">
        <v>58</v>
      </c>
      <c r="C908" s="2" t="s">
        <v>551</v>
      </c>
      <c r="D908" s="2" t="s">
        <v>50</v>
      </c>
      <c r="E908" s="2" t="s">
        <v>199</v>
      </c>
      <c r="F908" s="5">
        <v>298</v>
      </c>
      <c r="G908">
        <v>1</v>
      </c>
      <c r="H908" t="s">
        <v>4441</v>
      </c>
    </row>
    <row r="909" spans="1:8" x14ac:dyDescent="0.25">
      <c r="A909" s="2" t="s">
        <v>722</v>
      </c>
      <c r="B909" s="2" t="s">
        <v>58</v>
      </c>
      <c r="C909" s="2" t="s">
        <v>541</v>
      </c>
      <c r="D909" s="2" t="s">
        <v>50</v>
      </c>
      <c r="E909" s="2" t="s">
        <v>199</v>
      </c>
      <c r="F909" s="5">
        <v>15</v>
      </c>
      <c r="G909">
        <v>2</v>
      </c>
      <c r="H909" t="s">
        <v>4442</v>
      </c>
    </row>
    <row r="910" spans="1:8" x14ac:dyDescent="0.25">
      <c r="A910" s="2" t="s">
        <v>723</v>
      </c>
      <c r="B910" s="2" t="s">
        <v>58</v>
      </c>
      <c r="C910" s="2" t="s">
        <v>551</v>
      </c>
      <c r="D910" s="2" t="s">
        <v>50</v>
      </c>
      <c r="E910" s="2" t="s">
        <v>199</v>
      </c>
      <c r="F910" s="5">
        <v>917</v>
      </c>
      <c r="G910">
        <v>1</v>
      </c>
      <c r="H910" t="s">
        <v>4443</v>
      </c>
    </row>
    <row r="911" spans="1:8" x14ac:dyDescent="0.25">
      <c r="A911" s="2" t="s">
        <v>724</v>
      </c>
      <c r="B911" s="2" t="s">
        <v>58</v>
      </c>
      <c r="C911" s="2" t="s">
        <v>541</v>
      </c>
      <c r="D911" s="2" t="s">
        <v>50</v>
      </c>
      <c r="E911" s="2" t="s">
        <v>199</v>
      </c>
      <c r="F911" s="5">
        <v>415</v>
      </c>
      <c r="G911">
        <v>1</v>
      </c>
      <c r="H911" t="s">
        <v>4444</v>
      </c>
    </row>
    <row r="912" spans="1:8" x14ac:dyDescent="0.25">
      <c r="A912" s="2" t="s">
        <v>724</v>
      </c>
      <c r="B912" s="2" t="s">
        <v>58</v>
      </c>
      <c r="C912" s="2" t="s">
        <v>551</v>
      </c>
      <c r="D912" s="2" t="s">
        <v>50</v>
      </c>
      <c r="E912" s="2" t="s">
        <v>199</v>
      </c>
      <c r="F912" s="5">
        <v>120</v>
      </c>
      <c r="G912">
        <v>2</v>
      </c>
      <c r="H912" t="s">
        <v>4445</v>
      </c>
    </row>
    <row r="913" spans="1:8" x14ac:dyDescent="0.25">
      <c r="A913" s="2" t="s">
        <v>725</v>
      </c>
      <c r="B913" s="2" t="s">
        <v>58</v>
      </c>
      <c r="C913" s="2" t="s">
        <v>541</v>
      </c>
      <c r="D913" s="2" t="s">
        <v>50</v>
      </c>
      <c r="E913" s="2" t="s">
        <v>199</v>
      </c>
      <c r="F913" s="5">
        <v>784</v>
      </c>
      <c r="G913">
        <v>1</v>
      </c>
      <c r="H913" t="s">
        <v>4446</v>
      </c>
    </row>
    <row r="914" spans="1:8" x14ac:dyDescent="0.25">
      <c r="A914" s="2" t="s">
        <v>725</v>
      </c>
      <c r="B914" s="2" t="s">
        <v>58</v>
      </c>
      <c r="C914" s="2" t="s">
        <v>551</v>
      </c>
      <c r="D914" s="2" t="s">
        <v>50</v>
      </c>
      <c r="E914" s="2" t="s">
        <v>199</v>
      </c>
      <c r="F914" s="5">
        <v>14</v>
      </c>
      <c r="G914">
        <v>2</v>
      </c>
      <c r="H914" t="s">
        <v>4447</v>
      </c>
    </row>
    <row r="915" spans="1:8" x14ac:dyDescent="0.25">
      <c r="A915" s="2" t="s">
        <v>726</v>
      </c>
      <c r="B915" s="2" t="s">
        <v>58</v>
      </c>
      <c r="C915" s="2" t="s">
        <v>541</v>
      </c>
      <c r="D915" s="2" t="s">
        <v>50</v>
      </c>
      <c r="E915" s="2" t="s">
        <v>199</v>
      </c>
      <c r="F915" s="5">
        <v>1021</v>
      </c>
      <c r="G915">
        <v>1</v>
      </c>
      <c r="H915" t="s">
        <v>4448</v>
      </c>
    </row>
    <row r="916" spans="1:8" x14ac:dyDescent="0.25">
      <c r="A916" s="2" t="s">
        <v>727</v>
      </c>
      <c r="B916" s="2" t="s">
        <v>58</v>
      </c>
      <c r="C916" s="2" t="s">
        <v>541</v>
      </c>
      <c r="D916" s="2" t="s">
        <v>50</v>
      </c>
      <c r="E916" s="2" t="s">
        <v>199</v>
      </c>
      <c r="F916" s="5">
        <v>1097</v>
      </c>
      <c r="G916">
        <v>1</v>
      </c>
      <c r="H916" t="s">
        <v>4449</v>
      </c>
    </row>
    <row r="917" spans="1:8" x14ac:dyDescent="0.25">
      <c r="A917" s="2" t="s">
        <v>727</v>
      </c>
      <c r="B917" s="2" t="s">
        <v>58</v>
      </c>
      <c r="C917" s="2" t="s">
        <v>551</v>
      </c>
      <c r="D917" s="2" t="s">
        <v>50</v>
      </c>
      <c r="E917" s="2" t="s">
        <v>199</v>
      </c>
      <c r="F917" s="5">
        <v>15</v>
      </c>
      <c r="G917">
        <v>2</v>
      </c>
      <c r="H917" t="s">
        <v>4450</v>
      </c>
    </row>
    <row r="918" spans="1:8" x14ac:dyDescent="0.25">
      <c r="A918" s="2" t="s">
        <v>728</v>
      </c>
      <c r="B918" s="2" t="s">
        <v>58</v>
      </c>
      <c r="C918" s="2" t="s">
        <v>551</v>
      </c>
      <c r="D918" s="2" t="s">
        <v>50</v>
      </c>
      <c r="E918" s="2" t="s">
        <v>199</v>
      </c>
      <c r="F918" s="5">
        <v>2</v>
      </c>
      <c r="G918">
        <v>1</v>
      </c>
      <c r="H918" t="s">
        <v>4451</v>
      </c>
    </row>
    <row r="919" spans="1:8" x14ac:dyDescent="0.25">
      <c r="A919" s="2" t="s">
        <v>729</v>
      </c>
      <c r="B919" s="2" t="s">
        <v>363</v>
      </c>
      <c r="C919" s="2" t="s">
        <v>368</v>
      </c>
      <c r="D919" s="2" t="s">
        <v>50</v>
      </c>
      <c r="E919" s="2" t="s">
        <v>278</v>
      </c>
      <c r="F919" s="5">
        <v>944</v>
      </c>
      <c r="G919">
        <v>1</v>
      </c>
      <c r="H919" t="s">
        <v>4452</v>
      </c>
    </row>
    <row r="920" spans="1:8" x14ac:dyDescent="0.25">
      <c r="A920" s="2" t="s">
        <v>729</v>
      </c>
      <c r="B920" s="2" t="s">
        <v>58</v>
      </c>
      <c r="C920" s="2" t="s">
        <v>730</v>
      </c>
      <c r="D920" s="2" t="s">
        <v>50</v>
      </c>
      <c r="E920" s="2" t="s">
        <v>355</v>
      </c>
      <c r="F920" s="5">
        <v>258</v>
      </c>
      <c r="G920">
        <v>2</v>
      </c>
      <c r="H920" t="s">
        <v>4453</v>
      </c>
    </row>
    <row r="921" spans="1:8" x14ac:dyDescent="0.25">
      <c r="A921" s="2" t="s">
        <v>731</v>
      </c>
      <c r="B921" s="2" t="s">
        <v>363</v>
      </c>
      <c r="C921" s="2" t="s">
        <v>368</v>
      </c>
      <c r="D921" s="2" t="s">
        <v>50</v>
      </c>
      <c r="E921" s="2" t="s">
        <v>278</v>
      </c>
      <c r="F921" s="5">
        <v>154</v>
      </c>
      <c r="G921">
        <v>1</v>
      </c>
      <c r="H921" t="s">
        <v>4454</v>
      </c>
    </row>
    <row r="922" spans="1:8" x14ac:dyDescent="0.25">
      <c r="A922" s="2" t="s">
        <v>732</v>
      </c>
      <c r="B922" s="2" t="s">
        <v>363</v>
      </c>
      <c r="C922" s="2" t="s">
        <v>733</v>
      </c>
      <c r="D922" s="2" t="s">
        <v>50</v>
      </c>
      <c r="E922" s="2" t="s">
        <v>278</v>
      </c>
      <c r="F922" s="5">
        <v>739</v>
      </c>
      <c r="G922">
        <v>1</v>
      </c>
      <c r="H922" t="s">
        <v>4455</v>
      </c>
    </row>
    <row r="923" spans="1:8" x14ac:dyDescent="0.25">
      <c r="A923" s="2" t="s">
        <v>732</v>
      </c>
      <c r="B923" s="2" t="s">
        <v>363</v>
      </c>
      <c r="C923" s="2" t="s">
        <v>368</v>
      </c>
      <c r="D923" s="2" t="s">
        <v>50</v>
      </c>
      <c r="E923" s="2" t="s">
        <v>278</v>
      </c>
      <c r="F923" s="5">
        <v>13</v>
      </c>
      <c r="G923">
        <v>2</v>
      </c>
      <c r="H923" t="s">
        <v>4456</v>
      </c>
    </row>
    <row r="924" spans="1:8" x14ac:dyDescent="0.25">
      <c r="A924" s="2" t="s">
        <v>734</v>
      </c>
      <c r="B924" s="2" t="s">
        <v>363</v>
      </c>
      <c r="C924" s="2" t="s">
        <v>733</v>
      </c>
      <c r="D924" s="2" t="s">
        <v>50</v>
      </c>
      <c r="E924" s="2" t="s">
        <v>278</v>
      </c>
      <c r="F924" s="5">
        <v>966</v>
      </c>
      <c r="G924">
        <v>1</v>
      </c>
      <c r="H924" t="s">
        <v>4457</v>
      </c>
    </row>
    <row r="925" spans="1:8" x14ac:dyDescent="0.25">
      <c r="A925" s="2" t="s">
        <v>735</v>
      </c>
      <c r="B925" s="2" t="s">
        <v>363</v>
      </c>
      <c r="C925" s="2" t="s">
        <v>733</v>
      </c>
      <c r="D925" s="2" t="s">
        <v>50</v>
      </c>
      <c r="E925" s="2" t="s">
        <v>278</v>
      </c>
      <c r="F925" s="5">
        <v>314</v>
      </c>
      <c r="G925">
        <v>1</v>
      </c>
      <c r="H925" t="s">
        <v>4458</v>
      </c>
    </row>
    <row r="926" spans="1:8" x14ac:dyDescent="0.25">
      <c r="A926" s="2" t="s">
        <v>735</v>
      </c>
      <c r="B926" s="2" t="s">
        <v>363</v>
      </c>
      <c r="C926" s="2" t="s">
        <v>368</v>
      </c>
      <c r="D926" s="2" t="s">
        <v>50</v>
      </c>
      <c r="E926" s="2" t="s">
        <v>278</v>
      </c>
      <c r="F926" s="5">
        <v>59</v>
      </c>
      <c r="G926">
        <v>2</v>
      </c>
      <c r="H926" t="s">
        <v>4459</v>
      </c>
    </row>
    <row r="927" spans="1:8" x14ac:dyDescent="0.25">
      <c r="A927" s="2" t="s">
        <v>735</v>
      </c>
      <c r="B927" s="2" t="s">
        <v>363</v>
      </c>
      <c r="C927" s="2" t="s">
        <v>364</v>
      </c>
      <c r="D927" s="2" t="s">
        <v>50</v>
      </c>
      <c r="E927" s="2" t="s">
        <v>278</v>
      </c>
      <c r="F927" s="5">
        <v>2</v>
      </c>
      <c r="G927">
        <v>3</v>
      </c>
      <c r="H927" t="s">
        <v>4460</v>
      </c>
    </row>
    <row r="928" spans="1:8" x14ac:dyDescent="0.25">
      <c r="A928" s="2" t="s">
        <v>735</v>
      </c>
      <c r="B928" s="2" t="s">
        <v>363</v>
      </c>
      <c r="C928" s="2" t="s">
        <v>736</v>
      </c>
      <c r="D928" s="2" t="s">
        <v>50</v>
      </c>
      <c r="E928" s="2" t="s">
        <v>278</v>
      </c>
      <c r="F928" s="5">
        <v>1</v>
      </c>
      <c r="G928">
        <v>4</v>
      </c>
      <c r="H928" t="s">
        <v>4461</v>
      </c>
    </row>
    <row r="929" spans="1:8" x14ac:dyDescent="0.25">
      <c r="A929" s="2" t="s">
        <v>737</v>
      </c>
      <c r="B929" s="2" t="s">
        <v>58</v>
      </c>
      <c r="C929" s="2" t="s">
        <v>730</v>
      </c>
      <c r="D929" s="2" t="s">
        <v>50</v>
      </c>
      <c r="E929" s="2" t="s">
        <v>355</v>
      </c>
      <c r="F929" s="5">
        <v>496</v>
      </c>
      <c r="G929">
        <v>1</v>
      </c>
      <c r="H929" t="s">
        <v>4462</v>
      </c>
    </row>
    <row r="930" spans="1:8" x14ac:dyDescent="0.25">
      <c r="A930" s="2" t="s">
        <v>737</v>
      </c>
      <c r="B930" s="2" t="s">
        <v>58</v>
      </c>
      <c r="C930" s="2" t="s">
        <v>354</v>
      </c>
      <c r="D930" s="2" t="s">
        <v>50</v>
      </c>
      <c r="E930" s="2" t="s">
        <v>355</v>
      </c>
      <c r="F930" s="5">
        <v>18</v>
      </c>
      <c r="G930">
        <v>2</v>
      </c>
      <c r="H930" t="s">
        <v>4463</v>
      </c>
    </row>
    <row r="931" spans="1:8" x14ac:dyDescent="0.25">
      <c r="A931" s="2" t="s">
        <v>737</v>
      </c>
      <c r="B931" s="2" t="s">
        <v>363</v>
      </c>
      <c r="C931" s="2" t="s">
        <v>368</v>
      </c>
      <c r="D931" s="2" t="s">
        <v>50</v>
      </c>
      <c r="E931" s="2" t="s">
        <v>278</v>
      </c>
      <c r="F931" s="5">
        <v>3</v>
      </c>
      <c r="G931">
        <v>3</v>
      </c>
      <c r="H931" t="s">
        <v>4464</v>
      </c>
    </row>
    <row r="932" spans="1:8" x14ac:dyDescent="0.25">
      <c r="A932" s="2" t="s">
        <v>738</v>
      </c>
      <c r="B932" s="2" t="s">
        <v>58</v>
      </c>
      <c r="C932" s="2" t="s">
        <v>730</v>
      </c>
      <c r="D932" s="2" t="s">
        <v>50</v>
      </c>
      <c r="E932" s="2" t="s">
        <v>355</v>
      </c>
      <c r="F932" s="5">
        <v>499</v>
      </c>
      <c r="G932">
        <v>1</v>
      </c>
      <c r="H932" t="s">
        <v>4465</v>
      </c>
    </row>
    <row r="933" spans="1:8" x14ac:dyDescent="0.25">
      <c r="A933" s="2" t="s">
        <v>738</v>
      </c>
      <c r="B933" s="2" t="s">
        <v>58</v>
      </c>
      <c r="C933" s="2" t="s">
        <v>366</v>
      </c>
      <c r="D933" s="2" t="s">
        <v>50</v>
      </c>
      <c r="E933" s="2" t="s">
        <v>355</v>
      </c>
      <c r="F933" s="5">
        <v>12</v>
      </c>
      <c r="G933">
        <v>2</v>
      </c>
      <c r="H933" t="s">
        <v>4466</v>
      </c>
    </row>
    <row r="934" spans="1:8" x14ac:dyDescent="0.25">
      <c r="A934" s="2" t="s">
        <v>739</v>
      </c>
      <c r="B934" s="2" t="s">
        <v>58</v>
      </c>
      <c r="C934" s="2" t="s">
        <v>730</v>
      </c>
      <c r="D934" s="2" t="s">
        <v>50</v>
      </c>
      <c r="E934" s="2" t="s">
        <v>355</v>
      </c>
      <c r="F934" s="5">
        <v>567</v>
      </c>
      <c r="G934">
        <v>1</v>
      </c>
      <c r="H934" t="s">
        <v>4467</v>
      </c>
    </row>
    <row r="935" spans="1:8" x14ac:dyDescent="0.25">
      <c r="A935" s="2" t="s">
        <v>739</v>
      </c>
      <c r="B935" s="2" t="s">
        <v>58</v>
      </c>
      <c r="C935" s="2" t="s">
        <v>366</v>
      </c>
      <c r="D935" s="2" t="s">
        <v>50</v>
      </c>
      <c r="E935" s="2" t="s">
        <v>355</v>
      </c>
      <c r="F935" s="5">
        <v>1</v>
      </c>
      <c r="G935">
        <v>2</v>
      </c>
      <c r="H935" t="s">
        <v>4468</v>
      </c>
    </row>
    <row r="936" spans="1:8" x14ac:dyDescent="0.25">
      <c r="A936" s="2" t="s">
        <v>740</v>
      </c>
      <c r="B936" s="2" t="s">
        <v>58</v>
      </c>
      <c r="C936" s="2" t="s">
        <v>730</v>
      </c>
      <c r="D936" s="2" t="s">
        <v>50</v>
      </c>
      <c r="E936" s="2" t="s">
        <v>355</v>
      </c>
      <c r="F936" s="5">
        <v>337</v>
      </c>
      <c r="G936">
        <v>1</v>
      </c>
      <c r="H936" t="s">
        <v>4469</v>
      </c>
    </row>
    <row r="937" spans="1:8" x14ac:dyDescent="0.25">
      <c r="A937" s="2" t="s">
        <v>740</v>
      </c>
      <c r="B937" s="2" t="s">
        <v>363</v>
      </c>
      <c r="C937" s="2" t="s">
        <v>368</v>
      </c>
      <c r="D937" s="2" t="s">
        <v>50</v>
      </c>
      <c r="E937" s="2" t="s">
        <v>278</v>
      </c>
      <c r="F937" s="5">
        <v>8</v>
      </c>
      <c r="G937">
        <v>2</v>
      </c>
      <c r="H937" t="s">
        <v>4470</v>
      </c>
    </row>
    <row r="938" spans="1:8" x14ac:dyDescent="0.25">
      <c r="A938" s="2" t="s">
        <v>741</v>
      </c>
      <c r="B938" s="2" t="s">
        <v>58</v>
      </c>
      <c r="C938" s="2" t="s">
        <v>730</v>
      </c>
      <c r="D938" s="2" t="s">
        <v>50</v>
      </c>
      <c r="E938" s="2" t="s">
        <v>355</v>
      </c>
      <c r="F938" s="5">
        <v>71</v>
      </c>
      <c r="G938">
        <v>1</v>
      </c>
      <c r="H938" t="s">
        <v>4471</v>
      </c>
    </row>
    <row r="939" spans="1:8" x14ac:dyDescent="0.25">
      <c r="A939" s="2" t="s">
        <v>742</v>
      </c>
      <c r="B939" s="2" t="s">
        <v>363</v>
      </c>
      <c r="C939" s="2" t="s">
        <v>368</v>
      </c>
      <c r="D939" s="2" t="s">
        <v>50</v>
      </c>
      <c r="E939" s="2" t="s">
        <v>278</v>
      </c>
      <c r="F939" s="5">
        <v>512</v>
      </c>
      <c r="G939">
        <v>1</v>
      </c>
      <c r="H939" t="s">
        <v>4472</v>
      </c>
    </row>
    <row r="940" spans="1:8" x14ac:dyDescent="0.25">
      <c r="A940" s="2" t="s">
        <v>742</v>
      </c>
      <c r="B940" s="2" t="s">
        <v>363</v>
      </c>
      <c r="C940" s="2" t="s">
        <v>364</v>
      </c>
      <c r="D940" s="2" t="s">
        <v>50</v>
      </c>
      <c r="E940" s="2" t="s">
        <v>278</v>
      </c>
      <c r="F940" s="5">
        <v>3</v>
      </c>
      <c r="G940">
        <v>2</v>
      </c>
      <c r="H940" t="s">
        <v>4473</v>
      </c>
    </row>
    <row r="941" spans="1:8" x14ac:dyDescent="0.25">
      <c r="A941" s="2" t="s">
        <v>743</v>
      </c>
      <c r="B941" s="2" t="s">
        <v>363</v>
      </c>
      <c r="C941" s="2" t="s">
        <v>364</v>
      </c>
      <c r="D941" s="2" t="s">
        <v>50</v>
      </c>
      <c r="E941" s="2" t="s">
        <v>278</v>
      </c>
      <c r="F941" s="5">
        <v>245</v>
      </c>
      <c r="G941">
        <v>1</v>
      </c>
      <c r="H941" t="s">
        <v>4474</v>
      </c>
    </row>
    <row r="942" spans="1:8" x14ac:dyDescent="0.25">
      <c r="A942" s="2" t="s">
        <v>743</v>
      </c>
      <c r="B942" s="2" t="s">
        <v>363</v>
      </c>
      <c r="C942" s="2" t="s">
        <v>368</v>
      </c>
      <c r="D942" s="2" t="s">
        <v>50</v>
      </c>
      <c r="E942" s="2" t="s">
        <v>278</v>
      </c>
      <c r="F942" s="5">
        <v>109</v>
      </c>
      <c r="G942">
        <v>2</v>
      </c>
      <c r="H942" t="s">
        <v>4475</v>
      </c>
    </row>
    <row r="943" spans="1:8" x14ac:dyDescent="0.25">
      <c r="A943" s="2" t="s">
        <v>743</v>
      </c>
      <c r="B943" s="2" t="s">
        <v>363</v>
      </c>
      <c r="C943" s="2" t="s">
        <v>733</v>
      </c>
      <c r="D943" s="2" t="s">
        <v>50</v>
      </c>
      <c r="E943" s="2" t="s">
        <v>278</v>
      </c>
      <c r="F943" s="5">
        <v>3</v>
      </c>
      <c r="G943">
        <v>3</v>
      </c>
      <c r="H943" t="s">
        <v>4476</v>
      </c>
    </row>
    <row r="944" spans="1:8" x14ac:dyDescent="0.25">
      <c r="A944" s="2" t="s">
        <v>744</v>
      </c>
      <c r="B944" s="2" t="s">
        <v>363</v>
      </c>
      <c r="C944" s="2" t="s">
        <v>364</v>
      </c>
      <c r="D944" s="2" t="s">
        <v>50</v>
      </c>
      <c r="E944" s="2" t="s">
        <v>278</v>
      </c>
      <c r="F944" s="5">
        <v>191</v>
      </c>
      <c r="G944">
        <v>1</v>
      </c>
      <c r="H944" t="s">
        <v>4477</v>
      </c>
    </row>
    <row r="945" spans="1:8" x14ac:dyDescent="0.25">
      <c r="A945" s="2" t="s">
        <v>744</v>
      </c>
      <c r="B945" s="2" t="s">
        <v>363</v>
      </c>
      <c r="C945" s="2" t="s">
        <v>368</v>
      </c>
      <c r="D945" s="2" t="s">
        <v>50</v>
      </c>
      <c r="E945" s="2" t="s">
        <v>278</v>
      </c>
      <c r="F945" s="5">
        <v>51</v>
      </c>
      <c r="G945">
        <v>2</v>
      </c>
      <c r="H945" t="s">
        <v>4478</v>
      </c>
    </row>
    <row r="946" spans="1:8" x14ac:dyDescent="0.25">
      <c r="A946" s="2" t="s">
        <v>745</v>
      </c>
      <c r="B946" s="2" t="s">
        <v>58</v>
      </c>
      <c r="C946" s="2" t="s">
        <v>730</v>
      </c>
      <c r="D946" s="2" t="s">
        <v>50</v>
      </c>
      <c r="E946" s="2" t="s">
        <v>355</v>
      </c>
      <c r="F946" s="5">
        <v>358</v>
      </c>
      <c r="G946">
        <v>1</v>
      </c>
      <c r="H946" t="s">
        <v>4479</v>
      </c>
    </row>
    <row r="947" spans="1:8" x14ac:dyDescent="0.25">
      <c r="A947" s="2" t="s">
        <v>745</v>
      </c>
      <c r="B947" s="2" t="s">
        <v>363</v>
      </c>
      <c r="C947" s="2" t="s">
        <v>368</v>
      </c>
      <c r="D947" s="2" t="s">
        <v>50</v>
      </c>
      <c r="E947" s="2" t="s">
        <v>278</v>
      </c>
      <c r="F947" s="5">
        <v>85</v>
      </c>
      <c r="G947">
        <v>2</v>
      </c>
      <c r="H947" t="s">
        <v>4480</v>
      </c>
    </row>
    <row r="948" spans="1:8" x14ac:dyDescent="0.25">
      <c r="A948" s="2" t="s">
        <v>746</v>
      </c>
      <c r="B948" s="2" t="s">
        <v>58</v>
      </c>
      <c r="C948" s="2" t="s">
        <v>730</v>
      </c>
      <c r="D948" s="2" t="s">
        <v>50</v>
      </c>
      <c r="E948" s="2" t="s">
        <v>355</v>
      </c>
      <c r="F948" s="5">
        <v>249</v>
      </c>
      <c r="G948">
        <v>1</v>
      </c>
      <c r="H948" t="s">
        <v>4481</v>
      </c>
    </row>
    <row r="949" spans="1:8" x14ac:dyDescent="0.25">
      <c r="A949" s="2" t="s">
        <v>747</v>
      </c>
      <c r="B949" s="2" t="s">
        <v>58</v>
      </c>
      <c r="C949" s="2" t="s">
        <v>730</v>
      </c>
      <c r="D949" s="2" t="s">
        <v>50</v>
      </c>
      <c r="E949" s="2" t="s">
        <v>355</v>
      </c>
      <c r="F949" s="5">
        <v>701</v>
      </c>
      <c r="G949">
        <v>1</v>
      </c>
      <c r="H949" t="s">
        <v>4482</v>
      </c>
    </row>
    <row r="950" spans="1:8" x14ac:dyDescent="0.25">
      <c r="A950" s="2" t="s">
        <v>748</v>
      </c>
      <c r="B950" s="2" t="s">
        <v>58</v>
      </c>
      <c r="C950" s="2" t="s">
        <v>730</v>
      </c>
      <c r="D950" s="2" t="s">
        <v>50</v>
      </c>
      <c r="E950" s="2" t="s">
        <v>355</v>
      </c>
      <c r="F950" s="5">
        <v>619</v>
      </c>
      <c r="G950">
        <v>1</v>
      </c>
      <c r="H950" t="s">
        <v>4483</v>
      </c>
    </row>
    <row r="951" spans="1:8" x14ac:dyDescent="0.25">
      <c r="A951" s="2" t="s">
        <v>749</v>
      </c>
      <c r="B951" s="2" t="s">
        <v>363</v>
      </c>
      <c r="C951" s="2" t="s">
        <v>368</v>
      </c>
      <c r="D951" s="2" t="s">
        <v>50</v>
      </c>
      <c r="E951" s="2" t="s">
        <v>278</v>
      </c>
      <c r="F951" s="5">
        <v>300</v>
      </c>
      <c r="G951">
        <v>1</v>
      </c>
      <c r="H951" t="s">
        <v>4484</v>
      </c>
    </row>
    <row r="952" spans="1:8" x14ac:dyDescent="0.25">
      <c r="A952" s="2" t="s">
        <v>753</v>
      </c>
      <c r="B952" s="2" t="s">
        <v>58</v>
      </c>
      <c r="C952" s="2" t="s">
        <v>756</v>
      </c>
      <c r="D952" s="2" t="s">
        <v>50</v>
      </c>
      <c r="E952" s="2" t="s">
        <v>150</v>
      </c>
      <c r="F952" s="5">
        <v>682</v>
      </c>
      <c r="G952">
        <v>1</v>
      </c>
      <c r="H952" t="s">
        <v>4485</v>
      </c>
    </row>
    <row r="953" spans="1:8" x14ac:dyDescent="0.25">
      <c r="A953" s="2" t="s">
        <v>753</v>
      </c>
      <c r="B953" s="2" t="s">
        <v>754</v>
      </c>
      <c r="C953" s="2" t="s">
        <v>755</v>
      </c>
      <c r="D953" s="2" t="s">
        <v>50</v>
      </c>
      <c r="E953" s="2" t="s">
        <v>150</v>
      </c>
      <c r="F953" s="5">
        <v>1</v>
      </c>
      <c r="G953">
        <v>2</v>
      </c>
      <c r="H953" t="s">
        <v>4486</v>
      </c>
    </row>
    <row r="954" spans="1:8" x14ac:dyDescent="0.25">
      <c r="A954" s="2" t="s">
        <v>757</v>
      </c>
      <c r="B954" s="2" t="s">
        <v>754</v>
      </c>
      <c r="C954" s="2" t="s">
        <v>755</v>
      </c>
      <c r="D954" s="2" t="s">
        <v>50</v>
      </c>
      <c r="E954" s="2" t="s">
        <v>150</v>
      </c>
      <c r="F954" s="5">
        <v>915</v>
      </c>
      <c r="G954">
        <v>1</v>
      </c>
      <c r="H954" t="s">
        <v>4487</v>
      </c>
    </row>
    <row r="955" spans="1:8" x14ac:dyDescent="0.25">
      <c r="A955" s="2" t="s">
        <v>757</v>
      </c>
      <c r="B955" s="2" t="s">
        <v>148</v>
      </c>
      <c r="C955" s="2" t="s">
        <v>149</v>
      </c>
      <c r="D955" s="2" t="s">
        <v>50</v>
      </c>
      <c r="E955" s="2" t="s">
        <v>150</v>
      </c>
      <c r="F955" s="5">
        <v>50</v>
      </c>
      <c r="G955">
        <v>2</v>
      </c>
      <c r="H955" t="s">
        <v>4488</v>
      </c>
    </row>
    <row r="956" spans="1:8" x14ac:dyDescent="0.25">
      <c r="A956" s="2" t="s">
        <v>758</v>
      </c>
      <c r="B956" s="2" t="s">
        <v>148</v>
      </c>
      <c r="C956" s="2" t="s">
        <v>149</v>
      </c>
      <c r="D956" s="2" t="s">
        <v>50</v>
      </c>
      <c r="E956" s="2" t="s">
        <v>150</v>
      </c>
      <c r="F956" s="5">
        <v>312</v>
      </c>
      <c r="G956">
        <v>1</v>
      </c>
      <c r="H956" t="s">
        <v>4489</v>
      </c>
    </row>
    <row r="957" spans="1:8" x14ac:dyDescent="0.25">
      <c r="A957" s="2" t="s">
        <v>758</v>
      </c>
      <c r="B957" s="2" t="s">
        <v>754</v>
      </c>
      <c r="C957" s="2" t="s">
        <v>755</v>
      </c>
      <c r="D957" s="2" t="s">
        <v>50</v>
      </c>
      <c r="E957" s="2" t="s">
        <v>150</v>
      </c>
      <c r="F957" s="5">
        <v>196</v>
      </c>
      <c r="G957">
        <v>2</v>
      </c>
      <c r="H957" t="s">
        <v>4490</v>
      </c>
    </row>
    <row r="958" spans="1:8" x14ac:dyDescent="0.25">
      <c r="A958" s="2" t="s">
        <v>758</v>
      </c>
      <c r="B958" s="2" t="s">
        <v>148</v>
      </c>
      <c r="C958" s="2" t="s">
        <v>686</v>
      </c>
      <c r="D958" s="2" t="s">
        <v>50</v>
      </c>
      <c r="E958" s="2" t="s">
        <v>150</v>
      </c>
      <c r="F958" s="5">
        <v>1</v>
      </c>
      <c r="G958">
        <v>3</v>
      </c>
      <c r="H958" t="s">
        <v>4491</v>
      </c>
    </row>
    <row r="959" spans="1:8" x14ac:dyDescent="0.25">
      <c r="A959" s="2" t="s">
        <v>759</v>
      </c>
      <c r="B959" s="2" t="s">
        <v>140</v>
      </c>
      <c r="C959" s="2" t="s">
        <v>760</v>
      </c>
      <c r="D959" s="2" t="s">
        <v>50</v>
      </c>
      <c r="E959" s="2" t="s">
        <v>70</v>
      </c>
      <c r="F959" s="5">
        <v>785</v>
      </c>
      <c r="G959">
        <v>1</v>
      </c>
      <c r="H959" t="s">
        <v>4492</v>
      </c>
    </row>
    <row r="960" spans="1:8" x14ac:dyDescent="0.25">
      <c r="A960" s="2" t="s">
        <v>759</v>
      </c>
      <c r="B960" s="2" t="s">
        <v>140</v>
      </c>
      <c r="C960" s="2" t="s">
        <v>141</v>
      </c>
      <c r="D960" s="2" t="s">
        <v>50</v>
      </c>
      <c r="E960" s="2" t="s">
        <v>70</v>
      </c>
      <c r="F960" s="5">
        <v>103</v>
      </c>
      <c r="G960">
        <v>2</v>
      </c>
      <c r="H960" t="s">
        <v>4493</v>
      </c>
    </row>
    <row r="961" spans="1:8" x14ac:dyDescent="0.25">
      <c r="A961" s="2" t="s">
        <v>759</v>
      </c>
      <c r="B961" s="2" t="s">
        <v>754</v>
      </c>
      <c r="C961" s="2" t="s">
        <v>755</v>
      </c>
      <c r="D961" s="2" t="s">
        <v>50</v>
      </c>
      <c r="E961" s="2" t="s">
        <v>150</v>
      </c>
      <c r="F961" s="5">
        <v>1</v>
      </c>
      <c r="G961">
        <v>3</v>
      </c>
      <c r="H961" t="s">
        <v>4494</v>
      </c>
    </row>
    <row r="962" spans="1:8" x14ac:dyDescent="0.25">
      <c r="A962" s="2" t="s">
        <v>761</v>
      </c>
      <c r="B962" s="2" t="s">
        <v>140</v>
      </c>
      <c r="C962" s="2" t="s">
        <v>760</v>
      </c>
      <c r="D962" s="2" t="s">
        <v>50</v>
      </c>
      <c r="E962" s="2" t="s">
        <v>70</v>
      </c>
      <c r="F962" s="5">
        <v>736</v>
      </c>
      <c r="G962">
        <v>1</v>
      </c>
      <c r="H962" t="s">
        <v>4495</v>
      </c>
    </row>
    <row r="963" spans="1:8" x14ac:dyDescent="0.25">
      <c r="A963" s="2" t="s">
        <v>762</v>
      </c>
      <c r="B963" s="2" t="s">
        <v>140</v>
      </c>
      <c r="C963" s="2" t="s">
        <v>760</v>
      </c>
      <c r="D963" s="2" t="s">
        <v>50</v>
      </c>
      <c r="E963" s="2" t="s">
        <v>70</v>
      </c>
      <c r="F963" s="5">
        <v>397</v>
      </c>
      <c r="G963">
        <v>1</v>
      </c>
      <c r="H963" t="s">
        <v>4496</v>
      </c>
    </row>
    <row r="964" spans="1:8" x14ac:dyDescent="0.25">
      <c r="A964" s="2" t="s">
        <v>762</v>
      </c>
      <c r="B964" s="2" t="s">
        <v>754</v>
      </c>
      <c r="C964" s="2" t="s">
        <v>755</v>
      </c>
      <c r="D964" s="2" t="s">
        <v>50</v>
      </c>
      <c r="E964" s="2" t="s">
        <v>150</v>
      </c>
      <c r="F964" s="5">
        <v>85</v>
      </c>
      <c r="G964">
        <v>2</v>
      </c>
      <c r="H964" t="s">
        <v>4497</v>
      </c>
    </row>
    <row r="965" spans="1:8" x14ac:dyDescent="0.25">
      <c r="A965" s="2" t="s">
        <v>763</v>
      </c>
      <c r="B965" s="2" t="s">
        <v>58</v>
      </c>
      <c r="C965" s="2" t="s">
        <v>756</v>
      </c>
      <c r="D965" s="2" t="s">
        <v>50</v>
      </c>
      <c r="E965" s="2" t="s">
        <v>150</v>
      </c>
      <c r="F965" s="5">
        <v>1160</v>
      </c>
      <c r="G965">
        <v>1</v>
      </c>
      <c r="H965" t="s">
        <v>4498</v>
      </c>
    </row>
    <row r="966" spans="1:8" x14ac:dyDescent="0.25">
      <c r="A966" s="2" t="s">
        <v>763</v>
      </c>
      <c r="B966" s="2" t="s">
        <v>754</v>
      </c>
      <c r="C966" s="2" t="s">
        <v>765</v>
      </c>
      <c r="D966" s="2" t="s">
        <v>50</v>
      </c>
      <c r="E966" s="2" t="s">
        <v>150</v>
      </c>
      <c r="F966" s="5">
        <v>74</v>
      </c>
      <c r="G966">
        <v>2</v>
      </c>
      <c r="H966" t="s">
        <v>4499</v>
      </c>
    </row>
    <row r="967" spans="1:8" x14ac:dyDescent="0.25">
      <c r="A967" s="2" t="s">
        <v>763</v>
      </c>
      <c r="B967" s="2" t="s">
        <v>754</v>
      </c>
      <c r="C967" s="2" t="s">
        <v>764</v>
      </c>
      <c r="D967" s="2" t="s">
        <v>50</v>
      </c>
      <c r="E967" s="2" t="s">
        <v>150</v>
      </c>
      <c r="F967" s="5">
        <v>14</v>
      </c>
      <c r="G967">
        <v>3</v>
      </c>
      <c r="H967" t="s">
        <v>4500</v>
      </c>
    </row>
    <row r="968" spans="1:8" x14ac:dyDescent="0.25">
      <c r="A968" s="2" t="s">
        <v>766</v>
      </c>
      <c r="B968" s="2" t="s">
        <v>58</v>
      </c>
      <c r="C968" s="2" t="s">
        <v>756</v>
      </c>
      <c r="D968" s="2" t="s">
        <v>50</v>
      </c>
      <c r="E968" s="2" t="s">
        <v>150</v>
      </c>
      <c r="F968" s="5">
        <v>987</v>
      </c>
      <c r="G968">
        <v>1</v>
      </c>
      <c r="H968" t="s">
        <v>4501</v>
      </c>
    </row>
    <row r="969" spans="1:8" x14ac:dyDescent="0.25">
      <c r="A969" s="2" t="s">
        <v>766</v>
      </c>
      <c r="B969" s="2" t="s">
        <v>754</v>
      </c>
      <c r="C969" s="2" t="s">
        <v>764</v>
      </c>
      <c r="D969" s="2" t="s">
        <v>50</v>
      </c>
      <c r="E969" s="2" t="s">
        <v>150</v>
      </c>
      <c r="F969" s="5">
        <v>40</v>
      </c>
      <c r="G969">
        <v>2</v>
      </c>
      <c r="H969" t="s">
        <v>4502</v>
      </c>
    </row>
    <row r="970" spans="1:8" x14ac:dyDescent="0.25">
      <c r="A970" s="2" t="s">
        <v>767</v>
      </c>
      <c r="B970" s="2" t="s">
        <v>58</v>
      </c>
      <c r="C970" s="2" t="s">
        <v>756</v>
      </c>
      <c r="D970" s="2" t="s">
        <v>50</v>
      </c>
      <c r="E970" s="2" t="s">
        <v>150</v>
      </c>
      <c r="F970" s="5">
        <v>1037</v>
      </c>
      <c r="G970">
        <v>1</v>
      </c>
      <c r="H970" t="s">
        <v>4503</v>
      </c>
    </row>
    <row r="971" spans="1:8" x14ac:dyDescent="0.25">
      <c r="A971" s="2" t="s">
        <v>767</v>
      </c>
      <c r="B971" s="2" t="s">
        <v>754</v>
      </c>
      <c r="C971" s="2" t="s">
        <v>755</v>
      </c>
      <c r="D971" s="2" t="s">
        <v>50</v>
      </c>
      <c r="E971" s="2" t="s">
        <v>150</v>
      </c>
      <c r="F971" s="5">
        <v>2</v>
      </c>
      <c r="G971">
        <v>2</v>
      </c>
      <c r="H971" t="s">
        <v>4504</v>
      </c>
    </row>
    <row r="972" spans="1:8" x14ac:dyDescent="0.25">
      <c r="A972" s="2" t="s">
        <v>768</v>
      </c>
      <c r="B972" s="2" t="s">
        <v>58</v>
      </c>
      <c r="C972" s="2" t="s">
        <v>756</v>
      </c>
      <c r="D972" s="2" t="s">
        <v>50</v>
      </c>
      <c r="E972" s="2" t="s">
        <v>150</v>
      </c>
      <c r="F972" s="5">
        <v>977</v>
      </c>
      <c r="G972">
        <v>1</v>
      </c>
      <c r="H972" t="s">
        <v>4505</v>
      </c>
    </row>
    <row r="973" spans="1:8" x14ac:dyDescent="0.25">
      <c r="A973" s="2" t="s">
        <v>768</v>
      </c>
      <c r="B973" s="2" t="s">
        <v>754</v>
      </c>
      <c r="C973" s="2" t="s">
        <v>755</v>
      </c>
      <c r="D973" s="2" t="s">
        <v>50</v>
      </c>
      <c r="E973" s="2" t="s">
        <v>150</v>
      </c>
      <c r="F973" s="5">
        <v>131</v>
      </c>
      <c r="G973">
        <v>2</v>
      </c>
      <c r="H973" t="s">
        <v>4506</v>
      </c>
    </row>
    <row r="974" spans="1:8" x14ac:dyDescent="0.25">
      <c r="A974" s="2" t="s">
        <v>769</v>
      </c>
      <c r="B974" s="2" t="s">
        <v>58</v>
      </c>
      <c r="C974" s="2" t="s">
        <v>756</v>
      </c>
      <c r="D974" s="2" t="s">
        <v>50</v>
      </c>
      <c r="E974" s="2" t="s">
        <v>150</v>
      </c>
      <c r="F974" s="5">
        <v>349</v>
      </c>
      <c r="G974">
        <v>1</v>
      </c>
      <c r="H974" t="s">
        <v>4507</v>
      </c>
    </row>
    <row r="975" spans="1:8" x14ac:dyDescent="0.25">
      <c r="A975" s="2" t="s">
        <v>769</v>
      </c>
      <c r="B975" s="2" t="s">
        <v>754</v>
      </c>
      <c r="C975" s="2" t="s">
        <v>755</v>
      </c>
      <c r="D975" s="2" t="s">
        <v>50</v>
      </c>
      <c r="E975" s="2" t="s">
        <v>150</v>
      </c>
      <c r="F975" s="5">
        <v>26</v>
      </c>
      <c r="G975">
        <v>2</v>
      </c>
      <c r="H975" t="s">
        <v>4508</v>
      </c>
    </row>
    <row r="976" spans="1:8" x14ac:dyDescent="0.25">
      <c r="A976" s="2" t="s">
        <v>770</v>
      </c>
      <c r="B976" s="2" t="s">
        <v>754</v>
      </c>
      <c r="C976" s="2" t="s">
        <v>771</v>
      </c>
      <c r="D976" s="2" t="s">
        <v>50</v>
      </c>
      <c r="E976" s="2" t="s">
        <v>150</v>
      </c>
      <c r="F976" s="5">
        <v>843</v>
      </c>
      <c r="G976">
        <v>1</v>
      </c>
      <c r="H976" t="s">
        <v>4509</v>
      </c>
    </row>
    <row r="977" spans="1:8" x14ac:dyDescent="0.25">
      <c r="A977" s="2" t="s">
        <v>770</v>
      </c>
      <c r="B977" s="2" t="s">
        <v>754</v>
      </c>
      <c r="C977" s="2" t="s">
        <v>764</v>
      </c>
      <c r="D977" s="2" t="s">
        <v>50</v>
      </c>
      <c r="E977" s="2" t="s">
        <v>150</v>
      </c>
      <c r="F977" s="5">
        <v>119</v>
      </c>
      <c r="G977">
        <v>2</v>
      </c>
      <c r="H977" t="s">
        <v>4510</v>
      </c>
    </row>
    <row r="978" spans="1:8" x14ac:dyDescent="0.25">
      <c r="A978" s="2" t="s">
        <v>770</v>
      </c>
      <c r="B978" s="2" t="s">
        <v>754</v>
      </c>
      <c r="C978" s="2" t="s">
        <v>772</v>
      </c>
      <c r="D978" s="2" t="s">
        <v>50</v>
      </c>
      <c r="E978" s="2" t="s">
        <v>150</v>
      </c>
      <c r="F978" s="5">
        <v>3</v>
      </c>
      <c r="G978">
        <v>3</v>
      </c>
      <c r="H978" t="s">
        <v>4511</v>
      </c>
    </row>
    <row r="979" spans="1:8" x14ac:dyDescent="0.25">
      <c r="A979" s="2" t="s">
        <v>773</v>
      </c>
      <c r="B979" s="2" t="s">
        <v>754</v>
      </c>
      <c r="C979" s="2" t="s">
        <v>771</v>
      </c>
      <c r="D979" s="2" t="s">
        <v>50</v>
      </c>
      <c r="E979" s="2" t="s">
        <v>150</v>
      </c>
      <c r="F979" s="5">
        <v>308</v>
      </c>
      <c r="G979">
        <v>1</v>
      </c>
      <c r="H979" t="s">
        <v>4512</v>
      </c>
    </row>
    <row r="980" spans="1:8" x14ac:dyDescent="0.25">
      <c r="A980" s="2" t="s">
        <v>774</v>
      </c>
      <c r="B980" s="2" t="s">
        <v>754</v>
      </c>
      <c r="C980" s="2" t="s">
        <v>764</v>
      </c>
      <c r="D980" s="2" t="s">
        <v>50</v>
      </c>
      <c r="E980" s="2" t="s">
        <v>150</v>
      </c>
      <c r="F980" s="5">
        <v>496</v>
      </c>
      <c r="G980">
        <v>1</v>
      </c>
      <c r="H980" t="s">
        <v>4513</v>
      </c>
    </row>
    <row r="981" spans="1:8" x14ac:dyDescent="0.25">
      <c r="A981" s="2" t="s">
        <v>775</v>
      </c>
      <c r="B981" s="2" t="s">
        <v>754</v>
      </c>
      <c r="C981" s="2" t="s">
        <v>764</v>
      </c>
      <c r="D981" s="2" t="s">
        <v>50</v>
      </c>
      <c r="E981" s="2" t="s">
        <v>150</v>
      </c>
      <c r="F981" s="5">
        <v>559</v>
      </c>
      <c r="G981">
        <v>1</v>
      </c>
      <c r="H981" t="s">
        <v>4514</v>
      </c>
    </row>
    <row r="982" spans="1:8" x14ac:dyDescent="0.25">
      <c r="A982" s="2" t="s">
        <v>775</v>
      </c>
      <c r="B982" s="2" t="s">
        <v>754</v>
      </c>
      <c r="C982" s="2" t="s">
        <v>776</v>
      </c>
      <c r="D982" s="2" t="s">
        <v>50</v>
      </c>
      <c r="E982" s="2" t="s">
        <v>150</v>
      </c>
      <c r="F982" s="5">
        <v>397</v>
      </c>
      <c r="G982">
        <v>2</v>
      </c>
      <c r="H982" t="s">
        <v>4515</v>
      </c>
    </row>
    <row r="983" spans="1:8" x14ac:dyDescent="0.25">
      <c r="A983" s="2" t="s">
        <v>775</v>
      </c>
      <c r="B983" s="2" t="s">
        <v>754</v>
      </c>
      <c r="C983" s="2" t="s">
        <v>772</v>
      </c>
      <c r="D983" s="2" t="s">
        <v>50</v>
      </c>
      <c r="E983" s="2" t="s">
        <v>150</v>
      </c>
      <c r="F983" s="5">
        <v>170</v>
      </c>
      <c r="G983">
        <v>3</v>
      </c>
      <c r="H983" t="s">
        <v>4516</v>
      </c>
    </row>
    <row r="984" spans="1:8" x14ac:dyDescent="0.25">
      <c r="A984" s="2" t="s">
        <v>775</v>
      </c>
      <c r="B984" s="2" t="s">
        <v>777</v>
      </c>
      <c r="C984" s="2" t="s">
        <v>778</v>
      </c>
      <c r="D984" s="2" t="s">
        <v>50</v>
      </c>
      <c r="E984" s="2" t="s">
        <v>150</v>
      </c>
      <c r="F984" s="5">
        <v>1</v>
      </c>
      <c r="G984">
        <v>4</v>
      </c>
      <c r="H984" t="s">
        <v>4517</v>
      </c>
    </row>
    <row r="985" spans="1:8" x14ac:dyDescent="0.25">
      <c r="A985" s="2" t="s">
        <v>779</v>
      </c>
      <c r="B985" s="2" t="s">
        <v>754</v>
      </c>
      <c r="C985" s="2" t="s">
        <v>764</v>
      </c>
      <c r="D985" s="2" t="s">
        <v>50</v>
      </c>
      <c r="E985" s="2" t="s">
        <v>150</v>
      </c>
      <c r="F985" s="5">
        <v>893</v>
      </c>
      <c r="G985">
        <v>1</v>
      </c>
      <c r="H985" t="s">
        <v>4518</v>
      </c>
    </row>
    <row r="986" spans="1:8" x14ac:dyDescent="0.25">
      <c r="A986" s="2" t="s">
        <v>779</v>
      </c>
      <c r="B986" s="2" t="s">
        <v>754</v>
      </c>
      <c r="C986" s="2" t="s">
        <v>765</v>
      </c>
      <c r="D986" s="2" t="s">
        <v>50</v>
      </c>
      <c r="E986" s="2" t="s">
        <v>150</v>
      </c>
      <c r="F986" s="5">
        <v>5</v>
      </c>
      <c r="G986">
        <v>2</v>
      </c>
      <c r="H986" t="s">
        <v>4519</v>
      </c>
    </row>
    <row r="987" spans="1:8" x14ac:dyDescent="0.25">
      <c r="A987" s="2" t="s">
        <v>779</v>
      </c>
      <c r="B987" s="2" t="s">
        <v>754</v>
      </c>
      <c r="C987" s="2" t="s">
        <v>771</v>
      </c>
      <c r="D987" s="2" t="s">
        <v>50</v>
      </c>
      <c r="E987" s="2" t="s">
        <v>150</v>
      </c>
      <c r="F987" s="5">
        <v>4</v>
      </c>
      <c r="G987">
        <v>3</v>
      </c>
      <c r="H987" t="s">
        <v>4520</v>
      </c>
    </row>
    <row r="988" spans="1:8" x14ac:dyDescent="0.25">
      <c r="A988" s="2" t="s">
        <v>780</v>
      </c>
      <c r="B988" s="2" t="s">
        <v>754</v>
      </c>
      <c r="C988" s="2" t="s">
        <v>771</v>
      </c>
      <c r="D988" s="2" t="s">
        <v>50</v>
      </c>
      <c r="E988" s="2" t="s">
        <v>150</v>
      </c>
      <c r="F988" s="5">
        <v>548</v>
      </c>
      <c r="G988">
        <v>1</v>
      </c>
      <c r="H988" t="s">
        <v>4521</v>
      </c>
    </row>
    <row r="989" spans="1:8" x14ac:dyDescent="0.25">
      <c r="A989" s="2" t="s">
        <v>780</v>
      </c>
      <c r="B989" s="2" t="s">
        <v>140</v>
      </c>
      <c r="C989" s="2" t="s">
        <v>760</v>
      </c>
      <c r="D989" s="2" t="s">
        <v>50</v>
      </c>
      <c r="E989" s="2" t="s">
        <v>70</v>
      </c>
      <c r="F989" s="5">
        <v>84</v>
      </c>
      <c r="G989">
        <v>2</v>
      </c>
      <c r="H989" t="s">
        <v>4522</v>
      </c>
    </row>
    <row r="990" spans="1:8" x14ac:dyDescent="0.25">
      <c r="A990" s="2" t="s">
        <v>780</v>
      </c>
      <c r="B990" s="2" t="s">
        <v>754</v>
      </c>
      <c r="C990" s="2" t="s">
        <v>764</v>
      </c>
      <c r="D990" s="2" t="s">
        <v>50</v>
      </c>
      <c r="E990" s="2" t="s">
        <v>150</v>
      </c>
      <c r="F990" s="5">
        <v>35</v>
      </c>
      <c r="G990">
        <v>3</v>
      </c>
      <c r="H990" t="s">
        <v>4523</v>
      </c>
    </row>
    <row r="991" spans="1:8" x14ac:dyDescent="0.25">
      <c r="A991" s="2" t="s">
        <v>780</v>
      </c>
      <c r="B991" s="2" t="s">
        <v>140</v>
      </c>
      <c r="C991" s="2" t="s">
        <v>717</v>
      </c>
      <c r="D991" s="2" t="s">
        <v>50</v>
      </c>
      <c r="E991" s="2" t="s">
        <v>70</v>
      </c>
      <c r="F991" s="5">
        <v>29</v>
      </c>
      <c r="G991">
        <v>4</v>
      </c>
      <c r="H991" t="s">
        <v>4524</v>
      </c>
    </row>
    <row r="992" spans="1:8" x14ac:dyDescent="0.25">
      <c r="A992" s="2" t="s">
        <v>780</v>
      </c>
      <c r="B992" s="2" t="s">
        <v>754</v>
      </c>
      <c r="C992" s="2" t="s">
        <v>755</v>
      </c>
      <c r="D992" s="2" t="s">
        <v>50</v>
      </c>
      <c r="E992" s="2" t="s">
        <v>150</v>
      </c>
      <c r="F992" s="5">
        <v>20</v>
      </c>
      <c r="G992">
        <v>5</v>
      </c>
      <c r="H992" t="s">
        <v>4525</v>
      </c>
    </row>
    <row r="993" spans="1:8" x14ac:dyDescent="0.25">
      <c r="A993" s="2" t="s">
        <v>781</v>
      </c>
      <c r="B993" s="2" t="s">
        <v>754</v>
      </c>
      <c r="C993" s="2" t="s">
        <v>755</v>
      </c>
      <c r="D993" s="2" t="s">
        <v>50</v>
      </c>
      <c r="E993" s="2" t="s">
        <v>150</v>
      </c>
      <c r="F993" s="5">
        <v>486</v>
      </c>
      <c r="G993">
        <v>1</v>
      </c>
      <c r="H993" t="s">
        <v>4526</v>
      </c>
    </row>
    <row r="994" spans="1:8" x14ac:dyDescent="0.25">
      <c r="A994" s="2" t="s">
        <v>782</v>
      </c>
      <c r="B994" s="2" t="s">
        <v>754</v>
      </c>
      <c r="C994" s="2" t="s">
        <v>765</v>
      </c>
      <c r="D994" s="2" t="s">
        <v>50</v>
      </c>
      <c r="E994" s="2" t="s">
        <v>150</v>
      </c>
      <c r="F994" s="5">
        <v>1035</v>
      </c>
      <c r="G994">
        <v>1</v>
      </c>
      <c r="H994" t="s">
        <v>4527</v>
      </c>
    </row>
    <row r="995" spans="1:8" x14ac:dyDescent="0.25">
      <c r="A995" s="2" t="s">
        <v>782</v>
      </c>
      <c r="B995" s="2" t="s">
        <v>754</v>
      </c>
      <c r="C995" s="2" t="s">
        <v>764</v>
      </c>
      <c r="D995" s="2" t="s">
        <v>50</v>
      </c>
      <c r="E995" s="2" t="s">
        <v>150</v>
      </c>
      <c r="F995" s="5">
        <v>78</v>
      </c>
      <c r="G995">
        <v>2</v>
      </c>
      <c r="H995" t="s">
        <v>4528</v>
      </c>
    </row>
    <row r="996" spans="1:8" x14ac:dyDescent="0.25">
      <c r="A996" s="2" t="s">
        <v>782</v>
      </c>
      <c r="B996" s="2" t="s">
        <v>777</v>
      </c>
      <c r="C996" s="2" t="s">
        <v>783</v>
      </c>
      <c r="D996" s="2" t="s">
        <v>50</v>
      </c>
      <c r="E996" s="2" t="s">
        <v>150</v>
      </c>
      <c r="F996" s="5">
        <v>4</v>
      </c>
      <c r="G996">
        <v>3</v>
      </c>
      <c r="H996" t="s">
        <v>4529</v>
      </c>
    </row>
    <row r="997" spans="1:8" x14ac:dyDescent="0.25">
      <c r="A997" s="2" t="s">
        <v>784</v>
      </c>
      <c r="B997" s="2" t="s">
        <v>754</v>
      </c>
      <c r="C997" s="2" t="s">
        <v>765</v>
      </c>
      <c r="D997" s="2" t="s">
        <v>50</v>
      </c>
      <c r="E997" s="2" t="s">
        <v>150</v>
      </c>
      <c r="F997" s="5">
        <v>311</v>
      </c>
      <c r="G997">
        <v>1</v>
      </c>
      <c r="H997" t="s">
        <v>4530</v>
      </c>
    </row>
    <row r="998" spans="1:8" x14ac:dyDescent="0.25">
      <c r="A998" s="2" t="s">
        <v>784</v>
      </c>
      <c r="B998" s="2" t="s">
        <v>754</v>
      </c>
      <c r="C998" s="2" t="s">
        <v>755</v>
      </c>
      <c r="D998" s="2" t="s">
        <v>50</v>
      </c>
      <c r="E998" s="2" t="s">
        <v>150</v>
      </c>
      <c r="F998" s="5">
        <v>119</v>
      </c>
      <c r="G998">
        <v>2</v>
      </c>
      <c r="H998" t="s">
        <v>4531</v>
      </c>
    </row>
    <row r="999" spans="1:8" x14ac:dyDescent="0.25">
      <c r="A999" s="2" t="s">
        <v>784</v>
      </c>
      <c r="B999" s="2" t="s">
        <v>58</v>
      </c>
      <c r="C999" s="2" t="s">
        <v>756</v>
      </c>
      <c r="D999" s="2" t="s">
        <v>50</v>
      </c>
      <c r="E999" s="2" t="s">
        <v>150</v>
      </c>
      <c r="F999" s="5">
        <v>5</v>
      </c>
      <c r="G999">
        <v>3</v>
      </c>
      <c r="H999" t="s">
        <v>4532</v>
      </c>
    </row>
    <row r="1000" spans="1:8" x14ac:dyDescent="0.25">
      <c r="A1000" s="2" t="s">
        <v>784</v>
      </c>
      <c r="B1000" s="2" t="s">
        <v>148</v>
      </c>
      <c r="C1000" s="2" t="s">
        <v>149</v>
      </c>
      <c r="D1000" s="2" t="s">
        <v>50</v>
      </c>
      <c r="E1000" s="2" t="s">
        <v>150</v>
      </c>
      <c r="F1000" s="5">
        <v>3</v>
      </c>
      <c r="G1000">
        <v>4</v>
      </c>
      <c r="H1000" t="s">
        <v>4533</v>
      </c>
    </row>
    <row r="1001" spans="1:8" x14ac:dyDescent="0.25">
      <c r="A1001" s="2" t="s">
        <v>785</v>
      </c>
      <c r="B1001" s="2" t="s">
        <v>58</v>
      </c>
      <c r="C1001" s="2" t="s">
        <v>756</v>
      </c>
      <c r="D1001" s="2" t="s">
        <v>50</v>
      </c>
      <c r="E1001" s="2" t="s">
        <v>150</v>
      </c>
      <c r="F1001" s="5">
        <v>215</v>
      </c>
      <c r="G1001">
        <v>1</v>
      </c>
      <c r="H1001" t="s">
        <v>4534</v>
      </c>
    </row>
    <row r="1002" spans="1:8" x14ac:dyDescent="0.25">
      <c r="A1002" s="2" t="s">
        <v>785</v>
      </c>
      <c r="B1002" s="2" t="s">
        <v>754</v>
      </c>
      <c r="C1002" s="2" t="s">
        <v>755</v>
      </c>
      <c r="D1002" s="2" t="s">
        <v>50</v>
      </c>
      <c r="E1002" s="2" t="s">
        <v>150</v>
      </c>
      <c r="F1002" s="5">
        <v>212</v>
      </c>
      <c r="G1002">
        <v>2</v>
      </c>
      <c r="H1002" t="s">
        <v>4535</v>
      </c>
    </row>
    <row r="1003" spans="1:8" x14ac:dyDescent="0.25">
      <c r="A1003" s="2" t="s">
        <v>785</v>
      </c>
      <c r="B1003" s="2" t="s">
        <v>148</v>
      </c>
      <c r="C1003" s="2" t="s">
        <v>149</v>
      </c>
      <c r="D1003" s="2" t="s">
        <v>50</v>
      </c>
      <c r="E1003" s="2" t="s">
        <v>150</v>
      </c>
      <c r="F1003" s="5">
        <v>48</v>
      </c>
      <c r="G1003">
        <v>3</v>
      </c>
      <c r="H1003" t="s">
        <v>4536</v>
      </c>
    </row>
    <row r="1004" spans="1:8" x14ac:dyDescent="0.25">
      <c r="A1004" s="2" t="s">
        <v>786</v>
      </c>
      <c r="B1004" s="2" t="s">
        <v>148</v>
      </c>
      <c r="C1004" s="2" t="s">
        <v>149</v>
      </c>
      <c r="D1004" s="2" t="s">
        <v>50</v>
      </c>
      <c r="E1004" s="2" t="s">
        <v>150</v>
      </c>
      <c r="F1004" s="5">
        <v>283</v>
      </c>
      <c r="G1004">
        <v>1</v>
      </c>
      <c r="H1004" t="s">
        <v>4537</v>
      </c>
    </row>
    <row r="1005" spans="1:8" x14ac:dyDescent="0.25">
      <c r="A1005" s="2" t="s">
        <v>786</v>
      </c>
      <c r="B1005" s="2" t="s">
        <v>58</v>
      </c>
      <c r="C1005" s="2" t="s">
        <v>756</v>
      </c>
      <c r="D1005" s="2" t="s">
        <v>50</v>
      </c>
      <c r="E1005" s="2" t="s">
        <v>150</v>
      </c>
      <c r="F1005" s="5">
        <v>10</v>
      </c>
      <c r="G1005">
        <v>2</v>
      </c>
      <c r="H1005" t="s">
        <v>4538</v>
      </c>
    </row>
    <row r="1006" spans="1:8" x14ac:dyDescent="0.25">
      <c r="A1006" s="2" t="s">
        <v>786</v>
      </c>
      <c r="B1006" s="2" t="s">
        <v>777</v>
      </c>
      <c r="C1006" s="2" t="s">
        <v>787</v>
      </c>
      <c r="D1006" s="2" t="s">
        <v>50</v>
      </c>
      <c r="E1006" s="2" t="s">
        <v>150</v>
      </c>
      <c r="F1006" s="5">
        <v>2</v>
      </c>
      <c r="G1006">
        <v>3</v>
      </c>
      <c r="H1006" t="s">
        <v>4539</v>
      </c>
    </row>
    <row r="1007" spans="1:8" x14ac:dyDescent="0.25">
      <c r="A1007" s="2" t="s">
        <v>788</v>
      </c>
      <c r="B1007" s="2" t="s">
        <v>754</v>
      </c>
      <c r="C1007" s="2" t="s">
        <v>764</v>
      </c>
      <c r="D1007" s="2" t="s">
        <v>50</v>
      </c>
      <c r="E1007" s="2" t="s">
        <v>150</v>
      </c>
      <c r="F1007" s="5">
        <v>319</v>
      </c>
      <c r="G1007">
        <v>1</v>
      </c>
      <c r="H1007" t="s">
        <v>4540</v>
      </c>
    </row>
    <row r="1008" spans="1:8" x14ac:dyDescent="0.25">
      <c r="A1008" s="2" t="s">
        <v>788</v>
      </c>
      <c r="B1008" s="2" t="s">
        <v>754</v>
      </c>
      <c r="C1008" s="2" t="s">
        <v>765</v>
      </c>
      <c r="D1008" s="2" t="s">
        <v>50</v>
      </c>
      <c r="E1008" s="2" t="s">
        <v>150</v>
      </c>
      <c r="F1008" s="5">
        <v>7</v>
      </c>
      <c r="G1008">
        <v>2</v>
      </c>
      <c r="H1008" t="s">
        <v>4541</v>
      </c>
    </row>
    <row r="1009" spans="1:8" x14ac:dyDescent="0.25">
      <c r="A1009" s="2" t="s">
        <v>789</v>
      </c>
      <c r="B1009" s="2" t="s">
        <v>58</v>
      </c>
      <c r="C1009" s="2" t="s">
        <v>756</v>
      </c>
      <c r="D1009" s="2" t="s">
        <v>50</v>
      </c>
      <c r="E1009" s="2" t="s">
        <v>150</v>
      </c>
      <c r="F1009" s="5">
        <v>3</v>
      </c>
      <c r="G1009">
        <v>1</v>
      </c>
      <c r="H1009" t="s">
        <v>4542</v>
      </c>
    </row>
    <row r="1010" spans="1:8" x14ac:dyDescent="0.25">
      <c r="A1010" s="2" t="s">
        <v>792</v>
      </c>
      <c r="B1010" s="2" t="s">
        <v>425</v>
      </c>
      <c r="C1010" s="2" t="s">
        <v>426</v>
      </c>
      <c r="D1010" s="2" t="s">
        <v>50</v>
      </c>
      <c r="E1010" s="2" t="s">
        <v>199</v>
      </c>
      <c r="F1010" s="5">
        <v>5</v>
      </c>
      <c r="G1010">
        <v>1</v>
      </c>
      <c r="H1010" t="s">
        <v>4543</v>
      </c>
    </row>
    <row r="1011" spans="1:8" x14ac:dyDescent="0.25">
      <c r="A1011" s="2" t="s">
        <v>794</v>
      </c>
      <c r="B1011" s="2" t="s">
        <v>58</v>
      </c>
      <c r="C1011" s="2" t="s">
        <v>795</v>
      </c>
      <c r="D1011" s="2" t="s">
        <v>50</v>
      </c>
      <c r="E1011" s="2" t="s">
        <v>457</v>
      </c>
      <c r="F1011" s="5">
        <v>1281</v>
      </c>
      <c r="G1011">
        <v>1</v>
      </c>
      <c r="H1011" t="s">
        <v>4544</v>
      </c>
    </row>
    <row r="1012" spans="1:8" x14ac:dyDescent="0.25">
      <c r="A1012" s="2" t="s">
        <v>796</v>
      </c>
      <c r="B1012" s="2" t="s">
        <v>58</v>
      </c>
      <c r="C1012" s="2" t="s">
        <v>795</v>
      </c>
      <c r="D1012" s="2" t="s">
        <v>50</v>
      </c>
      <c r="E1012" s="2" t="s">
        <v>457</v>
      </c>
      <c r="F1012" s="5">
        <v>687</v>
      </c>
      <c r="G1012">
        <v>1</v>
      </c>
      <c r="H1012" t="s">
        <v>4545</v>
      </c>
    </row>
    <row r="1013" spans="1:8" x14ac:dyDescent="0.25">
      <c r="A1013" s="2" t="s">
        <v>796</v>
      </c>
      <c r="B1013" s="2" t="s">
        <v>58</v>
      </c>
      <c r="C1013" s="2" t="s">
        <v>797</v>
      </c>
      <c r="D1013" s="2" t="s">
        <v>50</v>
      </c>
      <c r="E1013" s="2" t="s">
        <v>457</v>
      </c>
      <c r="F1013" s="5">
        <v>6</v>
      </c>
      <c r="G1013">
        <v>2</v>
      </c>
      <c r="H1013" t="s">
        <v>4546</v>
      </c>
    </row>
    <row r="1014" spans="1:8" x14ac:dyDescent="0.25">
      <c r="A1014" s="2" t="s">
        <v>798</v>
      </c>
      <c r="B1014" s="2" t="s">
        <v>58</v>
      </c>
      <c r="C1014" s="2" t="s">
        <v>795</v>
      </c>
      <c r="D1014" s="2" t="s">
        <v>50</v>
      </c>
      <c r="E1014" s="2" t="s">
        <v>457</v>
      </c>
      <c r="F1014" s="5">
        <v>405</v>
      </c>
      <c r="G1014">
        <v>1</v>
      </c>
      <c r="H1014" t="s">
        <v>4547</v>
      </c>
    </row>
    <row r="1015" spans="1:8" x14ac:dyDescent="0.25">
      <c r="A1015" s="2" t="s">
        <v>798</v>
      </c>
      <c r="B1015" s="2" t="s">
        <v>58</v>
      </c>
      <c r="C1015" s="2" t="s">
        <v>797</v>
      </c>
      <c r="D1015" s="2" t="s">
        <v>50</v>
      </c>
      <c r="E1015" s="2" t="s">
        <v>457</v>
      </c>
      <c r="F1015" s="5">
        <v>346</v>
      </c>
      <c r="G1015">
        <v>2</v>
      </c>
      <c r="H1015" t="s">
        <v>4548</v>
      </c>
    </row>
    <row r="1016" spans="1:8" x14ac:dyDescent="0.25">
      <c r="A1016" s="2" t="s">
        <v>798</v>
      </c>
      <c r="B1016" s="2" t="s">
        <v>58</v>
      </c>
      <c r="C1016" s="2" t="s">
        <v>799</v>
      </c>
      <c r="D1016" s="2" t="s">
        <v>50</v>
      </c>
      <c r="E1016" s="2" t="s">
        <v>457</v>
      </c>
      <c r="F1016" s="5">
        <v>2</v>
      </c>
      <c r="G1016">
        <v>3</v>
      </c>
      <c r="H1016" t="s">
        <v>4549</v>
      </c>
    </row>
    <row r="1017" spans="1:8" x14ac:dyDescent="0.25">
      <c r="A1017" s="2" t="s">
        <v>800</v>
      </c>
      <c r="B1017" s="2" t="s">
        <v>58</v>
      </c>
      <c r="C1017" s="2" t="s">
        <v>799</v>
      </c>
      <c r="D1017" s="2" t="s">
        <v>50</v>
      </c>
      <c r="E1017" s="2" t="s">
        <v>457</v>
      </c>
      <c r="F1017" s="5">
        <v>739</v>
      </c>
      <c r="G1017">
        <v>1</v>
      </c>
      <c r="H1017" t="s">
        <v>4550</v>
      </c>
    </row>
    <row r="1018" spans="1:8" x14ac:dyDescent="0.25">
      <c r="A1018" s="2" t="s">
        <v>800</v>
      </c>
      <c r="B1018" s="2" t="s">
        <v>58</v>
      </c>
      <c r="C1018" s="2" t="s">
        <v>795</v>
      </c>
      <c r="D1018" s="2" t="s">
        <v>50</v>
      </c>
      <c r="E1018" s="2" t="s">
        <v>457</v>
      </c>
      <c r="F1018" s="5">
        <v>156</v>
      </c>
      <c r="G1018">
        <v>2</v>
      </c>
      <c r="H1018" t="s">
        <v>4551</v>
      </c>
    </row>
    <row r="1019" spans="1:8" x14ac:dyDescent="0.25">
      <c r="A1019" s="2" t="s">
        <v>801</v>
      </c>
      <c r="B1019" s="2" t="s">
        <v>58</v>
      </c>
      <c r="C1019" s="2" t="s">
        <v>799</v>
      </c>
      <c r="D1019" s="2" t="s">
        <v>50</v>
      </c>
      <c r="E1019" s="2" t="s">
        <v>457</v>
      </c>
      <c r="F1019" s="5">
        <v>513</v>
      </c>
      <c r="G1019">
        <v>1</v>
      </c>
      <c r="H1019" t="s">
        <v>4552</v>
      </c>
    </row>
    <row r="1020" spans="1:8" x14ac:dyDescent="0.25">
      <c r="A1020" s="2" t="s">
        <v>801</v>
      </c>
      <c r="B1020" s="2" t="s">
        <v>58</v>
      </c>
      <c r="C1020" s="2" t="s">
        <v>795</v>
      </c>
      <c r="D1020" s="2" t="s">
        <v>50</v>
      </c>
      <c r="E1020" s="2" t="s">
        <v>457</v>
      </c>
      <c r="F1020" s="5">
        <v>2</v>
      </c>
      <c r="G1020">
        <v>2</v>
      </c>
      <c r="H1020" t="s">
        <v>4553</v>
      </c>
    </row>
    <row r="1021" spans="1:8" x14ac:dyDescent="0.25">
      <c r="A1021" s="2" t="s">
        <v>802</v>
      </c>
      <c r="B1021" s="2" t="s">
        <v>58</v>
      </c>
      <c r="C1021" s="2" t="s">
        <v>795</v>
      </c>
      <c r="D1021" s="2" t="s">
        <v>50</v>
      </c>
      <c r="E1021" s="2" t="s">
        <v>457</v>
      </c>
      <c r="F1021" s="5">
        <v>1001</v>
      </c>
      <c r="G1021">
        <v>1</v>
      </c>
      <c r="H1021" t="s">
        <v>4554</v>
      </c>
    </row>
    <row r="1022" spans="1:8" x14ac:dyDescent="0.25">
      <c r="A1022" s="2" t="s">
        <v>803</v>
      </c>
      <c r="B1022" s="2" t="s">
        <v>58</v>
      </c>
      <c r="C1022" s="2" t="s">
        <v>795</v>
      </c>
      <c r="D1022" s="2" t="s">
        <v>50</v>
      </c>
      <c r="E1022" s="2" t="s">
        <v>457</v>
      </c>
      <c r="F1022" s="5">
        <v>1229</v>
      </c>
      <c r="G1022">
        <v>1</v>
      </c>
      <c r="H1022" t="s">
        <v>4555</v>
      </c>
    </row>
    <row r="1023" spans="1:8" x14ac:dyDescent="0.25">
      <c r="A1023" s="2" t="s">
        <v>804</v>
      </c>
      <c r="B1023" s="2" t="s">
        <v>58</v>
      </c>
      <c r="C1023" s="2" t="s">
        <v>795</v>
      </c>
      <c r="D1023" s="2" t="s">
        <v>50</v>
      </c>
      <c r="E1023" s="2" t="s">
        <v>457</v>
      </c>
      <c r="F1023" s="5">
        <v>1220</v>
      </c>
      <c r="G1023">
        <v>1</v>
      </c>
      <c r="H1023" t="s">
        <v>4556</v>
      </c>
    </row>
    <row r="1024" spans="1:8" x14ac:dyDescent="0.25">
      <c r="A1024" s="2" t="s">
        <v>804</v>
      </c>
      <c r="B1024" s="2" t="s">
        <v>58</v>
      </c>
      <c r="C1024" s="2" t="s">
        <v>456</v>
      </c>
      <c r="D1024" s="2" t="s">
        <v>50</v>
      </c>
      <c r="E1024" s="2" t="s">
        <v>457</v>
      </c>
      <c r="F1024" s="5">
        <v>90</v>
      </c>
      <c r="G1024">
        <v>2</v>
      </c>
      <c r="H1024" t="s">
        <v>4557</v>
      </c>
    </row>
    <row r="1025" spans="1:8" x14ac:dyDescent="0.25">
      <c r="A1025" s="2" t="s">
        <v>805</v>
      </c>
      <c r="B1025" s="2" t="s">
        <v>58</v>
      </c>
      <c r="C1025" s="2" t="s">
        <v>795</v>
      </c>
      <c r="D1025" s="2" t="s">
        <v>50</v>
      </c>
      <c r="E1025" s="2" t="s">
        <v>457</v>
      </c>
      <c r="F1025" s="5">
        <v>1191</v>
      </c>
      <c r="G1025">
        <v>1</v>
      </c>
      <c r="H1025" t="s">
        <v>4558</v>
      </c>
    </row>
    <row r="1026" spans="1:8" x14ac:dyDescent="0.25">
      <c r="A1026" s="2" t="s">
        <v>805</v>
      </c>
      <c r="B1026" s="2" t="s">
        <v>58</v>
      </c>
      <c r="C1026" s="2" t="s">
        <v>797</v>
      </c>
      <c r="D1026" s="2" t="s">
        <v>50</v>
      </c>
      <c r="E1026" s="2" t="s">
        <v>457</v>
      </c>
      <c r="F1026" s="5">
        <v>3</v>
      </c>
      <c r="G1026">
        <v>2</v>
      </c>
      <c r="H1026" t="s">
        <v>4559</v>
      </c>
    </row>
    <row r="1027" spans="1:8" x14ac:dyDescent="0.25">
      <c r="A1027" s="2" t="s">
        <v>806</v>
      </c>
      <c r="B1027" s="2" t="s">
        <v>58</v>
      </c>
      <c r="C1027" s="2" t="s">
        <v>795</v>
      </c>
      <c r="D1027" s="2" t="s">
        <v>50</v>
      </c>
      <c r="E1027" s="2" t="s">
        <v>457</v>
      </c>
      <c r="F1027" s="5">
        <v>3</v>
      </c>
      <c r="G1027">
        <v>1</v>
      </c>
      <c r="H1027" t="s">
        <v>4560</v>
      </c>
    </row>
    <row r="1028" spans="1:8" x14ac:dyDescent="0.25">
      <c r="A1028" s="2" t="s">
        <v>807</v>
      </c>
      <c r="B1028" s="2" t="s">
        <v>58</v>
      </c>
      <c r="C1028" s="2" t="s">
        <v>797</v>
      </c>
      <c r="D1028" s="2" t="s">
        <v>50</v>
      </c>
      <c r="E1028" s="2" t="s">
        <v>457</v>
      </c>
      <c r="F1028" s="5">
        <v>2</v>
      </c>
      <c r="G1028">
        <v>1</v>
      </c>
      <c r="H1028" t="s">
        <v>4561</v>
      </c>
    </row>
    <row r="1029" spans="1:8" x14ac:dyDescent="0.25">
      <c r="A1029" s="2" t="s">
        <v>807</v>
      </c>
      <c r="B1029" s="2" t="s">
        <v>58</v>
      </c>
      <c r="C1029" s="2" t="s">
        <v>795</v>
      </c>
      <c r="D1029" s="2" t="s">
        <v>50</v>
      </c>
      <c r="E1029" s="2" t="s">
        <v>457</v>
      </c>
      <c r="F1029" s="5">
        <v>1</v>
      </c>
      <c r="G1029">
        <v>2</v>
      </c>
      <c r="H1029" t="s">
        <v>4562</v>
      </c>
    </row>
    <row r="1030" spans="1:8" x14ac:dyDescent="0.25">
      <c r="A1030" s="2" t="s">
        <v>808</v>
      </c>
      <c r="B1030" s="2" t="s">
        <v>58</v>
      </c>
      <c r="C1030" s="2" t="s">
        <v>795</v>
      </c>
      <c r="D1030" s="2" t="s">
        <v>50</v>
      </c>
      <c r="E1030" s="2" t="s">
        <v>457</v>
      </c>
      <c r="F1030" s="5">
        <v>20</v>
      </c>
      <c r="G1030">
        <v>1</v>
      </c>
      <c r="H1030" t="s">
        <v>4563</v>
      </c>
    </row>
    <row r="1031" spans="1:8" x14ac:dyDescent="0.25">
      <c r="A1031" s="2" t="s">
        <v>809</v>
      </c>
      <c r="B1031" s="2" t="s">
        <v>58</v>
      </c>
      <c r="C1031" s="2" t="s">
        <v>810</v>
      </c>
      <c r="D1031" s="2" t="s">
        <v>50</v>
      </c>
      <c r="E1031" s="2" t="s">
        <v>457</v>
      </c>
      <c r="F1031" s="5">
        <v>1323</v>
      </c>
      <c r="G1031">
        <v>1</v>
      </c>
      <c r="H1031" t="s">
        <v>4564</v>
      </c>
    </row>
    <row r="1032" spans="1:8" x14ac:dyDescent="0.25">
      <c r="A1032" s="2" t="s">
        <v>809</v>
      </c>
      <c r="B1032" s="2" t="s">
        <v>58</v>
      </c>
      <c r="C1032" s="2" t="s">
        <v>795</v>
      </c>
      <c r="D1032" s="2" t="s">
        <v>50</v>
      </c>
      <c r="E1032" s="2" t="s">
        <v>457</v>
      </c>
      <c r="F1032" s="5">
        <v>4</v>
      </c>
      <c r="G1032">
        <v>2</v>
      </c>
      <c r="H1032" t="s">
        <v>4565</v>
      </c>
    </row>
    <row r="1033" spans="1:8" x14ac:dyDescent="0.25">
      <c r="A1033" s="2" t="s">
        <v>811</v>
      </c>
      <c r="B1033" s="2" t="s">
        <v>209</v>
      </c>
      <c r="C1033" s="2" t="s">
        <v>813</v>
      </c>
      <c r="D1033" s="2" t="s">
        <v>50</v>
      </c>
      <c r="E1033" s="2" t="s">
        <v>211</v>
      </c>
      <c r="F1033" s="5">
        <v>861</v>
      </c>
      <c r="G1033">
        <v>1</v>
      </c>
      <c r="H1033" t="s">
        <v>4566</v>
      </c>
    </row>
    <row r="1034" spans="1:8" x14ac:dyDescent="0.25">
      <c r="A1034" s="2" t="s">
        <v>811</v>
      </c>
      <c r="B1034" s="2" t="s">
        <v>209</v>
      </c>
      <c r="C1034" s="2" t="s">
        <v>812</v>
      </c>
      <c r="D1034" s="2" t="s">
        <v>50</v>
      </c>
      <c r="E1034" s="2" t="s">
        <v>211</v>
      </c>
      <c r="F1034" s="5">
        <v>11</v>
      </c>
      <c r="G1034">
        <v>2</v>
      </c>
      <c r="H1034" t="s">
        <v>4567</v>
      </c>
    </row>
    <row r="1035" spans="1:8" x14ac:dyDescent="0.25">
      <c r="A1035" s="2" t="s">
        <v>814</v>
      </c>
      <c r="B1035" s="2" t="s">
        <v>209</v>
      </c>
      <c r="C1035" s="2" t="s">
        <v>813</v>
      </c>
      <c r="D1035" s="2" t="s">
        <v>50</v>
      </c>
      <c r="E1035" s="2" t="s">
        <v>211</v>
      </c>
      <c r="F1035" s="5">
        <v>417</v>
      </c>
      <c r="G1035">
        <v>1</v>
      </c>
      <c r="H1035" t="s">
        <v>4568</v>
      </c>
    </row>
    <row r="1036" spans="1:8" x14ac:dyDescent="0.25">
      <c r="A1036" s="2" t="s">
        <v>814</v>
      </c>
      <c r="B1036" s="2" t="s">
        <v>58</v>
      </c>
      <c r="C1036" s="2" t="s">
        <v>795</v>
      </c>
      <c r="D1036" s="2" t="s">
        <v>50</v>
      </c>
      <c r="E1036" s="2" t="s">
        <v>457</v>
      </c>
      <c r="F1036" s="5">
        <v>33</v>
      </c>
      <c r="G1036">
        <v>2</v>
      </c>
      <c r="H1036" t="s">
        <v>4569</v>
      </c>
    </row>
    <row r="1037" spans="1:8" x14ac:dyDescent="0.25">
      <c r="A1037" s="2" t="s">
        <v>815</v>
      </c>
      <c r="B1037" s="2" t="s">
        <v>58</v>
      </c>
      <c r="C1037" s="2" t="s">
        <v>795</v>
      </c>
      <c r="D1037" s="2" t="s">
        <v>50</v>
      </c>
      <c r="E1037" s="2" t="s">
        <v>457</v>
      </c>
      <c r="F1037" s="5">
        <v>702</v>
      </c>
      <c r="G1037">
        <v>1</v>
      </c>
      <c r="H1037" t="s">
        <v>4570</v>
      </c>
    </row>
    <row r="1038" spans="1:8" x14ac:dyDescent="0.25">
      <c r="A1038" s="2" t="s">
        <v>815</v>
      </c>
      <c r="B1038" s="2" t="s">
        <v>209</v>
      </c>
      <c r="C1038" s="2" t="s">
        <v>813</v>
      </c>
      <c r="D1038" s="2" t="s">
        <v>50</v>
      </c>
      <c r="E1038" s="2" t="s">
        <v>211</v>
      </c>
      <c r="F1038" s="5">
        <v>2</v>
      </c>
      <c r="G1038">
        <v>2</v>
      </c>
      <c r="H1038" t="s">
        <v>4571</v>
      </c>
    </row>
    <row r="1039" spans="1:8" x14ac:dyDescent="0.25">
      <c r="A1039" s="2" t="s">
        <v>815</v>
      </c>
      <c r="B1039" s="2" t="s">
        <v>425</v>
      </c>
      <c r="C1039" s="2" t="s">
        <v>428</v>
      </c>
      <c r="D1039" s="2" t="s">
        <v>50</v>
      </c>
      <c r="E1039" s="2" t="s">
        <v>199</v>
      </c>
      <c r="F1039" s="5">
        <v>1</v>
      </c>
      <c r="G1039">
        <v>3</v>
      </c>
      <c r="H1039" t="s">
        <v>4572</v>
      </c>
    </row>
    <row r="1040" spans="1:8" x14ac:dyDescent="0.25">
      <c r="A1040" s="2" t="s">
        <v>816</v>
      </c>
      <c r="B1040" s="2" t="s">
        <v>58</v>
      </c>
      <c r="C1040" s="2" t="s">
        <v>795</v>
      </c>
      <c r="D1040" s="2" t="s">
        <v>50</v>
      </c>
      <c r="E1040" s="2" t="s">
        <v>457</v>
      </c>
      <c r="F1040" s="5">
        <v>958</v>
      </c>
      <c r="G1040">
        <v>1</v>
      </c>
      <c r="H1040" t="s">
        <v>4573</v>
      </c>
    </row>
    <row r="1041" spans="1:8" x14ac:dyDescent="0.25">
      <c r="A1041" s="2" t="s">
        <v>817</v>
      </c>
      <c r="B1041" s="2" t="s">
        <v>58</v>
      </c>
      <c r="C1041" s="2" t="s">
        <v>795</v>
      </c>
      <c r="D1041" s="2" t="s">
        <v>50</v>
      </c>
      <c r="E1041" s="2" t="s">
        <v>457</v>
      </c>
      <c r="F1041" s="5">
        <v>1156</v>
      </c>
      <c r="G1041">
        <v>1</v>
      </c>
      <c r="H1041" t="s">
        <v>4574</v>
      </c>
    </row>
    <row r="1042" spans="1:8" x14ac:dyDescent="0.25">
      <c r="A1042" s="2" t="s">
        <v>818</v>
      </c>
      <c r="B1042" s="2" t="s">
        <v>58</v>
      </c>
      <c r="C1042" s="2" t="s">
        <v>795</v>
      </c>
      <c r="D1042" s="2" t="s">
        <v>50</v>
      </c>
      <c r="E1042" s="2" t="s">
        <v>457</v>
      </c>
      <c r="F1042" s="5">
        <v>694</v>
      </c>
      <c r="G1042">
        <v>1</v>
      </c>
      <c r="H1042" t="s">
        <v>4575</v>
      </c>
    </row>
    <row r="1043" spans="1:8" x14ac:dyDescent="0.25">
      <c r="A1043" s="2" t="s">
        <v>819</v>
      </c>
      <c r="B1043" s="2" t="s">
        <v>58</v>
      </c>
      <c r="C1043" s="2" t="s">
        <v>795</v>
      </c>
      <c r="D1043" s="2" t="s">
        <v>50</v>
      </c>
      <c r="E1043" s="2" t="s">
        <v>457</v>
      </c>
      <c r="F1043" s="5">
        <v>563</v>
      </c>
      <c r="G1043">
        <v>1</v>
      </c>
      <c r="H1043" t="s">
        <v>4576</v>
      </c>
    </row>
    <row r="1044" spans="1:8" x14ac:dyDescent="0.25">
      <c r="A1044" s="2" t="s">
        <v>820</v>
      </c>
      <c r="B1044" s="2" t="s">
        <v>58</v>
      </c>
      <c r="C1044" s="2" t="s">
        <v>795</v>
      </c>
      <c r="D1044" s="2" t="s">
        <v>50</v>
      </c>
      <c r="E1044" s="2" t="s">
        <v>457</v>
      </c>
      <c r="F1044" s="5">
        <v>525</v>
      </c>
      <c r="G1044">
        <v>1</v>
      </c>
      <c r="H1044" t="s">
        <v>4577</v>
      </c>
    </row>
    <row r="1045" spans="1:8" x14ac:dyDescent="0.25">
      <c r="A1045" s="2" t="s">
        <v>821</v>
      </c>
      <c r="B1045" s="2" t="s">
        <v>58</v>
      </c>
      <c r="C1045" s="2" t="s">
        <v>810</v>
      </c>
      <c r="D1045" s="2" t="s">
        <v>50</v>
      </c>
      <c r="E1045" s="2" t="s">
        <v>457</v>
      </c>
      <c r="F1045" s="5">
        <v>438</v>
      </c>
      <c r="G1045">
        <v>1</v>
      </c>
      <c r="H1045" t="s">
        <v>4578</v>
      </c>
    </row>
    <row r="1046" spans="1:8" x14ac:dyDescent="0.25">
      <c r="A1046" s="2" t="s">
        <v>821</v>
      </c>
      <c r="B1046" s="2" t="s">
        <v>58</v>
      </c>
      <c r="C1046" s="2" t="s">
        <v>795</v>
      </c>
      <c r="D1046" s="2" t="s">
        <v>50</v>
      </c>
      <c r="E1046" s="2" t="s">
        <v>457</v>
      </c>
      <c r="F1046" s="5">
        <v>193</v>
      </c>
      <c r="G1046">
        <v>2</v>
      </c>
      <c r="H1046" t="s">
        <v>4579</v>
      </c>
    </row>
    <row r="1047" spans="1:8" x14ac:dyDescent="0.25">
      <c r="A1047" s="2" t="s">
        <v>821</v>
      </c>
      <c r="B1047" s="2" t="s">
        <v>209</v>
      </c>
      <c r="C1047" s="2" t="s">
        <v>813</v>
      </c>
      <c r="D1047" s="2" t="s">
        <v>50</v>
      </c>
      <c r="E1047" s="2" t="s">
        <v>211</v>
      </c>
      <c r="F1047" s="5">
        <v>98</v>
      </c>
      <c r="G1047">
        <v>3</v>
      </c>
      <c r="H1047" t="s">
        <v>4580</v>
      </c>
    </row>
    <row r="1048" spans="1:8" x14ac:dyDescent="0.25">
      <c r="A1048" s="2" t="s">
        <v>821</v>
      </c>
      <c r="B1048" s="2" t="s">
        <v>58</v>
      </c>
      <c r="C1048" s="2" t="s">
        <v>822</v>
      </c>
      <c r="D1048" s="2" t="s">
        <v>50</v>
      </c>
      <c r="E1048" s="2" t="s">
        <v>457</v>
      </c>
      <c r="F1048" s="5">
        <v>7</v>
      </c>
      <c r="G1048">
        <v>4</v>
      </c>
      <c r="H1048" t="s">
        <v>4581</v>
      </c>
    </row>
    <row r="1049" spans="1:8" x14ac:dyDescent="0.25">
      <c r="A1049" s="2" t="s">
        <v>821</v>
      </c>
      <c r="B1049" s="2" t="s">
        <v>209</v>
      </c>
      <c r="C1049" s="2" t="s">
        <v>812</v>
      </c>
      <c r="D1049" s="2" t="s">
        <v>50</v>
      </c>
      <c r="E1049" s="2" t="s">
        <v>211</v>
      </c>
      <c r="F1049" s="5">
        <v>3</v>
      </c>
      <c r="G1049">
        <v>5</v>
      </c>
      <c r="H1049" t="s">
        <v>4582</v>
      </c>
    </row>
    <row r="1050" spans="1:8" x14ac:dyDescent="0.25">
      <c r="A1050" s="2" t="s">
        <v>823</v>
      </c>
      <c r="B1050" s="2" t="s">
        <v>58</v>
      </c>
      <c r="C1050" s="2" t="s">
        <v>810</v>
      </c>
      <c r="D1050" s="2" t="s">
        <v>50</v>
      </c>
      <c r="E1050" s="2" t="s">
        <v>457</v>
      </c>
      <c r="F1050" s="5">
        <v>1155</v>
      </c>
      <c r="G1050">
        <v>1</v>
      </c>
      <c r="H1050" t="s">
        <v>4583</v>
      </c>
    </row>
    <row r="1051" spans="1:8" x14ac:dyDescent="0.25">
      <c r="A1051" s="2" t="s">
        <v>824</v>
      </c>
      <c r="B1051" s="2" t="s">
        <v>58</v>
      </c>
      <c r="C1051" s="2" t="s">
        <v>795</v>
      </c>
      <c r="D1051" s="2" t="s">
        <v>50</v>
      </c>
      <c r="E1051" s="2" t="s">
        <v>457</v>
      </c>
      <c r="F1051" s="5">
        <v>298</v>
      </c>
      <c r="G1051">
        <v>1</v>
      </c>
      <c r="H1051" t="s">
        <v>4584</v>
      </c>
    </row>
    <row r="1052" spans="1:8" x14ac:dyDescent="0.25">
      <c r="A1052" s="2" t="s">
        <v>824</v>
      </c>
      <c r="B1052" s="2" t="s">
        <v>58</v>
      </c>
      <c r="C1052" s="2" t="s">
        <v>810</v>
      </c>
      <c r="D1052" s="2" t="s">
        <v>50</v>
      </c>
      <c r="E1052" s="2" t="s">
        <v>457</v>
      </c>
      <c r="F1052" s="5">
        <v>2</v>
      </c>
      <c r="G1052">
        <v>2</v>
      </c>
      <c r="H1052" t="s">
        <v>4585</v>
      </c>
    </row>
    <row r="1053" spans="1:8" x14ac:dyDescent="0.25">
      <c r="A1053" s="2" t="s">
        <v>825</v>
      </c>
      <c r="B1053" s="2" t="s">
        <v>58</v>
      </c>
      <c r="C1053" s="2" t="s">
        <v>795</v>
      </c>
      <c r="D1053" s="2" t="s">
        <v>50</v>
      </c>
      <c r="E1053" s="2" t="s">
        <v>457</v>
      </c>
      <c r="F1053" s="5">
        <v>719</v>
      </c>
      <c r="G1053">
        <v>1</v>
      </c>
      <c r="H1053" t="s">
        <v>4586</v>
      </c>
    </row>
    <row r="1054" spans="1:8" x14ac:dyDescent="0.25">
      <c r="A1054" s="2" t="s">
        <v>825</v>
      </c>
      <c r="B1054" s="2" t="s">
        <v>58</v>
      </c>
      <c r="C1054" s="2" t="s">
        <v>810</v>
      </c>
      <c r="D1054" s="2" t="s">
        <v>50</v>
      </c>
      <c r="E1054" s="2" t="s">
        <v>457</v>
      </c>
      <c r="F1054" s="5">
        <v>66</v>
      </c>
      <c r="G1054">
        <v>2</v>
      </c>
      <c r="H1054" t="s">
        <v>4587</v>
      </c>
    </row>
    <row r="1055" spans="1:8" x14ac:dyDescent="0.25">
      <c r="A1055" s="2" t="s">
        <v>826</v>
      </c>
      <c r="B1055" s="2" t="s">
        <v>209</v>
      </c>
      <c r="C1055" s="2" t="s">
        <v>812</v>
      </c>
      <c r="D1055" s="2" t="s">
        <v>50</v>
      </c>
      <c r="E1055" s="2" t="s">
        <v>211</v>
      </c>
      <c r="F1055" s="5">
        <v>638</v>
      </c>
      <c r="G1055">
        <v>1</v>
      </c>
      <c r="H1055" t="s">
        <v>4588</v>
      </c>
    </row>
    <row r="1056" spans="1:8" x14ac:dyDescent="0.25">
      <c r="A1056" s="2" t="s">
        <v>826</v>
      </c>
      <c r="B1056" s="2" t="s">
        <v>209</v>
      </c>
      <c r="C1056" s="2" t="s">
        <v>827</v>
      </c>
      <c r="D1056" s="2" t="s">
        <v>50</v>
      </c>
      <c r="E1056" s="2" t="s">
        <v>211</v>
      </c>
      <c r="F1056" s="5">
        <v>3</v>
      </c>
      <c r="G1056">
        <v>2</v>
      </c>
      <c r="H1056" t="s">
        <v>4589</v>
      </c>
    </row>
    <row r="1057" spans="1:8" x14ac:dyDescent="0.25">
      <c r="A1057" s="2" t="s">
        <v>826</v>
      </c>
      <c r="B1057" s="2" t="s">
        <v>209</v>
      </c>
      <c r="C1057" s="2" t="s">
        <v>813</v>
      </c>
      <c r="D1057" s="2" t="s">
        <v>50</v>
      </c>
      <c r="E1057" s="2" t="s">
        <v>211</v>
      </c>
      <c r="F1057" s="5">
        <v>2</v>
      </c>
      <c r="G1057">
        <v>3</v>
      </c>
      <c r="H1057" t="s">
        <v>4590</v>
      </c>
    </row>
    <row r="1058" spans="1:8" x14ac:dyDescent="0.25">
      <c r="A1058" s="2" t="s">
        <v>828</v>
      </c>
      <c r="B1058" s="2" t="s">
        <v>209</v>
      </c>
      <c r="C1058" s="2" t="s">
        <v>812</v>
      </c>
      <c r="D1058" s="2" t="s">
        <v>50</v>
      </c>
      <c r="E1058" s="2" t="s">
        <v>211</v>
      </c>
      <c r="F1058" s="5">
        <v>722</v>
      </c>
      <c r="G1058">
        <v>1</v>
      </c>
      <c r="H1058" t="s">
        <v>4591</v>
      </c>
    </row>
    <row r="1059" spans="1:8" x14ac:dyDescent="0.25">
      <c r="A1059" s="2" t="s">
        <v>828</v>
      </c>
      <c r="B1059" s="2" t="s">
        <v>209</v>
      </c>
      <c r="C1059" s="2" t="s">
        <v>813</v>
      </c>
      <c r="D1059" s="2" t="s">
        <v>50</v>
      </c>
      <c r="E1059" s="2" t="s">
        <v>211</v>
      </c>
      <c r="F1059" s="5">
        <v>28</v>
      </c>
      <c r="G1059">
        <v>2</v>
      </c>
      <c r="H1059" t="s">
        <v>4592</v>
      </c>
    </row>
    <row r="1060" spans="1:8" x14ac:dyDescent="0.25">
      <c r="A1060" s="2" t="s">
        <v>829</v>
      </c>
      <c r="B1060" s="2" t="s">
        <v>209</v>
      </c>
      <c r="C1060" s="2" t="s">
        <v>813</v>
      </c>
      <c r="D1060" s="2" t="s">
        <v>50</v>
      </c>
      <c r="E1060" s="2" t="s">
        <v>211</v>
      </c>
      <c r="F1060" s="5">
        <v>715</v>
      </c>
      <c r="G1060">
        <v>1</v>
      </c>
      <c r="H1060" t="s">
        <v>4593</v>
      </c>
    </row>
    <row r="1061" spans="1:8" x14ac:dyDescent="0.25">
      <c r="A1061" s="2" t="s">
        <v>829</v>
      </c>
      <c r="B1061" s="2" t="s">
        <v>209</v>
      </c>
      <c r="C1061" s="2" t="s">
        <v>812</v>
      </c>
      <c r="D1061" s="2" t="s">
        <v>50</v>
      </c>
      <c r="E1061" s="2" t="s">
        <v>211</v>
      </c>
      <c r="F1061" s="5">
        <v>406</v>
      </c>
      <c r="G1061">
        <v>2</v>
      </c>
      <c r="H1061" t="s">
        <v>4594</v>
      </c>
    </row>
    <row r="1062" spans="1:8" x14ac:dyDescent="0.25">
      <c r="A1062" s="2" t="s">
        <v>830</v>
      </c>
      <c r="B1062" s="2" t="s">
        <v>209</v>
      </c>
      <c r="C1062" s="2" t="s">
        <v>813</v>
      </c>
      <c r="D1062" s="2" t="s">
        <v>50</v>
      </c>
      <c r="E1062" s="2" t="s">
        <v>211</v>
      </c>
      <c r="F1062" s="5">
        <v>378</v>
      </c>
      <c r="G1062">
        <v>1</v>
      </c>
      <c r="H1062" t="s">
        <v>4595</v>
      </c>
    </row>
    <row r="1063" spans="1:8" x14ac:dyDescent="0.25">
      <c r="A1063" s="2" t="s">
        <v>831</v>
      </c>
      <c r="B1063" s="2" t="s">
        <v>58</v>
      </c>
      <c r="C1063" s="2" t="s">
        <v>810</v>
      </c>
      <c r="D1063" s="2" t="s">
        <v>50</v>
      </c>
      <c r="E1063" s="2" t="s">
        <v>457</v>
      </c>
      <c r="F1063" s="5">
        <v>8</v>
      </c>
      <c r="G1063">
        <v>1</v>
      </c>
      <c r="H1063" t="s">
        <v>4596</v>
      </c>
    </row>
    <row r="1064" spans="1:8" x14ac:dyDescent="0.25">
      <c r="A1064" s="2" t="s">
        <v>832</v>
      </c>
      <c r="B1064" s="2" t="s">
        <v>58</v>
      </c>
      <c r="C1064" s="2" t="s">
        <v>833</v>
      </c>
      <c r="D1064" s="2" t="s">
        <v>50</v>
      </c>
      <c r="E1064" s="2" t="s">
        <v>211</v>
      </c>
      <c r="F1064" s="5">
        <v>503</v>
      </c>
      <c r="G1064">
        <v>1</v>
      </c>
      <c r="H1064" t="s">
        <v>4597</v>
      </c>
    </row>
    <row r="1065" spans="1:8" x14ac:dyDescent="0.25">
      <c r="A1065" s="2" t="s">
        <v>834</v>
      </c>
      <c r="B1065" s="2" t="s">
        <v>777</v>
      </c>
      <c r="C1065" s="2" t="s">
        <v>835</v>
      </c>
      <c r="D1065" s="2" t="s">
        <v>50</v>
      </c>
      <c r="E1065" s="2" t="s">
        <v>150</v>
      </c>
      <c r="F1065" s="5">
        <v>384</v>
      </c>
      <c r="G1065">
        <v>1</v>
      </c>
      <c r="H1065" t="s">
        <v>4598</v>
      </c>
    </row>
    <row r="1066" spans="1:8" x14ac:dyDescent="0.25">
      <c r="A1066" s="2" t="s">
        <v>834</v>
      </c>
      <c r="B1066" s="2" t="s">
        <v>58</v>
      </c>
      <c r="C1066" s="2" t="s">
        <v>833</v>
      </c>
      <c r="D1066" s="2" t="s">
        <v>50</v>
      </c>
      <c r="E1066" s="2" t="s">
        <v>211</v>
      </c>
      <c r="F1066" s="5">
        <v>158</v>
      </c>
      <c r="G1066">
        <v>2</v>
      </c>
      <c r="H1066" t="s">
        <v>4599</v>
      </c>
    </row>
    <row r="1067" spans="1:8" x14ac:dyDescent="0.25">
      <c r="A1067" s="2" t="s">
        <v>834</v>
      </c>
      <c r="B1067" s="2" t="s">
        <v>58</v>
      </c>
      <c r="C1067" s="2" t="s">
        <v>836</v>
      </c>
      <c r="D1067" s="2" t="s">
        <v>50</v>
      </c>
      <c r="E1067" s="2" t="s">
        <v>211</v>
      </c>
      <c r="F1067" s="5">
        <v>1</v>
      </c>
      <c r="G1067">
        <v>3</v>
      </c>
      <c r="H1067" t="s">
        <v>4600</v>
      </c>
    </row>
    <row r="1068" spans="1:8" x14ac:dyDescent="0.25">
      <c r="A1068" s="2" t="s">
        <v>837</v>
      </c>
      <c r="B1068" s="2" t="s">
        <v>58</v>
      </c>
      <c r="C1068" s="2" t="s">
        <v>833</v>
      </c>
      <c r="D1068" s="2" t="s">
        <v>50</v>
      </c>
      <c r="E1068" s="2" t="s">
        <v>211</v>
      </c>
      <c r="F1068" s="5">
        <v>531</v>
      </c>
      <c r="G1068">
        <v>1</v>
      </c>
      <c r="H1068" t="s">
        <v>4601</v>
      </c>
    </row>
    <row r="1069" spans="1:8" x14ac:dyDescent="0.25">
      <c r="A1069" s="2" t="s">
        <v>837</v>
      </c>
      <c r="B1069" s="2" t="s">
        <v>777</v>
      </c>
      <c r="C1069" s="2" t="s">
        <v>835</v>
      </c>
      <c r="D1069" s="2" t="s">
        <v>50</v>
      </c>
      <c r="E1069" s="2" t="s">
        <v>150</v>
      </c>
      <c r="F1069" s="5">
        <v>225</v>
      </c>
      <c r="G1069">
        <v>2</v>
      </c>
      <c r="H1069" t="s">
        <v>4602</v>
      </c>
    </row>
    <row r="1070" spans="1:8" x14ac:dyDescent="0.25">
      <c r="A1070" s="2" t="s">
        <v>837</v>
      </c>
      <c r="B1070" s="2" t="s">
        <v>58</v>
      </c>
      <c r="C1070" s="2" t="s">
        <v>838</v>
      </c>
      <c r="D1070" s="2" t="s">
        <v>50</v>
      </c>
      <c r="E1070" s="2" t="s">
        <v>211</v>
      </c>
      <c r="F1070" s="5">
        <v>2</v>
      </c>
      <c r="G1070">
        <v>3</v>
      </c>
      <c r="H1070" t="s">
        <v>4603</v>
      </c>
    </row>
    <row r="1071" spans="1:8" x14ac:dyDescent="0.25">
      <c r="A1071" s="2" t="s">
        <v>839</v>
      </c>
      <c r="B1071" s="2" t="s">
        <v>58</v>
      </c>
      <c r="C1071" s="2" t="s">
        <v>833</v>
      </c>
      <c r="D1071" s="2" t="s">
        <v>50</v>
      </c>
      <c r="E1071" s="2" t="s">
        <v>211</v>
      </c>
      <c r="F1071" s="5">
        <v>617</v>
      </c>
      <c r="G1071">
        <v>1</v>
      </c>
      <c r="H1071" t="s">
        <v>4604</v>
      </c>
    </row>
    <row r="1072" spans="1:8" x14ac:dyDescent="0.25">
      <c r="A1072" s="2" t="s">
        <v>839</v>
      </c>
      <c r="B1072" s="2" t="s">
        <v>58</v>
      </c>
      <c r="C1072" s="2" t="s">
        <v>838</v>
      </c>
      <c r="D1072" s="2" t="s">
        <v>50</v>
      </c>
      <c r="E1072" s="2" t="s">
        <v>211</v>
      </c>
      <c r="F1072" s="5">
        <v>1</v>
      </c>
      <c r="G1072">
        <v>2</v>
      </c>
      <c r="H1072" t="s">
        <v>4605</v>
      </c>
    </row>
    <row r="1073" spans="1:8" x14ac:dyDescent="0.25">
      <c r="A1073" s="2" t="s">
        <v>840</v>
      </c>
      <c r="B1073" s="2" t="s">
        <v>58</v>
      </c>
      <c r="C1073" s="2" t="s">
        <v>842</v>
      </c>
      <c r="D1073" s="2" t="s">
        <v>50</v>
      </c>
      <c r="E1073" s="2" t="s">
        <v>211</v>
      </c>
      <c r="F1073" s="5">
        <v>1222</v>
      </c>
      <c r="G1073">
        <v>1</v>
      </c>
      <c r="H1073" t="s">
        <v>4606</v>
      </c>
    </row>
    <row r="1074" spans="1:8" x14ac:dyDescent="0.25">
      <c r="A1074" s="2" t="s">
        <v>840</v>
      </c>
      <c r="B1074" s="2" t="s">
        <v>209</v>
      </c>
      <c r="C1074" s="2" t="s">
        <v>841</v>
      </c>
      <c r="D1074" s="2" t="s">
        <v>50</v>
      </c>
      <c r="E1074" s="2" t="s">
        <v>211</v>
      </c>
      <c r="F1074" s="5">
        <v>311</v>
      </c>
      <c r="G1074">
        <v>2</v>
      </c>
      <c r="H1074" t="s">
        <v>4607</v>
      </c>
    </row>
    <row r="1075" spans="1:8" x14ac:dyDescent="0.25">
      <c r="A1075" s="2" t="s">
        <v>840</v>
      </c>
      <c r="B1075" s="2" t="s">
        <v>58</v>
      </c>
      <c r="C1075" s="2" t="s">
        <v>833</v>
      </c>
      <c r="D1075" s="2" t="s">
        <v>50</v>
      </c>
      <c r="E1075" s="2" t="s">
        <v>211</v>
      </c>
      <c r="F1075" s="5">
        <v>32</v>
      </c>
      <c r="G1075">
        <v>3</v>
      </c>
      <c r="H1075" t="s">
        <v>4608</v>
      </c>
    </row>
    <row r="1076" spans="1:8" x14ac:dyDescent="0.25">
      <c r="A1076" s="2" t="s">
        <v>840</v>
      </c>
      <c r="B1076" s="2" t="s">
        <v>58</v>
      </c>
      <c r="C1076" s="2" t="s">
        <v>836</v>
      </c>
      <c r="D1076" s="2" t="s">
        <v>50</v>
      </c>
      <c r="E1076" s="2" t="s">
        <v>211</v>
      </c>
      <c r="F1076" s="5">
        <v>1</v>
      </c>
      <c r="G1076">
        <v>4</v>
      </c>
      <c r="H1076" t="s">
        <v>4609</v>
      </c>
    </row>
    <row r="1077" spans="1:8" x14ac:dyDescent="0.25">
      <c r="A1077" s="2" t="s">
        <v>843</v>
      </c>
      <c r="B1077" s="2" t="s">
        <v>58</v>
      </c>
      <c r="C1077" s="2" t="s">
        <v>836</v>
      </c>
      <c r="D1077" s="2" t="s">
        <v>50</v>
      </c>
      <c r="E1077" s="2" t="s">
        <v>211</v>
      </c>
      <c r="F1077" s="5">
        <v>985</v>
      </c>
      <c r="G1077">
        <v>1</v>
      </c>
      <c r="H1077" t="s">
        <v>4610</v>
      </c>
    </row>
    <row r="1078" spans="1:8" x14ac:dyDescent="0.25">
      <c r="A1078" s="2" t="s">
        <v>844</v>
      </c>
      <c r="B1078" s="2" t="s">
        <v>58</v>
      </c>
      <c r="C1078" s="2" t="s">
        <v>836</v>
      </c>
      <c r="D1078" s="2" t="s">
        <v>50</v>
      </c>
      <c r="E1078" s="2" t="s">
        <v>211</v>
      </c>
      <c r="F1078" s="5">
        <v>733</v>
      </c>
      <c r="G1078">
        <v>1</v>
      </c>
      <c r="H1078" t="s">
        <v>4611</v>
      </c>
    </row>
    <row r="1079" spans="1:8" x14ac:dyDescent="0.25">
      <c r="A1079" s="2" t="s">
        <v>845</v>
      </c>
      <c r="B1079" s="2" t="s">
        <v>58</v>
      </c>
      <c r="C1079" s="2" t="s">
        <v>836</v>
      </c>
      <c r="D1079" s="2" t="s">
        <v>50</v>
      </c>
      <c r="E1079" s="2" t="s">
        <v>211</v>
      </c>
      <c r="F1079" s="5">
        <v>932</v>
      </c>
      <c r="G1079">
        <v>1</v>
      </c>
      <c r="H1079" t="s">
        <v>4612</v>
      </c>
    </row>
    <row r="1080" spans="1:8" x14ac:dyDescent="0.25">
      <c r="A1080" s="2" t="s">
        <v>845</v>
      </c>
      <c r="B1080" s="2" t="s">
        <v>846</v>
      </c>
      <c r="C1080" s="2" t="s">
        <v>847</v>
      </c>
      <c r="D1080" s="2" t="s">
        <v>50</v>
      </c>
      <c r="E1080" s="2" t="s">
        <v>150</v>
      </c>
      <c r="F1080" s="5">
        <v>5</v>
      </c>
      <c r="G1080">
        <v>2</v>
      </c>
      <c r="H1080" t="s">
        <v>4613</v>
      </c>
    </row>
    <row r="1081" spans="1:8" x14ac:dyDescent="0.25">
      <c r="A1081" s="2" t="s">
        <v>848</v>
      </c>
      <c r="B1081" s="2" t="s">
        <v>58</v>
      </c>
      <c r="C1081" s="2" t="s">
        <v>836</v>
      </c>
      <c r="D1081" s="2" t="s">
        <v>50</v>
      </c>
      <c r="E1081" s="2" t="s">
        <v>211</v>
      </c>
      <c r="F1081" s="5">
        <v>357</v>
      </c>
      <c r="G1081">
        <v>1</v>
      </c>
      <c r="H1081" t="s">
        <v>4614</v>
      </c>
    </row>
    <row r="1082" spans="1:8" x14ac:dyDescent="0.25">
      <c r="A1082" s="2" t="s">
        <v>849</v>
      </c>
      <c r="B1082" s="2" t="s">
        <v>58</v>
      </c>
      <c r="C1082" s="2" t="s">
        <v>836</v>
      </c>
      <c r="D1082" s="2" t="s">
        <v>50</v>
      </c>
      <c r="E1082" s="2" t="s">
        <v>211</v>
      </c>
      <c r="F1082" s="5">
        <v>239</v>
      </c>
      <c r="G1082">
        <v>1</v>
      </c>
      <c r="H1082" t="s">
        <v>4615</v>
      </c>
    </row>
    <row r="1083" spans="1:8" x14ac:dyDescent="0.25">
      <c r="A1083" s="2" t="s">
        <v>850</v>
      </c>
      <c r="B1083" s="2" t="s">
        <v>58</v>
      </c>
      <c r="C1083" s="2" t="s">
        <v>833</v>
      </c>
      <c r="D1083" s="2" t="s">
        <v>50</v>
      </c>
      <c r="E1083" s="2" t="s">
        <v>211</v>
      </c>
      <c r="F1083" s="5">
        <v>551</v>
      </c>
      <c r="G1083">
        <v>1</v>
      </c>
      <c r="H1083" t="s">
        <v>4616</v>
      </c>
    </row>
    <row r="1084" spans="1:8" x14ac:dyDescent="0.25">
      <c r="A1084" s="2" t="s">
        <v>851</v>
      </c>
      <c r="B1084" s="2" t="s">
        <v>58</v>
      </c>
      <c r="C1084" s="2" t="s">
        <v>836</v>
      </c>
      <c r="D1084" s="2" t="s">
        <v>50</v>
      </c>
      <c r="E1084" s="2" t="s">
        <v>211</v>
      </c>
      <c r="F1084" s="5">
        <v>645</v>
      </c>
      <c r="G1084">
        <v>1</v>
      </c>
      <c r="H1084" t="s">
        <v>4617</v>
      </c>
    </row>
    <row r="1085" spans="1:8" x14ac:dyDescent="0.25">
      <c r="A1085" s="2" t="s">
        <v>851</v>
      </c>
      <c r="B1085" s="2" t="s">
        <v>846</v>
      </c>
      <c r="C1085" s="2" t="s">
        <v>847</v>
      </c>
      <c r="D1085" s="2" t="s">
        <v>50</v>
      </c>
      <c r="E1085" s="2" t="s">
        <v>150</v>
      </c>
      <c r="F1085" s="5">
        <v>10</v>
      </c>
      <c r="G1085">
        <v>2</v>
      </c>
      <c r="H1085" t="s">
        <v>4618</v>
      </c>
    </row>
    <row r="1086" spans="1:8" x14ac:dyDescent="0.25">
      <c r="A1086" s="2" t="s">
        <v>852</v>
      </c>
      <c r="B1086" s="2" t="s">
        <v>846</v>
      </c>
      <c r="C1086" s="2" t="s">
        <v>847</v>
      </c>
      <c r="D1086" s="2" t="s">
        <v>50</v>
      </c>
      <c r="E1086" s="2" t="s">
        <v>150</v>
      </c>
      <c r="F1086" s="5">
        <v>1148</v>
      </c>
      <c r="G1086">
        <v>1</v>
      </c>
      <c r="H1086" t="s">
        <v>4619</v>
      </c>
    </row>
    <row r="1087" spans="1:8" x14ac:dyDescent="0.25">
      <c r="A1087" s="2" t="s">
        <v>852</v>
      </c>
      <c r="B1087" s="2" t="s">
        <v>58</v>
      </c>
      <c r="C1087" s="2" t="s">
        <v>836</v>
      </c>
      <c r="D1087" s="2" t="s">
        <v>50</v>
      </c>
      <c r="E1087" s="2" t="s">
        <v>211</v>
      </c>
      <c r="F1087" s="5">
        <v>147</v>
      </c>
      <c r="G1087">
        <v>2</v>
      </c>
      <c r="H1087" t="s">
        <v>4620</v>
      </c>
    </row>
    <row r="1088" spans="1:8" x14ac:dyDescent="0.25">
      <c r="A1088" s="2" t="s">
        <v>852</v>
      </c>
      <c r="B1088" s="2" t="s">
        <v>777</v>
      </c>
      <c r="C1088" s="2" t="s">
        <v>835</v>
      </c>
      <c r="D1088" s="2" t="s">
        <v>50</v>
      </c>
      <c r="E1088" s="2" t="s">
        <v>150</v>
      </c>
      <c r="F1088" s="5">
        <v>4</v>
      </c>
      <c r="G1088">
        <v>3</v>
      </c>
      <c r="H1088" t="s">
        <v>4621</v>
      </c>
    </row>
    <row r="1089" spans="1:8" x14ac:dyDescent="0.25">
      <c r="A1089" s="2" t="s">
        <v>853</v>
      </c>
      <c r="B1089" s="2" t="s">
        <v>777</v>
      </c>
      <c r="C1089" s="2" t="s">
        <v>835</v>
      </c>
      <c r="D1089" s="2" t="s">
        <v>50</v>
      </c>
      <c r="E1089" s="2" t="s">
        <v>150</v>
      </c>
      <c r="F1089" s="5">
        <v>1163</v>
      </c>
      <c r="G1089">
        <v>1</v>
      </c>
      <c r="H1089" t="s">
        <v>4622</v>
      </c>
    </row>
    <row r="1090" spans="1:8" x14ac:dyDescent="0.25">
      <c r="A1090" s="2" t="s">
        <v>854</v>
      </c>
      <c r="B1090" s="2" t="s">
        <v>58</v>
      </c>
      <c r="C1090" s="2" t="s">
        <v>833</v>
      </c>
      <c r="D1090" s="2" t="s">
        <v>50</v>
      </c>
      <c r="E1090" s="2" t="s">
        <v>211</v>
      </c>
      <c r="F1090" s="5">
        <v>681</v>
      </c>
      <c r="G1090">
        <v>1</v>
      </c>
      <c r="H1090" t="s">
        <v>4623</v>
      </c>
    </row>
    <row r="1091" spans="1:8" x14ac:dyDescent="0.25">
      <c r="A1091" s="2" t="s">
        <v>855</v>
      </c>
      <c r="B1091" s="2" t="s">
        <v>58</v>
      </c>
      <c r="C1091" s="2" t="s">
        <v>856</v>
      </c>
      <c r="D1091" s="2" t="s">
        <v>50</v>
      </c>
      <c r="E1091" s="2" t="s">
        <v>211</v>
      </c>
      <c r="F1091" s="5">
        <v>485</v>
      </c>
      <c r="G1091">
        <v>1</v>
      </c>
      <c r="H1091" t="s">
        <v>4624</v>
      </c>
    </row>
    <row r="1092" spans="1:8" x14ac:dyDescent="0.25">
      <c r="A1092" s="2" t="s">
        <v>857</v>
      </c>
      <c r="B1092" s="2" t="s">
        <v>58</v>
      </c>
      <c r="C1092" s="2" t="s">
        <v>856</v>
      </c>
      <c r="D1092" s="2" t="s">
        <v>50</v>
      </c>
      <c r="E1092" s="2" t="s">
        <v>211</v>
      </c>
      <c r="F1092" s="5">
        <v>666</v>
      </c>
      <c r="G1092">
        <v>1</v>
      </c>
      <c r="H1092" t="s">
        <v>4625</v>
      </c>
    </row>
    <row r="1093" spans="1:8" x14ac:dyDescent="0.25">
      <c r="A1093" s="2" t="s">
        <v>858</v>
      </c>
      <c r="B1093" s="2" t="s">
        <v>58</v>
      </c>
      <c r="C1093" s="2" t="s">
        <v>856</v>
      </c>
      <c r="D1093" s="2" t="s">
        <v>50</v>
      </c>
      <c r="E1093" s="2" t="s">
        <v>211</v>
      </c>
      <c r="F1093" s="5">
        <v>522</v>
      </c>
      <c r="G1093">
        <v>1</v>
      </c>
      <c r="H1093" t="s">
        <v>4626</v>
      </c>
    </row>
    <row r="1094" spans="1:8" x14ac:dyDescent="0.25">
      <c r="A1094" s="2" t="s">
        <v>859</v>
      </c>
      <c r="B1094" s="2" t="s">
        <v>58</v>
      </c>
      <c r="C1094" s="2" t="s">
        <v>856</v>
      </c>
      <c r="D1094" s="2" t="s">
        <v>50</v>
      </c>
      <c r="E1094" s="2" t="s">
        <v>211</v>
      </c>
      <c r="F1094" s="5">
        <v>467</v>
      </c>
      <c r="G1094">
        <v>1</v>
      </c>
      <c r="H1094" t="s">
        <v>4627</v>
      </c>
    </row>
    <row r="1095" spans="1:8" x14ac:dyDescent="0.25">
      <c r="A1095" s="2" t="s">
        <v>860</v>
      </c>
      <c r="B1095" s="2" t="s">
        <v>58</v>
      </c>
      <c r="C1095" s="2" t="s">
        <v>856</v>
      </c>
      <c r="D1095" s="2" t="s">
        <v>50</v>
      </c>
      <c r="E1095" s="2" t="s">
        <v>211</v>
      </c>
      <c r="F1095" s="5">
        <v>819</v>
      </c>
      <c r="G1095">
        <v>1</v>
      </c>
      <c r="H1095" t="s">
        <v>4628</v>
      </c>
    </row>
    <row r="1096" spans="1:8" x14ac:dyDescent="0.25">
      <c r="A1096" s="2" t="s">
        <v>861</v>
      </c>
      <c r="B1096" s="2" t="s">
        <v>58</v>
      </c>
      <c r="C1096" s="2" t="s">
        <v>856</v>
      </c>
      <c r="D1096" s="2" t="s">
        <v>50</v>
      </c>
      <c r="E1096" s="2" t="s">
        <v>211</v>
      </c>
      <c r="F1096" s="5">
        <v>310</v>
      </c>
      <c r="G1096">
        <v>1</v>
      </c>
      <c r="H1096" t="s">
        <v>4629</v>
      </c>
    </row>
    <row r="1097" spans="1:8" x14ac:dyDescent="0.25">
      <c r="A1097" s="2" t="s">
        <v>861</v>
      </c>
      <c r="B1097" s="2" t="s">
        <v>846</v>
      </c>
      <c r="C1097" s="2" t="s">
        <v>862</v>
      </c>
      <c r="D1097" s="2" t="s">
        <v>50</v>
      </c>
      <c r="E1097" s="2" t="s">
        <v>150</v>
      </c>
      <c r="F1097" s="5">
        <v>264</v>
      </c>
      <c r="G1097">
        <v>2</v>
      </c>
      <c r="H1097" t="s">
        <v>4630</v>
      </c>
    </row>
    <row r="1098" spans="1:8" x14ac:dyDescent="0.25">
      <c r="A1098" s="2" t="s">
        <v>863</v>
      </c>
      <c r="B1098" s="2" t="s">
        <v>58</v>
      </c>
      <c r="C1098" s="2" t="s">
        <v>856</v>
      </c>
      <c r="D1098" s="2" t="s">
        <v>50</v>
      </c>
      <c r="E1098" s="2" t="s">
        <v>211</v>
      </c>
      <c r="F1098" s="5">
        <v>598</v>
      </c>
      <c r="G1098">
        <v>1</v>
      </c>
      <c r="H1098" t="s">
        <v>4631</v>
      </c>
    </row>
    <row r="1099" spans="1:8" x14ac:dyDescent="0.25">
      <c r="A1099" s="2" t="s">
        <v>863</v>
      </c>
      <c r="B1099" s="2" t="s">
        <v>846</v>
      </c>
      <c r="C1099" s="2" t="s">
        <v>847</v>
      </c>
      <c r="D1099" s="2" t="s">
        <v>50</v>
      </c>
      <c r="E1099" s="2" t="s">
        <v>150</v>
      </c>
      <c r="F1099" s="5">
        <v>39</v>
      </c>
      <c r="G1099">
        <v>2</v>
      </c>
      <c r="H1099" t="s">
        <v>4632</v>
      </c>
    </row>
    <row r="1100" spans="1:8" x14ac:dyDescent="0.25">
      <c r="A1100" s="2" t="s">
        <v>863</v>
      </c>
      <c r="B1100" s="2" t="s">
        <v>58</v>
      </c>
      <c r="C1100" s="2" t="s">
        <v>836</v>
      </c>
      <c r="D1100" s="2" t="s">
        <v>50</v>
      </c>
      <c r="E1100" s="2" t="s">
        <v>211</v>
      </c>
      <c r="F1100" s="5">
        <v>1</v>
      </c>
      <c r="G1100">
        <v>3</v>
      </c>
      <c r="H1100" t="s">
        <v>4633</v>
      </c>
    </row>
    <row r="1101" spans="1:8" x14ac:dyDescent="0.25">
      <c r="A1101" s="2" t="s">
        <v>864</v>
      </c>
      <c r="B1101" s="2" t="s">
        <v>58</v>
      </c>
      <c r="C1101" s="2" t="s">
        <v>836</v>
      </c>
      <c r="D1101" s="2" t="s">
        <v>50</v>
      </c>
      <c r="E1101" s="2" t="s">
        <v>211</v>
      </c>
      <c r="F1101" s="5">
        <v>61</v>
      </c>
      <c r="G1101">
        <v>1</v>
      </c>
      <c r="H1101" t="s">
        <v>4634</v>
      </c>
    </row>
    <row r="1102" spans="1:8" x14ac:dyDescent="0.25">
      <c r="A1102" s="2" t="s">
        <v>864</v>
      </c>
      <c r="B1102" s="2" t="s">
        <v>846</v>
      </c>
      <c r="C1102" s="2" t="s">
        <v>847</v>
      </c>
      <c r="D1102" s="2" t="s">
        <v>50</v>
      </c>
      <c r="E1102" s="2" t="s">
        <v>150</v>
      </c>
      <c r="F1102" s="5">
        <v>41</v>
      </c>
      <c r="G1102">
        <v>2</v>
      </c>
      <c r="H1102" t="s">
        <v>4635</v>
      </c>
    </row>
    <row r="1103" spans="1:8" x14ac:dyDescent="0.25">
      <c r="A1103" s="2" t="s">
        <v>865</v>
      </c>
      <c r="B1103" s="2" t="s">
        <v>58</v>
      </c>
      <c r="C1103" s="2" t="s">
        <v>836</v>
      </c>
      <c r="D1103" s="2" t="s">
        <v>50</v>
      </c>
      <c r="E1103" s="2" t="s">
        <v>211</v>
      </c>
      <c r="F1103" s="5">
        <v>104</v>
      </c>
      <c r="G1103">
        <v>1</v>
      </c>
      <c r="H1103" t="s">
        <v>4636</v>
      </c>
    </row>
    <row r="1104" spans="1:8" x14ac:dyDescent="0.25">
      <c r="A1104" s="2" t="s">
        <v>866</v>
      </c>
      <c r="B1104" s="2" t="s">
        <v>58</v>
      </c>
      <c r="C1104" s="2" t="s">
        <v>833</v>
      </c>
      <c r="D1104" s="2" t="s">
        <v>50</v>
      </c>
      <c r="E1104" s="2" t="s">
        <v>211</v>
      </c>
      <c r="F1104" s="5">
        <v>1248</v>
      </c>
      <c r="G1104">
        <v>1</v>
      </c>
      <c r="H1104" t="s">
        <v>4637</v>
      </c>
    </row>
    <row r="1105" spans="1:8" x14ac:dyDescent="0.25">
      <c r="A1105" s="2" t="s">
        <v>867</v>
      </c>
      <c r="B1105" s="2" t="s">
        <v>58</v>
      </c>
      <c r="C1105" s="2" t="s">
        <v>856</v>
      </c>
      <c r="D1105" s="2" t="s">
        <v>50</v>
      </c>
      <c r="E1105" s="2" t="s">
        <v>211</v>
      </c>
      <c r="F1105" s="5">
        <v>360</v>
      </c>
      <c r="G1105">
        <v>1</v>
      </c>
      <c r="H1105" t="s">
        <v>4638</v>
      </c>
    </row>
    <row r="1106" spans="1:8" x14ac:dyDescent="0.25">
      <c r="A1106" s="2" t="s">
        <v>867</v>
      </c>
      <c r="B1106" s="2" t="s">
        <v>58</v>
      </c>
      <c r="C1106" s="2" t="s">
        <v>836</v>
      </c>
      <c r="D1106" s="2" t="s">
        <v>50</v>
      </c>
      <c r="E1106" s="2" t="s">
        <v>211</v>
      </c>
      <c r="F1106" s="5">
        <v>105</v>
      </c>
      <c r="G1106">
        <v>2</v>
      </c>
      <c r="H1106" t="s">
        <v>4639</v>
      </c>
    </row>
    <row r="1107" spans="1:8" x14ac:dyDescent="0.25">
      <c r="A1107" s="2" t="s">
        <v>868</v>
      </c>
      <c r="B1107" s="2" t="s">
        <v>58</v>
      </c>
      <c r="C1107" s="2" t="s">
        <v>856</v>
      </c>
      <c r="D1107" s="2" t="s">
        <v>50</v>
      </c>
      <c r="E1107" s="2" t="s">
        <v>211</v>
      </c>
      <c r="F1107" s="5">
        <v>162</v>
      </c>
      <c r="G1107">
        <v>1</v>
      </c>
      <c r="H1107" t="s">
        <v>4640</v>
      </c>
    </row>
    <row r="1108" spans="1:8" x14ac:dyDescent="0.25">
      <c r="A1108" s="2" t="s">
        <v>868</v>
      </c>
      <c r="B1108" s="2" t="s">
        <v>846</v>
      </c>
      <c r="C1108" s="2" t="s">
        <v>847</v>
      </c>
      <c r="D1108" s="2" t="s">
        <v>50</v>
      </c>
      <c r="E1108" s="2" t="s">
        <v>150</v>
      </c>
      <c r="F1108" s="5">
        <v>68</v>
      </c>
      <c r="G1108">
        <v>2</v>
      </c>
      <c r="H1108" t="s">
        <v>4641</v>
      </c>
    </row>
    <row r="1109" spans="1:8" x14ac:dyDescent="0.25">
      <c r="A1109" s="2" t="s">
        <v>869</v>
      </c>
      <c r="B1109" s="2" t="s">
        <v>58</v>
      </c>
      <c r="C1109" s="2" t="s">
        <v>833</v>
      </c>
      <c r="D1109" s="2" t="s">
        <v>50</v>
      </c>
      <c r="E1109" s="2" t="s">
        <v>211</v>
      </c>
      <c r="F1109" s="5">
        <v>948</v>
      </c>
      <c r="G1109">
        <v>1</v>
      </c>
      <c r="H1109" t="s">
        <v>4642</v>
      </c>
    </row>
    <row r="1110" spans="1:8" x14ac:dyDescent="0.25">
      <c r="A1110" s="2" t="s">
        <v>869</v>
      </c>
      <c r="B1110" s="2" t="s">
        <v>58</v>
      </c>
      <c r="C1110" s="2" t="s">
        <v>870</v>
      </c>
      <c r="D1110" s="2" t="s">
        <v>50</v>
      </c>
      <c r="E1110" s="2" t="s">
        <v>211</v>
      </c>
      <c r="F1110" s="5">
        <v>2</v>
      </c>
      <c r="G1110">
        <v>2</v>
      </c>
      <c r="H1110" t="s">
        <v>4643</v>
      </c>
    </row>
    <row r="1111" spans="1:8" x14ac:dyDescent="0.25">
      <c r="A1111" s="2" t="s">
        <v>871</v>
      </c>
      <c r="B1111" s="2" t="s">
        <v>58</v>
      </c>
      <c r="C1111" s="2" t="s">
        <v>833</v>
      </c>
      <c r="D1111" s="2" t="s">
        <v>50</v>
      </c>
      <c r="E1111" s="2" t="s">
        <v>211</v>
      </c>
      <c r="F1111" s="5">
        <v>49</v>
      </c>
      <c r="G1111">
        <v>1</v>
      </c>
      <c r="H1111" t="s">
        <v>4644</v>
      </c>
    </row>
    <row r="1112" spans="1:8" x14ac:dyDescent="0.25">
      <c r="A1112" s="2" t="s">
        <v>872</v>
      </c>
      <c r="B1112" s="2" t="s">
        <v>58</v>
      </c>
      <c r="C1112" s="2" t="s">
        <v>833</v>
      </c>
      <c r="D1112" s="2" t="s">
        <v>50</v>
      </c>
      <c r="E1112" s="2" t="s">
        <v>211</v>
      </c>
      <c r="F1112" s="5">
        <v>788</v>
      </c>
      <c r="G1112">
        <v>1</v>
      </c>
      <c r="H1112" t="s">
        <v>4645</v>
      </c>
    </row>
    <row r="1113" spans="1:8" x14ac:dyDescent="0.25">
      <c r="A1113" s="2" t="s">
        <v>872</v>
      </c>
      <c r="B1113" s="2" t="s">
        <v>209</v>
      </c>
      <c r="C1113" s="2" t="s">
        <v>841</v>
      </c>
      <c r="D1113" s="2" t="s">
        <v>50</v>
      </c>
      <c r="E1113" s="2" t="s">
        <v>211</v>
      </c>
      <c r="F1113" s="5">
        <v>22</v>
      </c>
      <c r="G1113">
        <v>2</v>
      </c>
      <c r="H1113" t="s">
        <v>4646</v>
      </c>
    </row>
    <row r="1114" spans="1:8" x14ac:dyDescent="0.25">
      <c r="A1114" s="2" t="s">
        <v>873</v>
      </c>
      <c r="B1114" s="2" t="s">
        <v>58</v>
      </c>
      <c r="C1114" s="2" t="s">
        <v>833</v>
      </c>
      <c r="D1114" s="2" t="s">
        <v>50</v>
      </c>
      <c r="E1114" s="2" t="s">
        <v>211</v>
      </c>
      <c r="F1114" s="5">
        <v>614</v>
      </c>
      <c r="G1114">
        <v>1</v>
      </c>
      <c r="H1114" t="s">
        <v>4647</v>
      </c>
    </row>
    <row r="1115" spans="1:8" x14ac:dyDescent="0.25">
      <c r="A1115" s="2" t="s">
        <v>874</v>
      </c>
      <c r="B1115" s="2" t="s">
        <v>58</v>
      </c>
      <c r="C1115" s="2" t="s">
        <v>833</v>
      </c>
      <c r="D1115" s="2" t="s">
        <v>50</v>
      </c>
      <c r="E1115" s="2" t="s">
        <v>211</v>
      </c>
      <c r="F1115" s="5">
        <v>461</v>
      </c>
      <c r="G1115">
        <v>1</v>
      </c>
      <c r="H1115" t="s">
        <v>4648</v>
      </c>
    </row>
    <row r="1116" spans="1:8" x14ac:dyDescent="0.25">
      <c r="A1116" s="2" t="s">
        <v>874</v>
      </c>
      <c r="B1116" s="2" t="s">
        <v>58</v>
      </c>
      <c r="C1116" s="2" t="s">
        <v>836</v>
      </c>
      <c r="D1116" s="2" t="s">
        <v>50</v>
      </c>
      <c r="E1116" s="2" t="s">
        <v>211</v>
      </c>
      <c r="F1116" s="5">
        <v>14</v>
      </c>
      <c r="G1116">
        <v>2</v>
      </c>
      <c r="H1116" t="s">
        <v>4649</v>
      </c>
    </row>
    <row r="1117" spans="1:8" x14ac:dyDescent="0.25">
      <c r="A1117" s="2" t="s">
        <v>874</v>
      </c>
      <c r="B1117" s="2" t="s">
        <v>58</v>
      </c>
      <c r="C1117" s="2" t="s">
        <v>842</v>
      </c>
      <c r="D1117" s="2" t="s">
        <v>50</v>
      </c>
      <c r="E1117" s="2" t="s">
        <v>211</v>
      </c>
      <c r="F1117" s="5">
        <v>1</v>
      </c>
      <c r="G1117">
        <v>3</v>
      </c>
      <c r="H1117" t="s">
        <v>4650</v>
      </c>
    </row>
    <row r="1118" spans="1:8" x14ac:dyDescent="0.25">
      <c r="A1118" s="2" t="s">
        <v>875</v>
      </c>
      <c r="B1118" s="2" t="s">
        <v>58</v>
      </c>
      <c r="C1118" s="2" t="s">
        <v>836</v>
      </c>
      <c r="D1118" s="2" t="s">
        <v>50</v>
      </c>
      <c r="E1118" s="2" t="s">
        <v>211</v>
      </c>
      <c r="F1118" s="5">
        <v>441</v>
      </c>
      <c r="G1118">
        <v>1</v>
      </c>
      <c r="H1118" t="s">
        <v>4651</v>
      </c>
    </row>
    <row r="1119" spans="1:8" x14ac:dyDescent="0.25">
      <c r="A1119" s="2" t="s">
        <v>875</v>
      </c>
      <c r="B1119" s="2" t="s">
        <v>58</v>
      </c>
      <c r="C1119" s="2" t="s">
        <v>833</v>
      </c>
      <c r="D1119" s="2" t="s">
        <v>50</v>
      </c>
      <c r="E1119" s="2" t="s">
        <v>211</v>
      </c>
      <c r="F1119" s="5">
        <v>215</v>
      </c>
      <c r="G1119">
        <v>2</v>
      </c>
      <c r="H1119" t="s">
        <v>4652</v>
      </c>
    </row>
    <row r="1120" spans="1:8" x14ac:dyDescent="0.25">
      <c r="A1120" s="2" t="s">
        <v>875</v>
      </c>
      <c r="B1120" s="2" t="s">
        <v>777</v>
      </c>
      <c r="C1120" s="2" t="s">
        <v>835</v>
      </c>
      <c r="D1120" s="2" t="s">
        <v>50</v>
      </c>
      <c r="E1120" s="2" t="s">
        <v>150</v>
      </c>
      <c r="F1120" s="5">
        <v>3</v>
      </c>
      <c r="G1120">
        <v>3</v>
      </c>
      <c r="H1120" t="s">
        <v>4653</v>
      </c>
    </row>
    <row r="1121" spans="1:8" x14ac:dyDescent="0.25">
      <c r="A1121" s="2" t="s">
        <v>876</v>
      </c>
      <c r="B1121" s="2" t="s">
        <v>184</v>
      </c>
      <c r="C1121" s="2" t="s">
        <v>185</v>
      </c>
      <c r="D1121" s="2" t="s">
        <v>50</v>
      </c>
      <c r="E1121" s="2" t="s">
        <v>168</v>
      </c>
      <c r="F1121" s="5">
        <v>747</v>
      </c>
      <c r="G1121">
        <v>1</v>
      </c>
      <c r="H1121" t="s">
        <v>4654</v>
      </c>
    </row>
    <row r="1122" spans="1:8" x14ac:dyDescent="0.25">
      <c r="A1122" s="2" t="s">
        <v>877</v>
      </c>
      <c r="B1122" s="2" t="s">
        <v>184</v>
      </c>
      <c r="C1122" s="2" t="s">
        <v>194</v>
      </c>
      <c r="D1122" s="2" t="s">
        <v>50</v>
      </c>
      <c r="E1122" s="2" t="s">
        <v>168</v>
      </c>
      <c r="F1122" s="5">
        <v>440</v>
      </c>
      <c r="G1122">
        <v>1</v>
      </c>
      <c r="H1122" t="s">
        <v>4655</v>
      </c>
    </row>
    <row r="1123" spans="1:8" x14ac:dyDescent="0.25">
      <c r="A1123" s="2" t="s">
        <v>877</v>
      </c>
      <c r="B1123" s="2" t="s">
        <v>184</v>
      </c>
      <c r="C1123" s="2" t="s">
        <v>185</v>
      </c>
      <c r="D1123" s="2" t="s">
        <v>50</v>
      </c>
      <c r="E1123" s="2" t="s">
        <v>168</v>
      </c>
      <c r="F1123" s="5">
        <v>2</v>
      </c>
      <c r="G1123">
        <v>2</v>
      </c>
      <c r="H1123" t="s">
        <v>4656</v>
      </c>
    </row>
    <row r="1124" spans="1:8" x14ac:dyDescent="0.25">
      <c r="A1124" s="2" t="s">
        <v>877</v>
      </c>
      <c r="B1124" s="2" t="s">
        <v>171</v>
      </c>
      <c r="C1124" s="2" t="s">
        <v>173</v>
      </c>
      <c r="D1124" s="2" t="s">
        <v>50</v>
      </c>
      <c r="E1124" s="2" t="s">
        <v>168</v>
      </c>
      <c r="F1124" s="5">
        <v>1</v>
      </c>
      <c r="G1124">
        <v>3</v>
      </c>
      <c r="H1124" t="s">
        <v>4657</v>
      </c>
    </row>
    <row r="1125" spans="1:8" x14ac:dyDescent="0.25">
      <c r="A1125" s="2" t="s">
        <v>878</v>
      </c>
      <c r="B1125" s="2" t="s">
        <v>184</v>
      </c>
      <c r="C1125" s="2" t="s">
        <v>194</v>
      </c>
      <c r="D1125" s="2" t="s">
        <v>50</v>
      </c>
      <c r="E1125" s="2" t="s">
        <v>168</v>
      </c>
      <c r="F1125" s="5">
        <v>1051</v>
      </c>
      <c r="G1125">
        <v>1</v>
      </c>
      <c r="H1125" t="s">
        <v>4658</v>
      </c>
    </row>
    <row r="1126" spans="1:8" x14ac:dyDescent="0.25">
      <c r="A1126" s="2" t="s">
        <v>878</v>
      </c>
      <c r="B1126" s="2" t="s">
        <v>184</v>
      </c>
      <c r="C1126" s="2" t="s">
        <v>266</v>
      </c>
      <c r="D1126" s="2" t="s">
        <v>50</v>
      </c>
      <c r="E1126" s="2" t="s">
        <v>168</v>
      </c>
      <c r="F1126" s="5">
        <v>23</v>
      </c>
      <c r="G1126">
        <v>2</v>
      </c>
      <c r="H1126" t="s">
        <v>4659</v>
      </c>
    </row>
    <row r="1127" spans="1:8" x14ac:dyDescent="0.25">
      <c r="A1127" s="2" t="s">
        <v>878</v>
      </c>
      <c r="B1127" s="2" t="s">
        <v>184</v>
      </c>
      <c r="C1127" s="2" t="s">
        <v>262</v>
      </c>
      <c r="D1127" s="2" t="s">
        <v>50</v>
      </c>
      <c r="E1127" s="2" t="s">
        <v>168</v>
      </c>
      <c r="F1127" s="5">
        <v>2</v>
      </c>
      <c r="G1127">
        <v>3</v>
      </c>
      <c r="H1127" t="s">
        <v>4660</v>
      </c>
    </row>
    <row r="1128" spans="1:8" x14ac:dyDescent="0.25">
      <c r="A1128" s="2" t="s">
        <v>879</v>
      </c>
      <c r="B1128" s="2" t="s">
        <v>184</v>
      </c>
      <c r="C1128" s="2" t="s">
        <v>185</v>
      </c>
      <c r="D1128" s="2" t="s">
        <v>50</v>
      </c>
      <c r="E1128" s="2" t="s">
        <v>168</v>
      </c>
      <c r="F1128" s="5">
        <v>990</v>
      </c>
      <c r="G1128">
        <v>1</v>
      </c>
      <c r="H1128" t="s">
        <v>4661</v>
      </c>
    </row>
    <row r="1129" spans="1:8" x14ac:dyDescent="0.25">
      <c r="A1129" s="2" t="s">
        <v>879</v>
      </c>
      <c r="B1129" s="2" t="s">
        <v>184</v>
      </c>
      <c r="C1129" s="2" t="s">
        <v>262</v>
      </c>
      <c r="D1129" s="2" t="s">
        <v>50</v>
      </c>
      <c r="E1129" s="2" t="s">
        <v>168</v>
      </c>
      <c r="F1129" s="5">
        <v>89</v>
      </c>
      <c r="G1129">
        <v>2</v>
      </c>
      <c r="H1129" t="s">
        <v>4662</v>
      </c>
    </row>
    <row r="1130" spans="1:8" x14ac:dyDescent="0.25">
      <c r="A1130" s="2" t="s">
        <v>879</v>
      </c>
      <c r="B1130" s="2" t="s">
        <v>184</v>
      </c>
      <c r="C1130" s="2" t="s">
        <v>194</v>
      </c>
      <c r="D1130" s="2" t="s">
        <v>50</v>
      </c>
      <c r="E1130" s="2" t="s">
        <v>168</v>
      </c>
      <c r="F1130" s="5">
        <v>25</v>
      </c>
      <c r="G1130">
        <v>3</v>
      </c>
      <c r="H1130" t="s">
        <v>4663</v>
      </c>
    </row>
    <row r="1131" spans="1:8" x14ac:dyDescent="0.25">
      <c r="A1131" s="2" t="s">
        <v>880</v>
      </c>
      <c r="B1131" s="2" t="s">
        <v>184</v>
      </c>
      <c r="C1131" s="2" t="s">
        <v>881</v>
      </c>
      <c r="D1131" s="2" t="s">
        <v>50</v>
      </c>
      <c r="E1131" s="2" t="s">
        <v>168</v>
      </c>
      <c r="F1131" s="5">
        <v>435</v>
      </c>
      <c r="G1131">
        <v>1</v>
      </c>
      <c r="H1131" t="s">
        <v>4664</v>
      </c>
    </row>
    <row r="1132" spans="1:8" x14ac:dyDescent="0.25">
      <c r="A1132" s="2" t="s">
        <v>880</v>
      </c>
      <c r="B1132" s="2" t="s">
        <v>184</v>
      </c>
      <c r="C1132" s="2" t="s">
        <v>185</v>
      </c>
      <c r="D1132" s="2" t="s">
        <v>50</v>
      </c>
      <c r="E1132" s="2" t="s">
        <v>168</v>
      </c>
      <c r="F1132" s="5">
        <v>221</v>
      </c>
      <c r="G1132">
        <v>2</v>
      </c>
      <c r="H1132" t="s">
        <v>4665</v>
      </c>
    </row>
    <row r="1133" spans="1:8" x14ac:dyDescent="0.25">
      <c r="A1133" s="2" t="s">
        <v>882</v>
      </c>
      <c r="B1133" s="2" t="s">
        <v>184</v>
      </c>
      <c r="C1133" s="2" t="s">
        <v>881</v>
      </c>
      <c r="D1133" s="2" t="s">
        <v>50</v>
      </c>
      <c r="E1133" s="2" t="s">
        <v>168</v>
      </c>
      <c r="F1133" s="5">
        <v>955</v>
      </c>
      <c r="G1133">
        <v>1</v>
      </c>
      <c r="H1133" t="s">
        <v>4666</v>
      </c>
    </row>
    <row r="1134" spans="1:8" x14ac:dyDescent="0.25">
      <c r="A1134" s="2" t="s">
        <v>882</v>
      </c>
      <c r="B1134" s="2" t="s">
        <v>184</v>
      </c>
      <c r="C1134" s="2" t="s">
        <v>185</v>
      </c>
      <c r="D1134" s="2" t="s">
        <v>50</v>
      </c>
      <c r="E1134" s="2" t="s">
        <v>168</v>
      </c>
      <c r="F1134" s="5">
        <v>58</v>
      </c>
      <c r="G1134">
        <v>2</v>
      </c>
      <c r="H1134" t="s">
        <v>4667</v>
      </c>
    </row>
    <row r="1135" spans="1:8" x14ac:dyDescent="0.25">
      <c r="A1135" s="2" t="s">
        <v>883</v>
      </c>
      <c r="B1135" s="2" t="s">
        <v>184</v>
      </c>
      <c r="C1135" s="2" t="s">
        <v>881</v>
      </c>
      <c r="D1135" s="2" t="s">
        <v>50</v>
      </c>
      <c r="E1135" s="2" t="s">
        <v>168</v>
      </c>
      <c r="F1135" s="5">
        <v>302</v>
      </c>
      <c r="G1135">
        <v>1</v>
      </c>
      <c r="H1135" t="s">
        <v>4668</v>
      </c>
    </row>
    <row r="1136" spans="1:8" x14ac:dyDescent="0.25">
      <c r="A1136" s="2" t="s">
        <v>884</v>
      </c>
      <c r="B1136" s="2" t="s">
        <v>184</v>
      </c>
      <c r="C1136" s="2" t="s">
        <v>185</v>
      </c>
      <c r="D1136" s="2" t="s">
        <v>50</v>
      </c>
      <c r="E1136" s="2" t="s">
        <v>168</v>
      </c>
      <c r="F1136" s="5">
        <v>994</v>
      </c>
      <c r="G1136">
        <v>1</v>
      </c>
      <c r="H1136" t="s">
        <v>4669</v>
      </c>
    </row>
    <row r="1137" spans="1:8" x14ac:dyDescent="0.25">
      <c r="A1137" s="2" t="s">
        <v>885</v>
      </c>
      <c r="B1137" s="2" t="s">
        <v>184</v>
      </c>
      <c r="C1137" s="2" t="s">
        <v>185</v>
      </c>
      <c r="D1137" s="2" t="s">
        <v>50</v>
      </c>
      <c r="E1137" s="2" t="s">
        <v>168</v>
      </c>
      <c r="F1137" s="5">
        <v>189</v>
      </c>
      <c r="G1137">
        <v>1</v>
      </c>
      <c r="H1137" t="s">
        <v>4670</v>
      </c>
    </row>
    <row r="1138" spans="1:8" x14ac:dyDescent="0.25">
      <c r="A1138" s="2" t="s">
        <v>885</v>
      </c>
      <c r="B1138" s="2" t="s">
        <v>886</v>
      </c>
      <c r="C1138" s="2" t="s">
        <v>887</v>
      </c>
      <c r="D1138" s="2" t="s">
        <v>50</v>
      </c>
      <c r="E1138" s="2" t="s">
        <v>168</v>
      </c>
      <c r="F1138" s="5">
        <v>92</v>
      </c>
      <c r="G1138">
        <v>2</v>
      </c>
      <c r="H1138" t="s">
        <v>4671</v>
      </c>
    </row>
    <row r="1139" spans="1:8" x14ac:dyDescent="0.25">
      <c r="A1139" s="2" t="s">
        <v>888</v>
      </c>
      <c r="B1139" s="2" t="s">
        <v>184</v>
      </c>
      <c r="C1139" s="2" t="s">
        <v>185</v>
      </c>
      <c r="D1139" s="2" t="s">
        <v>50</v>
      </c>
      <c r="E1139" s="2" t="s">
        <v>168</v>
      </c>
      <c r="F1139" s="5">
        <v>227</v>
      </c>
      <c r="G1139">
        <v>1</v>
      </c>
      <c r="H1139" t="s">
        <v>4672</v>
      </c>
    </row>
    <row r="1140" spans="1:8" x14ac:dyDescent="0.25">
      <c r="A1140" s="2" t="s">
        <v>888</v>
      </c>
      <c r="B1140" s="2" t="s">
        <v>171</v>
      </c>
      <c r="C1140" s="2" t="s">
        <v>173</v>
      </c>
      <c r="D1140" s="2" t="s">
        <v>50</v>
      </c>
      <c r="E1140" s="2" t="s">
        <v>168</v>
      </c>
      <c r="F1140" s="5">
        <v>1</v>
      </c>
      <c r="G1140">
        <v>2</v>
      </c>
      <c r="H1140" t="s">
        <v>4673</v>
      </c>
    </row>
    <row r="1141" spans="1:8" x14ac:dyDescent="0.25">
      <c r="A1141" s="2" t="s">
        <v>889</v>
      </c>
      <c r="B1141" s="2" t="s">
        <v>184</v>
      </c>
      <c r="C1141" s="2" t="s">
        <v>185</v>
      </c>
      <c r="D1141" s="2" t="s">
        <v>50</v>
      </c>
      <c r="E1141" s="2" t="s">
        <v>168</v>
      </c>
      <c r="F1141" s="5">
        <v>715</v>
      </c>
      <c r="G1141">
        <v>1</v>
      </c>
      <c r="H1141" t="s">
        <v>4674</v>
      </c>
    </row>
    <row r="1142" spans="1:8" x14ac:dyDescent="0.25">
      <c r="A1142" s="2" t="s">
        <v>889</v>
      </c>
      <c r="B1142" s="2" t="s">
        <v>171</v>
      </c>
      <c r="C1142" s="2" t="s">
        <v>173</v>
      </c>
      <c r="D1142" s="2" t="s">
        <v>50</v>
      </c>
      <c r="E1142" s="2" t="s">
        <v>168</v>
      </c>
      <c r="F1142" s="5">
        <v>147</v>
      </c>
      <c r="G1142">
        <v>2</v>
      </c>
      <c r="H1142" t="s">
        <v>4675</v>
      </c>
    </row>
    <row r="1143" spans="1:8" x14ac:dyDescent="0.25">
      <c r="A1143" s="2" t="s">
        <v>889</v>
      </c>
      <c r="B1143" s="2" t="s">
        <v>184</v>
      </c>
      <c r="C1143" s="2" t="s">
        <v>194</v>
      </c>
      <c r="D1143" s="2" t="s">
        <v>50</v>
      </c>
      <c r="E1143" s="2" t="s">
        <v>168</v>
      </c>
      <c r="F1143" s="5">
        <v>14</v>
      </c>
      <c r="G1143">
        <v>3</v>
      </c>
      <c r="H1143" t="s">
        <v>4676</v>
      </c>
    </row>
    <row r="1144" spans="1:8" x14ac:dyDescent="0.25">
      <c r="A1144" s="2" t="s">
        <v>890</v>
      </c>
      <c r="B1144" s="2" t="s">
        <v>58</v>
      </c>
      <c r="C1144" s="2" t="s">
        <v>126</v>
      </c>
      <c r="D1144" s="2" t="s">
        <v>50</v>
      </c>
      <c r="E1144" s="2" t="s">
        <v>70</v>
      </c>
      <c r="F1144" s="5">
        <v>788</v>
      </c>
      <c r="G1144">
        <v>1</v>
      </c>
      <c r="H1144" t="s">
        <v>4677</v>
      </c>
    </row>
    <row r="1145" spans="1:8" x14ac:dyDescent="0.25">
      <c r="A1145" s="2" t="s">
        <v>891</v>
      </c>
      <c r="B1145" s="2" t="s">
        <v>76</v>
      </c>
      <c r="C1145" s="2" t="s">
        <v>893</v>
      </c>
      <c r="D1145" s="2" t="s">
        <v>50</v>
      </c>
      <c r="E1145" s="2" t="s">
        <v>70</v>
      </c>
      <c r="F1145" s="5">
        <v>928</v>
      </c>
      <c r="G1145">
        <v>1</v>
      </c>
      <c r="H1145" t="s">
        <v>4678</v>
      </c>
    </row>
    <row r="1146" spans="1:8" x14ac:dyDescent="0.25">
      <c r="A1146" s="2" t="s">
        <v>891</v>
      </c>
      <c r="B1146" s="2" t="s">
        <v>76</v>
      </c>
      <c r="C1146" s="2" t="s">
        <v>119</v>
      </c>
      <c r="D1146" s="2" t="s">
        <v>50</v>
      </c>
      <c r="E1146" s="2" t="s">
        <v>70</v>
      </c>
      <c r="F1146" s="5">
        <v>19</v>
      </c>
      <c r="G1146">
        <v>2</v>
      </c>
      <c r="H1146" t="s">
        <v>4679</v>
      </c>
    </row>
    <row r="1147" spans="1:8" x14ac:dyDescent="0.25">
      <c r="A1147" s="2" t="s">
        <v>891</v>
      </c>
      <c r="B1147" s="2" t="s">
        <v>140</v>
      </c>
      <c r="C1147" s="2" t="s">
        <v>892</v>
      </c>
      <c r="D1147" s="2" t="s">
        <v>50</v>
      </c>
      <c r="E1147" s="2" t="s">
        <v>70</v>
      </c>
      <c r="F1147" s="5">
        <v>3</v>
      </c>
      <c r="G1147">
        <v>3</v>
      </c>
      <c r="H1147" t="s">
        <v>4680</v>
      </c>
    </row>
    <row r="1148" spans="1:8" x14ac:dyDescent="0.25">
      <c r="A1148" s="2" t="s">
        <v>891</v>
      </c>
      <c r="B1148" s="2" t="s">
        <v>76</v>
      </c>
      <c r="C1148" s="2" t="s">
        <v>77</v>
      </c>
      <c r="D1148" s="2" t="s">
        <v>50</v>
      </c>
      <c r="E1148" s="2" t="s">
        <v>70</v>
      </c>
      <c r="F1148" s="5">
        <v>1</v>
      </c>
      <c r="G1148">
        <v>4</v>
      </c>
      <c r="H1148" t="s">
        <v>4681</v>
      </c>
    </row>
    <row r="1149" spans="1:8" x14ac:dyDescent="0.25">
      <c r="A1149" s="2" t="s">
        <v>894</v>
      </c>
      <c r="B1149" s="2" t="s">
        <v>76</v>
      </c>
      <c r="C1149" s="2" t="s">
        <v>893</v>
      </c>
      <c r="D1149" s="2" t="s">
        <v>50</v>
      </c>
      <c r="E1149" s="2" t="s">
        <v>70</v>
      </c>
      <c r="F1149" s="5">
        <v>724</v>
      </c>
      <c r="G1149">
        <v>1</v>
      </c>
      <c r="H1149" t="s">
        <v>4682</v>
      </c>
    </row>
    <row r="1150" spans="1:8" x14ac:dyDescent="0.25">
      <c r="A1150" s="2" t="s">
        <v>894</v>
      </c>
      <c r="B1150" s="2" t="s">
        <v>76</v>
      </c>
      <c r="C1150" s="2" t="s">
        <v>119</v>
      </c>
      <c r="D1150" s="2" t="s">
        <v>50</v>
      </c>
      <c r="E1150" s="2" t="s">
        <v>70</v>
      </c>
      <c r="F1150" s="5">
        <v>63</v>
      </c>
      <c r="G1150">
        <v>2</v>
      </c>
      <c r="H1150" t="s">
        <v>4683</v>
      </c>
    </row>
    <row r="1151" spans="1:8" x14ac:dyDescent="0.25">
      <c r="A1151" s="2" t="s">
        <v>894</v>
      </c>
      <c r="B1151" s="2" t="s">
        <v>140</v>
      </c>
      <c r="C1151" s="2" t="s">
        <v>892</v>
      </c>
      <c r="D1151" s="2" t="s">
        <v>50</v>
      </c>
      <c r="E1151" s="2" t="s">
        <v>70</v>
      </c>
      <c r="F1151" s="5">
        <v>4</v>
      </c>
      <c r="G1151">
        <v>3</v>
      </c>
      <c r="H1151" t="s">
        <v>4684</v>
      </c>
    </row>
    <row r="1152" spans="1:8" x14ac:dyDescent="0.25">
      <c r="A1152" s="2" t="s">
        <v>895</v>
      </c>
      <c r="B1152" s="2" t="s">
        <v>76</v>
      </c>
      <c r="C1152" s="2" t="s">
        <v>893</v>
      </c>
      <c r="D1152" s="2" t="s">
        <v>50</v>
      </c>
      <c r="E1152" s="2" t="s">
        <v>70</v>
      </c>
      <c r="F1152" s="5">
        <v>493</v>
      </c>
      <c r="G1152">
        <v>1</v>
      </c>
      <c r="H1152" t="s">
        <v>4685</v>
      </c>
    </row>
    <row r="1153" spans="1:8" x14ac:dyDescent="0.25">
      <c r="A1153" s="2" t="s">
        <v>895</v>
      </c>
      <c r="B1153" s="2" t="s">
        <v>58</v>
      </c>
      <c r="C1153" s="2" t="s">
        <v>721</v>
      </c>
      <c r="D1153" s="2" t="s">
        <v>50</v>
      </c>
      <c r="E1153" s="2" t="s">
        <v>70</v>
      </c>
      <c r="F1153" s="5">
        <v>77</v>
      </c>
      <c r="G1153">
        <v>2</v>
      </c>
      <c r="H1153" t="s">
        <v>4686</v>
      </c>
    </row>
    <row r="1154" spans="1:8" x14ac:dyDescent="0.25">
      <c r="A1154" s="2" t="s">
        <v>896</v>
      </c>
      <c r="B1154" s="2" t="s">
        <v>76</v>
      </c>
      <c r="C1154" s="2" t="s">
        <v>893</v>
      </c>
      <c r="D1154" s="2" t="s">
        <v>50</v>
      </c>
      <c r="E1154" s="2" t="s">
        <v>70</v>
      </c>
      <c r="F1154" s="5">
        <v>570</v>
      </c>
      <c r="G1154">
        <v>1</v>
      </c>
      <c r="H1154" t="s">
        <v>4687</v>
      </c>
    </row>
    <row r="1155" spans="1:8" x14ac:dyDescent="0.25">
      <c r="A1155" s="2" t="s">
        <v>896</v>
      </c>
      <c r="B1155" s="2" t="s">
        <v>76</v>
      </c>
      <c r="C1155" s="2" t="s">
        <v>897</v>
      </c>
      <c r="D1155" s="2" t="s">
        <v>50</v>
      </c>
      <c r="E1155" s="2" t="s">
        <v>70</v>
      </c>
      <c r="F1155" s="5">
        <v>49</v>
      </c>
      <c r="G1155">
        <v>2</v>
      </c>
      <c r="H1155" t="s">
        <v>4688</v>
      </c>
    </row>
    <row r="1156" spans="1:8" x14ac:dyDescent="0.25">
      <c r="A1156" s="2" t="s">
        <v>896</v>
      </c>
      <c r="B1156" s="2" t="s">
        <v>76</v>
      </c>
      <c r="C1156" s="2" t="s">
        <v>119</v>
      </c>
      <c r="D1156" s="2" t="s">
        <v>50</v>
      </c>
      <c r="E1156" s="2" t="s">
        <v>70</v>
      </c>
      <c r="F1156" s="5">
        <v>45</v>
      </c>
      <c r="G1156">
        <v>3</v>
      </c>
      <c r="H1156" t="s">
        <v>4689</v>
      </c>
    </row>
    <row r="1157" spans="1:8" x14ac:dyDescent="0.25">
      <c r="A1157" s="2" t="s">
        <v>898</v>
      </c>
      <c r="B1157" s="2" t="s">
        <v>58</v>
      </c>
      <c r="C1157" s="2" t="s">
        <v>721</v>
      </c>
      <c r="D1157" s="2" t="s">
        <v>50</v>
      </c>
      <c r="E1157" s="2" t="s">
        <v>70</v>
      </c>
      <c r="F1157" s="5">
        <v>386</v>
      </c>
      <c r="G1157">
        <v>1</v>
      </c>
      <c r="H1157" t="s">
        <v>4690</v>
      </c>
    </row>
    <row r="1158" spans="1:8" x14ac:dyDescent="0.25">
      <c r="A1158" s="2" t="s">
        <v>898</v>
      </c>
      <c r="B1158" s="2" t="s">
        <v>76</v>
      </c>
      <c r="C1158" s="2" t="s">
        <v>893</v>
      </c>
      <c r="D1158" s="2" t="s">
        <v>50</v>
      </c>
      <c r="E1158" s="2" t="s">
        <v>70</v>
      </c>
      <c r="F1158" s="5">
        <v>138</v>
      </c>
      <c r="G1158">
        <v>2</v>
      </c>
      <c r="H1158" t="s">
        <v>4691</v>
      </c>
    </row>
    <row r="1159" spans="1:8" x14ac:dyDescent="0.25">
      <c r="A1159" s="2" t="s">
        <v>898</v>
      </c>
      <c r="B1159" s="2" t="s">
        <v>76</v>
      </c>
      <c r="C1159" s="2" t="s">
        <v>897</v>
      </c>
      <c r="D1159" s="2" t="s">
        <v>50</v>
      </c>
      <c r="E1159" s="2" t="s">
        <v>70</v>
      </c>
      <c r="F1159" s="5">
        <v>76</v>
      </c>
      <c r="G1159">
        <v>3</v>
      </c>
      <c r="H1159" t="s">
        <v>4692</v>
      </c>
    </row>
    <row r="1160" spans="1:8" x14ac:dyDescent="0.25">
      <c r="A1160" s="2" t="s">
        <v>899</v>
      </c>
      <c r="B1160" s="2" t="s">
        <v>58</v>
      </c>
      <c r="C1160" s="2" t="s">
        <v>126</v>
      </c>
      <c r="D1160" s="2" t="s">
        <v>50</v>
      </c>
      <c r="E1160" s="2" t="s">
        <v>70</v>
      </c>
      <c r="F1160" s="5">
        <v>751</v>
      </c>
      <c r="G1160">
        <v>1</v>
      </c>
      <c r="H1160" t="s">
        <v>4693</v>
      </c>
    </row>
    <row r="1161" spans="1:8" x14ac:dyDescent="0.25">
      <c r="A1161" s="2" t="s">
        <v>900</v>
      </c>
      <c r="B1161" s="2" t="s">
        <v>58</v>
      </c>
      <c r="C1161" s="2" t="s">
        <v>126</v>
      </c>
      <c r="D1161" s="2" t="s">
        <v>50</v>
      </c>
      <c r="E1161" s="2" t="s">
        <v>70</v>
      </c>
      <c r="F1161" s="5">
        <v>729</v>
      </c>
      <c r="G1161">
        <v>1</v>
      </c>
      <c r="H1161" t="s">
        <v>4694</v>
      </c>
    </row>
    <row r="1162" spans="1:8" x14ac:dyDescent="0.25">
      <c r="A1162" s="2" t="s">
        <v>900</v>
      </c>
      <c r="B1162" s="2" t="s">
        <v>140</v>
      </c>
      <c r="C1162" s="2" t="s">
        <v>892</v>
      </c>
      <c r="D1162" s="2" t="s">
        <v>50</v>
      </c>
      <c r="E1162" s="2" t="s">
        <v>70</v>
      </c>
      <c r="F1162" s="5">
        <v>74</v>
      </c>
      <c r="G1162">
        <v>2</v>
      </c>
      <c r="H1162" t="s">
        <v>4695</v>
      </c>
    </row>
    <row r="1163" spans="1:8" x14ac:dyDescent="0.25">
      <c r="A1163" s="2" t="s">
        <v>900</v>
      </c>
      <c r="B1163" s="2" t="s">
        <v>58</v>
      </c>
      <c r="C1163" s="2" t="s">
        <v>901</v>
      </c>
      <c r="D1163" s="2" t="s">
        <v>50</v>
      </c>
      <c r="E1163" s="2" t="s">
        <v>70</v>
      </c>
      <c r="F1163" s="5">
        <v>1</v>
      </c>
      <c r="G1163">
        <v>3</v>
      </c>
      <c r="H1163" t="s">
        <v>4696</v>
      </c>
    </row>
    <row r="1164" spans="1:8" x14ac:dyDescent="0.25">
      <c r="A1164" s="2" t="s">
        <v>902</v>
      </c>
      <c r="B1164" s="2" t="s">
        <v>58</v>
      </c>
      <c r="C1164" s="2" t="s">
        <v>81</v>
      </c>
      <c r="D1164" s="2" t="s">
        <v>50</v>
      </c>
      <c r="E1164" s="2" t="s">
        <v>70</v>
      </c>
      <c r="F1164" s="5">
        <v>925</v>
      </c>
      <c r="G1164">
        <v>1</v>
      </c>
      <c r="H1164" t="s">
        <v>4697</v>
      </c>
    </row>
    <row r="1165" spans="1:8" x14ac:dyDescent="0.25">
      <c r="A1165" s="2" t="s">
        <v>902</v>
      </c>
      <c r="B1165" s="2" t="s">
        <v>58</v>
      </c>
      <c r="C1165" s="2" t="s">
        <v>126</v>
      </c>
      <c r="D1165" s="2" t="s">
        <v>50</v>
      </c>
      <c r="E1165" s="2" t="s">
        <v>70</v>
      </c>
      <c r="F1165" s="5">
        <v>27</v>
      </c>
      <c r="G1165">
        <v>2</v>
      </c>
      <c r="H1165" t="s">
        <v>4698</v>
      </c>
    </row>
    <row r="1166" spans="1:8" x14ac:dyDescent="0.25">
      <c r="A1166" s="2" t="s">
        <v>903</v>
      </c>
      <c r="B1166" s="2" t="s">
        <v>58</v>
      </c>
      <c r="C1166" s="2" t="s">
        <v>126</v>
      </c>
      <c r="D1166" s="2" t="s">
        <v>50</v>
      </c>
      <c r="E1166" s="2" t="s">
        <v>70</v>
      </c>
      <c r="F1166" s="5">
        <v>950</v>
      </c>
      <c r="G1166">
        <v>1</v>
      </c>
      <c r="H1166" t="s">
        <v>4699</v>
      </c>
    </row>
    <row r="1167" spans="1:8" x14ac:dyDescent="0.25">
      <c r="A1167" s="2" t="s">
        <v>904</v>
      </c>
      <c r="B1167" s="2" t="s">
        <v>58</v>
      </c>
      <c r="C1167" s="2" t="s">
        <v>126</v>
      </c>
      <c r="D1167" s="2" t="s">
        <v>50</v>
      </c>
      <c r="E1167" s="2" t="s">
        <v>70</v>
      </c>
      <c r="F1167" s="5">
        <v>735</v>
      </c>
      <c r="G1167">
        <v>1</v>
      </c>
      <c r="H1167" t="s">
        <v>4700</v>
      </c>
    </row>
    <row r="1168" spans="1:8" x14ac:dyDescent="0.25">
      <c r="A1168" s="2" t="s">
        <v>904</v>
      </c>
      <c r="B1168" s="2" t="s">
        <v>140</v>
      </c>
      <c r="C1168" s="2" t="s">
        <v>892</v>
      </c>
      <c r="D1168" s="2" t="s">
        <v>50</v>
      </c>
      <c r="E1168" s="2" t="s">
        <v>70</v>
      </c>
      <c r="F1168" s="5">
        <v>15</v>
      </c>
      <c r="G1168">
        <v>2</v>
      </c>
      <c r="H1168" t="s">
        <v>4701</v>
      </c>
    </row>
    <row r="1169" spans="1:8" x14ac:dyDescent="0.25">
      <c r="A1169" s="2" t="s">
        <v>905</v>
      </c>
      <c r="B1169" s="2" t="s">
        <v>140</v>
      </c>
      <c r="C1169" s="2" t="s">
        <v>892</v>
      </c>
      <c r="D1169" s="2" t="s">
        <v>50</v>
      </c>
      <c r="E1169" s="2" t="s">
        <v>70</v>
      </c>
      <c r="F1169" s="5">
        <v>324</v>
      </c>
      <c r="G1169">
        <v>1</v>
      </c>
      <c r="H1169" t="s">
        <v>4702</v>
      </c>
    </row>
    <row r="1170" spans="1:8" x14ac:dyDescent="0.25">
      <c r="A1170" s="2" t="s">
        <v>905</v>
      </c>
      <c r="B1170" s="2" t="s">
        <v>58</v>
      </c>
      <c r="C1170" s="2" t="s">
        <v>126</v>
      </c>
      <c r="D1170" s="2" t="s">
        <v>50</v>
      </c>
      <c r="E1170" s="2" t="s">
        <v>70</v>
      </c>
      <c r="F1170" s="5">
        <v>12</v>
      </c>
      <c r="G1170">
        <v>2</v>
      </c>
      <c r="H1170" t="s">
        <v>4703</v>
      </c>
    </row>
    <row r="1171" spans="1:8" x14ac:dyDescent="0.25">
      <c r="A1171" s="2" t="s">
        <v>905</v>
      </c>
      <c r="B1171" s="2" t="s">
        <v>58</v>
      </c>
      <c r="C1171" s="2" t="s">
        <v>721</v>
      </c>
      <c r="D1171" s="2" t="s">
        <v>50</v>
      </c>
      <c r="E1171" s="2" t="s">
        <v>70</v>
      </c>
      <c r="F1171" s="5">
        <v>4</v>
      </c>
      <c r="G1171">
        <v>3</v>
      </c>
      <c r="H1171" t="s">
        <v>4704</v>
      </c>
    </row>
    <row r="1172" spans="1:8" x14ac:dyDescent="0.25">
      <c r="A1172" s="2" t="s">
        <v>905</v>
      </c>
      <c r="B1172" s="2" t="s">
        <v>76</v>
      </c>
      <c r="C1172" s="2" t="s">
        <v>893</v>
      </c>
      <c r="D1172" s="2" t="s">
        <v>50</v>
      </c>
      <c r="E1172" s="2" t="s">
        <v>70</v>
      </c>
      <c r="F1172" s="5">
        <v>1</v>
      </c>
      <c r="G1172">
        <v>4</v>
      </c>
      <c r="H1172" t="s">
        <v>4705</v>
      </c>
    </row>
    <row r="1173" spans="1:8" x14ac:dyDescent="0.25">
      <c r="A1173" s="2" t="s">
        <v>906</v>
      </c>
      <c r="B1173" s="2" t="s">
        <v>58</v>
      </c>
      <c r="C1173" s="2" t="s">
        <v>126</v>
      </c>
      <c r="D1173" s="2" t="s">
        <v>50</v>
      </c>
      <c r="E1173" s="2" t="s">
        <v>70</v>
      </c>
      <c r="F1173" s="5">
        <v>1175</v>
      </c>
      <c r="G1173">
        <v>1</v>
      </c>
      <c r="H1173" t="s">
        <v>4706</v>
      </c>
    </row>
    <row r="1174" spans="1:8" x14ac:dyDescent="0.25">
      <c r="A1174" s="2" t="s">
        <v>906</v>
      </c>
      <c r="B1174" s="2" t="s">
        <v>76</v>
      </c>
      <c r="C1174" s="2" t="s">
        <v>77</v>
      </c>
      <c r="D1174" s="2" t="s">
        <v>50</v>
      </c>
      <c r="E1174" s="2" t="s">
        <v>70</v>
      </c>
      <c r="F1174" s="5">
        <v>21</v>
      </c>
      <c r="G1174">
        <v>2</v>
      </c>
      <c r="H1174" t="s">
        <v>4707</v>
      </c>
    </row>
    <row r="1175" spans="1:8" x14ac:dyDescent="0.25">
      <c r="A1175" s="2" t="s">
        <v>906</v>
      </c>
      <c r="B1175" s="2" t="s">
        <v>140</v>
      </c>
      <c r="C1175" s="2" t="s">
        <v>892</v>
      </c>
      <c r="D1175" s="2" t="s">
        <v>50</v>
      </c>
      <c r="E1175" s="2" t="s">
        <v>70</v>
      </c>
      <c r="F1175" s="5">
        <v>3</v>
      </c>
      <c r="G1175">
        <v>3</v>
      </c>
      <c r="H1175" t="s">
        <v>4708</v>
      </c>
    </row>
    <row r="1176" spans="1:8" x14ac:dyDescent="0.25">
      <c r="A1176" s="2" t="s">
        <v>906</v>
      </c>
      <c r="B1176" s="2" t="s">
        <v>76</v>
      </c>
      <c r="C1176" s="2" t="s">
        <v>893</v>
      </c>
      <c r="D1176" s="2" t="s">
        <v>50</v>
      </c>
      <c r="E1176" s="2" t="s">
        <v>70</v>
      </c>
      <c r="F1176" s="5">
        <v>1</v>
      </c>
      <c r="G1176">
        <v>4</v>
      </c>
      <c r="H1176" t="s">
        <v>4709</v>
      </c>
    </row>
    <row r="1177" spans="1:8" x14ac:dyDescent="0.25">
      <c r="A1177" s="2" t="s">
        <v>907</v>
      </c>
      <c r="B1177" s="2" t="s">
        <v>58</v>
      </c>
      <c r="C1177" s="2" t="s">
        <v>126</v>
      </c>
      <c r="D1177" s="2" t="s">
        <v>50</v>
      </c>
      <c r="E1177" s="2" t="s">
        <v>70</v>
      </c>
      <c r="F1177" s="5">
        <v>527</v>
      </c>
      <c r="G1177">
        <v>1</v>
      </c>
      <c r="H1177" t="s">
        <v>4710</v>
      </c>
    </row>
    <row r="1178" spans="1:8" x14ac:dyDescent="0.25">
      <c r="A1178" s="2" t="s">
        <v>907</v>
      </c>
      <c r="B1178" s="2" t="s">
        <v>76</v>
      </c>
      <c r="C1178" s="2" t="s">
        <v>77</v>
      </c>
      <c r="D1178" s="2" t="s">
        <v>50</v>
      </c>
      <c r="E1178" s="2" t="s">
        <v>70</v>
      </c>
      <c r="F1178" s="5">
        <v>292</v>
      </c>
      <c r="G1178">
        <v>2</v>
      </c>
      <c r="H1178" t="s">
        <v>4711</v>
      </c>
    </row>
    <row r="1179" spans="1:8" x14ac:dyDescent="0.25">
      <c r="A1179" s="2" t="s">
        <v>907</v>
      </c>
      <c r="B1179" s="2" t="s">
        <v>76</v>
      </c>
      <c r="C1179" s="2" t="s">
        <v>893</v>
      </c>
      <c r="D1179" s="2" t="s">
        <v>50</v>
      </c>
      <c r="E1179" s="2" t="s">
        <v>70</v>
      </c>
      <c r="F1179" s="5">
        <v>35</v>
      </c>
      <c r="G1179">
        <v>3</v>
      </c>
      <c r="H1179" t="s">
        <v>4712</v>
      </c>
    </row>
    <row r="1180" spans="1:8" x14ac:dyDescent="0.25">
      <c r="A1180" s="2" t="s">
        <v>908</v>
      </c>
      <c r="B1180" s="2" t="s">
        <v>58</v>
      </c>
      <c r="C1180" s="2" t="s">
        <v>911</v>
      </c>
      <c r="D1180" s="2" t="s">
        <v>50</v>
      </c>
      <c r="E1180" s="2" t="s">
        <v>355</v>
      </c>
      <c r="F1180" s="5">
        <v>1429</v>
      </c>
      <c r="G1180">
        <v>1</v>
      </c>
      <c r="H1180" t="s">
        <v>4713</v>
      </c>
    </row>
    <row r="1181" spans="1:8" x14ac:dyDescent="0.25">
      <c r="A1181" s="2" t="s">
        <v>908</v>
      </c>
      <c r="B1181" s="2" t="s">
        <v>58</v>
      </c>
      <c r="C1181" s="2" t="s">
        <v>909</v>
      </c>
      <c r="D1181" s="2" t="s">
        <v>50</v>
      </c>
      <c r="E1181" s="2" t="s">
        <v>355</v>
      </c>
      <c r="F1181" s="5">
        <v>41</v>
      </c>
      <c r="G1181">
        <v>2</v>
      </c>
      <c r="H1181" t="s">
        <v>4714</v>
      </c>
    </row>
    <row r="1182" spans="1:8" x14ac:dyDescent="0.25">
      <c r="A1182" s="2" t="s">
        <v>908</v>
      </c>
      <c r="B1182" s="2" t="s">
        <v>58</v>
      </c>
      <c r="C1182" s="2" t="s">
        <v>910</v>
      </c>
      <c r="D1182" s="2" t="s">
        <v>50</v>
      </c>
      <c r="E1182" s="2" t="s">
        <v>355</v>
      </c>
      <c r="F1182" s="5">
        <v>17</v>
      </c>
      <c r="G1182">
        <v>3</v>
      </c>
      <c r="H1182" t="s">
        <v>4715</v>
      </c>
    </row>
    <row r="1183" spans="1:8" x14ac:dyDescent="0.25">
      <c r="A1183" s="2" t="s">
        <v>912</v>
      </c>
      <c r="B1183" s="2" t="s">
        <v>58</v>
      </c>
      <c r="C1183" s="2" t="s">
        <v>913</v>
      </c>
      <c r="D1183" s="2" t="s">
        <v>50</v>
      </c>
      <c r="E1183" s="2" t="s">
        <v>355</v>
      </c>
      <c r="F1183" s="5">
        <v>603</v>
      </c>
      <c r="G1183">
        <v>1</v>
      </c>
      <c r="H1183" t="s">
        <v>4716</v>
      </c>
    </row>
    <row r="1184" spans="1:8" x14ac:dyDescent="0.25">
      <c r="A1184" s="2" t="s">
        <v>914</v>
      </c>
      <c r="B1184" s="2" t="s">
        <v>58</v>
      </c>
      <c r="C1184" s="2" t="s">
        <v>913</v>
      </c>
      <c r="D1184" s="2" t="s">
        <v>50</v>
      </c>
      <c r="E1184" s="2" t="s">
        <v>355</v>
      </c>
      <c r="F1184" s="5">
        <v>602</v>
      </c>
      <c r="G1184">
        <v>1</v>
      </c>
      <c r="H1184" t="s">
        <v>4717</v>
      </c>
    </row>
    <row r="1185" spans="1:8" x14ac:dyDescent="0.25">
      <c r="A1185" s="2" t="s">
        <v>914</v>
      </c>
      <c r="B1185" s="2" t="s">
        <v>58</v>
      </c>
      <c r="C1185" s="2" t="s">
        <v>915</v>
      </c>
      <c r="D1185" s="2" t="s">
        <v>50</v>
      </c>
      <c r="E1185" s="2" t="s">
        <v>355</v>
      </c>
      <c r="F1185" s="5">
        <v>296</v>
      </c>
      <c r="G1185">
        <v>2</v>
      </c>
      <c r="H1185" t="s">
        <v>4718</v>
      </c>
    </row>
    <row r="1186" spans="1:8" x14ac:dyDescent="0.25">
      <c r="A1186" s="2" t="s">
        <v>916</v>
      </c>
      <c r="B1186" s="2" t="s">
        <v>58</v>
      </c>
      <c r="C1186" s="2" t="s">
        <v>917</v>
      </c>
      <c r="D1186" s="2" t="s">
        <v>50</v>
      </c>
      <c r="E1186" s="2" t="s">
        <v>355</v>
      </c>
      <c r="F1186" s="5">
        <v>351</v>
      </c>
      <c r="G1186">
        <v>1</v>
      </c>
      <c r="H1186" t="s">
        <v>4719</v>
      </c>
    </row>
    <row r="1187" spans="1:8" x14ac:dyDescent="0.25">
      <c r="A1187" s="2" t="s">
        <v>916</v>
      </c>
      <c r="B1187" s="2" t="s">
        <v>58</v>
      </c>
      <c r="C1187" s="2" t="s">
        <v>915</v>
      </c>
      <c r="D1187" s="2" t="s">
        <v>50</v>
      </c>
      <c r="E1187" s="2" t="s">
        <v>355</v>
      </c>
      <c r="F1187" s="5">
        <v>46</v>
      </c>
      <c r="G1187">
        <v>2</v>
      </c>
      <c r="H1187" t="s">
        <v>4720</v>
      </c>
    </row>
    <row r="1188" spans="1:8" x14ac:dyDescent="0.25">
      <c r="A1188" s="2" t="s">
        <v>918</v>
      </c>
      <c r="B1188" s="2" t="s">
        <v>58</v>
      </c>
      <c r="C1188" s="2" t="s">
        <v>917</v>
      </c>
      <c r="D1188" s="2" t="s">
        <v>50</v>
      </c>
      <c r="E1188" s="2" t="s">
        <v>355</v>
      </c>
      <c r="F1188" s="5">
        <v>569</v>
      </c>
      <c r="G1188">
        <v>1</v>
      </c>
      <c r="H1188" t="s">
        <v>4721</v>
      </c>
    </row>
    <row r="1189" spans="1:8" x14ac:dyDescent="0.25">
      <c r="A1189" s="2" t="s">
        <v>919</v>
      </c>
      <c r="B1189" s="2" t="s">
        <v>58</v>
      </c>
      <c r="C1189" s="2" t="s">
        <v>911</v>
      </c>
      <c r="D1189" s="2" t="s">
        <v>50</v>
      </c>
      <c r="E1189" s="2" t="s">
        <v>355</v>
      </c>
      <c r="F1189" s="5">
        <v>1677</v>
      </c>
      <c r="G1189">
        <v>1</v>
      </c>
      <c r="H1189" t="s">
        <v>4722</v>
      </c>
    </row>
    <row r="1190" spans="1:8" x14ac:dyDescent="0.25">
      <c r="A1190" s="2" t="s">
        <v>920</v>
      </c>
      <c r="B1190" s="2" t="s">
        <v>58</v>
      </c>
      <c r="C1190" s="2" t="s">
        <v>917</v>
      </c>
      <c r="D1190" s="2" t="s">
        <v>50</v>
      </c>
      <c r="E1190" s="2" t="s">
        <v>355</v>
      </c>
      <c r="F1190" s="5">
        <v>699</v>
      </c>
      <c r="G1190">
        <v>1</v>
      </c>
      <c r="H1190" t="s">
        <v>4723</v>
      </c>
    </row>
    <row r="1191" spans="1:8" x14ac:dyDescent="0.25">
      <c r="A1191" s="2" t="s">
        <v>920</v>
      </c>
      <c r="B1191" s="2" t="s">
        <v>58</v>
      </c>
      <c r="C1191" s="2" t="s">
        <v>913</v>
      </c>
      <c r="D1191" s="2" t="s">
        <v>50</v>
      </c>
      <c r="E1191" s="2" t="s">
        <v>355</v>
      </c>
      <c r="F1191" s="5">
        <v>50</v>
      </c>
      <c r="G1191">
        <v>2</v>
      </c>
      <c r="H1191" t="s">
        <v>4724</v>
      </c>
    </row>
    <row r="1192" spans="1:8" x14ac:dyDescent="0.25">
      <c r="A1192" s="2" t="s">
        <v>920</v>
      </c>
      <c r="B1192" s="2" t="s">
        <v>58</v>
      </c>
      <c r="C1192" s="2" t="s">
        <v>910</v>
      </c>
      <c r="D1192" s="2" t="s">
        <v>50</v>
      </c>
      <c r="E1192" s="2" t="s">
        <v>355</v>
      </c>
      <c r="F1192" s="5">
        <v>5</v>
      </c>
      <c r="G1192">
        <v>3</v>
      </c>
      <c r="H1192" t="s">
        <v>4725</v>
      </c>
    </row>
    <row r="1193" spans="1:8" x14ac:dyDescent="0.25">
      <c r="A1193" s="2" t="s">
        <v>921</v>
      </c>
      <c r="B1193" s="2" t="s">
        <v>58</v>
      </c>
      <c r="C1193" s="2" t="s">
        <v>917</v>
      </c>
      <c r="D1193" s="2" t="s">
        <v>50</v>
      </c>
      <c r="E1193" s="2" t="s">
        <v>355</v>
      </c>
      <c r="F1193" s="5">
        <v>786</v>
      </c>
      <c r="G1193">
        <v>1</v>
      </c>
      <c r="H1193" t="s">
        <v>4726</v>
      </c>
    </row>
    <row r="1194" spans="1:8" x14ac:dyDescent="0.25">
      <c r="A1194" s="2" t="s">
        <v>922</v>
      </c>
      <c r="B1194" s="2" t="s">
        <v>58</v>
      </c>
      <c r="C1194" s="2" t="s">
        <v>913</v>
      </c>
      <c r="D1194" s="2" t="s">
        <v>50</v>
      </c>
      <c r="E1194" s="2" t="s">
        <v>355</v>
      </c>
      <c r="F1194" s="5">
        <v>1472</v>
      </c>
      <c r="G1194">
        <v>1</v>
      </c>
      <c r="H1194" t="s">
        <v>4727</v>
      </c>
    </row>
    <row r="1195" spans="1:8" x14ac:dyDescent="0.25">
      <c r="A1195" s="2" t="s">
        <v>923</v>
      </c>
      <c r="B1195" s="2" t="s">
        <v>58</v>
      </c>
      <c r="C1195" s="2" t="s">
        <v>915</v>
      </c>
      <c r="D1195" s="2" t="s">
        <v>50</v>
      </c>
      <c r="E1195" s="2" t="s">
        <v>355</v>
      </c>
      <c r="F1195" s="5">
        <v>387</v>
      </c>
      <c r="G1195">
        <v>1</v>
      </c>
      <c r="H1195" t="s">
        <v>4728</v>
      </c>
    </row>
    <row r="1196" spans="1:8" x14ac:dyDescent="0.25">
      <c r="A1196" s="2" t="s">
        <v>924</v>
      </c>
      <c r="B1196" s="2" t="s">
        <v>58</v>
      </c>
      <c r="C1196" s="2" t="s">
        <v>911</v>
      </c>
      <c r="D1196" s="2" t="s">
        <v>50</v>
      </c>
      <c r="E1196" s="2" t="s">
        <v>355</v>
      </c>
      <c r="F1196" s="5">
        <v>404</v>
      </c>
      <c r="G1196">
        <v>1</v>
      </c>
      <c r="H1196" t="s">
        <v>3388</v>
      </c>
    </row>
    <row r="1197" spans="1:8" x14ac:dyDescent="0.25">
      <c r="A1197" s="2" t="s">
        <v>925</v>
      </c>
      <c r="B1197" s="2" t="s">
        <v>58</v>
      </c>
      <c r="C1197" s="2" t="s">
        <v>911</v>
      </c>
      <c r="D1197" s="2" t="s">
        <v>50</v>
      </c>
      <c r="E1197" s="2" t="s">
        <v>355</v>
      </c>
      <c r="F1197" s="5">
        <v>744</v>
      </c>
      <c r="G1197">
        <v>1</v>
      </c>
      <c r="H1197" t="s">
        <v>4729</v>
      </c>
    </row>
    <row r="1198" spans="1:8" x14ac:dyDescent="0.25">
      <c r="A1198" s="2" t="s">
        <v>925</v>
      </c>
      <c r="B1198" s="2" t="s">
        <v>58</v>
      </c>
      <c r="C1198" s="2" t="s">
        <v>910</v>
      </c>
      <c r="D1198" s="2" t="s">
        <v>50</v>
      </c>
      <c r="E1198" s="2" t="s">
        <v>355</v>
      </c>
      <c r="F1198" s="5">
        <v>184</v>
      </c>
      <c r="G1198">
        <v>2</v>
      </c>
      <c r="H1198" t="s">
        <v>4730</v>
      </c>
    </row>
    <row r="1199" spans="1:8" x14ac:dyDescent="0.25">
      <c r="A1199" s="2" t="s">
        <v>926</v>
      </c>
      <c r="B1199" s="2" t="s">
        <v>58</v>
      </c>
      <c r="C1199" s="2" t="s">
        <v>917</v>
      </c>
      <c r="D1199" s="2" t="s">
        <v>50</v>
      </c>
      <c r="E1199" s="2" t="s">
        <v>355</v>
      </c>
      <c r="F1199" s="5">
        <v>115</v>
      </c>
      <c r="G1199">
        <v>1</v>
      </c>
      <c r="H1199" t="s">
        <v>4731</v>
      </c>
    </row>
    <row r="1200" spans="1:8" x14ac:dyDescent="0.25">
      <c r="A1200" s="2" t="s">
        <v>926</v>
      </c>
      <c r="B1200" s="2" t="s">
        <v>58</v>
      </c>
      <c r="C1200" s="2" t="s">
        <v>910</v>
      </c>
      <c r="D1200" s="2" t="s">
        <v>50</v>
      </c>
      <c r="E1200" s="2" t="s">
        <v>355</v>
      </c>
      <c r="F1200" s="5">
        <v>1</v>
      </c>
      <c r="G1200">
        <v>2</v>
      </c>
      <c r="H1200" t="s">
        <v>4732</v>
      </c>
    </row>
    <row r="1201" spans="1:8" x14ac:dyDescent="0.25">
      <c r="A1201" s="2" t="s">
        <v>926</v>
      </c>
      <c r="B1201" s="2" t="s">
        <v>58</v>
      </c>
      <c r="C1201" s="2" t="s">
        <v>913</v>
      </c>
      <c r="D1201" s="2" t="s">
        <v>50</v>
      </c>
      <c r="E1201" s="2" t="s">
        <v>355</v>
      </c>
      <c r="F1201" s="5">
        <v>1</v>
      </c>
      <c r="G1201">
        <v>3</v>
      </c>
      <c r="H1201" t="s">
        <v>4733</v>
      </c>
    </row>
    <row r="1202" spans="1:8" x14ac:dyDescent="0.25">
      <c r="A1202" s="2" t="s">
        <v>927</v>
      </c>
      <c r="B1202" s="2" t="s">
        <v>58</v>
      </c>
      <c r="C1202" s="2" t="s">
        <v>911</v>
      </c>
      <c r="D1202" s="2" t="s">
        <v>50</v>
      </c>
      <c r="E1202" s="2" t="s">
        <v>355</v>
      </c>
      <c r="F1202" s="5">
        <v>1024</v>
      </c>
      <c r="G1202">
        <v>1</v>
      </c>
      <c r="H1202" t="s">
        <v>4734</v>
      </c>
    </row>
    <row r="1203" spans="1:8" x14ac:dyDescent="0.25">
      <c r="A1203" s="2" t="s">
        <v>927</v>
      </c>
      <c r="B1203" s="2" t="s">
        <v>58</v>
      </c>
      <c r="C1203" s="2" t="s">
        <v>917</v>
      </c>
      <c r="D1203" s="2" t="s">
        <v>50</v>
      </c>
      <c r="E1203" s="2" t="s">
        <v>355</v>
      </c>
      <c r="F1203" s="5">
        <v>7</v>
      </c>
      <c r="G1203">
        <v>2</v>
      </c>
      <c r="H1203" t="s">
        <v>4735</v>
      </c>
    </row>
    <row r="1204" spans="1:8" x14ac:dyDescent="0.25">
      <c r="A1204" s="2" t="s">
        <v>928</v>
      </c>
      <c r="B1204" s="2" t="s">
        <v>58</v>
      </c>
      <c r="C1204" s="2" t="s">
        <v>913</v>
      </c>
      <c r="D1204" s="2" t="s">
        <v>50</v>
      </c>
      <c r="E1204" s="2" t="s">
        <v>355</v>
      </c>
      <c r="F1204" s="5">
        <v>942</v>
      </c>
      <c r="G1204">
        <v>1</v>
      </c>
      <c r="H1204" t="s">
        <v>4736</v>
      </c>
    </row>
    <row r="1205" spans="1:8" x14ac:dyDescent="0.25">
      <c r="A1205" s="2" t="s">
        <v>928</v>
      </c>
      <c r="B1205" s="2" t="s">
        <v>466</v>
      </c>
      <c r="C1205" s="2" t="s">
        <v>595</v>
      </c>
      <c r="D1205" s="2" t="s">
        <v>50</v>
      </c>
      <c r="E1205" s="2" t="s">
        <v>51</v>
      </c>
      <c r="F1205" s="5">
        <v>28</v>
      </c>
      <c r="G1205">
        <v>2</v>
      </c>
      <c r="H1205" t="s">
        <v>4737</v>
      </c>
    </row>
    <row r="1206" spans="1:8" x14ac:dyDescent="0.25">
      <c r="A1206" s="2" t="s">
        <v>929</v>
      </c>
      <c r="B1206" s="2" t="s">
        <v>58</v>
      </c>
      <c r="C1206" s="2" t="s">
        <v>910</v>
      </c>
      <c r="D1206" s="2" t="s">
        <v>50</v>
      </c>
      <c r="E1206" s="2" t="s">
        <v>355</v>
      </c>
      <c r="F1206" s="5">
        <v>652</v>
      </c>
      <c r="G1206">
        <v>1</v>
      </c>
      <c r="H1206" t="s">
        <v>4738</v>
      </c>
    </row>
    <row r="1207" spans="1:8" x14ac:dyDescent="0.25">
      <c r="A1207" s="2" t="s">
        <v>929</v>
      </c>
      <c r="B1207" s="2" t="s">
        <v>58</v>
      </c>
      <c r="C1207" s="2" t="s">
        <v>913</v>
      </c>
      <c r="D1207" s="2" t="s">
        <v>50</v>
      </c>
      <c r="E1207" s="2" t="s">
        <v>355</v>
      </c>
      <c r="F1207" s="5">
        <v>4</v>
      </c>
      <c r="G1207">
        <v>2</v>
      </c>
      <c r="H1207" t="s">
        <v>4739</v>
      </c>
    </row>
    <row r="1208" spans="1:8" x14ac:dyDescent="0.25">
      <c r="A1208" s="2" t="s">
        <v>930</v>
      </c>
      <c r="B1208" s="2" t="s">
        <v>58</v>
      </c>
      <c r="C1208" s="2" t="s">
        <v>917</v>
      </c>
      <c r="D1208" s="2" t="s">
        <v>50</v>
      </c>
      <c r="E1208" s="2" t="s">
        <v>355</v>
      </c>
      <c r="F1208" s="5">
        <v>932</v>
      </c>
      <c r="G1208">
        <v>1</v>
      </c>
      <c r="H1208" t="s">
        <v>4740</v>
      </c>
    </row>
    <row r="1209" spans="1:8" x14ac:dyDescent="0.25">
      <c r="A1209" s="2" t="s">
        <v>931</v>
      </c>
      <c r="B1209" s="2" t="s">
        <v>58</v>
      </c>
      <c r="C1209" s="2" t="s">
        <v>917</v>
      </c>
      <c r="D1209" s="2" t="s">
        <v>50</v>
      </c>
      <c r="E1209" s="2" t="s">
        <v>355</v>
      </c>
      <c r="F1209" s="5">
        <v>484</v>
      </c>
      <c r="G1209">
        <v>1</v>
      </c>
      <c r="H1209" t="s">
        <v>4741</v>
      </c>
    </row>
    <row r="1210" spans="1:8" x14ac:dyDescent="0.25">
      <c r="A1210" s="2" t="s">
        <v>931</v>
      </c>
      <c r="B1210" s="2" t="s">
        <v>58</v>
      </c>
      <c r="C1210" s="2" t="s">
        <v>913</v>
      </c>
      <c r="D1210" s="2" t="s">
        <v>50</v>
      </c>
      <c r="E1210" s="2" t="s">
        <v>355</v>
      </c>
      <c r="F1210" s="5">
        <v>37</v>
      </c>
      <c r="G1210">
        <v>2</v>
      </c>
      <c r="H1210" t="s">
        <v>4742</v>
      </c>
    </row>
    <row r="1211" spans="1:8" x14ac:dyDescent="0.25">
      <c r="A1211" s="2" t="s">
        <v>931</v>
      </c>
      <c r="B1211" s="2" t="s">
        <v>58</v>
      </c>
      <c r="C1211" s="2" t="s">
        <v>915</v>
      </c>
      <c r="D1211" s="2" t="s">
        <v>50</v>
      </c>
      <c r="E1211" s="2" t="s">
        <v>355</v>
      </c>
      <c r="F1211" s="5">
        <v>1</v>
      </c>
      <c r="G1211">
        <v>3</v>
      </c>
      <c r="H1211" t="s">
        <v>4743</v>
      </c>
    </row>
    <row r="1212" spans="1:8" x14ac:dyDescent="0.25">
      <c r="A1212" s="2" t="s">
        <v>932</v>
      </c>
      <c r="B1212" s="2" t="s">
        <v>58</v>
      </c>
      <c r="C1212" s="2" t="s">
        <v>910</v>
      </c>
      <c r="D1212" s="2" t="s">
        <v>50</v>
      </c>
      <c r="E1212" s="2" t="s">
        <v>355</v>
      </c>
      <c r="F1212" s="5">
        <v>685</v>
      </c>
      <c r="G1212">
        <v>1</v>
      </c>
      <c r="H1212" t="s">
        <v>4744</v>
      </c>
    </row>
    <row r="1213" spans="1:8" x14ac:dyDescent="0.25">
      <c r="A1213" s="2" t="s">
        <v>932</v>
      </c>
      <c r="B1213" s="2" t="s">
        <v>58</v>
      </c>
      <c r="C1213" s="2" t="s">
        <v>911</v>
      </c>
      <c r="D1213" s="2" t="s">
        <v>50</v>
      </c>
      <c r="E1213" s="2" t="s">
        <v>355</v>
      </c>
      <c r="F1213" s="5">
        <v>34</v>
      </c>
      <c r="G1213">
        <v>2</v>
      </c>
      <c r="H1213" t="s">
        <v>4745</v>
      </c>
    </row>
    <row r="1214" spans="1:8" x14ac:dyDescent="0.25">
      <c r="A1214" s="2" t="s">
        <v>932</v>
      </c>
      <c r="B1214" s="2" t="s">
        <v>58</v>
      </c>
      <c r="C1214" s="2" t="s">
        <v>933</v>
      </c>
      <c r="D1214" s="2" t="s">
        <v>50</v>
      </c>
      <c r="E1214" s="2" t="s">
        <v>355</v>
      </c>
      <c r="F1214" s="5">
        <v>2</v>
      </c>
      <c r="G1214">
        <v>3</v>
      </c>
      <c r="H1214" t="s">
        <v>4746</v>
      </c>
    </row>
    <row r="1215" spans="1:8" x14ac:dyDescent="0.25">
      <c r="A1215" s="2" t="s">
        <v>934</v>
      </c>
      <c r="B1215" s="2" t="s">
        <v>58</v>
      </c>
      <c r="C1215" s="2" t="s">
        <v>910</v>
      </c>
      <c r="D1215" s="2" t="s">
        <v>50</v>
      </c>
      <c r="E1215" s="2" t="s">
        <v>355</v>
      </c>
      <c r="F1215" s="5">
        <v>598</v>
      </c>
      <c r="G1215">
        <v>1</v>
      </c>
      <c r="H1215" t="s">
        <v>4747</v>
      </c>
    </row>
    <row r="1216" spans="1:8" x14ac:dyDescent="0.25">
      <c r="A1216" s="2" t="s">
        <v>934</v>
      </c>
      <c r="B1216" s="2" t="s">
        <v>58</v>
      </c>
      <c r="C1216" s="2" t="s">
        <v>911</v>
      </c>
      <c r="D1216" s="2" t="s">
        <v>50</v>
      </c>
      <c r="E1216" s="2" t="s">
        <v>355</v>
      </c>
      <c r="F1216" s="5">
        <v>27</v>
      </c>
      <c r="G1216">
        <v>2</v>
      </c>
      <c r="H1216" t="s">
        <v>4748</v>
      </c>
    </row>
    <row r="1217" spans="1:8" x14ac:dyDescent="0.25">
      <c r="A1217" s="2" t="s">
        <v>935</v>
      </c>
      <c r="B1217" s="2" t="s">
        <v>58</v>
      </c>
      <c r="C1217" s="2" t="s">
        <v>911</v>
      </c>
      <c r="D1217" s="2" t="s">
        <v>50</v>
      </c>
      <c r="E1217" s="2" t="s">
        <v>355</v>
      </c>
      <c r="F1217" s="5">
        <v>64</v>
      </c>
      <c r="G1217">
        <v>1</v>
      </c>
      <c r="H1217" t="s">
        <v>4749</v>
      </c>
    </row>
    <row r="1218" spans="1:8" x14ac:dyDescent="0.25">
      <c r="A1218" s="2" t="s">
        <v>936</v>
      </c>
      <c r="B1218" s="2" t="s">
        <v>58</v>
      </c>
      <c r="C1218" s="2" t="s">
        <v>909</v>
      </c>
      <c r="D1218" s="2" t="s">
        <v>50</v>
      </c>
      <c r="E1218" s="2" t="s">
        <v>355</v>
      </c>
      <c r="F1218" s="5">
        <v>114</v>
      </c>
      <c r="G1218">
        <v>1</v>
      </c>
      <c r="H1218" t="s">
        <v>3389</v>
      </c>
    </row>
    <row r="1219" spans="1:8" x14ac:dyDescent="0.25">
      <c r="A1219" s="2" t="s">
        <v>936</v>
      </c>
      <c r="B1219" s="2" t="s">
        <v>58</v>
      </c>
      <c r="C1219" s="2" t="s">
        <v>933</v>
      </c>
      <c r="D1219" s="2" t="s">
        <v>50</v>
      </c>
      <c r="E1219" s="2" t="s">
        <v>355</v>
      </c>
      <c r="F1219" s="5">
        <v>110</v>
      </c>
      <c r="G1219">
        <v>2</v>
      </c>
      <c r="H1219" t="s">
        <v>3390</v>
      </c>
    </row>
    <row r="1220" spans="1:8" x14ac:dyDescent="0.25">
      <c r="A1220" s="2" t="s">
        <v>937</v>
      </c>
      <c r="B1220" s="2" t="s">
        <v>58</v>
      </c>
      <c r="C1220" s="2" t="s">
        <v>933</v>
      </c>
      <c r="D1220" s="2" t="s">
        <v>50</v>
      </c>
      <c r="E1220" s="2" t="s">
        <v>355</v>
      </c>
      <c r="F1220" s="5">
        <v>183</v>
      </c>
      <c r="G1220">
        <v>1</v>
      </c>
      <c r="H1220" t="s">
        <v>3391</v>
      </c>
    </row>
    <row r="1221" spans="1:8" x14ac:dyDescent="0.25">
      <c r="A1221" s="2" t="s">
        <v>937</v>
      </c>
      <c r="B1221" s="2" t="s">
        <v>58</v>
      </c>
      <c r="C1221" s="2" t="s">
        <v>605</v>
      </c>
      <c r="D1221" s="2" t="s">
        <v>50</v>
      </c>
      <c r="E1221" s="2" t="s">
        <v>355</v>
      </c>
      <c r="F1221" s="5">
        <v>12</v>
      </c>
      <c r="G1221">
        <v>2</v>
      </c>
      <c r="H1221" t="s">
        <v>3392</v>
      </c>
    </row>
    <row r="1222" spans="1:8" x14ac:dyDescent="0.25">
      <c r="A1222" s="2" t="s">
        <v>937</v>
      </c>
      <c r="B1222" s="2" t="s">
        <v>58</v>
      </c>
      <c r="C1222" s="2" t="s">
        <v>909</v>
      </c>
      <c r="D1222" s="2" t="s">
        <v>50</v>
      </c>
      <c r="E1222" s="2" t="s">
        <v>355</v>
      </c>
      <c r="F1222" s="5">
        <v>6</v>
      </c>
      <c r="G1222">
        <v>3</v>
      </c>
      <c r="H1222" t="s">
        <v>3393</v>
      </c>
    </row>
    <row r="1223" spans="1:8" x14ac:dyDescent="0.25">
      <c r="A1223" s="2" t="s">
        <v>938</v>
      </c>
      <c r="B1223" s="2" t="s">
        <v>58</v>
      </c>
      <c r="C1223" s="2" t="s">
        <v>605</v>
      </c>
      <c r="D1223" s="2" t="s">
        <v>50</v>
      </c>
      <c r="E1223" s="2" t="s">
        <v>355</v>
      </c>
      <c r="F1223" s="5">
        <v>146</v>
      </c>
      <c r="G1223">
        <v>1</v>
      </c>
      <c r="H1223" t="s">
        <v>3394</v>
      </c>
    </row>
    <row r="1224" spans="1:8" x14ac:dyDescent="0.25">
      <c r="A1224" s="2" t="s">
        <v>938</v>
      </c>
      <c r="B1224" s="2" t="s">
        <v>58</v>
      </c>
      <c r="C1224" s="2" t="s">
        <v>909</v>
      </c>
      <c r="D1224" s="2" t="s">
        <v>50</v>
      </c>
      <c r="E1224" s="2" t="s">
        <v>355</v>
      </c>
      <c r="F1224" s="5">
        <v>16</v>
      </c>
      <c r="G1224">
        <v>2</v>
      </c>
      <c r="H1224" t="s">
        <v>3395</v>
      </c>
    </row>
    <row r="1225" spans="1:8" x14ac:dyDescent="0.25">
      <c r="A1225" s="2" t="s">
        <v>938</v>
      </c>
      <c r="B1225" s="2" t="s">
        <v>58</v>
      </c>
      <c r="C1225" s="2" t="s">
        <v>933</v>
      </c>
      <c r="D1225" s="2" t="s">
        <v>50</v>
      </c>
      <c r="E1225" s="2" t="s">
        <v>355</v>
      </c>
      <c r="F1225" s="5">
        <v>9</v>
      </c>
      <c r="G1225">
        <v>3</v>
      </c>
      <c r="H1225" t="s">
        <v>3396</v>
      </c>
    </row>
    <row r="1226" spans="1:8" x14ac:dyDescent="0.25">
      <c r="A1226" s="2" t="s">
        <v>939</v>
      </c>
      <c r="B1226" s="2" t="s">
        <v>58</v>
      </c>
      <c r="C1226" s="2" t="s">
        <v>933</v>
      </c>
      <c r="D1226" s="2" t="s">
        <v>50</v>
      </c>
      <c r="E1226" s="2" t="s">
        <v>355</v>
      </c>
      <c r="F1226" s="5">
        <v>237</v>
      </c>
      <c r="G1226">
        <v>1</v>
      </c>
      <c r="H1226" t="s">
        <v>3397</v>
      </c>
    </row>
    <row r="1227" spans="1:8" x14ac:dyDescent="0.25">
      <c r="A1227" s="2" t="s">
        <v>940</v>
      </c>
      <c r="B1227" s="2" t="s">
        <v>58</v>
      </c>
      <c r="C1227" s="2" t="s">
        <v>933</v>
      </c>
      <c r="D1227" s="2" t="s">
        <v>50</v>
      </c>
      <c r="E1227" s="2" t="s">
        <v>355</v>
      </c>
      <c r="F1227" s="5">
        <v>230</v>
      </c>
      <c r="G1227">
        <v>1</v>
      </c>
      <c r="H1227" t="s">
        <v>3398</v>
      </c>
    </row>
    <row r="1228" spans="1:8" x14ac:dyDescent="0.25">
      <c r="A1228" s="2" t="s">
        <v>940</v>
      </c>
      <c r="B1228" s="2" t="s">
        <v>58</v>
      </c>
      <c r="C1228" s="2" t="s">
        <v>605</v>
      </c>
      <c r="D1228" s="2" t="s">
        <v>50</v>
      </c>
      <c r="E1228" s="2" t="s">
        <v>355</v>
      </c>
      <c r="F1228" s="5">
        <v>48</v>
      </c>
      <c r="G1228">
        <v>2</v>
      </c>
      <c r="H1228" t="s">
        <v>3399</v>
      </c>
    </row>
    <row r="1229" spans="1:8" x14ac:dyDescent="0.25">
      <c r="A1229" s="2" t="s">
        <v>941</v>
      </c>
      <c r="B1229" s="2" t="s">
        <v>58</v>
      </c>
      <c r="C1229" s="2" t="s">
        <v>933</v>
      </c>
      <c r="D1229" s="2" t="s">
        <v>50</v>
      </c>
      <c r="E1229" s="2" t="s">
        <v>355</v>
      </c>
      <c r="F1229" s="5">
        <v>451</v>
      </c>
      <c r="G1229">
        <v>1</v>
      </c>
      <c r="H1229" t="s">
        <v>3400</v>
      </c>
    </row>
    <row r="1230" spans="1:8" x14ac:dyDescent="0.25">
      <c r="A1230" s="2" t="s">
        <v>941</v>
      </c>
      <c r="B1230" s="2" t="s">
        <v>58</v>
      </c>
      <c r="C1230" s="2" t="s">
        <v>910</v>
      </c>
      <c r="D1230" s="2" t="s">
        <v>50</v>
      </c>
      <c r="E1230" s="2" t="s">
        <v>355</v>
      </c>
      <c r="F1230" s="5">
        <v>32</v>
      </c>
      <c r="G1230">
        <v>2</v>
      </c>
      <c r="H1230" t="s">
        <v>3401</v>
      </c>
    </row>
    <row r="1231" spans="1:8" x14ac:dyDescent="0.25">
      <c r="A1231" s="2" t="s">
        <v>942</v>
      </c>
      <c r="B1231" s="2" t="s">
        <v>58</v>
      </c>
      <c r="C1231" s="2" t="s">
        <v>933</v>
      </c>
      <c r="D1231" s="2" t="s">
        <v>50</v>
      </c>
      <c r="E1231" s="2" t="s">
        <v>355</v>
      </c>
      <c r="F1231" s="5">
        <v>161</v>
      </c>
      <c r="G1231">
        <v>1</v>
      </c>
      <c r="H1231" t="s">
        <v>3402</v>
      </c>
    </row>
    <row r="1232" spans="1:8" x14ac:dyDescent="0.25">
      <c r="A1232" s="2" t="s">
        <v>942</v>
      </c>
      <c r="B1232" s="2" t="s">
        <v>58</v>
      </c>
      <c r="C1232" s="2" t="s">
        <v>909</v>
      </c>
      <c r="D1232" s="2" t="s">
        <v>50</v>
      </c>
      <c r="E1232" s="2" t="s">
        <v>355</v>
      </c>
      <c r="F1232" s="5">
        <v>25</v>
      </c>
      <c r="G1232">
        <v>2</v>
      </c>
      <c r="H1232" t="s">
        <v>3403</v>
      </c>
    </row>
    <row r="1233" spans="1:8" x14ac:dyDescent="0.25">
      <c r="A1233" s="2" t="s">
        <v>943</v>
      </c>
      <c r="B1233" s="2" t="s">
        <v>58</v>
      </c>
      <c r="C1233" s="2" t="s">
        <v>910</v>
      </c>
      <c r="D1233" s="2" t="s">
        <v>50</v>
      </c>
      <c r="E1233" s="2" t="s">
        <v>355</v>
      </c>
      <c r="F1233" s="5">
        <v>229</v>
      </c>
      <c r="G1233">
        <v>1</v>
      </c>
      <c r="H1233" t="s">
        <v>3404</v>
      </c>
    </row>
    <row r="1234" spans="1:8" x14ac:dyDescent="0.25">
      <c r="A1234" s="2" t="s">
        <v>943</v>
      </c>
      <c r="B1234" s="2" t="s">
        <v>58</v>
      </c>
      <c r="C1234" s="2" t="s">
        <v>933</v>
      </c>
      <c r="D1234" s="2" t="s">
        <v>50</v>
      </c>
      <c r="E1234" s="2" t="s">
        <v>355</v>
      </c>
      <c r="F1234" s="5">
        <v>116</v>
      </c>
      <c r="G1234">
        <v>2</v>
      </c>
      <c r="H1234" t="s">
        <v>3405</v>
      </c>
    </row>
    <row r="1235" spans="1:8" x14ac:dyDescent="0.25">
      <c r="A1235" s="2" t="s">
        <v>943</v>
      </c>
      <c r="B1235" s="2" t="s">
        <v>58</v>
      </c>
      <c r="C1235" s="2" t="s">
        <v>909</v>
      </c>
      <c r="D1235" s="2" t="s">
        <v>50</v>
      </c>
      <c r="E1235" s="2" t="s">
        <v>355</v>
      </c>
      <c r="F1235" s="5">
        <v>19</v>
      </c>
      <c r="G1235">
        <v>3</v>
      </c>
      <c r="H1235" t="s">
        <v>3406</v>
      </c>
    </row>
    <row r="1236" spans="1:8" x14ac:dyDescent="0.25">
      <c r="A1236" s="2" t="s">
        <v>944</v>
      </c>
      <c r="B1236" s="2" t="s">
        <v>58</v>
      </c>
      <c r="C1236" s="2" t="s">
        <v>909</v>
      </c>
      <c r="D1236" s="2" t="s">
        <v>50</v>
      </c>
      <c r="E1236" s="2" t="s">
        <v>355</v>
      </c>
      <c r="F1236" s="5">
        <v>156</v>
      </c>
      <c r="G1236">
        <v>1</v>
      </c>
      <c r="H1236" t="s">
        <v>3407</v>
      </c>
    </row>
    <row r="1237" spans="1:8" x14ac:dyDescent="0.25">
      <c r="A1237" s="2" t="s">
        <v>944</v>
      </c>
      <c r="B1237" s="2" t="s">
        <v>58</v>
      </c>
      <c r="C1237" s="2" t="s">
        <v>933</v>
      </c>
      <c r="D1237" s="2" t="s">
        <v>50</v>
      </c>
      <c r="E1237" s="2" t="s">
        <v>355</v>
      </c>
      <c r="F1237" s="5">
        <v>37</v>
      </c>
      <c r="G1237">
        <v>2</v>
      </c>
      <c r="H1237" t="s">
        <v>3408</v>
      </c>
    </row>
    <row r="1238" spans="1:8" x14ac:dyDescent="0.25">
      <c r="A1238" s="2" t="s">
        <v>944</v>
      </c>
      <c r="B1238" s="2" t="s">
        <v>58</v>
      </c>
      <c r="C1238" s="2" t="s">
        <v>910</v>
      </c>
      <c r="D1238" s="2" t="s">
        <v>50</v>
      </c>
      <c r="E1238" s="2" t="s">
        <v>355</v>
      </c>
      <c r="F1238" s="5">
        <v>3</v>
      </c>
      <c r="G1238">
        <v>3</v>
      </c>
      <c r="H1238" t="s">
        <v>3409</v>
      </c>
    </row>
    <row r="1239" spans="1:8" x14ac:dyDescent="0.25">
      <c r="A1239" s="2" t="s">
        <v>944</v>
      </c>
      <c r="B1239" s="2" t="s">
        <v>58</v>
      </c>
      <c r="C1239" s="2" t="s">
        <v>911</v>
      </c>
      <c r="D1239" s="2" t="s">
        <v>50</v>
      </c>
      <c r="E1239" s="2" t="s">
        <v>355</v>
      </c>
      <c r="F1239" s="5">
        <v>3</v>
      </c>
      <c r="G1239">
        <v>4</v>
      </c>
      <c r="H1239" t="s">
        <v>3410</v>
      </c>
    </row>
    <row r="1240" spans="1:8" x14ac:dyDescent="0.25">
      <c r="A1240" s="2" t="s">
        <v>945</v>
      </c>
      <c r="B1240" s="2" t="s">
        <v>58</v>
      </c>
      <c r="C1240" s="2" t="s">
        <v>909</v>
      </c>
      <c r="D1240" s="2" t="s">
        <v>50</v>
      </c>
      <c r="E1240" s="2" t="s">
        <v>355</v>
      </c>
      <c r="F1240" s="5">
        <v>56</v>
      </c>
      <c r="G1240">
        <v>1</v>
      </c>
      <c r="H1240" t="s">
        <v>3411</v>
      </c>
    </row>
    <row r="1241" spans="1:8" x14ac:dyDescent="0.25">
      <c r="A1241" s="2" t="s">
        <v>945</v>
      </c>
      <c r="B1241" s="2" t="s">
        <v>58</v>
      </c>
      <c r="C1241" s="2" t="s">
        <v>933</v>
      </c>
      <c r="D1241" s="2" t="s">
        <v>50</v>
      </c>
      <c r="E1241" s="2" t="s">
        <v>355</v>
      </c>
      <c r="F1241" s="5">
        <v>4</v>
      </c>
      <c r="G1241">
        <v>2</v>
      </c>
      <c r="H1241" t="s">
        <v>3412</v>
      </c>
    </row>
    <row r="1242" spans="1:8" x14ac:dyDescent="0.25">
      <c r="A1242" s="2" t="s">
        <v>946</v>
      </c>
      <c r="B1242" s="2" t="s">
        <v>58</v>
      </c>
      <c r="C1242" s="2" t="s">
        <v>933</v>
      </c>
      <c r="D1242" s="2" t="s">
        <v>50</v>
      </c>
      <c r="E1242" s="2" t="s">
        <v>355</v>
      </c>
      <c r="F1242" s="5">
        <v>101</v>
      </c>
      <c r="G1242">
        <v>1</v>
      </c>
      <c r="H1242" t="s">
        <v>3413</v>
      </c>
    </row>
    <row r="1243" spans="1:8" x14ac:dyDescent="0.25">
      <c r="A1243" s="2" t="s">
        <v>946</v>
      </c>
      <c r="B1243" s="2" t="s">
        <v>58</v>
      </c>
      <c r="C1243" s="2" t="s">
        <v>909</v>
      </c>
      <c r="D1243" s="2" t="s">
        <v>50</v>
      </c>
      <c r="E1243" s="2" t="s">
        <v>355</v>
      </c>
      <c r="F1243" s="5">
        <v>3</v>
      </c>
      <c r="G1243">
        <v>2</v>
      </c>
      <c r="H1243" t="s">
        <v>3414</v>
      </c>
    </row>
    <row r="1244" spans="1:8" x14ac:dyDescent="0.25">
      <c r="A1244" s="2" t="s">
        <v>947</v>
      </c>
      <c r="B1244" s="2" t="s">
        <v>58</v>
      </c>
      <c r="C1244" s="2" t="s">
        <v>909</v>
      </c>
      <c r="D1244" s="2" t="s">
        <v>50</v>
      </c>
      <c r="E1244" s="2" t="s">
        <v>355</v>
      </c>
      <c r="F1244" s="5">
        <v>81</v>
      </c>
      <c r="G1244">
        <v>1</v>
      </c>
      <c r="H1244" t="s">
        <v>3415</v>
      </c>
    </row>
    <row r="1245" spans="1:8" x14ac:dyDescent="0.25">
      <c r="A1245" s="2" t="s">
        <v>947</v>
      </c>
      <c r="B1245" s="2" t="s">
        <v>58</v>
      </c>
      <c r="C1245" s="2" t="s">
        <v>933</v>
      </c>
      <c r="D1245" s="2" t="s">
        <v>50</v>
      </c>
      <c r="E1245" s="2" t="s">
        <v>355</v>
      </c>
      <c r="F1245" s="5">
        <v>10</v>
      </c>
      <c r="G1245">
        <v>2</v>
      </c>
      <c r="H1245" t="s">
        <v>3416</v>
      </c>
    </row>
    <row r="1246" spans="1:8" x14ac:dyDescent="0.25">
      <c r="A1246" s="2" t="s">
        <v>948</v>
      </c>
      <c r="B1246" s="2" t="s">
        <v>58</v>
      </c>
      <c r="C1246" s="2" t="s">
        <v>909</v>
      </c>
      <c r="D1246" s="2" t="s">
        <v>50</v>
      </c>
      <c r="E1246" s="2" t="s">
        <v>355</v>
      </c>
      <c r="F1246" s="5">
        <v>117</v>
      </c>
      <c r="G1246">
        <v>1</v>
      </c>
      <c r="H1246" t="s">
        <v>3417</v>
      </c>
    </row>
    <row r="1247" spans="1:8" x14ac:dyDescent="0.25">
      <c r="A1247" s="2" t="s">
        <v>948</v>
      </c>
      <c r="B1247" s="2" t="s">
        <v>58</v>
      </c>
      <c r="C1247" s="2" t="s">
        <v>933</v>
      </c>
      <c r="D1247" s="2" t="s">
        <v>50</v>
      </c>
      <c r="E1247" s="2" t="s">
        <v>355</v>
      </c>
      <c r="F1247" s="5">
        <v>4</v>
      </c>
      <c r="G1247">
        <v>2</v>
      </c>
      <c r="H1247" t="s">
        <v>3418</v>
      </c>
    </row>
    <row r="1248" spans="1:8" x14ac:dyDescent="0.25">
      <c r="A1248" s="2" t="s">
        <v>949</v>
      </c>
      <c r="B1248" s="2" t="s">
        <v>58</v>
      </c>
      <c r="C1248" s="2" t="s">
        <v>909</v>
      </c>
      <c r="D1248" s="2" t="s">
        <v>50</v>
      </c>
      <c r="E1248" s="2" t="s">
        <v>355</v>
      </c>
      <c r="F1248" s="5">
        <v>88</v>
      </c>
      <c r="G1248">
        <v>1</v>
      </c>
      <c r="H1248" t="s">
        <v>3419</v>
      </c>
    </row>
    <row r="1249" spans="1:8" x14ac:dyDescent="0.25">
      <c r="A1249" s="2" t="s">
        <v>949</v>
      </c>
      <c r="B1249" s="2" t="s">
        <v>58</v>
      </c>
      <c r="C1249" s="2" t="s">
        <v>933</v>
      </c>
      <c r="D1249" s="2" t="s">
        <v>50</v>
      </c>
      <c r="E1249" s="2" t="s">
        <v>355</v>
      </c>
      <c r="F1249" s="5">
        <v>12</v>
      </c>
      <c r="G1249">
        <v>2</v>
      </c>
      <c r="H1249" t="s">
        <v>3420</v>
      </c>
    </row>
    <row r="1250" spans="1:8" x14ac:dyDescent="0.25">
      <c r="A1250" s="2" t="s">
        <v>950</v>
      </c>
      <c r="B1250" s="2" t="s">
        <v>58</v>
      </c>
      <c r="C1250" s="2" t="s">
        <v>909</v>
      </c>
      <c r="D1250" s="2" t="s">
        <v>50</v>
      </c>
      <c r="E1250" s="2" t="s">
        <v>355</v>
      </c>
      <c r="F1250" s="5">
        <v>81</v>
      </c>
      <c r="G1250">
        <v>1</v>
      </c>
      <c r="H1250" t="s">
        <v>3421</v>
      </c>
    </row>
    <row r="1251" spans="1:8" x14ac:dyDescent="0.25">
      <c r="A1251" s="2" t="s">
        <v>950</v>
      </c>
      <c r="B1251" s="2" t="s">
        <v>58</v>
      </c>
      <c r="C1251" s="2" t="s">
        <v>933</v>
      </c>
      <c r="D1251" s="2" t="s">
        <v>50</v>
      </c>
      <c r="E1251" s="2" t="s">
        <v>355</v>
      </c>
      <c r="F1251" s="5">
        <v>2</v>
      </c>
      <c r="G1251">
        <v>2</v>
      </c>
      <c r="H1251" t="s">
        <v>3422</v>
      </c>
    </row>
    <row r="1252" spans="1:8" x14ac:dyDescent="0.25">
      <c r="A1252" s="2" t="s">
        <v>951</v>
      </c>
      <c r="B1252" s="2" t="s">
        <v>58</v>
      </c>
      <c r="C1252" s="2" t="s">
        <v>909</v>
      </c>
      <c r="D1252" s="2" t="s">
        <v>50</v>
      </c>
      <c r="E1252" s="2" t="s">
        <v>355</v>
      </c>
      <c r="F1252" s="5">
        <v>95</v>
      </c>
      <c r="G1252">
        <v>1</v>
      </c>
      <c r="H1252" t="s">
        <v>3423</v>
      </c>
    </row>
    <row r="1253" spans="1:8" x14ac:dyDescent="0.25">
      <c r="A1253" s="2" t="s">
        <v>951</v>
      </c>
      <c r="B1253" s="2" t="s">
        <v>58</v>
      </c>
      <c r="C1253" s="2" t="s">
        <v>933</v>
      </c>
      <c r="D1253" s="2" t="s">
        <v>50</v>
      </c>
      <c r="E1253" s="2" t="s">
        <v>355</v>
      </c>
      <c r="F1253" s="5">
        <v>3</v>
      </c>
      <c r="G1253">
        <v>2</v>
      </c>
      <c r="H1253" t="s">
        <v>3424</v>
      </c>
    </row>
    <row r="1254" spans="1:8" x14ac:dyDescent="0.25">
      <c r="A1254" s="2" t="s">
        <v>952</v>
      </c>
      <c r="B1254" s="2" t="s">
        <v>58</v>
      </c>
      <c r="C1254" s="2" t="s">
        <v>909</v>
      </c>
      <c r="D1254" s="2" t="s">
        <v>50</v>
      </c>
      <c r="E1254" s="2" t="s">
        <v>355</v>
      </c>
      <c r="F1254" s="5">
        <v>82</v>
      </c>
      <c r="G1254">
        <v>1</v>
      </c>
      <c r="H1254" t="s">
        <v>3425</v>
      </c>
    </row>
    <row r="1255" spans="1:8" x14ac:dyDescent="0.25">
      <c r="A1255" s="2" t="s">
        <v>952</v>
      </c>
      <c r="B1255" s="2" t="s">
        <v>58</v>
      </c>
      <c r="C1255" s="2" t="s">
        <v>911</v>
      </c>
      <c r="D1255" s="2" t="s">
        <v>50</v>
      </c>
      <c r="E1255" s="2" t="s">
        <v>355</v>
      </c>
      <c r="F1255" s="5">
        <v>10</v>
      </c>
      <c r="G1255">
        <v>2</v>
      </c>
      <c r="H1255" t="s">
        <v>3426</v>
      </c>
    </row>
    <row r="1256" spans="1:8" x14ac:dyDescent="0.25">
      <c r="A1256" s="2" t="s">
        <v>952</v>
      </c>
      <c r="B1256" s="2" t="s">
        <v>58</v>
      </c>
      <c r="C1256" s="2" t="s">
        <v>933</v>
      </c>
      <c r="D1256" s="2" t="s">
        <v>50</v>
      </c>
      <c r="E1256" s="2" t="s">
        <v>355</v>
      </c>
      <c r="F1256" s="5">
        <v>5</v>
      </c>
      <c r="G1256">
        <v>3</v>
      </c>
      <c r="H1256" t="s">
        <v>3427</v>
      </c>
    </row>
    <row r="1257" spans="1:8" x14ac:dyDescent="0.25">
      <c r="A1257" s="2" t="s">
        <v>953</v>
      </c>
      <c r="B1257" s="2" t="s">
        <v>58</v>
      </c>
      <c r="C1257" s="2" t="s">
        <v>933</v>
      </c>
      <c r="D1257" s="2" t="s">
        <v>50</v>
      </c>
      <c r="E1257" s="2" t="s">
        <v>355</v>
      </c>
      <c r="F1257" s="5">
        <v>24</v>
      </c>
      <c r="G1257">
        <v>1</v>
      </c>
      <c r="H1257" t="s">
        <v>3428</v>
      </c>
    </row>
    <row r="1258" spans="1:8" x14ac:dyDescent="0.25">
      <c r="A1258" s="2" t="s">
        <v>953</v>
      </c>
      <c r="B1258" s="2" t="s">
        <v>58</v>
      </c>
      <c r="C1258" s="2" t="s">
        <v>909</v>
      </c>
      <c r="D1258" s="2" t="s">
        <v>50</v>
      </c>
      <c r="E1258" s="2" t="s">
        <v>355</v>
      </c>
      <c r="F1258" s="5">
        <v>1</v>
      </c>
      <c r="G1258">
        <v>2</v>
      </c>
      <c r="H1258" t="s">
        <v>3429</v>
      </c>
    </row>
    <row r="1259" spans="1:8" x14ac:dyDescent="0.25">
      <c r="A1259" s="2" t="s">
        <v>954</v>
      </c>
      <c r="B1259" s="2" t="s">
        <v>58</v>
      </c>
      <c r="C1259" s="2" t="s">
        <v>909</v>
      </c>
      <c r="D1259" s="2" t="s">
        <v>50</v>
      </c>
      <c r="E1259" s="2" t="s">
        <v>355</v>
      </c>
      <c r="F1259" s="5">
        <v>81</v>
      </c>
      <c r="G1259">
        <v>1</v>
      </c>
      <c r="H1259" t="s">
        <v>3430</v>
      </c>
    </row>
    <row r="1260" spans="1:8" x14ac:dyDescent="0.25">
      <c r="A1260" s="2" t="s">
        <v>954</v>
      </c>
      <c r="B1260" s="2" t="s">
        <v>58</v>
      </c>
      <c r="C1260" s="2" t="s">
        <v>933</v>
      </c>
      <c r="D1260" s="2" t="s">
        <v>50</v>
      </c>
      <c r="E1260" s="2" t="s">
        <v>355</v>
      </c>
      <c r="F1260" s="5">
        <v>7</v>
      </c>
      <c r="G1260">
        <v>2</v>
      </c>
      <c r="H1260" t="s">
        <v>3431</v>
      </c>
    </row>
    <row r="1261" spans="1:8" x14ac:dyDescent="0.25">
      <c r="A1261" s="2" t="s">
        <v>955</v>
      </c>
      <c r="B1261" s="2" t="s">
        <v>58</v>
      </c>
      <c r="C1261" s="2" t="s">
        <v>909</v>
      </c>
      <c r="D1261" s="2" t="s">
        <v>50</v>
      </c>
      <c r="E1261" s="2" t="s">
        <v>355</v>
      </c>
      <c r="F1261" s="5">
        <v>84</v>
      </c>
      <c r="G1261">
        <v>1</v>
      </c>
      <c r="H1261" t="s">
        <v>3432</v>
      </c>
    </row>
    <row r="1262" spans="1:8" x14ac:dyDescent="0.25">
      <c r="A1262" s="2" t="s">
        <v>955</v>
      </c>
      <c r="B1262" s="2" t="s">
        <v>58</v>
      </c>
      <c r="C1262" s="2" t="s">
        <v>933</v>
      </c>
      <c r="D1262" s="2" t="s">
        <v>50</v>
      </c>
      <c r="E1262" s="2" t="s">
        <v>355</v>
      </c>
      <c r="F1262" s="5">
        <v>4</v>
      </c>
      <c r="G1262">
        <v>2</v>
      </c>
      <c r="H1262" t="s">
        <v>3433</v>
      </c>
    </row>
    <row r="1263" spans="1:8" x14ac:dyDescent="0.25">
      <c r="A1263" s="2" t="s">
        <v>956</v>
      </c>
      <c r="B1263" s="2" t="s">
        <v>58</v>
      </c>
      <c r="C1263" s="2" t="s">
        <v>909</v>
      </c>
      <c r="D1263" s="2" t="s">
        <v>50</v>
      </c>
      <c r="E1263" s="2" t="s">
        <v>355</v>
      </c>
      <c r="F1263" s="5">
        <v>103</v>
      </c>
      <c r="G1263">
        <v>1</v>
      </c>
      <c r="H1263" t="s">
        <v>3434</v>
      </c>
    </row>
    <row r="1264" spans="1:8" x14ac:dyDescent="0.25">
      <c r="A1264" s="2" t="s">
        <v>956</v>
      </c>
      <c r="B1264" s="2" t="s">
        <v>58</v>
      </c>
      <c r="C1264" s="2" t="s">
        <v>933</v>
      </c>
      <c r="D1264" s="2" t="s">
        <v>50</v>
      </c>
      <c r="E1264" s="2" t="s">
        <v>355</v>
      </c>
      <c r="F1264" s="5">
        <v>7</v>
      </c>
      <c r="G1264">
        <v>2</v>
      </c>
      <c r="H1264" t="s">
        <v>3435</v>
      </c>
    </row>
    <row r="1265" spans="1:8" x14ac:dyDescent="0.25">
      <c r="A1265" s="2" t="s">
        <v>956</v>
      </c>
      <c r="B1265" s="2" t="s">
        <v>58</v>
      </c>
      <c r="C1265" s="2" t="s">
        <v>957</v>
      </c>
      <c r="D1265" s="2" t="s">
        <v>50</v>
      </c>
      <c r="E1265" s="2" t="s">
        <v>355</v>
      </c>
      <c r="F1265" s="5">
        <v>2</v>
      </c>
      <c r="G1265">
        <v>3</v>
      </c>
      <c r="H1265" t="s">
        <v>3436</v>
      </c>
    </row>
    <row r="1266" spans="1:8" x14ac:dyDescent="0.25">
      <c r="A1266" s="2" t="s">
        <v>958</v>
      </c>
      <c r="B1266" s="2" t="s">
        <v>58</v>
      </c>
      <c r="C1266" s="2" t="s">
        <v>909</v>
      </c>
      <c r="D1266" s="2" t="s">
        <v>50</v>
      </c>
      <c r="E1266" s="2" t="s">
        <v>355</v>
      </c>
      <c r="F1266" s="5">
        <v>99</v>
      </c>
      <c r="G1266">
        <v>1</v>
      </c>
      <c r="H1266" t="s">
        <v>3437</v>
      </c>
    </row>
    <row r="1267" spans="1:8" x14ac:dyDescent="0.25">
      <c r="A1267" s="2" t="s">
        <v>958</v>
      </c>
      <c r="B1267" s="2" t="s">
        <v>58</v>
      </c>
      <c r="C1267" s="2" t="s">
        <v>933</v>
      </c>
      <c r="D1267" s="2" t="s">
        <v>50</v>
      </c>
      <c r="E1267" s="2" t="s">
        <v>355</v>
      </c>
      <c r="F1267" s="5">
        <v>2</v>
      </c>
      <c r="G1267">
        <v>2</v>
      </c>
      <c r="H1267" t="s">
        <v>3438</v>
      </c>
    </row>
    <row r="1268" spans="1:8" x14ac:dyDescent="0.25">
      <c r="A1268" s="2" t="s">
        <v>959</v>
      </c>
      <c r="B1268" s="2" t="s">
        <v>58</v>
      </c>
      <c r="C1268" s="2" t="s">
        <v>909</v>
      </c>
      <c r="D1268" s="2" t="s">
        <v>50</v>
      </c>
      <c r="E1268" s="2" t="s">
        <v>355</v>
      </c>
      <c r="F1268" s="5">
        <v>72</v>
      </c>
      <c r="G1268">
        <v>1</v>
      </c>
      <c r="H1268" t="s">
        <v>3439</v>
      </c>
    </row>
    <row r="1269" spans="1:8" x14ac:dyDescent="0.25">
      <c r="A1269" s="2" t="s">
        <v>959</v>
      </c>
      <c r="B1269" s="2" t="s">
        <v>58</v>
      </c>
      <c r="C1269" s="2" t="s">
        <v>933</v>
      </c>
      <c r="D1269" s="2" t="s">
        <v>50</v>
      </c>
      <c r="E1269" s="2" t="s">
        <v>355</v>
      </c>
      <c r="F1269" s="5">
        <v>5</v>
      </c>
      <c r="G1269">
        <v>2</v>
      </c>
      <c r="H1269" t="s">
        <v>3440</v>
      </c>
    </row>
    <row r="1270" spans="1:8" x14ac:dyDescent="0.25">
      <c r="A1270" s="2" t="s">
        <v>960</v>
      </c>
      <c r="B1270" s="2" t="s">
        <v>58</v>
      </c>
      <c r="C1270" s="2" t="s">
        <v>933</v>
      </c>
      <c r="D1270" s="2" t="s">
        <v>50</v>
      </c>
      <c r="E1270" s="2" t="s">
        <v>355</v>
      </c>
      <c r="F1270" s="5">
        <v>53</v>
      </c>
      <c r="G1270">
        <v>1</v>
      </c>
      <c r="H1270" t="s">
        <v>3441</v>
      </c>
    </row>
    <row r="1271" spans="1:8" x14ac:dyDescent="0.25">
      <c r="A1271" s="2" t="s">
        <v>961</v>
      </c>
      <c r="B1271" s="2" t="s">
        <v>58</v>
      </c>
      <c r="C1271" s="2" t="s">
        <v>909</v>
      </c>
      <c r="D1271" s="2" t="s">
        <v>50</v>
      </c>
      <c r="E1271" s="2" t="s">
        <v>355</v>
      </c>
      <c r="F1271" s="5">
        <v>62</v>
      </c>
      <c r="G1271">
        <v>1</v>
      </c>
      <c r="H1271" t="s">
        <v>3442</v>
      </c>
    </row>
    <row r="1272" spans="1:8" x14ac:dyDescent="0.25">
      <c r="A1272" s="2" t="s">
        <v>961</v>
      </c>
      <c r="B1272" s="2" t="s">
        <v>58</v>
      </c>
      <c r="C1272" s="2" t="s">
        <v>933</v>
      </c>
      <c r="D1272" s="2" t="s">
        <v>50</v>
      </c>
      <c r="E1272" s="2" t="s">
        <v>355</v>
      </c>
      <c r="F1272" s="5">
        <v>2</v>
      </c>
      <c r="G1272">
        <v>2</v>
      </c>
      <c r="H1272" t="s">
        <v>3443</v>
      </c>
    </row>
    <row r="1273" spans="1:8" x14ac:dyDescent="0.25">
      <c r="A1273" s="2" t="s">
        <v>962</v>
      </c>
      <c r="B1273" s="2" t="s">
        <v>58</v>
      </c>
      <c r="C1273" s="2" t="s">
        <v>909</v>
      </c>
      <c r="D1273" s="2" t="s">
        <v>50</v>
      </c>
      <c r="E1273" s="2" t="s">
        <v>355</v>
      </c>
      <c r="F1273" s="5">
        <v>125</v>
      </c>
      <c r="G1273">
        <v>1</v>
      </c>
      <c r="H1273" t="s">
        <v>3444</v>
      </c>
    </row>
    <row r="1274" spans="1:8" x14ac:dyDescent="0.25">
      <c r="A1274" s="2" t="s">
        <v>962</v>
      </c>
      <c r="B1274" s="2" t="s">
        <v>58</v>
      </c>
      <c r="C1274" s="2" t="s">
        <v>933</v>
      </c>
      <c r="D1274" s="2" t="s">
        <v>50</v>
      </c>
      <c r="E1274" s="2" t="s">
        <v>355</v>
      </c>
      <c r="F1274" s="5">
        <v>5</v>
      </c>
      <c r="G1274">
        <v>2</v>
      </c>
      <c r="H1274" t="s">
        <v>3445</v>
      </c>
    </row>
    <row r="1275" spans="1:8" x14ac:dyDescent="0.25">
      <c r="A1275" s="2" t="s">
        <v>963</v>
      </c>
      <c r="B1275" s="2" t="s">
        <v>58</v>
      </c>
      <c r="C1275" s="2" t="s">
        <v>909</v>
      </c>
      <c r="D1275" s="2" t="s">
        <v>50</v>
      </c>
      <c r="E1275" s="2" t="s">
        <v>355</v>
      </c>
      <c r="F1275" s="5">
        <v>130</v>
      </c>
      <c r="G1275">
        <v>1</v>
      </c>
      <c r="H1275" t="s">
        <v>3446</v>
      </c>
    </row>
    <row r="1276" spans="1:8" x14ac:dyDescent="0.25">
      <c r="A1276" s="2" t="s">
        <v>963</v>
      </c>
      <c r="B1276" s="2" t="s">
        <v>58</v>
      </c>
      <c r="C1276" s="2" t="s">
        <v>933</v>
      </c>
      <c r="D1276" s="2" t="s">
        <v>50</v>
      </c>
      <c r="E1276" s="2" t="s">
        <v>355</v>
      </c>
      <c r="F1276" s="5">
        <v>4</v>
      </c>
      <c r="G1276">
        <v>2</v>
      </c>
      <c r="H1276" t="s">
        <v>3447</v>
      </c>
    </row>
    <row r="1277" spans="1:8" x14ac:dyDescent="0.25">
      <c r="A1277" s="2" t="s">
        <v>963</v>
      </c>
      <c r="B1277" s="2" t="s">
        <v>58</v>
      </c>
      <c r="C1277" s="2" t="s">
        <v>957</v>
      </c>
      <c r="D1277" s="2" t="s">
        <v>50</v>
      </c>
      <c r="E1277" s="2" t="s">
        <v>355</v>
      </c>
      <c r="F1277" s="5">
        <v>4</v>
      </c>
      <c r="G1277">
        <v>3</v>
      </c>
      <c r="H1277" t="s">
        <v>3448</v>
      </c>
    </row>
    <row r="1278" spans="1:8" x14ac:dyDescent="0.25">
      <c r="A1278" s="2" t="s">
        <v>971</v>
      </c>
      <c r="B1278" s="2" t="s">
        <v>58</v>
      </c>
      <c r="C1278" s="2" t="s">
        <v>972</v>
      </c>
      <c r="D1278" s="2" t="s">
        <v>50</v>
      </c>
      <c r="E1278" s="2" t="s">
        <v>355</v>
      </c>
      <c r="F1278" s="5">
        <v>984</v>
      </c>
      <c r="G1278">
        <v>1</v>
      </c>
      <c r="H1278" t="s">
        <v>4750</v>
      </c>
    </row>
    <row r="1279" spans="1:8" x14ac:dyDescent="0.25">
      <c r="A1279" s="2" t="s">
        <v>973</v>
      </c>
      <c r="B1279" s="2" t="s">
        <v>48</v>
      </c>
      <c r="C1279" s="2" t="s">
        <v>974</v>
      </c>
      <c r="D1279" s="2" t="s">
        <v>50</v>
      </c>
      <c r="E1279" s="2" t="s">
        <v>51</v>
      </c>
      <c r="F1279" s="5">
        <v>379</v>
      </c>
      <c r="G1279">
        <v>1</v>
      </c>
      <c r="H1279" t="s">
        <v>4751</v>
      </c>
    </row>
    <row r="1280" spans="1:8" x14ac:dyDescent="0.25">
      <c r="A1280" s="2" t="s">
        <v>973</v>
      </c>
      <c r="B1280" s="2" t="s">
        <v>466</v>
      </c>
      <c r="C1280" s="2" t="s">
        <v>595</v>
      </c>
      <c r="D1280" s="2" t="s">
        <v>50</v>
      </c>
      <c r="E1280" s="2" t="s">
        <v>51</v>
      </c>
      <c r="F1280" s="5">
        <v>32</v>
      </c>
      <c r="G1280">
        <v>2</v>
      </c>
      <c r="H1280" t="s">
        <v>4752</v>
      </c>
    </row>
    <row r="1281" spans="1:8" x14ac:dyDescent="0.25">
      <c r="A1281" s="2" t="s">
        <v>973</v>
      </c>
      <c r="B1281" s="2" t="s">
        <v>48</v>
      </c>
      <c r="C1281" s="2" t="s">
        <v>64</v>
      </c>
      <c r="D1281" s="2" t="s">
        <v>50</v>
      </c>
      <c r="E1281" s="2" t="s">
        <v>51</v>
      </c>
      <c r="F1281" s="5">
        <v>7</v>
      </c>
      <c r="G1281">
        <v>3</v>
      </c>
      <c r="H1281" t="s">
        <v>4753</v>
      </c>
    </row>
    <row r="1282" spans="1:8" x14ac:dyDescent="0.25">
      <c r="A1282" s="2" t="s">
        <v>975</v>
      </c>
      <c r="B1282" s="2" t="s">
        <v>48</v>
      </c>
      <c r="C1282" s="2" t="s">
        <v>974</v>
      </c>
      <c r="D1282" s="2" t="s">
        <v>50</v>
      </c>
      <c r="E1282" s="2" t="s">
        <v>51</v>
      </c>
      <c r="F1282" s="5">
        <v>664</v>
      </c>
      <c r="G1282">
        <v>1</v>
      </c>
      <c r="H1282" t="s">
        <v>4754</v>
      </c>
    </row>
    <row r="1283" spans="1:8" x14ac:dyDescent="0.25">
      <c r="A1283" s="2" t="s">
        <v>975</v>
      </c>
      <c r="B1283" s="2" t="s">
        <v>466</v>
      </c>
      <c r="C1283" s="2" t="s">
        <v>595</v>
      </c>
      <c r="D1283" s="2" t="s">
        <v>50</v>
      </c>
      <c r="E1283" s="2" t="s">
        <v>51</v>
      </c>
      <c r="F1283" s="5">
        <v>12</v>
      </c>
      <c r="G1283">
        <v>2</v>
      </c>
      <c r="H1283" t="s">
        <v>4755</v>
      </c>
    </row>
    <row r="1284" spans="1:8" x14ac:dyDescent="0.25">
      <c r="A1284" s="2" t="s">
        <v>975</v>
      </c>
      <c r="B1284" s="2" t="s">
        <v>48</v>
      </c>
      <c r="C1284" s="2" t="s">
        <v>64</v>
      </c>
      <c r="D1284" s="2" t="s">
        <v>50</v>
      </c>
      <c r="E1284" s="2" t="s">
        <v>51</v>
      </c>
      <c r="F1284" s="5">
        <v>6</v>
      </c>
      <c r="G1284">
        <v>3</v>
      </c>
      <c r="H1284" t="s">
        <v>4756</v>
      </c>
    </row>
    <row r="1285" spans="1:8" x14ac:dyDescent="0.25">
      <c r="A1285" s="2" t="s">
        <v>976</v>
      </c>
      <c r="B1285" s="2" t="s">
        <v>58</v>
      </c>
      <c r="C1285" s="2" t="s">
        <v>972</v>
      </c>
      <c r="D1285" s="2" t="s">
        <v>50</v>
      </c>
      <c r="E1285" s="2" t="s">
        <v>355</v>
      </c>
      <c r="F1285" s="5">
        <v>822</v>
      </c>
      <c r="G1285">
        <v>1</v>
      </c>
      <c r="H1285" t="s">
        <v>4757</v>
      </c>
    </row>
    <row r="1286" spans="1:8" x14ac:dyDescent="0.25">
      <c r="A1286" s="2" t="s">
        <v>976</v>
      </c>
      <c r="B1286" s="2" t="s">
        <v>48</v>
      </c>
      <c r="C1286" s="2" t="s">
        <v>53</v>
      </c>
      <c r="D1286" s="2" t="s">
        <v>50</v>
      </c>
      <c r="E1286" s="2" t="s">
        <v>51</v>
      </c>
      <c r="F1286" s="5">
        <v>2</v>
      </c>
      <c r="G1286">
        <v>2</v>
      </c>
      <c r="H1286" t="s">
        <v>4758</v>
      </c>
    </row>
    <row r="1287" spans="1:8" x14ac:dyDescent="0.25">
      <c r="A1287" s="2" t="s">
        <v>977</v>
      </c>
      <c r="B1287" s="2" t="s">
        <v>58</v>
      </c>
      <c r="C1287" s="2" t="s">
        <v>972</v>
      </c>
      <c r="D1287" s="2" t="s">
        <v>50</v>
      </c>
      <c r="E1287" s="2" t="s">
        <v>355</v>
      </c>
      <c r="F1287" s="5">
        <v>991</v>
      </c>
      <c r="G1287">
        <v>1</v>
      </c>
      <c r="H1287" t="s">
        <v>4759</v>
      </c>
    </row>
    <row r="1288" spans="1:8" x14ac:dyDescent="0.25">
      <c r="A1288" s="2" t="s">
        <v>978</v>
      </c>
      <c r="B1288" s="2" t="s">
        <v>58</v>
      </c>
      <c r="C1288" s="2" t="s">
        <v>979</v>
      </c>
      <c r="D1288" s="2" t="s">
        <v>50</v>
      </c>
      <c r="E1288" s="2" t="s">
        <v>355</v>
      </c>
      <c r="F1288" s="5">
        <v>392</v>
      </c>
      <c r="G1288">
        <v>1</v>
      </c>
      <c r="H1288" t="s">
        <v>4760</v>
      </c>
    </row>
    <row r="1289" spans="1:8" x14ac:dyDescent="0.25">
      <c r="A1289" s="2" t="s">
        <v>978</v>
      </c>
      <c r="B1289" s="2" t="s">
        <v>58</v>
      </c>
      <c r="C1289" s="2" t="s">
        <v>972</v>
      </c>
      <c r="D1289" s="2" t="s">
        <v>50</v>
      </c>
      <c r="E1289" s="2" t="s">
        <v>355</v>
      </c>
      <c r="F1289" s="5">
        <v>150</v>
      </c>
      <c r="G1289">
        <v>2</v>
      </c>
      <c r="H1289" t="s">
        <v>4761</v>
      </c>
    </row>
    <row r="1290" spans="1:8" x14ac:dyDescent="0.25">
      <c r="A1290" s="2" t="s">
        <v>978</v>
      </c>
      <c r="B1290" s="2" t="s">
        <v>48</v>
      </c>
      <c r="C1290" s="2" t="s">
        <v>55</v>
      </c>
      <c r="D1290" s="2" t="s">
        <v>50</v>
      </c>
      <c r="E1290" s="2" t="s">
        <v>51</v>
      </c>
      <c r="F1290" s="5">
        <v>3</v>
      </c>
      <c r="G1290">
        <v>3</v>
      </c>
      <c r="H1290" t="s">
        <v>4762</v>
      </c>
    </row>
    <row r="1291" spans="1:8" x14ac:dyDescent="0.25">
      <c r="A1291" s="2" t="s">
        <v>980</v>
      </c>
      <c r="B1291" s="2" t="s">
        <v>58</v>
      </c>
      <c r="C1291" s="2" t="s">
        <v>979</v>
      </c>
      <c r="D1291" s="2" t="s">
        <v>50</v>
      </c>
      <c r="E1291" s="2" t="s">
        <v>355</v>
      </c>
      <c r="F1291" s="5">
        <v>1038</v>
      </c>
      <c r="G1291">
        <v>1</v>
      </c>
      <c r="H1291" t="s">
        <v>4763</v>
      </c>
    </row>
    <row r="1292" spans="1:8" x14ac:dyDescent="0.25">
      <c r="A1292" s="2" t="s">
        <v>980</v>
      </c>
      <c r="B1292" s="2" t="s">
        <v>48</v>
      </c>
      <c r="C1292" s="2" t="s">
        <v>55</v>
      </c>
      <c r="D1292" s="2" t="s">
        <v>50</v>
      </c>
      <c r="E1292" s="2" t="s">
        <v>51</v>
      </c>
      <c r="F1292" s="5">
        <v>26</v>
      </c>
      <c r="G1292">
        <v>2</v>
      </c>
      <c r="H1292" t="s">
        <v>4764</v>
      </c>
    </row>
    <row r="1293" spans="1:8" x14ac:dyDescent="0.25">
      <c r="A1293" s="2" t="s">
        <v>981</v>
      </c>
      <c r="B1293" s="2" t="s">
        <v>48</v>
      </c>
      <c r="C1293" s="2" t="s">
        <v>55</v>
      </c>
      <c r="D1293" s="2" t="s">
        <v>50</v>
      </c>
      <c r="E1293" s="2" t="s">
        <v>51</v>
      </c>
      <c r="F1293" s="5">
        <v>671</v>
      </c>
      <c r="G1293">
        <v>1</v>
      </c>
      <c r="H1293" t="s">
        <v>4765</v>
      </c>
    </row>
    <row r="1294" spans="1:8" x14ac:dyDescent="0.25">
      <c r="A1294" s="2" t="s">
        <v>981</v>
      </c>
      <c r="B1294" s="2" t="s">
        <v>48</v>
      </c>
      <c r="C1294" s="2" t="s">
        <v>53</v>
      </c>
      <c r="D1294" s="2" t="s">
        <v>50</v>
      </c>
      <c r="E1294" s="2" t="s">
        <v>51</v>
      </c>
      <c r="F1294" s="5">
        <v>231</v>
      </c>
      <c r="G1294">
        <v>2</v>
      </c>
      <c r="H1294" t="s">
        <v>4766</v>
      </c>
    </row>
    <row r="1295" spans="1:8" x14ac:dyDescent="0.25">
      <c r="A1295" s="2" t="s">
        <v>981</v>
      </c>
      <c r="B1295" s="2" t="s">
        <v>48</v>
      </c>
      <c r="C1295" s="2" t="s">
        <v>974</v>
      </c>
      <c r="D1295" s="2" t="s">
        <v>50</v>
      </c>
      <c r="E1295" s="2" t="s">
        <v>51</v>
      </c>
      <c r="F1295" s="5">
        <v>2</v>
      </c>
      <c r="G1295">
        <v>3</v>
      </c>
      <c r="H1295" t="s">
        <v>4767</v>
      </c>
    </row>
    <row r="1296" spans="1:8" x14ac:dyDescent="0.25">
      <c r="A1296" s="2" t="s">
        <v>981</v>
      </c>
      <c r="B1296" s="2" t="s">
        <v>58</v>
      </c>
      <c r="C1296" s="2" t="s">
        <v>972</v>
      </c>
      <c r="D1296" s="2" t="s">
        <v>50</v>
      </c>
      <c r="E1296" s="2" t="s">
        <v>355</v>
      </c>
      <c r="F1296" s="5">
        <v>2</v>
      </c>
      <c r="G1296">
        <v>4</v>
      </c>
      <c r="H1296" t="s">
        <v>4768</v>
      </c>
    </row>
    <row r="1297" spans="1:8" x14ac:dyDescent="0.25">
      <c r="A1297" s="2" t="s">
        <v>982</v>
      </c>
      <c r="B1297" s="2" t="s">
        <v>48</v>
      </c>
      <c r="C1297" s="2" t="s">
        <v>974</v>
      </c>
      <c r="D1297" s="2" t="s">
        <v>50</v>
      </c>
      <c r="E1297" s="2" t="s">
        <v>51</v>
      </c>
      <c r="F1297" s="5">
        <v>478</v>
      </c>
      <c r="G1297">
        <v>1</v>
      </c>
      <c r="H1297" t="s">
        <v>4769</v>
      </c>
    </row>
    <row r="1298" spans="1:8" x14ac:dyDescent="0.25">
      <c r="A1298" s="2" t="s">
        <v>982</v>
      </c>
      <c r="B1298" s="2" t="s">
        <v>58</v>
      </c>
      <c r="C1298" s="2" t="s">
        <v>972</v>
      </c>
      <c r="D1298" s="2" t="s">
        <v>50</v>
      </c>
      <c r="E1298" s="2" t="s">
        <v>355</v>
      </c>
      <c r="F1298" s="5">
        <v>1</v>
      </c>
      <c r="G1298">
        <v>2</v>
      </c>
      <c r="H1298" t="s">
        <v>4770</v>
      </c>
    </row>
    <row r="1299" spans="1:8" x14ac:dyDescent="0.25">
      <c r="A1299" s="2" t="s">
        <v>983</v>
      </c>
      <c r="B1299" s="2" t="s">
        <v>9</v>
      </c>
      <c r="C1299" s="2" t="s">
        <v>9</v>
      </c>
      <c r="D1299" s="2" t="s">
        <v>50</v>
      </c>
      <c r="E1299" s="2" t="s">
        <v>9</v>
      </c>
      <c r="F1299" s="5">
        <v>61</v>
      </c>
      <c r="G1299">
        <v>1</v>
      </c>
      <c r="H1299" t="s">
        <v>4771</v>
      </c>
    </row>
    <row r="1300" spans="1:8" x14ac:dyDescent="0.25">
      <c r="A1300" s="2" t="s">
        <v>984</v>
      </c>
      <c r="B1300" s="2" t="s">
        <v>48</v>
      </c>
      <c r="C1300" s="2" t="s">
        <v>974</v>
      </c>
      <c r="D1300" s="2" t="s">
        <v>50</v>
      </c>
      <c r="E1300" s="2" t="s">
        <v>51</v>
      </c>
      <c r="F1300" s="5">
        <v>881</v>
      </c>
      <c r="G1300">
        <v>1</v>
      </c>
      <c r="H1300" t="s">
        <v>4772</v>
      </c>
    </row>
    <row r="1301" spans="1:8" x14ac:dyDescent="0.25">
      <c r="A1301" s="2" t="s">
        <v>984</v>
      </c>
      <c r="B1301" s="2" t="s">
        <v>58</v>
      </c>
      <c r="C1301" s="2" t="s">
        <v>972</v>
      </c>
      <c r="D1301" s="2" t="s">
        <v>50</v>
      </c>
      <c r="E1301" s="2" t="s">
        <v>355</v>
      </c>
      <c r="F1301" s="5">
        <v>30</v>
      </c>
      <c r="G1301">
        <v>2</v>
      </c>
      <c r="H1301" t="s">
        <v>4773</v>
      </c>
    </row>
    <row r="1302" spans="1:8" x14ac:dyDescent="0.25">
      <c r="A1302" s="2" t="s">
        <v>984</v>
      </c>
      <c r="B1302" s="2" t="s">
        <v>466</v>
      </c>
      <c r="C1302" s="2" t="s">
        <v>595</v>
      </c>
      <c r="D1302" s="2" t="s">
        <v>50</v>
      </c>
      <c r="E1302" s="2" t="s">
        <v>51</v>
      </c>
      <c r="F1302" s="5">
        <v>1</v>
      </c>
      <c r="G1302">
        <v>3</v>
      </c>
      <c r="H1302" t="s">
        <v>4774</v>
      </c>
    </row>
    <row r="1303" spans="1:8" x14ac:dyDescent="0.25">
      <c r="A1303" s="2" t="s">
        <v>985</v>
      </c>
      <c r="B1303" s="2" t="s">
        <v>466</v>
      </c>
      <c r="C1303" s="2" t="s">
        <v>595</v>
      </c>
      <c r="D1303" s="2" t="s">
        <v>50</v>
      </c>
      <c r="E1303" s="2" t="s">
        <v>51</v>
      </c>
      <c r="F1303" s="5">
        <v>643</v>
      </c>
      <c r="G1303">
        <v>1</v>
      </c>
      <c r="H1303" t="s">
        <v>4775</v>
      </c>
    </row>
    <row r="1304" spans="1:8" x14ac:dyDescent="0.25">
      <c r="A1304" s="2" t="s">
        <v>985</v>
      </c>
      <c r="B1304" s="2" t="s">
        <v>48</v>
      </c>
      <c r="C1304" s="2" t="s">
        <v>974</v>
      </c>
      <c r="D1304" s="2" t="s">
        <v>50</v>
      </c>
      <c r="E1304" s="2" t="s">
        <v>51</v>
      </c>
      <c r="F1304" s="5">
        <v>19</v>
      </c>
      <c r="G1304">
        <v>2</v>
      </c>
      <c r="H1304" t="s">
        <v>4776</v>
      </c>
    </row>
    <row r="1305" spans="1:8" x14ac:dyDescent="0.25">
      <c r="A1305" s="2" t="s">
        <v>985</v>
      </c>
      <c r="B1305" s="2" t="s">
        <v>58</v>
      </c>
      <c r="C1305" s="2" t="s">
        <v>972</v>
      </c>
      <c r="D1305" s="2" t="s">
        <v>50</v>
      </c>
      <c r="E1305" s="2" t="s">
        <v>355</v>
      </c>
      <c r="F1305" s="5">
        <v>1</v>
      </c>
      <c r="G1305">
        <v>3</v>
      </c>
      <c r="H1305" t="s">
        <v>4777</v>
      </c>
    </row>
    <row r="1306" spans="1:8" x14ac:dyDescent="0.25">
      <c r="A1306" s="2" t="s">
        <v>986</v>
      </c>
      <c r="B1306" s="2" t="s">
        <v>886</v>
      </c>
      <c r="C1306" s="2" t="s">
        <v>987</v>
      </c>
      <c r="D1306" s="2" t="s">
        <v>50</v>
      </c>
      <c r="E1306" s="2" t="s">
        <v>168</v>
      </c>
      <c r="F1306" s="5">
        <v>745</v>
      </c>
      <c r="G1306">
        <v>1</v>
      </c>
      <c r="H1306" t="s">
        <v>4778</v>
      </c>
    </row>
    <row r="1307" spans="1:8" x14ac:dyDescent="0.25">
      <c r="A1307" s="2" t="s">
        <v>986</v>
      </c>
      <c r="B1307" s="2" t="s">
        <v>886</v>
      </c>
      <c r="C1307" s="2" t="s">
        <v>887</v>
      </c>
      <c r="D1307" s="2" t="s">
        <v>50</v>
      </c>
      <c r="E1307" s="2" t="s">
        <v>168</v>
      </c>
      <c r="F1307" s="5">
        <v>26</v>
      </c>
      <c r="G1307">
        <v>2</v>
      </c>
      <c r="H1307" t="s">
        <v>4779</v>
      </c>
    </row>
    <row r="1308" spans="1:8" x14ac:dyDescent="0.25">
      <c r="A1308" s="2" t="s">
        <v>988</v>
      </c>
      <c r="B1308" s="2" t="s">
        <v>886</v>
      </c>
      <c r="C1308" s="2" t="s">
        <v>887</v>
      </c>
      <c r="D1308" s="2" t="s">
        <v>50</v>
      </c>
      <c r="E1308" s="2" t="s">
        <v>168</v>
      </c>
      <c r="F1308" s="5">
        <v>836</v>
      </c>
      <c r="G1308">
        <v>1</v>
      </c>
      <c r="H1308" t="s">
        <v>4780</v>
      </c>
    </row>
    <row r="1309" spans="1:8" x14ac:dyDescent="0.25">
      <c r="A1309" s="2" t="s">
        <v>989</v>
      </c>
      <c r="B1309" s="2" t="s">
        <v>886</v>
      </c>
      <c r="C1309" s="2" t="s">
        <v>887</v>
      </c>
      <c r="D1309" s="2" t="s">
        <v>50</v>
      </c>
      <c r="E1309" s="2" t="s">
        <v>168</v>
      </c>
      <c r="F1309" s="5">
        <v>323</v>
      </c>
      <c r="G1309">
        <v>1</v>
      </c>
      <c r="H1309" t="s">
        <v>4781</v>
      </c>
    </row>
    <row r="1310" spans="1:8" x14ac:dyDescent="0.25">
      <c r="A1310" s="2" t="s">
        <v>990</v>
      </c>
      <c r="B1310" s="2" t="s">
        <v>886</v>
      </c>
      <c r="C1310" s="2" t="s">
        <v>887</v>
      </c>
      <c r="D1310" s="2" t="s">
        <v>50</v>
      </c>
      <c r="E1310" s="2" t="s">
        <v>168</v>
      </c>
      <c r="F1310" s="5">
        <v>479</v>
      </c>
      <c r="G1310">
        <v>1</v>
      </c>
      <c r="H1310" t="s">
        <v>4782</v>
      </c>
    </row>
    <row r="1311" spans="1:8" x14ac:dyDescent="0.25">
      <c r="A1311" s="2" t="s">
        <v>991</v>
      </c>
      <c r="B1311" s="2" t="s">
        <v>886</v>
      </c>
      <c r="C1311" s="2" t="s">
        <v>887</v>
      </c>
      <c r="D1311" s="2" t="s">
        <v>50</v>
      </c>
      <c r="E1311" s="2" t="s">
        <v>168</v>
      </c>
      <c r="F1311" s="5">
        <v>590</v>
      </c>
      <c r="G1311">
        <v>1</v>
      </c>
      <c r="H1311" t="s">
        <v>4783</v>
      </c>
    </row>
    <row r="1312" spans="1:8" x14ac:dyDescent="0.25">
      <c r="A1312" s="2" t="s">
        <v>991</v>
      </c>
      <c r="B1312" s="2" t="s">
        <v>184</v>
      </c>
      <c r="C1312" s="2" t="s">
        <v>185</v>
      </c>
      <c r="D1312" s="2" t="s">
        <v>50</v>
      </c>
      <c r="E1312" s="2" t="s">
        <v>168</v>
      </c>
      <c r="F1312" s="5">
        <v>4</v>
      </c>
      <c r="G1312">
        <v>2</v>
      </c>
      <c r="H1312" t="s">
        <v>4784</v>
      </c>
    </row>
    <row r="1313" spans="1:8" x14ac:dyDescent="0.25">
      <c r="A1313" s="2" t="s">
        <v>991</v>
      </c>
      <c r="B1313" s="2" t="s">
        <v>171</v>
      </c>
      <c r="C1313" s="2" t="s">
        <v>173</v>
      </c>
      <c r="D1313" s="2" t="s">
        <v>50</v>
      </c>
      <c r="E1313" s="2" t="s">
        <v>168</v>
      </c>
      <c r="F1313" s="5">
        <v>1</v>
      </c>
      <c r="G1313">
        <v>3</v>
      </c>
      <c r="H1313" t="s">
        <v>4785</v>
      </c>
    </row>
    <row r="1314" spans="1:8" x14ac:dyDescent="0.25">
      <c r="A1314" s="2" t="s">
        <v>992</v>
      </c>
      <c r="B1314" s="2" t="s">
        <v>886</v>
      </c>
      <c r="C1314" s="2" t="s">
        <v>887</v>
      </c>
      <c r="D1314" s="2" t="s">
        <v>50</v>
      </c>
      <c r="E1314" s="2" t="s">
        <v>168</v>
      </c>
      <c r="F1314" s="5">
        <v>941</v>
      </c>
      <c r="G1314">
        <v>1</v>
      </c>
      <c r="H1314" t="s">
        <v>4786</v>
      </c>
    </row>
    <row r="1315" spans="1:8" x14ac:dyDescent="0.25">
      <c r="A1315" s="2" t="s">
        <v>992</v>
      </c>
      <c r="B1315" s="2" t="s">
        <v>886</v>
      </c>
      <c r="C1315" s="2" t="s">
        <v>993</v>
      </c>
      <c r="D1315" s="2" t="s">
        <v>50</v>
      </c>
      <c r="E1315" s="2" t="s">
        <v>168</v>
      </c>
      <c r="F1315" s="5">
        <v>1</v>
      </c>
      <c r="G1315">
        <v>2</v>
      </c>
      <c r="H1315" t="s">
        <v>4787</v>
      </c>
    </row>
    <row r="1316" spans="1:8" x14ac:dyDescent="0.25">
      <c r="A1316" s="2" t="s">
        <v>992</v>
      </c>
      <c r="B1316" s="2" t="s">
        <v>171</v>
      </c>
      <c r="C1316" s="2" t="s">
        <v>994</v>
      </c>
      <c r="D1316" s="2" t="s">
        <v>50</v>
      </c>
      <c r="E1316" s="2" t="s">
        <v>168</v>
      </c>
      <c r="F1316" s="5">
        <v>1</v>
      </c>
      <c r="G1316">
        <v>3</v>
      </c>
      <c r="H1316" t="s">
        <v>4788</v>
      </c>
    </row>
    <row r="1317" spans="1:8" x14ac:dyDescent="0.25">
      <c r="A1317" s="2" t="s">
        <v>995</v>
      </c>
      <c r="B1317" s="2" t="s">
        <v>886</v>
      </c>
      <c r="C1317" s="2" t="s">
        <v>993</v>
      </c>
      <c r="D1317" s="2" t="s">
        <v>50</v>
      </c>
      <c r="E1317" s="2" t="s">
        <v>168</v>
      </c>
      <c r="F1317" s="5">
        <v>767</v>
      </c>
      <c r="G1317">
        <v>1</v>
      </c>
      <c r="H1317" t="s">
        <v>4789</v>
      </c>
    </row>
    <row r="1318" spans="1:8" x14ac:dyDescent="0.25">
      <c r="A1318" s="2" t="s">
        <v>995</v>
      </c>
      <c r="B1318" s="2" t="s">
        <v>886</v>
      </c>
      <c r="C1318" s="2" t="s">
        <v>887</v>
      </c>
      <c r="D1318" s="2" t="s">
        <v>50</v>
      </c>
      <c r="E1318" s="2" t="s">
        <v>168</v>
      </c>
      <c r="F1318" s="5">
        <v>70</v>
      </c>
      <c r="G1318">
        <v>2</v>
      </c>
      <c r="H1318" t="s">
        <v>4790</v>
      </c>
    </row>
    <row r="1319" spans="1:8" x14ac:dyDescent="0.25">
      <c r="A1319" s="2" t="s">
        <v>996</v>
      </c>
      <c r="B1319" s="2" t="s">
        <v>886</v>
      </c>
      <c r="C1319" s="2" t="s">
        <v>993</v>
      </c>
      <c r="D1319" s="2" t="s">
        <v>50</v>
      </c>
      <c r="E1319" s="2" t="s">
        <v>168</v>
      </c>
      <c r="F1319" s="5">
        <v>1229</v>
      </c>
      <c r="G1319">
        <v>1</v>
      </c>
      <c r="H1319" t="s">
        <v>4791</v>
      </c>
    </row>
    <row r="1320" spans="1:8" x14ac:dyDescent="0.25">
      <c r="A1320" s="2" t="s">
        <v>996</v>
      </c>
      <c r="B1320" s="2" t="s">
        <v>886</v>
      </c>
      <c r="C1320" s="2" t="s">
        <v>997</v>
      </c>
      <c r="D1320" s="2" t="s">
        <v>50</v>
      </c>
      <c r="E1320" s="2" t="s">
        <v>168</v>
      </c>
      <c r="F1320" s="5">
        <v>79</v>
      </c>
      <c r="G1320">
        <v>2</v>
      </c>
      <c r="H1320" t="s">
        <v>4792</v>
      </c>
    </row>
    <row r="1321" spans="1:8" x14ac:dyDescent="0.25">
      <c r="A1321" s="2" t="s">
        <v>996</v>
      </c>
      <c r="B1321" s="2" t="s">
        <v>171</v>
      </c>
      <c r="C1321" s="2" t="s">
        <v>998</v>
      </c>
      <c r="D1321" s="2" t="s">
        <v>50</v>
      </c>
      <c r="E1321" s="2" t="s">
        <v>168</v>
      </c>
      <c r="F1321" s="5">
        <v>3</v>
      </c>
      <c r="G1321">
        <v>3</v>
      </c>
      <c r="H1321" t="s">
        <v>4793</v>
      </c>
    </row>
    <row r="1322" spans="1:8" x14ac:dyDescent="0.25">
      <c r="A1322" s="2" t="s">
        <v>999</v>
      </c>
      <c r="B1322" s="2" t="s">
        <v>886</v>
      </c>
      <c r="C1322" s="2" t="s">
        <v>993</v>
      </c>
      <c r="D1322" s="2" t="s">
        <v>50</v>
      </c>
      <c r="E1322" s="2" t="s">
        <v>168</v>
      </c>
      <c r="F1322" s="5">
        <v>918</v>
      </c>
      <c r="G1322">
        <v>1</v>
      </c>
      <c r="H1322" t="s">
        <v>4794</v>
      </c>
    </row>
    <row r="1323" spans="1:8" x14ac:dyDescent="0.25">
      <c r="A1323" s="2" t="s">
        <v>999</v>
      </c>
      <c r="B1323" s="2" t="s">
        <v>886</v>
      </c>
      <c r="C1323" s="2" t="s">
        <v>1000</v>
      </c>
      <c r="D1323" s="2" t="s">
        <v>50</v>
      </c>
      <c r="E1323" s="2" t="s">
        <v>168</v>
      </c>
      <c r="F1323" s="5">
        <v>32</v>
      </c>
      <c r="G1323">
        <v>2</v>
      </c>
      <c r="H1323" t="s">
        <v>4795</v>
      </c>
    </row>
    <row r="1324" spans="1:8" x14ac:dyDescent="0.25">
      <c r="A1324" s="2" t="s">
        <v>999</v>
      </c>
      <c r="B1324" s="2" t="s">
        <v>886</v>
      </c>
      <c r="C1324" s="2" t="s">
        <v>997</v>
      </c>
      <c r="D1324" s="2" t="s">
        <v>50</v>
      </c>
      <c r="E1324" s="2" t="s">
        <v>168</v>
      </c>
      <c r="F1324" s="5">
        <v>19</v>
      </c>
      <c r="G1324">
        <v>3</v>
      </c>
      <c r="H1324" t="s">
        <v>4796</v>
      </c>
    </row>
    <row r="1325" spans="1:8" x14ac:dyDescent="0.25">
      <c r="A1325" s="2" t="s">
        <v>1001</v>
      </c>
      <c r="B1325" s="2" t="s">
        <v>886</v>
      </c>
      <c r="C1325" s="2" t="s">
        <v>993</v>
      </c>
      <c r="D1325" s="2" t="s">
        <v>50</v>
      </c>
      <c r="E1325" s="2" t="s">
        <v>168</v>
      </c>
      <c r="F1325" s="5">
        <v>70</v>
      </c>
      <c r="G1325">
        <v>1</v>
      </c>
      <c r="H1325" t="s">
        <v>4797</v>
      </c>
    </row>
    <row r="1326" spans="1:8" x14ac:dyDescent="0.25">
      <c r="A1326" s="2" t="s">
        <v>1001</v>
      </c>
      <c r="B1326" s="2" t="s">
        <v>886</v>
      </c>
      <c r="C1326" s="2" t="s">
        <v>997</v>
      </c>
      <c r="D1326" s="2" t="s">
        <v>50</v>
      </c>
      <c r="E1326" s="2" t="s">
        <v>168</v>
      </c>
      <c r="F1326" s="5">
        <v>70</v>
      </c>
      <c r="G1326">
        <v>2</v>
      </c>
      <c r="H1326" t="s">
        <v>4798</v>
      </c>
    </row>
    <row r="1327" spans="1:8" x14ac:dyDescent="0.25">
      <c r="A1327" s="2" t="s">
        <v>1001</v>
      </c>
      <c r="B1327" s="2" t="s">
        <v>886</v>
      </c>
      <c r="C1327" s="2" t="s">
        <v>1002</v>
      </c>
      <c r="D1327" s="2" t="s">
        <v>50</v>
      </c>
      <c r="E1327" s="2" t="s">
        <v>168</v>
      </c>
      <c r="F1327" s="5">
        <v>54</v>
      </c>
      <c r="G1327">
        <v>3</v>
      </c>
      <c r="H1327" t="s">
        <v>4799</v>
      </c>
    </row>
    <row r="1328" spans="1:8" x14ac:dyDescent="0.25">
      <c r="A1328" s="2" t="s">
        <v>1003</v>
      </c>
      <c r="B1328" s="2" t="s">
        <v>886</v>
      </c>
      <c r="C1328" s="2" t="s">
        <v>1002</v>
      </c>
      <c r="D1328" s="2" t="s">
        <v>50</v>
      </c>
      <c r="E1328" s="2" t="s">
        <v>168</v>
      </c>
      <c r="F1328" s="5">
        <v>156</v>
      </c>
      <c r="G1328">
        <v>1</v>
      </c>
      <c r="H1328" t="s">
        <v>4800</v>
      </c>
    </row>
    <row r="1329" spans="1:8" x14ac:dyDescent="0.25">
      <c r="A1329" s="2" t="s">
        <v>1003</v>
      </c>
      <c r="B1329" s="2" t="s">
        <v>886</v>
      </c>
      <c r="C1329" s="2" t="s">
        <v>1000</v>
      </c>
      <c r="D1329" s="2" t="s">
        <v>50</v>
      </c>
      <c r="E1329" s="2" t="s">
        <v>168</v>
      </c>
      <c r="F1329" s="5">
        <v>51</v>
      </c>
      <c r="G1329">
        <v>2</v>
      </c>
      <c r="H1329" t="s">
        <v>4801</v>
      </c>
    </row>
    <row r="1330" spans="1:8" x14ac:dyDescent="0.25">
      <c r="A1330" s="2" t="s">
        <v>1004</v>
      </c>
      <c r="B1330" s="2" t="s">
        <v>886</v>
      </c>
      <c r="C1330" s="2" t="s">
        <v>987</v>
      </c>
      <c r="D1330" s="2" t="s">
        <v>50</v>
      </c>
      <c r="E1330" s="2" t="s">
        <v>168</v>
      </c>
      <c r="F1330" s="5">
        <v>1280</v>
      </c>
      <c r="G1330">
        <v>1</v>
      </c>
      <c r="H1330" t="s">
        <v>4802</v>
      </c>
    </row>
    <row r="1331" spans="1:8" x14ac:dyDescent="0.25">
      <c r="A1331" s="2" t="s">
        <v>1004</v>
      </c>
      <c r="B1331" s="2" t="s">
        <v>886</v>
      </c>
      <c r="C1331" s="2" t="s">
        <v>1005</v>
      </c>
      <c r="D1331" s="2" t="s">
        <v>50</v>
      </c>
      <c r="E1331" s="2" t="s">
        <v>168</v>
      </c>
      <c r="F1331" s="5">
        <v>83</v>
      </c>
      <c r="G1331">
        <v>2</v>
      </c>
      <c r="H1331" t="s">
        <v>4803</v>
      </c>
    </row>
    <row r="1332" spans="1:8" x14ac:dyDescent="0.25">
      <c r="A1332" s="2" t="s">
        <v>1004</v>
      </c>
      <c r="B1332" s="2" t="s">
        <v>886</v>
      </c>
      <c r="C1332" s="2" t="s">
        <v>887</v>
      </c>
      <c r="D1332" s="2" t="s">
        <v>50</v>
      </c>
      <c r="E1332" s="2" t="s">
        <v>168</v>
      </c>
      <c r="F1332" s="5">
        <v>3</v>
      </c>
      <c r="G1332">
        <v>3</v>
      </c>
      <c r="H1332" t="s">
        <v>4804</v>
      </c>
    </row>
    <row r="1333" spans="1:8" x14ac:dyDescent="0.25">
      <c r="A1333" s="2" t="s">
        <v>1006</v>
      </c>
      <c r="B1333" s="2" t="s">
        <v>886</v>
      </c>
      <c r="C1333" s="2" t="s">
        <v>1000</v>
      </c>
      <c r="D1333" s="2" t="s">
        <v>50</v>
      </c>
      <c r="E1333" s="2" t="s">
        <v>168</v>
      </c>
      <c r="F1333" s="5">
        <v>909</v>
      </c>
      <c r="G1333">
        <v>1</v>
      </c>
      <c r="H1333" t="s">
        <v>4805</v>
      </c>
    </row>
    <row r="1334" spans="1:8" x14ac:dyDescent="0.25">
      <c r="A1334" s="2" t="s">
        <v>1006</v>
      </c>
      <c r="B1334" s="2" t="s">
        <v>886</v>
      </c>
      <c r="C1334" s="2" t="s">
        <v>1002</v>
      </c>
      <c r="D1334" s="2" t="s">
        <v>50</v>
      </c>
      <c r="E1334" s="2" t="s">
        <v>168</v>
      </c>
      <c r="F1334" s="5">
        <v>61</v>
      </c>
      <c r="G1334">
        <v>2</v>
      </c>
      <c r="H1334" t="s">
        <v>4806</v>
      </c>
    </row>
    <row r="1335" spans="1:8" x14ac:dyDescent="0.25">
      <c r="A1335" s="2" t="s">
        <v>1006</v>
      </c>
      <c r="B1335" s="2" t="s">
        <v>886</v>
      </c>
      <c r="C1335" s="2" t="s">
        <v>993</v>
      </c>
      <c r="D1335" s="2" t="s">
        <v>50</v>
      </c>
      <c r="E1335" s="2" t="s">
        <v>168</v>
      </c>
      <c r="F1335" s="5">
        <v>3</v>
      </c>
      <c r="G1335">
        <v>3</v>
      </c>
      <c r="H1335" t="s">
        <v>4807</v>
      </c>
    </row>
    <row r="1336" spans="1:8" x14ac:dyDescent="0.25">
      <c r="A1336" s="2" t="s">
        <v>1007</v>
      </c>
      <c r="B1336" s="2" t="s">
        <v>886</v>
      </c>
      <c r="C1336" s="2" t="s">
        <v>1002</v>
      </c>
      <c r="D1336" s="2" t="s">
        <v>50</v>
      </c>
      <c r="E1336" s="2" t="s">
        <v>168</v>
      </c>
      <c r="F1336" s="5">
        <v>233</v>
      </c>
      <c r="G1336">
        <v>1</v>
      </c>
      <c r="H1336" t="s">
        <v>4808</v>
      </c>
    </row>
    <row r="1337" spans="1:8" x14ac:dyDescent="0.25">
      <c r="A1337" s="2" t="s">
        <v>1007</v>
      </c>
      <c r="B1337" s="2" t="s">
        <v>886</v>
      </c>
      <c r="C1337" s="2" t="s">
        <v>1000</v>
      </c>
      <c r="D1337" s="2" t="s">
        <v>50</v>
      </c>
      <c r="E1337" s="2" t="s">
        <v>168</v>
      </c>
      <c r="F1337" s="5">
        <v>47</v>
      </c>
      <c r="G1337">
        <v>2</v>
      </c>
      <c r="H1337" t="s">
        <v>4809</v>
      </c>
    </row>
    <row r="1338" spans="1:8" x14ac:dyDescent="0.25">
      <c r="A1338" s="2" t="s">
        <v>1008</v>
      </c>
      <c r="B1338" s="2" t="s">
        <v>886</v>
      </c>
      <c r="C1338" s="2" t="s">
        <v>1002</v>
      </c>
      <c r="D1338" s="2" t="s">
        <v>50</v>
      </c>
      <c r="E1338" s="2" t="s">
        <v>168</v>
      </c>
      <c r="F1338" s="5">
        <v>522</v>
      </c>
      <c r="G1338">
        <v>1</v>
      </c>
      <c r="H1338" t="s">
        <v>4810</v>
      </c>
    </row>
    <row r="1339" spans="1:8" x14ac:dyDescent="0.25">
      <c r="A1339" s="2" t="s">
        <v>1008</v>
      </c>
      <c r="B1339" s="2" t="s">
        <v>58</v>
      </c>
      <c r="C1339" s="2" t="s">
        <v>1009</v>
      </c>
      <c r="D1339" s="2" t="s">
        <v>50</v>
      </c>
      <c r="E1339" s="2" t="s">
        <v>168</v>
      </c>
      <c r="F1339" s="5">
        <v>74</v>
      </c>
      <c r="G1339">
        <v>2</v>
      </c>
      <c r="H1339" t="s">
        <v>4811</v>
      </c>
    </row>
    <row r="1340" spans="1:8" x14ac:dyDescent="0.25">
      <c r="A1340" s="2" t="s">
        <v>1010</v>
      </c>
      <c r="B1340" s="2" t="s">
        <v>58</v>
      </c>
      <c r="C1340" s="2" t="s">
        <v>1009</v>
      </c>
      <c r="D1340" s="2" t="s">
        <v>50</v>
      </c>
      <c r="E1340" s="2" t="s">
        <v>168</v>
      </c>
      <c r="F1340" s="5">
        <v>645</v>
      </c>
      <c r="G1340">
        <v>1</v>
      </c>
      <c r="H1340" t="s">
        <v>4812</v>
      </c>
    </row>
    <row r="1341" spans="1:8" x14ac:dyDescent="0.25">
      <c r="A1341" s="2" t="s">
        <v>1010</v>
      </c>
      <c r="B1341" s="2" t="s">
        <v>886</v>
      </c>
      <c r="C1341" s="2" t="s">
        <v>1002</v>
      </c>
      <c r="D1341" s="2" t="s">
        <v>50</v>
      </c>
      <c r="E1341" s="2" t="s">
        <v>168</v>
      </c>
      <c r="F1341" s="5">
        <v>2</v>
      </c>
      <c r="G1341">
        <v>2</v>
      </c>
      <c r="H1341" t="s">
        <v>4813</v>
      </c>
    </row>
    <row r="1342" spans="1:8" x14ac:dyDescent="0.25">
      <c r="A1342" s="2" t="s">
        <v>1011</v>
      </c>
      <c r="B1342" s="2" t="s">
        <v>886</v>
      </c>
      <c r="C1342" s="2" t="s">
        <v>887</v>
      </c>
      <c r="D1342" s="2" t="s">
        <v>50</v>
      </c>
      <c r="E1342" s="2" t="s">
        <v>168</v>
      </c>
      <c r="F1342" s="5">
        <v>211</v>
      </c>
      <c r="G1342">
        <v>1</v>
      </c>
      <c r="H1342" t="s">
        <v>4814</v>
      </c>
    </row>
    <row r="1343" spans="1:8" x14ac:dyDescent="0.25">
      <c r="A1343" s="2" t="s">
        <v>1012</v>
      </c>
      <c r="B1343" s="2" t="s">
        <v>886</v>
      </c>
      <c r="C1343" s="2" t="s">
        <v>987</v>
      </c>
      <c r="D1343" s="2" t="s">
        <v>50</v>
      </c>
      <c r="E1343" s="2" t="s">
        <v>168</v>
      </c>
      <c r="F1343" s="5">
        <v>139</v>
      </c>
      <c r="G1343">
        <v>1</v>
      </c>
      <c r="H1343" t="s">
        <v>4815</v>
      </c>
    </row>
    <row r="1344" spans="1:8" x14ac:dyDescent="0.25">
      <c r="A1344" s="2" t="s">
        <v>1012</v>
      </c>
      <c r="B1344" s="2" t="s">
        <v>886</v>
      </c>
      <c r="C1344" s="2" t="s">
        <v>887</v>
      </c>
      <c r="D1344" s="2" t="s">
        <v>50</v>
      </c>
      <c r="E1344" s="2" t="s">
        <v>168</v>
      </c>
      <c r="F1344" s="5">
        <v>54</v>
      </c>
      <c r="G1344">
        <v>2</v>
      </c>
      <c r="H1344" t="s">
        <v>4816</v>
      </c>
    </row>
    <row r="1345" spans="1:8" x14ac:dyDescent="0.25">
      <c r="A1345" s="2" t="s">
        <v>1013</v>
      </c>
      <c r="B1345" s="2" t="s">
        <v>886</v>
      </c>
      <c r="C1345" s="2" t="s">
        <v>997</v>
      </c>
      <c r="D1345" s="2" t="s">
        <v>50</v>
      </c>
      <c r="E1345" s="2" t="s">
        <v>168</v>
      </c>
      <c r="F1345" s="5">
        <v>871</v>
      </c>
      <c r="G1345">
        <v>1</v>
      </c>
      <c r="H1345" t="s">
        <v>4817</v>
      </c>
    </row>
    <row r="1346" spans="1:8" x14ac:dyDescent="0.25">
      <c r="A1346" s="2" t="s">
        <v>1013</v>
      </c>
      <c r="B1346" s="2" t="s">
        <v>886</v>
      </c>
      <c r="C1346" s="2" t="s">
        <v>1002</v>
      </c>
      <c r="D1346" s="2" t="s">
        <v>50</v>
      </c>
      <c r="E1346" s="2" t="s">
        <v>168</v>
      </c>
      <c r="F1346" s="5">
        <v>26</v>
      </c>
      <c r="G1346">
        <v>2</v>
      </c>
      <c r="H1346" t="s">
        <v>4818</v>
      </c>
    </row>
    <row r="1347" spans="1:8" x14ac:dyDescent="0.25">
      <c r="A1347" s="2" t="s">
        <v>1014</v>
      </c>
      <c r="B1347" s="2" t="s">
        <v>886</v>
      </c>
      <c r="C1347" s="2" t="s">
        <v>997</v>
      </c>
      <c r="D1347" s="2" t="s">
        <v>50</v>
      </c>
      <c r="E1347" s="2" t="s">
        <v>168</v>
      </c>
      <c r="F1347" s="5">
        <v>827</v>
      </c>
      <c r="G1347">
        <v>1</v>
      </c>
      <c r="H1347" t="s">
        <v>4819</v>
      </c>
    </row>
    <row r="1348" spans="1:8" x14ac:dyDescent="0.25">
      <c r="A1348" s="2" t="s">
        <v>1015</v>
      </c>
      <c r="B1348" s="2" t="s">
        <v>886</v>
      </c>
      <c r="C1348" s="2" t="s">
        <v>997</v>
      </c>
      <c r="D1348" s="2" t="s">
        <v>50</v>
      </c>
      <c r="E1348" s="2" t="s">
        <v>168</v>
      </c>
      <c r="F1348" s="5">
        <v>362</v>
      </c>
      <c r="G1348">
        <v>1</v>
      </c>
      <c r="H1348" t="s">
        <v>4820</v>
      </c>
    </row>
    <row r="1349" spans="1:8" x14ac:dyDescent="0.25">
      <c r="A1349" s="2" t="s">
        <v>1016</v>
      </c>
      <c r="B1349" s="2" t="s">
        <v>886</v>
      </c>
      <c r="C1349" s="2" t="s">
        <v>997</v>
      </c>
      <c r="D1349" s="2" t="s">
        <v>50</v>
      </c>
      <c r="E1349" s="2" t="s">
        <v>168</v>
      </c>
      <c r="F1349" s="5">
        <v>648</v>
      </c>
      <c r="G1349">
        <v>1</v>
      </c>
      <c r="H1349" t="s">
        <v>4821</v>
      </c>
    </row>
    <row r="1350" spans="1:8" x14ac:dyDescent="0.25">
      <c r="A1350" s="2" t="s">
        <v>1017</v>
      </c>
      <c r="B1350" s="2" t="s">
        <v>886</v>
      </c>
      <c r="C1350" s="2" t="s">
        <v>997</v>
      </c>
      <c r="D1350" s="2" t="s">
        <v>50</v>
      </c>
      <c r="E1350" s="2" t="s">
        <v>168</v>
      </c>
      <c r="F1350" s="5">
        <v>123</v>
      </c>
      <c r="G1350">
        <v>1</v>
      </c>
      <c r="H1350" t="s">
        <v>4822</v>
      </c>
    </row>
    <row r="1351" spans="1:8" x14ac:dyDescent="0.25">
      <c r="A1351" s="2" t="s">
        <v>1017</v>
      </c>
      <c r="B1351" s="2" t="s">
        <v>171</v>
      </c>
      <c r="C1351" s="2" t="s">
        <v>998</v>
      </c>
      <c r="D1351" s="2" t="s">
        <v>50</v>
      </c>
      <c r="E1351" s="2" t="s">
        <v>168</v>
      </c>
      <c r="F1351" s="5">
        <v>2</v>
      </c>
      <c r="G1351">
        <v>2</v>
      </c>
      <c r="H1351" t="s">
        <v>4823</v>
      </c>
    </row>
    <row r="1352" spans="1:8" x14ac:dyDescent="0.25">
      <c r="A1352" s="2" t="s">
        <v>1018</v>
      </c>
      <c r="B1352" s="2" t="s">
        <v>886</v>
      </c>
      <c r="C1352" s="2" t="s">
        <v>997</v>
      </c>
      <c r="D1352" s="2" t="s">
        <v>50</v>
      </c>
      <c r="E1352" s="2" t="s">
        <v>168</v>
      </c>
      <c r="F1352" s="5">
        <v>378</v>
      </c>
      <c r="G1352">
        <v>1</v>
      </c>
      <c r="H1352" t="s">
        <v>4824</v>
      </c>
    </row>
    <row r="1353" spans="1:8" x14ac:dyDescent="0.25">
      <c r="A1353" s="2" t="s">
        <v>1018</v>
      </c>
      <c r="B1353" s="2" t="s">
        <v>171</v>
      </c>
      <c r="C1353" s="2" t="s">
        <v>998</v>
      </c>
      <c r="D1353" s="2" t="s">
        <v>50</v>
      </c>
      <c r="E1353" s="2" t="s">
        <v>168</v>
      </c>
      <c r="F1353" s="5">
        <v>1</v>
      </c>
      <c r="G1353">
        <v>2</v>
      </c>
      <c r="H1353" t="s">
        <v>4825</v>
      </c>
    </row>
    <row r="1354" spans="1:8" x14ac:dyDescent="0.25">
      <c r="A1354" s="2" t="s">
        <v>1019</v>
      </c>
      <c r="B1354" s="2" t="s">
        <v>886</v>
      </c>
      <c r="C1354" s="2" t="s">
        <v>997</v>
      </c>
      <c r="D1354" s="2" t="s">
        <v>50</v>
      </c>
      <c r="E1354" s="2" t="s">
        <v>168</v>
      </c>
      <c r="F1354" s="5">
        <v>163</v>
      </c>
      <c r="G1354">
        <v>1</v>
      </c>
      <c r="H1354" t="s">
        <v>4826</v>
      </c>
    </row>
    <row r="1355" spans="1:8" x14ac:dyDescent="0.25">
      <c r="A1355" s="2" t="s">
        <v>1019</v>
      </c>
      <c r="B1355" s="2" t="s">
        <v>886</v>
      </c>
      <c r="C1355" s="2" t="s">
        <v>1002</v>
      </c>
      <c r="D1355" s="2" t="s">
        <v>50</v>
      </c>
      <c r="E1355" s="2" t="s">
        <v>168</v>
      </c>
      <c r="F1355" s="5">
        <v>36</v>
      </c>
      <c r="G1355">
        <v>2</v>
      </c>
      <c r="H1355" t="s">
        <v>4827</v>
      </c>
    </row>
    <row r="1356" spans="1:8" x14ac:dyDescent="0.25">
      <c r="A1356" s="2" t="s">
        <v>1020</v>
      </c>
      <c r="B1356" s="2" t="s">
        <v>886</v>
      </c>
      <c r="C1356" s="2" t="s">
        <v>1002</v>
      </c>
      <c r="D1356" s="2" t="s">
        <v>50</v>
      </c>
      <c r="E1356" s="2" t="s">
        <v>168</v>
      </c>
      <c r="F1356" s="5">
        <v>299</v>
      </c>
      <c r="G1356">
        <v>1</v>
      </c>
      <c r="H1356" t="s">
        <v>4828</v>
      </c>
    </row>
    <row r="1357" spans="1:8" x14ac:dyDescent="0.25">
      <c r="A1357" s="2" t="s">
        <v>1021</v>
      </c>
      <c r="B1357" s="2" t="s">
        <v>886</v>
      </c>
      <c r="C1357" s="2" t="s">
        <v>1002</v>
      </c>
      <c r="D1357" s="2" t="s">
        <v>50</v>
      </c>
      <c r="E1357" s="2" t="s">
        <v>168</v>
      </c>
      <c r="F1357" s="5">
        <v>1247</v>
      </c>
      <c r="G1357">
        <v>1</v>
      </c>
      <c r="H1357" t="s">
        <v>4829</v>
      </c>
    </row>
    <row r="1358" spans="1:8" x14ac:dyDescent="0.25">
      <c r="A1358" s="2" t="s">
        <v>1021</v>
      </c>
      <c r="B1358" s="2" t="s">
        <v>886</v>
      </c>
      <c r="C1358" s="2" t="s">
        <v>997</v>
      </c>
      <c r="D1358" s="2" t="s">
        <v>50</v>
      </c>
      <c r="E1358" s="2" t="s">
        <v>168</v>
      </c>
      <c r="F1358" s="5">
        <v>75</v>
      </c>
      <c r="G1358">
        <v>2</v>
      </c>
      <c r="H1358" t="s">
        <v>4830</v>
      </c>
    </row>
    <row r="1359" spans="1:8" x14ac:dyDescent="0.25">
      <c r="A1359" s="2" t="s">
        <v>1022</v>
      </c>
      <c r="B1359" s="2" t="s">
        <v>886</v>
      </c>
      <c r="C1359" s="2" t="s">
        <v>987</v>
      </c>
      <c r="D1359" s="2" t="s">
        <v>50</v>
      </c>
      <c r="E1359" s="2" t="s">
        <v>168</v>
      </c>
      <c r="F1359" s="5">
        <v>1395</v>
      </c>
      <c r="G1359">
        <v>1</v>
      </c>
      <c r="H1359" t="s">
        <v>4831</v>
      </c>
    </row>
    <row r="1360" spans="1:8" x14ac:dyDescent="0.25">
      <c r="A1360" s="2" t="s">
        <v>1022</v>
      </c>
      <c r="B1360" s="2" t="s">
        <v>886</v>
      </c>
      <c r="C1360" s="2" t="s">
        <v>1005</v>
      </c>
      <c r="D1360" s="2" t="s">
        <v>50</v>
      </c>
      <c r="E1360" s="2" t="s">
        <v>168</v>
      </c>
      <c r="F1360" s="5">
        <v>41</v>
      </c>
      <c r="G1360">
        <v>2</v>
      </c>
      <c r="H1360" t="s">
        <v>4832</v>
      </c>
    </row>
    <row r="1361" spans="1:8" x14ac:dyDescent="0.25">
      <c r="A1361" s="2" t="s">
        <v>1022</v>
      </c>
      <c r="B1361" s="2" t="s">
        <v>886</v>
      </c>
      <c r="C1361" s="2" t="s">
        <v>887</v>
      </c>
      <c r="D1361" s="2" t="s">
        <v>50</v>
      </c>
      <c r="E1361" s="2" t="s">
        <v>168</v>
      </c>
      <c r="F1361" s="5">
        <v>23</v>
      </c>
      <c r="G1361">
        <v>3</v>
      </c>
      <c r="H1361" t="s">
        <v>4833</v>
      </c>
    </row>
    <row r="1362" spans="1:8" x14ac:dyDescent="0.25">
      <c r="A1362" s="2" t="s">
        <v>1023</v>
      </c>
      <c r="B1362" s="2" t="s">
        <v>886</v>
      </c>
      <c r="C1362" s="2" t="s">
        <v>887</v>
      </c>
      <c r="D1362" s="2" t="s">
        <v>50</v>
      </c>
      <c r="E1362" s="2" t="s">
        <v>168</v>
      </c>
      <c r="F1362" s="5">
        <v>793</v>
      </c>
      <c r="G1362">
        <v>1</v>
      </c>
      <c r="H1362" t="s">
        <v>4834</v>
      </c>
    </row>
    <row r="1363" spans="1:8" x14ac:dyDescent="0.25">
      <c r="A1363" s="2" t="s">
        <v>1023</v>
      </c>
      <c r="B1363" s="2" t="s">
        <v>886</v>
      </c>
      <c r="C1363" s="2" t="s">
        <v>993</v>
      </c>
      <c r="D1363" s="2" t="s">
        <v>50</v>
      </c>
      <c r="E1363" s="2" t="s">
        <v>168</v>
      </c>
      <c r="F1363" s="5">
        <v>237</v>
      </c>
      <c r="G1363">
        <v>2</v>
      </c>
      <c r="H1363" t="s">
        <v>4835</v>
      </c>
    </row>
    <row r="1364" spans="1:8" x14ac:dyDescent="0.25">
      <c r="A1364" s="2" t="s">
        <v>1024</v>
      </c>
      <c r="B1364" s="2" t="s">
        <v>886</v>
      </c>
      <c r="C1364" s="2" t="s">
        <v>1005</v>
      </c>
      <c r="D1364" s="2" t="s">
        <v>50</v>
      </c>
      <c r="E1364" s="2" t="s">
        <v>168</v>
      </c>
      <c r="F1364" s="5">
        <v>612</v>
      </c>
      <c r="G1364">
        <v>1</v>
      </c>
      <c r="H1364" t="s">
        <v>4836</v>
      </c>
    </row>
    <row r="1365" spans="1:8" x14ac:dyDescent="0.25">
      <c r="A1365" s="2" t="s">
        <v>1024</v>
      </c>
      <c r="B1365" s="2" t="s">
        <v>886</v>
      </c>
      <c r="C1365" s="2" t="s">
        <v>993</v>
      </c>
      <c r="D1365" s="2" t="s">
        <v>50</v>
      </c>
      <c r="E1365" s="2" t="s">
        <v>168</v>
      </c>
      <c r="F1365" s="5">
        <v>58</v>
      </c>
      <c r="G1365">
        <v>2</v>
      </c>
      <c r="H1365" t="s">
        <v>4837</v>
      </c>
    </row>
    <row r="1366" spans="1:8" x14ac:dyDescent="0.25">
      <c r="A1366" s="2" t="s">
        <v>1024</v>
      </c>
      <c r="B1366" s="2" t="s">
        <v>886</v>
      </c>
      <c r="C1366" s="2" t="s">
        <v>1000</v>
      </c>
      <c r="D1366" s="2" t="s">
        <v>50</v>
      </c>
      <c r="E1366" s="2" t="s">
        <v>168</v>
      </c>
      <c r="F1366" s="5">
        <v>48</v>
      </c>
      <c r="G1366">
        <v>3</v>
      </c>
      <c r="H1366" t="s">
        <v>4838</v>
      </c>
    </row>
    <row r="1367" spans="1:8" x14ac:dyDescent="0.25">
      <c r="A1367" s="2" t="s">
        <v>1024</v>
      </c>
      <c r="B1367" s="2" t="s">
        <v>886</v>
      </c>
      <c r="C1367" s="2" t="s">
        <v>987</v>
      </c>
      <c r="D1367" s="2" t="s">
        <v>50</v>
      </c>
      <c r="E1367" s="2" t="s">
        <v>168</v>
      </c>
      <c r="F1367" s="5">
        <v>3</v>
      </c>
      <c r="G1367">
        <v>4</v>
      </c>
      <c r="H1367" t="s">
        <v>4839</v>
      </c>
    </row>
    <row r="1368" spans="1:8" x14ac:dyDescent="0.25">
      <c r="A1368" s="2" t="s">
        <v>1024</v>
      </c>
      <c r="B1368" s="2" t="s">
        <v>9</v>
      </c>
      <c r="C1368" s="2" t="s">
        <v>9</v>
      </c>
      <c r="D1368" s="2" t="s">
        <v>50</v>
      </c>
      <c r="E1368" s="2" t="s">
        <v>9</v>
      </c>
      <c r="F1368" s="5">
        <v>1</v>
      </c>
      <c r="G1368">
        <v>5</v>
      </c>
      <c r="H1368" t="s">
        <v>4840</v>
      </c>
    </row>
    <row r="1369" spans="1:8" x14ac:dyDescent="0.25">
      <c r="A1369" s="2" t="s">
        <v>1025</v>
      </c>
      <c r="B1369" s="2" t="s">
        <v>886</v>
      </c>
      <c r="C1369" s="2" t="s">
        <v>1005</v>
      </c>
      <c r="D1369" s="2" t="s">
        <v>50</v>
      </c>
      <c r="E1369" s="2" t="s">
        <v>168</v>
      </c>
      <c r="F1369" s="5">
        <v>460</v>
      </c>
      <c r="G1369">
        <v>1</v>
      </c>
      <c r="H1369" t="s">
        <v>4841</v>
      </c>
    </row>
    <row r="1370" spans="1:8" x14ac:dyDescent="0.25">
      <c r="A1370" s="2" t="s">
        <v>1026</v>
      </c>
      <c r="B1370" s="2" t="s">
        <v>886</v>
      </c>
      <c r="C1370" s="2" t="s">
        <v>887</v>
      </c>
      <c r="D1370" s="2" t="s">
        <v>50</v>
      </c>
      <c r="E1370" s="2" t="s">
        <v>168</v>
      </c>
      <c r="F1370" s="5">
        <v>1073</v>
      </c>
      <c r="G1370">
        <v>1</v>
      </c>
      <c r="H1370" t="s">
        <v>4842</v>
      </c>
    </row>
    <row r="1371" spans="1:8" x14ac:dyDescent="0.25">
      <c r="A1371" s="2" t="s">
        <v>1027</v>
      </c>
      <c r="B1371" s="2" t="s">
        <v>886</v>
      </c>
      <c r="C1371" s="2" t="s">
        <v>887</v>
      </c>
      <c r="D1371" s="2" t="s">
        <v>50</v>
      </c>
      <c r="E1371" s="2" t="s">
        <v>168</v>
      </c>
      <c r="F1371" s="5">
        <v>314</v>
      </c>
      <c r="G1371">
        <v>1</v>
      </c>
      <c r="H1371" t="s">
        <v>4843</v>
      </c>
    </row>
    <row r="1372" spans="1:8" x14ac:dyDescent="0.25">
      <c r="A1372" s="2" t="s">
        <v>1031</v>
      </c>
      <c r="B1372" s="2" t="s">
        <v>197</v>
      </c>
      <c r="C1372" s="2" t="s">
        <v>1032</v>
      </c>
      <c r="D1372" s="2" t="s">
        <v>50</v>
      </c>
      <c r="E1372" s="2" t="s">
        <v>199</v>
      </c>
      <c r="F1372" s="5">
        <v>1</v>
      </c>
      <c r="G1372">
        <v>1</v>
      </c>
      <c r="H1372" t="s">
        <v>4844</v>
      </c>
    </row>
    <row r="1373" spans="1:8" x14ac:dyDescent="0.25">
      <c r="A1373" s="2" t="s">
        <v>1033</v>
      </c>
      <c r="B1373" s="2" t="s">
        <v>58</v>
      </c>
      <c r="C1373" s="2" t="s">
        <v>1034</v>
      </c>
      <c r="D1373" s="2" t="s">
        <v>50</v>
      </c>
      <c r="E1373" s="2" t="s">
        <v>199</v>
      </c>
      <c r="F1373" s="5">
        <v>998</v>
      </c>
      <c r="G1373">
        <v>1</v>
      </c>
      <c r="H1373" t="s">
        <v>4845</v>
      </c>
    </row>
    <row r="1374" spans="1:8" x14ac:dyDescent="0.25">
      <c r="A1374" s="2" t="s">
        <v>1035</v>
      </c>
      <c r="B1374" s="2" t="s">
        <v>58</v>
      </c>
      <c r="C1374" s="2" t="s">
        <v>1034</v>
      </c>
      <c r="D1374" s="2" t="s">
        <v>50</v>
      </c>
      <c r="E1374" s="2" t="s">
        <v>199</v>
      </c>
      <c r="F1374" s="5">
        <v>550</v>
      </c>
      <c r="G1374">
        <v>1</v>
      </c>
      <c r="H1374" t="s">
        <v>4846</v>
      </c>
    </row>
    <row r="1375" spans="1:8" x14ac:dyDescent="0.25">
      <c r="A1375" s="2" t="s">
        <v>1036</v>
      </c>
      <c r="B1375" s="2" t="s">
        <v>58</v>
      </c>
      <c r="C1375" s="2" t="s">
        <v>1034</v>
      </c>
      <c r="D1375" s="2" t="s">
        <v>50</v>
      </c>
      <c r="E1375" s="2" t="s">
        <v>199</v>
      </c>
      <c r="F1375" s="5">
        <v>678</v>
      </c>
      <c r="G1375">
        <v>1</v>
      </c>
      <c r="H1375" t="s">
        <v>4847</v>
      </c>
    </row>
    <row r="1376" spans="1:8" x14ac:dyDescent="0.25">
      <c r="A1376" s="2" t="s">
        <v>1036</v>
      </c>
      <c r="B1376" s="2" t="s">
        <v>197</v>
      </c>
      <c r="C1376" s="2" t="s">
        <v>1032</v>
      </c>
      <c r="D1376" s="2" t="s">
        <v>50</v>
      </c>
      <c r="E1376" s="2" t="s">
        <v>199</v>
      </c>
      <c r="F1376" s="5">
        <v>63</v>
      </c>
      <c r="G1376">
        <v>2</v>
      </c>
      <c r="H1376" t="s">
        <v>4848</v>
      </c>
    </row>
    <row r="1377" spans="1:8" x14ac:dyDescent="0.25">
      <c r="A1377" s="2" t="s">
        <v>1036</v>
      </c>
      <c r="B1377" s="2" t="s">
        <v>197</v>
      </c>
      <c r="C1377" s="2" t="s">
        <v>1037</v>
      </c>
      <c r="D1377" s="2" t="s">
        <v>50</v>
      </c>
      <c r="E1377" s="2" t="s">
        <v>199</v>
      </c>
      <c r="F1377" s="5">
        <v>42</v>
      </c>
      <c r="G1377">
        <v>3</v>
      </c>
      <c r="H1377" t="s">
        <v>4849</v>
      </c>
    </row>
    <row r="1378" spans="1:8" x14ac:dyDescent="0.25">
      <c r="A1378" s="2" t="s">
        <v>1038</v>
      </c>
      <c r="B1378" s="2" t="s">
        <v>58</v>
      </c>
      <c r="C1378" s="2" t="s">
        <v>1034</v>
      </c>
      <c r="D1378" s="2" t="s">
        <v>50</v>
      </c>
      <c r="E1378" s="2" t="s">
        <v>199</v>
      </c>
      <c r="F1378" s="5">
        <v>1002</v>
      </c>
      <c r="G1378">
        <v>1</v>
      </c>
      <c r="H1378" t="s">
        <v>4850</v>
      </c>
    </row>
    <row r="1379" spans="1:8" x14ac:dyDescent="0.25">
      <c r="A1379" s="2" t="s">
        <v>1038</v>
      </c>
      <c r="B1379" s="2" t="s">
        <v>197</v>
      </c>
      <c r="C1379" s="2" t="s">
        <v>1032</v>
      </c>
      <c r="D1379" s="2" t="s">
        <v>50</v>
      </c>
      <c r="E1379" s="2" t="s">
        <v>199</v>
      </c>
      <c r="F1379" s="5">
        <v>73</v>
      </c>
      <c r="G1379">
        <v>2</v>
      </c>
      <c r="H1379" t="s">
        <v>4851</v>
      </c>
    </row>
    <row r="1380" spans="1:8" x14ac:dyDescent="0.25">
      <c r="A1380" s="2" t="s">
        <v>1039</v>
      </c>
      <c r="B1380" s="2" t="s">
        <v>197</v>
      </c>
      <c r="C1380" s="2" t="s">
        <v>1037</v>
      </c>
      <c r="D1380" s="2" t="s">
        <v>50</v>
      </c>
      <c r="E1380" s="2" t="s">
        <v>199</v>
      </c>
      <c r="F1380" s="5">
        <v>872</v>
      </c>
      <c r="G1380">
        <v>1</v>
      </c>
      <c r="H1380" t="s">
        <v>4852</v>
      </c>
    </row>
    <row r="1381" spans="1:8" x14ac:dyDescent="0.25">
      <c r="A1381" s="2" t="s">
        <v>1039</v>
      </c>
      <c r="B1381" s="2" t="s">
        <v>58</v>
      </c>
      <c r="C1381" s="2" t="s">
        <v>1034</v>
      </c>
      <c r="D1381" s="2" t="s">
        <v>50</v>
      </c>
      <c r="E1381" s="2" t="s">
        <v>199</v>
      </c>
      <c r="F1381" s="5">
        <v>262</v>
      </c>
      <c r="G1381">
        <v>2</v>
      </c>
      <c r="H1381" t="s">
        <v>4853</v>
      </c>
    </row>
    <row r="1382" spans="1:8" x14ac:dyDescent="0.25">
      <c r="A1382" s="2" t="s">
        <v>1040</v>
      </c>
      <c r="B1382" s="2" t="s">
        <v>197</v>
      </c>
      <c r="C1382" s="2" t="s">
        <v>1037</v>
      </c>
      <c r="D1382" s="2" t="s">
        <v>50</v>
      </c>
      <c r="E1382" s="2" t="s">
        <v>199</v>
      </c>
      <c r="F1382" s="5">
        <v>713</v>
      </c>
      <c r="G1382">
        <v>1</v>
      </c>
      <c r="H1382" t="s">
        <v>4854</v>
      </c>
    </row>
    <row r="1383" spans="1:8" x14ac:dyDescent="0.25">
      <c r="A1383" s="2" t="s">
        <v>1040</v>
      </c>
      <c r="B1383" s="2" t="s">
        <v>197</v>
      </c>
      <c r="C1383" s="2" t="s">
        <v>1032</v>
      </c>
      <c r="D1383" s="2" t="s">
        <v>50</v>
      </c>
      <c r="E1383" s="2" t="s">
        <v>199</v>
      </c>
      <c r="F1383" s="5">
        <v>37</v>
      </c>
      <c r="G1383">
        <v>2</v>
      </c>
      <c r="H1383" t="s">
        <v>4855</v>
      </c>
    </row>
    <row r="1384" spans="1:8" x14ac:dyDescent="0.25">
      <c r="A1384" s="2" t="s">
        <v>1040</v>
      </c>
      <c r="B1384" s="2" t="s">
        <v>58</v>
      </c>
      <c r="C1384" s="2" t="s">
        <v>1034</v>
      </c>
      <c r="D1384" s="2" t="s">
        <v>50</v>
      </c>
      <c r="E1384" s="2" t="s">
        <v>199</v>
      </c>
      <c r="F1384" s="5">
        <v>4</v>
      </c>
      <c r="G1384">
        <v>3</v>
      </c>
      <c r="H1384" t="s">
        <v>4856</v>
      </c>
    </row>
    <row r="1385" spans="1:8" x14ac:dyDescent="0.25">
      <c r="A1385" s="2" t="s">
        <v>1041</v>
      </c>
      <c r="B1385" s="2" t="s">
        <v>197</v>
      </c>
      <c r="C1385" s="2" t="s">
        <v>1037</v>
      </c>
      <c r="D1385" s="2" t="s">
        <v>50</v>
      </c>
      <c r="E1385" s="2" t="s">
        <v>199</v>
      </c>
      <c r="F1385" s="5">
        <v>659</v>
      </c>
      <c r="G1385">
        <v>1</v>
      </c>
      <c r="H1385" t="s">
        <v>4857</v>
      </c>
    </row>
    <row r="1386" spans="1:8" x14ac:dyDescent="0.25">
      <c r="A1386" s="2" t="s">
        <v>1042</v>
      </c>
      <c r="B1386" s="2" t="s">
        <v>197</v>
      </c>
      <c r="C1386" s="2" t="s">
        <v>1032</v>
      </c>
      <c r="D1386" s="2" t="s">
        <v>50</v>
      </c>
      <c r="E1386" s="2" t="s">
        <v>199</v>
      </c>
      <c r="F1386" s="5">
        <v>1273</v>
      </c>
      <c r="G1386">
        <v>1</v>
      </c>
      <c r="H1386" t="s">
        <v>4858</v>
      </c>
    </row>
    <row r="1387" spans="1:8" x14ac:dyDescent="0.25">
      <c r="A1387" s="2" t="s">
        <v>1050</v>
      </c>
      <c r="B1387" s="2" t="s">
        <v>9</v>
      </c>
      <c r="C1387" s="2" t="s">
        <v>9</v>
      </c>
      <c r="D1387" s="2" t="s">
        <v>50</v>
      </c>
      <c r="E1387" s="2" t="s">
        <v>9</v>
      </c>
      <c r="F1387" s="5">
        <v>1</v>
      </c>
      <c r="G1387">
        <v>1</v>
      </c>
      <c r="H1387" t="s">
        <v>3449</v>
      </c>
    </row>
    <row r="1388" spans="1:8" x14ac:dyDescent="0.25">
      <c r="A1388" s="2" t="s">
        <v>1051</v>
      </c>
      <c r="B1388" s="2" t="s">
        <v>1052</v>
      </c>
      <c r="C1388" s="2" t="s">
        <v>1053</v>
      </c>
      <c r="D1388" s="2" t="s">
        <v>50</v>
      </c>
      <c r="E1388" s="2" t="s">
        <v>168</v>
      </c>
      <c r="F1388" s="5">
        <v>1007</v>
      </c>
      <c r="G1388">
        <v>1</v>
      </c>
      <c r="H1388" t="s">
        <v>4859</v>
      </c>
    </row>
    <row r="1389" spans="1:8" x14ac:dyDescent="0.25">
      <c r="A1389" s="2" t="s">
        <v>1054</v>
      </c>
      <c r="B1389" s="2" t="s">
        <v>1052</v>
      </c>
      <c r="C1389" s="2" t="s">
        <v>1055</v>
      </c>
      <c r="D1389" s="2" t="s">
        <v>50</v>
      </c>
      <c r="E1389" s="2" t="s">
        <v>168</v>
      </c>
      <c r="F1389" s="5">
        <v>430</v>
      </c>
      <c r="G1389">
        <v>1</v>
      </c>
      <c r="H1389" t="s">
        <v>4860</v>
      </c>
    </row>
    <row r="1390" spans="1:8" x14ac:dyDescent="0.25">
      <c r="A1390" s="2" t="s">
        <v>1056</v>
      </c>
      <c r="B1390" s="2" t="s">
        <v>1052</v>
      </c>
      <c r="C1390" s="2" t="s">
        <v>1055</v>
      </c>
      <c r="D1390" s="2" t="s">
        <v>50</v>
      </c>
      <c r="E1390" s="2" t="s">
        <v>168</v>
      </c>
      <c r="F1390" s="5">
        <v>594</v>
      </c>
      <c r="G1390">
        <v>1</v>
      </c>
      <c r="H1390" t="s">
        <v>4861</v>
      </c>
    </row>
    <row r="1391" spans="1:8" x14ac:dyDescent="0.25">
      <c r="A1391" s="2" t="s">
        <v>1057</v>
      </c>
      <c r="B1391" s="2" t="s">
        <v>1052</v>
      </c>
      <c r="C1391" s="2" t="s">
        <v>1055</v>
      </c>
      <c r="D1391" s="2" t="s">
        <v>50</v>
      </c>
      <c r="E1391" s="2" t="s">
        <v>168</v>
      </c>
      <c r="F1391" s="5">
        <v>239</v>
      </c>
      <c r="G1391">
        <v>1</v>
      </c>
      <c r="H1391" t="s">
        <v>4862</v>
      </c>
    </row>
    <row r="1392" spans="1:8" x14ac:dyDescent="0.25">
      <c r="A1392" s="2" t="s">
        <v>1057</v>
      </c>
      <c r="B1392" s="2" t="s">
        <v>58</v>
      </c>
      <c r="C1392" s="2" t="s">
        <v>169</v>
      </c>
      <c r="D1392" s="2" t="s">
        <v>50</v>
      </c>
      <c r="E1392" s="2" t="s">
        <v>168</v>
      </c>
      <c r="F1392" s="5">
        <v>196</v>
      </c>
      <c r="G1392">
        <v>2</v>
      </c>
      <c r="H1392" t="s">
        <v>4863</v>
      </c>
    </row>
    <row r="1393" spans="1:8" x14ac:dyDescent="0.25">
      <c r="A1393" s="2" t="s">
        <v>1057</v>
      </c>
      <c r="B1393" s="2" t="s">
        <v>1052</v>
      </c>
      <c r="C1393" s="2" t="s">
        <v>1058</v>
      </c>
      <c r="D1393" s="2" t="s">
        <v>50</v>
      </c>
      <c r="E1393" s="2" t="s">
        <v>168</v>
      </c>
      <c r="F1393" s="5">
        <v>5</v>
      </c>
      <c r="G1393">
        <v>3</v>
      </c>
      <c r="H1393" t="s">
        <v>4864</v>
      </c>
    </row>
    <row r="1394" spans="1:8" x14ac:dyDescent="0.25">
      <c r="A1394" s="2" t="s">
        <v>1059</v>
      </c>
      <c r="B1394" s="2" t="s">
        <v>1052</v>
      </c>
      <c r="C1394" s="2" t="s">
        <v>1055</v>
      </c>
      <c r="D1394" s="2" t="s">
        <v>50</v>
      </c>
      <c r="E1394" s="2" t="s">
        <v>168</v>
      </c>
      <c r="F1394" s="5">
        <v>220</v>
      </c>
      <c r="G1394">
        <v>1</v>
      </c>
      <c r="H1394" t="s">
        <v>4865</v>
      </c>
    </row>
    <row r="1395" spans="1:8" x14ac:dyDescent="0.25">
      <c r="A1395" s="2" t="s">
        <v>1059</v>
      </c>
      <c r="B1395" s="2" t="s">
        <v>58</v>
      </c>
      <c r="C1395" s="2" t="s">
        <v>169</v>
      </c>
      <c r="D1395" s="2" t="s">
        <v>50</v>
      </c>
      <c r="E1395" s="2" t="s">
        <v>168</v>
      </c>
      <c r="F1395" s="5">
        <v>11</v>
      </c>
      <c r="G1395">
        <v>2</v>
      </c>
      <c r="H1395" t="s">
        <v>4866</v>
      </c>
    </row>
    <row r="1396" spans="1:8" x14ac:dyDescent="0.25">
      <c r="A1396" s="2" t="s">
        <v>1060</v>
      </c>
      <c r="B1396" s="2" t="s">
        <v>1052</v>
      </c>
      <c r="C1396" s="2" t="s">
        <v>1061</v>
      </c>
      <c r="D1396" s="2" t="s">
        <v>50</v>
      </c>
      <c r="E1396" s="2" t="s">
        <v>168</v>
      </c>
      <c r="F1396" s="5">
        <v>608</v>
      </c>
      <c r="G1396">
        <v>1</v>
      </c>
      <c r="H1396" t="s">
        <v>4867</v>
      </c>
    </row>
    <row r="1397" spans="1:8" x14ac:dyDescent="0.25">
      <c r="A1397" s="2" t="s">
        <v>1062</v>
      </c>
      <c r="B1397" s="2" t="s">
        <v>1052</v>
      </c>
      <c r="C1397" s="2" t="s">
        <v>1061</v>
      </c>
      <c r="D1397" s="2" t="s">
        <v>50</v>
      </c>
      <c r="E1397" s="2" t="s">
        <v>168</v>
      </c>
      <c r="F1397" s="5">
        <v>767</v>
      </c>
      <c r="G1397">
        <v>1</v>
      </c>
      <c r="H1397" t="s">
        <v>4868</v>
      </c>
    </row>
    <row r="1398" spans="1:8" x14ac:dyDescent="0.25">
      <c r="A1398" s="2" t="s">
        <v>1063</v>
      </c>
      <c r="B1398" s="2" t="s">
        <v>1052</v>
      </c>
      <c r="C1398" s="2" t="s">
        <v>1061</v>
      </c>
      <c r="D1398" s="2" t="s">
        <v>50</v>
      </c>
      <c r="E1398" s="2" t="s">
        <v>168</v>
      </c>
      <c r="F1398" s="5">
        <v>471</v>
      </c>
      <c r="G1398">
        <v>1</v>
      </c>
      <c r="H1398" t="s">
        <v>4869</v>
      </c>
    </row>
    <row r="1399" spans="1:8" x14ac:dyDescent="0.25">
      <c r="A1399" s="2" t="s">
        <v>1063</v>
      </c>
      <c r="B1399" s="2" t="s">
        <v>491</v>
      </c>
      <c r="C1399" s="2" t="s">
        <v>1064</v>
      </c>
      <c r="D1399" s="2" t="s">
        <v>493</v>
      </c>
      <c r="E1399" s="2" t="s">
        <v>491</v>
      </c>
      <c r="F1399" s="5">
        <v>1</v>
      </c>
      <c r="G1399">
        <v>2</v>
      </c>
      <c r="H1399" t="s">
        <v>4870</v>
      </c>
    </row>
    <row r="1400" spans="1:8" x14ac:dyDescent="0.25">
      <c r="A1400" s="2" t="s">
        <v>1065</v>
      </c>
      <c r="B1400" s="2" t="s">
        <v>1052</v>
      </c>
      <c r="C1400" s="2" t="s">
        <v>1061</v>
      </c>
      <c r="D1400" s="2" t="s">
        <v>50</v>
      </c>
      <c r="E1400" s="2" t="s">
        <v>168</v>
      </c>
      <c r="F1400" s="5">
        <v>640</v>
      </c>
      <c r="G1400">
        <v>1</v>
      </c>
      <c r="H1400" t="s">
        <v>4871</v>
      </c>
    </row>
    <row r="1401" spans="1:8" x14ac:dyDescent="0.25">
      <c r="A1401" s="2" t="s">
        <v>1065</v>
      </c>
      <c r="B1401" s="2" t="s">
        <v>58</v>
      </c>
      <c r="C1401" s="2" t="s">
        <v>1066</v>
      </c>
      <c r="D1401" s="2" t="s">
        <v>50</v>
      </c>
      <c r="E1401" s="2" t="s">
        <v>70</v>
      </c>
      <c r="F1401" s="5">
        <v>5</v>
      </c>
      <c r="G1401">
        <v>2</v>
      </c>
      <c r="H1401" t="s">
        <v>4872</v>
      </c>
    </row>
    <row r="1402" spans="1:8" x14ac:dyDescent="0.25">
      <c r="A1402" s="2" t="s">
        <v>1067</v>
      </c>
      <c r="B1402" s="2" t="s">
        <v>1052</v>
      </c>
      <c r="C1402" s="2" t="s">
        <v>1061</v>
      </c>
      <c r="D1402" s="2" t="s">
        <v>50</v>
      </c>
      <c r="E1402" s="2" t="s">
        <v>168</v>
      </c>
      <c r="F1402" s="5">
        <v>295</v>
      </c>
      <c r="G1402">
        <v>1</v>
      </c>
      <c r="H1402" t="s">
        <v>4873</v>
      </c>
    </row>
    <row r="1403" spans="1:8" x14ac:dyDescent="0.25">
      <c r="A1403" s="2" t="s">
        <v>1067</v>
      </c>
      <c r="B1403" s="2" t="s">
        <v>58</v>
      </c>
      <c r="C1403" s="2" t="s">
        <v>1066</v>
      </c>
      <c r="D1403" s="2" t="s">
        <v>50</v>
      </c>
      <c r="E1403" s="2" t="s">
        <v>70</v>
      </c>
      <c r="F1403" s="5">
        <v>9</v>
      </c>
      <c r="G1403">
        <v>2</v>
      </c>
      <c r="H1403" t="s">
        <v>4874</v>
      </c>
    </row>
    <row r="1404" spans="1:8" x14ac:dyDescent="0.25">
      <c r="A1404" s="2" t="s">
        <v>1068</v>
      </c>
      <c r="B1404" s="2" t="s">
        <v>1052</v>
      </c>
      <c r="C1404" s="2" t="s">
        <v>1061</v>
      </c>
      <c r="D1404" s="2" t="s">
        <v>50</v>
      </c>
      <c r="E1404" s="2" t="s">
        <v>168</v>
      </c>
      <c r="F1404" s="5">
        <v>185</v>
      </c>
      <c r="G1404">
        <v>1</v>
      </c>
      <c r="H1404" t="s">
        <v>4875</v>
      </c>
    </row>
    <row r="1405" spans="1:8" x14ac:dyDescent="0.25">
      <c r="A1405" s="2" t="s">
        <v>1068</v>
      </c>
      <c r="B1405" s="2" t="s">
        <v>1052</v>
      </c>
      <c r="C1405" s="2" t="s">
        <v>1069</v>
      </c>
      <c r="D1405" s="2" t="s">
        <v>50</v>
      </c>
      <c r="E1405" s="2" t="s">
        <v>168</v>
      </c>
      <c r="F1405" s="5">
        <v>133</v>
      </c>
      <c r="G1405">
        <v>2</v>
      </c>
      <c r="H1405" t="s">
        <v>4876</v>
      </c>
    </row>
    <row r="1406" spans="1:8" x14ac:dyDescent="0.25">
      <c r="A1406" s="2" t="s">
        <v>1068</v>
      </c>
      <c r="B1406" s="2" t="s">
        <v>76</v>
      </c>
      <c r="C1406" s="2" t="s">
        <v>897</v>
      </c>
      <c r="D1406" s="2" t="s">
        <v>50</v>
      </c>
      <c r="E1406" s="2" t="s">
        <v>70</v>
      </c>
      <c r="F1406" s="5">
        <v>49</v>
      </c>
      <c r="G1406">
        <v>3</v>
      </c>
      <c r="H1406" t="s">
        <v>4877</v>
      </c>
    </row>
    <row r="1407" spans="1:8" x14ac:dyDescent="0.25">
      <c r="A1407" s="2" t="s">
        <v>1068</v>
      </c>
      <c r="B1407" s="2" t="s">
        <v>1052</v>
      </c>
      <c r="C1407" s="2" t="s">
        <v>1053</v>
      </c>
      <c r="D1407" s="2" t="s">
        <v>50</v>
      </c>
      <c r="E1407" s="2" t="s">
        <v>168</v>
      </c>
      <c r="F1407" s="5">
        <v>3</v>
      </c>
      <c r="G1407">
        <v>4</v>
      </c>
      <c r="H1407" t="s">
        <v>4878</v>
      </c>
    </row>
    <row r="1408" spans="1:8" x14ac:dyDescent="0.25">
      <c r="A1408" s="2" t="s">
        <v>1070</v>
      </c>
      <c r="B1408" s="2" t="s">
        <v>1052</v>
      </c>
      <c r="C1408" s="2" t="s">
        <v>1053</v>
      </c>
      <c r="D1408" s="2" t="s">
        <v>50</v>
      </c>
      <c r="E1408" s="2" t="s">
        <v>168</v>
      </c>
      <c r="F1408" s="5">
        <v>816</v>
      </c>
      <c r="G1408">
        <v>1</v>
      </c>
      <c r="H1408" t="s">
        <v>4879</v>
      </c>
    </row>
    <row r="1409" spans="1:8" x14ac:dyDescent="0.25">
      <c r="A1409" s="2" t="s">
        <v>1070</v>
      </c>
      <c r="B1409" s="2" t="s">
        <v>1052</v>
      </c>
      <c r="C1409" s="2" t="s">
        <v>1055</v>
      </c>
      <c r="D1409" s="2" t="s">
        <v>50</v>
      </c>
      <c r="E1409" s="2" t="s">
        <v>168</v>
      </c>
      <c r="F1409" s="5">
        <v>270</v>
      </c>
      <c r="G1409">
        <v>2</v>
      </c>
      <c r="H1409" t="s">
        <v>4880</v>
      </c>
    </row>
    <row r="1410" spans="1:8" x14ac:dyDescent="0.25">
      <c r="A1410" s="2" t="s">
        <v>1070</v>
      </c>
      <c r="B1410" s="2" t="s">
        <v>1052</v>
      </c>
      <c r="C1410" s="2" t="s">
        <v>1069</v>
      </c>
      <c r="D1410" s="2" t="s">
        <v>50</v>
      </c>
      <c r="E1410" s="2" t="s">
        <v>168</v>
      </c>
      <c r="F1410" s="5">
        <v>204</v>
      </c>
      <c r="G1410">
        <v>3</v>
      </c>
      <c r="H1410" t="s">
        <v>4881</v>
      </c>
    </row>
    <row r="1411" spans="1:8" x14ac:dyDescent="0.25">
      <c r="A1411" s="2" t="s">
        <v>1070</v>
      </c>
      <c r="B1411" s="2" t="s">
        <v>1052</v>
      </c>
      <c r="C1411" s="2" t="s">
        <v>1061</v>
      </c>
      <c r="D1411" s="2" t="s">
        <v>50</v>
      </c>
      <c r="E1411" s="2" t="s">
        <v>168</v>
      </c>
      <c r="F1411" s="5">
        <v>45</v>
      </c>
      <c r="G1411">
        <v>4</v>
      </c>
      <c r="H1411" t="s">
        <v>4882</v>
      </c>
    </row>
    <row r="1412" spans="1:8" x14ac:dyDescent="0.25">
      <c r="A1412" s="2" t="s">
        <v>1071</v>
      </c>
      <c r="B1412" s="2" t="s">
        <v>1052</v>
      </c>
      <c r="C1412" s="2" t="s">
        <v>1069</v>
      </c>
      <c r="D1412" s="2" t="s">
        <v>50</v>
      </c>
      <c r="E1412" s="2" t="s">
        <v>168</v>
      </c>
      <c r="F1412" s="5">
        <v>756</v>
      </c>
      <c r="G1412">
        <v>1</v>
      </c>
      <c r="H1412" t="s">
        <v>4883</v>
      </c>
    </row>
    <row r="1413" spans="1:8" x14ac:dyDescent="0.25">
      <c r="A1413" s="2" t="s">
        <v>1071</v>
      </c>
      <c r="B1413" s="2" t="s">
        <v>76</v>
      </c>
      <c r="C1413" s="2" t="s">
        <v>119</v>
      </c>
      <c r="D1413" s="2" t="s">
        <v>50</v>
      </c>
      <c r="E1413" s="2" t="s">
        <v>70</v>
      </c>
      <c r="F1413" s="5">
        <v>139</v>
      </c>
      <c r="G1413">
        <v>2</v>
      </c>
      <c r="H1413" t="s">
        <v>4884</v>
      </c>
    </row>
    <row r="1414" spans="1:8" x14ac:dyDescent="0.25">
      <c r="A1414" s="2" t="s">
        <v>1071</v>
      </c>
      <c r="B1414" s="2" t="s">
        <v>76</v>
      </c>
      <c r="C1414" s="2" t="s">
        <v>897</v>
      </c>
      <c r="D1414" s="2" t="s">
        <v>50</v>
      </c>
      <c r="E1414" s="2" t="s">
        <v>70</v>
      </c>
      <c r="F1414" s="5">
        <v>44</v>
      </c>
      <c r="G1414">
        <v>3</v>
      </c>
      <c r="H1414" t="s">
        <v>4885</v>
      </c>
    </row>
    <row r="1415" spans="1:8" x14ac:dyDescent="0.25">
      <c r="A1415" s="2" t="s">
        <v>1072</v>
      </c>
      <c r="B1415" s="2" t="s">
        <v>1052</v>
      </c>
      <c r="C1415" s="2" t="s">
        <v>1069</v>
      </c>
      <c r="D1415" s="2" t="s">
        <v>50</v>
      </c>
      <c r="E1415" s="2" t="s">
        <v>168</v>
      </c>
      <c r="F1415" s="5">
        <v>719</v>
      </c>
      <c r="G1415">
        <v>1</v>
      </c>
      <c r="H1415" t="s">
        <v>4886</v>
      </c>
    </row>
    <row r="1416" spans="1:8" x14ac:dyDescent="0.25">
      <c r="A1416" s="2" t="s">
        <v>1072</v>
      </c>
      <c r="B1416" s="2" t="s">
        <v>1052</v>
      </c>
      <c r="C1416" s="2" t="s">
        <v>1053</v>
      </c>
      <c r="D1416" s="2" t="s">
        <v>50</v>
      </c>
      <c r="E1416" s="2" t="s">
        <v>168</v>
      </c>
      <c r="F1416" s="5">
        <v>185</v>
      </c>
      <c r="G1416">
        <v>2</v>
      </c>
      <c r="H1416" t="s">
        <v>4887</v>
      </c>
    </row>
    <row r="1417" spans="1:8" x14ac:dyDescent="0.25">
      <c r="A1417" s="2" t="s">
        <v>1072</v>
      </c>
      <c r="B1417" s="2" t="s">
        <v>1052</v>
      </c>
      <c r="C1417" s="2" t="s">
        <v>1055</v>
      </c>
      <c r="D1417" s="2" t="s">
        <v>50</v>
      </c>
      <c r="E1417" s="2" t="s">
        <v>168</v>
      </c>
      <c r="F1417" s="5">
        <v>20</v>
      </c>
      <c r="G1417">
        <v>3</v>
      </c>
      <c r="H1417" t="s">
        <v>4888</v>
      </c>
    </row>
    <row r="1418" spans="1:8" x14ac:dyDescent="0.25">
      <c r="A1418" s="2" t="s">
        <v>1073</v>
      </c>
      <c r="B1418" s="2" t="s">
        <v>1052</v>
      </c>
      <c r="C1418" s="2" t="s">
        <v>1053</v>
      </c>
      <c r="D1418" s="2" t="s">
        <v>50</v>
      </c>
      <c r="E1418" s="2" t="s">
        <v>168</v>
      </c>
      <c r="F1418" s="5">
        <v>1010</v>
      </c>
      <c r="G1418">
        <v>1</v>
      </c>
      <c r="H1418" t="s">
        <v>4889</v>
      </c>
    </row>
    <row r="1419" spans="1:8" x14ac:dyDescent="0.25">
      <c r="A1419" s="2" t="s">
        <v>1073</v>
      </c>
      <c r="B1419" s="2" t="s">
        <v>1052</v>
      </c>
      <c r="C1419" s="2" t="s">
        <v>1055</v>
      </c>
      <c r="D1419" s="2" t="s">
        <v>50</v>
      </c>
      <c r="E1419" s="2" t="s">
        <v>168</v>
      </c>
      <c r="F1419" s="5">
        <v>104</v>
      </c>
      <c r="G1419">
        <v>2</v>
      </c>
      <c r="H1419" t="s">
        <v>4890</v>
      </c>
    </row>
    <row r="1420" spans="1:8" x14ac:dyDescent="0.25">
      <c r="A1420" s="2" t="s">
        <v>1073</v>
      </c>
      <c r="B1420" s="2" t="s">
        <v>1052</v>
      </c>
      <c r="C1420" s="2" t="s">
        <v>1058</v>
      </c>
      <c r="D1420" s="2" t="s">
        <v>50</v>
      </c>
      <c r="E1420" s="2" t="s">
        <v>168</v>
      </c>
      <c r="F1420" s="5">
        <v>18</v>
      </c>
      <c r="G1420">
        <v>3</v>
      </c>
      <c r="H1420" t="s">
        <v>4891</v>
      </c>
    </row>
    <row r="1421" spans="1:8" x14ac:dyDescent="0.25">
      <c r="A1421" s="2" t="s">
        <v>1073</v>
      </c>
      <c r="B1421" s="2" t="s">
        <v>1052</v>
      </c>
      <c r="C1421" s="2" t="s">
        <v>1069</v>
      </c>
      <c r="D1421" s="2" t="s">
        <v>50</v>
      </c>
      <c r="E1421" s="2" t="s">
        <v>168</v>
      </c>
      <c r="F1421" s="5">
        <v>17</v>
      </c>
      <c r="G1421">
        <v>4</v>
      </c>
      <c r="H1421" t="s">
        <v>4892</v>
      </c>
    </row>
    <row r="1422" spans="1:8" x14ac:dyDescent="0.25">
      <c r="A1422" s="2" t="s">
        <v>1074</v>
      </c>
      <c r="B1422" s="2" t="s">
        <v>1052</v>
      </c>
      <c r="C1422" s="2" t="s">
        <v>1055</v>
      </c>
      <c r="D1422" s="2" t="s">
        <v>50</v>
      </c>
      <c r="E1422" s="2" t="s">
        <v>168</v>
      </c>
      <c r="F1422" s="5">
        <v>1101</v>
      </c>
      <c r="G1422">
        <v>1</v>
      </c>
      <c r="H1422" t="s">
        <v>4893</v>
      </c>
    </row>
    <row r="1423" spans="1:8" x14ac:dyDescent="0.25">
      <c r="A1423" s="2" t="s">
        <v>1075</v>
      </c>
      <c r="B1423" s="2" t="s">
        <v>1052</v>
      </c>
      <c r="C1423" s="2" t="s">
        <v>1076</v>
      </c>
      <c r="D1423" s="2" t="s">
        <v>50</v>
      </c>
      <c r="E1423" s="2" t="s">
        <v>168</v>
      </c>
      <c r="F1423" s="5">
        <v>916</v>
      </c>
      <c r="G1423">
        <v>1</v>
      </c>
      <c r="H1423" t="s">
        <v>4894</v>
      </c>
    </row>
    <row r="1424" spans="1:8" x14ac:dyDescent="0.25">
      <c r="A1424" s="2" t="s">
        <v>1077</v>
      </c>
      <c r="B1424" s="2" t="s">
        <v>1052</v>
      </c>
      <c r="C1424" s="2" t="s">
        <v>1076</v>
      </c>
      <c r="D1424" s="2" t="s">
        <v>50</v>
      </c>
      <c r="E1424" s="2" t="s">
        <v>168</v>
      </c>
      <c r="F1424" s="5">
        <v>1382</v>
      </c>
      <c r="G1424">
        <v>1</v>
      </c>
      <c r="H1424" t="s">
        <v>4895</v>
      </c>
    </row>
    <row r="1425" spans="1:8" x14ac:dyDescent="0.25">
      <c r="A1425" s="2" t="s">
        <v>1077</v>
      </c>
      <c r="B1425" s="2" t="s">
        <v>1052</v>
      </c>
      <c r="C1425" s="2" t="s">
        <v>1069</v>
      </c>
      <c r="D1425" s="2" t="s">
        <v>50</v>
      </c>
      <c r="E1425" s="2" t="s">
        <v>168</v>
      </c>
      <c r="F1425" s="5">
        <v>150</v>
      </c>
      <c r="G1425">
        <v>2</v>
      </c>
      <c r="H1425" t="s">
        <v>4896</v>
      </c>
    </row>
    <row r="1426" spans="1:8" x14ac:dyDescent="0.25">
      <c r="A1426" s="2" t="s">
        <v>1078</v>
      </c>
      <c r="B1426" s="2" t="s">
        <v>1052</v>
      </c>
      <c r="C1426" s="2" t="s">
        <v>1076</v>
      </c>
      <c r="D1426" s="2" t="s">
        <v>50</v>
      </c>
      <c r="E1426" s="2" t="s">
        <v>168</v>
      </c>
      <c r="F1426" s="5">
        <v>825</v>
      </c>
      <c r="G1426">
        <v>1</v>
      </c>
      <c r="H1426" t="s">
        <v>4897</v>
      </c>
    </row>
    <row r="1427" spans="1:8" x14ac:dyDescent="0.25">
      <c r="A1427" s="2" t="s">
        <v>1078</v>
      </c>
      <c r="B1427" s="2" t="s">
        <v>1052</v>
      </c>
      <c r="C1427" s="2" t="s">
        <v>1069</v>
      </c>
      <c r="D1427" s="2" t="s">
        <v>50</v>
      </c>
      <c r="E1427" s="2" t="s">
        <v>168</v>
      </c>
      <c r="F1427" s="5">
        <v>442</v>
      </c>
      <c r="G1427">
        <v>2</v>
      </c>
      <c r="H1427" t="s">
        <v>4898</v>
      </c>
    </row>
    <row r="1428" spans="1:8" x14ac:dyDescent="0.25">
      <c r="A1428" s="2" t="s">
        <v>1079</v>
      </c>
      <c r="B1428" s="2" t="s">
        <v>1052</v>
      </c>
      <c r="C1428" s="2" t="s">
        <v>1076</v>
      </c>
      <c r="D1428" s="2" t="s">
        <v>50</v>
      </c>
      <c r="E1428" s="2" t="s">
        <v>168</v>
      </c>
      <c r="F1428" s="5">
        <v>677</v>
      </c>
      <c r="G1428">
        <v>1</v>
      </c>
      <c r="H1428" t="s">
        <v>4899</v>
      </c>
    </row>
    <row r="1429" spans="1:8" x14ac:dyDescent="0.25">
      <c r="A1429" s="2" t="s">
        <v>1079</v>
      </c>
      <c r="B1429" s="2" t="s">
        <v>1052</v>
      </c>
      <c r="C1429" s="2" t="s">
        <v>1058</v>
      </c>
      <c r="D1429" s="2" t="s">
        <v>50</v>
      </c>
      <c r="E1429" s="2" t="s">
        <v>168</v>
      </c>
      <c r="F1429" s="5">
        <v>41</v>
      </c>
      <c r="G1429">
        <v>2</v>
      </c>
      <c r="H1429" t="s">
        <v>4900</v>
      </c>
    </row>
    <row r="1430" spans="1:8" x14ac:dyDescent="0.25">
      <c r="A1430" s="2" t="s">
        <v>1079</v>
      </c>
      <c r="B1430" s="2" t="s">
        <v>1052</v>
      </c>
      <c r="C1430" s="2" t="s">
        <v>1069</v>
      </c>
      <c r="D1430" s="2" t="s">
        <v>50</v>
      </c>
      <c r="E1430" s="2" t="s">
        <v>168</v>
      </c>
      <c r="F1430" s="5">
        <v>6</v>
      </c>
      <c r="G1430">
        <v>3</v>
      </c>
      <c r="H1430" t="s">
        <v>4901</v>
      </c>
    </row>
    <row r="1431" spans="1:8" x14ac:dyDescent="0.25">
      <c r="A1431" s="2" t="s">
        <v>1080</v>
      </c>
      <c r="B1431" s="2" t="s">
        <v>1052</v>
      </c>
      <c r="C1431" s="2" t="s">
        <v>1058</v>
      </c>
      <c r="D1431" s="2" t="s">
        <v>50</v>
      </c>
      <c r="E1431" s="2" t="s">
        <v>168</v>
      </c>
      <c r="F1431" s="5">
        <v>733</v>
      </c>
      <c r="G1431">
        <v>1</v>
      </c>
      <c r="H1431" t="s">
        <v>4902</v>
      </c>
    </row>
    <row r="1432" spans="1:8" x14ac:dyDescent="0.25">
      <c r="A1432" s="2" t="s">
        <v>1080</v>
      </c>
      <c r="B1432" s="2" t="s">
        <v>1052</v>
      </c>
      <c r="C1432" s="2" t="s">
        <v>1069</v>
      </c>
      <c r="D1432" s="2" t="s">
        <v>50</v>
      </c>
      <c r="E1432" s="2" t="s">
        <v>168</v>
      </c>
      <c r="F1432" s="5">
        <v>247</v>
      </c>
      <c r="G1432">
        <v>2</v>
      </c>
      <c r="H1432" t="s">
        <v>4903</v>
      </c>
    </row>
    <row r="1433" spans="1:8" x14ac:dyDescent="0.25">
      <c r="A1433" s="2" t="s">
        <v>1080</v>
      </c>
      <c r="B1433" s="2" t="s">
        <v>1052</v>
      </c>
      <c r="C1433" s="2" t="s">
        <v>1076</v>
      </c>
      <c r="D1433" s="2" t="s">
        <v>50</v>
      </c>
      <c r="E1433" s="2" t="s">
        <v>168</v>
      </c>
      <c r="F1433" s="5">
        <v>5</v>
      </c>
      <c r="G1433">
        <v>3</v>
      </c>
      <c r="H1433" t="s">
        <v>4904</v>
      </c>
    </row>
    <row r="1434" spans="1:8" x14ac:dyDescent="0.25">
      <c r="A1434" s="2" t="s">
        <v>1081</v>
      </c>
      <c r="B1434" s="2" t="s">
        <v>1052</v>
      </c>
      <c r="C1434" s="2" t="s">
        <v>1058</v>
      </c>
      <c r="D1434" s="2" t="s">
        <v>50</v>
      </c>
      <c r="E1434" s="2" t="s">
        <v>168</v>
      </c>
      <c r="F1434" s="5">
        <v>263</v>
      </c>
      <c r="G1434">
        <v>1</v>
      </c>
      <c r="H1434" t="s">
        <v>4905</v>
      </c>
    </row>
    <row r="1435" spans="1:8" x14ac:dyDescent="0.25">
      <c r="A1435" s="2" t="s">
        <v>1081</v>
      </c>
      <c r="B1435" s="2" t="s">
        <v>113</v>
      </c>
      <c r="C1435" s="2" t="s">
        <v>116</v>
      </c>
      <c r="D1435" s="2" t="s">
        <v>50</v>
      </c>
      <c r="E1435" s="2" t="s">
        <v>70</v>
      </c>
      <c r="F1435" s="5">
        <v>3</v>
      </c>
      <c r="G1435">
        <v>2</v>
      </c>
      <c r="H1435" t="s">
        <v>4906</v>
      </c>
    </row>
    <row r="1436" spans="1:8" x14ac:dyDescent="0.25">
      <c r="A1436" s="2" t="s">
        <v>1082</v>
      </c>
      <c r="B1436" s="2" t="s">
        <v>1052</v>
      </c>
      <c r="C1436" s="2" t="s">
        <v>1058</v>
      </c>
      <c r="D1436" s="2" t="s">
        <v>50</v>
      </c>
      <c r="E1436" s="2" t="s">
        <v>168</v>
      </c>
      <c r="F1436" s="5">
        <v>420</v>
      </c>
      <c r="G1436">
        <v>1</v>
      </c>
      <c r="H1436" t="s">
        <v>4907</v>
      </c>
    </row>
    <row r="1437" spans="1:8" x14ac:dyDescent="0.25">
      <c r="A1437" s="2" t="s">
        <v>1082</v>
      </c>
      <c r="B1437" s="2" t="s">
        <v>113</v>
      </c>
      <c r="C1437" s="2" t="s">
        <v>116</v>
      </c>
      <c r="D1437" s="2" t="s">
        <v>50</v>
      </c>
      <c r="E1437" s="2" t="s">
        <v>70</v>
      </c>
      <c r="F1437" s="5">
        <v>53</v>
      </c>
      <c r="G1437">
        <v>2</v>
      </c>
      <c r="H1437" t="s">
        <v>4908</v>
      </c>
    </row>
    <row r="1438" spans="1:8" x14ac:dyDescent="0.25">
      <c r="A1438" s="2" t="s">
        <v>1082</v>
      </c>
      <c r="B1438" s="2" t="s">
        <v>1083</v>
      </c>
      <c r="C1438" s="2" t="s">
        <v>1084</v>
      </c>
      <c r="D1438" s="2" t="s">
        <v>50</v>
      </c>
      <c r="E1438" s="2" t="s">
        <v>278</v>
      </c>
      <c r="F1438" s="5">
        <v>12</v>
      </c>
      <c r="G1438">
        <v>3</v>
      </c>
      <c r="H1438" t="s">
        <v>4909</v>
      </c>
    </row>
    <row r="1439" spans="1:8" x14ac:dyDescent="0.25">
      <c r="A1439" s="2" t="s">
        <v>1082</v>
      </c>
      <c r="B1439" s="2" t="s">
        <v>1052</v>
      </c>
      <c r="C1439" s="2" t="s">
        <v>1069</v>
      </c>
      <c r="D1439" s="2" t="s">
        <v>50</v>
      </c>
      <c r="E1439" s="2" t="s">
        <v>168</v>
      </c>
      <c r="F1439" s="5">
        <v>3</v>
      </c>
      <c r="G1439">
        <v>4</v>
      </c>
      <c r="H1439" t="s">
        <v>4910</v>
      </c>
    </row>
    <row r="1440" spans="1:8" x14ac:dyDescent="0.25">
      <c r="A1440" s="2" t="s">
        <v>1085</v>
      </c>
      <c r="B1440" s="2" t="s">
        <v>1052</v>
      </c>
      <c r="C1440" s="2" t="s">
        <v>1055</v>
      </c>
      <c r="D1440" s="2" t="s">
        <v>50</v>
      </c>
      <c r="E1440" s="2" t="s">
        <v>168</v>
      </c>
      <c r="F1440" s="5">
        <v>1025</v>
      </c>
      <c r="G1440">
        <v>1</v>
      </c>
      <c r="H1440" t="s">
        <v>4911</v>
      </c>
    </row>
    <row r="1441" spans="1:8" x14ac:dyDescent="0.25">
      <c r="A1441" s="2" t="s">
        <v>1085</v>
      </c>
      <c r="B1441" s="2" t="s">
        <v>1052</v>
      </c>
      <c r="C1441" s="2" t="s">
        <v>1058</v>
      </c>
      <c r="D1441" s="2" t="s">
        <v>50</v>
      </c>
      <c r="E1441" s="2" t="s">
        <v>168</v>
      </c>
      <c r="F1441" s="5">
        <v>20</v>
      </c>
      <c r="G1441">
        <v>2</v>
      </c>
      <c r="H1441" t="s">
        <v>4912</v>
      </c>
    </row>
    <row r="1442" spans="1:8" x14ac:dyDescent="0.25">
      <c r="A1442" s="2" t="s">
        <v>1086</v>
      </c>
      <c r="B1442" s="2" t="s">
        <v>1052</v>
      </c>
      <c r="C1442" s="2" t="s">
        <v>1058</v>
      </c>
      <c r="D1442" s="2" t="s">
        <v>50</v>
      </c>
      <c r="E1442" s="2" t="s">
        <v>168</v>
      </c>
      <c r="F1442" s="5">
        <v>1520</v>
      </c>
      <c r="G1442">
        <v>1</v>
      </c>
      <c r="H1442" t="s">
        <v>4913</v>
      </c>
    </row>
    <row r="1443" spans="1:8" x14ac:dyDescent="0.25">
      <c r="A1443" s="2" t="s">
        <v>1086</v>
      </c>
      <c r="B1443" s="2" t="s">
        <v>1083</v>
      </c>
      <c r="C1443" s="2" t="s">
        <v>1084</v>
      </c>
      <c r="D1443" s="2" t="s">
        <v>50</v>
      </c>
      <c r="E1443" s="2" t="s">
        <v>278</v>
      </c>
      <c r="F1443" s="5">
        <v>58</v>
      </c>
      <c r="G1443">
        <v>2</v>
      </c>
      <c r="H1443" t="s">
        <v>4914</v>
      </c>
    </row>
    <row r="1444" spans="1:8" x14ac:dyDescent="0.25">
      <c r="A1444" s="2" t="s">
        <v>1086</v>
      </c>
      <c r="B1444" s="2" t="s">
        <v>58</v>
      </c>
      <c r="C1444" s="2" t="s">
        <v>175</v>
      </c>
      <c r="D1444" s="2" t="s">
        <v>50</v>
      </c>
      <c r="E1444" s="2" t="s">
        <v>168</v>
      </c>
      <c r="F1444" s="5">
        <v>13</v>
      </c>
      <c r="G1444">
        <v>3</v>
      </c>
      <c r="H1444" t="s">
        <v>4915</v>
      </c>
    </row>
    <row r="1445" spans="1:8" x14ac:dyDescent="0.25">
      <c r="A1445" s="2" t="s">
        <v>1086</v>
      </c>
      <c r="B1445" s="2" t="s">
        <v>1052</v>
      </c>
      <c r="C1445" s="2" t="s">
        <v>1055</v>
      </c>
      <c r="D1445" s="2" t="s">
        <v>50</v>
      </c>
      <c r="E1445" s="2" t="s">
        <v>168</v>
      </c>
      <c r="F1445" s="5">
        <v>3</v>
      </c>
      <c r="G1445">
        <v>4</v>
      </c>
      <c r="H1445" t="s">
        <v>4916</v>
      </c>
    </row>
    <row r="1446" spans="1:8" x14ac:dyDescent="0.25">
      <c r="A1446" s="2" t="s">
        <v>1086</v>
      </c>
      <c r="B1446" s="2" t="s">
        <v>1083</v>
      </c>
      <c r="C1446" s="2" t="s">
        <v>1087</v>
      </c>
      <c r="D1446" s="2" t="s">
        <v>50</v>
      </c>
      <c r="E1446" s="2" t="s">
        <v>278</v>
      </c>
      <c r="F1446" s="5">
        <v>1</v>
      </c>
      <c r="G1446">
        <v>5</v>
      </c>
      <c r="H1446" t="s">
        <v>4917</v>
      </c>
    </row>
    <row r="1447" spans="1:8" x14ac:dyDescent="0.25">
      <c r="A1447" s="2" t="s">
        <v>1088</v>
      </c>
      <c r="B1447" s="2" t="s">
        <v>1052</v>
      </c>
      <c r="C1447" s="2" t="s">
        <v>1058</v>
      </c>
      <c r="D1447" s="2" t="s">
        <v>50</v>
      </c>
      <c r="E1447" s="2" t="s">
        <v>168</v>
      </c>
      <c r="F1447" s="5">
        <v>307</v>
      </c>
      <c r="G1447">
        <v>1</v>
      </c>
      <c r="H1447" t="s">
        <v>4918</v>
      </c>
    </row>
    <row r="1448" spans="1:8" x14ac:dyDescent="0.25">
      <c r="A1448" s="2" t="s">
        <v>1088</v>
      </c>
      <c r="B1448" s="2" t="s">
        <v>58</v>
      </c>
      <c r="C1448" s="2" t="s">
        <v>175</v>
      </c>
      <c r="D1448" s="2" t="s">
        <v>50</v>
      </c>
      <c r="E1448" s="2" t="s">
        <v>168</v>
      </c>
      <c r="F1448" s="5">
        <v>2</v>
      </c>
      <c r="G1448">
        <v>2</v>
      </c>
      <c r="H1448" t="s">
        <v>4919</v>
      </c>
    </row>
    <row r="1449" spans="1:8" x14ac:dyDescent="0.25">
      <c r="A1449" s="2" t="s">
        <v>1088</v>
      </c>
      <c r="B1449" s="2" t="s">
        <v>1052</v>
      </c>
      <c r="C1449" s="2" t="s">
        <v>1055</v>
      </c>
      <c r="D1449" s="2" t="s">
        <v>50</v>
      </c>
      <c r="E1449" s="2" t="s">
        <v>168</v>
      </c>
      <c r="F1449" s="5">
        <v>1</v>
      </c>
      <c r="G1449">
        <v>3</v>
      </c>
      <c r="H1449" t="s">
        <v>4920</v>
      </c>
    </row>
    <row r="1450" spans="1:8" x14ac:dyDescent="0.25">
      <c r="A1450" s="2" t="s">
        <v>1089</v>
      </c>
      <c r="B1450" s="2" t="s">
        <v>58</v>
      </c>
      <c r="C1450" s="2" t="s">
        <v>169</v>
      </c>
      <c r="D1450" s="2" t="s">
        <v>50</v>
      </c>
      <c r="E1450" s="2" t="s">
        <v>168</v>
      </c>
      <c r="F1450" s="5">
        <v>96</v>
      </c>
      <c r="G1450">
        <v>1</v>
      </c>
      <c r="H1450" t="s">
        <v>4921</v>
      </c>
    </row>
    <row r="1451" spans="1:8" x14ac:dyDescent="0.25">
      <c r="A1451" s="2" t="s">
        <v>1089</v>
      </c>
      <c r="B1451" s="2" t="s">
        <v>1052</v>
      </c>
      <c r="C1451" s="2" t="s">
        <v>1058</v>
      </c>
      <c r="D1451" s="2" t="s">
        <v>50</v>
      </c>
      <c r="E1451" s="2" t="s">
        <v>168</v>
      </c>
      <c r="F1451" s="5">
        <v>12</v>
      </c>
      <c r="G1451">
        <v>2</v>
      </c>
      <c r="H1451" t="s">
        <v>4922</v>
      </c>
    </row>
    <row r="1452" spans="1:8" x14ac:dyDescent="0.25">
      <c r="A1452" s="2" t="s">
        <v>1089</v>
      </c>
      <c r="B1452" s="2" t="s">
        <v>1052</v>
      </c>
      <c r="C1452" s="2" t="s">
        <v>1055</v>
      </c>
      <c r="D1452" s="2" t="s">
        <v>50</v>
      </c>
      <c r="E1452" s="2" t="s">
        <v>168</v>
      </c>
      <c r="F1452" s="5">
        <v>2</v>
      </c>
      <c r="G1452">
        <v>3</v>
      </c>
      <c r="H1452" t="s">
        <v>4923</v>
      </c>
    </row>
    <row r="1453" spans="1:8" x14ac:dyDescent="0.25">
      <c r="A1453" s="2" t="s">
        <v>1089</v>
      </c>
      <c r="B1453" s="2" t="s">
        <v>58</v>
      </c>
      <c r="C1453" s="2" t="s">
        <v>175</v>
      </c>
      <c r="D1453" s="2" t="s">
        <v>50</v>
      </c>
      <c r="E1453" s="2" t="s">
        <v>168</v>
      </c>
      <c r="F1453" s="5">
        <v>2</v>
      </c>
      <c r="G1453">
        <v>4</v>
      </c>
      <c r="H1453" t="s">
        <v>4924</v>
      </c>
    </row>
    <row r="1454" spans="1:8" x14ac:dyDescent="0.25">
      <c r="A1454" s="2" t="s">
        <v>1090</v>
      </c>
      <c r="B1454" s="2" t="s">
        <v>642</v>
      </c>
      <c r="C1454" s="2" t="s">
        <v>1091</v>
      </c>
      <c r="D1454" s="2" t="s">
        <v>50</v>
      </c>
      <c r="E1454" s="2" t="s">
        <v>278</v>
      </c>
      <c r="F1454" s="5">
        <v>1039</v>
      </c>
      <c r="G1454">
        <v>1</v>
      </c>
      <c r="H1454" t="s">
        <v>4925</v>
      </c>
    </row>
    <row r="1455" spans="1:8" x14ac:dyDescent="0.25">
      <c r="A1455" s="2" t="s">
        <v>1092</v>
      </c>
      <c r="B1455" s="2" t="s">
        <v>642</v>
      </c>
      <c r="C1455" s="2" t="s">
        <v>1095</v>
      </c>
      <c r="D1455" s="2" t="s">
        <v>50</v>
      </c>
      <c r="E1455" s="2" t="s">
        <v>278</v>
      </c>
      <c r="F1455" s="5">
        <v>574</v>
      </c>
      <c r="G1455">
        <v>1</v>
      </c>
      <c r="H1455" t="s">
        <v>4926</v>
      </c>
    </row>
    <row r="1456" spans="1:8" x14ac:dyDescent="0.25">
      <c r="A1456" s="2" t="s">
        <v>1092</v>
      </c>
      <c r="B1456" s="2" t="s">
        <v>642</v>
      </c>
      <c r="C1456" s="2" t="s">
        <v>1091</v>
      </c>
      <c r="D1456" s="2" t="s">
        <v>50</v>
      </c>
      <c r="E1456" s="2" t="s">
        <v>278</v>
      </c>
      <c r="F1456" s="5">
        <v>139</v>
      </c>
      <c r="G1456">
        <v>2</v>
      </c>
      <c r="H1456" t="s">
        <v>4927</v>
      </c>
    </row>
    <row r="1457" spans="1:8" x14ac:dyDescent="0.25">
      <c r="A1457" s="2" t="s">
        <v>1092</v>
      </c>
      <c r="B1457" s="2" t="s">
        <v>276</v>
      </c>
      <c r="C1457" s="2" t="s">
        <v>1094</v>
      </c>
      <c r="D1457" s="2" t="s">
        <v>50</v>
      </c>
      <c r="E1457" s="2" t="s">
        <v>278</v>
      </c>
      <c r="F1457" s="5">
        <v>124</v>
      </c>
      <c r="G1457">
        <v>3</v>
      </c>
      <c r="H1457" t="s">
        <v>4928</v>
      </c>
    </row>
    <row r="1458" spans="1:8" x14ac:dyDescent="0.25">
      <c r="A1458" s="2" t="s">
        <v>1092</v>
      </c>
      <c r="B1458" s="2" t="s">
        <v>276</v>
      </c>
      <c r="C1458" s="2" t="s">
        <v>1093</v>
      </c>
      <c r="D1458" s="2" t="s">
        <v>50</v>
      </c>
      <c r="E1458" s="2" t="s">
        <v>278</v>
      </c>
      <c r="F1458" s="5">
        <v>102</v>
      </c>
      <c r="G1458">
        <v>4</v>
      </c>
      <c r="H1458" t="s">
        <v>4929</v>
      </c>
    </row>
    <row r="1459" spans="1:8" x14ac:dyDescent="0.25">
      <c r="A1459" s="2" t="s">
        <v>1096</v>
      </c>
      <c r="B1459" s="2" t="s">
        <v>276</v>
      </c>
      <c r="C1459" s="2" t="s">
        <v>1097</v>
      </c>
      <c r="D1459" s="2" t="s">
        <v>50</v>
      </c>
      <c r="E1459" s="2" t="s">
        <v>278</v>
      </c>
      <c r="F1459" s="5">
        <v>601</v>
      </c>
      <c r="G1459">
        <v>1</v>
      </c>
      <c r="H1459" t="s">
        <v>4930</v>
      </c>
    </row>
    <row r="1460" spans="1:8" x14ac:dyDescent="0.25">
      <c r="A1460" s="2" t="s">
        <v>1098</v>
      </c>
      <c r="B1460" s="2" t="s">
        <v>642</v>
      </c>
      <c r="C1460" s="2" t="s">
        <v>1091</v>
      </c>
      <c r="D1460" s="2" t="s">
        <v>50</v>
      </c>
      <c r="E1460" s="2" t="s">
        <v>278</v>
      </c>
      <c r="F1460" s="5">
        <v>449</v>
      </c>
      <c r="G1460">
        <v>1</v>
      </c>
      <c r="H1460" t="s">
        <v>4931</v>
      </c>
    </row>
    <row r="1461" spans="1:8" x14ac:dyDescent="0.25">
      <c r="A1461" s="2" t="s">
        <v>1098</v>
      </c>
      <c r="B1461" s="2" t="s">
        <v>276</v>
      </c>
      <c r="C1461" s="2" t="s">
        <v>1097</v>
      </c>
      <c r="D1461" s="2" t="s">
        <v>50</v>
      </c>
      <c r="E1461" s="2" t="s">
        <v>278</v>
      </c>
      <c r="F1461" s="5">
        <v>286</v>
      </c>
      <c r="G1461">
        <v>2</v>
      </c>
      <c r="H1461" t="s">
        <v>4932</v>
      </c>
    </row>
    <row r="1462" spans="1:8" x14ac:dyDescent="0.25">
      <c r="A1462" s="2" t="s">
        <v>1098</v>
      </c>
      <c r="B1462" s="2" t="s">
        <v>642</v>
      </c>
      <c r="C1462" s="2" t="s">
        <v>1099</v>
      </c>
      <c r="D1462" s="2" t="s">
        <v>50</v>
      </c>
      <c r="E1462" s="2" t="s">
        <v>278</v>
      </c>
      <c r="F1462" s="5">
        <v>2</v>
      </c>
      <c r="G1462">
        <v>3</v>
      </c>
      <c r="H1462" t="s">
        <v>4933</v>
      </c>
    </row>
    <row r="1463" spans="1:8" x14ac:dyDescent="0.25">
      <c r="A1463" s="2" t="s">
        <v>1100</v>
      </c>
      <c r="B1463" s="2" t="s">
        <v>276</v>
      </c>
      <c r="C1463" s="2" t="s">
        <v>1097</v>
      </c>
      <c r="D1463" s="2" t="s">
        <v>50</v>
      </c>
      <c r="E1463" s="2" t="s">
        <v>278</v>
      </c>
      <c r="F1463" s="5">
        <v>1348</v>
      </c>
      <c r="G1463">
        <v>1</v>
      </c>
      <c r="H1463" t="s">
        <v>4934</v>
      </c>
    </row>
    <row r="1464" spans="1:8" x14ac:dyDescent="0.25">
      <c r="A1464" s="2" t="s">
        <v>1100</v>
      </c>
      <c r="B1464" s="2" t="s">
        <v>276</v>
      </c>
      <c r="C1464" s="2" t="s">
        <v>1094</v>
      </c>
      <c r="D1464" s="2" t="s">
        <v>50</v>
      </c>
      <c r="E1464" s="2" t="s">
        <v>278</v>
      </c>
      <c r="F1464" s="5">
        <v>5</v>
      </c>
      <c r="G1464">
        <v>2</v>
      </c>
      <c r="H1464" t="s">
        <v>4935</v>
      </c>
    </row>
    <row r="1465" spans="1:8" x14ac:dyDescent="0.25">
      <c r="A1465" s="2" t="s">
        <v>1100</v>
      </c>
      <c r="B1465" s="2" t="s">
        <v>642</v>
      </c>
      <c r="C1465" s="2" t="s">
        <v>1091</v>
      </c>
      <c r="D1465" s="2" t="s">
        <v>50</v>
      </c>
      <c r="E1465" s="2" t="s">
        <v>278</v>
      </c>
      <c r="F1465" s="5">
        <v>1</v>
      </c>
      <c r="G1465">
        <v>3</v>
      </c>
      <c r="H1465" t="s">
        <v>4936</v>
      </c>
    </row>
    <row r="1466" spans="1:8" x14ac:dyDescent="0.25">
      <c r="A1466" s="2" t="s">
        <v>1101</v>
      </c>
      <c r="B1466" s="2" t="s">
        <v>642</v>
      </c>
      <c r="C1466" s="2" t="s">
        <v>1099</v>
      </c>
      <c r="D1466" s="2" t="s">
        <v>50</v>
      </c>
      <c r="E1466" s="2" t="s">
        <v>278</v>
      </c>
      <c r="F1466" s="5">
        <v>901</v>
      </c>
      <c r="G1466">
        <v>1</v>
      </c>
      <c r="H1466" t="s">
        <v>4937</v>
      </c>
    </row>
    <row r="1467" spans="1:8" x14ac:dyDescent="0.25">
      <c r="A1467" s="2" t="s">
        <v>1101</v>
      </c>
      <c r="B1467" s="2" t="s">
        <v>58</v>
      </c>
      <c r="C1467" s="2" t="s">
        <v>1102</v>
      </c>
      <c r="D1467" s="2" t="s">
        <v>50</v>
      </c>
      <c r="E1467" s="2" t="s">
        <v>278</v>
      </c>
      <c r="F1467" s="5">
        <v>11</v>
      </c>
      <c r="G1467">
        <v>2</v>
      </c>
      <c r="H1467" t="s">
        <v>4938</v>
      </c>
    </row>
    <row r="1468" spans="1:8" x14ac:dyDescent="0.25">
      <c r="A1468" s="2" t="s">
        <v>1103</v>
      </c>
      <c r="B1468" s="2" t="s">
        <v>642</v>
      </c>
      <c r="C1468" s="2" t="s">
        <v>1099</v>
      </c>
      <c r="D1468" s="2" t="s">
        <v>50</v>
      </c>
      <c r="E1468" s="2" t="s">
        <v>278</v>
      </c>
      <c r="F1468" s="5">
        <v>545</v>
      </c>
      <c r="G1468">
        <v>1</v>
      </c>
      <c r="H1468" t="s">
        <v>4939</v>
      </c>
    </row>
    <row r="1469" spans="1:8" x14ac:dyDescent="0.25">
      <c r="A1469" s="2" t="s">
        <v>1103</v>
      </c>
      <c r="B1469" s="2" t="s">
        <v>276</v>
      </c>
      <c r="C1469" s="2" t="s">
        <v>1097</v>
      </c>
      <c r="D1469" s="2" t="s">
        <v>50</v>
      </c>
      <c r="E1469" s="2" t="s">
        <v>278</v>
      </c>
      <c r="F1469" s="5">
        <v>1</v>
      </c>
      <c r="G1469">
        <v>2</v>
      </c>
      <c r="H1469" t="s">
        <v>4940</v>
      </c>
    </row>
    <row r="1470" spans="1:8" x14ac:dyDescent="0.25">
      <c r="A1470" s="2" t="s">
        <v>1103</v>
      </c>
      <c r="B1470" s="2" t="s">
        <v>642</v>
      </c>
      <c r="C1470" s="2" t="s">
        <v>1091</v>
      </c>
      <c r="D1470" s="2" t="s">
        <v>50</v>
      </c>
      <c r="E1470" s="2" t="s">
        <v>278</v>
      </c>
      <c r="F1470" s="5">
        <v>1</v>
      </c>
      <c r="G1470">
        <v>3</v>
      </c>
      <c r="H1470" t="s">
        <v>4941</v>
      </c>
    </row>
    <row r="1471" spans="1:8" x14ac:dyDescent="0.25">
      <c r="A1471" s="2" t="s">
        <v>1104</v>
      </c>
      <c r="B1471" s="2" t="s">
        <v>276</v>
      </c>
      <c r="C1471" s="2" t="s">
        <v>1094</v>
      </c>
      <c r="D1471" s="2" t="s">
        <v>50</v>
      </c>
      <c r="E1471" s="2" t="s">
        <v>278</v>
      </c>
      <c r="F1471" s="5">
        <v>259</v>
      </c>
      <c r="G1471">
        <v>1</v>
      </c>
      <c r="H1471" t="s">
        <v>4942</v>
      </c>
    </row>
    <row r="1472" spans="1:8" x14ac:dyDescent="0.25">
      <c r="A1472" s="2" t="s">
        <v>1104</v>
      </c>
      <c r="B1472" s="2" t="s">
        <v>276</v>
      </c>
      <c r="C1472" s="2" t="s">
        <v>1097</v>
      </c>
      <c r="D1472" s="2" t="s">
        <v>50</v>
      </c>
      <c r="E1472" s="2" t="s">
        <v>278</v>
      </c>
      <c r="F1472" s="5">
        <v>19</v>
      </c>
      <c r="G1472">
        <v>2</v>
      </c>
      <c r="H1472" t="s">
        <v>4943</v>
      </c>
    </row>
    <row r="1473" spans="1:8" x14ac:dyDescent="0.25">
      <c r="A1473" s="2" t="s">
        <v>1104</v>
      </c>
      <c r="B1473" s="2" t="s">
        <v>58</v>
      </c>
      <c r="C1473" s="2" t="s">
        <v>1102</v>
      </c>
      <c r="D1473" s="2" t="s">
        <v>50</v>
      </c>
      <c r="E1473" s="2" t="s">
        <v>278</v>
      </c>
      <c r="F1473" s="5">
        <v>2</v>
      </c>
      <c r="G1473">
        <v>3</v>
      </c>
      <c r="H1473" t="s">
        <v>4944</v>
      </c>
    </row>
    <row r="1474" spans="1:8" x14ac:dyDescent="0.25">
      <c r="A1474" s="2" t="s">
        <v>1105</v>
      </c>
      <c r="B1474" s="2" t="s">
        <v>642</v>
      </c>
      <c r="C1474" s="2" t="s">
        <v>1099</v>
      </c>
      <c r="D1474" s="2" t="s">
        <v>50</v>
      </c>
      <c r="E1474" s="2" t="s">
        <v>278</v>
      </c>
      <c r="F1474" s="5">
        <v>141</v>
      </c>
      <c r="G1474">
        <v>1</v>
      </c>
      <c r="H1474" t="s">
        <v>4945</v>
      </c>
    </row>
    <row r="1475" spans="1:8" x14ac:dyDescent="0.25">
      <c r="A1475" s="2" t="s">
        <v>1105</v>
      </c>
      <c r="B1475" s="2" t="s">
        <v>642</v>
      </c>
      <c r="C1475" s="2" t="s">
        <v>1106</v>
      </c>
      <c r="D1475" s="2" t="s">
        <v>50</v>
      </c>
      <c r="E1475" s="2" t="s">
        <v>278</v>
      </c>
      <c r="F1475" s="5">
        <v>9</v>
      </c>
      <c r="G1475">
        <v>2</v>
      </c>
      <c r="H1475" t="s">
        <v>4946</v>
      </c>
    </row>
    <row r="1476" spans="1:8" x14ac:dyDescent="0.25">
      <c r="A1476" s="2" t="s">
        <v>1107</v>
      </c>
      <c r="B1476" s="2" t="s">
        <v>642</v>
      </c>
      <c r="C1476" s="2" t="s">
        <v>1099</v>
      </c>
      <c r="D1476" s="2" t="s">
        <v>50</v>
      </c>
      <c r="E1476" s="2" t="s">
        <v>278</v>
      </c>
      <c r="F1476" s="5">
        <v>161</v>
      </c>
      <c r="G1476">
        <v>1</v>
      </c>
      <c r="H1476" t="s">
        <v>4947</v>
      </c>
    </row>
    <row r="1477" spans="1:8" x14ac:dyDescent="0.25">
      <c r="A1477" s="2" t="s">
        <v>1107</v>
      </c>
      <c r="B1477" s="2" t="s">
        <v>642</v>
      </c>
      <c r="C1477" s="2" t="s">
        <v>1106</v>
      </c>
      <c r="D1477" s="2" t="s">
        <v>50</v>
      </c>
      <c r="E1477" s="2" t="s">
        <v>278</v>
      </c>
      <c r="F1477" s="5">
        <v>3</v>
      </c>
      <c r="G1477">
        <v>2</v>
      </c>
      <c r="H1477" t="s">
        <v>4948</v>
      </c>
    </row>
    <row r="1478" spans="1:8" x14ac:dyDescent="0.25">
      <c r="A1478" s="2" t="s">
        <v>1107</v>
      </c>
      <c r="B1478" s="2" t="s">
        <v>58</v>
      </c>
      <c r="C1478" s="2" t="s">
        <v>1102</v>
      </c>
      <c r="D1478" s="2" t="s">
        <v>50</v>
      </c>
      <c r="E1478" s="2" t="s">
        <v>278</v>
      </c>
      <c r="F1478" s="5">
        <v>1</v>
      </c>
      <c r="G1478">
        <v>3</v>
      </c>
      <c r="H1478" t="s">
        <v>4949</v>
      </c>
    </row>
    <row r="1479" spans="1:8" x14ac:dyDescent="0.25">
      <c r="A1479" s="2" t="s">
        <v>1108</v>
      </c>
      <c r="B1479" s="2" t="s">
        <v>642</v>
      </c>
      <c r="C1479" s="2" t="s">
        <v>1091</v>
      </c>
      <c r="D1479" s="2" t="s">
        <v>50</v>
      </c>
      <c r="E1479" s="2" t="s">
        <v>278</v>
      </c>
      <c r="F1479" s="5">
        <v>681</v>
      </c>
      <c r="G1479">
        <v>1</v>
      </c>
      <c r="H1479" t="s">
        <v>4950</v>
      </c>
    </row>
    <row r="1480" spans="1:8" x14ac:dyDescent="0.25">
      <c r="A1480" s="2" t="s">
        <v>1109</v>
      </c>
      <c r="B1480" s="2" t="s">
        <v>642</v>
      </c>
      <c r="C1480" s="2" t="s">
        <v>1099</v>
      </c>
      <c r="D1480" s="2" t="s">
        <v>50</v>
      </c>
      <c r="E1480" s="2" t="s">
        <v>278</v>
      </c>
      <c r="F1480" s="5">
        <v>149</v>
      </c>
      <c r="G1480">
        <v>1</v>
      </c>
      <c r="H1480" t="s">
        <v>4951</v>
      </c>
    </row>
    <row r="1481" spans="1:8" x14ac:dyDescent="0.25">
      <c r="A1481" s="2" t="s">
        <v>1110</v>
      </c>
      <c r="B1481" s="2" t="s">
        <v>642</v>
      </c>
      <c r="C1481" s="2" t="s">
        <v>1106</v>
      </c>
      <c r="D1481" s="2" t="s">
        <v>50</v>
      </c>
      <c r="E1481" s="2" t="s">
        <v>278</v>
      </c>
      <c r="F1481" s="5">
        <v>1156</v>
      </c>
      <c r="G1481">
        <v>1</v>
      </c>
      <c r="H1481" t="s">
        <v>4952</v>
      </c>
    </row>
    <row r="1482" spans="1:8" x14ac:dyDescent="0.25">
      <c r="A1482" s="2" t="s">
        <v>1110</v>
      </c>
      <c r="B1482" s="2" t="s">
        <v>642</v>
      </c>
      <c r="C1482" s="2" t="s">
        <v>1099</v>
      </c>
      <c r="D1482" s="2" t="s">
        <v>50</v>
      </c>
      <c r="E1482" s="2" t="s">
        <v>278</v>
      </c>
      <c r="F1482" s="5">
        <v>3</v>
      </c>
      <c r="G1482">
        <v>2</v>
      </c>
      <c r="H1482" t="s">
        <v>4953</v>
      </c>
    </row>
    <row r="1483" spans="1:8" x14ac:dyDescent="0.25">
      <c r="A1483" s="2" t="s">
        <v>1111</v>
      </c>
      <c r="B1483" s="2" t="s">
        <v>642</v>
      </c>
      <c r="C1483" s="2" t="s">
        <v>1106</v>
      </c>
      <c r="D1483" s="2" t="s">
        <v>50</v>
      </c>
      <c r="E1483" s="2" t="s">
        <v>278</v>
      </c>
      <c r="F1483" s="5">
        <v>959</v>
      </c>
      <c r="G1483">
        <v>1</v>
      </c>
      <c r="H1483" t="s">
        <v>4954</v>
      </c>
    </row>
    <row r="1484" spans="1:8" x14ac:dyDescent="0.25">
      <c r="A1484" s="2" t="s">
        <v>1112</v>
      </c>
      <c r="B1484" s="2" t="s">
        <v>642</v>
      </c>
      <c r="C1484" s="2" t="s">
        <v>1091</v>
      </c>
      <c r="D1484" s="2" t="s">
        <v>50</v>
      </c>
      <c r="E1484" s="2" t="s">
        <v>278</v>
      </c>
      <c r="F1484" s="5">
        <v>254</v>
      </c>
      <c r="G1484">
        <v>1</v>
      </c>
      <c r="H1484" t="s">
        <v>4955</v>
      </c>
    </row>
    <row r="1485" spans="1:8" x14ac:dyDescent="0.25">
      <c r="A1485" s="2" t="s">
        <v>1112</v>
      </c>
      <c r="B1485" s="2" t="s">
        <v>642</v>
      </c>
      <c r="C1485" s="2" t="s">
        <v>1106</v>
      </c>
      <c r="D1485" s="2" t="s">
        <v>50</v>
      </c>
      <c r="E1485" s="2" t="s">
        <v>278</v>
      </c>
      <c r="F1485" s="5">
        <v>6</v>
      </c>
      <c r="G1485">
        <v>2</v>
      </c>
      <c r="H1485" t="s">
        <v>4956</v>
      </c>
    </row>
    <row r="1486" spans="1:8" x14ac:dyDescent="0.25">
      <c r="A1486" s="2" t="s">
        <v>1113</v>
      </c>
      <c r="B1486" s="2" t="s">
        <v>642</v>
      </c>
      <c r="C1486" s="2" t="s">
        <v>1099</v>
      </c>
      <c r="D1486" s="2" t="s">
        <v>50</v>
      </c>
      <c r="E1486" s="2" t="s">
        <v>278</v>
      </c>
      <c r="F1486" s="5">
        <v>369</v>
      </c>
      <c r="G1486">
        <v>1</v>
      </c>
      <c r="H1486" t="s">
        <v>4957</v>
      </c>
    </row>
    <row r="1487" spans="1:8" x14ac:dyDescent="0.25">
      <c r="A1487" s="2" t="s">
        <v>1113</v>
      </c>
      <c r="B1487" s="2" t="s">
        <v>642</v>
      </c>
      <c r="C1487" s="2" t="s">
        <v>1091</v>
      </c>
      <c r="D1487" s="2" t="s">
        <v>50</v>
      </c>
      <c r="E1487" s="2" t="s">
        <v>278</v>
      </c>
      <c r="F1487" s="5">
        <v>93</v>
      </c>
      <c r="G1487">
        <v>2</v>
      </c>
      <c r="H1487" t="s">
        <v>4958</v>
      </c>
    </row>
    <row r="1488" spans="1:8" x14ac:dyDescent="0.25">
      <c r="A1488" s="2" t="s">
        <v>1113</v>
      </c>
      <c r="B1488" s="2" t="s">
        <v>642</v>
      </c>
      <c r="C1488" s="2" t="s">
        <v>1106</v>
      </c>
      <c r="D1488" s="2" t="s">
        <v>50</v>
      </c>
      <c r="E1488" s="2" t="s">
        <v>278</v>
      </c>
      <c r="F1488" s="5">
        <v>67</v>
      </c>
      <c r="G1488">
        <v>3</v>
      </c>
      <c r="H1488" t="s">
        <v>4959</v>
      </c>
    </row>
    <row r="1489" spans="1:8" x14ac:dyDescent="0.25">
      <c r="A1489" s="2" t="s">
        <v>1113</v>
      </c>
      <c r="B1489" s="2" t="s">
        <v>642</v>
      </c>
      <c r="C1489" s="2" t="s">
        <v>1114</v>
      </c>
      <c r="D1489" s="2" t="s">
        <v>50</v>
      </c>
      <c r="E1489" s="2" t="s">
        <v>278</v>
      </c>
      <c r="F1489" s="5">
        <v>1</v>
      </c>
      <c r="G1489">
        <v>4</v>
      </c>
      <c r="H1489" t="s">
        <v>4960</v>
      </c>
    </row>
    <row r="1490" spans="1:8" x14ac:dyDescent="0.25">
      <c r="A1490" s="2" t="s">
        <v>1115</v>
      </c>
      <c r="B1490" s="2" t="s">
        <v>642</v>
      </c>
      <c r="C1490" s="2" t="s">
        <v>1114</v>
      </c>
      <c r="D1490" s="2" t="s">
        <v>50</v>
      </c>
      <c r="E1490" s="2" t="s">
        <v>278</v>
      </c>
      <c r="F1490" s="5">
        <v>224</v>
      </c>
      <c r="G1490">
        <v>1</v>
      </c>
      <c r="H1490" t="s">
        <v>4961</v>
      </c>
    </row>
    <row r="1491" spans="1:8" x14ac:dyDescent="0.25">
      <c r="A1491" s="2" t="s">
        <v>1116</v>
      </c>
      <c r="B1491" s="2" t="s">
        <v>642</v>
      </c>
      <c r="C1491" s="2" t="s">
        <v>1095</v>
      </c>
      <c r="D1491" s="2" t="s">
        <v>50</v>
      </c>
      <c r="E1491" s="2" t="s">
        <v>278</v>
      </c>
      <c r="F1491" s="5">
        <v>162</v>
      </c>
      <c r="G1491">
        <v>1</v>
      </c>
      <c r="H1491" t="s">
        <v>4962</v>
      </c>
    </row>
    <row r="1492" spans="1:8" x14ac:dyDescent="0.25">
      <c r="A1492" s="2" t="s">
        <v>1116</v>
      </c>
      <c r="B1492" s="2" t="s">
        <v>276</v>
      </c>
      <c r="C1492" s="2" t="s">
        <v>1093</v>
      </c>
      <c r="D1492" s="2" t="s">
        <v>50</v>
      </c>
      <c r="E1492" s="2" t="s">
        <v>278</v>
      </c>
      <c r="F1492" s="5">
        <v>108</v>
      </c>
      <c r="G1492">
        <v>2</v>
      </c>
      <c r="H1492" t="s">
        <v>4963</v>
      </c>
    </row>
    <row r="1493" spans="1:8" x14ac:dyDescent="0.25">
      <c r="A1493" s="2" t="s">
        <v>1117</v>
      </c>
      <c r="B1493" s="2" t="s">
        <v>642</v>
      </c>
      <c r="C1493" s="2" t="s">
        <v>1095</v>
      </c>
      <c r="D1493" s="2" t="s">
        <v>50</v>
      </c>
      <c r="E1493" s="2" t="s">
        <v>278</v>
      </c>
      <c r="F1493" s="5">
        <v>422</v>
      </c>
      <c r="G1493">
        <v>1</v>
      </c>
      <c r="H1493" t="s">
        <v>4964</v>
      </c>
    </row>
    <row r="1494" spans="1:8" x14ac:dyDescent="0.25">
      <c r="A1494" s="2" t="s">
        <v>1117</v>
      </c>
      <c r="B1494" s="2" t="s">
        <v>307</v>
      </c>
      <c r="C1494" s="2" t="s">
        <v>322</v>
      </c>
      <c r="D1494" s="2" t="s">
        <v>50</v>
      </c>
      <c r="E1494" s="2" t="s">
        <v>278</v>
      </c>
      <c r="F1494" s="5">
        <v>187</v>
      </c>
      <c r="G1494">
        <v>2</v>
      </c>
      <c r="H1494" t="s">
        <v>4965</v>
      </c>
    </row>
    <row r="1495" spans="1:8" x14ac:dyDescent="0.25">
      <c r="A1495" s="2" t="s">
        <v>1117</v>
      </c>
      <c r="B1495" s="2" t="s">
        <v>276</v>
      </c>
      <c r="C1495" s="2" t="s">
        <v>1093</v>
      </c>
      <c r="D1495" s="2" t="s">
        <v>50</v>
      </c>
      <c r="E1495" s="2" t="s">
        <v>278</v>
      </c>
      <c r="F1495" s="5">
        <v>9</v>
      </c>
      <c r="G1495">
        <v>3</v>
      </c>
      <c r="H1495" t="s">
        <v>4966</v>
      </c>
    </row>
    <row r="1496" spans="1:8" x14ac:dyDescent="0.25">
      <c r="A1496" s="2" t="s">
        <v>1118</v>
      </c>
      <c r="B1496" s="2" t="s">
        <v>307</v>
      </c>
      <c r="C1496" s="2" t="s">
        <v>322</v>
      </c>
      <c r="D1496" s="2" t="s">
        <v>50</v>
      </c>
      <c r="E1496" s="2" t="s">
        <v>278</v>
      </c>
      <c r="F1496" s="5">
        <v>354</v>
      </c>
      <c r="G1496">
        <v>1</v>
      </c>
      <c r="H1496" t="s">
        <v>4967</v>
      </c>
    </row>
    <row r="1497" spans="1:8" x14ac:dyDescent="0.25">
      <c r="A1497" s="2" t="s">
        <v>1119</v>
      </c>
      <c r="B1497" s="2" t="s">
        <v>307</v>
      </c>
      <c r="C1497" s="2" t="s">
        <v>322</v>
      </c>
      <c r="D1497" s="2" t="s">
        <v>50</v>
      </c>
      <c r="E1497" s="2" t="s">
        <v>278</v>
      </c>
      <c r="F1497" s="5">
        <v>421</v>
      </c>
      <c r="G1497">
        <v>1</v>
      </c>
      <c r="H1497" t="s">
        <v>4968</v>
      </c>
    </row>
    <row r="1498" spans="1:8" x14ac:dyDescent="0.25">
      <c r="A1498" s="2" t="s">
        <v>1120</v>
      </c>
      <c r="B1498" s="2" t="s">
        <v>642</v>
      </c>
      <c r="C1498" s="2" t="s">
        <v>1091</v>
      </c>
      <c r="D1498" s="2" t="s">
        <v>50</v>
      </c>
      <c r="E1498" s="2" t="s">
        <v>278</v>
      </c>
      <c r="F1498" s="5">
        <v>382</v>
      </c>
      <c r="G1498">
        <v>1</v>
      </c>
      <c r="H1498" t="s">
        <v>4969</v>
      </c>
    </row>
    <row r="1499" spans="1:8" x14ac:dyDescent="0.25">
      <c r="A1499" s="2" t="s">
        <v>1120</v>
      </c>
      <c r="B1499" s="2" t="s">
        <v>642</v>
      </c>
      <c r="C1499" s="2" t="s">
        <v>1106</v>
      </c>
      <c r="D1499" s="2" t="s">
        <v>50</v>
      </c>
      <c r="E1499" s="2" t="s">
        <v>278</v>
      </c>
      <c r="F1499" s="5">
        <v>13</v>
      </c>
      <c r="G1499">
        <v>2</v>
      </c>
      <c r="H1499" t="s">
        <v>4970</v>
      </c>
    </row>
    <row r="1500" spans="1:8" x14ac:dyDescent="0.25">
      <c r="A1500" s="2" t="s">
        <v>1121</v>
      </c>
      <c r="B1500" s="2" t="s">
        <v>276</v>
      </c>
      <c r="C1500" s="2" t="s">
        <v>1093</v>
      </c>
      <c r="D1500" s="2" t="s">
        <v>50</v>
      </c>
      <c r="E1500" s="2" t="s">
        <v>278</v>
      </c>
      <c r="F1500" s="5">
        <v>234</v>
      </c>
      <c r="G1500">
        <v>1</v>
      </c>
      <c r="H1500" t="s">
        <v>4971</v>
      </c>
    </row>
    <row r="1501" spans="1:8" x14ac:dyDescent="0.25">
      <c r="A1501" s="2" t="s">
        <v>1121</v>
      </c>
      <c r="B1501" s="2" t="s">
        <v>307</v>
      </c>
      <c r="C1501" s="2" t="s">
        <v>322</v>
      </c>
      <c r="D1501" s="2" t="s">
        <v>50</v>
      </c>
      <c r="E1501" s="2" t="s">
        <v>278</v>
      </c>
      <c r="F1501" s="5">
        <v>44</v>
      </c>
      <c r="G1501">
        <v>2</v>
      </c>
      <c r="H1501" t="s">
        <v>4972</v>
      </c>
    </row>
    <row r="1502" spans="1:8" x14ac:dyDescent="0.25">
      <c r="A1502" s="2" t="s">
        <v>1122</v>
      </c>
      <c r="B1502" s="2" t="s">
        <v>276</v>
      </c>
      <c r="C1502" s="2" t="s">
        <v>1093</v>
      </c>
      <c r="D1502" s="2" t="s">
        <v>50</v>
      </c>
      <c r="E1502" s="2" t="s">
        <v>278</v>
      </c>
      <c r="F1502" s="5">
        <v>255</v>
      </c>
      <c r="G1502">
        <v>1</v>
      </c>
      <c r="H1502" t="s">
        <v>4973</v>
      </c>
    </row>
    <row r="1503" spans="1:8" x14ac:dyDescent="0.25">
      <c r="A1503" s="2" t="s">
        <v>1122</v>
      </c>
      <c r="B1503" s="2" t="s">
        <v>307</v>
      </c>
      <c r="C1503" s="2" t="s">
        <v>322</v>
      </c>
      <c r="D1503" s="2" t="s">
        <v>50</v>
      </c>
      <c r="E1503" s="2" t="s">
        <v>278</v>
      </c>
      <c r="F1503" s="5">
        <v>162</v>
      </c>
      <c r="G1503">
        <v>2</v>
      </c>
      <c r="H1503" t="s">
        <v>4974</v>
      </c>
    </row>
    <row r="1504" spans="1:8" x14ac:dyDescent="0.25">
      <c r="A1504" s="2" t="s">
        <v>1123</v>
      </c>
      <c r="B1504" s="2" t="s">
        <v>276</v>
      </c>
      <c r="C1504" s="2" t="s">
        <v>1093</v>
      </c>
      <c r="D1504" s="2" t="s">
        <v>50</v>
      </c>
      <c r="E1504" s="2" t="s">
        <v>278</v>
      </c>
      <c r="F1504" s="5">
        <v>501</v>
      </c>
      <c r="G1504">
        <v>1</v>
      </c>
      <c r="H1504" t="s">
        <v>4975</v>
      </c>
    </row>
    <row r="1505" spans="1:8" x14ac:dyDescent="0.25">
      <c r="A1505" s="2" t="s">
        <v>1123</v>
      </c>
      <c r="B1505" s="2" t="s">
        <v>276</v>
      </c>
      <c r="C1505" s="2" t="s">
        <v>1124</v>
      </c>
      <c r="D1505" s="2" t="s">
        <v>50</v>
      </c>
      <c r="E1505" s="2" t="s">
        <v>278</v>
      </c>
      <c r="F1505" s="5">
        <v>44</v>
      </c>
      <c r="G1505">
        <v>2</v>
      </c>
      <c r="H1505" t="s">
        <v>4976</v>
      </c>
    </row>
    <row r="1506" spans="1:8" x14ac:dyDescent="0.25">
      <c r="A1506" s="2" t="s">
        <v>1125</v>
      </c>
      <c r="B1506" s="2" t="s">
        <v>276</v>
      </c>
      <c r="C1506" s="2" t="s">
        <v>1093</v>
      </c>
      <c r="D1506" s="2" t="s">
        <v>50</v>
      </c>
      <c r="E1506" s="2" t="s">
        <v>278</v>
      </c>
      <c r="F1506" s="5">
        <v>311</v>
      </c>
      <c r="G1506">
        <v>1</v>
      </c>
      <c r="H1506" t="s">
        <v>4977</v>
      </c>
    </row>
    <row r="1507" spans="1:8" x14ac:dyDescent="0.25">
      <c r="A1507" s="2" t="s">
        <v>1125</v>
      </c>
      <c r="B1507" s="2" t="s">
        <v>307</v>
      </c>
      <c r="C1507" s="2" t="s">
        <v>322</v>
      </c>
      <c r="D1507" s="2" t="s">
        <v>50</v>
      </c>
      <c r="E1507" s="2" t="s">
        <v>278</v>
      </c>
      <c r="F1507" s="5">
        <v>31</v>
      </c>
      <c r="G1507">
        <v>2</v>
      </c>
      <c r="H1507" t="s">
        <v>4978</v>
      </c>
    </row>
    <row r="1508" spans="1:8" x14ac:dyDescent="0.25">
      <c r="A1508" s="2" t="s">
        <v>1126</v>
      </c>
      <c r="B1508" s="2" t="s">
        <v>276</v>
      </c>
      <c r="C1508" s="2" t="s">
        <v>1093</v>
      </c>
      <c r="D1508" s="2" t="s">
        <v>50</v>
      </c>
      <c r="E1508" s="2" t="s">
        <v>278</v>
      </c>
      <c r="F1508" s="5">
        <v>1186</v>
      </c>
      <c r="G1508">
        <v>1</v>
      </c>
      <c r="H1508" t="s">
        <v>4979</v>
      </c>
    </row>
    <row r="1509" spans="1:8" x14ac:dyDescent="0.25">
      <c r="A1509" s="2" t="s">
        <v>1126</v>
      </c>
      <c r="B1509" s="2" t="s">
        <v>276</v>
      </c>
      <c r="C1509" s="2" t="s">
        <v>1127</v>
      </c>
      <c r="D1509" s="2" t="s">
        <v>50</v>
      </c>
      <c r="E1509" s="2" t="s">
        <v>278</v>
      </c>
      <c r="F1509" s="5">
        <v>3</v>
      </c>
      <c r="G1509">
        <v>2</v>
      </c>
      <c r="H1509" t="s">
        <v>4980</v>
      </c>
    </row>
    <row r="1510" spans="1:8" x14ac:dyDescent="0.25">
      <c r="A1510" s="2" t="s">
        <v>1126</v>
      </c>
      <c r="B1510" s="2" t="s">
        <v>276</v>
      </c>
      <c r="C1510" s="2" t="s">
        <v>1094</v>
      </c>
      <c r="D1510" s="2" t="s">
        <v>50</v>
      </c>
      <c r="E1510" s="2" t="s">
        <v>278</v>
      </c>
      <c r="F1510" s="5">
        <v>1</v>
      </c>
      <c r="G1510">
        <v>3</v>
      </c>
      <c r="H1510" t="s">
        <v>4981</v>
      </c>
    </row>
    <row r="1511" spans="1:8" x14ac:dyDescent="0.25">
      <c r="A1511" s="2" t="s">
        <v>1126</v>
      </c>
      <c r="B1511" s="2" t="s">
        <v>276</v>
      </c>
      <c r="C1511" s="2" t="s">
        <v>1124</v>
      </c>
      <c r="D1511" s="2" t="s">
        <v>50</v>
      </c>
      <c r="E1511" s="2" t="s">
        <v>278</v>
      </c>
      <c r="F1511" s="5">
        <v>1</v>
      </c>
      <c r="G1511">
        <v>4</v>
      </c>
      <c r="H1511" t="s">
        <v>4982</v>
      </c>
    </row>
    <row r="1512" spans="1:8" x14ac:dyDescent="0.25">
      <c r="A1512" s="2" t="s">
        <v>1128</v>
      </c>
      <c r="B1512" s="2" t="s">
        <v>276</v>
      </c>
      <c r="C1512" s="2" t="s">
        <v>1093</v>
      </c>
      <c r="D1512" s="2" t="s">
        <v>50</v>
      </c>
      <c r="E1512" s="2" t="s">
        <v>278</v>
      </c>
      <c r="F1512" s="5">
        <v>651</v>
      </c>
      <c r="G1512">
        <v>1</v>
      </c>
      <c r="H1512" t="s">
        <v>4983</v>
      </c>
    </row>
    <row r="1513" spans="1:8" x14ac:dyDescent="0.25">
      <c r="A1513" s="2" t="s">
        <v>1129</v>
      </c>
      <c r="B1513" s="2" t="s">
        <v>642</v>
      </c>
      <c r="C1513" s="2" t="s">
        <v>1091</v>
      </c>
      <c r="D1513" s="2" t="s">
        <v>50</v>
      </c>
      <c r="E1513" s="2" t="s">
        <v>278</v>
      </c>
      <c r="F1513" s="5">
        <v>468</v>
      </c>
      <c r="G1513">
        <v>1</v>
      </c>
      <c r="H1513" t="s">
        <v>4984</v>
      </c>
    </row>
    <row r="1514" spans="1:8" x14ac:dyDescent="0.25">
      <c r="A1514" s="2" t="s">
        <v>1129</v>
      </c>
      <c r="B1514" s="2" t="s">
        <v>642</v>
      </c>
      <c r="C1514" s="2" t="s">
        <v>1106</v>
      </c>
      <c r="D1514" s="2" t="s">
        <v>50</v>
      </c>
      <c r="E1514" s="2" t="s">
        <v>278</v>
      </c>
      <c r="F1514" s="5">
        <v>14</v>
      </c>
      <c r="G1514">
        <v>2</v>
      </c>
      <c r="H1514" t="s">
        <v>4985</v>
      </c>
    </row>
    <row r="1515" spans="1:8" x14ac:dyDescent="0.25">
      <c r="A1515" s="2" t="s">
        <v>1129</v>
      </c>
      <c r="B1515" s="2" t="s">
        <v>642</v>
      </c>
      <c r="C1515" s="2" t="s">
        <v>1095</v>
      </c>
      <c r="D1515" s="2" t="s">
        <v>50</v>
      </c>
      <c r="E1515" s="2" t="s">
        <v>278</v>
      </c>
      <c r="F1515" s="5">
        <v>9</v>
      </c>
      <c r="G1515">
        <v>3</v>
      </c>
      <c r="H1515" t="s">
        <v>4986</v>
      </c>
    </row>
    <row r="1516" spans="1:8" x14ac:dyDescent="0.25">
      <c r="A1516" s="2" t="s">
        <v>1130</v>
      </c>
      <c r="B1516" s="2" t="s">
        <v>276</v>
      </c>
      <c r="C1516" s="2" t="s">
        <v>1094</v>
      </c>
      <c r="D1516" s="2" t="s">
        <v>50</v>
      </c>
      <c r="E1516" s="2" t="s">
        <v>278</v>
      </c>
      <c r="F1516" s="5">
        <v>327</v>
      </c>
      <c r="G1516">
        <v>1</v>
      </c>
      <c r="H1516" t="s">
        <v>4987</v>
      </c>
    </row>
    <row r="1517" spans="1:8" x14ac:dyDescent="0.25">
      <c r="A1517" s="2" t="s">
        <v>1130</v>
      </c>
      <c r="B1517" s="2" t="s">
        <v>58</v>
      </c>
      <c r="C1517" s="2" t="s">
        <v>1102</v>
      </c>
      <c r="D1517" s="2" t="s">
        <v>50</v>
      </c>
      <c r="E1517" s="2" t="s">
        <v>278</v>
      </c>
      <c r="F1517" s="5">
        <v>1</v>
      </c>
      <c r="G1517">
        <v>2</v>
      </c>
      <c r="H1517" t="s">
        <v>4988</v>
      </c>
    </row>
    <row r="1518" spans="1:8" x14ac:dyDescent="0.25">
      <c r="A1518" s="2" t="s">
        <v>1131</v>
      </c>
      <c r="B1518" s="2" t="s">
        <v>58</v>
      </c>
      <c r="C1518" s="2" t="s">
        <v>1102</v>
      </c>
      <c r="D1518" s="2" t="s">
        <v>50</v>
      </c>
      <c r="E1518" s="2" t="s">
        <v>278</v>
      </c>
      <c r="F1518" s="5">
        <v>417</v>
      </c>
      <c r="G1518">
        <v>1</v>
      </c>
      <c r="H1518" t="s">
        <v>4989</v>
      </c>
    </row>
    <row r="1519" spans="1:8" x14ac:dyDescent="0.25">
      <c r="A1519" s="2" t="s">
        <v>1132</v>
      </c>
      <c r="B1519" s="2" t="s">
        <v>642</v>
      </c>
      <c r="C1519" s="2" t="s">
        <v>1095</v>
      </c>
      <c r="D1519" s="2" t="s">
        <v>50</v>
      </c>
      <c r="E1519" s="2" t="s">
        <v>278</v>
      </c>
      <c r="F1519" s="5">
        <v>197</v>
      </c>
      <c r="G1519">
        <v>1</v>
      </c>
      <c r="H1519" t="s">
        <v>4990</v>
      </c>
    </row>
    <row r="1520" spans="1:8" x14ac:dyDescent="0.25">
      <c r="A1520" s="2" t="s">
        <v>1132</v>
      </c>
      <c r="B1520" s="2" t="s">
        <v>642</v>
      </c>
      <c r="C1520" s="2" t="s">
        <v>1091</v>
      </c>
      <c r="D1520" s="2" t="s">
        <v>50</v>
      </c>
      <c r="E1520" s="2" t="s">
        <v>278</v>
      </c>
      <c r="F1520" s="5">
        <v>193</v>
      </c>
      <c r="G1520">
        <v>2</v>
      </c>
      <c r="H1520" t="s">
        <v>4991</v>
      </c>
    </row>
    <row r="1521" spans="1:8" x14ac:dyDescent="0.25">
      <c r="A1521" s="2" t="s">
        <v>1133</v>
      </c>
      <c r="B1521" s="2" t="s">
        <v>276</v>
      </c>
      <c r="C1521" s="2" t="s">
        <v>1094</v>
      </c>
      <c r="D1521" s="2" t="s">
        <v>50</v>
      </c>
      <c r="E1521" s="2" t="s">
        <v>278</v>
      </c>
      <c r="F1521" s="5">
        <v>762</v>
      </c>
      <c r="G1521">
        <v>1</v>
      </c>
      <c r="H1521" t="s">
        <v>4992</v>
      </c>
    </row>
    <row r="1522" spans="1:8" x14ac:dyDescent="0.25">
      <c r="A1522" s="2" t="s">
        <v>1134</v>
      </c>
      <c r="B1522" s="2" t="s">
        <v>276</v>
      </c>
      <c r="C1522" s="2" t="s">
        <v>1094</v>
      </c>
      <c r="D1522" s="2" t="s">
        <v>50</v>
      </c>
      <c r="E1522" s="2" t="s">
        <v>278</v>
      </c>
      <c r="F1522" s="5">
        <v>408</v>
      </c>
      <c r="G1522">
        <v>1</v>
      </c>
      <c r="H1522" t="s">
        <v>4993</v>
      </c>
    </row>
    <row r="1523" spans="1:8" x14ac:dyDescent="0.25">
      <c r="A1523" s="2" t="s">
        <v>1135</v>
      </c>
      <c r="B1523" s="2" t="s">
        <v>642</v>
      </c>
      <c r="C1523" s="2" t="s">
        <v>1095</v>
      </c>
      <c r="D1523" s="2" t="s">
        <v>50</v>
      </c>
      <c r="E1523" s="2" t="s">
        <v>278</v>
      </c>
      <c r="F1523" s="5">
        <v>493</v>
      </c>
      <c r="G1523">
        <v>1</v>
      </c>
      <c r="H1523" t="s">
        <v>4994</v>
      </c>
    </row>
    <row r="1524" spans="1:8" x14ac:dyDescent="0.25">
      <c r="A1524" s="2" t="s">
        <v>1136</v>
      </c>
      <c r="B1524" s="2" t="s">
        <v>642</v>
      </c>
      <c r="C1524" s="2" t="s">
        <v>1095</v>
      </c>
      <c r="D1524" s="2" t="s">
        <v>50</v>
      </c>
      <c r="E1524" s="2" t="s">
        <v>278</v>
      </c>
      <c r="F1524" s="5">
        <v>758</v>
      </c>
      <c r="G1524">
        <v>1</v>
      </c>
      <c r="H1524" t="s">
        <v>4995</v>
      </c>
    </row>
    <row r="1525" spans="1:8" x14ac:dyDescent="0.25">
      <c r="A1525" s="2" t="s">
        <v>1136</v>
      </c>
      <c r="B1525" s="2" t="s">
        <v>642</v>
      </c>
      <c r="C1525" s="2" t="s">
        <v>1091</v>
      </c>
      <c r="D1525" s="2" t="s">
        <v>50</v>
      </c>
      <c r="E1525" s="2" t="s">
        <v>278</v>
      </c>
      <c r="F1525" s="5">
        <v>31</v>
      </c>
      <c r="G1525">
        <v>2</v>
      </c>
      <c r="H1525" t="s">
        <v>4996</v>
      </c>
    </row>
    <row r="1526" spans="1:8" x14ac:dyDescent="0.25">
      <c r="A1526" s="2" t="s">
        <v>1137</v>
      </c>
      <c r="B1526" s="2" t="s">
        <v>642</v>
      </c>
      <c r="C1526" s="2" t="s">
        <v>1095</v>
      </c>
      <c r="D1526" s="2" t="s">
        <v>50</v>
      </c>
      <c r="E1526" s="2" t="s">
        <v>278</v>
      </c>
      <c r="F1526" s="5">
        <v>614</v>
      </c>
      <c r="G1526">
        <v>1</v>
      </c>
      <c r="H1526" t="s">
        <v>4997</v>
      </c>
    </row>
    <row r="1527" spans="1:8" x14ac:dyDescent="0.25">
      <c r="A1527" s="2" t="s">
        <v>1137</v>
      </c>
      <c r="B1527" s="2" t="s">
        <v>642</v>
      </c>
      <c r="C1527" s="2" t="s">
        <v>1091</v>
      </c>
      <c r="D1527" s="2" t="s">
        <v>50</v>
      </c>
      <c r="E1527" s="2" t="s">
        <v>278</v>
      </c>
      <c r="F1527" s="5">
        <v>26</v>
      </c>
      <c r="G1527">
        <v>2</v>
      </c>
      <c r="H1527" t="s">
        <v>4998</v>
      </c>
    </row>
    <row r="1528" spans="1:8" x14ac:dyDescent="0.25">
      <c r="A1528" s="2" t="s">
        <v>1137</v>
      </c>
      <c r="B1528" s="2" t="s">
        <v>307</v>
      </c>
      <c r="C1528" s="2" t="s">
        <v>322</v>
      </c>
      <c r="D1528" s="2" t="s">
        <v>50</v>
      </c>
      <c r="E1528" s="2" t="s">
        <v>278</v>
      </c>
      <c r="F1528" s="5">
        <v>6</v>
      </c>
      <c r="G1528">
        <v>3</v>
      </c>
      <c r="H1528" t="s">
        <v>4999</v>
      </c>
    </row>
    <row r="1529" spans="1:8" x14ac:dyDescent="0.25">
      <c r="A1529" s="2" t="s">
        <v>1138</v>
      </c>
      <c r="B1529" s="2" t="s">
        <v>642</v>
      </c>
      <c r="C1529" s="2" t="s">
        <v>1095</v>
      </c>
      <c r="D1529" s="2" t="s">
        <v>50</v>
      </c>
      <c r="E1529" s="2" t="s">
        <v>278</v>
      </c>
      <c r="F1529" s="5">
        <v>955</v>
      </c>
      <c r="G1529">
        <v>1</v>
      </c>
      <c r="H1529" t="s">
        <v>5000</v>
      </c>
    </row>
    <row r="1530" spans="1:8" x14ac:dyDescent="0.25">
      <c r="A1530" s="2" t="s">
        <v>1139</v>
      </c>
      <c r="B1530" s="2" t="s">
        <v>642</v>
      </c>
      <c r="C1530" s="2" t="s">
        <v>1099</v>
      </c>
      <c r="D1530" s="2" t="s">
        <v>50</v>
      </c>
      <c r="E1530" s="2" t="s">
        <v>278</v>
      </c>
      <c r="F1530" s="5">
        <v>11</v>
      </c>
      <c r="G1530">
        <v>1</v>
      </c>
      <c r="H1530" t="s">
        <v>5001</v>
      </c>
    </row>
    <row r="1531" spans="1:8" x14ac:dyDescent="0.25">
      <c r="A1531" s="2" t="s">
        <v>1142</v>
      </c>
      <c r="B1531" s="2" t="s">
        <v>58</v>
      </c>
      <c r="C1531" s="2" t="s">
        <v>1143</v>
      </c>
      <c r="D1531" s="2" t="s">
        <v>50</v>
      </c>
      <c r="E1531" s="2" t="s">
        <v>355</v>
      </c>
      <c r="F1531" s="5">
        <v>839</v>
      </c>
      <c r="G1531">
        <v>1</v>
      </c>
      <c r="H1531" t="s">
        <v>5002</v>
      </c>
    </row>
    <row r="1532" spans="1:8" x14ac:dyDescent="0.25">
      <c r="A1532" s="2" t="s">
        <v>1142</v>
      </c>
      <c r="B1532" s="2" t="s">
        <v>58</v>
      </c>
      <c r="C1532" s="2" t="s">
        <v>1144</v>
      </c>
      <c r="D1532" s="2" t="s">
        <v>50</v>
      </c>
      <c r="E1532" s="2" t="s">
        <v>355</v>
      </c>
      <c r="F1532" s="5">
        <v>21</v>
      </c>
      <c r="G1532">
        <v>2</v>
      </c>
      <c r="H1532" t="s">
        <v>5003</v>
      </c>
    </row>
    <row r="1533" spans="1:8" x14ac:dyDescent="0.25">
      <c r="A1533" s="2" t="s">
        <v>1145</v>
      </c>
      <c r="B1533" s="2" t="s">
        <v>58</v>
      </c>
      <c r="C1533" s="2" t="s">
        <v>1146</v>
      </c>
      <c r="D1533" s="2" t="s">
        <v>50</v>
      </c>
      <c r="E1533" s="2" t="s">
        <v>355</v>
      </c>
      <c r="F1533" s="5">
        <v>902</v>
      </c>
      <c r="G1533">
        <v>1</v>
      </c>
      <c r="H1533" t="s">
        <v>5004</v>
      </c>
    </row>
    <row r="1534" spans="1:8" x14ac:dyDescent="0.25">
      <c r="A1534" s="2" t="s">
        <v>1145</v>
      </c>
      <c r="B1534" s="2" t="s">
        <v>58</v>
      </c>
      <c r="C1534" s="2" t="s">
        <v>1143</v>
      </c>
      <c r="D1534" s="2" t="s">
        <v>50</v>
      </c>
      <c r="E1534" s="2" t="s">
        <v>355</v>
      </c>
      <c r="F1534" s="5">
        <v>43</v>
      </c>
      <c r="G1534">
        <v>2</v>
      </c>
      <c r="H1534" t="s">
        <v>5005</v>
      </c>
    </row>
    <row r="1535" spans="1:8" x14ac:dyDescent="0.25">
      <c r="A1535" s="2" t="s">
        <v>1147</v>
      </c>
      <c r="B1535" s="2" t="s">
        <v>58</v>
      </c>
      <c r="C1535" s="2" t="s">
        <v>1146</v>
      </c>
      <c r="D1535" s="2" t="s">
        <v>50</v>
      </c>
      <c r="E1535" s="2" t="s">
        <v>355</v>
      </c>
      <c r="F1535" s="5">
        <v>979</v>
      </c>
      <c r="G1535">
        <v>1</v>
      </c>
      <c r="H1535" t="s">
        <v>5006</v>
      </c>
    </row>
    <row r="1536" spans="1:8" x14ac:dyDescent="0.25">
      <c r="A1536" s="2" t="s">
        <v>1147</v>
      </c>
      <c r="B1536" s="2" t="s">
        <v>58</v>
      </c>
      <c r="C1536" s="2" t="s">
        <v>1144</v>
      </c>
      <c r="D1536" s="2" t="s">
        <v>50</v>
      </c>
      <c r="E1536" s="2" t="s">
        <v>355</v>
      </c>
      <c r="F1536" s="5">
        <v>1</v>
      </c>
      <c r="G1536">
        <v>2</v>
      </c>
      <c r="H1536" t="s">
        <v>5007</v>
      </c>
    </row>
    <row r="1537" spans="1:8" x14ac:dyDescent="0.25">
      <c r="A1537" s="2" t="s">
        <v>1148</v>
      </c>
      <c r="B1537" s="2" t="s">
        <v>58</v>
      </c>
      <c r="C1537" s="2" t="s">
        <v>1146</v>
      </c>
      <c r="D1537" s="2" t="s">
        <v>50</v>
      </c>
      <c r="E1537" s="2" t="s">
        <v>355</v>
      </c>
      <c r="F1537" s="5">
        <v>1004</v>
      </c>
      <c r="G1537">
        <v>1</v>
      </c>
      <c r="H1537" t="s">
        <v>5008</v>
      </c>
    </row>
    <row r="1538" spans="1:8" x14ac:dyDescent="0.25">
      <c r="A1538" s="2" t="s">
        <v>1148</v>
      </c>
      <c r="B1538" s="2" t="s">
        <v>58</v>
      </c>
      <c r="C1538" s="2" t="s">
        <v>1143</v>
      </c>
      <c r="D1538" s="2" t="s">
        <v>50</v>
      </c>
      <c r="E1538" s="2" t="s">
        <v>355</v>
      </c>
      <c r="F1538" s="5">
        <v>289</v>
      </c>
      <c r="G1538">
        <v>2</v>
      </c>
      <c r="H1538" t="s">
        <v>5009</v>
      </c>
    </row>
    <row r="1539" spans="1:8" x14ac:dyDescent="0.25">
      <c r="A1539" s="2" t="s">
        <v>1149</v>
      </c>
      <c r="B1539" s="2" t="s">
        <v>58</v>
      </c>
      <c r="C1539" s="2" t="s">
        <v>1150</v>
      </c>
      <c r="D1539" s="2" t="s">
        <v>50</v>
      </c>
      <c r="E1539" s="2" t="s">
        <v>355</v>
      </c>
      <c r="F1539" s="5">
        <v>1166</v>
      </c>
      <c r="G1539">
        <v>1</v>
      </c>
      <c r="H1539" t="s">
        <v>5010</v>
      </c>
    </row>
    <row r="1540" spans="1:8" x14ac:dyDescent="0.25">
      <c r="A1540" s="2" t="s">
        <v>1149</v>
      </c>
      <c r="B1540" s="2" t="s">
        <v>58</v>
      </c>
      <c r="C1540" s="2" t="s">
        <v>1146</v>
      </c>
      <c r="D1540" s="2" t="s">
        <v>50</v>
      </c>
      <c r="E1540" s="2" t="s">
        <v>355</v>
      </c>
      <c r="F1540" s="5">
        <v>4</v>
      </c>
      <c r="G1540">
        <v>2</v>
      </c>
      <c r="H1540" t="s">
        <v>5011</v>
      </c>
    </row>
    <row r="1541" spans="1:8" x14ac:dyDescent="0.25">
      <c r="A1541" s="2" t="s">
        <v>1151</v>
      </c>
      <c r="B1541" s="2" t="s">
        <v>58</v>
      </c>
      <c r="C1541" s="2" t="s">
        <v>1146</v>
      </c>
      <c r="D1541" s="2" t="s">
        <v>50</v>
      </c>
      <c r="E1541" s="2" t="s">
        <v>355</v>
      </c>
      <c r="F1541" s="5">
        <v>878</v>
      </c>
      <c r="G1541">
        <v>1</v>
      </c>
      <c r="H1541" t="s">
        <v>5012</v>
      </c>
    </row>
    <row r="1542" spans="1:8" x14ac:dyDescent="0.25">
      <c r="A1542" s="2" t="s">
        <v>1151</v>
      </c>
      <c r="B1542" s="2" t="s">
        <v>58</v>
      </c>
      <c r="C1542" s="2" t="s">
        <v>1150</v>
      </c>
      <c r="D1542" s="2" t="s">
        <v>50</v>
      </c>
      <c r="E1542" s="2" t="s">
        <v>355</v>
      </c>
      <c r="F1542" s="5">
        <v>264</v>
      </c>
      <c r="G1542">
        <v>2</v>
      </c>
      <c r="H1542" t="s">
        <v>5013</v>
      </c>
    </row>
    <row r="1543" spans="1:8" x14ac:dyDescent="0.25">
      <c r="A1543" s="2" t="s">
        <v>1151</v>
      </c>
      <c r="B1543" s="2" t="s">
        <v>48</v>
      </c>
      <c r="C1543" s="2" t="s">
        <v>1152</v>
      </c>
      <c r="D1543" s="2" t="s">
        <v>50</v>
      </c>
      <c r="E1543" s="2" t="s">
        <v>51</v>
      </c>
      <c r="F1543" s="5">
        <v>1</v>
      </c>
      <c r="G1543">
        <v>3</v>
      </c>
      <c r="H1543" t="s">
        <v>5014</v>
      </c>
    </row>
    <row r="1544" spans="1:8" x14ac:dyDescent="0.25">
      <c r="A1544" s="2" t="s">
        <v>1153</v>
      </c>
      <c r="B1544" s="2" t="s">
        <v>58</v>
      </c>
      <c r="C1544" s="2" t="s">
        <v>1150</v>
      </c>
      <c r="D1544" s="2" t="s">
        <v>50</v>
      </c>
      <c r="E1544" s="2" t="s">
        <v>355</v>
      </c>
      <c r="F1544" s="5">
        <v>548</v>
      </c>
      <c r="G1544">
        <v>1</v>
      </c>
      <c r="H1544" t="s">
        <v>5015</v>
      </c>
    </row>
    <row r="1545" spans="1:8" x14ac:dyDescent="0.25">
      <c r="A1545" s="2" t="s">
        <v>1153</v>
      </c>
      <c r="B1545" s="2" t="s">
        <v>48</v>
      </c>
      <c r="C1545" s="2" t="s">
        <v>1152</v>
      </c>
      <c r="D1545" s="2" t="s">
        <v>50</v>
      </c>
      <c r="E1545" s="2" t="s">
        <v>51</v>
      </c>
      <c r="F1545" s="5">
        <v>191</v>
      </c>
      <c r="G1545">
        <v>2</v>
      </c>
      <c r="H1545" t="s">
        <v>5016</v>
      </c>
    </row>
    <row r="1546" spans="1:8" x14ac:dyDescent="0.25">
      <c r="A1546" s="2" t="s">
        <v>1154</v>
      </c>
      <c r="B1546" s="2" t="s">
        <v>58</v>
      </c>
      <c r="C1546" s="2" t="s">
        <v>1146</v>
      </c>
      <c r="D1546" s="2" t="s">
        <v>50</v>
      </c>
      <c r="E1546" s="2" t="s">
        <v>355</v>
      </c>
      <c r="F1546" s="5">
        <v>857</v>
      </c>
      <c r="G1546">
        <v>1</v>
      </c>
      <c r="H1546" t="s">
        <v>5017</v>
      </c>
    </row>
    <row r="1547" spans="1:8" x14ac:dyDescent="0.25">
      <c r="A1547" s="2" t="s">
        <v>1154</v>
      </c>
      <c r="B1547" s="2" t="s">
        <v>58</v>
      </c>
      <c r="C1547" s="2" t="s">
        <v>979</v>
      </c>
      <c r="D1547" s="2" t="s">
        <v>50</v>
      </c>
      <c r="E1547" s="2" t="s">
        <v>355</v>
      </c>
      <c r="F1547" s="5">
        <v>5</v>
      </c>
      <c r="G1547">
        <v>2</v>
      </c>
      <c r="H1547" t="s">
        <v>5018</v>
      </c>
    </row>
    <row r="1548" spans="1:8" x14ac:dyDescent="0.25">
      <c r="A1548" s="2" t="s">
        <v>1154</v>
      </c>
      <c r="B1548" s="2" t="s">
        <v>58</v>
      </c>
      <c r="C1548" s="2" t="s">
        <v>1143</v>
      </c>
      <c r="D1548" s="2" t="s">
        <v>50</v>
      </c>
      <c r="E1548" s="2" t="s">
        <v>355</v>
      </c>
      <c r="F1548" s="5">
        <v>5</v>
      </c>
      <c r="G1548">
        <v>3</v>
      </c>
      <c r="H1548" t="s">
        <v>5019</v>
      </c>
    </row>
    <row r="1549" spans="1:8" x14ac:dyDescent="0.25">
      <c r="A1549" s="2" t="s">
        <v>1154</v>
      </c>
      <c r="B1549" s="2" t="s">
        <v>48</v>
      </c>
      <c r="C1549" s="2" t="s">
        <v>55</v>
      </c>
      <c r="D1549" s="2" t="s">
        <v>50</v>
      </c>
      <c r="E1549" s="2" t="s">
        <v>51</v>
      </c>
      <c r="F1549" s="5">
        <v>1</v>
      </c>
      <c r="G1549">
        <v>4</v>
      </c>
      <c r="H1549" t="s">
        <v>5020</v>
      </c>
    </row>
    <row r="1550" spans="1:8" x14ac:dyDescent="0.25">
      <c r="A1550" s="2" t="s">
        <v>1155</v>
      </c>
      <c r="B1550" s="2" t="s">
        <v>58</v>
      </c>
      <c r="C1550" s="2" t="s">
        <v>979</v>
      </c>
      <c r="D1550" s="2" t="s">
        <v>50</v>
      </c>
      <c r="E1550" s="2" t="s">
        <v>355</v>
      </c>
      <c r="F1550" s="5">
        <v>963</v>
      </c>
      <c r="G1550">
        <v>1</v>
      </c>
      <c r="H1550" t="s">
        <v>5021</v>
      </c>
    </row>
    <row r="1551" spans="1:8" x14ac:dyDescent="0.25">
      <c r="A1551" s="2" t="s">
        <v>1155</v>
      </c>
      <c r="B1551" s="2" t="s">
        <v>58</v>
      </c>
      <c r="C1551" s="2" t="s">
        <v>1146</v>
      </c>
      <c r="D1551" s="2" t="s">
        <v>50</v>
      </c>
      <c r="E1551" s="2" t="s">
        <v>355</v>
      </c>
      <c r="F1551" s="5">
        <v>401</v>
      </c>
      <c r="G1551">
        <v>2</v>
      </c>
      <c r="H1551" t="s">
        <v>5022</v>
      </c>
    </row>
    <row r="1552" spans="1:8" x14ac:dyDescent="0.25">
      <c r="A1552" s="2" t="s">
        <v>1155</v>
      </c>
      <c r="B1552" s="2" t="s">
        <v>58</v>
      </c>
      <c r="C1552" s="2" t="s">
        <v>1143</v>
      </c>
      <c r="D1552" s="2" t="s">
        <v>50</v>
      </c>
      <c r="E1552" s="2" t="s">
        <v>355</v>
      </c>
      <c r="F1552" s="5">
        <v>61</v>
      </c>
      <c r="G1552">
        <v>3</v>
      </c>
      <c r="H1552" t="s">
        <v>5023</v>
      </c>
    </row>
    <row r="1553" spans="1:8" x14ac:dyDescent="0.25">
      <c r="A1553" s="2" t="s">
        <v>1156</v>
      </c>
      <c r="B1553" s="2" t="s">
        <v>58</v>
      </c>
      <c r="C1553" s="2" t="s">
        <v>1143</v>
      </c>
      <c r="D1553" s="2" t="s">
        <v>50</v>
      </c>
      <c r="E1553" s="2" t="s">
        <v>355</v>
      </c>
      <c r="F1553" s="5">
        <v>885</v>
      </c>
      <c r="G1553">
        <v>1</v>
      </c>
      <c r="H1553" t="s">
        <v>5024</v>
      </c>
    </row>
    <row r="1554" spans="1:8" x14ac:dyDescent="0.25">
      <c r="A1554" s="2" t="s">
        <v>1157</v>
      </c>
      <c r="B1554" s="2" t="s">
        <v>58</v>
      </c>
      <c r="C1554" s="2" t="s">
        <v>228</v>
      </c>
      <c r="D1554" s="2" t="s">
        <v>50</v>
      </c>
      <c r="E1554" s="2" t="s">
        <v>211</v>
      </c>
      <c r="F1554" s="5">
        <v>879</v>
      </c>
      <c r="G1554">
        <v>1</v>
      </c>
      <c r="H1554" t="s">
        <v>5025</v>
      </c>
    </row>
    <row r="1555" spans="1:8" x14ac:dyDescent="0.25">
      <c r="A1555" s="2" t="s">
        <v>1158</v>
      </c>
      <c r="B1555" s="2" t="s">
        <v>58</v>
      </c>
      <c r="C1555" s="2" t="s">
        <v>228</v>
      </c>
      <c r="D1555" s="2" t="s">
        <v>50</v>
      </c>
      <c r="E1555" s="2" t="s">
        <v>211</v>
      </c>
      <c r="F1555" s="5">
        <v>601</v>
      </c>
      <c r="G1555">
        <v>1</v>
      </c>
      <c r="H1555" t="s">
        <v>5026</v>
      </c>
    </row>
    <row r="1556" spans="1:8" x14ac:dyDescent="0.25">
      <c r="A1556" s="2" t="s">
        <v>1158</v>
      </c>
      <c r="B1556" s="2" t="s">
        <v>58</v>
      </c>
      <c r="C1556" s="2" t="s">
        <v>231</v>
      </c>
      <c r="D1556" s="2" t="s">
        <v>50</v>
      </c>
      <c r="E1556" s="2" t="s">
        <v>211</v>
      </c>
      <c r="F1556" s="5">
        <v>10</v>
      </c>
      <c r="G1556">
        <v>2</v>
      </c>
      <c r="H1556" t="s">
        <v>5027</v>
      </c>
    </row>
    <row r="1557" spans="1:8" x14ac:dyDescent="0.25">
      <c r="A1557" s="2" t="s">
        <v>1159</v>
      </c>
      <c r="B1557" s="2" t="s">
        <v>58</v>
      </c>
      <c r="C1557" s="2" t="s">
        <v>228</v>
      </c>
      <c r="D1557" s="2" t="s">
        <v>50</v>
      </c>
      <c r="E1557" s="2" t="s">
        <v>211</v>
      </c>
      <c r="F1557" s="5">
        <v>675</v>
      </c>
      <c r="G1557">
        <v>1</v>
      </c>
      <c r="H1557" t="s">
        <v>5028</v>
      </c>
    </row>
    <row r="1558" spans="1:8" x14ac:dyDescent="0.25">
      <c r="A1558" s="2" t="s">
        <v>1159</v>
      </c>
      <c r="B1558" s="2" t="s">
        <v>58</v>
      </c>
      <c r="C1558" s="2" t="s">
        <v>231</v>
      </c>
      <c r="D1558" s="2" t="s">
        <v>50</v>
      </c>
      <c r="E1558" s="2" t="s">
        <v>211</v>
      </c>
      <c r="F1558" s="5">
        <v>26</v>
      </c>
      <c r="G1558">
        <v>2</v>
      </c>
      <c r="H1558" t="s">
        <v>5029</v>
      </c>
    </row>
    <row r="1559" spans="1:8" x14ac:dyDescent="0.25">
      <c r="A1559" s="2" t="s">
        <v>1160</v>
      </c>
      <c r="B1559" s="2" t="s">
        <v>58</v>
      </c>
      <c r="C1559" s="2" t="s">
        <v>228</v>
      </c>
      <c r="D1559" s="2" t="s">
        <v>50</v>
      </c>
      <c r="E1559" s="2" t="s">
        <v>211</v>
      </c>
      <c r="F1559" s="5">
        <v>712</v>
      </c>
      <c r="G1559">
        <v>1</v>
      </c>
      <c r="H1559" t="s">
        <v>5030</v>
      </c>
    </row>
    <row r="1560" spans="1:8" x14ac:dyDescent="0.25">
      <c r="A1560" s="2" t="s">
        <v>1161</v>
      </c>
      <c r="B1560" s="2" t="s">
        <v>58</v>
      </c>
      <c r="C1560" s="2" t="s">
        <v>228</v>
      </c>
      <c r="D1560" s="2" t="s">
        <v>50</v>
      </c>
      <c r="E1560" s="2" t="s">
        <v>211</v>
      </c>
      <c r="F1560" s="5">
        <v>719</v>
      </c>
      <c r="G1560">
        <v>1</v>
      </c>
      <c r="H1560" t="s">
        <v>5031</v>
      </c>
    </row>
    <row r="1561" spans="1:8" x14ac:dyDescent="0.25">
      <c r="A1561" s="2" t="s">
        <v>1161</v>
      </c>
      <c r="B1561" s="2" t="s">
        <v>58</v>
      </c>
      <c r="C1561" s="2" t="s">
        <v>231</v>
      </c>
      <c r="D1561" s="2" t="s">
        <v>50</v>
      </c>
      <c r="E1561" s="2" t="s">
        <v>211</v>
      </c>
      <c r="F1561" s="5">
        <v>1</v>
      </c>
      <c r="G1561">
        <v>2</v>
      </c>
      <c r="H1561" t="s">
        <v>5032</v>
      </c>
    </row>
    <row r="1562" spans="1:8" x14ac:dyDescent="0.25">
      <c r="A1562" s="2" t="s">
        <v>1162</v>
      </c>
      <c r="B1562" s="2" t="s">
        <v>58</v>
      </c>
      <c r="C1562" s="2" t="s">
        <v>231</v>
      </c>
      <c r="D1562" s="2" t="s">
        <v>50</v>
      </c>
      <c r="E1562" s="2" t="s">
        <v>211</v>
      </c>
      <c r="F1562" s="5">
        <v>768</v>
      </c>
      <c r="G1562">
        <v>1</v>
      </c>
      <c r="H1562" t="s">
        <v>5033</v>
      </c>
    </row>
    <row r="1563" spans="1:8" x14ac:dyDescent="0.25">
      <c r="A1563" s="2" t="s">
        <v>1162</v>
      </c>
      <c r="B1563" s="2" t="s">
        <v>58</v>
      </c>
      <c r="C1563" s="2" t="s">
        <v>228</v>
      </c>
      <c r="D1563" s="2" t="s">
        <v>50</v>
      </c>
      <c r="E1563" s="2" t="s">
        <v>211</v>
      </c>
      <c r="F1563" s="5">
        <v>6</v>
      </c>
      <c r="G1563">
        <v>2</v>
      </c>
      <c r="H1563" t="s">
        <v>5034</v>
      </c>
    </row>
    <row r="1564" spans="1:8" x14ac:dyDescent="0.25">
      <c r="A1564" s="2" t="s">
        <v>1163</v>
      </c>
      <c r="B1564" s="2" t="s">
        <v>58</v>
      </c>
      <c r="C1564" s="2" t="s">
        <v>228</v>
      </c>
      <c r="D1564" s="2" t="s">
        <v>50</v>
      </c>
      <c r="E1564" s="2" t="s">
        <v>211</v>
      </c>
      <c r="F1564" s="5">
        <v>587</v>
      </c>
      <c r="G1564">
        <v>1</v>
      </c>
      <c r="H1564" t="s">
        <v>5035</v>
      </c>
    </row>
    <row r="1565" spans="1:8" x14ac:dyDescent="0.25">
      <c r="A1565" s="2" t="s">
        <v>1164</v>
      </c>
      <c r="B1565" s="2" t="s">
        <v>58</v>
      </c>
      <c r="C1565" s="2" t="s">
        <v>228</v>
      </c>
      <c r="D1565" s="2" t="s">
        <v>50</v>
      </c>
      <c r="E1565" s="2" t="s">
        <v>211</v>
      </c>
      <c r="F1565" s="5">
        <v>924</v>
      </c>
      <c r="G1565">
        <v>1</v>
      </c>
      <c r="H1565" t="s">
        <v>5036</v>
      </c>
    </row>
    <row r="1566" spans="1:8" x14ac:dyDescent="0.25">
      <c r="A1566" s="2" t="s">
        <v>1164</v>
      </c>
      <c r="B1566" s="2" t="s">
        <v>58</v>
      </c>
      <c r="C1566" s="2" t="s">
        <v>870</v>
      </c>
      <c r="D1566" s="2" t="s">
        <v>50</v>
      </c>
      <c r="E1566" s="2" t="s">
        <v>211</v>
      </c>
      <c r="F1566" s="5">
        <v>1</v>
      </c>
      <c r="G1566">
        <v>2</v>
      </c>
      <c r="H1566" t="s">
        <v>5037</v>
      </c>
    </row>
    <row r="1567" spans="1:8" x14ac:dyDescent="0.25">
      <c r="A1567" s="2" t="s">
        <v>1165</v>
      </c>
      <c r="B1567" s="2" t="s">
        <v>58</v>
      </c>
      <c r="C1567" s="2" t="s">
        <v>228</v>
      </c>
      <c r="D1567" s="2" t="s">
        <v>50</v>
      </c>
      <c r="E1567" s="2" t="s">
        <v>211</v>
      </c>
      <c r="F1567" s="5">
        <v>1163</v>
      </c>
      <c r="G1567">
        <v>1</v>
      </c>
      <c r="H1567" t="s">
        <v>5038</v>
      </c>
    </row>
    <row r="1568" spans="1:8" x14ac:dyDescent="0.25">
      <c r="A1568" s="2" t="s">
        <v>1165</v>
      </c>
      <c r="B1568" s="2" t="s">
        <v>58</v>
      </c>
      <c r="C1568" s="2" t="s">
        <v>870</v>
      </c>
      <c r="D1568" s="2" t="s">
        <v>50</v>
      </c>
      <c r="E1568" s="2" t="s">
        <v>211</v>
      </c>
      <c r="F1568" s="5">
        <v>9</v>
      </c>
      <c r="G1568">
        <v>2</v>
      </c>
      <c r="H1568" t="s">
        <v>5039</v>
      </c>
    </row>
    <row r="1569" spans="1:8" x14ac:dyDescent="0.25">
      <c r="A1569" s="2" t="s">
        <v>1166</v>
      </c>
      <c r="B1569" s="2" t="s">
        <v>209</v>
      </c>
      <c r="C1569" s="2" t="s">
        <v>243</v>
      </c>
      <c r="D1569" s="2" t="s">
        <v>50</v>
      </c>
      <c r="E1569" s="2" t="s">
        <v>211</v>
      </c>
      <c r="F1569" s="5">
        <v>973</v>
      </c>
      <c r="G1569">
        <v>1</v>
      </c>
      <c r="H1569" t="s">
        <v>5040</v>
      </c>
    </row>
    <row r="1570" spans="1:8" x14ac:dyDescent="0.25">
      <c r="A1570" s="2" t="s">
        <v>1167</v>
      </c>
      <c r="B1570" s="2" t="s">
        <v>209</v>
      </c>
      <c r="C1570" s="2" t="s">
        <v>243</v>
      </c>
      <c r="D1570" s="2" t="s">
        <v>50</v>
      </c>
      <c r="E1570" s="2" t="s">
        <v>211</v>
      </c>
      <c r="F1570" s="5">
        <v>737</v>
      </c>
      <c r="G1570">
        <v>1</v>
      </c>
      <c r="H1570" t="s">
        <v>5041</v>
      </c>
    </row>
    <row r="1571" spans="1:8" x14ac:dyDescent="0.25">
      <c r="A1571" s="2" t="s">
        <v>1168</v>
      </c>
      <c r="B1571" s="2" t="s">
        <v>209</v>
      </c>
      <c r="C1571" s="2" t="s">
        <v>243</v>
      </c>
      <c r="D1571" s="2" t="s">
        <v>50</v>
      </c>
      <c r="E1571" s="2" t="s">
        <v>211</v>
      </c>
      <c r="F1571" s="5">
        <v>1121</v>
      </c>
      <c r="G1571">
        <v>1</v>
      </c>
      <c r="H1571" t="s">
        <v>5042</v>
      </c>
    </row>
    <row r="1572" spans="1:8" x14ac:dyDescent="0.25">
      <c r="A1572" s="2" t="s">
        <v>1168</v>
      </c>
      <c r="B1572" s="2" t="s">
        <v>209</v>
      </c>
      <c r="C1572" s="2" t="s">
        <v>210</v>
      </c>
      <c r="D1572" s="2" t="s">
        <v>50</v>
      </c>
      <c r="E1572" s="2" t="s">
        <v>211</v>
      </c>
      <c r="F1572" s="5">
        <v>1</v>
      </c>
      <c r="G1572">
        <v>2</v>
      </c>
      <c r="H1572" t="s">
        <v>5043</v>
      </c>
    </row>
    <row r="1573" spans="1:8" x14ac:dyDescent="0.25">
      <c r="A1573" s="2" t="s">
        <v>1169</v>
      </c>
      <c r="B1573" s="2" t="s">
        <v>209</v>
      </c>
      <c r="C1573" s="2" t="s">
        <v>243</v>
      </c>
      <c r="D1573" s="2" t="s">
        <v>50</v>
      </c>
      <c r="E1573" s="2" t="s">
        <v>211</v>
      </c>
      <c r="F1573" s="5">
        <v>909</v>
      </c>
      <c r="G1573">
        <v>1</v>
      </c>
      <c r="H1573" t="s">
        <v>5044</v>
      </c>
    </row>
    <row r="1574" spans="1:8" x14ac:dyDescent="0.25">
      <c r="A1574" s="2" t="s">
        <v>1169</v>
      </c>
      <c r="B1574" s="2" t="s">
        <v>209</v>
      </c>
      <c r="C1574" s="2" t="s">
        <v>812</v>
      </c>
      <c r="D1574" s="2" t="s">
        <v>50</v>
      </c>
      <c r="E1574" s="2" t="s">
        <v>211</v>
      </c>
      <c r="F1574" s="5">
        <v>50</v>
      </c>
      <c r="G1574">
        <v>2</v>
      </c>
      <c r="H1574" t="s">
        <v>5045</v>
      </c>
    </row>
    <row r="1575" spans="1:8" x14ac:dyDescent="0.25">
      <c r="A1575" s="2" t="s">
        <v>1169</v>
      </c>
      <c r="B1575" s="2" t="s">
        <v>209</v>
      </c>
      <c r="C1575" s="2" t="s">
        <v>813</v>
      </c>
      <c r="D1575" s="2" t="s">
        <v>50</v>
      </c>
      <c r="E1575" s="2" t="s">
        <v>211</v>
      </c>
      <c r="F1575" s="5">
        <v>16</v>
      </c>
      <c r="G1575">
        <v>3</v>
      </c>
      <c r="H1575" t="s">
        <v>5046</v>
      </c>
    </row>
    <row r="1576" spans="1:8" x14ac:dyDescent="0.25">
      <c r="A1576" s="2" t="s">
        <v>1170</v>
      </c>
      <c r="B1576" s="2" t="s">
        <v>209</v>
      </c>
      <c r="C1576" s="2" t="s">
        <v>243</v>
      </c>
      <c r="D1576" s="2" t="s">
        <v>50</v>
      </c>
      <c r="E1576" s="2" t="s">
        <v>211</v>
      </c>
      <c r="F1576" s="5">
        <v>572</v>
      </c>
      <c r="G1576">
        <v>1</v>
      </c>
      <c r="H1576" t="s">
        <v>5047</v>
      </c>
    </row>
    <row r="1577" spans="1:8" x14ac:dyDescent="0.25">
      <c r="A1577" s="2" t="s">
        <v>1171</v>
      </c>
      <c r="B1577" s="2" t="s">
        <v>48</v>
      </c>
      <c r="C1577" s="2" t="s">
        <v>57</v>
      </c>
      <c r="D1577" s="2" t="s">
        <v>50</v>
      </c>
      <c r="E1577" s="2" t="s">
        <v>51</v>
      </c>
      <c r="F1577" s="5">
        <v>670</v>
      </c>
      <c r="G1577">
        <v>1</v>
      </c>
      <c r="H1577" t="s">
        <v>5048</v>
      </c>
    </row>
    <row r="1578" spans="1:8" x14ac:dyDescent="0.25">
      <c r="A1578" s="2" t="s">
        <v>1172</v>
      </c>
      <c r="B1578" s="2" t="s">
        <v>1173</v>
      </c>
      <c r="C1578" s="2" t="s">
        <v>1176</v>
      </c>
      <c r="D1578" s="2" t="s">
        <v>50</v>
      </c>
      <c r="E1578" s="2" t="s">
        <v>278</v>
      </c>
      <c r="F1578" s="5">
        <v>514</v>
      </c>
      <c r="G1578">
        <v>1</v>
      </c>
      <c r="H1578" t="s">
        <v>5049</v>
      </c>
    </row>
    <row r="1579" spans="1:8" x14ac:dyDescent="0.25">
      <c r="A1579" s="2" t="s">
        <v>1172</v>
      </c>
      <c r="B1579" s="2" t="s">
        <v>1173</v>
      </c>
      <c r="C1579" s="2" t="s">
        <v>1174</v>
      </c>
      <c r="D1579" s="2" t="s">
        <v>50</v>
      </c>
      <c r="E1579" s="2" t="s">
        <v>278</v>
      </c>
      <c r="F1579" s="5">
        <v>27</v>
      </c>
      <c r="G1579">
        <v>2</v>
      </c>
      <c r="H1579" t="s">
        <v>5050</v>
      </c>
    </row>
    <row r="1580" spans="1:8" x14ac:dyDescent="0.25">
      <c r="A1580" s="2" t="s">
        <v>1172</v>
      </c>
      <c r="B1580" s="2" t="s">
        <v>1173</v>
      </c>
      <c r="C1580" s="2" t="s">
        <v>1175</v>
      </c>
      <c r="D1580" s="2" t="s">
        <v>50</v>
      </c>
      <c r="E1580" s="2" t="s">
        <v>278</v>
      </c>
      <c r="F1580" s="5">
        <v>15</v>
      </c>
      <c r="G1580">
        <v>3</v>
      </c>
      <c r="H1580" t="s">
        <v>5051</v>
      </c>
    </row>
    <row r="1581" spans="1:8" x14ac:dyDescent="0.25">
      <c r="A1581" s="2" t="s">
        <v>1177</v>
      </c>
      <c r="B1581" s="2" t="s">
        <v>1173</v>
      </c>
      <c r="C1581" s="2" t="s">
        <v>1176</v>
      </c>
      <c r="D1581" s="2" t="s">
        <v>50</v>
      </c>
      <c r="E1581" s="2" t="s">
        <v>278</v>
      </c>
      <c r="F1581" s="5">
        <v>507</v>
      </c>
      <c r="G1581">
        <v>1</v>
      </c>
      <c r="H1581" t="s">
        <v>5052</v>
      </c>
    </row>
    <row r="1582" spans="1:8" x14ac:dyDescent="0.25">
      <c r="A1582" s="2" t="s">
        <v>1178</v>
      </c>
      <c r="B1582" s="2" t="s">
        <v>1173</v>
      </c>
      <c r="C1582" s="2" t="s">
        <v>1176</v>
      </c>
      <c r="D1582" s="2" t="s">
        <v>50</v>
      </c>
      <c r="E1582" s="2" t="s">
        <v>278</v>
      </c>
      <c r="F1582" s="5">
        <v>495</v>
      </c>
      <c r="G1582">
        <v>1</v>
      </c>
      <c r="H1582" t="s">
        <v>5053</v>
      </c>
    </row>
    <row r="1583" spans="1:8" x14ac:dyDescent="0.25">
      <c r="A1583" s="2" t="s">
        <v>1179</v>
      </c>
      <c r="B1583" s="2" t="s">
        <v>1173</v>
      </c>
      <c r="C1583" s="2" t="s">
        <v>1176</v>
      </c>
      <c r="D1583" s="2" t="s">
        <v>50</v>
      </c>
      <c r="E1583" s="2" t="s">
        <v>278</v>
      </c>
      <c r="F1583" s="5">
        <v>840</v>
      </c>
      <c r="G1583">
        <v>1</v>
      </c>
      <c r="H1583" t="s">
        <v>5054</v>
      </c>
    </row>
    <row r="1584" spans="1:8" x14ac:dyDescent="0.25">
      <c r="A1584" s="2" t="s">
        <v>1180</v>
      </c>
      <c r="B1584" s="2" t="s">
        <v>1173</v>
      </c>
      <c r="C1584" s="2" t="s">
        <v>1176</v>
      </c>
      <c r="D1584" s="2" t="s">
        <v>50</v>
      </c>
      <c r="E1584" s="2" t="s">
        <v>278</v>
      </c>
      <c r="F1584" s="5">
        <v>523</v>
      </c>
      <c r="G1584">
        <v>1</v>
      </c>
      <c r="H1584" t="s">
        <v>5055</v>
      </c>
    </row>
    <row r="1585" spans="1:8" x14ac:dyDescent="0.25">
      <c r="A1585" s="2" t="s">
        <v>1180</v>
      </c>
      <c r="B1585" s="2" t="s">
        <v>1083</v>
      </c>
      <c r="C1585" s="2" t="s">
        <v>1181</v>
      </c>
      <c r="D1585" s="2" t="s">
        <v>50</v>
      </c>
      <c r="E1585" s="2" t="s">
        <v>278</v>
      </c>
      <c r="F1585" s="5">
        <v>4</v>
      </c>
      <c r="G1585">
        <v>2</v>
      </c>
      <c r="H1585" t="s">
        <v>5056</v>
      </c>
    </row>
    <row r="1586" spans="1:8" x14ac:dyDescent="0.25">
      <c r="A1586" s="2" t="s">
        <v>1182</v>
      </c>
      <c r="B1586" s="2" t="s">
        <v>1173</v>
      </c>
      <c r="C1586" s="2" t="s">
        <v>1176</v>
      </c>
      <c r="D1586" s="2" t="s">
        <v>50</v>
      </c>
      <c r="E1586" s="2" t="s">
        <v>278</v>
      </c>
      <c r="F1586" s="5">
        <v>311</v>
      </c>
      <c r="G1586">
        <v>1</v>
      </c>
      <c r="H1586" t="s">
        <v>5057</v>
      </c>
    </row>
    <row r="1587" spans="1:8" x14ac:dyDescent="0.25">
      <c r="A1587" s="2" t="s">
        <v>1182</v>
      </c>
      <c r="B1587" s="2" t="s">
        <v>1173</v>
      </c>
      <c r="C1587" s="2" t="s">
        <v>1174</v>
      </c>
      <c r="D1587" s="2" t="s">
        <v>50</v>
      </c>
      <c r="E1587" s="2" t="s">
        <v>278</v>
      </c>
      <c r="F1587" s="5">
        <v>113</v>
      </c>
      <c r="G1587">
        <v>2</v>
      </c>
      <c r="H1587" t="s">
        <v>5058</v>
      </c>
    </row>
    <row r="1588" spans="1:8" x14ac:dyDescent="0.25">
      <c r="A1588" s="2" t="s">
        <v>1183</v>
      </c>
      <c r="B1588" s="2" t="s">
        <v>1173</v>
      </c>
      <c r="C1588" s="2" t="s">
        <v>1174</v>
      </c>
      <c r="D1588" s="2" t="s">
        <v>50</v>
      </c>
      <c r="E1588" s="2" t="s">
        <v>278</v>
      </c>
      <c r="F1588" s="5">
        <v>350</v>
      </c>
      <c r="G1588">
        <v>1</v>
      </c>
      <c r="H1588" t="s">
        <v>5059</v>
      </c>
    </row>
    <row r="1589" spans="1:8" x14ac:dyDescent="0.25">
      <c r="A1589" s="2" t="s">
        <v>1183</v>
      </c>
      <c r="B1589" s="2" t="s">
        <v>1173</v>
      </c>
      <c r="C1589" s="2" t="s">
        <v>1176</v>
      </c>
      <c r="D1589" s="2" t="s">
        <v>50</v>
      </c>
      <c r="E1589" s="2" t="s">
        <v>278</v>
      </c>
      <c r="F1589" s="5">
        <v>26</v>
      </c>
      <c r="G1589">
        <v>2</v>
      </c>
      <c r="H1589" t="s">
        <v>5060</v>
      </c>
    </row>
    <row r="1590" spans="1:8" x14ac:dyDescent="0.25">
      <c r="A1590" s="2" t="s">
        <v>1183</v>
      </c>
      <c r="B1590" s="2" t="s">
        <v>1173</v>
      </c>
      <c r="C1590" s="2" t="s">
        <v>1184</v>
      </c>
      <c r="D1590" s="2" t="s">
        <v>50</v>
      </c>
      <c r="E1590" s="2" t="s">
        <v>278</v>
      </c>
      <c r="F1590" s="5">
        <v>1</v>
      </c>
      <c r="G1590">
        <v>3</v>
      </c>
      <c r="H1590" t="s">
        <v>5061</v>
      </c>
    </row>
    <row r="1591" spans="1:8" x14ac:dyDescent="0.25">
      <c r="A1591" s="2" t="s">
        <v>1185</v>
      </c>
      <c r="B1591" s="2" t="s">
        <v>1173</v>
      </c>
      <c r="C1591" s="2" t="s">
        <v>1184</v>
      </c>
      <c r="D1591" s="2" t="s">
        <v>50</v>
      </c>
      <c r="E1591" s="2" t="s">
        <v>278</v>
      </c>
      <c r="F1591" s="5">
        <v>259</v>
      </c>
      <c r="G1591">
        <v>1</v>
      </c>
      <c r="H1591" t="s">
        <v>5062</v>
      </c>
    </row>
    <row r="1592" spans="1:8" x14ac:dyDescent="0.25">
      <c r="A1592" s="2" t="s">
        <v>1185</v>
      </c>
      <c r="B1592" s="2" t="s">
        <v>1173</v>
      </c>
      <c r="C1592" s="2" t="s">
        <v>1176</v>
      </c>
      <c r="D1592" s="2" t="s">
        <v>50</v>
      </c>
      <c r="E1592" s="2" t="s">
        <v>278</v>
      </c>
      <c r="F1592" s="5">
        <v>62</v>
      </c>
      <c r="G1592">
        <v>2</v>
      </c>
      <c r="H1592" t="s">
        <v>5063</v>
      </c>
    </row>
    <row r="1593" spans="1:8" x14ac:dyDescent="0.25">
      <c r="A1593" s="2" t="s">
        <v>1186</v>
      </c>
      <c r="B1593" s="2" t="s">
        <v>1173</v>
      </c>
      <c r="C1593" s="2" t="s">
        <v>1184</v>
      </c>
      <c r="D1593" s="2" t="s">
        <v>50</v>
      </c>
      <c r="E1593" s="2" t="s">
        <v>278</v>
      </c>
      <c r="F1593" s="5">
        <v>612</v>
      </c>
      <c r="G1593">
        <v>1</v>
      </c>
      <c r="H1593" t="s">
        <v>5064</v>
      </c>
    </row>
    <row r="1594" spans="1:8" x14ac:dyDescent="0.25">
      <c r="A1594" s="2" t="s">
        <v>1186</v>
      </c>
      <c r="B1594" s="2" t="s">
        <v>1083</v>
      </c>
      <c r="C1594" s="2" t="s">
        <v>1187</v>
      </c>
      <c r="D1594" s="2" t="s">
        <v>50</v>
      </c>
      <c r="E1594" s="2" t="s">
        <v>278</v>
      </c>
      <c r="F1594" s="5">
        <v>6</v>
      </c>
      <c r="G1594">
        <v>2</v>
      </c>
      <c r="H1594" t="s">
        <v>5065</v>
      </c>
    </row>
    <row r="1595" spans="1:8" x14ac:dyDescent="0.25">
      <c r="A1595" s="2" t="s">
        <v>1186</v>
      </c>
      <c r="B1595" s="2" t="s">
        <v>1083</v>
      </c>
      <c r="C1595" s="2" t="s">
        <v>1181</v>
      </c>
      <c r="D1595" s="2" t="s">
        <v>50</v>
      </c>
      <c r="E1595" s="2" t="s">
        <v>278</v>
      </c>
      <c r="F1595" s="5">
        <v>3</v>
      </c>
      <c r="G1595">
        <v>3</v>
      </c>
      <c r="H1595" t="s">
        <v>5066</v>
      </c>
    </row>
    <row r="1596" spans="1:8" x14ac:dyDescent="0.25">
      <c r="A1596" s="2" t="s">
        <v>1188</v>
      </c>
      <c r="B1596" s="2" t="s">
        <v>1173</v>
      </c>
      <c r="C1596" s="2" t="s">
        <v>1184</v>
      </c>
      <c r="D1596" s="2" t="s">
        <v>50</v>
      </c>
      <c r="E1596" s="2" t="s">
        <v>278</v>
      </c>
      <c r="F1596" s="5">
        <v>604</v>
      </c>
      <c r="G1596">
        <v>1</v>
      </c>
      <c r="H1596" t="s">
        <v>5067</v>
      </c>
    </row>
    <row r="1597" spans="1:8" x14ac:dyDescent="0.25">
      <c r="A1597" s="2" t="s">
        <v>1189</v>
      </c>
      <c r="B1597" s="2" t="s">
        <v>48</v>
      </c>
      <c r="C1597" s="2" t="s">
        <v>57</v>
      </c>
      <c r="D1597" s="2" t="s">
        <v>50</v>
      </c>
      <c r="E1597" s="2" t="s">
        <v>51</v>
      </c>
      <c r="F1597" s="5">
        <v>926</v>
      </c>
      <c r="G1597">
        <v>1</v>
      </c>
      <c r="H1597" t="s">
        <v>5068</v>
      </c>
    </row>
    <row r="1598" spans="1:8" x14ac:dyDescent="0.25">
      <c r="A1598" s="2" t="s">
        <v>1189</v>
      </c>
      <c r="B1598" s="2" t="s">
        <v>48</v>
      </c>
      <c r="C1598" s="2" t="s">
        <v>49</v>
      </c>
      <c r="D1598" s="2" t="s">
        <v>50</v>
      </c>
      <c r="E1598" s="2" t="s">
        <v>51</v>
      </c>
      <c r="F1598" s="5">
        <v>7</v>
      </c>
      <c r="G1598">
        <v>2</v>
      </c>
      <c r="H1598" t="s">
        <v>5069</v>
      </c>
    </row>
    <row r="1599" spans="1:8" x14ac:dyDescent="0.25">
      <c r="A1599" s="2" t="s">
        <v>1190</v>
      </c>
      <c r="B1599" s="2" t="s">
        <v>1173</v>
      </c>
      <c r="C1599" s="2" t="s">
        <v>1184</v>
      </c>
      <c r="D1599" s="2" t="s">
        <v>50</v>
      </c>
      <c r="E1599" s="2" t="s">
        <v>278</v>
      </c>
      <c r="F1599" s="5">
        <v>527</v>
      </c>
      <c r="G1599">
        <v>1</v>
      </c>
      <c r="H1599" t="s">
        <v>5070</v>
      </c>
    </row>
    <row r="1600" spans="1:8" x14ac:dyDescent="0.25">
      <c r="A1600" s="2" t="s">
        <v>1191</v>
      </c>
      <c r="B1600" s="2" t="s">
        <v>1173</v>
      </c>
      <c r="C1600" s="2" t="s">
        <v>1184</v>
      </c>
      <c r="D1600" s="2" t="s">
        <v>50</v>
      </c>
      <c r="E1600" s="2" t="s">
        <v>278</v>
      </c>
      <c r="F1600" s="5">
        <v>724</v>
      </c>
      <c r="G1600">
        <v>1</v>
      </c>
      <c r="H1600" t="s">
        <v>5071</v>
      </c>
    </row>
    <row r="1601" spans="1:8" x14ac:dyDescent="0.25">
      <c r="A1601" s="2" t="s">
        <v>1192</v>
      </c>
      <c r="B1601" s="2" t="s">
        <v>1173</v>
      </c>
      <c r="C1601" s="2" t="s">
        <v>1184</v>
      </c>
      <c r="D1601" s="2" t="s">
        <v>50</v>
      </c>
      <c r="E1601" s="2" t="s">
        <v>278</v>
      </c>
      <c r="F1601" s="5">
        <v>770</v>
      </c>
      <c r="G1601">
        <v>1</v>
      </c>
      <c r="H1601" t="s">
        <v>5072</v>
      </c>
    </row>
    <row r="1602" spans="1:8" x14ac:dyDescent="0.25">
      <c r="A1602" s="2" t="s">
        <v>1192</v>
      </c>
      <c r="B1602" s="2" t="s">
        <v>1173</v>
      </c>
      <c r="C1602" s="2" t="s">
        <v>1176</v>
      </c>
      <c r="D1602" s="2" t="s">
        <v>50</v>
      </c>
      <c r="E1602" s="2" t="s">
        <v>278</v>
      </c>
      <c r="F1602" s="5">
        <v>9</v>
      </c>
      <c r="G1602">
        <v>2</v>
      </c>
      <c r="H1602" t="s">
        <v>5073</v>
      </c>
    </row>
    <row r="1603" spans="1:8" x14ac:dyDescent="0.25">
      <c r="A1603" s="2" t="s">
        <v>1192</v>
      </c>
      <c r="B1603" s="2" t="s">
        <v>1173</v>
      </c>
      <c r="C1603" s="2" t="s">
        <v>1174</v>
      </c>
      <c r="D1603" s="2" t="s">
        <v>50</v>
      </c>
      <c r="E1603" s="2" t="s">
        <v>278</v>
      </c>
      <c r="F1603" s="5">
        <v>1</v>
      </c>
      <c r="G1603">
        <v>3</v>
      </c>
      <c r="H1603" t="s">
        <v>5074</v>
      </c>
    </row>
    <row r="1604" spans="1:8" x14ac:dyDescent="0.25">
      <c r="A1604" s="2" t="s">
        <v>1193</v>
      </c>
      <c r="B1604" s="2" t="s">
        <v>48</v>
      </c>
      <c r="C1604" s="2" t="s">
        <v>57</v>
      </c>
      <c r="D1604" s="2" t="s">
        <v>50</v>
      </c>
      <c r="E1604" s="2" t="s">
        <v>51</v>
      </c>
      <c r="F1604" s="5">
        <v>503</v>
      </c>
      <c r="G1604">
        <v>1</v>
      </c>
      <c r="H1604" t="s">
        <v>5075</v>
      </c>
    </row>
    <row r="1605" spans="1:8" x14ac:dyDescent="0.25">
      <c r="A1605" s="2" t="s">
        <v>1193</v>
      </c>
      <c r="B1605" s="2" t="s">
        <v>1173</v>
      </c>
      <c r="C1605" s="2" t="s">
        <v>1184</v>
      </c>
      <c r="D1605" s="2" t="s">
        <v>50</v>
      </c>
      <c r="E1605" s="2" t="s">
        <v>278</v>
      </c>
      <c r="F1605" s="5">
        <v>40</v>
      </c>
      <c r="G1605">
        <v>2</v>
      </c>
      <c r="H1605" t="s">
        <v>5076</v>
      </c>
    </row>
    <row r="1606" spans="1:8" x14ac:dyDescent="0.25">
      <c r="A1606" s="2" t="s">
        <v>1193</v>
      </c>
      <c r="B1606" s="2" t="s">
        <v>1173</v>
      </c>
      <c r="C1606" s="2" t="s">
        <v>1174</v>
      </c>
      <c r="D1606" s="2" t="s">
        <v>50</v>
      </c>
      <c r="E1606" s="2" t="s">
        <v>278</v>
      </c>
      <c r="F1606" s="5">
        <v>27</v>
      </c>
      <c r="G1606">
        <v>3</v>
      </c>
      <c r="H1606" t="s">
        <v>5077</v>
      </c>
    </row>
    <row r="1607" spans="1:8" x14ac:dyDescent="0.25">
      <c r="A1607" s="2" t="s">
        <v>1194</v>
      </c>
      <c r="B1607" s="2" t="s">
        <v>1173</v>
      </c>
      <c r="C1607" s="2" t="s">
        <v>1176</v>
      </c>
      <c r="D1607" s="2" t="s">
        <v>50</v>
      </c>
      <c r="E1607" s="2" t="s">
        <v>278</v>
      </c>
      <c r="F1607" s="5">
        <v>404</v>
      </c>
      <c r="G1607">
        <v>1</v>
      </c>
      <c r="H1607" t="s">
        <v>5078</v>
      </c>
    </row>
    <row r="1608" spans="1:8" x14ac:dyDescent="0.25">
      <c r="A1608" s="2" t="s">
        <v>1194</v>
      </c>
      <c r="B1608" s="2" t="s">
        <v>1173</v>
      </c>
      <c r="C1608" s="2" t="s">
        <v>1184</v>
      </c>
      <c r="D1608" s="2" t="s">
        <v>50</v>
      </c>
      <c r="E1608" s="2" t="s">
        <v>278</v>
      </c>
      <c r="F1608" s="5">
        <v>11</v>
      </c>
      <c r="G1608">
        <v>2</v>
      </c>
      <c r="H1608" t="s">
        <v>5079</v>
      </c>
    </row>
    <row r="1609" spans="1:8" x14ac:dyDescent="0.25">
      <c r="A1609" s="2" t="s">
        <v>1195</v>
      </c>
      <c r="B1609" s="2" t="s">
        <v>48</v>
      </c>
      <c r="C1609" s="2" t="s">
        <v>57</v>
      </c>
      <c r="D1609" s="2" t="s">
        <v>50</v>
      </c>
      <c r="E1609" s="2" t="s">
        <v>51</v>
      </c>
      <c r="F1609" s="5">
        <v>717</v>
      </c>
      <c r="G1609">
        <v>1</v>
      </c>
      <c r="H1609" t="s">
        <v>5080</v>
      </c>
    </row>
    <row r="1610" spans="1:8" x14ac:dyDescent="0.25">
      <c r="A1610" s="2" t="s">
        <v>1195</v>
      </c>
      <c r="B1610" s="2" t="s">
        <v>48</v>
      </c>
      <c r="C1610" s="2" t="s">
        <v>1152</v>
      </c>
      <c r="D1610" s="2" t="s">
        <v>50</v>
      </c>
      <c r="E1610" s="2" t="s">
        <v>51</v>
      </c>
      <c r="F1610" s="5">
        <v>18</v>
      </c>
      <c r="G1610">
        <v>2</v>
      </c>
      <c r="H1610" t="s">
        <v>5081</v>
      </c>
    </row>
    <row r="1611" spans="1:8" x14ac:dyDescent="0.25">
      <c r="A1611" s="2" t="s">
        <v>1195</v>
      </c>
      <c r="B1611" s="2" t="s">
        <v>48</v>
      </c>
      <c r="C1611" s="2" t="s">
        <v>49</v>
      </c>
      <c r="D1611" s="2" t="s">
        <v>50</v>
      </c>
      <c r="E1611" s="2" t="s">
        <v>51</v>
      </c>
      <c r="F1611" s="5">
        <v>3</v>
      </c>
      <c r="G1611">
        <v>3</v>
      </c>
      <c r="H1611" t="s">
        <v>5082</v>
      </c>
    </row>
    <row r="1612" spans="1:8" x14ac:dyDescent="0.25">
      <c r="A1612" s="2" t="s">
        <v>1196</v>
      </c>
      <c r="B1612" s="2" t="s">
        <v>48</v>
      </c>
      <c r="C1612" s="2" t="s">
        <v>57</v>
      </c>
      <c r="D1612" s="2" t="s">
        <v>50</v>
      </c>
      <c r="E1612" s="2" t="s">
        <v>51</v>
      </c>
      <c r="F1612" s="5">
        <v>730</v>
      </c>
      <c r="G1612">
        <v>1</v>
      </c>
      <c r="H1612" t="s">
        <v>5083</v>
      </c>
    </row>
    <row r="1613" spans="1:8" x14ac:dyDescent="0.25">
      <c r="A1613" s="2" t="s">
        <v>1196</v>
      </c>
      <c r="B1613" s="2" t="s">
        <v>1173</v>
      </c>
      <c r="C1613" s="2" t="s">
        <v>1184</v>
      </c>
      <c r="D1613" s="2" t="s">
        <v>50</v>
      </c>
      <c r="E1613" s="2" t="s">
        <v>278</v>
      </c>
      <c r="F1613" s="5">
        <v>18</v>
      </c>
      <c r="G1613">
        <v>2</v>
      </c>
      <c r="H1613" t="s">
        <v>5084</v>
      </c>
    </row>
    <row r="1614" spans="1:8" x14ac:dyDescent="0.25">
      <c r="A1614" s="2" t="s">
        <v>1196</v>
      </c>
      <c r="B1614" s="2" t="s">
        <v>1173</v>
      </c>
      <c r="C1614" s="2" t="s">
        <v>1174</v>
      </c>
      <c r="D1614" s="2" t="s">
        <v>50</v>
      </c>
      <c r="E1614" s="2" t="s">
        <v>278</v>
      </c>
      <c r="F1614" s="5">
        <v>3</v>
      </c>
      <c r="G1614">
        <v>3</v>
      </c>
      <c r="H1614" t="s">
        <v>5085</v>
      </c>
    </row>
    <row r="1615" spans="1:8" x14ac:dyDescent="0.25">
      <c r="A1615" s="2" t="s">
        <v>1196</v>
      </c>
      <c r="B1615" s="2" t="s">
        <v>58</v>
      </c>
      <c r="C1615" s="2" t="s">
        <v>59</v>
      </c>
      <c r="D1615" s="2" t="s">
        <v>50</v>
      </c>
      <c r="E1615" s="2" t="s">
        <v>51</v>
      </c>
      <c r="F1615" s="5">
        <v>1</v>
      </c>
      <c r="G1615">
        <v>4</v>
      </c>
      <c r="H1615" t="s">
        <v>5086</v>
      </c>
    </row>
    <row r="1616" spans="1:8" x14ac:dyDescent="0.25">
      <c r="A1616" s="2" t="s">
        <v>1197</v>
      </c>
      <c r="B1616" s="2" t="s">
        <v>1173</v>
      </c>
      <c r="C1616" s="2" t="s">
        <v>1174</v>
      </c>
      <c r="D1616" s="2" t="s">
        <v>50</v>
      </c>
      <c r="E1616" s="2" t="s">
        <v>278</v>
      </c>
      <c r="F1616" s="5">
        <v>722</v>
      </c>
      <c r="G1616">
        <v>1</v>
      </c>
      <c r="H1616" t="s">
        <v>5087</v>
      </c>
    </row>
    <row r="1617" spans="1:8" x14ac:dyDescent="0.25">
      <c r="A1617" s="2" t="s">
        <v>1197</v>
      </c>
      <c r="B1617" s="2" t="s">
        <v>48</v>
      </c>
      <c r="C1617" s="2" t="s">
        <v>57</v>
      </c>
      <c r="D1617" s="2" t="s">
        <v>50</v>
      </c>
      <c r="E1617" s="2" t="s">
        <v>51</v>
      </c>
      <c r="F1617" s="5">
        <v>2</v>
      </c>
      <c r="G1617">
        <v>2</v>
      </c>
      <c r="H1617" t="s">
        <v>5088</v>
      </c>
    </row>
    <row r="1618" spans="1:8" x14ac:dyDescent="0.25">
      <c r="A1618" s="2" t="s">
        <v>1198</v>
      </c>
      <c r="B1618" s="2" t="s">
        <v>1173</v>
      </c>
      <c r="C1618" s="2" t="s">
        <v>1174</v>
      </c>
      <c r="D1618" s="2" t="s">
        <v>50</v>
      </c>
      <c r="E1618" s="2" t="s">
        <v>278</v>
      </c>
      <c r="F1618" s="5">
        <v>504</v>
      </c>
      <c r="G1618">
        <v>1</v>
      </c>
      <c r="H1618" t="s">
        <v>5089</v>
      </c>
    </row>
    <row r="1619" spans="1:8" x14ac:dyDescent="0.25">
      <c r="A1619" s="2" t="s">
        <v>1199</v>
      </c>
      <c r="B1619" s="2" t="s">
        <v>1173</v>
      </c>
      <c r="C1619" s="2" t="s">
        <v>1174</v>
      </c>
      <c r="D1619" s="2" t="s">
        <v>50</v>
      </c>
      <c r="E1619" s="2" t="s">
        <v>278</v>
      </c>
      <c r="F1619" s="5">
        <v>358</v>
      </c>
      <c r="G1619">
        <v>1</v>
      </c>
      <c r="H1619" t="s">
        <v>5090</v>
      </c>
    </row>
    <row r="1620" spans="1:8" x14ac:dyDescent="0.25">
      <c r="A1620" s="2" t="s">
        <v>1199</v>
      </c>
      <c r="B1620" s="2" t="s">
        <v>1173</v>
      </c>
      <c r="C1620" s="2" t="s">
        <v>1175</v>
      </c>
      <c r="D1620" s="2" t="s">
        <v>50</v>
      </c>
      <c r="E1620" s="2" t="s">
        <v>278</v>
      </c>
      <c r="F1620" s="5">
        <v>1</v>
      </c>
      <c r="G1620">
        <v>2</v>
      </c>
      <c r="H1620" t="s">
        <v>5091</v>
      </c>
    </row>
    <row r="1621" spans="1:8" x14ac:dyDescent="0.25">
      <c r="A1621" s="2" t="s">
        <v>1200</v>
      </c>
      <c r="B1621" s="2" t="s">
        <v>1173</v>
      </c>
      <c r="C1621" s="2" t="s">
        <v>1174</v>
      </c>
      <c r="D1621" s="2" t="s">
        <v>50</v>
      </c>
      <c r="E1621" s="2" t="s">
        <v>278</v>
      </c>
      <c r="F1621" s="5">
        <v>219</v>
      </c>
      <c r="G1621">
        <v>1</v>
      </c>
      <c r="H1621" t="s">
        <v>5092</v>
      </c>
    </row>
    <row r="1622" spans="1:8" x14ac:dyDescent="0.25">
      <c r="A1622" s="2" t="s">
        <v>1200</v>
      </c>
      <c r="B1622" s="2" t="s">
        <v>48</v>
      </c>
      <c r="C1622" s="2" t="s">
        <v>1152</v>
      </c>
      <c r="D1622" s="2" t="s">
        <v>50</v>
      </c>
      <c r="E1622" s="2" t="s">
        <v>51</v>
      </c>
      <c r="F1622" s="5">
        <v>1</v>
      </c>
      <c r="G1622">
        <v>2</v>
      </c>
      <c r="H1622" t="s">
        <v>5093</v>
      </c>
    </row>
    <row r="1623" spans="1:8" x14ac:dyDescent="0.25">
      <c r="A1623" s="2" t="s">
        <v>1201</v>
      </c>
      <c r="B1623" s="2" t="s">
        <v>1173</v>
      </c>
      <c r="C1623" s="2" t="s">
        <v>1175</v>
      </c>
      <c r="D1623" s="2" t="s">
        <v>50</v>
      </c>
      <c r="E1623" s="2" t="s">
        <v>278</v>
      </c>
      <c r="F1623" s="5">
        <v>405</v>
      </c>
      <c r="G1623">
        <v>1</v>
      </c>
      <c r="H1623" t="s">
        <v>5094</v>
      </c>
    </row>
    <row r="1624" spans="1:8" x14ac:dyDescent="0.25">
      <c r="A1624" s="2" t="s">
        <v>1201</v>
      </c>
      <c r="B1624" s="2" t="s">
        <v>1173</v>
      </c>
      <c r="C1624" s="2" t="s">
        <v>1174</v>
      </c>
      <c r="D1624" s="2" t="s">
        <v>50</v>
      </c>
      <c r="E1624" s="2" t="s">
        <v>278</v>
      </c>
      <c r="F1624" s="5">
        <v>164</v>
      </c>
      <c r="G1624">
        <v>2</v>
      </c>
      <c r="H1624" t="s">
        <v>5095</v>
      </c>
    </row>
    <row r="1625" spans="1:8" x14ac:dyDescent="0.25">
      <c r="A1625" s="2" t="s">
        <v>1201</v>
      </c>
      <c r="B1625" s="2" t="s">
        <v>1173</v>
      </c>
      <c r="C1625" s="2" t="s">
        <v>1176</v>
      </c>
      <c r="D1625" s="2" t="s">
        <v>50</v>
      </c>
      <c r="E1625" s="2" t="s">
        <v>278</v>
      </c>
      <c r="F1625" s="5">
        <v>1</v>
      </c>
      <c r="G1625">
        <v>3</v>
      </c>
      <c r="H1625" t="s">
        <v>5096</v>
      </c>
    </row>
    <row r="1626" spans="1:8" x14ac:dyDescent="0.25">
      <c r="A1626" s="2" t="s">
        <v>1202</v>
      </c>
      <c r="B1626" s="2" t="s">
        <v>58</v>
      </c>
      <c r="C1626" s="2" t="s">
        <v>1066</v>
      </c>
      <c r="D1626" s="2" t="s">
        <v>50</v>
      </c>
      <c r="E1626" s="2" t="s">
        <v>70</v>
      </c>
      <c r="F1626" s="5">
        <v>1077</v>
      </c>
      <c r="G1626">
        <v>1</v>
      </c>
      <c r="H1626" t="s">
        <v>5097</v>
      </c>
    </row>
    <row r="1627" spans="1:8" x14ac:dyDescent="0.25">
      <c r="A1627" s="2" t="s">
        <v>1203</v>
      </c>
      <c r="B1627" s="2" t="s">
        <v>58</v>
      </c>
      <c r="C1627" s="2" t="s">
        <v>1066</v>
      </c>
      <c r="D1627" s="2" t="s">
        <v>50</v>
      </c>
      <c r="E1627" s="2" t="s">
        <v>70</v>
      </c>
      <c r="F1627" s="5">
        <v>1268</v>
      </c>
      <c r="G1627">
        <v>1</v>
      </c>
      <c r="H1627" t="s">
        <v>5098</v>
      </c>
    </row>
    <row r="1628" spans="1:8" x14ac:dyDescent="0.25">
      <c r="A1628" s="2" t="s">
        <v>1204</v>
      </c>
      <c r="B1628" s="2" t="s">
        <v>58</v>
      </c>
      <c r="C1628" s="2" t="s">
        <v>1066</v>
      </c>
      <c r="D1628" s="2" t="s">
        <v>50</v>
      </c>
      <c r="E1628" s="2" t="s">
        <v>70</v>
      </c>
      <c r="F1628" s="5">
        <v>222</v>
      </c>
      <c r="G1628">
        <v>1</v>
      </c>
      <c r="H1628" t="s">
        <v>5099</v>
      </c>
    </row>
    <row r="1629" spans="1:8" x14ac:dyDescent="0.25">
      <c r="A1629" s="2" t="s">
        <v>1204</v>
      </c>
      <c r="B1629" s="2" t="s">
        <v>491</v>
      </c>
      <c r="C1629" s="2" t="s">
        <v>521</v>
      </c>
      <c r="D1629" s="2" t="s">
        <v>493</v>
      </c>
      <c r="E1629" s="2" t="s">
        <v>491</v>
      </c>
      <c r="F1629" s="5">
        <v>202</v>
      </c>
      <c r="G1629">
        <v>2</v>
      </c>
      <c r="H1629" t="s">
        <v>5100</v>
      </c>
    </row>
    <row r="1630" spans="1:8" x14ac:dyDescent="0.25">
      <c r="A1630" s="2" t="s">
        <v>1205</v>
      </c>
      <c r="B1630" s="2" t="s">
        <v>58</v>
      </c>
      <c r="C1630" s="2" t="s">
        <v>1066</v>
      </c>
      <c r="D1630" s="2" t="s">
        <v>50</v>
      </c>
      <c r="E1630" s="2" t="s">
        <v>70</v>
      </c>
      <c r="F1630" s="5">
        <v>892</v>
      </c>
      <c r="G1630">
        <v>1</v>
      </c>
      <c r="H1630" t="s">
        <v>5101</v>
      </c>
    </row>
    <row r="1631" spans="1:8" x14ac:dyDescent="0.25">
      <c r="A1631" s="2" t="s">
        <v>1206</v>
      </c>
      <c r="B1631" s="2" t="s">
        <v>58</v>
      </c>
      <c r="C1631" s="2" t="s">
        <v>1066</v>
      </c>
      <c r="D1631" s="2" t="s">
        <v>50</v>
      </c>
      <c r="E1631" s="2" t="s">
        <v>70</v>
      </c>
      <c r="F1631" s="5">
        <v>201</v>
      </c>
      <c r="G1631">
        <v>1</v>
      </c>
      <c r="H1631" t="s">
        <v>5102</v>
      </c>
    </row>
    <row r="1632" spans="1:8" x14ac:dyDescent="0.25">
      <c r="A1632" s="2" t="s">
        <v>1206</v>
      </c>
      <c r="B1632" s="2" t="s">
        <v>491</v>
      </c>
      <c r="C1632" s="2" t="s">
        <v>521</v>
      </c>
      <c r="D1632" s="2" t="s">
        <v>493</v>
      </c>
      <c r="E1632" s="2" t="s">
        <v>491</v>
      </c>
      <c r="F1632" s="5">
        <v>39</v>
      </c>
      <c r="G1632">
        <v>2</v>
      </c>
      <c r="H1632" t="s">
        <v>5103</v>
      </c>
    </row>
    <row r="1633" spans="1:8" x14ac:dyDescent="0.25">
      <c r="A1633" s="2" t="s">
        <v>1207</v>
      </c>
      <c r="B1633" s="2" t="s">
        <v>58</v>
      </c>
      <c r="C1633" s="2" t="s">
        <v>1066</v>
      </c>
      <c r="D1633" s="2" t="s">
        <v>50</v>
      </c>
      <c r="E1633" s="2" t="s">
        <v>70</v>
      </c>
      <c r="F1633" s="5">
        <v>774</v>
      </c>
      <c r="G1633">
        <v>1</v>
      </c>
      <c r="H1633" t="s">
        <v>5104</v>
      </c>
    </row>
    <row r="1634" spans="1:8" x14ac:dyDescent="0.25">
      <c r="A1634" s="2" t="s">
        <v>1208</v>
      </c>
      <c r="B1634" s="2" t="s">
        <v>58</v>
      </c>
      <c r="C1634" s="2" t="s">
        <v>1066</v>
      </c>
      <c r="D1634" s="2" t="s">
        <v>50</v>
      </c>
      <c r="E1634" s="2" t="s">
        <v>70</v>
      </c>
      <c r="F1634" s="5">
        <v>272</v>
      </c>
      <c r="G1634">
        <v>1</v>
      </c>
      <c r="H1634" t="s">
        <v>5105</v>
      </c>
    </row>
    <row r="1635" spans="1:8" x14ac:dyDescent="0.25">
      <c r="A1635" s="2" t="s">
        <v>1208</v>
      </c>
      <c r="B1635" s="2" t="s">
        <v>76</v>
      </c>
      <c r="C1635" s="2" t="s">
        <v>897</v>
      </c>
      <c r="D1635" s="2" t="s">
        <v>50</v>
      </c>
      <c r="E1635" s="2" t="s">
        <v>70</v>
      </c>
      <c r="F1635" s="5">
        <v>4</v>
      </c>
      <c r="G1635">
        <v>2</v>
      </c>
      <c r="H1635" t="s">
        <v>5106</v>
      </c>
    </row>
    <row r="1636" spans="1:8" x14ac:dyDescent="0.25">
      <c r="A1636" s="2" t="s">
        <v>1209</v>
      </c>
      <c r="B1636" s="2" t="s">
        <v>58</v>
      </c>
      <c r="C1636" s="2" t="s">
        <v>1066</v>
      </c>
      <c r="D1636" s="2" t="s">
        <v>50</v>
      </c>
      <c r="E1636" s="2" t="s">
        <v>70</v>
      </c>
      <c r="F1636" s="5">
        <v>524</v>
      </c>
      <c r="G1636">
        <v>1</v>
      </c>
      <c r="H1636" t="s">
        <v>5107</v>
      </c>
    </row>
    <row r="1637" spans="1:8" x14ac:dyDescent="0.25">
      <c r="A1637" s="2" t="s">
        <v>1209</v>
      </c>
      <c r="B1637" s="2" t="s">
        <v>1052</v>
      </c>
      <c r="C1637" s="2" t="s">
        <v>1061</v>
      </c>
      <c r="D1637" s="2" t="s">
        <v>50</v>
      </c>
      <c r="E1637" s="2" t="s">
        <v>168</v>
      </c>
      <c r="F1637" s="5">
        <v>27</v>
      </c>
      <c r="G1637">
        <v>2</v>
      </c>
      <c r="H1637" t="s">
        <v>5108</v>
      </c>
    </row>
    <row r="1638" spans="1:8" x14ac:dyDescent="0.25">
      <c r="A1638" s="2" t="s">
        <v>1209</v>
      </c>
      <c r="B1638" s="2" t="s">
        <v>76</v>
      </c>
      <c r="C1638" s="2" t="s">
        <v>897</v>
      </c>
      <c r="D1638" s="2" t="s">
        <v>50</v>
      </c>
      <c r="E1638" s="2" t="s">
        <v>70</v>
      </c>
      <c r="F1638" s="5">
        <v>5</v>
      </c>
      <c r="G1638">
        <v>3</v>
      </c>
      <c r="H1638" t="s">
        <v>5109</v>
      </c>
    </row>
    <row r="1639" spans="1:8" x14ac:dyDescent="0.25">
      <c r="A1639" s="2" t="s">
        <v>1210</v>
      </c>
      <c r="B1639" s="2" t="s">
        <v>58</v>
      </c>
      <c r="C1639" s="2" t="s">
        <v>1066</v>
      </c>
      <c r="D1639" s="2" t="s">
        <v>50</v>
      </c>
      <c r="E1639" s="2" t="s">
        <v>70</v>
      </c>
      <c r="F1639" s="5">
        <v>781</v>
      </c>
      <c r="G1639">
        <v>1</v>
      </c>
      <c r="H1639" t="s">
        <v>5110</v>
      </c>
    </row>
    <row r="1640" spans="1:8" x14ac:dyDescent="0.25">
      <c r="A1640" s="2" t="s">
        <v>1210</v>
      </c>
      <c r="B1640" s="2" t="s">
        <v>1052</v>
      </c>
      <c r="C1640" s="2" t="s">
        <v>1061</v>
      </c>
      <c r="D1640" s="2" t="s">
        <v>50</v>
      </c>
      <c r="E1640" s="2" t="s">
        <v>168</v>
      </c>
      <c r="F1640" s="5">
        <v>8</v>
      </c>
      <c r="G1640">
        <v>2</v>
      </c>
      <c r="H1640" t="s">
        <v>5111</v>
      </c>
    </row>
    <row r="1641" spans="1:8" x14ac:dyDescent="0.25">
      <c r="A1641" s="2" t="s">
        <v>1212</v>
      </c>
      <c r="B1641" s="2" t="s">
        <v>58</v>
      </c>
      <c r="C1641" s="2" t="s">
        <v>1213</v>
      </c>
      <c r="D1641" s="2" t="s">
        <v>50</v>
      </c>
      <c r="E1641" s="2" t="s">
        <v>211</v>
      </c>
      <c r="F1641" s="5">
        <v>313</v>
      </c>
      <c r="G1641">
        <v>1</v>
      </c>
      <c r="H1641" t="s">
        <v>5112</v>
      </c>
    </row>
    <row r="1642" spans="1:8" x14ac:dyDescent="0.25">
      <c r="A1642" s="2" t="s">
        <v>1214</v>
      </c>
      <c r="B1642" s="2" t="s">
        <v>58</v>
      </c>
      <c r="C1642" s="2" t="s">
        <v>842</v>
      </c>
      <c r="D1642" s="2" t="s">
        <v>50</v>
      </c>
      <c r="E1642" s="2" t="s">
        <v>211</v>
      </c>
      <c r="F1642" s="5">
        <v>473</v>
      </c>
      <c r="G1642">
        <v>1</v>
      </c>
      <c r="H1642" t="s">
        <v>5113</v>
      </c>
    </row>
    <row r="1643" spans="1:8" x14ac:dyDescent="0.25">
      <c r="A1643" s="2" t="s">
        <v>1215</v>
      </c>
      <c r="B1643" s="2" t="s">
        <v>58</v>
      </c>
      <c r="C1643" s="2" t="s">
        <v>842</v>
      </c>
      <c r="D1643" s="2" t="s">
        <v>50</v>
      </c>
      <c r="E1643" s="2" t="s">
        <v>211</v>
      </c>
      <c r="F1643" s="5">
        <v>366</v>
      </c>
      <c r="G1643">
        <v>1</v>
      </c>
      <c r="H1643" t="s">
        <v>5114</v>
      </c>
    </row>
    <row r="1644" spans="1:8" x14ac:dyDescent="0.25">
      <c r="A1644" s="2" t="s">
        <v>1215</v>
      </c>
      <c r="B1644" s="2" t="s">
        <v>58</v>
      </c>
      <c r="C1644" s="2" t="s">
        <v>1213</v>
      </c>
      <c r="D1644" s="2" t="s">
        <v>50</v>
      </c>
      <c r="E1644" s="2" t="s">
        <v>211</v>
      </c>
      <c r="F1644" s="5">
        <v>43</v>
      </c>
      <c r="G1644">
        <v>2</v>
      </c>
      <c r="H1644" t="s">
        <v>5115</v>
      </c>
    </row>
    <row r="1645" spans="1:8" x14ac:dyDescent="0.25">
      <c r="A1645" s="2" t="s">
        <v>1216</v>
      </c>
      <c r="B1645" s="2" t="s">
        <v>58</v>
      </c>
      <c r="C1645" s="2" t="s">
        <v>842</v>
      </c>
      <c r="D1645" s="2" t="s">
        <v>50</v>
      </c>
      <c r="E1645" s="2" t="s">
        <v>211</v>
      </c>
      <c r="F1645" s="5">
        <v>758</v>
      </c>
      <c r="G1645">
        <v>1</v>
      </c>
      <c r="H1645" t="s">
        <v>5116</v>
      </c>
    </row>
    <row r="1646" spans="1:8" x14ac:dyDescent="0.25">
      <c r="A1646" s="2" t="s">
        <v>1216</v>
      </c>
      <c r="B1646" s="2" t="s">
        <v>58</v>
      </c>
      <c r="C1646" s="2" t="s">
        <v>1213</v>
      </c>
      <c r="D1646" s="2" t="s">
        <v>50</v>
      </c>
      <c r="E1646" s="2" t="s">
        <v>211</v>
      </c>
      <c r="F1646" s="5">
        <v>5</v>
      </c>
      <c r="G1646">
        <v>2</v>
      </c>
      <c r="H1646" t="s">
        <v>5117</v>
      </c>
    </row>
    <row r="1647" spans="1:8" x14ac:dyDescent="0.25">
      <c r="A1647" s="2" t="s">
        <v>1217</v>
      </c>
      <c r="B1647" s="2" t="s">
        <v>58</v>
      </c>
      <c r="C1647" s="2" t="s">
        <v>842</v>
      </c>
      <c r="D1647" s="2" t="s">
        <v>50</v>
      </c>
      <c r="E1647" s="2" t="s">
        <v>211</v>
      </c>
      <c r="F1647" s="5">
        <v>373</v>
      </c>
      <c r="G1647">
        <v>1</v>
      </c>
      <c r="H1647" t="s">
        <v>5118</v>
      </c>
    </row>
    <row r="1648" spans="1:8" x14ac:dyDescent="0.25">
      <c r="A1648" s="2" t="s">
        <v>1217</v>
      </c>
      <c r="B1648" s="2" t="s">
        <v>58</v>
      </c>
      <c r="C1648" s="2" t="s">
        <v>1213</v>
      </c>
      <c r="D1648" s="2" t="s">
        <v>50</v>
      </c>
      <c r="E1648" s="2" t="s">
        <v>211</v>
      </c>
      <c r="F1648" s="5">
        <v>5</v>
      </c>
      <c r="G1648">
        <v>2</v>
      </c>
      <c r="H1648" t="s">
        <v>5119</v>
      </c>
    </row>
    <row r="1649" spans="1:8" x14ac:dyDescent="0.25">
      <c r="A1649" s="2" t="s">
        <v>1218</v>
      </c>
      <c r="B1649" s="2" t="s">
        <v>58</v>
      </c>
      <c r="C1649" s="2" t="s">
        <v>842</v>
      </c>
      <c r="D1649" s="2" t="s">
        <v>50</v>
      </c>
      <c r="E1649" s="2" t="s">
        <v>211</v>
      </c>
      <c r="F1649" s="5">
        <v>209</v>
      </c>
      <c r="G1649">
        <v>1</v>
      </c>
      <c r="H1649" t="s">
        <v>5120</v>
      </c>
    </row>
    <row r="1650" spans="1:8" x14ac:dyDescent="0.25">
      <c r="A1650" s="2" t="s">
        <v>1219</v>
      </c>
      <c r="B1650" s="2" t="s">
        <v>58</v>
      </c>
      <c r="C1650" s="2" t="s">
        <v>842</v>
      </c>
      <c r="D1650" s="2" t="s">
        <v>50</v>
      </c>
      <c r="E1650" s="2" t="s">
        <v>211</v>
      </c>
      <c r="F1650" s="5">
        <v>610</v>
      </c>
      <c r="G1650">
        <v>1</v>
      </c>
      <c r="H1650" t="s">
        <v>5121</v>
      </c>
    </row>
    <row r="1651" spans="1:8" x14ac:dyDescent="0.25">
      <c r="A1651" s="2" t="s">
        <v>1220</v>
      </c>
      <c r="B1651" s="2" t="s">
        <v>58</v>
      </c>
      <c r="C1651" s="2" t="s">
        <v>842</v>
      </c>
      <c r="D1651" s="2" t="s">
        <v>50</v>
      </c>
      <c r="E1651" s="2" t="s">
        <v>211</v>
      </c>
      <c r="F1651" s="5">
        <v>432</v>
      </c>
      <c r="G1651">
        <v>1</v>
      </c>
      <c r="H1651" t="s">
        <v>5122</v>
      </c>
    </row>
    <row r="1652" spans="1:8" x14ac:dyDescent="0.25">
      <c r="A1652" s="2" t="s">
        <v>1221</v>
      </c>
      <c r="B1652" s="2" t="s">
        <v>58</v>
      </c>
      <c r="C1652" s="2" t="s">
        <v>842</v>
      </c>
      <c r="D1652" s="2" t="s">
        <v>50</v>
      </c>
      <c r="E1652" s="2" t="s">
        <v>211</v>
      </c>
      <c r="F1652" s="5">
        <v>1140</v>
      </c>
      <c r="G1652">
        <v>1</v>
      </c>
      <c r="H1652" t="s">
        <v>5123</v>
      </c>
    </row>
    <row r="1653" spans="1:8" x14ac:dyDescent="0.25">
      <c r="A1653" s="2" t="s">
        <v>1222</v>
      </c>
      <c r="B1653" s="2" t="s">
        <v>58</v>
      </c>
      <c r="C1653" s="2" t="s">
        <v>842</v>
      </c>
      <c r="D1653" s="2" t="s">
        <v>50</v>
      </c>
      <c r="E1653" s="2" t="s">
        <v>211</v>
      </c>
      <c r="F1653" s="5">
        <v>249</v>
      </c>
      <c r="G1653">
        <v>1</v>
      </c>
      <c r="H1653" t="s">
        <v>5124</v>
      </c>
    </row>
    <row r="1654" spans="1:8" x14ac:dyDescent="0.25">
      <c r="A1654" s="2" t="s">
        <v>1223</v>
      </c>
      <c r="B1654" s="2" t="s">
        <v>58</v>
      </c>
      <c r="C1654" s="2" t="s">
        <v>842</v>
      </c>
      <c r="D1654" s="2" t="s">
        <v>50</v>
      </c>
      <c r="E1654" s="2" t="s">
        <v>211</v>
      </c>
      <c r="F1654" s="5">
        <v>192</v>
      </c>
      <c r="G1654">
        <v>1</v>
      </c>
      <c r="H1654" t="s">
        <v>5125</v>
      </c>
    </row>
    <row r="1655" spans="1:8" x14ac:dyDescent="0.25">
      <c r="A1655" s="2" t="s">
        <v>1224</v>
      </c>
      <c r="B1655" s="2" t="s">
        <v>58</v>
      </c>
      <c r="C1655" s="2" t="s">
        <v>1213</v>
      </c>
      <c r="D1655" s="2" t="s">
        <v>50</v>
      </c>
      <c r="E1655" s="2" t="s">
        <v>211</v>
      </c>
      <c r="F1655" s="5">
        <v>205</v>
      </c>
      <c r="G1655">
        <v>1</v>
      </c>
      <c r="H1655" t="s">
        <v>5126</v>
      </c>
    </row>
    <row r="1656" spans="1:8" x14ac:dyDescent="0.25">
      <c r="A1656" s="2" t="s">
        <v>1225</v>
      </c>
      <c r="B1656" s="2" t="s">
        <v>58</v>
      </c>
      <c r="C1656" s="2" t="s">
        <v>842</v>
      </c>
      <c r="D1656" s="2" t="s">
        <v>50</v>
      </c>
      <c r="E1656" s="2" t="s">
        <v>211</v>
      </c>
      <c r="F1656" s="5">
        <v>33</v>
      </c>
      <c r="G1656">
        <v>1</v>
      </c>
      <c r="H1656" t="s">
        <v>5127</v>
      </c>
    </row>
    <row r="1657" spans="1:8" x14ac:dyDescent="0.25">
      <c r="A1657" s="2" t="s">
        <v>1226</v>
      </c>
      <c r="B1657" s="2" t="s">
        <v>58</v>
      </c>
      <c r="C1657" s="2" t="s">
        <v>1213</v>
      </c>
      <c r="D1657" s="2" t="s">
        <v>50</v>
      </c>
      <c r="E1657" s="2" t="s">
        <v>211</v>
      </c>
      <c r="F1657" s="5">
        <v>743</v>
      </c>
      <c r="G1657">
        <v>1</v>
      </c>
      <c r="H1657" t="s">
        <v>5128</v>
      </c>
    </row>
    <row r="1658" spans="1:8" x14ac:dyDescent="0.25">
      <c r="A1658" s="2" t="s">
        <v>1227</v>
      </c>
      <c r="B1658" s="2" t="s">
        <v>58</v>
      </c>
      <c r="C1658" s="2" t="s">
        <v>1213</v>
      </c>
      <c r="D1658" s="2" t="s">
        <v>50</v>
      </c>
      <c r="E1658" s="2" t="s">
        <v>211</v>
      </c>
      <c r="F1658" s="5">
        <v>369</v>
      </c>
      <c r="G1658">
        <v>1</v>
      </c>
      <c r="H1658" t="s">
        <v>5129</v>
      </c>
    </row>
    <row r="1659" spans="1:8" x14ac:dyDescent="0.25">
      <c r="A1659" s="2" t="s">
        <v>1227</v>
      </c>
      <c r="B1659" s="2" t="s">
        <v>58</v>
      </c>
      <c r="C1659" s="2" t="s">
        <v>842</v>
      </c>
      <c r="D1659" s="2" t="s">
        <v>50</v>
      </c>
      <c r="E1659" s="2" t="s">
        <v>211</v>
      </c>
      <c r="F1659" s="5">
        <v>56</v>
      </c>
      <c r="G1659">
        <v>2</v>
      </c>
      <c r="H1659" t="s">
        <v>5130</v>
      </c>
    </row>
    <row r="1660" spans="1:8" x14ac:dyDescent="0.25">
      <c r="A1660" s="2" t="s">
        <v>1228</v>
      </c>
      <c r="B1660" s="2" t="s">
        <v>58</v>
      </c>
      <c r="C1660" s="2" t="s">
        <v>1213</v>
      </c>
      <c r="D1660" s="2" t="s">
        <v>50</v>
      </c>
      <c r="E1660" s="2" t="s">
        <v>211</v>
      </c>
      <c r="F1660" s="5">
        <v>999</v>
      </c>
      <c r="G1660">
        <v>1</v>
      </c>
      <c r="H1660" t="s">
        <v>5131</v>
      </c>
    </row>
    <row r="1661" spans="1:8" x14ac:dyDescent="0.25">
      <c r="A1661" s="2" t="s">
        <v>1228</v>
      </c>
      <c r="B1661" s="2" t="s">
        <v>58</v>
      </c>
      <c r="C1661" s="2" t="s">
        <v>842</v>
      </c>
      <c r="D1661" s="2" t="s">
        <v>50</v>
      </c>
      <c r="E1661" s="2" t="s">
        <v>211</v>
      </c>
      <c r="F1661" s="5">
        <v>61</v>
      </c>
      <c r="G1661">
        <v>2</v>
      </c>
      <c r="H1661" t="s">
        <v>5132</v>
      </c>
    </row>
    <row r="1662" spans="1:8" x14ac:dyDescent="0.25">
      <c r="A1662" s="2" t="s">
        <v>1229</v>
      </c>
      <c r="B1662" s="2" t="s">
        <v>58</v>
      </c>
      <c r="C1662" s="2" t="s">
        <v>1213</v>
      </c>
      <c r="D1662" s="2" t="s">
        <v>50</v>
      </c>
      <c r="E1662" s="2" t="s">
        <v>211</v>
      </c>
      <c r="F1662" s="5">
        <v>614</v>
      </c>
      <c r="G1662">
        <v>1</v>
      </c>
      <c r="H1662" t="s">
        <v>5133</v>
      </c>
    </row>
    <row r="1663" spans="1:8" x14ac:dyDescent="0.25">
      <c r="A1663" s="2" t="s">
        <v>1229</v>
      </c>
      <c r="B1663" s="2" t="s">
        <v>58</v>
      </c>
      <c r="C1663" s="2" t="s">
        <v>842</v>
      </c>
      <c r="D1663" s="2" t="s">
        <v>50</v>
      </c>
      <c r="E1663" s="2" t="s">
        <v>211</v>
      </c>
      <c r="F1663" s="5">
        <v>33</v>
      </c>
      <c r="G1663">
        <v>2</v>
      </c>
      <c r="H1663" t="s">
        <v>5134</v>
      </c>
    </row>
    <row r="1664" spans="1:8" x14ac:dyDescent="0.25">
      <c r="A1664" s="2" t="s">
        <v>1230</v>
      </c>
      <c r="B1664" s="2" t="s">
        <v>58</v>
      </c>
      <c r="C1664" s="2" t="s">
        <v>1213</v>
      </c>
      <c r="D1664" s="2" t="s">
        <v>50</v>
      </c>
      <c r="E1664" s="2" t="s">
        <v>211</v>
      </c>
      <c r="F1664" s="5">
        <v>666</v>
      </c>
      <c r="G1664">
        <v>1</v>
      </c>
      <c r="H1664" t="s">
        <v>5135</v>
      </c>
    </row>
    <row r="1665" spans="1:8" x14ac:dyDescent="0.25">
      <c r="A1665" s="2" t="s">
        <v>1230</v>
      </c>
      <c r="B1665" s="2" t="s">
        <v>58</v>
      </c>
      <c r="C1665" s="2" t="s">
        <v>842</v>
      </c>
      <c r="D1665" s="2" t="s">
        <v>50</v>
      </c>
      <c r="E1665" s="2" t="s">
        <v>211</v>
      </c>
      <c r="F1665" s="5">
        <v>23</v>
      </c>
      <c r="G1665">
        <v>2</v>
      </c>
      <c r="H1665" t="s">
        <v>5136</v>
      </c>
    </row>
    <row r="1666" spans="1:8" x14ac:dyDescent="0.25">
      <c r="A1666" s="2" t="s">
        <v>1231</v>
      </c>
      <c r="B1666" s="2" t="s">
        <v>58</v>
      </c>
      <c r="C1666" s="2" t="s">
        <v>1213</v>
      </c>
      <c r="D1666" s="2" t="s">
        <v>50</v>
      </c>
      <c r="E1666" s="2" t="s">
        <v>211</v>
      </c>
      <c r="F1666" s="5">
        <v>747</v>
      </c>
      <c r="G1666">
        <v>1</v>
      </c>
      <c r="H1666" t="s">
        <v>5137</v>
      </c>
    </row>
    <row r="1667" spans="1:8" x14ac:dyDescent="0.25">
      <c r="A1667" s="2" t="s">
        <v>1231</v>
      </c>
      <c r="B1667" s="2" t="s">
        <v>58</v>
      </c>
      <c r="C1667" s="2" t="s">
        <v>842</v>
      </c>
      <c r="D1667" s="2" t="s">
        <v>50</v>
      </c>
      <c r="E1667" s="2" t="s">
        <v>211</v>
      </c>
      <c r="F1667" s="5">
        <v>1</v>
      </c>
      <c r="G1667">
        <v>2</v>
      </c>
      <c r="H1667" t="s">
        <v>5138</v>
      </c>
    </row>
    <row r="1668" spans="1:8" x14ac:dyDescent="0.25">
      <c r="A1668" s="2" t="s">
        <v>1232</v>
      </c>
      <c r="B1668" s="2" t="s">
        <v>58</v>
      </c>
      <c r="C1668" s="2" t="s">
        <v>1213</v>
      </c>
      <c r="D1668" s="2" t="s">
        <v>50</v>
      </c>
      <c r="E1668" s="2" t="s">
        <v>211</v>
      </c>
      <c r="F1668" s="5">
        <v>1073</v>
      </c>
      <c r="G1668">
        <v>1</v>
      </c>
      <c r="H1668" t="s">
        <v>5139</v>
      </c>
    </row>
    <row r="1669" spans="1:8" x14ac:dyDescent="0.25">
      <c r="A1669" s="2" t="s">
        <v>1233</v>
      </c>
      <c r="B1669" s="2" t="s">
        <v>58</v>
      </c>
      <c r="C1669" s="2" t="s">
        <v>231</v>
      </c>
      <c r="D1669" s="2" t="s">
        <v>50</v>
      </c>
      <c r="E1669" s="2" t="s">
        <v>211</v>
      </c>
      <c r="F1669" s="5">
        <v>906</v>
      </c>
      <c r="G1669">
        <v>1</v>
      </c>
      <c r="H1669" t="s">
        <v>5140</v>
      </c>
    </row>
    <row r="1670" spans="1:8" x14ac:dyDescent="0.25">
      <c r="A1670" s="2" t="s">
        <v>1234</v>
      </c>
      <c r="B1670" s="2" t="s">
        <v>58</v>
      </c>
      <c r="C1670" s="2" t="s">
        <v>231</v>
      </c>
      <c r="D1670" s="2" t="s">
        <v>50</v>
      </c>
      <c r="E1670" s="2" t="s">
        <v>211</v>
      </c>
      <c r="F1670" s="5">
        <v>1101</v>
      </c>
      <c r="G1670">
        <v>1</v>
      </c>
      <c r="H1670" t="s">
        <v>5141</v>
      </c>
    </row>
    <row r="1671" spans="1:8" x14ac:dyDescent="0.25">
      <c r="A1671" s="2" t="s">
        <v>1235</v>
      </c>
      <c r="B1671" s="2" t="s">
        <v>58</v>
      </c>
      <c r="C1671" s="2" t="s">
        <v>231</v>
      </c>
      <c r="D1671" s="2" t="s">
        <v>50</v>
      </c>
      <c r="E1671" s="2" t="s">
        <v>211</v>
      </c>
      <c r="F1671" s="5">
        <v>1410</v>
      </c>
      <c r="G1671">
        <v>1</v>
      </c>
      <c r="H1671" t="s">
        <v>5142</v>
      </c>
    </row>
    <row r="1672" spans="1:8" x14ac:dyDescent="0.25">
      <c r="A1672" s="2" t="s">
        <v>1235</v>
      </c>
      <c r="B1672" s="2" t="s">
        <v>58</v>
      </c>
      <c r="C1672" s="2" t="s">
        <v>224</v>
      </c>
      <c r="D1672" s="2" t="s">
        <v>50</v>
      </c>
      <c r="E1672" s="2" t="s">
        <v>211</v>
      </c>
      <c r="F1672" s="5">
        <v>3</v>
      </c>
      <c r="G1672">
        <v>2</v>
      </c>
      <c r="H1672" t="s">
        <v>5143</v>
      </c>
    </row>
    <row r="1673" spans="1:8" x14ac:dyDescent="0.25">
      <c r="A1673" s="2" t="s">
        <v>1236</v>
      </c>
      <c r="B1673" s="2" t="s">
        <v>58</v>
      </c>
      <c r="C1673" s="2" t="s">
        <v>231</v>
      </c>
      <c r="D1673" s="2" t="s">
        <v>50</v>
      </c>
      <c r="E1673" s="2" t="s">
        <v>211</v>
      </c>
      <c r="F1673" s="5">
        <v>425</v>
      </c>
      <c r="G1673">
        <v>1</v>
      </c>
      <c r="H1673" t="s">
        <v>5144</v>
      </c>
    </row>
    <row r="1674" spans="1:8" x14ac:dyDescent="0.25">
      <c r="A1674" s="2" t="s">
        <v>1236</v>
      </c>
      <c r="B1674" s="2" t="s">
        <v>58</v>
      </c>
      <c r="C1674" s="2" t="s">
        <v>228</v>
      </c>
      <c r="D1674" s="2" t="s">
        <v>50</v>
      </c>
      <c r="E1674" s="2" t="s">
        <v>211</v>
      </c>
      <c r="F1674" s="5">
        <v>3</v>
      </c>
      <c r="G1674">
        <v>2</v>
      </c>
      <c r="H1674" t="s">
        <v>5145</v>
      </c>
    </row>
    <row r="1675" spans="1:8" x14ac:dyDescent="0.25">
      <c r="A1675" s="2" t="s">
        <v>1237</v>
      </c>
      <c r="B1675" s="2" t="s">
        <v>58</v>
      </c>
      <c r="C1675" s="2" t="s">
        <v>231</v>
      </c>
      <c r="D1675" s="2" t="s">
        <v>50</v>
      </c>
      <c r="E1675" s="2" t="s">
        <v>211</v>
      </c>
      <c r="F1675" s="5">
        <v>301</v>
      </c>
      <c r="G1675">
        <v>1</v>
      </c>
      <c r="H1675" t="s">
        <v>5146</v>
      </c>
    </row>
    <row r="1676" spans="1:8" x14ac:dyDescent="0.25">
      <c r="A1676" s="2" t="s">
        <v>1238</v>
      </c>
      <c r="B1676" s="2" t="s">
        <v>58</v>
      </c>
      <c r="C1676" s="2" t="s">
        <v>231</v>
      </c>
      <c r="D1676" s="2" t="s">
        <v>50</v>
      </c>
      <c r="E1676" s="2" t="s">
        <v>211</v>
      </c>
      <c r="F1676" s="5">
        <v>779</v>
      </c>
      <c r="G1676">
        <v>1</v>
      </c>
      <c r="H1676" t="s">
        <v>5147</v>
      </c>
    </row>
    <row r="1677" spans="1:8" x14ac:dyDescent="0.25">
      <c r="A1677" s="2" t="s">
        <v>1239</v>
      </c>
      <c r="B1677" s="2" t="s">
        <v>58</v>
      </c>
      <c r="C1677" s="2" t="s">
        <v>231</v>
      </c>
      <c r="D1677" s="2" t="s">
        <v>50</v>
      </c>
      <c r="E1677" s="2" t="s">
        <v>211</v>
      </c>
      <c r="F1677" s="5">
        <v>717</v>
      </c>
      <c r="G1677">
        <v>1</v>
      </c>
      <c r="H1677" t="s">
        <v>5148</v>
      </c>
    </row>
    <row r="1678" spans="1:8" x14ac:dyDescent="0.25">
      <c r="A1678" s="2" t="s">
        <v>1240</v>
      </c>
      <c r="B1678" s="2" t="s">
        <v>58</v>
      </c>
      <c r="C1678" s="2" t="s">
        <v>915</v>
      </c>
      <c r="D1678" s="2" t="s">
        <v>50</v>
      </c>
      <c r="E1678" s="2" t="s">
        <v>355</v>
      </c>
      <c r="F1678" s="5">
        <v>896</v>
      </c>
      <c r="G1678">
        <v>1</v>
      </c>
      <c r="H1678" t="s">
        <v>5149</v>
      </c>
    </row>
    <row r="1679" spans="1:8" x14ac:dyDescent="0.25">
      <c r="A1679" s="2" t="s">
        <v>1241</v>
      </c>
      <c r="B1679" s="2" t="s">
        <v>466</v>
      </c>
      <c r="C1679" s="2" t="s">
        <v>595</v>
      </c>
      <c r="D1679" s="2" t="s">
        <v>50</v>
      </c>
      <c r="E1679" s="2" t="s">
        <v>51</v>
      </c>
      <c r="F1679" s="5">
        <v>733</v>
      </c>
      <c r="G1679">
        <v>1</v>
      </c>
      <c r="H1679" t="s">
        <v>5150</v>
      </c>
    </row>
    <row r="1680" spans="1:8" x14ac:dyDescent="0.25">
      <c r="A1680" s="2" t="s">
        <v>1242</v>
      </c>
      <c r="B1680" s="2" t="s">
        <v>58</v>
      </c>
      <c r="C1680" s="2" t="s">
        <v>1243</v>
      </c>
      <c r="D1680" s="2" t="s">
        <v>50</v>
      </c>
      <c r="E1680" s="2" t="s">
        <v>355</v>
      </c>
      <c r="F1680" s="5">
        <v>880</v>
      </c>
      <c r="G1680">
        <v>1</v>
      </c>
      <c r="H1680" t="s">
        <v>5151</v>
      </c>
    </row>
    <row r="1681" spans="1:8" x14ac:dyDescent="0.25">
      <c r="A1681" s="2" t="s">
        <v>1242</v>
      </c>
      <c r="B1681" s="2" t="s">
        <v>58</v>
      </c>
      <c r="C1681" s="2" t="s">
        <v>915</v>
      </c>
      <c r="D1681" s="2" t="s">
        <v>50</v>
      </c>
      <c r="E1681" s="2" t="s">
        <v>355</v>
      </c>
      <c r="F1681" s="5">
        <v>13</v>
      </c>
      <c r="G1681">
        <v>2</v>
      </c>
      <c r="H1681" t="s">
        <v>5152</v>
      </c>
    </row>
    <row r="1682" spans="1:8" x14ac:dyDescent="0.25">
      <c r="A1682" s="2" t="s">
        <v>1242</v>
      </c>
      <c r="B1682" s="2" t="s">
        <v>58</v>
      </c>
      <c r="C1682" s="2" t="s">
        <v>917</v>
      </c>
      <c r="D1682" s="2" t="s">
        <v>50</v>
      </c>
      <c r="E1682" s="2" t="s">
        <v>355</v>
      </c>
      <c r="F1682" s="5">
        <v>1</v>
      </c>
      <c r="G1682">
        <v>3</v>
      </c>
      <c r="H1682" t="s">
        <v>5153</v>
      </c>
    </row>
    <row r="1683" spans="1:8" x14ac:dyDescent="0.25">
      <c r="A1683" s="2" t="s">
        <v>1244</v>
      </c>
      <c r="B1683" s="2" t="s">
        <v>58</v>
      </c>
      <c r="C1683" s="2" t="s">
        <v>915</v>
      </c>
      <c r="D1683" s="2" t="s">
        <v>50</v>
      </c>
      <c r="E1683" s="2" t="s">
        <v>355</v>
      </c>
      <c r="F1683" s="5">
        <v>407</v>
      </c>
      <c r="G1683">
        <v>1</v>
      </c>
      <c r="H1683" t="s">
        <v>5154</v>
      </c>
    </row>
    <row r="1684" spans="1:8" x14ac:dyDescent="0.25">
      <c r="A1684" s="2" t="s">
        <v>1245</v>
      </c>
      <c r="B1684" s="2" t="s">
        <v>58</v>
      </c>
      <c r="C1684" s="2" t="s">
        <v>915</v>
      </c>
      <c r="D1684" s="2" t="s">
        <v>50</v>
      </c>
      <c r="E1684" s="2" t="s">
        <v>355</v>
      </c>
      <c r="F1684" s="5">
        <v>476</v>
      </c>
      <c r="G1684">
        <v>1</v>
      </c>
      <c r="H1684" t="s">
        <v>5155</v>
      </c>
    </row>
    <row r="1685" spans="1:8" x14ac:dyDescent="0.25">
      <c r="A1685" s="2" t="s">
        <v>1246</v>
      </c>
      <c r="B1685" s="2" t="s">
        <v>58</v>
      </c>
      <c r="C1685" s="2" t="s">
        <v>915</v>
      </c>
      <c r="D1685" s="2" t="s">
        <v>50</v>
      </c>
      <c r="E1685" s="2" t="s">
        <v>355</v>
      </c>
      <c r="F1685" s="5">
        <v>139</v>
      </c>
      <c r="G1685">
        <v>1</v>
      </c>
      <c r="H1685" t="s">
        <v>5156</v>
      </c>
    </row>
    <row r="1686" spans="1:8" x14ac:dyDescent="0.25">
      <c r="A1686" s="2" t="s">
        <v>1247</v>
      </c>
      <c r="B1686" s="2" t="s">
        <v>58</v>
      </c>
      <c r="C1686" s="2" t="s">
        <v>915</v>
      </c>
      <c r="D1686" s="2" t="s">
        <v>50</v>
      </c>
      <c r="E1686" s="2" t="s">
        <v>355</v>
      </c>
      <c r="F1686" s="5">
        <v>235</v>
      </c>
      <c r="G1686">
        <v>1</v>
      </c>
      <c r="H1686" t="s">
        <v>5157</v>
      </c>
    </row>
    <row r="1687" spans="1:8" x14ac:dyDescent="0.25">
      <c r="A1687" s="2" t="s">
        <v>1248</v>
      </c>
      <c r="B1687" s="2" t="s">
        <v>58</v>
      </c>
      <c r="C1687" s="2" t="s">
        <v>915</v>
      </c>
      <c r="D1687" s="2" t="s">
        <v>50</v>
      </c>
      <c r="E1687" s="2" t="s">
        <v>355</v>
      </c>
      <c r="F1687" s="5">
        <v>552</v>
      </c>
      <c r="G1687">
        <v>1</v>
      </c>
      <c r="H1687" t="s">
        <v>5158</v>
      </c>
    </row>
    <row r="1688" spans="1:8" x14ac:dyDescent="0.25">
      <c r="A1688" s="2" t="s">
        <v>1249</v>
      </c>
      <c r="B1688" s="2" t="s">
        <v>466</v>
      </c>
      <c r="C1688" s="2" t="s">
        <v>595</v>
      </c>
      <c r="D1688" s="2" t="s">
        <v>50</v>
      </c>
      <c r="E1688" s="2" t="s">
        <v>51</v>
      </c>
      <c r="F1688" s="5">
        <v>309</v>
      </c>
      <c r="G1688">
        <v>1</v>
      </c>
      <c r="H1688" t="s">
        <v>5159</v>
      </c>
    </row>
    <row r="1689" spans="1:8" x14ac:dyDescent="0.25">
      <c r="A1689" s="2" t="s">
        <v>1249</v>
      </c>
      <c r="B1689" s="2" t="s">
        <v>58</v>
      </c>
      <c r="C1689" s="2" t="s">
        <v>915</v>
      </c>
      <c r="D1689" s="2" t="s">
        <v>50</v>
      </c>
      <c r="E1689" s="2" t="s">
        <v>355</v>
      </c>
      <c r="F1689" s="5">
        <v>154</v>
      </c>
      <c r="G1689">
        <v>2</v>
      </c>
      <c r="H1689" t="s">
        <v>5160</v>
      </c>
    </row>
    <row r="1690" spans="1:8" x14ac:dyDescent="0.25">
      <c r="A1690" s="2" t="s">
        <v>1250</v>
      </c>
      <c r="B1690" s="2" t="s">
        <v>58</v>
      </c>
      <c r="C1690" s="2" t="s">
        <v>915</v>
      </c>
      <c r="D1690" s="2" t="s">
        <v>50</v>
      </c>
      <c r="E1690" s="2" t="s">
        <v>355</v>
      </c>
      <c r="F1690" s="5">
        <v>633</v>
      </c>
      <c r="G1690">
        <v>1</v>
      </c>
      <c r="H1690" t="s">
        <v>5161</v>
      </c>
    </row>
    <row r="1691" spans="1:8" x14ac:dyDescent="0.25">
      <c r="A1691" s="2" t="s">
        <v>1250</v>
      </c>
      <c r="B1691" s="2" t="s">
        <v>58</v>
      </c>
      <c r="C1691" s="2" t="s">
        <v>913</v>
      </c>
      <c r="D1691" s="2" t="s">
        <v>50</v>
      </c>
      <c r="E1691" s="2" t="s">
        <v>355</v>
      </c>
      <c r="F1691" s="5">
        <v>109</v>
      </c>
      <c r="G1691">
        <v>2</v>
      </c>
      <c r="H1691" t="s">
        <v>5162</v>
      </c>
    </row>
    <row r="1692" spans="1:8" x14ac:dyDescent="0.25">
      <c r="A1692" s="2" t="s">
        <v>1250</v>
      </c>
      <c r="B1692" s="2" t="s">
        <v>466</v>
      </c>
      <c r="C1692" s="2" t="s">
        <v>595</v>
      </c>
      <c r="D1692" s="2" t="s">
        <v>50</v>
      </c>
      <c r="E1692" s="2" t="s">
        <v>51</v>
      </c>
      <c r="F1692" s="5">
        <v>64</v>
      </c>
      <c r="G1692">
        <v>3</v>
      </c>
      <c r="H1692" t="s">
        <v>5163</v>
      </c>
    </row>
    <row r="1693" spans="1:8" x14ac:dyDescent="0.25">
      <c r="A1693" s="2" t="s">
        <v>1251</v>
      </c>
      <c r="B1693" s="2" t="s">
        <v>466</v>
      </c>
      <c r="C1693" s="2" t="s">
        <v>595</v>
      </c>
      <c r="D1693" s="2" t="s">
        <v>50</v>
      </c>
      <c r="E1693" s="2" t="s">
        <v>51</v>
      </c>
      <c r="F1693" s="5">
        <v>258</v>
      </c>
      <c r="G1693">
        <v>1</v>
      </c>
      <c r="H1693" t="s">
        <v>5164</v>
      </c>
    </row>
    <row r="1694" spans="1:8" x14ac:dyDescent="0.25">
      <c r="A1694" s="2" t="s">
        <v>1251</v>
      </c>
      <c r="B1694" s="2" t="s">
        <v>58</v>
      </c>
      <c r="C1694" s="2" t="s">
        <v>915</v>
      </c>
      <c r="D1694" s="2" t="s">
        <v>50</v>
      </c>
      <c r="E1694" s="2" t="s">
        <v>355</v>
      </c>
      <c r="F1694" s="5">
        <v>32</v>
      </c>
      <c r="G1694">
        <v>2</v>
      </c>
      <c r="H1694" t="s">
        <v>5165</v>
      </c>
    </row>
    <row r="1695" spans="1:8" x14ac:dyDescent="0.25">
      <c r="A1695" s="2" t="s">
        <v>1254</v>
      </c>
      <c r="B1695" s="2" t="s">
        <v>484</v>
      </c>
      <c r="C1695" s="2" t="s">
        <v>1255</v>
      </c>
      <c r="D1695" s="2" t="s">
        <v>50</v>
      </c>
      <c r="E1695" s="2" t="s">
        <v>51</v>
      </c>
      <c r="F1695" s="5">
        <v>1071</v>
      </c>
      <c r="G1695">
        <v>1</v>
      </c>
      <c r="H1695" t="s">
        <v>5166</v>
      </c>
    </row>
    <row r="1696" spans="1:8" x14ac:dyDescent="0.25">
      <c r="A1696" s="2" t="s">
        <v>1254</v>
      </c>
      <c r="B1696" s="2" t="s">
        <v>484</v>
      </c>
      <c r="C1696" s="2" t="s">
        <v>1256</v>
      </c>
      <c r="D1696" s="2" t="s">
        <v>50</v>
      </c>
      <c r="E1696" s="2" t="s">
        <v>51</v>
      </c>
      <c r="F1696" s="5">
        <v>5</v>
      </c>
      <c r="G1696">
        <v>2</v>
      </c>
      <c r="H1696" t="s">
        <v>5167</v>
      </c>
    </row>
    <row r="1697" spans="1:8" x14ac:dyDescent="0.25">
      <c r="A1697" s="2" t="s">
        <v>1254</v>
      </c>
      <c r="B1697" s="2" t="s">
        <v>484</v>
      </c>
      <c r="C1697" s="2" t="s">
        <v>622</v>
      </c>
      <c r="D1697" s="2" t="s">
        <v>50</v>
      </c>
      <c r="E1697" s="2" t="s">
        <v>51</v>
      </c>
      <c r="F1697" s="5">
        <v>3</v>
      </c>
      <c r="G1697">
        <v>3</v>
      </c>
      <c r="H1697" t="s">
        <v>5168</v>
      </c>
    </row>
    <row r="1698" spans="1:8" x14ac:dyDescent="0.25">
      <c r="A1698" s="2" t="s">
        <v>1257</v>
      </c>
      <c r="B1698" s="2" t="s">
        <v>484</v>
      </c>
      <c r="C1698" s="2" t="s">
        <v>1258</v>
      </c>
      <c r="D1698" s="2" t="s">
        <v>50</v>
      </c>
      <c r="E1698" s="2" t="s">
        <v>51</v>
      </c>
      <c r="F1698" s="5">
        <v>186</v>
      </c>
      <c r="G1698">
        <v>1</v>
      </c>
      <c r="H1698" t="s">
        <v>5169</v>
      </c>
    </row>
    <row r="1699" spans="1:8" x14ac:dyDescent="0.25">
      <c r="A1699" s="2" t="s">
        <v>1257</v>
      </c>
      <c r="B1699" s="2" t="s">
        <v>484</v>
      </c>
      <c r="C1699" s="2" t="s">
        <v>1255</v>
      </c>
      <c r="D1699" s="2" t="s">
        <v>50</v>
      </c>
      <c r="E1699" s="2" t="s">
        <v>51</v>
      </c>
      <c r="F1699" s="5">
        <v>4</v>
      </c>
      <c r="G1699">
        <v>2</v>
      </c>
      <c r="H1699" t="s">
        <v>5170</v>
      </c>
    </row>
    <row r="1700" spans="1:8" x14ac:dyDescent="0.25">
      <c r="A1700" s="2" t="s">
        <v>1259</v>
      </c>
      <c r="B1700" s="2" t="s">
        <v>484</v>
      </c>
      <c r="C1700" s="2" t="s">
        <v>1258</v>
      </c>
      <c r="D1700" s="2" t="s">
        <v>50</v>
      </c>
      <c r="E1700" s="2" t="s">
        <v>51</v>
      </c>
      <c r="F1700" s="5">
        <v>931</v>
      </c>
      <c r="G1700">
        <v>1</v>
      </c>
      <c r="H1700" t="s">
        <v>5171</v>
      </c>
    </row>
    <row r="1701" spans="1:8" x14ac:dyDescent="0.25">
      <c r="A1701" s="2" t="s">
        <v>1260</v>
      </c>
      <c r="B1701" s="2" t="s">
        <v>484</v>
      </c>
      <c r="C1701" s="2" t="s">
        <v>1258</v>
      </c>
      <c r="D1701" s="2" t="s">
        <v>50</v>
      </c>
      <c r="E1701" s="2" t="s">
        <v>51</v>
      </c>
      <c r="F1701" s="5">
        <v>1025</v>
      </c>
      <c r="G1701">
        <v>1</v>
      </c>
      <c r="H1701" t="s">
        <v>5172</v>
      </c>
    </row>
    <row r="1702" spans="1:8" x14ac:dyDescent="0.25">
      <c r="A1702" s="2" t="s">
        <v>1261</v>
      </c>
      <c r="B1702" s="2" t="s">
        <v>484</v>
      </c>
      <c r="C1702" s="2" t="s">
        <v>1258</v>
      </c>
      <c r="D1702" s="2" t="s">
        <v>50</v>
      </c>
      <c r="E1702" s="2" t="s">
        <v>51</v>
      </c>
      <c r="F1702" s="5">
        <v>966</v>
      </c>
      <c r="G1702">
        <v>1</v>
      </c>
      <c r="H1702" t="s">
        <v>5173</v>
      </c>
    </row>
    <row r="1703" spans="1:8" x14ac:dyDescent="0.25">
      <c r="A1703" s="2" t="s">
        <v>1261</v>
      </c>
      <c r="B1703" s="2" t="s">
        <v>484</v>
      </c>
      <c r="C1703" s="2" t="s">
        <v>1256</v>
      </c>
      <c r="D1703" s="2" t="s">
        <v>50</v>
      </c>
      <c r="E1703" s="2" t="s">
        <v>51</v>
      </c>
      <c r="F1703" s="5">
        <v>159</v>
      </c>
      <c r="G1703">
        <v>2</v>
      </c>
      <c r="H1703" t="s">
        <v>5174</v>
      </c>
    </row>
    <row r="1704" spans="1:8" x14ac:dyDescent="0.25">
      <c r="A1704" s="2" t="s">
        <v>1262</v>
      </c>
      <c r="B1704" s="2" t="s">
        <v>484</v>
      </c>
      <c r="C1704" s="2" t="s">
        <v>1256</v>
      </c>
      <c r="D1704" s="2" t="s">
        <v>50</v>
      </c>
      <c r="E1704" s="2" t="s">
        <v>51</v>
      </c>
      <c r="F1704" s="5">
        <v>1456</v>
      </c>
      <c r="G1704">
        <v>1</v>
      </c>
      <c r="H1704" t="s">
        <v>5175</v>
      </c>
    </row>
    <row r="1705" spans="1:8" x14ac:dyDescent="0.25">
      <c r="A1705" s="2" t="s">
        <v>1263</v>
      </c>
      <c r="B1705" s="2" t="s">
        <v>484</v>
      </c>
      <c r="C1705" s="2" t="s">
        <v>1258</v>
      </c>
      <c r="D1705" s="2" t="s">
        <v>50</v>
      </c>
      <c r="E1705" s="2" t="s">
        <v>51</v>
      </c>
      <c r="F1705" s="5">
        <v>163</v>
      </c>
      <c r="G1705">
        <v>1</v>
      </c>
      <c r="H1705" t="s">
        <v>5176</v>
      </c>
    </row>
    <row r="1706" spans="1:8" x14ac:dyDescent="0.25">
      <c r="A1706" s="2" t="s">
        <v>1264</v>
      </c>
      <c r="B1706" s="2" t="s">
        <v>484</v>
      </c>
      <c r="C1706" s="2" t="s">
        <v>1258</v>
      </c>
      <c r="D1706" s="2" t="s">
        <v>50</v>
      </c>
      <c r="E1706" s="2" t="s">
        <v>51</v>
      </c>
      <c r="F1706" s="5">
        <v>296</v>
      </c>
      <c r="G1706">
        <v>1</v>
      </c>
      <c r="H1706" t="s">
        <v>5177</v>
      </c>
    </row>
    <row r="1707" spans="1:8" x14ac:dyDescent="0.25">
      <c r="A1707" s="2" t="s">
        <v>1265</v>
      </c>
      <c r="B1707" s="2" t="s">
        <v>484</v>
      </c>
      <c r="C1707" s="2" t="s">
        <v>1258</v>
      </c>
      <c r="D1707" s="2" t="s">
        <v>50</v>
      </c>
      <c r="E1707" s="2" t="s">
        <v>51</v>
      </c>
      <c r="F1707" s="5">
        <v>709</v>
      </c>
      <c r="G1707">
        <v>1</v>
      </c>
      <c r="H1707" t="s">
        <v>5178</v>
      </c>
    </row>
    <row r="1708" spans="1:8" x14ac:dyDescent="0.25">
      <c r="A1708" s="2" t="s">
        <v>1266</v>
      </c>
      <c r="B1708" s="2" t="s">
        <v>484</v>
      </c>
      <c r="C1708" s="2" t="s">
        <v>1267</v>
      </c>
      <c r="D1708" s="2" t="s">
        <v>50</v>
      </c>
      <c r="E1708" s="2" t="s">
        <v>51</v>
      </c>
      <c r="F1708" s="5">
        <v>248</v>
      </c>
      <c r="G1708">
        <v>1</v>
      </c>
      <c r="H1708" t="s">
        <v>5179</v>
      </c>
    </row>
    <row r="1709" spans="1:8" x14ac:dyDescent="0.25">
      <c r="A1709" s="2" t="s">
        <v>1266</v>
      </c>
      <c r="B1709" s="2" t="s">
        <v>484</v>
      </c>
      <c r="C1709" s="2" t="s">
        <v>1258</v>
      </c>
      <c r="D1709" s="2" t="s">
        <v>50</v>
      </c>
      <c r="E1709" s="2" t="s">
        <v>51</v>
      </c>
      <c r="F1709" s="5">
        <v>38</v>
      </c>
      <c r="G1709">
        <v>2</v>
      </c>
      <c r="H1709" t="s">
        <v>5180</v>
      </c>
    </row>
    <row r="1710" spans="1:8" x14ac:dyDescent="0.25">
      <c r="A1710" s="2" t="s">
        <v>1268</v>
      </c>
      <c r="B1710" s="2" t="s">
        <v>484</v>
      </c>
      <c r="C1710" s="2" t="s">
        <v>1267</v>
      </c>
      <c r="D1710" s="2" t="s">
        <v>50</v>
      </c>
      <c r="E1710" s="2" t="s">
        <v>51</v>
      </c>
      <c r="F1710" s="5">
        <v>337</v>
      </c>
      <c r="G1710">
        <v>1</v>
      </c>
      <c r="H1710" t="s">
        <v>5181</v>
      </c>
    </row>
    <row r="1711" spans="1:8" x14ac:dyDescent="0.25">
      <c r="A1711" s="2" t="s">
        <v>1268</v>
      </c>
      <c r="B1711" s="2" t="s">
        <v>484</v>
      </c>
      <c r="C1711" s="2" t="s">
        <v>1258</v>
      </c>
      <c r="D1711" s="2" t="s">
        <v>50</v>
      </c>
      <c r="E1711" s="2" t="s">
        <v>51</v>
      </c>
      <c r="F1711" s="5">
        <v>246</v>
      </c>
      <c r="G1711">
        <v>2</v>
      </c>
      <c r="H1711" t="s">
        <v>5182</v>
      </c>
    </row>
    <row r="1712" spans="1:8" x14ac:dyDescent="0.25">
      <c r="A1712" s="2" t="s">
        <v>1268</v>
      </c>
      <c r="B1712" s="2" t="s">
        <v>484</v>
      </c>
      <c r="C1712" s="2" t="s">
        <v>1256</v>
      </c>
      <c r="D1712" s="2" t="s">
        <v>50</v>
      </c>
      <c r="E1712" s="2" t="s">
        <v>51</v>
      </c>
      <c r="F1712" s="5">
        <v>1</v>
      </c>
      <c r="G1712">
        <v>3</v>
      </c>
      <c r="H1712" t="s">
        <v>5183</v>
      </c>
    </row>
    <row r="1713" spans="1:8" x14ac:dyDescent="0.25">
      <c r="A1713" s="2" t="s">
        <v>1269</v>
      </c>
      <c r="B1713" s="2" t="s">
        <v>484</v>
      </c>
      <c r="C1713" s="2" t="s">
        <v>1255</v>
      </c>
      <c r="D1713" s="2" t="s">
        <v>50</v>
      </c>
      <c r="E1713" s="2" t="s">
        <v>51</v>
      </c>
      <c r="F1713" s="5">
        <v>682</v>
      </c>
      <c r="G1713">
        <v>1</v>
      </c>
      <c r="H1713" t="s">
        <v>5184</v>
      </c>
    </row>
    <row r="1714" spans="1:8" x14ac:dyDescent="0.25">
      <c r="A1714" s="2" t="s">
        <v>1269</v>
      </c>
      <c r="B1714" s="2" t="s">
        <v>484</v>
      </c>
      <c r="C1714" s="2" t="s">
        <v>622</v>
      </c>
      <c r="D1714" s="2" t="s">
        <v>50</v>
      </c>
      <c r="E1714" s="2" t="s">
        <v>51</v>
      </c>
      <c r="F1714" s="5">
        <v>35</v>
      </c>
      <c r="G1714">
        <v>2</v>
      </c>
      <c r="H1714" t="s">
        <v>5185</v>
      </c>
    </row>
    <row r="1715" spans="1:8" x14ac:dyDescent="0.25">
      <c r="A1715" s="2" t="s">
        <v>1270</v>
      </c>
      <c r="B1715" s="2" t="s">
        <v>481</v>
      </c>
      <c r="C1715" s="2" t="s">
        <v>1271</v>
      </c>
      <c r="D1715" s="2" t="s">
        <v>50</v>
      </c>
      <c r="E1715" s="2" t="s">
        <v>51</v>
      </c>
      <c r="F1715" s="5">
        <v>237</v>
      </c>
      <c r="G1715">
        <v>1</v>
      </c>
      <c r="H1715" t="s">
        <v>5186</v>
      </c>
    </row>
    <row r="1716" spans="1:8" x14ac:dyDescent="0.25">
      <c r="A1716" s="2" t="s">
        <v>1270</v>
      </c>
      <c r="B1716" s="2" t="s">
        <v>484</v>
      </c>
      <c r="C1716" s="2" t="s">
        <v>1256</v>
      </c>
      <c r="D1716" s="2" t="s">
        <v>50</v>
      </c>
      <c r="E1716" s="2" t="s">
        <v>51</v>
      </c>
      <c r="F1716" s="5">
        <v>43</v>
      </c>
      <c r="G1716">
        <v>2</v>
      </c>
      <c r="H1716" t="s">
        <v>5187</v>
      </c>
    </row>
    <row r="1717" spans="1:8" x14ac:dyDescent="0.25">
      <c r="A1717" s="2" t="s">
        <v>1270</v>
      </c>
      <c r="B1717" s="2" t="s">
        <v>484</v>
      </c>
      <c r="C1717" s="2" t="s">
        <v>1267</v>
      </c>
      <c r="D1717" s="2" t="s">
        <v>50</v>
      </c>
      <c r="E1717" s="2" t="s">
        <v>51</v>
      </c>
      <c r="F1717" s="5">
        <v>20</v>
      </c>
      <c r="G1717">
        <v>3</v>
      </c>
      <c r="H1717" t="s">
        <v>5188</v>
      </c>
    </row>
    <row r="1718" spans="1:8" x14ac:dyDescent="0.25">
      <c r="A1718" s="2" t="s">
        <v>1272</v>
      </c>
      <c r="B1718" s="2" t="s">
        <v>484</v>
      </c>
      <c r="C1718" s="2" t="s">
        <v>1256</v>
      </c>
      <c r="D1718" s="2" t="s">
        <v>50</v>
      </c>
      <c r="E1718" s="2" t="s">
        <v>51</v>
      </c>
      <c r="F1718" s="5">
        <v>291</v>
      </c>
      <c r="G1718">
        <v>1</v>
      </c>
      <c r="H1718" t="s">
        <v>5189</v>
      </c>
    </row>
    <row r="1719" spans="1:8" x14ac:dyDescent="0.25">
      <c r="A1719" s="2" t="s">
        <v>1272</v>
      </c>
      <c r="B1719" s="2" t="s">
        <v>481</v>
      </c>
      <c r="C1719" s="2" t="s">
        <v>1271</v>
      </c>
      <c r="D1719" s="2" t="s">
        <v>50</v>
      </c>
      <c r="E1719" s="2" t="s">
        <v>51</v>
      </c>
      <c r="F1719" s="5">
        <v>223</v>
      </c>
      <c r="G1719">
        <v>2</v>
      </c>
      <c r="H1719" t="s">
        <v>5190</v>
      </c>
    </row>
    <row r="1720" spans="1:8" x14ac:dyDescent="0.25">
      <c r="A1720" s="2" t="s">
        <v>1273</v>
      </c>
      <c r="B1720" s="2" t="s">
        <v>481</v>
      </c>
      <c r="C1720" s="2" t="s">
        <v>1271</v>
      </c>
      <c r="D1720" s="2" t="s">
        <v>50</v>
      </c>
      <c r="E1720" s="2" t="s">
        <v>51</v>
      </c>
      <c r="F1720" s="5">
        <v>463</v>
      </c>
      <c r="G1720">
        <v>1</v>
      </c>
      <c r="H1720" t="s">
        <v>5191</v>
      </c>
    </row>
    <row r="1721" spans="1:8" x14ac:dyDescent="0.25">
      <c r="A1721" s="2" t="s">
        <v>1273</v>
      </c>
      <c r="B1721" s="2" t="s">
        <v>484</v>
      </c>
      <c r="C1721" s="2" t="s">
        <v>1256</v>
      </c>
      <c r="D1721" s="2" t="s">
        <v>50</v>
      </c>
      <c r="E1721" s="2" t="s">
        <v>51</v>
      </c>
      <c r="F1721" s="5">
        <v>207</v>
      </c>
      <c r="G1721">
        <v>2</v>
      </c>
      <c r="H1721" t="s">
        <v>5192</v>
      </c>
    </row>
    <row r="1722" spans="1:8" x14ac:dyDescent="0.25">
      <c r="A1722" s="2" t="s">
        <v>1273</v>
      </c>
      <c r="B1722" s="2" t="s">
        <v>481</v>
      </c>
      <c r="C1722" s="2" t="s">
        <v>1274</v>
      </c>
      <c r="D1722" s="2" t="s">
        <v>50</v>
      </c>
      <c r="E1722" s="2" t="s">
        <v>51</v>
      </c>
      <c r="F1722" s="5">
        <v>103</v>
      </c>
      <c r="G1722">
        <v>3</v>
      </c>
      <c r="H1722" t="s">
        <v>5193</v>
      </c>
    </row>
    <row r="1723" spans="1:8" x14ac:dyDescent="0.25">
      <c r="A1723" s="2" t="s">
        <v>1273</v>
      </c>
      <c r="B1723" s="2" t="s">
        <v>484</v>
      </c>
      <c r="C1723" s="2" t="s">
        <v>487</v>
      </c>
      <c r="D1723" s="2" t="s">
        <v>50</v>
      </c>
      <c r="E1723" s="2" t="s">
        <v>51</v>
      </c>
      <c r="F1723" s="5">
        <v>72</v>
      </c>
      <c r="G1723">
        <v>4</v>
      </c>
      <c r="H1723" t="s">
        <v>5194</v>
      </c>
    </row>
    <row r="1724" spans="1:8" x14ac:dyDescent="0.25">
      <c r="A1724" s="2" t="s">
        <v>1275</v>
      </c>
      <c r="B1724" s="2" t="s">
        <v>484</v>
      </c>
      <c r="C1724" s="2" t="s">
        <v>1256</v>
      </c>
      <c r="D1724" s="2" t="s">
        <v>50</v>
      </c>
      <c r="E1724" s="2" t="s">
        <v>51</v>
      </c>
      <c r="F1724" s="5">
        <v>303</v>
      </c>
      <c r="G1724">
        <v>1</v>
      </c>
      <c r="H1724" t="s">
        <v>5195</v>
      </c>
    </row>
    <row r="1725" spans="1:8" x14ac:dyDescent="0.25">
      <c r="A1725" s="2" t="s">
        <v>1275</v>
      </c>
      <c r="B1725" s="2" t="s">
        <v>481</v>
      </c>
      <c r="C1725" s="2" t="s">
        <v>1271</v>
      </c>
      <c r="D1725" s="2" t="s">
        <v>50</v>
      </c>
      <c r="E1725" s="2" t="s">
        <v>51</v>
      </c>
      <c r="F1725" s="5">
        <v>4</v>
      </c>
      <c r="G1725">
        <v>2</v>
      </c>
      <c r="H1725" t="s">
        <v>5196</v>
      </c>
    </row>
    <row r="1726" spans="1:8" x14ac:dyDescent="0.25">
      <c r="A1726" s="2" t="s">
        <v>1276</v>
      </c>
      <c r="B1726" s="2" t="s">
        <v>481</v>
      </c>
      <c r="C1726" s="2" t="s">
        <v>1274</v>
      </c>
      <c r="D1726" s="2" t="s">
        <v>50</v>
      </c>
      <c r="E1726" s="2" t="s">
        <v>51</v>
      </c>
      <c r="F1726" s="5">
        <v>683</v>
      </c>
      <c r="G1726">
        <v>1</v>
      </c>
      <c r="H1726" t="s">
        <v>5197</v>
      </c>
    </row>
    <row r="1727" spans="1:8" x14ac:dyDescent="0.25">
      <c r="A1727" s="2" t="s">
        <v>1276</v>
      </c>
      <c r="B1727" s="2" t="s">
        <v>484</v>
      </c>
      <c r="C1727" s="2" t="s">
        <v>487</v>
      </c>
      <c r="D1727" s="2" t="s">
        <v>50</v>
      </c>
      <c r="E1727" s="2" t="s">
        <v>51</v>
      </c>
      <c r="F1727" s="5">
        <v>55</v>
      </c>
      <c r="G1727">
        <v>2</v>
      </c>
      <c r="H1727" t="s">
        <v>5198</v>
      </c>
    </row>
    <row r="1728" spans="1:8" x14ac:dyDescent="0.25">
      <c r="A1728" s="2" t="s">
        <v>1276</v>
      </c>
      <c r="B1728" s="2" t="s">
        <v>484</v>
      </c>
      <c r="C1728" s="2" t="s">
        <v>485</v>
      </c>
      <c r="D1728" s="2" t="s">
        <v>50</v>
      </c>
      <c r="E1728" s="2" t="s">
        <v>51</v>
      </c>
      <c r="F1728" s="5">
        <v>23</v>
      </c>
      <c r="G1728">
        <v>3</v>
      </c>
      <c r="H1728" t="s">
        <v>5199</v>
      </c>
    </row>
    <row r="1729" spans="1:8" x14ac:dyDescent="0.25">
      <c r="A1729" s="2" t="s">
        <v>1277</v>
      </c>
      <c r="B1729" s="2" t="s">
        <v>481</v>
      </c>
      <c r="C1729" s="2" t="s">
        <v>1274</v>
      </c>
      <c r="D1729" s="2" t="s">
        <v>50</v>
      </c>
      <c r="E1729" s="2" t="s">
        <v>51</v>
      </c>
      <c r="F1729" s="5">
        <v>565</v>
      </c>
      <c r="G1729">
        <v>1</v>
      </c>
      <c r="H1729" t="s">
        <v>5200</v>
      </c>
    </row>
    <row r="1730" spans="1:8" x14ac:dyDescent="0.25">
      <c r="A1730" s="2" t="s">
        <v>1278</v>
      </c>
      <c r="B1730" s="2" t="s">
        <v>481</v>
      </c>
      <c r="C1730" s="2" t="s">
        <v>482</v>
      </c>
      <c r="D1730" s="2" t="s">
        <v>50</v>
      </c>
      <c r="E1730" s="2" t="s">
        <v>51</v>
      </c>
      <c r="F1730" s="5">
        <v>232</v>
      </c>
      <c r="G1730">
        <v>1</v>
      </c>
      <c r="H1730" t="s">
        <v>5201</v>
      </c>
    </row>
    <row r="1731" spans="1:8" x14ac:dyDescent="0.25">
      <c r="A1731" s="2" t="s">
        <v>1278</v>
      </c>
      <c r="B1731" s="2" t="s">
        <v>481</v>
      </c>
      <c r="C1731" s="2" t="s">
        <v>1274</v>
      </c>
      <c r="D1731" s="2" t="s">
        <v>50</v>
      </c>
      <c r="E1731" s="2" t="s">
        <v>51</v>
      </c>
      <c r="F1731" s="5">
        <v>94</v>
      </c>
      <c r="G1731">
        <v>2</v>
      </c>
      <c r="H1731" t="s">
        <v>5202</v>
      </c>
    </row>
    <row r="1732" spans="1:8" x14ac:dyDescent="0.25">
      <c r="A1732" s="2" t="s">
        <v>1279</v>
      </c>
      <c r="B1732" s="2" t="s">
        <v>484</v>
      </c>
      <c r="C1732" s="2" t="s">
        <v>485</v>
      </c>
      <c r="D1732" s="2" t="s">
        <v>50</v>
      </c>
      <c r="E1732" s="2" t="s">
        <v>51</v>
      </c>
      <c r="F1732" s="5">
        <v>443</v>
      </c>
      <c r="G1732">
        <v>1</v>
      </c>
      <c r="H1732" t="s">
        <v>5203</v>
      </c>
    </row>
    <row r="1733" spans="1:8" x14ac:dyDescent="0.25">
      <c r="A1733" s="2" t="s">
        <v>1279</v>
      </c>
      <c r="B1733" s="2" t="s">
        <v>481</v>
      </c>
      <c r="C1733" s="2" t="s">
        <v>1274</v>
      </c>
      <c r="D1733" s="2" t="s">
        <v>50</v>
      </c>
      <c r="E1733" s="2" t="s">
        <v>51</v>
      </c>
      <c r="F1733" s="5">
        <v>55</v>
      </c>
      <c r="G1733">
        <v>2</v>
      </c>
      <c r="H1733" t="s">
        <v>5204</v>
      </c>
    </row>
    <row r="1734" spans="1:8" x14ac:dyDescent="0.25">
      <c r="A1734" s="2" t="s">
        <v>1279</v>
      </c>
      <c r="B1734" s="2" t="s">
        <v>481</v>
      </c>
      <c r="C1734" s="2" t="s">
        <v>482</v>
      </c>
      <c r="D1734" s="2" t="s">
        <v>50</v>
      </c>
      <c r="E1734" s="2" t="s">
        <v>51</v>
      </c>
      <c r="F1734" s="5">
        <v>1</v>
      </c>
      <c r="G1734">
        <v>3</v>
      </c>
      <c r="H1734" t="s">
        <v>5205</v>
      </c>
    </row>
    <row r="1735" spans="1:8" x14ac:dyDescent="0.25">
      <c r="A1735" s="2" t="s">
        <v>1280</v>
      </c>
      <c r="B1735" s="2" t="s">
        <v>484</v>
      </c>
      <c r="C1735" s="2" t="s">
        <v>485</v>
      </c>
      <c r="D1735" s="2" t="s">
        <v>50</v>
      </c>
      <c r="E1735" s="2" t="s">
        <v>51</v>
      </c>
      <c r="F1735" s="5">
        <v>674</v>
      </c>
      <c r="G1735">
        <v>1</v>
      </c>
      <c r="H1735" t="s">
        <v>5206</v>
      </c>
    </row>
    <row r="1736" spans="1:8" x14ac:dyDescent="0.25">
      <c r="A1736" s="2" t="s">
        <v>1280</v>
      </c>
      <c r="B1736" s="2" t="s">
        <v>484</v>
      </c>
      <c r="C1736" s="2" t="s">
        <v>487</v>
      </c>
      <c r="D1736" s="2" t="s">
        <v>50</v>
      </c>
      <c r="E1736" s="2" t="s">
        <v>51</v>
      </c>
      <c r="F1736" s="5">
        <v>141</v>
      </c>
      <c r="G1736">
        <v>2</v>
      </c>
      <c r="H1736" t="s">
        <v>5207</v>
      </c>
    </row>
    <row r="1737" spans="1:8" x14ac:dyDescent="0.25">
      <c r="A1737" s="2" t="s">
        <v>1280</v>
      </c>
      <c r="B1737" s="2" t="s">
        <v>462</v>
      </c>
      <c r="C1737" s="2" t="s">
        <v>475</v>
      </c>
      <c r="D1737" s="2" t="s">
        <v>50</v>
      </c>
      <c r="E1737" s="2" t="s">
        <v>51</v>
      </c>
      <c r="F1737" s="5">
        <v>1</v>
      </c>
      <c r="G1737">
        <v>3</v>
      </c>
      <c r="H1737" t="s">
        <v>5208</v>
      </c>
    </row>
    <row r="1738" spans="1:8" x14ac:dyDescent="0.25">
      <c r="A1738" s="2" t="s">
        <v>1281</v>
      </c>
      <c r="B1738" s="2" t="s">
        <v>484</v>
      </c>
      <c r="C1738" s="2" t="s">
        <v>487</v>
      </c>
      <c r="D1738" s="2" t="s">
        <v>50</v>
      </c>
      <c r="E1738" s="2" t="s">
        <v>51</v>
      </c>
      <c r="F1738" s="5">
        <v>293</v>
      </c>
      <c r="G1738">
        <v>1</v>
      </c>
      <c r="H1738" t="s">
        <v>5209</v>
      </c>
    </row>
    <row r="1739" spans="1:8" x14ac:dyDescent="0.25">
      <c r="A1739" s="2" t="s">
        <v>1281</v>
      </c>
      <c r="B1739" s="2" t="s">
        <v>484</v>
      </c>
      <c r="C1739" s="2" t="s">
        <v>622</v>
      </c>
      <c r="D1739" s="2" t="s">
        <v>50</v>
      </c>
      <c r="E1739" s="2" t="s">
        <v>51</v>
      </c>
      <c r="F1739" s="5">
        <v>104</v>
      </c>
      <c r="G1739">
        <v>2</v>
      </c>
      <c r="H1739" t="s">
        <v>5210</v>
      </c>
    </row>
    <row r="1740" spans="1:8" x14ac:dyDescent="0.25">
      <c r="A1740" s="2" t="s">
        <v>1282</v>
      </c>
      <c r="B1740" s="2" t="s">
        <v>484</v>
      </c>
      <c r="C1740" s="2" t="s">
        <v>1255</v>
      </c>
      <c r="D1740" s="2" t="s">
        <v>50</v>
      </c>
      <c r="E1740" s="2" t="s">
        <v>51</v>
      </c>
      <c r="F1740" s="5">
        <v>695</v>
      </c>
      <c r="G1740">
        <v>1</v>
      </c>
      <c r="H1740" t="s">
        <v>5211</v>
      </c>
    </row>
    <row r="1741" spans="1:8" x14ac:dyDescent="0.25">
      <c r="A1741" s="2" t="s">
        <v>1282</v>
      </c>
      <c r="B1741" s="2" t="s">
        <v>484</v>
      </c>
      <c r="C1741" s="2" t="s">
        <v>1258</v>
      </c>
      <c r="D1741" s="2" t="s">
        <v>50</v>
      </c>
      <c r="E1741" s="2" t="s">
        <v>51</v>
      </c>
      <c r="F1741" s="5">
        <v>64</v>
      </c>
      <c r="G1741">
        <v>2</v>
      </c>
      <c r="H1741" t="s">
        <v>5212</v>
      </c>
    </row>
    <row r="1742" spans="1:8" x14ac:dyDescent="0.25">
      <c r="A1742" s="2" t="s">
        <v>1283</v>
      </c>
      <c r="B1742" s="2" t="s">
        <v>484</v>
      </c>
      <c r="C1742" s="2" t="s">
        <v>1256</v>
      </c>
      <c r="D1742" s="2" t="s">
        <v>50</v>
      </c>
      <c r="E1742" s="2" t="s">
        <v>51</v>
      </c>
      <c r="F1742" s="5">
        <v>313</v>
      </c>
      <c r="G1742">
        <v>1</v>
      </c>
      <c r="H1742" t="s">
        <v>5213</v>
      </c>
    </row>
    <row r="1743" spans="1:8" x14ac:dyDescent="0.25">
      <c r="A1743" s="2" t="s">
        <v>1283</v>
      </c>
      <c r="B1743" s="2" t="s">
        <v>484</v>
      </c>
      <c r="C1743" s="2" t="s">
        <v>487</v>
      </c>
      <c r="D1743" s="2" t="s">
        <v>50</v>
      </c>
      <c r="E1743" s="2" t="s">
        <v>51</v>
      </c>
      <c r="F1743" s="5">
        <v>137</v>
      </c>
      <c r="G1743">
        <v>2</v>
      </c>
      <c r="H1743" t="s">
        <v>5214</v>
      </c>
    </row>
    <row r="1744" spans="1:8" x14ac:dyDescent="0.25">
      <c r="A1744" s="2" t="s">
        <v>1283</v>
      </c>
      <c r="B1744" s="2" t="s">
        <v>484</v>
      </c>
      <c r="C1744" s="2" t="s">
        <v>622</v>
      </c>
      <c r="D1744" s="2" t="s">
        <v>50</v>
      </c>
      <c r="E1744" s="2" t="s">
        <v>51</v>
      </c>
      <c r="F1744" s="5">
        <v>63</v>
      </c>
      <c r="G1744">
        <v>3</v>
      </c>
      <c r="H1744" t="s">
        <v>5215</v>
      </c>
    </row>
    <row r="1745" spans="1:8" x14ac:dyDescent="0.25">
      <c r="A1745" s="2" t="s">
        <v>1284</v>
      </c>
      <c r="B1745" s="2" t="s">
        <v>484</v>
      </c>
      <c r="C1745" s="2" t="s">
        <v>487</v>
      </c>
      <c r="D1745" s="2" t="s">
        <v>50</v>
      </c>
      <c r="E1745" s="2" t="s">
        <v>51</v>
      </c>
      <c r="F1745" s="5">
        <v>470</v>
      </c>
      <c r="G1745">
        <v>1</v>
      </c>
      <c r="H1745" t="s">
        <v>5216</v>
      </c>
    </row>
    <row r="1746" spans="1:8" x14ac:dyDescent="0.25">
      <c r="A1746" s="2" t="s">
        <v>1284</v>
      </c>
      <c r="B1746" s="2" t="s">
        <v>484</v>
      </c>
      <c r="C1746" s="2" t="s">
        <v>1256</v>
      </c>
      <c r="D1746" s="2" t="s">
        <v>50</v>
      </c>
      <c r="E1746" s="2" t="s">
        <v>51</v>
      </c>
      <c r="F1746" s="5">
        <v>248</v>
      </c>
      <c r="G1746">
        <v>2</v>
      </c>
      <c r="H1746" t="s">
        <v>5217</v>
      </c>
    </row>
    <row r="1747" spans="1:8" x14ac:dyDescent="0.25">
      <c r="A1747" s="2" t="s">
        <v>1285</v>
      </c>
      <c r="B1747" s="2" t="s">
        <v>484</v>
      </c>
      <c r="C1747" s="2" t="s">
        <v>487</v>
      </c>
      <c r="D1747" s="2" t="s">
        <v>50</v>
      </c>
      <c r="E1747" s="2" t="s">
        <v>51</v>
      </c>
      <c r="F1747" s="5">
        <v>383</v>
      </c>
      <c r="G1747">
        <v>1</v>
      </c>
      <c r="H1747" t="s">
        <v>5218</v>
      </c>
    </row>
    <row r="1748" spans="1:8" x14ac:dyDescent="0.25">
      <c r="A1748" s="2" t="s">
        <v>1286</v>
      </c>
      <c r="B1748" s="2" t="s">
        <v>484</v>
      </c>
      <c r="C1748" s="2" t="s">
        <v>487</v>
      </c>
      <c r="D1748" s="2" t="s">
        <v>50</v>
      </c>
      <c r="E1748" s="2" t="s">
        <v>51</v>
      </c>
      <c r="F1748" s="5">
        <v>726</v>
      </c>
      <c r="G1748">
        <v>1</v>
      </c>
      <c r="H1748" t="s">
        <v>5219</v>
      </c>
    </row>
    <row r="1749" spans="1:8" x14ac:dyDescent="0.25">
      <c r="A1749" s="2" t="s">
        <v>1287</v>
      </c>
      <c r="B1749" s="2" t="s">
        <v>484</v>
      </c>
      <c r="C1749" s="2" t="s">
        <v>1255</v>
      </c>
      <c r="D1749" s="2" t="s">
        <v>50</v>
      </c>
      <c r="E1749" s="2" t="s">
        <v>51</v>
      </c>
      <c r="F1749" s="5">
        <v>857</v>
      </c>
      <c r="G1749">
        <v>1</v>
      </c>
      <c r="H1749" t="s">
        <v>5220</v>
      </c>
    </row>
    <row r="1750" spans="1:8" x14ac:dyDescent="0.25">
      <c r="A1750" s="2" t="s">
        <v>1287</v>
      </c>
      <c r="B1750" s="2" t="s">
        <v>484</v>
      </c>
      <c r="C1750" s="2" t="s">
        <v>1258</v>
      </c>
      <c r="D1750" s="2" t="s">
        <v>50</v>
      </c>
      <c r="E1750" s="2" t="s">
        <v>51</v>
      </c>
      <c r="F1750" s="5">
        <v>83</v>
      </c>
      <c r="G1750">
        <v>2</v>
      </c>
      <c r="H1750" t="s">
        <v>5221</v>
      </c>
    </row>
    <row r="1751" spans="1:8" x14ac:dyDescent="0.25">
      <c r="A1751" s="2" t="s">
        <v>1288</v>
      </c>
      <c r="B1751" s="2" t="s">
        <v>484</v>
      </c>
      <c r="C1751" s="2" t="s">
        <v>1258</v>
      </c>
      <c r="D1751" s="2" t="s">
        <v>50</v>
      </c>
      <c r="E1751" s="2" t="s">
        <v>51</v>
      </c>
      <c r="F1751" s="5">
        <v>437</v>
      </c>
      <c r="G1751">
        <v>1</v>
      </c>
      <c r="H1751" t="s">
        <v>5222</v>
      </c>
    </row>
    <row r="1752" spans="1:8" x14ac:dyDescent="0.25">
      <c r="A1752" s="2" t="s">
        <v>1288</v>
      </c>
      <c r="B1752" s="2" t="s">
        <v>484</v>
      </c>
      <c r="C1752" s="2" t="s">
        <v>1255</v>
      </c>
      <c r="D1752" s="2" t="s">
        <v>50</v>
      </c>
      <c r="E1752" s="2" t="s">
        <v>51</v>
      </c>
      <c r="F1752" s="5">
        <v>6</v>
      </c>
      <c r="G1752">
        <v>2</v>
      </c>
      <c r="H1752" t="s">
        <v>5223</v>
      </c>
    </row>
    <row r="1753" spans="1:8" x14ac:dyDescent="0.25">
      <c r="A1753" s="2" t="s">
        <v>1289</v>
      </c>
      <c r="B1753" s="2" t="s">
        <v>484</v>
      </c>
      <c r="C1753" s="2" t="s">
        <v>1256</v>
      </c>
      <c r="D1753" s="2" t="s">
        <v>50</v>
      </c>
      <c r="E1753" s="2" t="s">
        <v>51</v>
      </c>
      <c r="F1753" s="5">
        <v>586</v>
      </c>
      <c r="G1753">
        <v>1</v>
      </c>
      <c r="H1753" t="s">
        <v>5224</v>
      </c>
    </row>
    <row r="1754" spans="1:8" x14ac:dyDescent="0.25">
      <c r="A1754" s="2" t="s">
        <v>1289</v>
      </c>
      <c r="B1754" s="2" t="s">
        <v>484</v>
      </c>
      <c r="C1754" s="2" t="s">
        <v>1258</v>
      </c>
      <c r="D1754" s="2" t="s">
        <v>50</v>
      </c>
      <c r="E1754" s="2" t="s">
        <v>51</v>
      </c>
      <c r="F1754" s="5">
        <v>131</v>
      </c>
      <c r="G1754">
        <v>2</v>
      </c>
      <c r="H1754" t="s">
        <v>5225</v>
      </c>
    </row>
    <row r="1755" spans="1:8" x14ac:dyDescent="0.25">
      <c r="A1755" s="2" t="s">
        <v>1289</v>
      </c>
      <c r="B1755" s="2" t="s">
        <v>484</v>
      </c>
      <c r="C1755" s="2" t="s">
        <v>1255</v>
      </c>
      <c r="D1755" s="2" t="s">
        <v>50</v>
      </c>
      <c r="E1755" s="2" t="s">
        <v>51</v>
      </c>
      <c r="F1755" s="5">
        <v>3</v>
      </c>
      <c r="G1755">
        <v>3</v>
      </c>
      <c r="H1755" t="s">
        <v>5226</v>
      </c>
    </row>
    <row r="1756" spans="1:8" x14ac:dyDescent="0.25">
      <c r="A1756" s="2" t="s">
        <v>1290</v>
      </c>
      <c r="B1756" s="2" t="s">
        <v>484</v>
      </c>
      <c r="C1756" s="2" t="s">
        <v>622</v>
      </c>
      <c r="D1756" s="2" t="s">
        <v>50</v>
      </c>
      <c r="E1756" s="2" t="s">
        <v>51</v>
      </c>
      <c r="F1756" s="5">
        <v>663</v>
      </c>
      <c r="G1756">
        <v>1</v>
      </c>
      <c r="H1756" t="s">
        <v>5227</v>
      </c>
    </row>
    <row r="1757" spans="1:8" x14ac:dyDescent="0.25">
      <c r="A1757" s="2" t="s">
        <v>1290</v>
      </c>
      <c r="B1757" s="2" t="s">
        <v>484</v>
      </c>
      <c r="C1757" s="2" t="s">
        <v>1256</v>
      </c>
      <c r="D1757" s="2" t="s">
        <v>50</v>
      </c>
      <c r="E1757" s="2" t="s">
        <v>51</v>
      </c>
      <c r="F1757" s="5">
        <v>37</v>
      </c>
      <c r="G1757">
        <v>2</v>
      </c>
      <c r="H1757" t="s">
        <v>5228</v>
      </c>
    </row>
    <row r="1758" spans="1:8" x14ac:dyDescent="0.25">
      <c r="A1758" s="2" t="s">
        <v>1291</v>
      </c>
      <c r="B1758" s="2" t="s">
        <v>484</v>
      </c>
      <c r="C1758" s="2" t="s">
        <v>622</v>
      </c>
      <c r="D1758" s="2" t="s">
        <v>50</v>
      </c>
      <c r="E1758" s="2" t="s">
        <v>51</v>
      </c>
      <c r="F1758" s="5">
        <v>237</v>
      </c>
      <c r="G1758">
        <v>1</v>
      </c>
      <c r="H1758" t="s">
        <v>5229</v>
      </c>
    </row>
    <row r="1759" spans="1:8" x14ac:dyDescent="0.25">
      <c r="A1759" s="2" t="s">
        <v>1291</v>
      </c>
      <c r="B1759" s="2" t="s">
        <v>484</v>
      </c>
      <c r="C1759" s="2" t="s">
        <v>1256</v>
      </c>
      <c r="D1759" s="2" t="s">
        <v>50</v>
      </c>
      <c r="E1759" s="2" t="s">
        <v>51</v>
      </c>
      <c r="F1759" s="5">
        <v>190</v>
      </c>
      <c r="G1759">
        <v>2</v>
      </c>
      <c r="H1759" t="s">
        <v>5230</v>
      </c>
    </row>
    <row r="1760" spans="1:8" x14ac:dyDescent="0.25">
      <c r="A1760" s="2" t="s">
        <v>1291</v>
      </c>
      <c r="B1760" s="2" t="s">
        <v>484</v>
      </c>
      <c r="C1760" s="2" t="s">
        <v>1255</v>
      </c>
      <c r="D1760" s="2" t="s">
        <v>50</v>
      </c>
      <c r="E1760" s="2" t="s">
        <v>51</v>
      </c>
      <c r="F1760" s="5">
        <v>8</v>
      </c>
      <c r="G1760">
        <v>3</v>
      </c>
      <c r="H1760" t="s">
        <v>5231</v>
      </c>
    </row>
    <row r="1761" spans="1:8" x14ac:dyDescent="0.25">
      <c r="A1761" s="2" t="s">
        <v>1292</v>
      </c>
      <c r="B1761" s="2" t="s">
        <v>484</v>
      </c>
      <c r="C1761" s="2" t="s">
        <v>622</v>
      </c>
      <c r="D1761" s="2" t="s">
        <v>50</v>
      </c>
      <c r="E1761" s="2" t="s">
        <v>51</v>
      </c>
      <c r="F1761" s="5">
        <v>454</v>
      </c>
      <c r="G1761">
        <v>1</v>
      </c>
      <c r="H1761" t="s">
        <v>5232</v>
      </c>
    </row>
    <row r="1762" spans="1:8" x14ac:dyDescent="0.25">
      <c r="A1762" s="2" t="s">
        <v>1292</v>
      </c>
      <c r="B1762" s="2" t="s">
        <v>484</v>
      </c>
      <c r="C1762" s="2" t="s">
        <v>1255</v>
      </c>
      <c r="D1762" s="2" t="s">
        <v>50</v>
      </c>
      <c r="E1762" s="2" t="s">
        <v>51</v>
      </c>
      <c r="F1762" s="5">
        <v>7</v>
      </c>
      <c r="G1762">
        <v>2</v>
      </c>
      <c r="H1762" t="s">
        <v>5233</v>
      </c>
    </row>
    <row r="1763" spans="1:8" x14ac:dyDescent="0.25">
      <c r="A1763" s="2" t="s">
        <v>1293</v>
      </c>
      <c r="B1763" s="2" t="s">
        <v>481</v>
      </c>
      <c r="C1763" s="2" t="s">
        <v>1271</v>
      </c>
      <c r="D1763" s="2" t="s">
        <v>50</v>
      </c>
      <c r="E1763" s="2" t="s">
        <v>51</v>
      </c>
      <c r="F1763" s="5">
        <v>15</v>
      </c>
      <c r="G1763">
        <v>1</v>
      </c>
      <c r="H1763" t="s">
        <v>5234</v>
      </c>
    </row>
    <row r="1764" spans="1:8" x14ac:dyDescent="0.25">
      <c r="A1764" s="2" t="s">
        <v>1294</v>
      </c>
      <c r="B1764" s="2" t="s">
        <v>58</v>
      </c>
      <c r="C1764" s="2" t="s">
        <v>1295</v>
      </c>
      <c r="D1764" s="2" t="s">
        <v>50</v>
      </c>
      <c r="E1764" s="2" t="s">
        <v>355</v>
      </c>
      <c r="F1764" s="5">
        <v>641</v>
      </c>
      <c r="G1764">
        <v>1</v>
      </c>
      <c r="H1764" t="s">
        <v>5235</v>
      </c>
    </row>
    <row r="1765" spans="1:8" x14ac:dyDescent="0.25">
      <c r="A1765" s="2" t="s">
        <v>1294</v>
      </c>
      <c r="B1765" s="2" t="s">
        <v>58</v>
      </c>
      <c r="C1765" s="2" t="s">
        <v>1296</v>
      </c>
      <c r="D1765" s="2" t="s">
        <v>50</v>
      </c>
      <c r="E1765" s="2" t="s">
        <v>355</v>
      </c>
      <c r="F1765" s="5">
        <v>75</v>
      </c>
      <c r="G1765">
        <v>2</v>
      </c>
      <c r="H1765" t="s">
        <v>5236</v>
      </c>
    </row>
    <row r="1766" spans="1:8" x14ac:dyDescent="0.25">
      <c r="A1766" s="2" t="s">
        <v>1297</v>
      </c>
      <c r="B1766" s="2" t="s">
        <v>642</v>
      </c>
      <c r="C1766" s="2" t="s">
        <v>1298</v>
      </c>
      <c r="D1766" s="2" t="s">
        <v>50</v>
      </c>
      <c r="E1766" s="2" t="s">
        <v>278</v>
      </c>
      <c r="F1766" s="5">
        <v>643</v>
      </c>
      <c r="G1766">
        <v>1</v>
      </c>
      <c r="H1766" t="s">
        <v>5237</v>
      </c>
    </row>
    <row r="1767" spans="1:8" x14ac:dyDescent="0.25">
      <c r="A1767" s="2" t="s">
        <v>1299</v>
      </c>
      <c r="B1767" s="2" t="s">
        <v>642</v>
      </c>
      <c r="C1767" s="2" t="s">
        <v>1298</v>
      </c>
      <c r="D1767" s="2" t="s">
        <v>50</v>
      </c>
      <c r="E1767" s="2" t="s">
        <v>278</v>
      </c>
      <c r="F1767" s="5">
        <v>508</v>
      </c>
      <c r="G1767">
        <v>1</v>
      </c>
      <c r="H1767" t="s">
        <v>5238</v>
      </c>
    </row>
    <row r="1768" spans="1:8" x14ac:dyDescent="0.25">
      <c r="A1768" s="2" t="s">
        <v>1299</v>
      </c>
      <c r="B1768" s="2" t="s">
        <v>642</v>
      </c>
      <c r="C1768" s="2" t="s">
        <v>1091</v>
      </c>
      <c r="D1768" s="2" t="s">
        <v>50</v>
      </c>
      <c r="E1768" s="2" t="s">
        <v>278</v>
      </c>
      <c r="F1768" s="5">
        <v>19</v>
      </c>
      <c r="G1768">
        <v>2</v>
      </c>
      <c r="H1768" t="s">
        <v>5239</v>
      </c>
    </row>
    <row r="1769" spans="1:8" x14ac:dyDescent="0.25">
      <c r="A1769" s="2" t="s">
        <v>1299</v>
      </c>
      <c r="B1769" s="2" t="s">
        <v>642</v>
      </c>
      <c r="C1769" s="2" t="s">
        <v>1300</v>
      </c>
      <c r="D1769" s="2" t="s">
        <v>50</v>
      </c>
      <c r="E1769" s="2" t="s">
        <v>278</v>
      </c>
      <c r="F1769" s="5">
        <v>7</v>
      </c>
      <c r="G1769">
        <v>3</v>
      </c>
      <c r="H1769" t="s">
        <v>5240</v>
      </c>
    </row>
    <row r="1770" spans="1:8" x14ac:dyDescent="0.25">
      <c r="A1770" s="2" t="s">
        <v>1301</v>
      </c>
      <c r="B1770" s="2" t="s">
        <v>642</v>
      </c>
      <c r="C1770" s="2" t="s">
        <v>1298</v>
      </c>
      <c r="D1770" s="2" t="s">
        <v>50</v>
      </c>
      <c r="E1770" s="2" t="s">
        <v>278</v>
      </c>
      <c r="F1770" s="5">
        <v>989</v>
      </c>
      <c r="G1770">
        <v>1</v>
      </c>
      <c r="H1770" t="s">
        <v>5241</v>
      </c>
    </row>
    <row r="1771" spans="1:8" x14ac:dyDescent="0.25">
      <c r="A1771" s="2" t="s">
        <v>1301</v>
      </c>
      <c r="B1771" s="2" t="s">
        <v>642</v>
      </c>
      <c r="C1771" s="2" t="s">
        <v>1302</v>
      </c>
      <c r="D1771" s="2" t="s">
        <v>50</v>
      </c>
      <c r="E1771" s="2" t="s">
        <v>278</v>
      </c>
      <c r="F1771" s="5">
        <v>1</v>
      </c>
      <c r="G1771">
        <v>2</v>
      </c>
      <c r="H1771" t="s">
        <v>5242</v>
      </c>
    </row>
    <row r="1772" spans="1:8" x14ac:dyDescent="0.25">
      <c r="A1772" s="2" t="s">
        <v>1303</v>
      </c>
      <c r="B1772" s="2" t="s">
        <v>642</v>
      </c>
      <c r="C1772" s="2" t="s">
        <v>1298</v>
      </c>
      <c r="D1772" s="2" t="s">
        <v>50</v>
      </c>
      <c r="E1772" s="2" t="s">
        <v>278</v>
      </c>
      <c r="F1772" s="5">
        <v>804</v>
      </c>
      <c r="G1772">
        <v>1</v>
      </c>
      <c r="H1772" t="s">
        <v>5243</v>
      </c>
    </row>
    <row r="1773" spans="1:8" x14ac:dyDescent="0.25">
      <c r="A1773" s="2" t="s">
        <v>1303</v>
      </c>
      <c r="B1773" s="2" t="s">
        <v>642</v>
      </c>
      <c r="C1773" s="2" t="s">
        <v>1114</v>
      </c>
      <c r="D1773" s="2" t="s">
        <v>50</v>
      </c>
      <c r="E1773" s="2" t="s">
        <v>278</v>
      </c>
      <c r="F1773" s="5">
        <v>9</v>
      </c>
      <c r="G1773">
        <v>2</v>
      </c>
      <c r="H1773" t="s">
        <v>5244</v>
      </c>
    </row>
    <row r="1774" spans="1:8" x14ac:dyDescent="0.25">
      <c r="A1774" s="2" t="s">
        <v>1304</v>
      </c>
      <c r="B1774" s="2" t="s">
        <v>642</v>
      </c>
      <c r="C1774" s="2" t="s">
        <v>1106</v>
      </c>
      <c r="D1774" s="2" t="s">
        <v>50</v>
      </c>
      <c r="E1774" s="2" t="s">
        <v>278</v>
      </c>
      <c r="F1774" s="5">
        <v>382</v>
      </c>
      <c r="G1774">
        <v>1</v>
      </c>
      <c r="H1774" t="s">
        <v>5245</v>
      </c>
    </row>
    <row r="1775" spans="1:8" x14ac:dyDescent="0.25">
      <c r="A1775" s="2" t="s">
        <v>1304</v>
      </c>
      <c r="B1775" s="2" t="s">
        <v>642</v>
      </c>
      <c r="C1775" s="2" t="s">
        <v>1298</v>
      </c>
      <c r="D1775" s="2" t="s">
        <v>50</v>
      </c>
      <c r="E1775" s="2" t="s">
        <v>278</v>
      </c>
      <c r="F1775" s="5">
        <v>21</v>
      </c>
      <c r="G1775">
        <v>2</v>
      </c>
      <c r="H1775" t="s">
        <v>5246</v>
      </c>
    </row>
    <row r="1776" spans="1:8" x14ac:dyDescent="0.25">
      <c r="A1776" s="2" t="s">
        <v>1304</v>
      </c>
      <c r="B1776" s="2" t="s">
        <v>642</v>
      </c>
      <c r="C1776" s="2" t="s">
        <v>1114</v>
      </c>
      <c r="D1776" s="2" t="s">
        <v>50</v>
      </c>
      <c r="E1776" s="2" t="s">
        <v>278</v>
      </c>
      <c r="F1776" s="5">
        <v>1</v>
      </c>
      <c r="G1776">
        <v>3</v>
      </c>
      <c r="H1776" t="s">
        <v>5247</v>
      </c>
    </row>
    <row r="1777" spans="1:8" x14ac:dyDescent="0.25">
      <c r="A1777" s="2" t="s">
        <v>1305</v>
      </c>
      <c r="B1777" s="2" t="s">
        <v>642</v>
      </c>
      <c r="C1777" s="2" t="s">
        <v>1114</v>
      </c>
      <c r="D1777" s="2" t="s">
        <v>50</v>
      </c>
      <c r="E1777" s="2" t="s">
        <v>278</v>
      </c>
      <c r="F1777" s="5">
        <v>727</v>
      </c>
      <c r="G1777">
        <v>1</v>
      </c>
      <c r="H1777" t="s">
        <v>5248</v>
      </c>
    </row>
    <row r="1778" spans="1:8" x14ac:dyDescent="0.25">
      <c r="A1778" s="2" t="s">
        <v>1305</v>
      </c>
      <c r="B1778" s="2" t="s">
        <v>642</v>
      </c>
      <c r="C1778" s="2" t="s">
        <v>1106</v>
      </c>
      <c r="D1778" s="2" t="s">
        <v>50</v>
      </c>
      <c r="E1778" s="2" t="s">
        <v>278</v>
      </c>
      <c r="F1778" s="5">
        <v>9</v>
      </c>
      <c r="G1778">
        <v>2</v>
      </c>
      <c r="H1778" t="s">
        <v>5249</v>
      </c>
    </row>
    <row r="1779" spans="1:8" x14ac:dyDescent="0.25">
      <c r="A1779" s="2" t="s">
        <v>1306</v>
      </c>
      <c r="B1779" s="2" t="s">
        <v>642</v>
      </c>
      <c r="C1779" s="2" t="s">
        <v>1114</v>
      </c>
      <c r="D1779" s="2" t="s">
        <v>50</v>
      </c>
      <c r="E1779" s="2" t="s">
        <v>278</v>
      </c>
      <c r="F1779" s="5">
        <v>562</v>
      </c>
      <c r="G1779">
        <v>1</v>
      </c>
      <c r="H1779" t="s">
        <v>5250</v>
      </c>
    </row>
    <row r="1780" spans="1:8" x14ac:dyDescent="0.25">
      <c r="A1780" s="2" t="s">
        <v>1306</v>
      </c>
      <c r="B1780" s="2" t="s">
        <v>642</v>
      </c>
      <c r="C1780" s="2" t="s">
        <v>1302</v>
      </c>
      <c r="D1780" s="2" t="s">
        <v>50</v>
      </c>
      <c r="E1780" s="2" t="s">
        <v>278</v>
      </c>
      <c r="F1780" s="5">
        <v>2</v>
      </c>
      <c r="G1780">
        <v>2</v>
      </c>
      <c r="H1780" t="s">
        <v>5251</v>
      </c>
    </row>
    <row r="1781" spans="1:8" x14ac:dyDescent="0.25">
      <c r="A1781" s="2" t="s">
        <v>1307</v>
      </c>
      <c r="B1781" s="2" t="s">
        <v>642</v>
      </c>
      <c r="C1781" s="2" t="s">
        <v>1308</v>
      </c>
      <c r="D1781" s="2" t="s">
        <v>50</v>
      </c>
      <c r="E1781" s="2" t="s">
        <v>278</v>
      </c>
      <c r="F1781" s="5">
        <v>673</v>
      </c>
      <c r="G1781">
        <v>1</v>
      </c>
      <c r="H1781" t="s">
        <v>5252</v>
      </c>
    </row>
    <row r="1782" spans="1:8" x14ac:dyDescent="0.25">
      <c r="A1782" s="2" t="s">
        <v>1307</v>
      </c>
      <c r="B1782" s="2" t="s">
        <v>642</v>
      </c>
      <c r="C1782" s="2" t="s">
        <v>649</v>
      </c>
      <c r="D1782" s="2" t="s">
        <v>50</v>
      </c>
      <c r="E1782" s="2" t="s">
        <v>278</v>
      </c>
      <c r="F1782" s="5">
        <v>51</v>
      </c>
      <c r="G1782">
        <v>2</v>
      </c>
      <c r="H1782" t="s">
        <v>5253</v>
      </c>
    </row>
    <row r="1783" spans="1:8" x14ac:dyDescent="0.25">
      <c r="A1783" s="2" t="s">
        <v>1307</v>
      </c>
      <c r="B1783" s="2" t="s">
        <v>58</v>
      </c>
      <c r="C1783" s="2" t="s">
        <v>639</v>
      </c>
      <c r="D1783" s="2" t="s">
        <v>50</v>
      </c>
      <c r="E1783" s="2" t="s">
        <v>355</v>
      </c>
      <c r="F1783" s="5">
        <v>8</v>
      </c>
      <c r="G1783">
        <v>3</v>
      </c>
      <c r="H1783" t="s">
        <v>5254</v>
      </c>
    </row>
    <row r="1784" spans="1:8" x14ac:dyDescent="0.25">
      <c r="A1784" s="2" t="s">
        <v>1309</v>
      </c>
      <c r="B1784" s="2" t="s">
        <v>642</v>
      </c>
      <c r="C1784" s="2" t="s">
        <v>1308</v>
      </c>
      <c r="D1784" s="2" t="s">
        <v>50</v>
      </c>
      <c r="E1784" s="2" t="s">
        <v>278</v>
      </c>
      <c r="F1784" s="5">
        <v>338</v>
      </c>
      <c r="G1784">
        <v>1</v>
      </c>
      <c r="H1784" t="s">
        <v>5255</v>
      </c>
    </row>
    <row r="1785" spans="1:8" x14ac:dyDescent="0.25">
      <c r="A1785" s="2" t="s">
        <v>1309</v>
      </c>
      <c r="B1785" s="2" t="s">
        <v>642</v>
      </c>
      <c r="C1785" s="2" t="s">
        <v>649</v>
      </c>
      <c r="D1785" s="2" t="s">
        <v>50</v>
      </c>
      <c r="E1785" s="2" t="s">
        <v>278</v>
      </c>
      <c r="F1785" s="5">
        <v>110</v>
      </c>
      <c r="G1785">
        <v>2</v>
      </c>
      <c r="H1785" t="s">
        <v>5256</v>
      </c>
    </row>
    <row r="1786" spans="1:8" x14ac:dyDescent="0.25">
      <c r="A1786" s="2" t="s">
        <v>1309</v>
      </c>
      <c r="B1786" s="2" t="s">
        <v>642</v>
      </c>
      <c r="C1786" s="2" t="s">
        <v>1300</v>
      </c>
      <c r="D1786" s="2" t="s">
        <v>50</v>
      </c>
      <c r="E1786" s="2" t="s">
        <v>278</v>
      </c>
      <c r="F1786" s="5">
        <v>57</v>
      </c>
      <c r="G1786">
        <v>3</v>
      </c>
      <c r="H1786" t="s">
        <v>5257</v>
      </c>
    </row>
    <row r="1787" spans="1:8" x14ac:dyDescent="0.25">
      <c r="A1787" s="2" t="s">
        <v>1309</v>
      </c>
      <c r="B1787" s="2" t="s">
        <v>58</v>
      </c>
      <c r="C1787" s="2" t="s">
        <v>1295</v>
      </c>
      <c r="D1787" s="2" t="s">
        <v>50</v>
      </c>
      <c r="E1787" s="2" t="s">
        <v>355</v>
      </c>
      <c r="F1787" s="5">
        <v>1</v>
      </c>
      <c r="G1787">
        <v>4</v>
      </c>
      <c r="H1787" t="s">
        <v>5258</v>
      </c>
    </row>
    <row r="1788" spans="1:8" x14ac:dyDescent="0.25">
      <c r="A1788" s="2" t="s">
        <v>1310</v>
      </c>
      <c r="B1788" s="2" t="s">
        <v>642</v>
      </c>
      <c r="C1788" s="2" t="s">
        <v>1308</v>
      </c>
      <c r="D1788" s="2" t="s">
        <v>50</v>
      </c>
      <c r="E1788" s="2" t="s">
        <v>278</v>
      </c>
      <c r="F1788" s="5">
        <v>717</v>
      </c>
      <c r="G1788">
        <v>1</v>
      </c>
      <c r="H1788" t="s">
        <v>5259</v>
      </c>
    </row>
    <row r="1789" spans="1:8" x14ac:dyDescent="0.25">
      <c r="A1789" s="2" t="s">
        <v>1310</v>
      </c>
      <c r="B1789" s="2" t="s">
        <v>58</v>
      </c>
      <c r="C1789" s="2" t="s">
        <v>1295</v>
      </c>
      <c r="D1789" s="2" t="s">
        <v>50</v>
      </c>
      <c r="E1789" s="2" t="s">
        <v>355</v>
      </c>
      <c r="F1789" s="5">
        <v>3</v>
      </c>
      <c r="G1789">
        <v>2</v>
      </c>
      <c r="H1789" t="s">
        <v>5260</v>
      </c>
    </row>
    <row r="1790" spans="1:8" x14ac:dyDescent="0.25">
      <c r="A1790" s="2" t="s">
        <v>1311</v>
      </c>
      <c r="B1790" s="2" t="s">
        <v>58</v>
      </c>
      <c r="C1790" s="2" t="s">
        <v>1295</v>
      </c>
      <c r="D1790" s="2" t="s">
        <v>50</v>
      </c>
      <c r="E1790" s="2" t="s">
        <v>355</v>
      </c>
      <c r="F1790" s="5">
        <v>668</v>
      </c>
      <c r="G1790">
        <v>1</v>
      </c>
      <c r="H1790" t="s">
        <v>5261</v>
      </c>
    </row>
    <row r="1791" spans="1:8" x14ac:dyDescent="0.25">
      <c r="A1791" s="2" t="s">
        <v>1311</v>
      </c>
      <c r="B1791" s="2" t="s">
        <v>58</v>
      </c>
      <c r="C1791" s="2" t="s">
        <v>1296</v>
      </c>
      <c r="D1791" s="2" t="s">
        <v>50</v>
      </c>
      <c r="E1791" s="2" t="s">
        <v>355</v>
      </c>
      <c r="F1791" s="5">
        <v>13</v>
      </c>
      <c r="G1791">
        <v>2</v>
      </c>
      <c r="H1791" t="s">
        <v>5262</v>
      </c>
    </row>
    <row r="1792" spans="1:8" x14ac:dyDescent="0.25">
      <c r="A1792" s="2" t="s">
        <v>1312</v>
      </c>
      <c r="B1792" s="2" t="s">
        <v>642</v>
      </c>
      <c r="C1792" s="2" t="s">
        <v>649</v>
      </c>
      <c r="D1792" s="2" t="s">
        <v>50</v>
      </c>
      <c r="E1792" s="2" t="s">
        <v>278</v>
      </c>
      <c r="F1792" s="5">
        <v>629</v>
      </c>
      <c r="G1792">
        <v>1</v>
      </c>
      <c r="H1792" t="s">
        <v>5263</v>
      </c>
    </row>
    <row r="1793" spans="1:8" x14ac:dyDescent="0.25">
      <c r="A1793" s="2" t="s">
        <v>1312</v>
      </c>
      <c r="B1793" s="2" t="s">
        <v>642</v>
      </c>
      <c r="C1793" s="2" t="s">
        <v>1300</v>
      </c>
      <c r="D1793" s="2" t="s">
        <v>50</v>
      </c>
      <c r="E1793" s="2" t="s">
        <v>278</v>
      </c>
      <c r="F1793" s="5">
        <v>51</v>
      </c>
      <c r="G1793">
        <v>2</v>
      </c>
      <c r="H1793" t="s">
        <v>5264</v>
      </c>
    </row>
    <row r="1794" spans="1:8" x14ac:dyDescent="0.25">
      <c r="A1794" s="2" t="s">
        <v>1313</v>
      </c>
      <c r="B1794" s="2" t="s">
        <v>642</v>
      </c>
      <c r="C1794" s="2" t="s">
        <v>1300</v>
      </c>
      <c r="D1794" s="2" t="s">
        <v>50</v>
      </c>
      <c r="E1794" s="2" t="s">
        <v>278</v>
      </c>
      <c r="F1794" s="5">
        <v>387</v>
      </c>
      <c r="G1794">
        <v>1</v>
      </c>
      <c r="H1794" t="s">
        <v>5265</v>
      </c>
    </row>
    <row r="1795" spans="1:8" x14ac:dyDescent="0.25">
      <c r="A1795" s="2" t="s">
        <v>1314</v>
      </c>
      <c r="B1795" s="2" t="s">
        <v>642</v>
      </c>
      <c r="C1795" s="2" t="s">
        <v>1300</v>
      </c>
      <c r="D1795" s="2" t="s">
        <v>50</v>
      </c>
      <c r="E1795" s="2" t="s">
        <v>278</v>
      </c>
      <c r="F1795" s="5">
        <v>758</v>
      </c>
      <c r="G1795">
        <v>1</v>
      </c>
      <c r="H1795" t="s">
        <v>5266</v>
      </c>
    </row>
    <row r="1796" spans="1:8" x14ac:dyDescent="0.25">
      <c r="A1796" s="2" t="s">
        <v>1314</v>
      </c>
      <c r="B1796" s="2" t="s">
        <v>642</v>
      </c>
      <c r="C1796" s="2" t="s">
        <v>1298</v>
      </c>
      <c r="D1796" s="2" t="s">
        <v>50</v>
      </c>
      <c r="E1796" s="2" t="s">
        <v>278</v>
      </c>
      <c r="F1796" s="5">
        <v>129</v>
      </c>
      <c r="G1796">
        <v>2</v>
      </c>
      <c r="H1796" t="s">
        <v>5267</v>
      </c>
    </row>
    <row r="1797" spans="1:8" x14ac:dyDescent="0.25">
      <c r="A1797" s="2" t="s">
        <v>1314</v>
      </c>
      <c r="B1797" s="2" t="s">
        <v>58</v>
      </c>
      <c r="C1797" s="2" t="s">
        <v>1295</v>
      </c>
      <c r="D1797" s="2" t="s">
        <v>50</v>
      </c>
      <c r="E1797" s="2" t="s">
        <v>355</v>
      </c>
      <c r="F1797" s="5">
        <v>1</v>
      </c>
      <c r="G1797">
        <v>3</v>
      </c>
      <c r="H1797" t="s">
        <v>5268</v>
      </c>
    </row>
    <row r="1798" spans="1:8" x14ac:dyDescent="0.25">
      <c r="A1798" s="2" t="s">
        <v>1315</v>
      </c>
      <c r="B1798" s="2" t="s">
        <v>642</v>
      </c>
      <c r="C1798" s="2" t="s">
        <v>1300</v>
      </c>
      <c r="D1798" s="2" t="s">
        <v>50</v>
      </c>
      <c r="E1798" s="2" t="s">
        <v>278</v>
      </c>
      <c r="F1798" s="5">
        <v>354</v>
      </c>
      <c r="G1798">
        <v>1</v>
      </c>
      <c r="H1798" t="s">
        <v>5269</v>
      </c>
    </row>
    <row r="1799" spans="1:8" x14ac:dyDescent="0.25">
      <c r="A1799" s="2" t="s">
        <v>1315</v>
      </c>
      <c r="B1799" s="2" t="s">
        <v>642</v>
      </c>
      <c r="C1799" s="2" t="s">
        <v>1091</v>
      </c>
      <c r="D1799" s="2" t="s">
        <v>50</v>
      </c>
      <c r="E1799" s="2" t="s">
        <v>278</v>
      </c>
      <c r="F1799" s="5">
        <v>9</v>
      </c>
      <c r="G1799">
        <v>2</v>
      </c>
      <c r="H1799" t="s">
        <v>5270</v>
      </c>
    </row>
    <row r="1800" spans="1:8" x14ac:dyDescent="0.25">
      <c r="A1800" s="2" t="s">
        <v>1316</v>
      </c>
      <c r="B1800" s="2" t="s">
        <v>642</v>
      </c>
      <c r="C1800" s="2" t="s">
        <v>1091</v>
      </c>
      <c r="D1800" s="2" t="s">
        <v>50</v>
      </c>
      <c r="E1800" s="2" t="s">
        <v>278</v>
      </c>
      <c r="F1800" s="5">
        <v>375</v>
      </c>
      <c r="G1800">
        <v>1</v>
      </c>
      <c r="H1800" t="s">
        <v>5271</v>
      </c>
    </row>
    <row r="1801" spans="1:8" x14ac:dyDescent="0.25">
      <c r="A1801" s="2" t="s">
        <v>1317</v>
      </c>
      <c r="B1801" s="2" t="s">
        <v>58</v>
      </c>
      <c r="C1801" s="2" t="s">
        <v>1295</v>
      </c>
      <c r="D1801" s="2" t="s">
        <v>50</v>
      </c>
      <c r="E1801" s="2" t="s">
        <v>355</v>
      </c>
      <c r="F1801" s="5">
        <v>650</v>
      </c>
      <c r="G1801">
        <v>1</v>
      </c>
      <c r="H1801" t="s">
        <v>5272</v>
      </c>
    </row>
    <row r="1802" spans="1:8" x14ac:dyDescent="0.25">
      <c r="A1802" s="2" t="s">
        <v>1317</v>
      </c>
      <c r="B1802" s="2" t="s">
        <v>58</v>
      </c>
      <c r="C1802" s="2" t="s">
        <v>646</v>
      </c>
      <c r="D1802" s="2" t="s">
        <v>50</v>
      </c>
      <c r="E1802" s="2" t="s">
        <v>355</v>
      </c>
      <c r="F1802" s="5">
        <v>102</v>
      </c>
      <c r="G1802">
        <v>2</v>
      </c>
      <c r="H1802" t="s">
        <v>5273</v>
      </c>
    </row>
    <row r="1803" spans="1:8" x14ac:dyDescent="0.25">
      <c r="A1803" s="2" t="s">
        <v>1318</v>
      </c>
      <c r="B1803" s="2" t="s">
        <v>58</v>
      </c>
      <c r="C1803" s="2" t="s">
        <v>639</v>
      </c>
      <c r="D1803" s="2" t="s">
        <v>50</v>
      </c>
      <c r="E1803" s="2" t="s">
        <v>355</v>
      </c>
      <c r="F1803" s="5">
        <v>312</v>
      </c>
      <c r="G1803">
        <v>1</v>
      </c>
      <c r="H1803" t="s">
        <v>5274</v>
      </c>
    </row>
    <row r="1804" spans="1:8" x14ac:dyDescent="0.25">
      <c r="A1804" s="2" t="s">
        <v>1318</v>
      </c>
      <c r="B1804" s="2" t="s">
        <v>642</v>
      </c>
      <c r="C1804" s="2" t="s">
        <v>1308</v>
      </c>
      <c r="D1804" s="2" t="s">
        <v>50</v>
      </c>
      <c r="E1804" s="2" t="s">
        <v>278</v>
      </c>
      <c r="F1804" s="5">
        <v>118</v>
      </c>
      <c r="G1804">
        <v>2</v>
      </c>
      <c r="H1804" t="s">
        <v>5275</v>
      </c>
    </row>
    <row r="1805" spans="1:8" x14ac:dyDescent="0.25">
      <c r="A1805" s="2" t="s">
        <v>1318</v>
      </c>
      <c r="B1805" s="2" t="s">
        <v>58</v>
      </c>
      <c r="C1805" s="2" t="s">
        <v>1295</v>
      </c>
      <c r="D1805" s="2" t="s">
        <v>50</v>
      </c>
      <c r="E1805" s="2" t="s">
        <v>355</v>
      </c>
      <c r="F1805" s="5">
        <v>97</v>
      </c>
      <c r="G1805">
        <v>3</v>
      </c>
      <c r="H1805" t="s">
        <v>5276</v>
      </c>
    </row>
    <row r="1806" spans="1:8" x14ac:dyDescent="0.25">
      <c r="A1806" s="2" t="s">
        <v>1319</v>
      </c>
      <c r="B1806" s="2" t="s">
        <v>58</v>
      </c>
      <c r="C1806" s="2" t="s">
        <v>1295</v>
      </c>
      <c r="D1806" s="2" t="s">
        <v>50</v>
      </c>
      <c r="E1806" s="2" t="s">
        <v>355</v>
      </c>
      <c r="F1806" s="5">
        <v>371</v>
      </c>
      <c r="G1806">
        <v>1</v>
      </c>
      <c r="H1806" t="s">
        <v>5277</v>
      </c>
    </row>
    <row r="1807" spans="1:8" x14ac:dyDescent="0.25">
      <c r="A1807" s="2" t="s">
        <v>1320</v>
      </c>
      <c r="B1807" s="2" t="s">
        <v>58</v>
      </c>
      <c r="C1807" s="2" t="s">
        <v>1295</v>
      </c>
      <c r="D1807" s="2" t="s">
        <v>50</v>
      </c>
      <c r="E1807" s="2" t="s">
        <v>355</v>
      </c>
      <c r="F1807" s="5">
        <v>656</v>
      </c>
      <c r="G1807">
        <v>1</v>
      </c>
      <c r="H1807" t="s">
        <v>5278</v>
      </c>
    </row>
    <row r="1808" spans="1:8" x14ac:dyDescent="0.25">
      <c r="A1808" s="2" t="s">
        <v>1320</v>
      </c>
      <c r="B1808" s="2" t="s">
        <v>642</v>
      </c>
      <c r="C1808" s="2" t="s">
        <v>1298</v>
      </c>
      <c r="D1808" s="2" t="s">
        <v>50</v>
      </c>
      <c r="E1808" s="2" t="s">
        <v>278</v>
      </c>
      <c r="F1808" s="5">
        <v>92</v>
      </c>
      <c r="G1808">
        <v>2</v>
      </c>
      <c r="H1808" t="s">
        <v>5279</v>
      </c>
    </row>
    <row r="1809" spans="1:8" x14ac:dyDescent="0.25">
      <c r="A1809" s="2" t="s">
        <v>1321</v>
      </c>
      <c r="B1809" s="2" t="s">
        <v>642</v>
      </c>
      <c r="C1809" s="2" t="s">
        <v>1298</v>
      </c>
      <c r="D1809" s="2" t="s">
        <v>50</v>
      </c>
      <c r="E1809" s="2" t="s">
        <v>278</v>
      </c>
      <c r="F1809" s="5">
        <v>250</v>
      </c>
      <c r="G1809">
        <v>1</v>
      </c>
      <c r="H1809" t="s">
        <v>5280</v>
      </c>
    </row>
    <row r="1810" spans="1:8" x14ac:dyDescent="0.25">
      <c r="A1810" s="2" t="s">
        <v>1321</v>
      </c>
      <c r="B1810" s="2" t="s">
        <v>58</v>
      </c>
      <c r="C1810" s="2" t="s">
        <v>1295</v>
      </c>
      <c r="D1810" s="2" t="s">
        <v>50</v>
      </c>
      <c r="E1810" s="2" t="s">
        <v>355</v>
      </c>
      <c r="F1810" s="5">
        <v>13</v>
      </c>
      <c r="G1810">
        <v>2</v>
      </c>
      <c r="H1810" t="s">
        <v>5281</v>
      </c>
    </row>
    <row r="1811" spans="1:8" x14ac:dyDescent="0.25">
      <c r="A1811" s="2" t="s">
        <v>1322</v>
      </c>
      <c r="B1811" s="2" t="s">
        <v>642</v>
      </c>
      <c r="C1811" s="2" t="s">
        <v>1298</v>
      </c>
      <c r="D1811" s="2" t="s">
        <v>50</v>
      </c>
      <c r="E1811" s="2" t="s">
        <v>278</v>
      </c>
      <c r="F1811" s="5">
        <v>423</v>
      </c>
      <c r="G1811">
        <v>1</v>
      </c>
      <c r="H1811" t="s">
        <v>5282</v>
      </c>
    </row>
    <row r="1812" spans="1:8" x14ac:dyDescent="0.25">
      <c r="A1812" s="2" t="s">
        <v>1322</v>
      </c>
      <c r="B1812" s="2" t="s">
        <v>58</v>
      </c>
      <c r="C1812" s="2" t="s">
        <v>1296</v>
      </c>
      <c r="D1812" s="2" t="s">
        <v>50</v>
      </c>
      <c r="E1812" s="2" t="s">
        <v>355</v>
      </c>
      <c r="F1812" s="5">
        <v>19</v>
      </c>
      <c r="G1812">
        <v>2</v>
      </c>
      <c r="H1812" t="s">
        <v>5283</v>
      </c>
    </row>
    <row r="1813" spans="1:8" x14ac:dyDescent="0.25">
      <c r="A1813" s="2" t="s">
        <v>1323</v>
      </c>
      <c r="B1813" s="2" t="s">
        <v>58</v>
      </c>
      <c r="C1813" s="2" t="s">
        <v>1295</v>
      </c>
      <c r="D1813" s="2" t="s">
        <v>50</v>
      </c>
      <c r="E1813" s="2" t="s">
        <v>355</v>
      </c>
      <c r="F1813" s="5">
        <v>408</v>
      </c>
      <c r="G1813">
        <v>1</v>
      </c>
      <c r="H1813" t="s">
        <v>5284</v>
      </c>
    </row>
    <row r="1814" spans="1:8" x14ac:dyDescent="0.25">
      <c r="A1814" s="2" t="s">
        <v>1323</v>
      </c>
      <c r="B1814" s="2" t="s">
        <v>642</v>
      </c>
      <c r="C1814" s="2" t="s">
        <v>1298</v>
      </c>
      <c r="D1814" s="2" t="s">
        <v>50</v>
      </c>
      <c r="E1814" s="2" t="s">
        <v>278</v>
      </c>
      <c r="F1814" s="5">
        <v>3</v>
      </c>
      <c r="G1814">
        <v>2</v>
      </c>
      <c r="H1814" t="s">
        <v>5285</v>
      </c>
    </row>
    <row r="1815" spans="1:8" x14ac:dyDescent="0.25">
      <c r="A1815" s="2" t="s">
        <v>1325</v>
      </c>
      <c r="B1815" s="2" t="s">
        <v>58</v>
      </c>
      <c r="C1815" s="2" t="s">
        <v>1326</v>
      </c>
      <c r="D1815" s="2" t="s">
        <v>50</v>
      </c>
      <c r="E1815" s="2" t="s">
        <v>199</v>
      </c>
      <c r="F1815" s="5">
        <v>415</v>
      </c>
      <c r="G1815">
        <v>1</v>
      </c>
      <c r="H1815" t="s">
        <v>5286</v>
      </c>
    </row>
    <row r="1816" spans="1:8" x14ac:dyDescent="0.25">
      <c r="A1816" s="2" t="s">
        <v>1327</v>
      </c>
      <c r="B1816" s="2" t="s">
        <v>58</v>
      </c>
      <c r="C1816" s="2" t="s">
        <v>1329</v>
      </c>
      <c r="D1816" s="2" t="s">
        <v>50</v>
      </c>
      <c r="E1816" s="2" t="s">
        <v>199</v>
      </c>
      <c r="F1816" s="5">
        <v>128</v>
      </c>
      <c r="G1816">
        <v>1</v>
      </c>
      <c r="H1816" t="s">
        <v>5287</v>
      </c>
    </row>
    <row r="1817" spans="1:8" x14ac:dyDescent="0.25">
      <c r="A1817" s="2" t="s">
        <v>1327</v>
      </c>
      <c r="B1817" s="2" t="s">
        <v>58</v>
      </c>
      <c r="C1817" s="2" t="s">
        <v>1326</v>
      </c>
      <c r="D1817" s="2" t="s">
        <v>50</v>
      </c>
      <c r="E1817" s="2" t="s">
        <v>199</v>
      </c>
      <c r="F1817" s="5">
        <v>95</v>
      </c>
      <c r="G1817">
        <v>2</v>
      </c>
      <c r="H1817" t="s">
        <v>5288</v>
      </c>
    </row>
    <row r="1818" spans="1:8" x14ac:dyDescent="0.25">
      <c r="A1818" s="2" t="s">
        <v>1327</v>
      </c>
      <c r="B1818" s="2" t="s">
        <v>58</v>
      </c>
      <c r="C1818" s="2" t="s">
        <v>1328</v>
      </c>
      <c r="D1818" s="2" t="s">
        <v>50</v>
      </c>
      <c r="E1818" s="2" t="s">
        <v>199</v>
      </c>
      <c r="F1818" s="5">
        <v>58</v>
      </c>
      <c r="G1818">
        <v>3</v>
      </c>
      <c r="H1818" t="s">
        <v>5289</v>
      </c>
    </row>
    <row r="1819" spans="1:8" x14ac:dyDescent="0.25">
      <c r="A1819" s="2" t="s">
        <v>1330</v>
      </c>
      <c r="B1819" s="2" t="s">
        <v>58</v>
      </c>
      <c r="C1819" s="2" t="s">
        <v>1326</v>
      </c>
      <c r="D1819" s="2" t="s">
        <v>50</v>
      </c>
      <c r="E1819" s="2" t="s">
        <v>199</v>
      </c>
      <c r="F1819" s="5">
        <v>530</v>
      </c>
      <c r="G1819">
        <v>1</v>
      </c>
      <c r="H1819" t="s">
        <v>5290</v>
      </c>
    </row>
    <row r="1820" spans="1:8" x14ac:dyDescent="0.25">
      <c r="A1820" s="2" t="s">
        <v>1331</v>
      </c>
      <c r="B1820" s="2" t="s">
        <v>58</v>
      </c>
      <c r="C1820" s="2" t="s">
        <v>1326</v>
      </c>
      <c r="D1820" s="2" t="s">
        <v>50</v>
      </c>
      <c r="E1820" s="2" t="s">
        <v>199</v>
      </c>
      <c r="F1820" s="5">
        <v>585</v>
      </c>
      <c r="G1820">
        <v>1</v>
      </c>
      <c r="H1820" t="s">
        <v>5291</v>
      </c>
    </row>
    <row r="1821" spans="1:8" x14ac:dyDescent="0.25">
      <c r="A1821" s="2" t="s">
        <v>1332</v>
      </c>
      <c r="B1821" s="2" t="s">
        <v>58</v>
      </c>
      <c r="C1821" s="2" t="s">
        <v>1326</v>
      </c>
      <c r="D1821" s="2" t="s">
        <v>50</v>
      </c>
      <c r="E1821" s="2" t="s">
        <v>199</v>
      </c>
      <c r="F1821" s="5">
        <v>581</v>
      </c>
      <c r="G1821">
        <v>1</v>
      </c>
      <c r="H1821" t="s">
        <v>5292</v>
      </c>
    </row>
    <row r="1822" spans="1:8" x14ac:dyDescent="0.25">
      <c r="A1822" s="2" t="s">
        <v>1333</v>
      </c>
      <c r="B1822" s="2" t="s">
        <v>58</v>
      </c>
      <c r="C1822" s="2" t="s">
        <v>1326</v>
      </c>
      <c r="D1822" s="2" t="s">
        <v>50</v>
      </c>
      <c r="E1822" s="2" t="s">
        <v>199</v>
      </c>
      <c r="F1822" s="5">
        <v>309</v>
      </c>
      <c r="G1822">
        <v>1</v>
      </c>
      <c r="H1822" t="s">
        <v>5293</v>
      </c>
    </row>
    <row r="1823" spans="1:8" x14ac:dyDescent="0.25">
      <c r="A1823" s="2" t="s">
        <v>1333</v>
      </c>
      <c r="B1823" s="2" t="s">
        <v>58</v>
      </c>
      <c r="C1823" s="2" t="s">
        <v>1328</v>
      </c>
      <c r="D1823" s="2" t="s">
        <v>50</v>
      </c>
      <c r="E1823" s="2" t="s">
        <v>199</v>
      </c>
      <c r="F1823" s="5">
        <v>143</v>
      </c>
      <c r="G1823">
        <v>2</v>
      </c>
      <c r="H1823" t="s">
        <v>5294</v>
      </c>
    </row>
    <row r="1824" spans="1:8" x14ac:dyDescent="0.25">
      <c r="A1824" s="2" t="s">
        <v>1334</v>
      </c>
      <c r="B1824" s="2" t="s">
        <v>58</v>
      </c>
      <c r="C1824" s="2" t="s">
        <v>1326</v>
      </c>
      <c r="D1824" s="2" t="s">
        <v>50</v>
      </c>
      <c r="E1824" s="2" t="s">
        <v>199</v>
      </c>
      <c r="F1824" s="5">
        <v>481</v>
      </c>
      <c r="G1824">
        <v>1</v>
      </c>
      <c r="H1824" t="s">
        <v>5295</v>
      </c>
    </row>
    <row r="1825" spans="1:8" x14ac:dyDescent="0.25">
      <c r="A1825" s="2" t="s">
        <v>1335</v>
      </c>
      <c r="B1825" s="2" t="s">
        <v>58</v>
      </c>
      <c r="C1825" s="2" t="s">
        <v>1326</v>
      </c>
      <c r="D1825" s="2" t="s">
        <v>50</v>
      </c>
      <c r="E1825" s="2" t="s">
        <v>199</v>
      </c>
      <c r="F1825" s="5">
        <v>219</v>
      </c>
      <c r="G1825">
        <v>1</v>
      </c>
      <c r="H1825" t="s">
        <v>5296</v>
      </c>
    </row>
    <row r="1826" spans="1:8" x14ac:dyDescent="0.25">
      <c r="A1826" s="2" t="s">
        <v>1335</v>
      </c>
      <c r="B1826" s="2" t="s">
        <v>58</v>
      </c>
      <c r="C1826" s="2" t="s">
        <v>1328</v>
      </c>
      <c r="D1826" s="2" t="s">
        <v>50</v>
      </c>
      <c r="E1826" s="2" t="s">
        <v>199</v>
      </c>
      <c r="F1826" s="5">
        <v>26</v>
      </c>
      <c r="G1826">
        <v>2</v>
      </c>
      <c r="H1826" t="s">
        <v>5297</v>
      </c>
    </row>
    <row r="1827" spans="1:8" x14ac:dyDescent="0.25">
      <c r="A1827" s="2" t="s">
        <v>1336</v>
      </c>
      <c r="B1827" s="2" t="s">
        <v>58</v>
      </c>
      <c r="C1827" s="2" t="s">
        <v>1326</v>
      </c>
      <c r="D1827" s="2" t="s">
        <v>50</v>
      </c>
      <c r="E1827" s="2" t="s">
        <v>199</v>
      </c>
      <c r="F1827" s="5">
        <v>459</v>
      </c>
      <c r="G1827">
        <v>1</v>
      </c>
      <c r="H1827" t="s">
        <v>5298</v>
      </c>
    </row>
    <row r="1828" spans="1:8" x14ac:dyDescent="0.25">
      <c r="A1828" s="2" t="s">
        <v>1337</v>
      </c>
      <c r="B1828" s="2" t="s">
        <v>58</v>
      </c>
      <c r="C1828" s="2" t="s">
        <v>1326</v>
      </c>
      <c r="D1828" s="2" t="s">
        <v>50</v>
      </c>
      <c r="E1828" s="2" t="s">
        <v>199</v>
      </c>
      <c r="F1828" s="5">
        <v>560</v>
      </c>
      <c r="G1828">
        <v>1</v>
      </c>
      <c r="H1828" t="s">
        <v>5299</v>
      </c>
    </row>
    <row r="1829" spans="1:8" x14ac:dyDescent="0.25">
      <c r="A1829" s="2" t="s">
        <v>1338</v>
      </c>
      <c r="B1829" s="2" t="s">
        <v>58</v>
      </c>
      <c r="C1829" s="2" t="s">
        <v>1326</v>
      </c>
      <c r="D1829" s="2" t="s">
        <v>50</v>
      </c>
      <c r="E1829" s="2" t="s">
        <v>199</v>
      </c>
      <c r="F1829" s="5">
        <v>494</v>
      </c>
      <c r="G1829">
        <v>1</v>
      </c>
      <c r="H1829" t="s">
        <v>5300</v>
      </c>
    </row>
    <row r="1830" spans="1:8" x14ac:dyDescent="0.25">
      <c r="A1830" s="2" t="s">
        <v>1339</v>
      </c>
      <c r="B1830" s="2" t="s">
        <v>58</v>
      </c>
      <c r="C1830" s="2" t="s">
        <v>1326</v>
      </c>
      <c r="D1830" s="2" t="s">
        <v>50</v>
      </c>
      <c r="E1830" s="2" t="s">
        <v>199</v>
      </c>
      <c r="F1830" s="5">
        <v>217</v>
      </c>
      <c r="G1830">
        <v>1</v>
      </c>
      <c r="H1830" t="s">
        <v>5301</v>
      </c>
    </row>
    <row r="1831" spans="1:8" x14ac:dyDescent="0.25">
      <c r="A1831" s="2" t="s">
        <v>1340</v>
      </c>
      <c r="B1831" s="2" t="s">
        <v>58</v>
      </c>
      <c r="C1831" s="2" t="s">
        <v>1329</v>
      </c>
      <c r="D1831" s="2" t="s">
        <v>50</v>
      </c>
      <c r="E1831" s="2" t="s">
        <v>199</v>
      </c>
      <c r="F1831" s="5">
        <v>929</v>
      </c>
      <c r="G1831">
        <v>1</v>
      </c>
      <c r="H1831" t="s">
        <v>5302</v>
      </c>
    </row>
    <row r="1832" spans="1:8" x14ac:dyDescent="0.25">
      <c r="A1832" s="2" t="s">
        <v>1340</v>
      </c>
      <c r="B1832" s="2" t="s">
        <v>58</v>
      </c>
      <c r="C1832" s="2" t="s">
        <v>1326</v>
      </c>
      <c r="D1832" s="2" t="s">
        <v>50</v>
      </c>
      <c r="E1832" s="2" t="s">
        <v>199</v>
      </c>
      <c r="F1832" s="5">
        <v>81</v>
      </c>
      <c r="G1832">
        <v>2</v>
      </c>
      <c r="H1832" t="s">
        <v>5303</v>
      </c>
    </row>
    <row r="1833" spans="1:8" x14ac:dyDescent="0.25">
      <c r="A1833" s="2" t="s">
        <v>1341</v>
      </c>
      <c r="B1833" s="2" t="s">
        <v>58</v>
      </c>
      <c r="C1833" s="2" t="s">
        <v>1329</v>
      </c>
      <c r="D1833" s="2" t="s">
        <v>50</v>
      </c>
      <c r="E1833" s="2" t="s">
        <v>199</v>
      </c>
      <c r="F1833" s="5">
        <v>556</v>
      </c>
      <c r="G1833">
        <v>1</v>
      </c>
      <c r="H1833" t="s">
        <v>5304</v>
      </c>
    </row>
    <row r="1834" spans="1:8" x14ac:dyDescent="0.25">
      <c r="A1834" s="2" t="s">
        <v>1342</v>
      </c>
      <c r="B1834" s="2" t="s">
        <v>58</v>
      </c>
      <c r="C1834" s="2" t="s">
        <v>1329</v>
      </c>
      <c r="D1834" s="2" t="s">
        <v>50</v>
      </c>
      <c r="E1834" s="2" t="s">
        <v>199</v>
      </c>
      <c r="F1834" s="5">
        <v>276</v>
      </c>
      <c r="G1834">
        <v>1</v>
      </c>
      <c r="H1834" t="s">
        <v>5305</v>
      </c>
    </row>
    <row r="1835" spans="1:8" x14ac:dyDescent="0.25">
      <c r="A1835" s="2" t="s">
        <v>1343</v>
      </c>
      <c r="B1835" s="2" t="s">
        <v>58</v>
      </c>
      <c r="C1835" s="2" t="s">
        <v>1329</v>
      </c>
      <c r="D1835" s="2" t="s">
        <v>50</v>
      </c>
      <c r="E1835" s="2" t="s">
        <v>199</v>
      </c>
      <c r="F1835" s="5">
        <v>669</v>
      </c>
      <c r="G1835">
        <v>1</v>
      </c>
      <c r="H1835" t="s">
        <v>5306</v>
      </c>
    </row>
    <row r="1836" spans="1:8" x14ac:dyDescent="0.25">
      <c r="A1836" s="2" t="s">
        <v>1344</v>
      </c>
      <c r="B1836" s="2" t="s">
        <v>58</v>
      </c>
      <c r="C1836" s="2" t="s">
        <v>1326</v>
      </c>
      <c r="D1836" s="2" t="s">
        <v>50</v>
      </c>
      <c r="E1836" s="2" t="s">
        <v>199</v>
      </c>
      <c r="F1836" s="5">
        <v>316</v>
      </c>
      <c r="G1836">
        <v>1</v>
      </c>
      <c r="H1836" t="s">
        <v>5307</v>
      </c>
    </row>
    <row r="1837" spans="1:8" x14ac:dyDescent="0.25">
      <c r="A1837" s="2" t="s">
        <v>1344</v>
      </c>
      <c r="B1837" s="2" t="s">
        <v>58</v>
      </c>
      <c r="C1837" s="2" t="s">
        <v>1345</v>
      </c>
      <c r="D1837" s="2" t="s">
        <v>50</v>
      </c>
      <c r="E1837" s="2" t="s">
        <v>199</v>
      </c>
      <c r="F1837" s="5">
        <v>62</v>
      </c>
      <c r="G1837">
        <v>2</v>
      </c>
      <c r="H1837" t="s">
        <v>5308</v>
      </c>
    </row>
    <row r="1838" spans="1:8" x14ac:dyDescent="0.25">
      <c r="A1838" s="2" t="s">
        <v>1344</v>
      </c>
      <c r="B1838" s="2" t="s">
        <v>58</v>
      </c>
      <c r="C1838" s="2" t="s">
        <v>1328</v>
      </c>
      <c r="D1838" s="2" t="s">
        <v>50</v>
      </c>
      <c r="E1838" s="2" t="s">
        <v>199</v>
      </c>
      <c r="F1838" s="5">
        <v>6</v>
      </c>
      <c r="G1838">
        <v>3</v>
      </c>
      <c r="H1838" t="s">
        <v>5309</v>
      </c>
    </row>
    <row r="1839" spans="1:8" x14ac:dyDescent="0.25">
      <c r="A1839" s="2" t="s">
        <v>1346</v>
      </c>
      <c r="B1839" s="2" t="s">
        <v>58</v>
      </c>
      <c r="C1839" s="2" t="s">
        <v>1326</v>
      </c>
      <c r="D1839" s="2" t="s">
        <v>50</v>
      </c>
      <c r="E1839" s="2" t="s">
        <v>199</v>
      </c>
      <c r="F1839" s="5">
        <v>727</v>
      </c>
      <c r="G1839">
        <v>1</v>
      </c>
      <c r="H1839" t="s">
        <v>5310</v>
      </c>
    </row>
    <row r="1840" spans="1:8" x14ac:dyDescent="0.25">
      <c r="A1840" s="2" t="s">
        <v>1346</v>
      </c>
      <c r="B1840" s="2" t="s">
        <v>58</v>
      </c>
      <c r="C1840" s="2" t="s">
        <v>1328</v>
      </c>
      <c r="D1840" s="2" t="s">
        <v>50</v>
      </c>
      <c r="E1840" s="2" t="s">
        <v>199</v>
      </c>
      <c r="F1840" s="5">
        <v>104</v>
      </c>
      <c r="G1840">
        <v>2</v>
      </c>
      <c r="H1840" t="s">
        <v>5311</v>
      </c>
    </row>
    <row r="1841" spans="1:8" x14ac:dyDescent="0.25">
      <c r="A1841" s="2" t="s">
        <v>1347</v>
      </c>
      <c r="B1841" s="2" t="s">
        <v>58</v>
      </c>
      <c r="C1841" s="2" t="s">
        <v>1328</v>
      </c>
      <c r="D1841" s="2" t="s">
        <v>50</v>
      </c>
      <c r="E1841" s="2" t="s">
        <v>199</v>
      </c>
      <c r="F1841" s="5">
        <v>315</v>
      </c>
      <c r="G1841">
        <v>1</v>
      </c>
      <c r="H1841" t="s">
        <v>5312</v>
      </c>
    </row>
    <row r="1842" spans="1:8" x14ac:dyDescent="0.25">
      <c r="A1842" s="2" t="s">
        <v>1347</v>
      </c>
      <c r="B1842" s="2" t="s">
        <v>58</v>
      </c>
      <c r="C1842" s="2" t="s">
        <v>1326</v>
      </c>
      <c r="D1842" s="2" t="s">
        <v>50</v>
      </c>
      <c r="E1842" s="2" t="s">
        <v>199</v>
      </c>
      <c r="F1842" s="5">
        <v>3</v>
      </c>
      <c r="G1842">
        <v>2</v>
      </c>
      <c r="H1842" t="s">
        <v>5313</v>
      </c>
    </row>
    <row r="1843" spans="1:8" x14ac:dyDescent="0.25">
      <c r="A1843" s="2" t="s">
        <v>1348</v>
      </c>
      <c r="B1843" s="2" t="s">
        <v>58</v>
      </c>
      <c r="C1843" s="2" t="s">
        <v>1326</v>
      </c>
      <c r="D1843" s="2" t="s">
        <v>50</v>
      </c>
      <c r="E1843" s="2" t="s">
        <v>199</v>
      </c>
      <c r="F1843" s="5">
        <v>146</v>
      </c>
      <c r="G1843">
        <v>1</v>
      </c>
      <c r="H1843" t="s">
        <v>5314</v>
      </c>
    </row>
    <row r="1844" spans="1:8" x14ac:dyDescent="0.25">
      <c r="A1844" s="2" t="s">
        <v>1349</v>
      </c>
      <c r="B1844" s="2" t="s">
        <v>58</v>
      </c>
      <c r="C1844" s="2" t="s">
        <v>1328</v>
      </c>
      <c r="D1844" s="2" t="s">
        <v>50</v>
      </c>
      <c r="E1844" s="2" t="s">
        <v>199</v>
      </c>
      <c r="F1844" s="5">
        <v>86</v>
      </c>
      <c r="G1844">
        <v>1</v>
      </c>
      <c r="H1844" t="s">
        <v>5315</v>
      </c>
    </row>
    <row r="1845" spans="1:8" x14ac:dyDescent="0.25">
      <c r="A1845" s="2" t="s">
        <v>1349</v>
      </c>
      <c r="B1845" s="2" t="s">
        <v>58</v>
      </c>
      <c r="C1845" s="2" t="s">
        <v>1326</v>
      </c>
      <c r="D1845" s="2" t="s">
        <v>50</v>
      </c>
      <c r="E1845" s="2" t="s">
        <v>199</v>
      </c>
      <c r="F1845" s="5">
        <v>21</v>
      </c>
      <c r="G1845">
        <v>2</v>
      </c>
      <c r="H1845" t="s">
        <v>5316</v>
      </c>
    </row>
    <row r="1846" spans="1:8" x14ac:dyDescent="0.25">
      <c r="A1846" s="2" t="s">
        <v>1350</v>
      </c>
      <c r="B1846" s="2" t="s">
        <v>58</v>
      </c>
      <c r="C1846" s="2" t="s">
        <v>1329</v>
      </c>
      <c r="D1846" s="2" t="s">
        <v>50</v>
      </c>
      <c r="E1846" s="2" t="s">
        <v>199</v>
      </c>
      <c r="F1846" s="5">
        <v>22</v>
      </c>
      <c r="G1846">
        <v>1</v>
      </c>
      <c r="H1846" t="s">
        <v>5317</v>
      </c>
    </row>
    <row r="1847" spans="1:8" x14ac:dyDescent="0.25">
      <c r="A1847" s="2" t="s">
        <v>1351</v>
      </c>
      <c r="B1847" s="2" t="s">
        <v>58</v>
      </c>
      <c r="C1847" s="2" t="s">
        <v>1326</v>
      </c>
      <c r="D1847" s="2" t="s">
        <v>50</v>
      </c>
      <c r="E1847" s="2" t="s">
        <v>199</v>
      </c>
      <c r="F1847" s="5">
        <v>536</v>
      </c>
      <c r="G1847">
        <v>1</v>
      </c>
      <c r="H1847" t="s">
        <v>5318</v>
      </c>
    </row>
    <row r="1848" spans="1:8" x14ac:dyDescent="0.25">
      <c r="A1848" s="2" t="s">
        <v>1352</v>
      </c>
      <c r="B1848" s="2" t="s">
        <v>58</v>
      </c>
      <c r="C1848" s="2" t="s">
        <v>1329</v>
      </c>
      <c r="D1848" s="2" t="s">
        <v>50</v>
      </c>
      <c r="E1848" s="2" t="s">
        <v>199</v>
      </c>
      <c r="F1848" s="5">
        <v>457</v>
      </c>
      <c r="G1848">
        <v>1</v>
      </c>
      <c r="H1848" t="s">
        <v>5319</v>
      </c>
    </row>
    <row r="1849" spans="1:8" x14ac:dyDescent="0.25">
      <c r="A1849" s="2" t="s">
        <v>1353</v>
      </c>
      <c r="B1849" s="2" t="s">
        <v>58</v>
      </c>
      <c r="C1849" s="2" t="s">
        <v>1329</v>
      </c>
      <c r="D1849" s="2" t="s">
        <v>50</v>
      </c>
      <c r="E1849" s="2" t="s">
        <v>199</v>
      </c>
      <c r="F1849" s="5">
        <v>721</v>
      </c>
      <c r="G1849">
        <v>1</v>
      </c>
      <c r="H1849" t="s">
        <v>5320</v>
      </c>
    </row>
    <row r="1850" spans="1:8" x14ac:dyDescent="0.25">
      <c r="A1850" s="2" t="s">
        <v>1353</v>
      </c>
      <c r="B1850" s="2" t="s">
        <v>197</v>
      </c>
      <c r="C1850" s="2" t="s">
        <v>1354</v>
      </c>
      <c r="D1850" s="2" t="s">
        <v>50</v>
      </c>
      <c r="E1850" s="2" t="s">
        <v>199</v>
      </c>
      <c r="F1850" s="5">
        <v>12</v>
      </c>
      <c r="G1850">
        <v>2</v>
      </c>
      <c r="H1850" t="s">
        <v>5321</v>
      </c>
    </row>
    <row r="1851" spans="1:8" x14ac:dyDescent="0.25">
      <c r="A1851" s="2" t="s">
        <v>1353</v>
      </c>
      <c r="B1851" s="2" t="s">
        <v>58</v>
      </c>
      <c r="C1851" s="2" t="s">
        <v>1328</v>
      </c>
      <c r="D1851" s="2" t="s">
        <v>50</v>
      </c>
      <c r="E1851" s="2" t="s">
        <v>199</v>
      </c>
      <c r="F1851" s="5">
        <v>6</v>
      </c>
      <c r="G1851">
        <v>3</v>
      </c>
      <c r="H1851" t="s">
        <v>5322</v>
      </c>
    </row>
    <row r="1852" spans="1:8" x14ac:dyDescent="0.25">
      <c r="A1852" s="2" t="s">
        <v>1355</v>
      </c>
      <c r="B1852" s="2" t="s">
        <v>58</v>
      </c>
      <c r="C1852" s="2" t="s">
        <v>1328</v>
      </c>
      <c r="D1852" s="2" t="s">
        <v>50</v>
      </c>
      <c r="E1852" s="2" t="s">
        <v>199</v>
      </c>
      <c r="F1852" s="5">
        <v>531</v>
      </c>
      <c r="G1852">
        <v>1</v>
      </c>
      <c r="H1852" t="s">
        <v>5323</v>
      </c>
    </row>
    <row r="1853" spans="1:8" x14ac:dyDescent="0.25">
      <c r="A1853" s="2" t="s">
        <v>1356</v>
      </c>
      <c r="B1853" s="2" t="s">
        <v>58</v>
      </c>
      <c r="C1853" s="2" t="s">
        <v>1328</v>
      </c>
      <c r="D1853" s="2" t="s">
        <v>50</v>
      </c>
      <c r="E1853" s="2" t="s">
        <v>199</v>
      </c>
      <c r="F1853" s="5">
        <v>496</v>
      </c>
      <c r="G1853">
        <v>1</v>
      </c>
      <c r="H1853" t="s">
        <v>5324</v>
      </c>
    </row>
    <row r="1854" spans="1:8" x14ac:dyDescent="0.25">
      <c r="A1854" s="2" t="s">
        <v>1356</v>
      </c>
      <c r="B1854" s="2" t="s">
        <v>197</v>
      </c>
      <c r="C1854" s="2" t="s">
        <v>1354</v>
      </c>
      <c r="D1854" s="2" t="s">
        <v>50</v>
      </c>
      <c r="E1854" s="2" t="s">
        <v>199</v>
      </c>
      <c r="F1854" s="5">
        <v>15</v>
      </c>
      <c r="G1854">
        <v>2</v>
      </c>
      <c r="H1854" t="s">
        <v>5325</v>
      </c>
    </row>
    <row r="1855" spans="1:8" x14ac:dyDescent="0.25">
      <c r="A1855" s="2" t="s">
        <v>1357</v>
      </c>
      <c r="B1855" s="2" t="s">
        <v>58</v>
      </c>
      <c r="C1855" s="2" t="s">
        <v>1328</v>
      </c>
      <c r="D1855" s="2" t="s">
        <v>50</v>
      </c>
      <c r="E1855" s="2" t="s">
        <v>199</v>
      </c>
      <c r="F1855" s="5">
        <v>373</v>
      </c>
      <c r="G1855">
        <v>1</v>
      </c>
      <c r="H1855" t="s">
        <v>5326</v>
      </c>
    </row>
    <row r="1856" spans="1:8" x14ac:dyDescent="0.25">
      <c r="A1856" s="2" t="s">
        <v>1357</v>
      </c>
      <c r="B1856" s="2" t="s">
        <v>58</v>
      </c>
      <c r="C1856" s="2" t="s">
        <v>1358</v>
      </c>
      <c r="D1856" s="2" t="s">
        <v>50</v>
      </c>
      <c r="E1856" s="2" t="s">
        <v>199</v>
      </c>
      <c r="F1856" s="5">
        <v>52</v>
      </c>
      <c r="G1856">
        <v>2</v>
      </c>
      <c r="H1856" t="s">
        <v>5327</v>
      </c>
    </row>
    <row r="1857" spans="1:8" x14ac:dyDescent="0.25">
      <c r="A1857" s="2" t="s">
        <v>1359</v>
      </c>
      <c r="B1857" s="2" t="s">
        <v>58</v>
      </c>
      <c r="C1857" s="2" t="s">
        <v>1328</v>
      </c>
      <c r="D1857" s="2" t="s">
        <v>50</v>
      </c>
      <c r="E1857" s="2" t="s">
        <v>199</v>
      </c>
      <c r="F1857" s="5">
        <v>386</v>
      </c>
      <c r="G1857">
        <v>1</v>
      </c>
      <c r="H1857" t="s">
        <v>5328</v>
      </c>
    </row>
    <row r="1858" spans="1:8" x14ac:dyDescent="0.25">
      <c r="A1858" s="2" t="s">
        <v>1359</v>
      </c>
      <c r="B1858" s="2" t="s">
        <v>58</v>
      </c>
      <c r="C1858" s="2" t="s">
        <v>1358</v>
      </c>
      <c r="D1858" s="2" t="s">
        <v>50</v>
      </c>
      <c r="E1858" s="2" t="s">
        <v>199</v>
      </c>
      <c r="F1858" s="5">
        <v>294</v>
      </c>
      <c r="G1858">
        <v>2</v>
      </c>
      <c r="H1858" t="s">
        <v>5329</v>
      </c>
    </row>
    <row r="1859" spans="1:8" x14ac:dyDescent="0.25">
      <c r="A1859" s="2" t="s">
        <v>1359</v>
      </c>
      <c r="B1859" s="2" t="s">
        <v>58</v>
      </c>
      <c r="C1859" s="2" t="s">
        <v>1345</v>
      </c>
      <c r="D1859" s="2" t="s">
        <v>50</v>
      </c>
      <c r="E1859" s="2" t="s">
        <v>199</v>
      </c>
      <c r="F1859" s="5">
        <v>1</v>
      </c>
      <c r="G1859">
        <v>3</v>
      </c>
      <c r="H1859" t="s">
        <v>5330</v>
      </c>
    </row>
    <row r="1860" spans="1:8" x14ac:dyDescent="0.25">
      <c r="A1860" s="2" t="s">
        <v>1360</v>
      </c>
      <c r="B1860" s="2" t="s">
        <v>58</v>
      </c>
      <c r="C1860" s="2" t="s">
        <v>1328</v>
      </c>
      <c r="D1860" s="2" t="s">
        <v>50</v>
      </c>
      <c r="E1860" s="2" t="s">
        <v>199</v>
      </c>
      <c r="F1860" s="5">
        <v>932</v>
      </c>
      <c r="G1860">
        <v>1</v>
      </c>
      <c r="H1860" t="s">
        <v>5331</v>
      </c>
    </row>
    <row r="1861" spans="1:8" x14ac:dyDescent="0.25">
      <c r="A1861" s="2" t="s">
        <v>1360</v>
      </c>
      <c r="B1861" s="2" t="s">
        <v>58</v>
      </c>
      <c r="C1861" s="2" t="s">
        <v>1326</v>
      </c>
      <c r="D1861" s="2" t="s">
        <v>50</v>
      </c>
      <c r="E1861" s="2" t="s">
        <v>199</v>
      </c>
      <c r="F1861" s="5">
        <v>1</v>
      </c>
      <c r="G1861">
        <v>2</v>
      </c>
      <c r="H1861" t="s">
        <v>5332</v>
      </c>
    </row>
    <row r="1862" spans="1:8" x14ac:dyDescent="0.25">
      <c r="A1862" s="2" t="s">
        <v>1361</v>
      </c>
      <c r="B1862" s="2" t="s">
        <v>58</v>
      </c>
      <c r="C1862" s="2" t="s">
        <v>1329</v>
      </c>
      <c r="D1862" s="2" t="s">
        <v>50</v>
      </c>
      <c r="E1862" s="2" t="s">
        <v>199</v>
      </c>
      <c r="F1862" s="5">
        <v>650</v>
      </c>
      <c r="G1862">
        <v>1</v>
      </c>
      <c r="H1862" t="s">
        <v>5333</v>
      </c>
    </row>
    <row r="1863" spans="1:8" x14ac:dyDescent="0.25">
      <c r="A1863" s="2" t="s">
        <v>1361</v>
      </c>
      <c r="B1863" s="2" t="s">
        <v>197</v>
      </c>
      <c r="C1863" s="2" t="s">
        <v>1354</v>
      </c>
      <c r="D1863" s="2" t="s">
        <v>50</v>
      </c>
      <c r="E1863" s="2" t="s">
        <v>199</v>
      </c>
      <c r="F1863" s="5">
        <v>16</v>
      </c>
      <c r="G1863">
        <v>2</v>
      </c>
      <c r="H1863" t="s">
        <v>5334</v>
      </c>
    </row>
    <row r="1864" spans="1:8" x14ac:dyDescent="0.25">
      <c r="A1864" s="2" t="s">
        <v>1362</v>
      </c>
      <c r="B1864" s="2" t="s">
        <v>58</v>
      </c>
      <c r="C1864" s="2" t="s">
        <v>1329</v>
      </c>
      <c r="D1864" s="2" t="s">
        <v>50</v>
      </c>
      <c r="E1864" s="2" t="s">
        <v>199</v>
      </c>
      <c r="F1864" s="5">
        <v>100</v>
      </c>
      <c r="G1864">
        <v>1</v>
      </c>
      <c r="H1864" t="s">
        <v>5335</v>
      </c>
    </row>
    <row r="1865" spans="1:8" x14ac:dyDescent="0.25">
      <c r="A1865" s="2" t="s">
        <v>1363</v>
      </c>
      <c r="B1865" s="2" t="s">
        <v>197</v>
      </c>
      <c r="C1865" s="2" t="s">
        <v>1354</v>
      </c>
      <c r="D1865" s="2" t="s">
        <v>50</v>
      </c>
      <c r="E1865" s="2" t="s">
        <v>199</v>
      </c>
      <c r="F1865" s="5">
        <v>750</v>
      </c>
      <c r="G1865">
        <v>1</v>
      </c>
      <c r="H1865" t="s">
        <v>5336</v>
      </c>
    </row>
    <row r="1866" spans="1:8" x14ac:dyDescent="0.25">
      <c r="A1866" s="2" t="s">
        <v>1364</v>
      </c>
      <c r="B1866" s="2" t="s">
        <v>58</v>
      </c>
      <c r="C1866" s="2" t="s">
        <v>1326</v>
      </c>
      <c r="D1866" s="2" t="s">
        <v>50</v>
      </c>
      <c r="E1866" s="2" t="s">
        <v>199</v>
      </c>
      <c r="F1866" s="5">
        <v>783</v>
      </c>
      <c r="G1866">
        <v>1</v>
      </c>
      <c r="H1866" t="s">
        <v>5337</v>
      </c>
    </row>
    <row r="1867" spans="1:8" x14ac:dyDescent="0.25">
      <c r="A1867" s="2" t="s">
        <v>1365</v>
      </c>
      <c r="B1867" s="2" t="s">
        <v>197</v>
      </c>
      <c r="C1867" s="2" t="s">
        <v>1354</v>
      </c>
      <c r="D1867" s="2" t="s">
        <v>50</v>
      </c>
      <c r="E1867" s="2" t="s">
        <v>199</v>
      </c>
      <c r="F1867" s="5">
        <v>473</v>
      </c>
      <c r="G1867">
        <v>1</v>
      </c>
      <c r="H1867" t="s">
        <v>5338</v>
      </c>
    </row>
    <row r="1868" spans="1:8" x14ac:dyDescent="0.25">
      <c r="A1868" s="2" t="s">
        <v>1365</v>
      </c>
      <c r="B1868" s="2" t="s">
        <v>197</v>
      </c>
      <c r="C1868" s="2" t="s">
        <v>213</v>
      </c>
      <c r="D1868" s="2" t="s">
        <v>50</v>
      </c>
      <c r="E1868" s="2" t="s">
        <v>199</v>
      </c>
      <c r="F1868" s="5">
        <v>49</v>
      </c>
      <c r="G1868">
        <v>2</v>
      </c>
      <c r="H1868" t="s">
        <v>5339</v>
      </c>
    </row>
    <row r="1869" spans="1:8" x14ac:dyDescent="0.25">
      <c r="A1869" s="2" t="s">
        <v>1366</v>
      </c>
      <c r="B1869" s="2" t="s">
        <v>58</v>
      </c>
      <c r="C1869" s="2" t="s">
        <v>1326</v>
      </c>
      <c r="D1869" s="2" t="s">
        <v>50</v>
      </c>
      <c r="E1869" s="2" t="s">
        <v>199</v>
      </c>
      <c r="F1869" s="5">
        <v>406</v>
      </c>
      <c r="G1869">
        <v>1</v>
      </c>
      <c r="H1869" t="s">
        <v>5340</v>
      </c>
    </row>
    <row r="1870" spans="1:8" x14ac:dyDescent="0.25">
      <c r="A1870" s="2" t="s">
        <v>1367</v>
      </c>
      <c r="B1870" s="2" t="s">
        <v>58</v>
      </c>
      <c r="C1870" s="2" t="s">
        <v>1326</v>
      </c>
      <c r="D1870" s="2" t="s">
        <v>50</v>
      </c>
      <c r="E1870" s="2" t="s">
        <v>199</v>
      </c>
      <c r="F1870" s="5">
        <v>477</v>
      </c>
      <c r="G1870">
        <v>1</v>
      </c>
      <c r="H1870" t="s">
        <v>5341</v>
      </c>
    </row>
    <row r="1871" spans="1:8" x14ac:dyDescent="0.25">
      <c r="A1871" s="2" t="s">
        <v>1368</v>
      </c>
      <c r="B1871" s="2" t="s">
        <v>58</v>
      </c>
      <c r="C1871" s="2" t="s">
        <v>1326</v>
      </c>
      <c r="D1871" s="2" t="s">
        <v>50</v>
      </c>
      <c r="E1871" s="2" t="s">
        <v>199</v>
      </c>
      <c r="F1871" s="5">
        <v>7</v>
      </c>
      <c r="G1871">
        <v>1</v>
      </c>
      <c r="H1871" t="s">
        <v>5342</v>
      </c>
    </row>
    <row r="1872" spans="1:8" x14ac:dyDescent="0.25">
      <c r="A1872" s="2" t="s">
        <v>1369</v>
      </c>
      <c r="B1872" s="2" t="s">
        <v>58</v>
      </c>
      <c r="C1872" s="2" t="s">
        <v>1329</v>
      </c>
      <c r="D1872" s="2" t="s">
        <v>50</v>
      </c>
      <c r="E1872" s="2" t="s">
        <v>199</v>
      </c>
      <c r="F1872" s="5">
        <v>1</v>
      </c>
      <c r="G1872">
        <v>1</v>
      </c>
      <c r="H1872" t="s">
        <v>5343</v>
      </c>
    </row>
    <row r="1873" spans="1:8" x14ac:dyDescent="0.25">
      <c r="A1873" s="2" t="s">
        <v>1370</v>
      </c>
      <c r="B1873" s="2" t="s">
        <v>58</v>
      </c>
      <c r="C1873" s="2" t="s">
        <v>1326</v>
      </c>
      <c r="D1873" s="2" t="s">
        <v>50</v>
      </c>
      <c r="E1873" s="2" t="s">
        <v>199</v>
      </c>
      <c r="F1873" s="5">
        <v>265</v>
      </c>
      <c r="G1873">
        <v>1</v>
      </c>
      <c r="H1873" t="s">
        <v>5344</v>
      </c>
    </row>
    <row r="1874" spans="1:8" x14ac:dyDescent="0.25">
      <c r="A1874" s="2" t="s">
        <v>1370</v>
      </c>
      <c r="B1874" s="2" t="s">
        <v>58</v>
      </c>
      <c r="C1874" s="2" t="s">
        <v>1329</v>
      </c>
      <c r="D1874" s="2" t="s">
        <v>50</v>
      </c>
      <c r="E1874" s="2" t="s">
        <v>199</v>
      </c>
      <c r="F1874" s="5">
        <v>6</v>
      </c>
      <c r="G1874">
        <v>2</v>
      </c>
      <c r="H1874" t="s">
        <v>5345</v>
      </c>
    </row>
    <row r="1875" spans="1:8" x14ac:dyDescent="0.25">
      <c r="A1875" s="2" t="s">
        <v>1371</v>
      </c>
      <c r="B1875" s="2" t="s">
        <v>58</v>
      </c>
      <c r="C1875" s="2" t="s">
        <v>1326</v>
      </c>
      <c r="D1875" s="2" t="s">
        <v>50</v>
      </c>
      <c r="E1875" s="2" t="s">
        <v>199</v>
      </c>
      <c r="F1875" s="5">
        <v>432</v>
      </c>
      <c r="G1875">
        <v>1</v>
      </c>
      <c r="H1875" t="s">
        <v>5346</v>
      </c>
    </row>
    <row r="1876" spans="1:8" x14ac:dyDescent="0.25">
      <c r="A1876" s="2" t="s">
        <v>1372</v>
      </c>
      <c r="B1876" s="2" t="s">
        <v>58</v>
      </c>
      <c r="C1876" s="2" t="s">
        <v>1326</v>
      </c>
      <c r="D1876" s="2" t="s">
        <v>50</v>
      </c>
      <c r="E1876" s="2" t="s">
        <v>199</v>
      </c>
      <c r="F1876" s="5">
        <v>47</v>
      </c>
      <c r="G1876">
        <v>1</v>
      </c>
      <c r="H1876" t="s">
        <v>5347</v>
      </c>
    </row>
    <row r="1877" spans="1:8" x14ac:dyDescent="0.25">
      <c r="A1877" s="2" t="s">
        <v>1372</v>
      </c>
      <c r="B1877" s="2" t="s">
        <v>58</v>
      </c>
      <c r="C1877" s="2" t="s">
        <v>1328</v>
      </c>
      <c r="D1877" s="2" t="s">
        <v>50</v>
      </c>
      <c r="E1877" s="2" t="s">
        <v>199</v>
      </c>
      <c r="F1877" s="5">
        <v>3</v>
      </c>
      <c r="G1877">
        <v>2</v>
      </c>
      <c r="H1877" t="s">
        <v>5348</v>
      </c>
    </row>
    <row r="1878" spans="1:8" x14ac:dyDescent="0.25">
      <c r="A1878" s="2" t="s">
        <v>1372</v>
      </c>
      <c r="B1878" s="2" t="s">
        <v>58</v>
      </c>
      <c r="C1878" s="2" t="s">
        <v>1329</v>
      </c>
      <c r="D1878" s="2" t="s">
        <v>50</v>
      </c>
      <c r="E1878" s="2" t="s">
        <v>199</v>
      </c>
      <c r="F1878" s="5">
        <v>1</v>
      </c>
      <c r="G1878">
        <v>3</v>
      </c>
      <c r="H1878" t="s">
        <v>5349</v>
      </c>
    </row>
    <row r="1879" spans="1:8" x14ac:dyDescent="0.25">
      <c r="A1879" s="2" t="s">
        <v>1373</v>
      </c>
      <c r="B1879" s="2" t="s">
        <v>58</v>
      </c>
      <c r="C1879" s="2" t="s">
        <v>1329</v>
      </c>
      <c r="D1879" s="2" t="s">
        <v>50</v>
      </c>
      <c r="E1879" s="2" t="s">
        <v>199</v>
      </c>
      <c r="F1879" s="5">
        <v>8</v>
      </c>
      <c r="G1879">
        <v>1</v>
      </c>
      <c r="H1879" t="s">
        <v>5350</v>
      </c>
    </row>
    <row r="1880" spans="1:8" x14ac:dyDescent="0.25">
      <c r="A1880" s="2" t="s">
        <v>1373</v>
      </c>
      <c r="B1880" s="2" t="s">
        <v>58</v>
      </c>
      <c r="C1880" s="2" t="s">
        <v>1326</v>
      </c>
      <c r="D1880" s="2" t="s">
        <v>50</v>
      </c>
      <c r="E1880" s="2" t="s">
        <v>199</v>
      </c>
      <c r="F1880" s="5">
        <v>7</v>
      </c>
      <c r="G1880">
        <v>2</v>
      </c>
      <c r="H1880" t="s">
        <v>5351</v>
      </c>
    </row>
    <row r="1881" spans="1:8" x14ac:dyDescent="0.25">
      <c r="A1881" s="2" t="s">
        <v>1374</v>
      </c>
      <c r="B1881" s="2" t="s">
        <v>58</v>
      </c>
      <c r="C1881" s="2" t="s">
        <v>1329</v>
      </c>
      <c r="D1881" s="2" t="s">
        <v>50</v>
      </c>
      <c r="E1881" s="2" t="s">
        <v>199</v>
      </c>
      <c r="F1881" s="5">
        <v>51</v>
      </c>
      <c r="G1881">
        <v>1</v>
      </c>
      <c r="H1881" t="s">
        <v>5352</v>
      </c>
    </row>
    <row r="1882" spans="1:8" x14ac:dyDescent="0.25">
      <c r="A1882" s="2" t="s">
        <v>1375</v>
      </c>
      <c r="B1882" s="2" t="s">
        <v>58</v>
      </c>
      <c r="C1882" s="2" t="s">
        <v>1326</v>
      </c>
      <c r="D1882" s="2" t="s">
        <v>50</v>
      </c>
      <c r="E1882" s="2" t="s">
        <v>199</v>
      </c>
      <c r="F1882" s="5">
        <v>1</v>
      </c>
      <c r="G1882">
        <v>1</v>
      </c>
      <c r="H1882" t="s">
        <v>5353</v>
      </c>
    </row>
    <row r="1883" spans="1:8" x14ac:dyDescent="0.25">
      <c r="A1883" s="2" t="s">
        <v>1376</v>
      </c>
      <c r="B1883" s="2" t="s">
        <v>58</v>
      </c>
      <c r="C1883" s="2" t="s">
        <v>1326</v>
      </c>
      <c r="D1883" s="2" t="s">
        <v>50</v>
      </c>
      <c r="E1883" s="2" t="s">
        <v>199</v>
      </c>
      <c r="F1883" s="5">
        <v>27</v>
      </c>
      <c r="G1883">
        <v>1</v>
      </c>
      <c r="H1883" t="s">
        <v>5354</v>
      </c>
    </row>
    <row r="1884" spans="1:8" x14ac:dyDescent="0.25">
      <c r="A1884" s="2" t="s">
        <v>1377</v>
      </c>
      <c r="B1884" s="2" t="s">
        <v>58</v>
      </c>
      <c r="C1884" s="2" t="s">
        <v>1329</v>
      </c>
      <c r="D1884" s="2" t="s">
        <v>50</v>
      </c>
      <c r="E1884" s="2" t="s">
        <v>199</v>
      </c>
      <c r="F1884" s="5">
        <v>26</v>
      </c>
      <c r="G1884">
        <v>1</v>
      </c>
      <c r="H1884" t="s">
        <v>5355</v>
      </c>
    </row>
    <row r="1885" spans="1:8" x14ac:dyDescent="0.25">
      <c r="A1885" s="2" t="s">
        <v>1377</v>
      </c>
      <c r="B1885" s="2" t="s">
        <v>58</v>
      </c>
      <c r="C1885" s="2" t="s">
        <v>1326</v>
      </c>
      <c r="D1885" s="2" t="s">
        <v>50</v>
      </c>
      <c r="E1885" s="2" t="s">
        <v>199</v>
      </c>
      <c r="F1885" s="5">
        <v>9</v>
      </c>
      <c r="G1885">
        <v>2</v>
      </c>
      <c r="H1885" t="s">
        <v>5356</v>
      </c>
    </row>
    <row r="1886" spans="1:8" x14ac:dyDescent="0.25">
      <c r="A1886" s="2" t="s">
        <v>1378</v>
      </c>
      <c r="B1886" s="2" t="s">
        <v>58</v>
      </c>
      <c r="C1886" s="2" t="s">
        <v>1326</v>
      </c>
      <c r="D1886" s="2" t="s">
        <v>50</v>
      </c>
      <c r="E1886" s="2" t="s">
        <v>199</v>
      </c>
      <c r="F1886" s="5">
        <v>660</v>
      </c>
      <c r="G1886">
        <v>1</v>
      </c>
      <c r="H1886" t="s">
        <v>5357</v>
      </c>
    </row>
    <row r="1887" spans="1:8" x14ac:dyDescent="0.25">
      <c r="A1887" s="2" t="s">
        <v>1379</v>
      </c>
      <c r="B1887" s="2" t="s">
        <v>58</v>
      </c>
      <c r="C1887" s="2" t="s">
        <v>1329</v>
      </c>
      <c r="D1887" s="2" t="s">
        <v>50</v>
      </c>
      <c r="E1887" s="2" t="s">
        <v>199</v>
      </c>
      <c r="F1887" s="5">
        <v>2</v>
      </c>
      <c r="G1887">
        <v>1</v>
      </c>
      <c r="H1887" t="s">
        <v>5358</v>
      </c>
    </row>
    <row r="1888" spans="1:8" x14ac:dyDescent="0.25">
      <c r="A1888" s="2" t="s">
        <v>1380</v>
      </c>
      <c r="B1888" s="2" t="s">
        <v>58</v>
      </c>
      <c r="C1888" s="2" t="s">
        <v>1326</v>
      </c>
      <c r="D1888" s="2" t="s">
        <v>50</v>
      </c>
      <c r="E1888" s="2" t="s">
        <v>199</v>
      </c>
      <c r="F1888" s="5">
        <v>606</v>
      </c>
      <c r="G1888">
        <v>1</v>
      </c>
      <c r="H1888" t="s">
        <v>5359</v>
      </c>
    </row>
    <row r="1889" spans="1:8" x14ac:dyDescent="0.25">
      <c r="A1889" s="2" t="s">
        <v>1380</v>
      </c>
      <c r="B1889" s="2" t="s">
        <v>58</v>
      </c>
      <c r="C1889" s="2" t="s">
        <v>1329</v>
      </c>
      <c r="D1889" s="2" t="s">
        <v>50</v>
      </c>
      <c r="E1889" s="2" t="s">
        <v>199</v>
      </c>
      <c r="F1889" s="5">
        <v>26</v>
      </c>
      <c r="G1889">
        <v>2</v>
      </c>
      <c r="H1889" t="s">
        <v>5360</v>
      </c>
    </row>
    <row r="1890" spans="1:8" x14ac:dyDescent="0.25">
      <c r="A1890" s="2" t="s">
        <v>1381</v>
      </c>
      <c r="B1890" s="2" t="s">
        <v>197</v>
      </c>
      <c r="C1890" s="2" t="s">
        <v>1382</v>
      </c>
      <c r="D1890" s="2" t="s">
        <v>50</v>
      </c>
      <c r="E1890" s="2" t="s">
        <v>199</v>
      </c>
      <c r="F1890" s="5">
        <v>1357</v>
      </c>
      <c r="G1890">
        <v>1</v>
      </c>
      <c r="H1890" t="s">
        <v>5361</v>
      </c>
    </row>
    <row r="1891" spans="1:8" x14ac:dyDescent="0.25">
      <c r="A1891" s="2" t="s">
        <v>1383</v>
      </c>
      <c r="B1891" s="2" t="s">
        <v>425</v>
      </c>
      <c r="C1891" s="2" t="s">
        <v>1384</v>
      </c>
      <c r="D1891" s="2" t="s">
        <v>50</v>
      </c>
      <c r="E1891" s="2" t="s">
        <v>199</v>
      </c>
      <c r="F1891" s="5">
        <v>220</v>
      </c>
      <c r="G1891">
        <v>1</v>
      </c>
      <c r="H1891" t="s">
        <v>5362</v>
      </c>
    </row>
    <row r="1892" spans="1:8" x14ac:dyDescent="0.25">
      <c r="A1892" s="2" t="s">
        <v>1383</v>
      </c>
      <c r="B1892" s="2" t="s">
        <v>209</v>
      </c>
      <c r="C1892" s="2" t="s">
        <v>813</v>
      </c>
      <c r="D1892" s="2" t="s">
        <v>50</v>
      </c>
      <c r="E1892" s="2" t="s">
        <v>211</v>
      </c>
      <c r="F1892" s="5">
        <v>4</v>
      </c>
      <c r="G1892">
        <v>2</v>
      </c>
      <c r="H1892" t="s">
        <v>5363</v>
      </c>
    </row>
    <row r="1893" spans="1:8" x14ac:dyDescent="0.25">
      <c r="A1893" s="2" t="s">
        <v>1383</v>
      </c>
      <c r="B1893" s="2" t="s">
        <v>425</v>
      </c>
      <c r="C1893" s="2" t="s">
        <v>428</v>
      </c>
      <c r="D1893" s="2" t="s">
        <v>50</v>
      </c>
      <c r="E1893" s="2" t="s">
        <v>199</v>
      </c>
      <c r="F1893" s="5">
        <v>1</v>
      </c>
      <c r="G1893">
        <v>3</v>
      </c>
      <c r="H1893" t="s">
        <v>5364</v>
      </c>
    </row>
    <row r="1894" spans="1:8" x14ac:dyDescent="0.25">
      <c r="A1894" s="2" t="s">
        <v>1385</v>
      </c>
      <c r="B1894" s="2" t="s">
        <v>425</v>
      </c>
      <c r="C1894" s="2" t="s">
        <v>1384</v>
      </c>
      <c r="D1894" s="2" t="s">
        <v>50</v>
      </c>
      <c r="E1894" s="2" t="s">
        <v>199</v>
      </c>
      <c r="F1894" s="5">
        <v>431</v>
      </c>
      <c r="G1894">
        <v>1</v>
      </c>
      <c r="H1894" t="s">
        <v>5365</v>
      </c>
    </row>
    <row r="1895" spans="1:8" x14ac:dyDescent="0.25">
      <c r="A1895" s="2" t="s">
        <v>1386</v>
      </c>
      <c r="B1895" s="2" t="s">
        <v>425</v>
      </c>
      <c r="C1895" s="2" t="s">
        <v>1384</v>
      </c>
      <c r="D1895" s="2" t="s">
        <v>50</v>
      </c>
      <c r="E1895" s="2" t="s">
        <v>199</v>
      </c>
      <c r="F1895" s="5">
        <v>893</v>
      </c>
      <c r="G1895">
        <v>1</v>
      </c>
      <c r="H1895" t="s">
        <v>5366</v>
      </c>
    </row>
    <row r="1896" spans="1:8" x14ac:dyDescent="0.25">
      <c r="A1896" s="2" t="s">
        <v>1386</v>
      </c>
      <c r="B1896" s="2" t="s">
        <v>425</v>
      </c>
      <c r="C1896" s="2" t="s">
        <v>1387</v>
      </c>
      <c r="D1896" s="2" t="s">
        <v>50</v>
      </c>
      <c r="E1896" s="2" t="s">
        <v>199</v>
      </c>
      <c r="F1896" s="5">
        <v>41</v>
      </c>
      <c r="G1896">
        <v>2</v>
      </c>
      <c r="H1896" t="s">
        <v>5367</v>
      </c>
    </row>
    <row r="1897" spans="1:8" x14ac:dyDescent="0.25">
      <c r="A1897" s="2" t="s">
        <v>1388</v>
      </c>
      <c r="B1897" s="2" t="s">
        <v>425</v>
      </c>
      <c r="C1897" s="2" t="s">
        <v>1387</v>
      </c>
      <c r="D1897" s="2" t="s">
        <v>50</v>
      </c>
      <c r="E1897" s="2" t="s">
        <v>199</v>
      </c>
      <c r="F1897" s="5">
        <v>480</v>
      </c>
      <c r="G1897">
        <v>1</v>
      </c>
      <c r="H1897" t="s">
        <v>5368</v>
      </c>
    </row>
    <row r="1898" spans="1:8" x14ac:dyDescent="0.25">
      <c r="A1898" s="2" t="s">
        <v>1388</v>
      </c>
      <c r="B1898" s="2" t="s">
        <v>425</v>
      </c>
      <c r="C1898" s="2" t="s">
        <v>1384</v>
      </c>
      <c r="D1898" s="2" t="s">
        <v>50</v>
      </c>
      <c r="E1898" s="2" t="s">
        <v>199</v>
      </c>
      <c r="F1898" s="5">
        <v>10</v>
      </c>
      <c r="G1898">
        <v>2</v>
      </c>
      <c r="H1898" t="s">
        <v>5369</v>
      </c>
    </row>
    <row r="1899" spans="1:8" x14ac:dyDescent="0.25">
      <c r="A1899" s="2" t="s">
        <v>1389</v>
      </c>
      <c r="B1899" s="2" t="s">
        <v>425</v>
      </c>
      <c r="C1899" s="2" t="s">
        <v>1387</v>
      </c>
      <c r="D1899" s="2" t="s">
        <v>50</v>
      </c>
      <c r="E1899" s="2" t="s">
        <v>199</v>
      </c>
      <c r="F1899" s="5">
        <v>1169</v>
      </c>
      <c r="G1899">
        <v>1</v>
      </c>
      <c r="H1899" t="s">
        <v>5370</v>
      </c>
    </row>
    <row r="1900" spans="1:8" x14ac:dyDescent="0.25">
      <c r="A1900" s="2" t="s">
        <v>1390</v>
      </c>
      <c r="B1900" s="2" t="s">
        <v>425</v>
      </c>
      <c r="C1900" s="2" t="s">
        <v>1387</v>
      </c>
      <c r="D1900" s="2" t="s">
        <v>50</v>
      </c>
      <c r="E1900" s="2" t="s">
        <v>199</v>
      </c>
      <c r="F1900" s="5">
        <v>257</v>
      </c>
      <c r="G1900">
        <v>1</v>
      </c>
      <c r="H1900" t="s">
        <v>5371</v>
      </c>
    </row>
    <row r="1901" spans="1:8" x14ac:dyDescent="0.25">
      <c r="A1901" s="2" t="s">
        <v>1390</v>
      </c>
      <c r="B1901" s="2" t="s">
        <v>425</v>
      </c>
      <c r="C1901" s="2" t="s">
        <v>1384</v>
      </c>
      <c r="D1901" s="2" t="s">
        <v>50</v>
      </c>
      <c r="E1901" s="2" t="s">
        <v>199</v>
      </c>
      <c r="F1901" s="5">
        <v>1</v>
      </c>
      <c r="G1901">
        <v>2</v>
      </c>
      <c r="H1901" t="s">
        <v>5372</v>
      </c>
    </row>
    <row r="1902" spans="1:8" x14ac:dyDescent="0.25">
      <c r="A1902" s="2" t="s">
        <v>1391</v>
      </c>
      <c r="B1902" s="2" t="s">
        <v>425</v>
      </c>
      <c r="C1902" s="2" t="s">
        <v>1387</v>
      </c>
      <c r="D1902" s="2" t="s">
        <v>50</v>
      </c>
      <c r="E1902" s="2" t="s">
        <v>199</v>
      </c>
      <c r="F1902" s="5">
        <v>108</v>
      </c>
      <c r="G1902">
        <v>1</v>
      </c>
      <c r="H1902" t="s">
        <v>5373</v>
      </c>
    </row>
    <row r="1903" spans="1:8" x14ac:dyDescent="0.25">
      <c r="A1903" s="2" t="s">
        <v>1392</v>
      </c>
      <c r="B1903" s="2" t="s">
        <v>425</v>
      </c>
      <c r="C1903" s="2" t="s">
        <v>1384</v>
      </c>
      <c r="D1903" s="2" t="s">
        <v>50</v>
      </c>
      <c r="E1903" s="2" t="s">
        <v>199</v>
      </c>
      <c r="F1903" s="5">
        <v>58</v>
      </c>
      <c r="G1903">
        <v>1</v>
      </c>
      <c r="H1903" t="s">
        <v>5374</v>
      </c>
    </row>
    <row r="1904" spans="1:8" x14ac:dyDescent="0.25">
      <c r="A1904" s="2" t="s">
        <v>1392</v>
      </c>
      <c r="B1904" s="2" t="s">
        <v>425</v>
      </c>
      <c r="C1904" s="2" t="s">
        <v>1387</v>
      </c>
      <c r="D1904" s="2" t="s">
        <v>50</v>
      </c>
      <c r="E1904" s="2" t="s">
        <v>199</v>
      </c>
      <c r="F1904" s="5">
        <v>1</v>
      </c>
      <c r="G1904">
        <v>2</v>
      </c>
      <c r="H1904" t="s">
        <v>5375</v>
      </c>
    </row>
    <row r="1905" spans="1:8" x14ac:dyDescent="0.25">
      <c r="A1905" s="2" t="s">
        <v>1393</v>
      </c>
      <c r="B1905" s="2" t="s">
        <v>425</v>
      </c>
      <c r="C1905" s="2" t="s">
        <v>434</v>
      </c>
      <c r="D1905" s="2" t="s">
        <v>50</v>
      </c>
      <c r="E1905" s="2" t="s">
        <v>199</v>
      </c>
      <c r="F1905" s="5">
        <v>298</v>
      </c>
      <c r="G1905">
        <v>1</v>
      </c>
      <c r="H1905" t="s">
        <v>5376</v>
      </c>
    </row>
    <row r="1906" spans="1:8" x14ac:dyDescent="0.25">
      <c r="A1906" s="2" t="s">
        <v>1394</v>
      </c>
      <c r="B1906" s="2" t="s">
        <v>425</v>
      </c>
      <c r="C1906" s="2" t="s">
        <v>434</v>
      </c>
      <c r="D1906" s="2" t="s">
        <v>50</v>
      </c>
      <c r="E1906" s="2" t="s">
        <v>199</v>
      </c>
      <c r="F1906" s="5">
        <v>70</v>
      </c>
      <c r="G1906">
        <v>1</v>
      </c>
      <c r="H1906" t="s">
        <v>5377</v>
      </c>
    </row>
    <row r="1907" spans="1:8" x14ac:dyDescent="0.25">
      <c r="A1907" s="2" t="s">
        <v>1395</v>
      </c>
      <c r="B1907" s="2" t="s">
        <v>197</v>
      </c>
      <c r="C1907" s="2" t="s">
        <v>1382</v>
      </c>
      <c r="D1907" s="2" t="s">
        <v>50</v>
      </c>
      <c r="E1907" s="2" t="s">
        <v>199</v>
      </c>
      <c r="F1907" s="5">
        <v>701</v>
      </c>
      <c r="G1907">
        <v>1</v>
      </c>
      <c r="H1907" t="s">
        <v>5378</v>
      </c>
    </row>
    <row r="1908" spans="1:8" x14ac:dyDescent="0.25">
      <c r="A1908" s="2" t="s">
        <v>1395</v>
      </c>
      <c r="B1908" s="2" t="s">
        <v>209</v>
      </c>
      <c r="C1908" s="2" t="s">
        <v>210</v>
      </c>
      <c r="D1908" s="2" t="s">
        <v>50</v>
      </c>
      <c r="E1908" s="2" t="s">
        <v>211</v>
      </c>
      <c r="F1908" s="5">
        <v>240</v>
      </c>
      <c r="G1908">
        <v>2</v>
      </c>
      <c r="H1908" t="s">
        <v>5379</v>
      </c>
    </row>
    <row r="1909" spans="1:8" x14ac:dyDescent="0.25">
      <c r="A1909" s="2" t="s">
        <v>1395</v>
      </c>
      <c r="B1909" s="2" t="s">
        <v>197</v>
      </c>
      <c r="C1909" s="2" t="s">
        <v>1037</v>
      </c>
      <c r="D1909" s="2" t="s">
        <v>50</v>
      </c>
      <c r="E1909" s="2" t="s">
        <v>199</v>
      </c>
      <c r="F1909" s="5">
        <v>13</v>
      </c>
      <c r="G1909">
        <v>3</v>
      </c>
      <c r="H1909" t="s">
        <v>5380</v>
      </c>
    </row>
    <row r="1910" spans="1:8" x14ac:dyDescent="0.25">
      <c r="A1910" s="2" t="s">
        <v>1396</v>
      </c>
      <c r="B1910" s="2" t="s">
        <v>425</v>
      </c>
      <c r="C1910" s="2" t="s">
        <v>1384</v>
      </c>
      <c r="D1910" s="2" t="s">
        <v>50</v>
      </c>
      <c r="E1910" s="2" t="s">
        <v>199</v>
      </c>
      <c r="F1910" s="5">
        <v>78</v>
      </c>
      <c r="G1910">
        <v>1</v>
      </c>
      <c r="H1910" t="s">
        <v>5381</v>
      </c>
    </row>
    <row r="1911" spans="1:8" x14ac:dyDescent="0.25">
      <c r="A1911" s="2" t="s">
        <v>1396</v>
      </c>
      <c r="B1911" s="2" t="s">
        <v>425</v>
      </c>
      <c r="C1911" s="2" t="s">
        <v>434</v>
      </c>
      <c r="D1911" s="2" t="s">
        <v>50</v>
      </c>
      <c r="E1911" s="2" t="s">
        <v>199</v>
      </c>
      <c r="F1911" s="5">
        <v>10</v>
      </c>
      <c r="G1911">
        <v>2</v>
      </c>
      <c r="H1911" t="s">
        <v>5382</v>
      </c>
    </row>
    <row r="1912" spans="1:8" x14ac:dyDescent="0.25">
      <c r="A1912" s="2" t="s">
        <v>1397</v>
      </c>
      <c r="B1912" s="2" t="s">
        <v>425</v>
      </c>
      <c r="C1912" s="2" t="s">
        <v>1384</v>
      </c>
      <c r="D1912" s="2" t="s">
        <v>50</v>
      </c>
      <c r="E1912" s="2" t="s">
        <v>199</v>
      </c>
      <c r="F1912" s="5">
        <v>90</v>
      </c>
      <c r="G1912">
        <v>1</v>
      </c>
      <c r="H1912" t="s">
        <v>5383</v>
      </c>
    </row>
    <row r="1913" spans="1:8" x14ac:dyDescent="0.25">
      <c r="A1913" s="2" t="s">
        <v>1398</v>
      </c>
      <c r="B1913" s="2" t="s">
        <v>425</v>
      </c>
      <c r="C1913" s="2" t="s">
        <v>1384</v>
      </c>
      <c r="D1913" s="2" t="s">
        <v>50</v>
      </c>
      <c r="E1913" s="2" t="s">
        <v>199</v>
      </c>
      <c r="F1913" s="5">
        <v>391</v>
      </c>
      <c r="G1913">
        <v>1</v>
      </c>
      <c r="H1913" t="s">
        <v>5384</v>
      </c>
    </row>
    <row r="1914" spans="1:8" x14ac:dyDescent="0.25">
      <c r="A1914" s="2" t="s">
        <v>1399</v>
      </c>
      <c r="B1914" s="2" t="s">
        <v>425</v>
      </c>
      <c r="C1914" s="2" t="s">
        <v>1384</v>
      </c>
      <c r="D1914" s="2" t="s">
        <v>50</v>
      </c>
      <c r="E1914" s="2" t="s">
        <v>199</v>
      </c>
      <c r="F1914" s="5">
        <v>498</v>
      </c>
      <c r="G1914">
        <v>1</v>
      </c>
      <c r="H1914" t="s">
        <v>5385</v>
      </c>
    </row>
    <row r="1915" spans="1:8" x14ac:dyDescent="0.25">
      <c r="A1915" s="2" t="s">
        <v>1400</v>
      </c>
      <c r="B1915" s="2" t="s">
        <v>197</v>
      </c>
      <c r="C1915" s="2" t="s">
        <v>1382</v>
      </c>
      <c r="D1915" s="2" t="s">
        <v>50</v>
      </c>
      <c r="E1915" s="2" t="s">
        <v>199</v>
      </c>
      <c r="F1915" s="5">
        <v>737</v>
      </c>
      <c r="G1915">
        <v>1</v>
      </c>
      <c r="H1915" t="s">
        <v>5386</v>
      </c>
    </row>
    <row r="1916" spans="1:8" x14ac:dyDescent="0.25">
      <c r="A1916" s="2" t="s">
        <v>1401</v>
      </c>
      <c r="B1916" s="2" t="s">
        <v>197</v>
      </c>
      <c r="C1916" s="2" t="s">
        <v>1382</v>
      </c>
      <c r="D1916" s="2" t="s">
        <v>50</v>
      </c>
      <c r="E1916" s="2" t="s">
        <v>199</v>
      </c>
      <c r="F1916" s="5">
        <v>744</v>
      </c>
      <c r="G1916">
        <v>1</v>
      </c>
      <c r="H1916" t="s">
        <v>5387</v>
      </c>
    </row>
    <row r="1917" spans="1:8" x14ac:dyDescent="0.25">
      <c r="A1917" s="2" t="s">
        <v>1402</v>
      </c>
      <c r="B1917" s="2" t="s">
        <v>197</v>
      </c>
      <c r="C1917" s="2" t="s">
        <v>1382</v>
      </c>
      <c r="D1917" s="2" t="s">
        <v>50</v>
      </c>
      <c r="E1917" s="2" t="s">
        <v>199</v>
      </c>
      <c r="F1917" s="5">
        <v>480</v>
      </c>
      <c r="G1917">
        <v>1</v>
      </c>
      <c r="H1917" t="s">
        <v>5388</v>
      </c>
    </row>
    <row r="1918" spans="1:8" x14ac:dyDescent="0.25">
      <c r="A1918" s="2" t="s">
        <v>1402</v>
      </c>
      <c r="B1918" s="2" t="s">
        <v>425</v>
      </c>
      <c r="C1918" s="2" t="s">
        <v>1384</v>
      </c>
      <c r="D1918" s="2" t="s">
        <v>50</v>
      </c>
      <c r="E1918" s="2" t="s">
        <v>199</v>
      </c>
      <c r="F1918" s="5">
        <v>101</v>
      </c>
      <c r="G1918">
        <v>2</v>
      </c>
      <c r="H1918" t="s">
        <v>5389</v>
      </c>
    </row>
    <row r="1919" spans="1:8" x14ac:dyDescent="0.25">
      <c r="A1919" s="2" t="s">
        <v>1403</v>
      </c>
      <c r="B1919" s="2" t="s">
        <v>425</v>
      </c>
      <c r="C1919" s="2" t="s">
        <v>1384</v>
      </c>
      <c r="D1919" s="2" t="s">
        <v>50</v>
      </c>
      <c r="E1919" s="2" t="s">
        <v>199</v>
      </c>
      <c r="F1919" s="5">
        <v>290</v>
      </c>
      <c r="G1919">
        <v>1</v>
      </c>
      <c r="H1919" t="s">
        <v>5390</v>
      </c>
    </row>
    <row r="1920" spans="1:8" x14ac:dyDescent="0.25">
      <c r="A1920" s="2" t="s">
        <v>1403</v>
      </c>
      <c r="B1920" s="2" t="s">
        <v>197</v>
      </c>
      <c r="C1920" s="2" t="s">
        <v>1382</v>
      </c>
      <c r="D1920" s="2" t="s">
        <v>50</v>
      </c>
      <c r="E1920" s="2" t="s">
        <v>199</v>
      </c>
      <c r="F1920" s="5">
        <v>185</v>
      </c>
      <c r="G1920">
        <v>2</v>
      </c>
      <c r="H1920" t="s">
        <v>5391</v>
      </c>
    </row>
    <row r="1921" spans="1:8" x14ac:dyDescent="0.25">
      <c r="A1921" s="2" t="s">
        <v>1403</v>
      </c>
      <c r="B1921" s="2" t="s">
        <v>209</v>
      </c>
      <c r="C1921" s="2" t="s">
        <v>210</v>
      </c>
      <c r="D1921" s="2" t="s">
        <v>50</v>
      </c>
      <c r="E1921" s="2" t="s">
        <v>211</v>
      </c>
      <c r="F1921" s="5">
        <v>181</v>
      </c>
      <c r="G1921">
        <v>3</v>
      </c>
      <c r="H1921" t="s">
        <v>5392</v>
      </c>
    </row>
    <row r="1922" spans="1:8" x14ac:dyDescent="0.25">
      <c r="A1922" s="2" t="s">
        <v>1404</v>
      </c>
      <c r="B1922" s="2" t="s">
        <v>425</v>
      </c>
      <c r="C1922" s="2" t="s">
        <v>1384</v>
      </c>
      <c r="D1922" s="2" t="s">
        <v>50</v>
      </c>
      <c r="E1922" s="2" t="s">
        <v>199</v>
      </c>
      <c r="F1922" s="5">
        <v>214</v>
      </c>
      <c r="G1922">
        <v>1</v>
      </c>
      <c r="H1922" t="s">
        <v>5393</v>
      </c>
    </row>
    <row r="1923" spans="1:8" x14ac:dyDescent="0.25">
      <c r="A1923" s="2" t="s">
        <v>1404</v>
      </c>
      <c r="B1923" s="2" t="s">
        <v>197</v>
      </c>
      <c r="C1923" s="2" t="s">
        <v>1382</v>
      </c>
      <c r="D1923" s="2" t="s">
        <v>50</v>
      </c>
      <c r="E1923" s="2" t="s">
        <v>199</v>
      </c>
      <c r="F1923" s="5">
        <v>1</v>
      </c>
      <c r="G1923">
        <v>2</v>
      </c>
      <c r="H1923" t="s">
        <v>5394</v>
      </c>
    </row>
    <row r="1924" spans="1:8" x14ac:dyDescent="0.25">
      <c r="A1924" s="2" t="s">
        <v>1405</v>
      </c>
      <c r="B1924" s="2" t="s">
        <v>425</v>
      </c>
      <c r="C1924" s="2" t="s">
        <v>1384</v>
      </c>
      <c r="D1924" s="2" t="s">
        <v>50</v>
      </c>
      <c r="E1924" s="2" t="s">
        <v>199</v>
      </c>
      <c r="F1924" s="5">
        <v>490</v>
      </c>
      <c r="G1924">
        <v>1</v>
      </c>
      <c r="H1924" t="s">
        <v>5395</v>
      </c>
    </row>
    <row r="1925" spans="1:8" x14ac:dyDescent="0.25">
      <c r="A1925" s="2" t="s">
        <v>1406</v>
      </c>
      <c r="B1925" s="2" t="s">
        <v>425</v>
      </c>
      <c r="C1925" s="2" t="s">
        <v>1384</v>
      </c>
      <c r="D1925" s="2" t="s">
        <v>50</v>
      </c>
      <c r="E1925" s="2" t="s">
        <v>199</v>
      </c>
      <c r="F1925" s="5">
        <v>927</v>
      </c>
      <c r="G1925">
        <v>1</v>
      </c>
      <c r="H1925" t="s">
        <v>5396</v>
      </c>
    </row>
    <row r="1926" spans="1:8" x14ac:dyDescent="0.25">
      <c r="A1926" s="2" t="s">
        <v>1407</v>
      </c>
      <c r="B1926" s="2" t="s">
        <v>491</v>
      </c>
      <c r="C1926" s="2" t="s">
        <v>521</v>
      </c>
      <c r="D1926" s="2" t="s">
        <v>493</v>
      </c>
      <c r="E1926" s="2" t="s">
        <v>491</v>
      </c>
      <c r="F1926" s="5">
        <v>421</v>
      </c>
      <c r="G1926">
        <v>1</v>
      </c>
      <c r="H1926" t="s">
        <v>5397</v>
      </c>
    </row>
    <row r="1927" spans="1:8" x14ac:dyDescent="0.25">
      <c r="A1927" s="2" t="s">
        <v>1408</v>
      </c>
      <c r="B1927" s="2" t="s">
        <v>491</v>
      </c>
      <c r="C1927" s="2" t="s">
        <v>521</v>
      </c>
      <c r="D1927" s="2" t="s">
        <v>493</v>
      </c>
      <c r="E1927" s="2" t="s">
        <v>491</v>
      </c>
      <c r="F1927" s="5">
        <v>284</v>
      </c>
      <c r="G1927">
        <v>1</v>
      </c>
      <c r="H1927" t="s">
        <v>5398</v>
      </c>
    </row>
    <row r="1928" spans="1:8" x14ac:dyDescent="0.25">
      <c r="A1928" s="2" t="s">
        <v>1409</v>
      </c>
      <c r="B1928" s="2" t="s">
        <v>491</v>
      </c>
      <c r="C1928" s="2" t="s">
        <v>521</v>
      </c>
      <c r="D1928" s="2" t="s">
        <v>493</v>
      </c>
      <c r="E1928" s="2" t="s">
        <v>491</v>
      </c>
      <c r="F1928" s="5">
        <v>861</v>
      </c>
      <c r="G1928">
        <v>1</v>
      </c>
      <c r="H1928" t="s">
        <v>5399</v>
      </c>
    </row>
    <row r="1929" spans="1:8" x14ac:dyDescent="0.25">
      <c r="A1929" s="2" t="s">
        <v>1410</v>
      </c>
      <c r="B1929" s="2" t="s">
        <v>491</v>
      </c>
      <c r="C1929" s="2" t="s">
        <v>521</v>
      </c>
      <c r="D1929" s="2" t="s">
        <v>493</v>
      </c>
      <c r="E1929" s="2" t="s">
        <v>491</v>
      </c>
      <c r="F1929" s="5">
        <v>55</v>
      </c>
      <c r="G1929">
        <v>1</v>
      </c>
      <c r="H1929" t="s">
        <v>5400</v>
      </c>
    </row>
    <row r="1930" spans="1:8" x14ac:dyDescent="0.25">
      <c r="A1930" s="2" t="s">
        <v>1411</v>
      </c>
      <c r="B1930" s="2" t="s">
        <v>491</v>
      </c>
      <c r="C1930" s="2" t="s">
        <v>521</v>
      </c>
      <c r="D1930" s="2" t="s">
        <v>493</v>
      </c>
      <c r="E1930" s="2" t="s">
        <v>491</v>
      </c>
      <c r="F1930" s="5">
        <v>71</v>
      </c>
      <c r="G1930">
        <v>1</v>
      </c>
      <c r="H1930" t="s">
        <v>5401</v>
      </c>
    </row>
    <row r="1931" spans="1:8" x14ac:dyDescent="0.25">
      <c r="A1931" s="2" t="s">
        <v>1412</v>
      </c>
      <c r="B1931" s="2" t="s">
        <v>491</v>
      </c>
      <c r="C1931" s="2" t="s">
        <v>521</v>
      </c>
      <c r="D1931" s="2" t="s">
        <v>493</v>
      </c>
      <c r="E1931" s="2" t="s">
        <v>491</v>
      </c>
      <c r="F1931" s="5">
        <v>116</v>
      </c>
      <c r="G1931">
        <v>1</v>
      </c>
      <c r="H1931" t="s">
        <v>5402</v>
      </c>
    </row>
    <row r="1932" spans="1:8" x14ac:dyDescent="0.25">
      <c r="A1932" s="2" t="s">
        <v>1413</v>
      </c>
      <c r="B1932" s="2" t="s">
        <v>491</v>
      </c>
      <c r="C1932" s="2" t="s">
        <v>521</v>
      </c>
      <c r="D1932" s="2" t="s">
        <v>493</v>
      </c>
      <c r="E1932" s="2" t="s">
        <v>491</v>
      </c>
      <c r="F1932" s="5">
        <v>177</v>
      </c>
      <c r="G1932">
        <v>1</v>
      </c>
      <c r="H1932" t="s">
        <v>5403</v>
      </c>
    </row>
    <row r="1933" spans="1:8" x14ac:dyDescent="0.25">
      <c r="A1933" s="2" t="s">
        <v>1413</v>
      </c>
      <c r="B1933" s="2" t="s">
        <v>58</v>
      </c>
      <c r="C1933" s="2" t="s">
        <v>721</v>
      </c>
      <c r="D1933" s="2" t="s">
        <v>50</v>
      </c>
      <c r="E1933" s="2" t="s">
        <v>70</v>
      </c>
      <c r="F1933" s="5">
        <v>22</v>
      </c>
      <c r="G1933">
        <v>2</v>
      </c>
      <c r="H1933" t="s">
        <v>5404</v>
      </c>
    </row>
    <row r="1934" spans="1:8" x14ac:dyDescent="0.25">
      <c r="A1934" s="2" t="s">
        <v>1414</v>
      </c>
      <c r="B1934" s="2" t="s">
        <v>491</v>
      </c>
      <c r="C1934" s="2" t="s">
        <v>521</v>
      </c>
      <c r="D1934" s="2" t="s">
        <v>493</v>
      </c>
      <c r="E1934" s="2" t="s">
        <v>491</v>
      </c>
      <c r="F1934" s="5">
        <v>162</v>
      </c>
      <c r="G1934">
        <v>1</v>
      </c>
      <c r="H1934" t="s">
        <v>5405</v>
      </c>
    </row>
    <row r="1935" spans="1:8" x14ac:dyDescent="0.25">
      <c r="A1935" s="2" t="s">
        <v>1414</v>
      </c>
      <c r="B1935" s="2" t="s">
        <v>58</v>
      </c>
      <c r="C1935" s="2" t="s">
        <v>1066</v>
      </c>
      <c r="D1935" s="2" t="s">
        <v>50</v>
      </c>
      <c r="E1935" s="2" t="s">
        <v>70</v>
      </c>
      <c r="F1935" s="5">
        <v>27</v>
      </c>
      <c r="G1935">
        <v>2</v>
      </c>
      <c r="H1935" t="s">
        <v>5406</v>
      </c>
    </row>
    <row r="1936" spans="1:8" x14ac:dyDescent="0.25">
      <c r="A1936" s="2" t="s">
        <v>1415</v>
      </c>
      <c r="B1936" s="2" t="s">
        <v>58</v>
      </c>
      <c r="C1936" s="2" t="s">
        <v>1417</v>
      </c>
      <c r="D1936" s="2" t="s">
        <v>50</v>
      </c>
      <c r="E1936" s="2" t="s">
        <v>150</v>
      </c>
      <c r="F1936" s="5">
        <v>639</v>
      </c>
      <c r="G1936">
        <v>1</v>
      </c>
      <c r="H1936" t="s">
        <v>5407</v>
      </c>
    </row>
    <row r="1937" spans="1:8" x14ac:dyDescent="0.25">
      <c r="A1937" s="2" t="s">
        <v>1415</v>
      </c>
      <c r="B1937" s="2" t="s">
        <v>148</v>
      </c>
      <c r="C1937" s="2" t="s">
        <v>1416</v>
      </c>
      <c r="D1937" s="2" t="s">
        <v>50</v>
      </c>
      <c r="E1937" s="2" t="s">
        <v>150</v>
      </c>
      <c r="F1937" s="5">
        <v>41</v>
      </c>
      <c r="G1937">
        <v>2</v>
      </c>
      <c r="H1937" t="s">
        <v>5408</v>
      </c>
    </row>
    <row r="1938" spans="1:8" x14ac:dyDescent="0.25">
      <c r="A1938" s="2" t="s">
        <v>1418</v>
      </c>
      <c r="B1938" s="2" t="s">
        <v>148</v>
      </c>
      <c r="C1938" s="2" t="s">
        <v>686</v>
      </c>
      <c r="D1938" s="2" t="s">
        <v>50</v>
      </c>
      <c r="E1938" s="2" t="s">
        <v>150</v>
      </c>
      <c r="F1938" s="5">
        <v>997</v>
      </c>
      <c r="G1938">
        <v>1</v>
      </c>
      <c r="H1938" t="s">
        <v>5409</v>
      </c>
    </row>
    <row r="1939" spans="1:8" x14ac:dyDescent="0.25">
      <c r="A1939" s="2" t="s">
        <v>1418</v>
      </c>
      <c r="B1939" s="2" t="s">
        <v>113</v>
      </c>
      <c r="C1939" s="2" t="s">
        <v>689</v>
      </c>
      <c r="D1939" s="2" t="s">
        <v>50</v>
      </c>
      <c r="E1939" s="2" t="s">
        <v>70</v>
      </c>
      <c r="F1939" s="5">
        <v>42</v>
      </c>
      <c r="G1939">
        <v>2</v>
      </c>
      <c r="H1939" t="s">
        <v>5410</v>
      </c>
    </row>
    <row r="1940" spans="1:8" x14ac:dyDescent="0.25">
      <c r="A1940" s="2" t="s">
        <v>1418</v>
      </c>
      <c r="B1940" s="2" t="s">
        <v>148</v>
      </c>
      <c r="C1940" s="2" t="s">
        <v>1416</v>
      </c>
      <c r="D1940" s="2" t="s">
        <v>50</v>
      </c>
      <c r="E1940" s="2" t="s">
        <v>150</v>
      </c>
      <c r="F1940" s="5">
        <v>38</v>
      </c>
      <c r="G1940">
        <v>3</v>
      </c>
      <c r="H1940" t="s">
        <v>5411</v>
      </c>
    </row>
    <row r="1941" spans="1:8" x14ac:dyDescent="0.25">
      <c r="A1941" s="2" t="s">
        <v>1419</v>
      </c>
      <c r="B1941" s="2" t="s">
        <v>148</v>
      </c>
      <c r="C1941" s="2" t="s">
        <v>1420</v>
      </c>
      <c r="D1941" s="2" t="s">
        <v>50</v>
      </c>
      <c r="E1941" s="2" t="s">
        <v>150</v>
      </c>
      <c r="F1941" s="5">
        <v>1172</v>
      </c>
      <c r="G1941">
        <v>1</v>
      </c>
      <c r="H1941" t="s">
        <v>5412</v>
      </c>
    </row>
    <row r="1942" spans="1:8" x14ac:dyDescent="0.25">
      <c r="A1942" s="2" t="s">
        <v>1421</v>
      </c>
      <c r="B1942" s="2" t="s">
        <v>148</v>
      </c>
      <c r="C1942" s="2" t="s">
        <v>1420</v>
      </c>
      <c r="D1942" s="2" t="s">
        <v>50</v>
      </c>
      <c r="E1942" s="2" t="s">
        <v>150</v>
      </c>
      <c r="F1942" s="5">
        <v>1100</v>
      </c>
      <c r="G1942">
        <v>1</v>
      </c>
      <c r="H1942" t="s">
        <v>5413</v>
      </c>
    </row>
    <row r="1943" spans="1:8" x14ac:dyDescent="0.25">
      <c r="A1943" s="2" t="s">
        <v>1421</v>
      </c>
      <c r="B1943" s="2" t="s">
        <v>777</v>
      </c>
      <c r="C1943" s="2" t="s">
        <v>787</v>
      </c>
      <c r="D1943" s="2" t="s">
        <v>50</v>
      </c>
      <c r="E1943" s="2" t="s">
        <v>150</v>
      </c>
      <c r="F1943" s="5">
        <v>255</v>
      </c>
      <c r="G1943">
        <v>2</v>
      </c>
      <c r="H1943" t="s">
        <v>5414</v>
      </c>
    </row>
    <row r="1944" spans="1:8" x14ac:dyDescent="0.25">
      <c r="A1944" s="2" t="s">
        <v>1421</v>
      </c>
      <c r="B1944" s="2" t="s">
        <v>148</v>
      </c>
      <c r="C1944" s="2" t="s">
        <v>149</v>
      </c>
      <c r="D1944" s="2" t="s">
        <v>50</v>
      </c>
      <c r="E1944" s="2" t="s">
        <v>150</v>
      </c>
      <c r="F1944" s="5">
        <v>69</v>
      </c>
      <c r="G1944">
        <v>3</v>
      </c>
      <c r="H1944" t="s">
        <v>5415</v>
      </c>
    </row>
    <row r="1945" spans="1:8" x14ac:dyDescent="0.25">
      <c r="A1945" s="2" t="s">
        <v>1422</v>
      </c>
      <c r="B1945" s="2" t="s">
        <v>148</v>
      </c>
      <c r="C1945" s="2" t="s">
        <v>1423</v>
      </c>
      <c r="D1945" s="2" t="s">
        <v>50</v>
      </c>
      <c r="E1945" s="2" t="s">
        <v>150</v>
      </c>
      <c r="F1945" s="5">
        <v>597</v>
      </c>
      <c r="G1945">
        <v>1</v>
      </c>
      <c r="H1945" t="s">
        <v>5416</v>
      </c>
    </row>
    <row r="1946" spans="1:8" x14ac:dyDescent="0.25">
      <c r="A1946" s="2" t="s">
        <v>1424</v>
      </c>
      <c r="B1946" s="2" t="s">
        <v>148</v>
      </c>
      <c r="C1946" s="2" t="s">
        <v>1423</v>
      </c>
      <c r="D1946" s="2" t="s">
        <v>50</v>
      </c>
      <c r="E1946" s="2" t="s">
        <v>150</v>
      </c>
      <c r="F1946" s="5">
        <v>575</v>
      </c>
      <c r="G1946">
        <v>1</v>
      </c>
      <c r="H1946" t="s">
        <v>5417</v>
      </c>
    </row>
    <row r="1947" spans="1:8" x14ac:dyDescent="0.25">
      <c r="A1947" s="2" t="s">
        <v>1424</v>
      </c>
      <c r="B1947" s="2" t="s">
        <v>777</v>
      </c>
      <c r="C1947" s="2" t="s">
        <v>787</v>
      </c>
      <c r="D1947" s="2" t="s">
        <v>50</v>
      </c>
      <c r="E1947" s="2" t="s">
        <v>150</v>
      </c>
      <c r="F1947" s="5">
        <v>32</v>
      </c>
      <c r="G1947">
        <v>2</v>
      </c>
      <c r="H1947" t="s">
        <v>5418</v>
      </c>
    </row>
    <row r="1948" spans="1:8" x14ac:dyDescent="0.25">
      <c r="A1948" s="2" t="s">
        <v>1424</v>
      </c>
      <c r="B1948" s="2" t="s">
        <v>148</v>
      </c>
      <c r="C1948" s="2" t="s">
        <v>1420</v>
      </c>
      <c r="D1948" s="2" t="s">
        <v>50</v>
      </c>
      <c r="E1948" s="2" t="s">
        <v>150</v>
      </c>
      <c r="F1948" s="5">
        <v>3</v>
      </c>
      <c r="G1948">
        <v>3</v>
      </c>
      <c r="H1948" t="s">
        <v>5419</v>
      </c>
    </row>
    <row r="1949" spans="1:8" x14ac:dyDescent="0.25">
      <c r="A1949" s="2" t="s">
        <v>1424</v>
      </c>
      <c r="B1949" s="2" t="s">
        <v>148</v>
      </c>
      <c r="C1949" s="2" t="s">
        <v>1425</v>
      </c>
      <c r="D1949" s="2" t="s">
        <v>50</v>
      </c>
      <c r="E1949" s="2" t="s">
        <v>150</v>
      </c>
      <c r="F1949" s="5">
        <v>2</v>
      </c>
      <c r="G1949">
        <v>4</v>
      </c>
      <c r="H1949" t="s">
        <v>5420</v>
      </c>
    </row>
    <row r="1950" spans="1:8" x14ac:dyDescent="0.25">
      <c r="A1950" s="2" t="s">
        <v>1426</v>
      </c>
      <c r="B1950" s="2" t="s">
        <v>58</v>
      </c>
      <c r="C1950" s="2" t="s">
        <v>1428</v>
      </c>
      <c r="D1950" s="2" t="s">
        <v>50</v>
      </c>
      <c r="E1950" s="2" t="s">
        <v>150</v>
      </c>
      <c r="F1950" s="5">
        <v>1035</v>
      </c>
      <c r="G1950">
        <v>1</v>
      </c>
      <c r="H1950" t="s">
        <v>5421</v>
      </c>
    </row>
    <row r="1951" spans="1:8" x14ac:dyDescent="0.25">
      <c r="A1951" s="2" t="s">
        <v>1426</v>
      </c>
      <c r="B1951" s="2" t="s">
        <v>148</v>
      </c>
      <c r="C1951" s="2" t="s">
        <v>1423</v>
      </c>
      <c r="D1951" s="2" t="s">
        <v>50</v>
      </c>
      <c r="E1951" s="2" t="s">
        <v>150</v>
      </c>
      <c r="F1951" s="5">
        <v>16</v>
      </c>
      <c r="G1951">
        <v>2</v>
      </c>
      <c r="H1951" t="s">
        <v>5422</v>
      </c>
    </row>
    <row r="1952" spans="1:8" x14ac:dyDescent="0.25">
      <c r="A1952" s="2" t="s">
        <v>1426</v>
      </c>
      <c r="B1952" s="2" t="s">
        <v>148</v>
      </c>
      <c r="C1952" s="2" t="s">
        <v>1425</v>
      </c>
      <c r="D1952" s="2" t="s">
        <v>50</v>
      </c>
      <c r="E1952" s="2" t="s">
        <v>150</v>
      </c>
      <c r="F1952" s="5">
        <v>14</v>
      </c>
      <c r="G1952">
        <v>3</v>
      </c>
      <c r="H1952" t="s">
        <v>5423</v>
      </c>
    </row>
    <row r="1953" spans="1:8" x14ac:dyDescent="0.25">
      <c r="A1953" s="2" t="s">
        <v>1426</v>
      </c>
      <c r="B1953" s="2" t="s">
        <v>696</v>
      </c>
      <c r="C1953" s="2" t="s">
        <v>1427</v>
      </c>
      <c r="D1953" s="2" t="s">
        <v>50</v>
      </c>
      <c r="E1953" s="2" t="s">
        <v>150</v>
      </c>
      <c r="F1953" s="5">
        <v>3</v>
      </c>
      <c r="G1953">
        <v>4</v>
      </c>
      <c r="H1953" t="s">
        <v>5424</v>
      </c>
    </row>
    <row r="1954" spans="1:8" x14ac:dyDescent="0.25">
      <c r="A1954" s="2" t="s">
        <v>1429</v>
      </c>
      <c r="B1954" s="2" t="s">
        <v>148</v>
      </c>
      <c r="C1954" s="2" t="s">
        <v>1425</v>
      </c>
      <c r="D1954" s="2" t="s">
        <v>50</v>
      </c>
      <c r="E1954" s="2" t="s">
        <v>150</v>
      </c>
      <c r="F1954" s="5">
        <v>728</v>
      </c>
      <c r="G1954">
        <v>1</v>
      </c>
      <c r="H1954" t="s">
        <v>5425</v>
      </c>
    </row>
    <row r="1955" spans="1:8" x14ac:dyDescent="0.25">
      <c r="A1955" s="2" t="s">
        <v>1429</v>
      </c>
      <c r="B1955" s="2" t="s">
        <v>696</v>
      </c>
      <c r="C1955" s="2" t="s">
        <v>1431</v>
      </c>
      <c r="D1955" s="2" t="s">
        <v>50</v>
      </c>
      <c r="E1955" s="2" t="s">
        <v>150</v>
      </c>
      <c r="F1955" s="5">
        <v>83</v>
      </c>
      <c r="G1955">
        <v>2</v>
      </c>
      <c r="H1955" t="s">
        <v>5426</v>
      </c>
    </row>
    <row r="1956" spans="1:8" x14ac:dyDescent="0.25">
      <c r="A1956" s="2" t="s">
        <v>1429</v>
      </c>
      <c r="B1956" s="2" t="s">
        <v>696</v>
      </c>
      <c r="C1956" s="2" t="s">
        <v>697</v>
      </c>
      <c r="D1956" s="2" t="s">
        <v>50</v>
      </c>
      <c r="E1956" s="2" t="s">
        <v>150</v>
      </c>
      <c r="F1956" s="5">
        <v>78</v>
      </c>
      <c r="G1956">
        <v>3</v>
      </c>
      <c r="H1956" t="s">
        <v>5427</v>
      </c>
    </row>
    <row r="1957" spans="1:8" x14ac:dyDescent="0.25">
      <c r="A1957" s="2" t="s">
        <v>1429</v>
      </c>
      <c r="B1957" s="2" t="s">
        <v>696</v>
      </c>
      <c r="C1957" s="2" t="s">
        <v>1430</v>
      </c>
      <c r="D1957" s="2" t="s">
        <v>50</v>
      </c>
      <c r="E1957" s="2" t="s">
        <v>150</v>
      </c>
      <c r="F1957" s="5">
        <v>47</v>
      </c>
      <c r="G1957">
        <v>4</v>
      </c>
      <c r="H1957" t="s">
        <v>5428</v>
      </c>
    </row>
    <row r="1958" spans="1:8" x14ac:dyDescent="0.25">
      <c r="A1958" s="2" t="s">
        <v>1429</v>
      </c>
      <c r="B1958" s="2" t="s">
        <v>58</v>
      </c>
      <c r="C1958" s="2" t="s">
        <v>1428</v>
      </c>
      <c r="D1958" s="2" t="s">
        <v>50</v>
      </c>
      <c r="E1958" s="2" t="s">
        <v>150</v>
      </c>
      <c r="F1958" s="5">
        <v>12</v>
      </c>
      <c r="G1958">
        <v>5</v>
      </c>
      <c r="H1958" t="s">
        <v>5429</v>
      </c>
    </row>
    <row r="1959" spans="1:8" x14ac:dyDescent="0.25">
      <c r="A1959" s="2" t="s">
        <v>1432</v>
      </c>
      <c r="B1959" s="2" t="s">
        <v>148</v>
      </c>
      <c r="C1959" s="2" t="s">
        <v>1425</v>
      </c>
      <c r="D1959" s="2" t="s">
        <v>50</v>
      </c>
      <c r="E1959" s="2" t="s">
        <v>150</v>
      </c>
      <c r="F1959" s="5">
        <v>746</v>
      </c>
      <c r="G1959">
        <v>1</v>
      </c>
      <c r="H1959" t="s">
        <v>5430</v>
      </c>
    </row>
    <row r="1960" spans="1:8" x14ac:dyDescent="0.25">
      <c r="A1960" s="2" t="s">
        <v>1432</v>
      </c>
      <c r="B1960" s="2" t="s">
        <v>113</v>
      </c>
      <c r="C1960" s="2" t="s">
        <v>689</v>
      </c>
      <c r="D1960" s="2" t="s">
        <v>50</v>
      </c>
      <c r="E1960" s="2" t="s">
        <v>70</v>
      </c>
      <c r="F1960" s="5">
        <v>6</v>
      </c>
      <c r="G1960">
        <v>2</v>
      </c>
      <c r="H1960" t="s">
        <v>5431</v>
      </c>
    </row>
    <row r="1961" spans="1:8" x14ac:dyDescent="0.25">
      <c r="A1961" s="2" t="s">
        <v>1432</v>
      </c>
      <c r="B1961" s="2" t="s">
        <v>148</v>
      </c>
      <c r="C1961" s="2" t="s">
        <v>1416</v>
      </c>
      <c r="D1961" s="2" t="s">
        <v>50</v>
      </c>
      <c r="E1961" s="2" t="s">
        <v>150</v>
      </c>
      <c r="F1961" s="5">
        <v>1</v>
      </c>
      <c r="G1961">
        <v>3</v>
      </c>
      <c r="H1961" t="s">
        <v>5432</v>
      </c>
    </row>
    <row r="1962" spans="1:8" x14ac:dyDescent="0.25">
      <c r="A1962" s="2" t="s">
        <v>1432</v>
      </c>
      <c r="B1962" s="2" t="s">
        <v>696</v>
      </c>
      <c r="C1962" s="2" t="s">
        <v>697</v>
      </c>
      <c r="D1962" s="2" t="s">
        <v>50</v>
      </c>
      <c r="E1962" s="2" t="s">
        <v>150</v>
      </c>
      <c r="F1962" s="5">
        <v>1</v>
      </c>
      <c r="G1962">
        <v>4</v>
      </c>
      <c r="H1962" t="s">
        <v>5433</v>
      </c>
    </row>
    <row r="1963" spans="1:8" x14ac:dyDescent="0.25">
      <c r="A1963" s="2" t="s">
        <v>1433</v>
      </c>
      <c r="B1963" s="2" t="s">
        <v>148</v>
      </c>
      <c r="C1963" s="2" t="s">
        <v>1434</v>
      </c>
      <c r="D1963" s="2" t="s">
        <v>50</v>
      </c>
      <c r="E1963" s="2" t="s">
        <v>150</v>
      </c>
      <c r="F1963" s="5">
        <v>689</v>
      </c>
      <c r="G1963">
        <v>1</v>
      </c>
      <c r="H1963" t="s">
        <v>5434</v>
      </c>
    </row>
    <row r="1964" spans="1:8" x14ac:dyDescent="0.25">
      <c r="A1964" s="2" t="s">
        <v>1433</v>
      </c>
      <c r="B1964" s="2" t="s">
        <v>148</v>
      </c>
      <c r="C1964" s="2" t="s">
        <v>1416</v>
      </c>
      <c r="D1964" s="2" t="s">
        <v>50</v>
      </c>
      <c r="E1964" s="2" t="s">
        <v>150</v>
      </c>
      <c r="F1964" s="5">
        <v>9</v>
      </c>
      <c r="G1964">
        <v>2</v>
      </c>
      <c r="H1964" t="s">
        <v>5435</v>
      </c>
    </row>
    <row r="1965" spans="1:8" x14ac:dyDescent="0.25">
      <c r="A1965" s="2" t="s">
        <v>1435</v>
      </c>
      <c r="B1965" s="2" t="s">
        <v>148</v>
      </c>
      <c r="C1965" s="2" t="s">
        <v>1416</v>
      </c>
      <c r="D1965" s="2" t="s">
        <v>50</v>
      </c>
      <c r="E1965" s="2" t="s">
        <v>150</v>
      </c>
      <c r="F1965" s="5">
        <v>465</v>
      </c>
      <c r="G1965">
        <v>1</v>
      </c>
      <c r="H1965" t="s">
        <v>5436</v>
      </c>
    </row>
    <row r="1966" spans="1:8" x14ac:dyDescent="0.25">
      <c r="A1966" s="2" t="s">
        <v>1436</v>
      </c>
      <c r="B1966" s="2" t="s">
        <v>58</v>
      </c>
      <c r="C1966" s="2" t="s">
        <v>1417</v>
      </c>
      <c r="D1966" s="2" t="s">
        <v>50</v>
      </c>
      <c r="E1966" s="2" t="s">
        <v>150</v>
      </c>
      <c r="F1966" s="5">
        <v>1433</v>
      </c>
      <c r="G1966">
        <v>1</v>
      </c>
      <c r="H1966" t="s">
        <v>5437</v>
      </c>
    </row>
    <row r="1967" spans="1:8" x14ac:dyDescent="0.25">
      <c r="A1967" s="2" t="s">
        <v>1436</v>
      </c>
      <c r="B1967" s="2" t="s">
        <v>148</v>
      </c>
      <c r="C1967" s="2" t="s">
        <v>1434</v>
      </c>
      <c r="D1967" s="2" t="s">
        <v>50</v>
      </c>
      <c r="E1967" s="2" t="s">
        <v>150</v>
      </c>
      <c r="F1967" s="5">
        <v>456</v>
      </c>
      <c r="G1967">
        <v>2</v>
      </c>
      <c r="H1967" t="s">
        <v>5438</v>
      </c>
    </row>
    <row r="1968" spans="1:8" x14ac:dyDescent="0.25">
      <c r="A1968" s="2" t="s">
        <v>1436</v>
      </c>
      <c r="B1968" s="2" t="s">
        <v>148</v>
      </c>
      <c r="C1968" s="2" t="s">
        <v>1416</v>
      </c>
      <c r="D1968" s="2" t="s">
        <v>50</v>
      </c>
      <c r="E1968" s="2" t="s">
        <v>150</v>
      </c>
      <c r="F1968" s="5">
        <v>110</v>
      </c>
      <c r="G1968">
        <v>3</v>
      </c>
      <c r="H1968" t="s">
        <v>5439</v>
      </c>
    </row>
    <row r="1969" spans="1:8" x14ac:dyDescent="0.25">
      <c r="A1969" s="2" t="s">
        <v>1436</v>
      </c>
      <c r="B1969" s="2" t="s">
        <v>148</v>
      </c>
      <c r="C1969" s="2" t="s">
        <v>1425</v>
      </c>
      <c r="D1969" s="2" t="s">
        <v>50</v>
      </c>
      <c r="E1969" s="2" t="s">
        <v>150</v>
      </c>
      <c r="F1969" s="5">
        <v>26</v>
      </c>
      <c r="G1969">
        <v>4</v>
      </c>
      <c r="H1969" t="s">
        <v>5440</v>
      </c>
    </row>
    <row r="1970" spans="1:8" x14ac:dyDescent="0.25">
      <c r="A1970" s="2" t="s">
        <v>1437</v>
      </c>
      <c r="B1970" s="2" t="s">
        <v>58</v>
      </c>
      <c r="C1970" s="2" t="s">
        <v>1417</v>
      </c>
      <c r="D1970" s="2" t="s">
        <v>50</v>
      </c>
      <c r="E1970" s="2" t="s">
        <v>150</v>
      </c>
      <c r="F1970" s="5">
        <v>22</v>
      </c>
      <c r="G1970">
        <v>1</v>
      </c>
      <c r="H1970" t="s">
        <v>5441</v>
      </c>
    </row>
    <row r="1971" spans="1:8" x14ac:dyDescent="0.25">
      <c r="A1971" s="2" t="s">
        <v>1437</v>
      </c>
      <c r="B1971" s="2" t="s">
        <v>148</v>
      </c>
      <c r="C1971" s="2" t="s">
        <v>1416</v>
      </c>
      <c r="D1971" s="2" t="s">
        <v>50</v>
      </c>
      <c r="E1971" s="2" t="s">
        <v>150</v>
      </c>
      <c r="F1971" s="5">
        <v>7</v>
      </c>
      <c r="G1971">
        <v>2</v>
      </c>
      <c r="H1971" t="s">
        <v>5442</v>
      </c>
    </row>
    <row r="1972" spans="1:8" x14ac:dyDescent="0.25">
      <c r="A1972" s="2" t="s">
        <v>1438</v>
      </c>
      <c r="B1972" s="2" t="s">
        <v>58</v>
      </c>
      <c r="C1972" s="2" t="s">
        <v>1417</v>
      </c>
      <c r="D1972" s="2" t="s">
        <v>50</v>
      </c>
      <c r="E1972" s="2" t="s">
        <v>150</v>
      </c>
      <c r="F1972" s="5">
        <v>1124</v>
      </c>
      <c r="G1972">
        <v>1</v>
      </c>
      <c r="H1972" t="s">
        <v>5443</v>
      </c>
    </row>
    <row r="1973" spans="1:8" x14ac:dyDescent="0.25">
      <c r="A1973" s="2" t="s">
        <v>1438</v>
      </c>
      <c r="B1973" s="2" t="s">
        <v>148</v>
      </c>
      <c r="C1973" s="2" t="s">
        <v>1416</v>
      </c>
      <c r="D1973" s="2" t="s">
        <v>50</v>
      </c>
      <c r="E1973" s="2" t="s">
        <v>150</v>
      </c>
      <c r="F1973" s="5">
        <v>674</v>
      </c>
      <c r="G1973">
        <v>2</v>
      </c>
      <c r="H1973" t="s">
        <v>5444</v>
      </c>
    </row>
    <row r="1974" spans="1:8" x14ac:dyDescent="0.25">
      <c r="A1974" s="2" t="s">
        <v>1439</v>
      </c>
      <c r="B1974" s="2" t="s">
        <v>58</v>
      </c>
      <c r="C1974" s="2" t="s">
        <v>1417</v>
      </c>
      <c r="D1974" s="2" t="s">
        <v>50</v>
      </c>
      <c r="E1974" s="2" t="s">
        <v>150</v>
      </c>
      <c r="F1974" s="5">
        <v>1281</v>
      </c>
      <c r="G1974">
        <v>1</v>
      </c>
      <c r="H1974" t="s">
        <v>5445</v>
      </c>
    </row>
    <row r="1975" spans="1:8" x14ac:dyDescent="0.25">
      <c r="A1975" s="2" t="s">
        <v>1439</v>
      </c>
      <c r="B1975" s="2" t="s">
        <v>148</v>
      </c>
      <c r="C1975" s="2" t="s">
        <v>1420</v>
      </c>
      <c r="D1975" s="2" t="s">
        <v>50</v>
      </c>
      <c r="E1975" s="2" t="s">
        <v>150</v>
      </c>
      <c r="F1975" s="5">
        <v>513</v>
      </c>
      <c r="G1975">
        <v>2</v>
      </c>
      <c r="H1975" t="s">
        <v>5446</v>
      </c>
    </row>
    <row r="1976" spans="1:8" x14ac:dyDescent="0.25">
      <c r="A1976" s="2" t="s">
        <v>1439</v>
      </c>
      <c r="B1976" s="2" t="s">
        <v>148</v>
      </c>
      <c r="C1976" s="2" t="s">
        <v>1416</v>
      </c>
      <c r="D1976" s="2" t="s">
        <v>50</v>
      </c>
      <c r="E1976" s="2" t="s">
        <v>150</v>
      </c>
      <c r="F1976" s="5">
        <v>22</v>
      </c>
      <c r="G1976">
        <v>3</v>
      </c>
      <c r="H1976" t="s">
        <v>5447</v>
      </c>
    </row>
    <row r="1977" spans="1:8" x14ac:dyDescent="0.25">
      <c r="A1977" s="2" t="s">
        <v>1440</v>
      </c>
      <c r="B1977" s="2" t="s">
        <v>148</v>
      </c>
      <c r="C1977" s="2" t="s">
        <v>1416</v>
      </c>
      <c r="D1977" s="2" t="s">
        <v>50</v>
      </c>
      <c r="E1977" s="2" t="s">
        <v>150</v>
      </c>
      <c r="F1977" s="5">
        <v>25</v>
      </c>
      <c r="G1977">
        <v>1</v>
      </c>
      <c r="H1977" t="s">
        <v>5448</v>
      </c>
    </row>
    <row r="1978" spans="1:8" x14ac:dyDescent="0.25">
      <c r="A1978" s="2" t="s">
        <v>1441</v>
      </c>
      <c r="B1978" s="2" t="s">
        <v>58</v>
      </c>
      <c r="C1978" s="2" t="s">
        <v>1417</v>
      </c>
      <c r="D1978" s="2" t="s">
        <v>50</v>
      </c>
      <c r="E1978" s="2" t="s">
        <v>150</v>
      </c>
      <c r="F1978" s="5">
        <v>1367</v>
      </c>
      <c r="G1978">
        <v>1</v>
      </c>
      <c r="H1978" t="s">
        <v>5449</v>
      </c>
    </row>
    <row r="1979" spans="1:8" x14ac:dyDescent="0.25">
      <c r="A1979" s="2" t="s">
        <v>1441</v>
      </c>
      <c r="B1979" s="2" t="s">
        <v>148</v>
      </c>
      <c r="C1979" s="2" t="s">
        <v>1416</v>
      </c>
      <c r="D1979" s="2" t="s">
        <v>50</v>
      </c>
      <c r="E1979" s="2" t="s">
        <v>150</v>
      </c>
      <c r="F1979" s="5">
        <v>20</v>
      </c>
      <c r="G1979">
        <v>2</v>
      </c>
      <c r="H1979" t="s">
        <v>5450</v>
      </c>
    </row>
    <row r="1980" spans="1:8" x14ac:dyDescent="0.25">
      <c r="A1980" s="2" t="s">
        <v>1441</v>
      </c>
      <c r="B1980" s="2" t="s">
        <v>148</v>
      </c>
      <c r="C1980" s="2" t="s">
        <v>1425</v>
      </c>
      <c r="D1980" s="2" t="s">
        <v>50</v>
      </c>
      <c r="E1980" s="2" t="s">
        <v>150</v>
      </c>
      <c r="F1980" s="5">
        <v>3</v>
      </c>
      <c r="G1980">
        <v>3</v>
      </c>
      <c r="H1980" t="s">
        <v>5451</v>
      </c>
    </row>
    <row r="1981" spans="1:8" x14ac:dyDescent="0.25">
      <c r="A1981" s="2" t="s">
        <v>1441</v>
      </c>
      <c r="B1981" s="2" t="s">
        <v>148</v>
      </c>
      <c r="C1981" s="2" t="s">
        <v>1420</v>
      </c>
      <c r="D1981" s="2" t="s">
        <v>50</v>
      </c>
      <c r="E1981" s="2" t="s">
        <v>150</v>
      </c>
      <c r="F1981" s="5">
        <v>2</v>
      </c>
      <c r="G1981">
        <v>4</v>
      </c>
      <c r="H1981" t="s">
        <v>5452</v>
      </c>
    </row>
    <row r="1982" spans="1:8" x14ac:dyDescent="0.25">
      <c r="A1982" s="2" t="s">
        <v>1442</v>
      </c>
      <c r="B1982" s="2" t="s">
        <v>148</v>
      </c>
      <c r="C1982" s="2" t="s">
        <v>149</v>
      </c>
      <c r="D1982" s="2" t="s">
        <v>50</v>
      </c>
      <c r="E1982" s="2" t="s">
        <v>150</v>
      </c>
      <c r="F1982" s="5">
        <v>18</v>
      </c>
      <c r="G1982">
        <v>1</v>
      </c>
      <c r="H1982" t="s">
        <v>5453</v>
      </c>
    </row>
    <row r="1983" spans="1:8" x14ac:dyDescent="0.25">
      <c r="A1983" s="2" t="s">
        <v>1442</v>
      </c>
      <c r="B1983" s="2" t="s">
        <v>58</v>
      </c>
      <c r="C1983" s="2" t="s">
        <v>1417</v>
      </c>
      <c r="D1983" s="2" t="s">
        <v>50</v>
      </c>
      <c r="E1983" s="2" t="s">
        <v>150</v>
      </c>
      <c r="F1983" s="5">
        <v>1</v>
      </c>
      <c r="G1983">
        <v>2</v>
      </c>
      <c r="H1983" t="s">
        <v>5454</v>
      </c>
    </row>
    <row r="1984" spans="1:8" x14ac:dyDescent="0.25">
      <c r="A1984" s="2" t="s">
        <v>1443</v>
      </c>
      <c r="B1984" s="2" t="s">
        <v>148</v>
      </c>
      <c r="C1984" s="2" t="s">
        <v>686</v>
      </c>
      <c r="D1984" s="2" t="s">
        <v>50</v>
      </c>
      <c r="E1984" s="2" t="s">
        <v>150</v>
      </c>
      <c r="F1984" s="5">
        <v>228</v>
      </c>
      <c r="G1984">
        <v>1</v>
      </c>
      <c r="H1984" t="s">
        <v>5455</v>
      </c>
    </row>
    <row r="1985" spans="1:8" x14ac:dyDescent="0.25">
      <c r="A1985" s="2" t="s">
        <v>1443</v>
      </c>
      <c r="B1985" s="2" t="s">
        <v>148</v>
      </c>
      <c r="C1985" s="2" t="s">
        <v>1420</v>
      </c>
      <c r="D1985" s="2" t="s">
        <v>50</v>
      </c>
      <c r="E1985" s="2" t="s">
        <v>150</v>
      </c>
      <c r="F1985" s="5">
        <v>17</v>
      </c>
      <c r="G1985">
        <v>2</v>
      </c>
      <c r="H1985" t="s">
        <v>5456</v>
      </c>
    </row>
    <row r="1986" spans="1:8" x14ac:dyDescent="0.25">
      <c r="A1986" s="2" t="s">
        <v>1444</v>
      </c>
      <c r="B1986" s="2" t="s">
        <v>148</v>
      </c>
      <c r="C1986" s="2" t="s">
        <v>149</v>
      </c>
      <c r="D1986" s="2" t="s">
        <v>50</v>
      </c>
      <c r="E1986" s="2" t="s">
        <v>150</v>
      </c>
      <c r="F1986" s="5">
        <v>430</v>
      </c>
      <c r="G1986">
        <v>1</v>
      </c>
      <c r="H1986" t="s">
        <v>5457</v>
      </c>
    </row>
    <row r="1987" spans="1:8" x14ac:dyDescent="0.25">
      <c r="A1987" s="2" t="s">
        <v>1444</v>
      </c>
      <c r="B1987" s="2" t="s">
        <v>754</v>
      </c>
      <c r="C1987" s="2" t="s">
        <v>755</v>
      </c>
      <c r="D1987" s="2" t="s">
        <v>50</v>
      </c>
      <c r="E1987" s="2" t="s">
        <v>150</v>
      </c>
      <c r="F1987" s="5">
        <v>11</v>
      </c>
      <c r="G1987">
        <v>2</v>
      </c>
      <c r="H1987" t="s">
        <v>5458</v>
      </c>
    </row>
    <row r="1988" spans="1:8" x14ac:dyDescent="0.25">
      <c r="A1988" s="2" t="s">
        <v>1445</v>
      </c>
      <c r="B1988" s="2" t="s">
        <v>148</v>
      </c>
      <c r="C1988" s="2" t="s">
        <v>149</v>
      </c>
      <c r="D1988" s="2" t="s">
        <v>50</v>
      </c>
      <c r="E1988" s="2" t="s">
        <v>150</v>
      </c>
      <c r="F1988" s="5">
        <v>1161</v>
      </c>
      <c r="G1988">
        <v>1</v>
      </c>
      <c r="H1988" t="s">
        <v>5459</v>
      </c>
    </row>
    <row r="1989" spans="1:8" x14ac:dyDescent="0.25">
      <c r="A1989" s="2" t="s">
        <v>1445</v>
      </c>
      <c r="B1989" s="2" t="s">
        <v>148</v>
      </c>
      <c r="C1989" s="2" t="s">
        <v>686</v>
      </c>
      <c r="D1989" s="2" t="s">
        <v>50</v>
      </c>
      <c r="E1989" s="2" t="s">
        <v>150</v>
      </c>
      <c r="F1989" s="5">
        <v>198</v>
      </c>
      <c r="G1989">
        <v>2</v>
      </c>
      <c r="H1989" t="s">
        <v>5460</v>
      </c>
    </row>
    <row r="1990" spans="1:8" x14ac:dyDescent="0.25">
      <c r="A1990" s="2" t="s">
        <v>1445</v>
      </c>
      <c r="B1990" s="2" t="s">
        <v>148</v>
      </c>
      <c r="C1990" s="2" t="s">
        <v>1420</v>
      </c>
      <c r="D1990" s="2" t="s">
        <v>50</v>
      </c>
      <c r="E1990" s="2" t="s">
        <v>150</v>
      </c>
      <c r="F1990" s="5">
        <v>11</v>
      </c>
      <c r="G1990">
        <v>3</v>
      </c>
      <c r="H1990" t="s">
        <v>5461</v>
      </c>
    </row>
    <row r="1991" spans="1:8" x14ac:dyDescent="0.25">
      <c r="A1991" s="2" t="s">
        <v>1446</v>
      </c>
      <c r="B1991" s="2" t="s">
        <v>148</v>
      </c>
      <c r="C1991" s="2" t="s">
        <v>1420</v>
      </c>
      <c r="D1991" s="2" t="s">
        <v>50</v>
      </c>
      <c r="E1991" s="2" t="s">
        <v>150</v>
      </c>
      <c r="F1991" s="5">
        <v>790</v>
      </c>
      <c r="G1991">
        <v>1</v>
      </c>
      <c r="H1991" t="s">
        <v>5462</v>
      </c>
    </row>
    <row r="1992" spans="1:8" x14ac:dyDescent="0.25">
      <c r="A1992" s="2" t="s">
        <v>1446</v>
      </c>
      <c r="B1992" s="2" t="s">
        <v>148</v>
      </c>
      <c r="C1992" s="2" t="s">
        <v>1425</v>
      </c>
      <c r="D1992" s="2" t="s">
        <v>50</v>
      </c>
      <c r="E1992" s="2" t="s">
        <v>150</v>
      </c>
      <c r="F1992" s="5">
        <v>281</v>
      </c>
      <c r="G1992">
        <v>2</v>
      </c>
      <c r="H1992" t="s">
        <v>5463</v>
      </c>
    </row>
    <row r="1993" spans="1:8" x14ac:dyDescent="0.25">
      <c r="A1993" s="2" t="s">
        <v>1446</v>
      </c>
      <c r="B1993" s="2" t="s">
        <v>148</v>
      </c>
      <c r="C1993" s="2" t="s">
        <v>1423</v>
      </c>
      <c r="D1993" s="2" t="s">
        <v>50</v>
      </c>
      <c r="E1993" s="2" t="s">
        <v>150</v>
      </c>
      <c r="F1993" s="5">
        <v>24</v>
      </c>
      <c r="G1993">
        <v>3</v>
      </c>
      <c r="H1993" t="s">
        <v>5464</v>
      </c>
    </row>
    <row r="1994" spans="1:8" x14ac:dyDescent="0.25">
      <c r="A1994" s="2" t="s">
        <v>1446</v>
      </c>
      <c r="B1994" s="2" t="s">
        <v>58</v>
      </c>
      <c r="C1994" s="2" t="s">
        <v>1417</v>
      </c>
      <c r="D1994" s="2" t="s">
        <v>50</v>
      </c>
      <c r="E1994" s="2" t="s">
        <v>150</v>
      </c>
      <c r="F1994" s="5">
        <v>7</v>
      </c>
      <c r="G1994">
        <v>4</v>
      </c>
      <c r="H1994" t="s">
        <v>5465</v>
      </c>
    </row>
    <row r="1995" spans="1:8" x14ac:dyDescent="0.25">
      <c r="A1995" s="2" t="s">
        <v>1446</v>
      </c>
      <c r="B1995" s="2" t="s">
        <v>148</v>
      </c>
      <c r="C1995" s="2" t="s">
        <v>1416</v>
      </c>
      <c r="D1995" s="2" t="s">
        <v>50</v>
      </c>
      <c r="E1995" s="2" t="s">
        <v>150</v>
      </c>
      <c r="F1995" s="5">
        <v>5</v>
      </c>
      <c r="G1995">
        <v>5</v>
      </c>
      <c r="H1995" t="s">
        <v>5466</v>
      </c>
    </row>
    <row r="1996" spans="1:8" x14ac:dyDescent="0.25">
      <c r="A1996" s="2" t="s">
        <v>1447</v>
      </c>
      <c r="B1996" s="2" t="s">
        <v>148</v>
      </c>
      <c r="C1996" s="2" t="s">
        <v>1416</v>
      </c>
      <c r="D1996" s="2" t="s">
        <v>50</v>
      </c>
      <c r="E1996" s="2" t="s">
        <v>150</v>
      </c>
      <c r="F1996" s="5">
        <v>416</v>
      </c>
      <c r="G1996">
        <v>1</v>
      </c>
      <c r="H1996" t="s">
        <v>5467</v>
      </c>
    </row>
    <row r="1997" spans="1:8" x14ac:dyDescent="0.25">
      <c r="A1997" s="2" t="s">
        <v>1447</v>
      </c>
      <c r="B1997" s="2" t="s">
        <v>148</v>
      </c>
      <c r="C1997" s="2" t="s">
        <v>1425</v>
      </c>
      <c r="D1997" s="2" t="s">
        <v>50</v>
      </c>
      <c r="E1997" s="2" t="s">
        <v>150</v>
      </c>
      <c r="F1997" s="5">
        <v>388</v>
      </c>
      <c r="G1997">
        <v>2</v>
      </c>
      <c r="H1997" t="s">
        <v>5468</v>
      </c>
    </row>
    <row r="1998" spans="1:8" x14ac:dyDescent="0.25">
      <c r="A1998" s="2" t="s">
        <v>1447</v>
      </c>
      <c r="B1998" s="2" t="s">
        <v>148</v>
      </c>
      <c r="C1998" s="2" t="s">
        <v>1434</v>
      </c>
      <c r="D1998" s="2" t="s">
        <v>50</v>
      </c>
      <c r="E1998" s="2" t="s">
        <v>150</v>
      </c>
      <c r="F1998" s="5">
        <v>7</v>
      </c>
      <c r="G1998">
        <v>3</v>
      </c>
      <c r="H1998" t="s">
        <v>5469</v>
      </c>
    </row>
    <row r="1999" spans="1:8" x14ac:dyDescent="0.25">
      <c r="A1999" s="2" t="s">
        <v>1448</v>
      </c>
      <c r="B1999" s="2" t="s">
        <v>58</v>
      </c>
      <c r="C1999" s="2" t="s">
        <v>1417</v>
      </c>
      <c r="D1999" s="2" t="s">
        <v>50</v>
      </c>
      <c r="E1999" s="2" t="s">
        <v>150</v>
      </c>
      <c r="F1999" s="5">
        <v>36</v>
      </c>
      <c r="G1999">
        <v>1</v>
      </c>
      <c r="H1999" t="s">
        <v>5470</v>
      </c>
    </row>
    <row r="2000" spans="1:8" x14ac:dyDescent="0.25">
      <c r="A2000" s="2" t="s">
        <v>1448</v>
      </c>
      <c r="B2000" s="2" t="s">
        <v>148</v>
      </c>
      <c r="C2000" s="2" t="s">
        <v>1416</v>
      </c>
      <c r="D2000" s="2" t="s">
        <v>50</v>
      </c>
      <c r="E2000" s="2" t="s">
        <v>150</v>
      </c>
      <c r="F2000" s="5">
        <v>3</v>
      </c>
      <c r="G2000">
        <v>2</v>
      </c>
      <c r="H2000" t="s">
        <v>5471</v>
      </c>
    </row>
    <row r="2001" spans="1:8" x14ac:dyDescent="0.25">
      <c r="A2001" s="2" t="s">
        <v>1448</v>
      </c>
      <c r="B2001" s="2" t="s">
        <v>148</v>
      </c>
      <c r="C2001" s="2" t="s">
        <v>1434</v>
      </c>
      <c r="D2001" s="2" t="s">
        <v>50</v>
      </c>
      <c r="E2001" s="2" t="s">
        <v>150</v>
      </c>
      <c r="F2001" s="5">
        <v>3</v>
      </c>
      <c r="G2001">
        <v>3</v>
      </c>
      <c r="H2001" t="s">
        <v>5472</v>
      </c>
    </row>
    <row r="2002" spans="1:8" x14ac:dyDescent="0.25">
      <c r="A2002" s="2" t="s">
        <v>1449</v>
      </c>
      <c r="B2002" s="2" t="s">
        <v>148</v>
      </c>
      <c r="C2002" s="2" t="s">
        <v>686</v>
      </c>
      <c r="D2002" s="2" t="s">
        <v>50</v>
      </c>
      <c r="E2002" s="2" t="s">
        <v>150</v>
      </c>
      <c r="F2002" s="5">
        <v>593</v>
      </c>
      <c r="G2002">
        <v>1</v>
      </c>
      <c r="H2002" t="s">
        <v>5473</v>
      </c>
    </row>
    <row r="2003" spans="1:8" x14ac:dyDescent="0.25">
      <c r="A2003" s="2" t="s">
        <v>1449</v>
      </c>
      <c r="B2003" s="2" t="s">
        <v>148</v>
      </c>
      <c r="C2003" s="2" t="s">
        <v>1416</v>
      </c>
      <c r="D2003" s="2" t="s">
        <v>50</v>
      </c>
      <c r="E2003" s="2" t="s">
        <v>150</v>
      </c>
      <c r="F2003" s="5">
        <v>435</v>
      </c>
      <c r="G2003">
        <v>2</v>
      </c>
      <c r="H2003" t="s">
        <v>5474</v>
      </c>
    </row>
    <row r="2004" spans="1:8" x14ac:dyDescent="0.25">
      <c r="A2004" s="2" t="s">
        <v>1449</v>
      </c>
      <c r="B2004" s="2" t="s">
        <v>148</v>
      </c>
      <c r="C2004" s="2" t="s">
        <v>1425</v>
      </c>
      <c r="D2004" s="2" t="s">
        <v>50</v>
      </c>
      <c r="E2004" s="2" t="s">
        <v>150</v>
      </c>
      <c r="F2004" s="5">
        <v>169</v>
      </c>
      <c r="G2004">
        <v>3</v>
      </c>
      <c r="H2004" t="s">
        <v>5475</v>
      </c>
    </row>
    <row r="2005" spans="1:8" x14ac:dyDescent="0.25">
      <c r="A2005" s="2" t="s">
        <v>1450</v>
      </c>
      <c r="B2005" s="2" t="s">
        <v>148</v>
      </c>
      <c r="C2005" s="2" t="s">
        <v>1425</v>
      </c>
      <c r="D2005" s="2" t="s">
        <v>50</v>
      </c>
      <c r="E2005" s="2" t="s">
        <v>150</v>
      </c>
      <c r="F2005" s="5">
        <v>8</v>
      </c>
      <c r="G2005">
        <v>1</v>
      </c>
      <c r="H2005" t="s">
        <v>5476</v>
      </c>
    </row>
    <row r="2006" spans="1:8" x14ac:dyDescent="0.25">
      <c r="A2006" s="2" t="s">
        <v>1451</v>
      </c>
      <c r="B2006" s="2" t="s">
        <v>148</v>
      </c>
      <c r="C2006" s="2" t="s">
        <v>1416</v>
      </c>
      <c r="D2006" s="2" t="s">
        <v>50</v>
      </c>
      <c r="E2006" s="2" t="s">
        <v>150</v>
      </c>
      <c r="F2006" s="5">
        <v>3</v>
      </c>
      <c r="G2006">
        <v>1</v>
      </c>
      <c r="H2006" t="s">
        <v>5477</v>
      </c>
    </row>
    <row r="2007" spans="1:8" x14ac:dyDescent="0.25">
      <c r="A2007" s="2" t="s">
        <v>1452</v>
      </c>
      <c r="B2007" s="2" t="s">
        <v>491</v>
      </c>
      <c r="C2007" s="2" t="s">
        <v>1453</v>
      </c>
      <c r="D2007" s="2" t="s">
        <v>493</v>
      </c>
      <c r="E2007" s="2" t="s">
        <v>491</v>
      </c>
      <c r="F2007" s="5">
        <v>1219</v>
      </c>
      <c r="G2007">
        <v>1</v>
      </c>
      <c r="H2007" t="s">
        <v>5478</v>
      </c>
    </row>
    <row r="2008" spans="1:8" x14ac:dyDescent="0.25">
      <c r="A2008" s="2" t="s">
        <v>1452</v>
      </c>
      <c r="B2008" s="2" t="s">
        <v>491</v>
      </c>
      <c r="C2008" s="2" t="s">
        <v>542</v>
      </c>
      <c r="D2008" s="2" t="s">
        <v>493</v>
      </c>
      <c r="E2008" s="2" t="s">
        <v>491</v>
      </c>
      <c r="F2008" s="5">
        <v>40</v>
      </c>
      <c r="G2008">
        <v>2</v>
      </c>
      <c r="H2008" t="s">
        <v>5479</v>
      </c>
    </row>
    <row r="2009" spans="1:8" x14ac:dyDescent="0.25">
      <c r="A2009" s="2" t="s">
        <v>1452</v>
      </c>
      <c r="B2009" s="2" t="s">
        <v>491</v>
      </c>
      <c r="C2009" s="2" t="s">
        <v>577</v>
      </c>
      <c r="D2009" s="2" t="s">
        <v>493</v>
      </c>
      <c r="E2009" s="2" t="s">
        <v>491</v>
      </c>
      <c r="F2009" s="5">
        <v>28</v>
      </c>
      <c r="G2009">
        <v>3</v>
      </c>
      <c r="H2009" t="s">
        <v>5480</v>
      </c>
    </row>
    <row r="2010" spans="1:8" x14ac:dyDescent="0.25">
      <c r="A2010" s="2" t="s">
        <v>1454</v>
      </c>
      <c r="B2010" s="2" t="s">
        <v>491</v>
      </c>
      <c r="C2010" s="2" t="s">
        <v>1453</v>
      </c>
      <c r="D2010" s="2" t="s">
        <v>493</v>
      </c>
      <c r="E2010" s="2" t="s">
        <v>491</v>
      </c>
      <c r="F2010" s="5">
        <v>703</v>
      </c>
      <c r="G2010">
        <v>1</v>
      </c>
      <c r="H2010" t="s">
        <v>5481</v>
      </c>
    </row>
    <row r="2011" spans="1:8" x14ac:dyDescent="0.25">
      <c r="A2011" s="2" t="s">
        <v>1454</v>
      </c>
      <c r="B2011" s="2" t="s">
        <v>491</v>
      </c>
      <c r="C2011" s="2" t="s">
        <v>542</v>
      </c>
      <c r="D2011" s="2" t="s">
        <v>493</v>
      </c>
      <c r="E2011" s="2" t="s">
        <v>491</v>
      </c>
      <c r="F2011" s="5">
        <v>170</v>
      </c>
      <c r="G2011">
        <v>2</v>
      </c>
      <c r="H2011" t="s">
        <v>5482</v>
      </c>
    </row>
    <row r="2012" spans="1:8" x14ac:dyDescent="0.25">
      <c r="A2012" s="2" t="s">
        <v>1455</v>
      </c>
      <c r="B2012" s="2" t="s">
        <v>491</v>
      </c>
      <c r="C2012" s="2" t="s">
        <v>1453</v>
      </c>
      <c r="D2012" s="2" t="s">
        <v>493</v>
      </c>
      <c r="E2012" s="2" t="s">
        <v>491</v>
      </c>
      <c r="F2012" s="5">
        <v>1033</v>
      </c>
      <c r="G2012">
        <v>1</v>
      </c>
      <c r="H2012" t="s">
        <v>5483</v>
      </c>
    </row>
    <row r="2013" spans="1:8" x14ac:dyDescent="0.25">
      <c r="A2013" s="2" t="s">
        <v>1456</v>
      </c>
      <c r="B2013" s="2" t="s">
        <v>491</v>
      </c>
      <c r="C2013" s="2" t="s">
        <v>1453</v>
      </c>
      <c r="D2013" s="2" t="s">
        <v>493</v>
      </c>
      <c r="E2013" s="2" t="s">
        <v>491</v>
      </c>
      <c r="F2013" s="5">
        <v>988</v>
      </c>
      <c r="G2013">
        <v>1</v>
      </c>
      <c r="H2013" t="s">
        <v>5484</v>
      </c>
    </row>
    <row r="2014" spans="1:8" x14ac:dyDescent="0.25">
      <c r="A2014" s="2" t="s">
        <v>1456</v>
      </c>
      <c r="B2014" s="2" t="s">
        <v>58</v>
      </c>
      <c r="C2014" s="2" t="s">
        <v>721</v>
      </c>
      <c r="D2014" s="2" t="s">
        <v>50</v>
      </c>
      <c r="E2014" s="2" t="s">
        <v>70</v>
      </c>
      <c r="F2014" s="5">
        <v>27</v>
      </c>
      <c r="G2014">
        <v>2</v>
      </c>
      <c r="H2014" t="s">
        <v>5485</v>
      </c>
    </row>
    <row r="2015" spans="1:8" x14ac:dyDescent="0.25">
      <c r="A2015" s="2" t="s">
        <v>1457</v>
      </c>
      <c r="B2015" s="2" t="s">
        <v>491</v>
      </c>
      <c r="C2015" s="2" t="s">
        <v>577</v>
      </c>
      <c r="D2015" s="2" t="s">
        <v>493</v>
      </c>
      <c r="E2015" s="2" t="s">
        <v>491</v>
      </c>
      <c r="F2015" s="5">
        <v>448</v>
      </c>
      <c r="G2015">
        <v>1</v>
      </c>
      <c r="H2015" t="s">
        <v>5486</v>
      </c>
    </row>
    <row r="2016" spans="1:8" x14ac:dyDescent="0.25">
      <c r="A2016" s="2" t="s">
        <v>1458</v>
      </c>
      <c r="B2016" s="2" t="s">
        <v>491</v>
      </c>
      <c r="C2016" s="2" t="s">
        <v>577</v>
      </c>
      <c r="D2016" s="2" t="s">
        <v>493</v>
      </c>
      <c r="E2016" s="2" t="s">
        <v>491</v>
      </c>
      <c r="F2016" s="5">
        <v>527</v>
      </c>
      <c r="G2016">
        <v>1</v>
      </c>
      <c r="H2016" t="s">
        <v>5487</v>
      </c>
    </row>
    <row r="2017" spans="1:8" x14ac:dyDescent="0.25">
      <c r="A2017" s="2" t="s">
        <v>1458</v>
      </c>
      <c r="B2017" s="2" t="s">
        <v>491</v>
      </c>
      <c r="C2017" s="2" t="s">
        <v>1459</v>
      </c>
      <c r="D2017" s="2" t="s">
        <v>493</v>
      </c>
      <c r="E2017" s="2" t="s">
        <v>491</v>
      </c>
      <c r="F2017" s="5">
        <v>109</v>
      </c>
      <c r="G2017">
        <v>2</v>
      </c>
      <c r="H2017" t="s">
        <v>5488</v>
      </c>
    </row>
    <row r="2018" spans="1:8" x14ac:dyDescent="0.25">
      <c r="A2018" s="2" t="s">
        <v>1460</v>
      </c>
      <c r="B2018" s="2" t="s">
        <v>491</v>
      </c>
      <c r="C2018" s="2" t="s">
        <v>577</v>
      </c>
      <c r="D2018" s="2" t="s">
        <v>493</v>
      </c>
      <c r="E2018" s="2" t="s">
        <v>491</v>
      </c>
      <c r="F2018" s="5">
        <v>216</v>
      </c>
      <c r="G2018">
        <v>1</v>
      </c>
      <c r="H2018" t="s">
        <v>5489</v>
      </c>
    </row>
    <row r="2019" spans="1:8" x14ac:dyDescent="0.25">
      <c r="A2019" s="2" t="s">
        <v>1460</v>
      </c>
      <c r="B2019" s="2" t="s">
        <v>491</v>
      </c>
      <c r="C2019" s="2" t="s">
        <v>1459</v>
      </c>
      <c r="D2019" s="2" t="s">
        <v>493</v>
      </c>
      <c r="E2019" s="2" t="s">
        <v>491</v>
      </c>
      <c r="F2019" s="5">
        <v>3</v>
      </c>
      <c r="G2019">
        <v>2</v>
      </c>
      <c r="H2019" t="s">
        <v>5490</v>
      </c>
    </row>
    <row r="2020" spans="1:8" x14ac:dyDescent="0.25">
      <c r="A2020" s="2" t="s">
        <v>1461</v>
      </c>
      <c r="B2020" s="2" t="s">
        <v>491</v>
      </c>
      <c r="C2020" s="2" t="s">
        <v>577</v>
      </c>
      <c r="D2020" s="2" t="s">
        <v>493</v>
      </c>
      <c r="E2020" s="2" t="s">
        <v>491</v>
      </c>
      <c r="F2020" s="5">
        <v>1029</v>
      </c>
      <c r="G2020">
        <v>1</v>
      </c>
      <c r="H2020" t="s">
        <v>5491</v>
      </c>
    </row>
    <row r="2021" spans="1:8" x14ac:dyDescent="0.25">
      <c r="A2021" s="2" t="s">
        <v>1461</v>
      </c>
      <c r="B2021" s="2" t="s">
        <v>491</v>
      </c>
      <c r="C2021" s="2" t="s">
        <v>1459</v>
      </c>
      <c r="D2021" s="2" t="s">
        <v>493</v>
      </c>
      <c r="E2021" s="2" t="s">
        <v>491</v>
      </c>
      <c r="F2021" s="5">
        <v>157</v>
      </c>
      <c r="G2021">
        <v>2</v>
      </c>
      <c r="H2021" t="s">
        <v>5492</v>
      </c>
    </row>
    <row r="2022" spans="1:8" x14ac:dyDescent="0.25">
      <c r="A2022" s="2" t="s">
        <v>1461</v>
      </c>
      <c r="B2022" s="2" t="s">
        <v>491</v>
      </c>
      <c r="C2022" s="2" t="s">
        <v>542</v>
      </c>
      <c r="D2022" s="2" t="s">
        <v>493</v>
      </c>
      <c r="E2022" s="2" t="s">
        <v>491</v>
      </c>
      <c r="F2022" s="5">
        <v>30</v>
      </c>
      <c r="G2022">
        <v>3</v>
      </c>
      <c r="H2022" t="s">
        <v>5493</v>
      </c>
    </row>
    <row r="2023" spans="1:8" x14ac:dyDescent="0.25">
      <c r="A2023" s="2" t="s">
        <v>1462</v>
      </c>
      <c r="B2023" s="2" t="s">
        <v>491</v>
      </c>
      <c r="C2023" s="2" t="s">
        <v>577</v>
      </c>
      <c r="D2023" s="2" t="s">
        <v>493</v>
      </c>
      <c r="E2023" s="2" t="s">
        <v>491</v>
      </c>
      <c r="F2023" s="5">
        <v>558</v>
      </c>
      <c r="G2023">
        <v>1</v>
      </c>
      <c r="H2023" t="s">
        <v>5494</v>
      </c>
    </row>
    <row r="2024" spans="1:8" x14ac:dyDescent="0.25">
      <c r="A2024" s="2" t="s">
        <v>1462</v>
      </c>
      <c r="B2024" s="2" t="s">
        <v>491</v>
      </c>
      <c r="C2024" s="2" t="s">
        <v>542</v>
      </c>
      <c r="D2024" s="2" t="s">
        <v>493</v>
      </c>
      <c r="E2024" s="2" t="s">
        <v>491</v>
      </c>
      <c r="F2024" s="5">
        <v>36</v>
      </c>
      <c r="G2024">
        <v>2</v>
      </c>
      <c r="H2024" t="s">
        <v>5495</v>
      </c>
    </row>
    <row r="2025" spans="1:8" x14ac:dyDescent="0.25">
      <c r="A2025" s="2" t="s">
        <v>1463</v>
      </c>
      <c r="B2025" s="2" t="s">
        <v>491</v>
      </c>
      <c r="C2025" s="2" t="s">
        <v>577</v>
      </c>
      <c r="D2025" s="2" t="s">
        <v>493</v>
      </c>
      <c r="E2025" s="2" t="s">
        <v>491</v>
      </c>
      <c r="F2025" s="5">
        <v>198</v>
      </c>
      <c r="G2025">
        <v>1</v>
      </c>
      <c r="H2025" t="s">
        <v>5496</v>
      </c>
    </row>
    <row r="2026" spans="1:8" x14ac:dyDescent="0.25">
      <c r="A2026" s="2" t="s">
        <v>1463</v>
      </c>
      <c r="B2026" s="2" t="s">
        <v>491</v>
      </c>
      <c r="C2026" s="2" t="s">
        <v>1453</v>
      </c>
      <c r="D2026" s="2" t="s">
        <v>493</v>
      </c>
      <c r="E2026" s="2" t="s">
        <v>491</v>
      </c>
      <c r="F2026" s="5">
        <v>183</v>
      </c>
      <c r="G2026">
        <v>2</v>
      </c>
      <c r="H2026" t="s">
        <v>5497</v>
      </c>
    </row>
    <row r="2027" spans="1:8" x14ac:dyDescent="0.25">
      <c r="A2027" s="2" t="s">
        <v>1464</v>
      </c>
      <c r="B2027" s="2" t="s">
        <v>491</v>
      </c>
      <c r="C2027" s="2" t="s">
        <v>577</v>
      </c>
      <c r="D2027" s="2" t="s">
        <v>493</v>
      </c>
      <c r="E2027" s="2" t="s">
        <v>491</v>
      </c>
      <c r="F2027" s="5">
        <v>279</v>
      </c>
      <c r="G2027">
        <v>1</v>
      </c>
      <c r="H2027" t="s">
        <v>5498</v>
      </c>
    </row>
    <row r="2028" spans="1:8" x14ac:dyDescent="0.25">
      <c r="A2028" s="2" t="s">
        <v>1464</v>
      </c>
      <c r="B2028" s="2" t="s">
        <v>491</v>
      </c>
      <c r="C2028" s="2" t="s">
        <v>1459</v>
      </c>
      <c r="D2028" s="2" t="s">
        <v>493</v>
      </c>
      <c r="E2028" s="2" t="s">
        <v>491</v>
      </c>
      <c r="F2028" s="5">
        <v>81</v>
      </c>
      <c r="G2028">
        <v>2</v>
      </c>
      <c r="H2028" t="s">
        <v>5499</v>
      </c>
    </row>
    <row r="2029" spans="1:8" x14ac:dyDescent="0.25">
      <c r="A2029" s="2" t="s">
        <v>1464</v>
      </c>
      <c r="B2029" s="2" t="s">
        <v>491</v>
      </c>
      <c r="C2029" s="2" t="s">
        <v>1465</v>
      </c>
      <c r="D2029" s="2" t="s">
        <v>493</v>
      </c>
      <c r="E2029" s="2" t="s">
        <v>491</v>
      </c>
      <c r="F2029" s="5">
        <v>10</v>
      </c>
      <c r="G2029">
        <v>3</v>
      </c>
      <c r="H2029" t="s">
        <v>5500</v>
      </c>
    </row>
    <row r="2030" spans="1:8" x14ac:dyDescent="0.25">
      <c r="A2030" s="2" t="s">
        <v>1466</v>
      </c>
      <c r="B2030" s="2" t="s">
        <v>491</v>
      </c>
      <c r="C2030" s="2" t="s">
        <v>1459</v>
      </c>
      <c r="D2030" s="2" t="s">
        <v>493</v>
      </c>
      <c r="E2030" s="2" t="s">
        <v>491</v>
      </c>
      <c r="F2030" s="5">
        <v>620</v>
      </c>
      <c r="G2030">
        <v>1</v>
      </c>
      <c r="H2030" t="s">
        <v>5501</v>
      </c>
    </row>
    <row r="2031" spans="1:8" x14ac:dyDescent="0.25">
      <c r="A2031" s="2" t="s">
        <v>1466</v>
      </c>
      <c r="B2031" s="2" t="s">
        <v>491</v>
      </c>
      <c r="C2031" s="2" t="s">
        <v>577</v>
      </c>
      <c r="D2031" s="2" t="s">
        <v>493</v>
      </c>
      <c r="E2031" s="2" t="s">
        <v>491</v>
      </c>
      <c r="F2031" s="5">
        <v>14</v>
      </c>
      <c r="G2031">
        <v>2</v>
      </c>
      <c r="H2031" t="s">
        <v>5502</v>
      </c>
    </row>
    <row r="2032" spans="1:8" x14ac:dyDescent="0.25">
      <c r="A2032" s="2" t="s">
        <v>1467</v>
      </c>
      <c r="B2032" s="2" t="s">
        <v>491</v>
      </c>
      <c r="C2032" s="2" t="s">
        <v>1465</v>
      </c>
      <c r="D2032" s="2" t="s">
        <v>493</v>
      </c>
      <c r="E2032" s="2" t="s">
        <v>491</v>
      </c>
      <c r="F2032" s="5">
        <v>200</v>
      </c>
      <c r="G2032">
        <v>1</v>
      </c>
      <c r="H2032" t="s">
        <v>5503</v>
      </c>
    </row>
    <row r="2033" spans="1:8" x14ac:dyDescent="0.25">
      <c r="A2033" s="2" t="s">
        <v>1468</v>
      </c>
      <c r="B2033" s="2" t="s">
        <v>491</v>
      </c>
      <c r="C2033" s="2" t="s">
        <v>1459</v>
      </c>
      <c r="D2033" s="2" t="s">
        <v>493</v>
      </c>
      <c r="E2033" s="2" t="s">
        <v>491</v>
      </c>
      <c r="F2033" s="5">
        <v>194</v>
      </c>
      <c r="G2033">
        <v>1</v>
      </c>
      <c r="H2033" t="s">
        <v>5504</v>
      </c>
    </row>
    <row r="2034" spans="1:8" x14ac:dyDescent="0.25">
      <c r="A2034" s="2" t="s">
        <v>1469</v>
      </c>
      <c r="B2034" s="2" t="s">
        <v>491</v>
      </c>
      <c r="C2034" s="2" t="s">
        <v>1459</v>
      </c>
      <c r="D2034" s="2" t="s">
        <v>493</v>
      </c>
      <c r="E2034" s="2" t="s">
        <v>491</v>
      </c>
      <c r="F2034" s="5">
        <v>47</v>
      </c>
      <c r="G2034">
        <v>1</v>
      </c>
      <c r="H2034" t="s">
        <v>5505</v>
      </c>
    </row>
    <row r="2035" spans="1:8" x14ac:dyDescent="0.25">
      <c r="A2035" s="2" t="s">
        <v>1470</v>
      </c>
      <c r="B2035" s="2" t="s">
        <v>491</v>
      </c>
      <c r="C2035" s="2" t="s">
        <v>1459</v>
      </c>
      <c r="D2035" s="2" t="s">
        <v>493</v>
      </c>
      <c r="E2035" s="2" t="s">
        <v>491</v>
      </c>
      <c r="F2035" s="5">
        <v>213</v>
      </c>
      <c r="G2035">
        <v>1</v>
      </c>
      <c r="H2035" t="s">
        <v>5506</v>
      </c>
    </row>
    <row r="2036" spans="1:8" x14ac:dyDescent="0.25">
      <c r="A2036" s="2" t="s">
        <v>1471</v>
      </c>
      <c r="B2036" s="2" t="s">
        <v>491</v>
      </c>
      <c r="C2036" s="2" t="s">
        <v>1459</v>
      </c>
      <c r="D2036" s="2" t="s">
        <v>493</v>
      </c>
      <c r="E2036" s="2" t="s">
        <v>491</v>
      </c>
      <c r="F2036" s="5">
        <v>48</v>
      </c>
      <c r="G2036">
        <v>1</v>
      </c>
      <c r="H2036" t="s">
        <v>5507</v>
      </c>
    </row>
    <row r="2037" spans="1:8" x14ac:dyDescent="0.25">
      <c r="A2037" s="2" t="s">
        <v>1472</v>
      </c>
      <c r="B2037" s="2" t="s">
        <v>491</v>
      </c>
      <c r="C2037" s="2" t="s">
        <v>1459</v>
      </c>
      <c r="D2037" s="2" t="s">
        <v>493</v>
      </c>
      <c r="E2037" s="2" t="s">
        <v>491</v>
      </c>
      <c r="F2037" s="5">
        <v>445</v>
      </c>
      <c r="G2037">
        <v>1</v>
      </c>
      <c r="H2037" t="s">
        <v>5508</v>
      </c>
    </row>
    <row r="2038" spans="1:8" x14ac:dyDescent="0.25">
      <c r="A2038" s="2" t="s">
        <v>1473</v>
      </c>
      <c r="B2038" s="2" t="s">
        <v>491</v>
      </c>
      <c r="C2038" s="2" t="s">
        <v>1459</v>
      </c>
      <c r="D2038" s="2" t="s">
        <v>493</v>
      </c>
      <c r="E2038" s="2" t="s">
        <v>491</v>
      </c>
      <c r="F2038" s="5">
        <v>615</v>
      </c>
      <c r="G2038">
        <v>1</v>
      </c>
      <c r="H2038" t="s">
        <v>5509</v>
      </c>
    </row>
    <row r="2039" spans="1:8" x14ac:dyDescent="0.25">
      <c r="A2039" s="2" t="s">
        <v>1474</v>
      </c>
      <c r="B2039" s="2" t="s">
        <v>491</v>
      </c>
      <c r="C2039" s="2" t="s">
        <v>1459</v>
      </c>
      <c r="D2039" s="2" t="s">
        <v>493</v>
      </c>
      <c r="E2039" s="2" t="s">
        <v>491</v>
      </c>
      <c r="F2039" s="5">
        <v>685</v>
      </c>
      <c r="G2039">
        <v>1</v>
      </c>
      <c r="H2039" t="s">
        <v>5510</v>
      </c>
    </row>
    <row r="2040" spans="1:8" x14ac:dyDescent="0.25">
      <c r="A2040" s="2" t="s">
        <v>1475</v>
      </c>
      <c r="B2040" s="2" t="s">
        <v>491</v>
      </c>
      <c r="C2040" s="2" t="s">
        <v>1459</v>
      </c>
      <c r="D2040" s="2" t="s">
        <v>493</v>
      </c>
      <c r="E2040" s="2" t="s">
        <v>491</v>
      </c>
      <c r="F2040" s="5">
        <v>277</v>
      </c>
      <c r="G2040">
        <v>1</v>
      </c>
      <c r="H2040" t="s">
        <v>5511</v>
      </c>
    </row>
    <row r="2041" spans="1:8" x14ac:dyDescent="0.25">
      <c r="A2041" s="2" t="s">
        <v>1476</v>
      </c>
      <c r="B2041" s="2" t="s">
        <v>491</v>
      </c>
      <c r="C2041" s="2" t="s">
        <v>1459</v>
      </c>
      <c r="D2041" s="2" t="s">
        <v>493</v>
      </c>
      <c r="E2041" s="2" t="s">
        <v>491</v>
      </c>
      <c r="F2041" s="5">
        <v>278</v>
      </c>
      <c r="G2041">
        <v>1</v>
      </c>
      <c r="H2041" t="s">
        <v>5512</v>
      </c>
    </row>
    <row r="2042" spans="1:8" x14ac:dyDescent="0.25">
      <c r="A2042" s="2" t="s">
        <v>1477</v>
      </c>
      <c r="B2042" s="2" t="s">
        <v>491</v>
      </c>
      <c r="C2042" s="2" t="s">
        <v>1459</v>
      </c>
      <c r="D2042" s="2" t="s">
        <v>493</v>
      </c>
      <c r="E2042" s="2" t="s">
        <v>491</v>
      </c>
      <c r="F2042" s="5">
        <v>147</v>
      </c>
      <c r="G2042">
        <v>1</v>
      </c>
      <c r="H2042" t="s">
        <v>5513</v>
      </c>
    </row>
    <row r="2043" spans="1:8" x14ac:dyDescent="0.25">
      <c r="A2043" s="2" t="s">
        <v>1477</v>
      </c>
      <c r="B2043" s="2" t="s">
        <v>491</v>
      </c>
      <c r="C2043" s="2" t="s">
        <v>1465</v>
      </c>
      <c r="D2043" s="2" t="s">
        <v>493</v>
      </c>
      <c r="E2043" s="2" t="s">
        <v>491</v>
      </c>
      <c r="F2043" s="5">
        <v>21</v>
      </c>
      <c r="G2043">
        <v>2</v>
      </c>
      <c r="H2043" t="s">
        <v>5514</v>
      </c>
    </row>
    <row r="2044" spans="1:8" x14ac:dyDescent="0.25">
      <c r="A2044" s="2" t="s">
        <v>1478</v>
      </c>
      <c r="B2044" s="2" t="s">
        <v>491</v>
      </c>
      <c r="C2044" s="2" t="s">
        <v>1459</v>
      </c>
      <c r="D2044" s="2" t="s">
        <v>493</v>
      </c>
      <c r="E2044" s="2" t="s">
        <v>491</v>
      </c>
      <c r="F2044" s="5">
        <v>181</v>
      </c>
      <c r="G2044">
        <v>1</v>
      </c>
      <c r="H2044" t="s">
        <v>5515</v>
      </c>
    </row>
    <row r="2045" spans="1:8" x14ac:dyDescent="0.25">
      <c r="A2045" s="2" t="s">
        <v>1479</v>
      </c>
      <c r="B2045" s="2" t="s">
        <v>491</v>
      </c>
      <c r="C2045" s="2" t="s">
        <v>1465</v>
      </c>
      <c r="D2045" s="2" t="s">
        <v>493</v>
      </c>
      <c r="E2045" s="2" t="s">
        <v>491</v>
      </c>
      <c r="F2045" s="5">
        <v>98</v>
      </c>
      <c r="G2045">
        <v>1</v>
      </c>
      <c r="H2045" t="s">
        <v>5516</v>
      </c>
    </row>
    <row r="2046" spans="1:8" x14ac:dyDescent="0.25">
      <c r="A2046" s="2" t="s">
        <v>1480</v>
      </c>
      <c r="B2046" s="2" t="s">
        <v>491</v>
      </c>
      <c r="C2046" s="2" t="s">
        <v>1465</v>
      </c>
      <c r="D2046" s="2" t="s">
        <v>493</v>
      </c>
      <c r="E2046" s="2" t="s">
        <v>491</v>
      </c>
      <c r="F2046" s="5">
        <v>248</v>
      </c>
      <c r="G2046">
        <v>1</v>
      </c>
      <c r="H2046" t="s">
        <v>5517</v>
      </c>
    </row>
    <row r="2047" spans="1:8" x14ac:dyDescent="0.25">
      <c r="A2047" s="2" t="s">
        <v>1481</v>
      </c>
      <c r="B2047" s="2" t="s">
        <v>491</v>
      </c>
      <c r="C2047" s="2" t="s">
        <v>1465</v>
      </c>
      <c r="D2047" s="2" t="s">
        <v>493</v>
      </c>
      <c r="E2047" s="2" t="s">
        <v>491</v>
      </c>
      <c r="F2047" s="5">
        <v>40</v>
      </c>
      <c r="G2047">
        <v>1</v>
      </c>
      <c r="H2047" t="s">
        <v>5518</v>
      </c>
    </row>
    <row r="2048" spans="1:8" x14ac:dyDescent="0.25">
      <c r="A2048" s="2" t="s">
        <v>1482</v>
      </c>
      <c r="B2048" s="2" t="s">
        <v>491</v>
      </c>
      <c r="C2048" s="2" t="s">
        <v>1465</v>
      </c>
      <c r="D2048" s="2" t="s">
        <v>493</v>
      </c>
      <c r="E2048" s="2" t="s">
        <v>491</v>
      </c>
      <c r="F2048" s="5">
        <v>47</v>
      </c>
      <c r="G2048">
        <v>1</v>
      </c>
      <c r="H2048" t="s">
        <v>5519</v>
      </c>
    </row>
    <row r="2049" spans="1:8" x14ac:dyDescent="0.25">
      <c r="A2049" s="2" t="s">
        <v>1483</v>
      </c>
      <c r="B2049" s="2" t="s">
        <v>491</v>
      </c>
      <c r="C2049" s="2" t="s">
        <v>1465</v>
      </c>
      <c r="D2049" s="2" t="s">
        <v>493</v>
      </c>
      <c r="E2049" s="2" t="s">
        <v>491</v>
      </c>
      <c r="F2049" s="5">
        <v>19</v>
      </c>
      <c r="G2049">
        <v>1</v>
      </c>
      <c r="H2049" t="s">
        <v>5520</v>
      </c>
    </row>
    <row r="2050" spans="1:8" x14ac:dyDescent="0.25">
      <c r="A2050" s="2" t="s">
        <v>1484</v>
      </c>
      <c r="B2050" s="2" t="s">
        <v>491</v>
      </c>
      <c r="C2050" s="2" t="s">
        <v>1465</v>
      </c>
      <c r="D2050" s="2" t="s">
        <v>493</v>
      </c>
      <c r="E2050" s="2" t="s">
        <v>491</v>
      </c>
      <c r="F2050" s="5">
        <v>358</v>
      </c>
      <c r="G2050">
        <v>1</v>
      </c>
      <c r="H2050" t="s">
        <v>5521</v>
      </c>
    </row>
    <row r="2051" spans="1:8" x14ac:dyDescent="0.25">
      <c r="A2051" s="2" t="s">
        <v>1485</v>
      </c>
      <c r="B2051" s="2" t="s">
        <v>491</v>
      </c>
      <c r="C2051" s="2" t="s">
        <v>1465</v>
      </c>
      <c r="D2051" s="2" t="s">
        <v>493</v>
      </c>
      <c r="E2051" s="2" t="s">
        <v>491</v>
      </c>
      <c r="F2051" s="5">
        <v>369</v>
      </c>
      <c r="G2051">
        <v>1</v>
      </c>
      <c r="H2051" t="s">
        <v>5522</v>
      </c>
    </row>
    <row r="2052" spans="1:8" x14ac:dyDescent="0.25">
      <c r="A2052" s="2" t="s">
        <v>1486</v>
      </c>
      <c r="B2052" s="2" t="s">
        <v>491</v>
      </c>
      <c r="C2052" s="2" t="s">
        <v>1465</v>
      </c>
      <c r="D2052" s="2" t="s">
        <v>493</v>
      </c>
      <c r="E2052" s="2" t="s">
        <v>491</v>
      </c>
      <c r="F2052" s="5">
        <v>151</v>
      </c>
      <c r="G2052">
        <v>1</v>
      </c>
      <c r="H2052" t="s">
        <v>5523</v>
      </c>
    </row>
    <row r="2053" spans="1:8" x14ac:dyDescent="0.25">
      <c r="A2053" s="2" t="s">
        <v>1487</v>
      </c>
      <c r="B2053" s="2" t="s">
        <v>491</v>
      </c>
      <c r="C2053" s="2" t="s">
        <v>1465</v>
      </c>
      <c r="D2053" s="2" t="s">
        <v>493</v>
      </c>
      <c r="E2053" s="2" t="s">
        <v>491</v>
      </c>
      <c r="F2053" s="5">
        <v>28</v>
      </c>
      <c r="G2053">
        <v>1</v>
      </c>
      <c r="H2053" t="s">
        <v>5524</v>
      </c>
    </row>
    <row r="2054" spans="1:8" x14ac:dyDescent="0.25">
      <c r="A2054" s="2" t="s">
        <v>1488</v>
      </c>
      <c r="B2054" s="2" t="s">
        <v>491</v>
      </c>
      <c r="C2054" s="2" t="s">
        <v>1465</v>
      </c>
      <c r="D2054" s="2" t="s">
        <v>493</v>
      </c>
      <c r="E2054" s="2" t="s">
        <v>491</v>
      </c>
      <c r="F2054" s="5">
        <v>52</v>
      </c>
      <c r="G2054">
        <v>1</v>
      </c>
      <c r="H2054" t="s">
        <v>5525</v>
      </c>
    </row>
    <row r="2055" spans="1:8" x14ac:dyDescent="0.25">
      <c r="A2055" s="2" t="s">
        <v>1489</v>
      </c>
      <c r="B2055" s="2" t="s">
        <v>491</v>
      </c>
      <c r="C2055" s="2" t="s">
        <v>1465</v>
      </c>
      <c r="D2055" s="2" t="s">
        <v>493</v>
      </c>
      <c r="E2055" s="2" t="s">
        <v>491</v>
      </c>
      <c r="F2055" s="5">
        <v>53</v>
      </c>
      <c r="G2055">
        <v>1</v>
      </c>
      <c r="H2055" t="s">
        <v>5526</v>
      </c>
    </row>
    <row r="2056" spans="1:8" x14ac:dyDescent="0.25">
      <c r="A2056" s="2" t="s">
        <v>1490</v>
      </c>
      <c r="B2056" s="2" t="s">
        <v>491</v>
      </c>
      <c r="C2056" s="2" t="s">
        <v>1465</v>
      </c>
      <c r="D2056" s="2" t="s">
        <v>493</v>
      </c>
      <c r="E2056" s="2" t="s">
        <v>491</v>
      </c>
      <c r="F2056" s="5">
        <v>91</v>
      </c>
      <c r="G2056">
        <v>1</v>
      </c>
      <c r="H2056" t="s">
        <v>5527</v>
      </c>
    </row>
    <row r="2057" spans="1:8" x14ac:dyDescent="0.25">
      <c r="A2057" s="2" t="s">
        <v>1491</v>
      </c>
      <c r="B2057" s="2" t="s">
        <v>491</v>
      </c>
      <c r="C2057" s="2" t="s">
        <v>1465</v>
      </c>
      <c r="D2057" s="2" t="s">
        <v>493</v>
      </c>
      <c r="E2057" s="2" t="s">
        <v>491</v>
      </c>
      <c r="F2057" s="5">
        <v>47</v>
      </c>
      <c r="G2057">
        <v>1</v>
      </c>
      <c r="H2057" t="s">
        <v>5528</v>
      </c>
    </row>
    <row r="2058" spans="1:8" x14ac:dyDescent="0.25">
      <c r="A2058" s="2" t="s">
        <v>1492</v>
      </c>
      <c r="B2058" s="2" t="s">
        <v>491</v>
      </c>
      <c r="C2058" s="2" t="s">
        <v>1465</v>
      </c>
      <c r="D2058" s="2" t="s">
        <v>493</v>
      </c>
      <c r="E2058" s="2" t="s">
        <v>491</v>
      </c>
      <c r="F2058" s="5">
        <v>158</v>
      </c>
      <c r="G2058">
        <v>1</v>
      </c>
      <c r="H2058" t="s">
        <v>5529</v>
      </c>
    </row>
    <row r="2059" spans="1:8" x14ac:dyDescent="0.25">
      <c r="A2059" s="2" t="s">
        <v>1493</v>
      </c>
      <c r="B2059" s="2" t="s">
        <v>491</v>
      </c>
      <c r="C2059" s="2" t="s">
        <v>1465</v>
      </c>
      <c r="D2059" s="2" t="s">
        <v>493</v>
      </c>
      <c r="E2059" s="2" t="s">
        <v>491</v>
      </c>
      <c r="F2059" s="5">
        <v>203</v>
      </c>
      <c r="G2059">
        <v>1</v>
      </c>
      <c r="H2059" t="s">
        <v>5530</v>
      </c>
    </row>
    <row r="2060" spans="1:8" x14ac:dyDescent="0.25">
      <c r="A2060" s="2" t="s">
        <v>1494</v>
      </c>
      <c r="B2060" s="2" t="s">
        <v>491</v>
      </c>
      <c r="C2060" s="2" t="s">
        <v>1465</v>
      </c>
      <c r="D2060" s="2" t="s">
        <v>493</v>
      </c>
      <c r="E2060" s="2" t="s">
        <v>491</v>
      </c>
      <c r="F2060" s="5">
        <v>44</v>
      </c>
      <c r="G2060">
        <v>1</v>
      </c>
      <c r="H2060" t="s">
        <v>5531</v>
      </c>
    </row>
    <row r="2061" spans="1:8" x14ac:dyDescent="0.25">
      <c r="A2061" s="2" t="s">
        <v>1495</v>
      </c>
      <c r="B2061" s="2" t="s">
        <v>491</v>
      </c>
      <c r="C2061" s="2" t="s">
        <v>1465</v>
      </c>
      <c r="D2061" s="2" t="s">
        <v>493</v>
      </c>
      <c r="E2061" s="2" t="s">
        <v>491</v>
      </c>
      <c r="F2061" s="5">
        <v>155</v>
      </c>
      <c r="G2061">
        <v>1</v>
      </c>
      <c r="H2061" t="s">
        <v>5532</v>
      </c>
    </row>
    <row r="2062" spans="1:8" x14ac:dyDescent="0.25">
      <c r="A2062" s="2" t="s">
        <v>1496</v>
      </c>
      <c r="B2062" s="2" t="s">
        <v>491</v>
      </c>
      <c r="C2062" s="2" t="s">
        <v>1465</v>
      </c>
      <c r="D2062" s="2" t="s">
        <v>493</v>
      </c>
      <c r="E2062" s="2" t="s">
        <v>491</v>
      </c>
      <c r="F2062" s="5">
        <v>808</v>
      </c>
      <c r="G2062">
        <v>1</v>
      </c>
      <c r="H2062" t="s">
        <v>5533</v>
      </c>
    </row>
    <row r="2063" spans="1:8" x14ac:dyDescent="0.25">
      <c r="A2063" s="2" t="s">
        <v>1497</v>
      </c>
      <c r="B2063" s="2" t="s">
        <v>491</v>
      </c>
      <c r="C2063" s="2" t="s">
        <v>1465</v>
      </c>
      <c r="D2063" s="2" t="s">
        <v>493</v>
      </c>
      <c r="E2063" s="2" t="s">
        <v>491</v>
      </c>
      <c r="F2063" s="5">
        <v>515</v>
      </c>
      <c r="G2063">
        <v>1</v>
      </c>
      <c r="H2063" t="s">
        <v>5534</v>
      </c>
    </row>
    <row r="2064" spans="1:8" x14ac:dyDescent="0.25">
      <c r="A2064" s="2" t="s">
        <v>1498</v>
      </c>
      <c r="B2064" s="2" t="s">
        <v>491</v>
      </c>
      <c r="C2064" s="2" t="s">
        <v>1465</v>
      </c>
      <c r="D2064" s="2" t="s">
        <v>493</v>
      </c>
      <c r="E2064" s="2" t="s">
        <v>491</v>
      </c>
      <c r="F2064" s="5">
        <v>739</v>
      </c>
      <c r="G2064">
        <v>1</v>
      </c>
      <c r="H2064" t="s">
        <v>5535</v>
      </c>
    </row>
    <row r="2065" spans="1:8" x14ac:dyDescent="0.25">
      <c r="A2065" s="2" t="s">
        <v>1499</v>
      </c>
      <c r="B2065" s="2" t="s">
        <v>491</v>
      </c>
      <c r="C2065" s="2" t="s">
        <v>1465</v>
      </c>
      <c r="D2065" s="2" t="s">
        <v>493</v>
      </c>
      <c r="E2065" s="2" t="s">
        <v>491</v>
      </c>
      <c r="F2065" s="5">
        <v>75</v>
      </c>
      <c r="G2065">
        <v>1</v>
      </c>
      <c r="H2065" t="s">
        <v>5536</v>
      </c>
    </row>
    <row r="2066" spans="1:8" x14ac:dyDescent="0.25">
      <c r="A2066" s="2" t="s">
        <v>1500</v>
      </c>
      <c r="B2066" s="2" t="s">
        <v>491</v>
      </c>
      <c r="C2066" s="2" t="s">
        <v>1465</v>
      </c>
      <c r="D2066" s="2" t="s">
        <v>493</v>
      </c>
      <c r="E2066" s="2" t="s">
        <v>491</v>
      </c>
      <c r="F2066" s="5">
        <v>889</v>
      </c>
      <c r="G2066">
        <v>1</v>
      </c>
      <c r="H2066" t="s">
        <v>5537</v>
      </c>
    </row>
    <row r="2067" spans="1:8" x14ac:dyDescent="0.25">
      <c r="A2067" s="2" t="s">
        <v>1501</v>
      </c>
      <c r="B2067" s="2" t="s">
        <v>491</v>
      </c>
      <c r="C2067" s="2" t="s">
        <v>1502</v>
      </c>
      <c r="D2067" s="2" t="s">
        <v>493</v>
      </c>
      <c r="E2067" s="2" t="s">
        <v>491</v>
      </c>
      <c r="F2067" s="5">
        <v>192</v>
      </c>
      <c r="G2067">
        <v>1</v>
      </c>
      <c r="H2067" t="s">
        <v>5538</v>
      </c>
    </row>
    <row r="2068" spans="1:8" x14ac:dyDescent="0.25">
      <c r="A2068" s="2" t="s">
        <v>1503</v>
      </c>
      <c r="B2068" s="2" t="s">
        <v>491</v>
      </c>
      <c r="C2068" s="2" t="s">
        <v>1502</v>
      </c>
      <c r="D2068" s="2" t="s">
        <v>493</v>
      </c>
      <c r="E2068" s="2" t="s">
        <v>491</v>
      </c>
      <c r="F2068" s="5">
        <v>200</v>
      </c>
      <c r="G2068">
        <v>1</v>
      </c>
      <c r="H2068" t="s">
        <v>5539</v>
      </c>
    </row>
    <row r="2069" spans="1:8" x14ac:dyDescent="0.25">
      <c r="A2069" s="2" t="s">
        <v>1503</v>
      </c>
      <c r="B2069" s="2" t="s">
        <v>491</v>
      </c>
      <c r="C2069" s="2" t="s">
        <v>1465</v>
      </c>
      <c r="D2069" s="2" t="s">
        <v>493</v>
      </c>
      <c r="E2069" s="2" t="s">
        <v>491</v>
      </c>
      <c r="F2069" s="5">
        <v>2</v>
      </c>
      <c r="G2069">
        <v>2</v>
      </c>
      <c r="H2069" t="s">
        <v>5540</v>
      </c>
    </row>
    <row r="2070" spans="1:8" x14ac:dyDescent="0.25">
      <c r="A2070" s="2" t="s">
        <v>1504</v>
      </c>
      <c r="B2070" s="2" t="s">
        <v>491</v>
      </c>
      <c r="C2070" s="2" t="s">
        <v>1502</v>
      </c>
      <c r="D2070" s="2" t="s">
        <v>493</v>
      </c>
      <c r="E2070" s="2" t="s">
        <v>491</v>
      </c>
      <c r="F2070" s="5">
        <v>107</v>
      </c>
      <c r="G2070">
        <v>1</v>
      </c>
      <c r="H2070" t="s">
        <v>5541</v>
      </c>
    </row>
    <row r="2071" spans="1:8" x14ac:dyDescent="0.25">
      <c r="A2071" s="2" t="s">
        <v>1505</v>
      </c>
      <c r="B2071" s="2" t="s">
        <v>491</v>
      </c>
      <c r="C2071" s="2" t="s">
        <v>1502</v>
      </c>
      <c r="D2071" s="2" t="s">
        <v>493</v>
      </c>
      <c r="E2071" s="2" t="s">
        <v>491</v>
      </c>
      <c r="F2071" s="5">
        <v>240</v>
      </c>
      <c r="G2071">
        <v>1</v>
      </c>
      <c r="H2071" t="s">
        <v>5542</v>
      </c>
    </row>
    <row r="2072" spans="1:8" x14ac:dyDescent="0.25">
      <c r="A2072" s="2" t="s">
        <v>1506</v>
      </c>
      <c r="B2072" s="2" t="s">
        <v>491</v>
      </c>
      <c r="C2072" s="2" t="s">
        <v>1502</v>
      </c>
      <c r="D2072" s="2" t="s">
        <v>493</v>
      </c>
      <c r="E2072" s="2" t="s">
        <v>491</v>
      </c>
      <c r="F2072" s="5">
        <v>119</v>
      </c>
      <c r="G2072">
        <v>1</v>
      </c>
      <c r="H2072" t="s">
        <v>5543</v>
      </c>
    </row>
    <row r="2073" spans="1:8" x14ac:dyDescent="0.25">
      <c r="A2073" s="2" t="s">
        <v>1507</v>
      </c>
      <c r="B2073" s="2" t="s">
        <v>491</v>
      </c>
      <c r="C2073" s="2" t="s">
        <v>1502</v>
      </c>
      <c r="D2073" s="2" t="s">
        <v>493</v>
      </c>
      <c r="E2073" s="2" t="s">
        <v>491</v>
      </c>
      <c r="F2073" s="5">
        <v>104</v>
      </c>
      <c r="G2073">
        <v>1</v>
      </c>
      <c r="H2073" t="s">
        <v>5544</v>
      </c>
    </row>
    <row r="2074" spans="1:8" x14ac:dyDescent="0.25">
      <c r="A2074" s="2" t="s">
        <v>1508</v>
      </c>
      <c r="B2074" s="2" t="s">
        <v>491</v>
      </c>
      <c r="C2074" s="2" t="s">
        <v>1502</v>
      </c>
      <c r="D2074" s="2" t="s">
        <v>493</v>
      </c>
      <c r="E2074" s="2" t="s">
        <v>491</v>
      </c>
      <c r="F2074" s="5">
        <v>57</v>
      </c>
      <c r="G2074">
        <v>1</v>
      </c>
      <c r="H2074" t="s">
        <v>5545</v>
      </c>
    </row>
    <row r="2075" spans="1:8" x14ac:dyDescent="0.25">
      <c r="A2075" s="2" t="s">
        <v>1509</v>
      </c>
      <c r="B2075" s="2" t="s">
        <v>491</v>
      </c>
      <c r="C2075" s="2" t="s">
        <v>1502</v>
      </c>
      <c r="D2075" s="2" t="s">
        <v>493</v>
      </c>
      <c r="E2075" s="2" t="s">
        <v>491</v>
      </c>
      <c r="F2075" s="5">
        <v>899</v>
      </c>
      <c r="G2075">
        <v>1</v>
      </c>
      <c r="H2075" t="s">
        <v>5546</v>
      </c>
    </row>
    <row r="2076" spans="1:8" x14ac:dyDescent="0.25">
      <c r="A2076" s="2" t="s">
        <v>1510</v>
      </c>
      <c r="B2076" s="2" t="s">
        <v>491</v>
      </c>
      <c r="C2076" s="2" t="s">
        <v>1502</v>
      </c>
      <c r="D2076" s="2" t="s">
        <v>493</v>
      </c>
      <c r="E2076" s="2" t="s">
        <v>491</v>
      </c>
      <c r="F2076" s="5">
        <v>22</v>
      </c>
      <c r="G2076">
        <v>1</v>
      </c>
      <c r="H2076" t="s">
        <v>5547</v>
      </c>
    </row>
    <row r="2077" spans="1:8" x14ac:dyDescent="0.25">
      <c r="A2077" s="2" t="s">
        <v>1511</v>
      </c>
      <c r="B2077" s="2" t="s">
        <v>491</v>
      </c>
      <c r="C2077" s="2" t="s">
        <v>1502</v>
      </c>
      <c r="D2077" s="2" t="s">
        <v>493</v>
      </c>
      <c r="E2077" s="2" t="s">
        <v>491</v>
      </c>
      <c r="F2077" s="5">
        <v>60</v>
      </c>
      <c r="G2077">
        <v>1</v>
      </c>
      <c r="H2077" t="s">
        <v>5548</v>
      </c>
    </row>
    <row r="2078" spans="1:8" x14ac:dyDescent="0.25">
      <c r="A2078" s="2" t="s">
        <v>1512</v>
      </c>
      <c r="B2078" s="2" t="s">
        <v>491</v>
      </c>
      <c r="C2078" s="2" t="s">
        <v>1502</v>
      </c>
      <c r="D2078" s="2" t="s">
        <v>493</v>
      </c>
      <c r="E2078" s="2" t="s">
        <v>491</v>
      </c>
      <c r="F2078" s="5">
        <v>231</v>
      </c>
      <c r="G2078">
        <v>1</v>
      </c>
      <c r="H2078" t="s">
        <v>5549</v>
      </c>
    </row>
    <row r="2079" spans="1:8" x14ac:dyDescent="0.25">
      <c r="A2079" s="2" t="s">
        <v>1513</v>
      </c>
      <c r="B2079" s="2" t="s">
        <v>491</v>
      </c>
      <c r="C2079" s="2" t="s">
        <v>1502</v>
      </c>
      <c r="D2079" s="2" t="s">
        <v>493</v>
      </c>
      <c r="E2079" s="2" t="s">
        <v>491</v>
      </c>
      <c r="F2079" s="5">
        <v>33</v>
      </c>
      <c r="G2079">
        <v>1</v>
      </c>
      <c r="H2079" t="s">
        <v>5550</v>
      </c>
    </row>
    <row r="2080" spans="1:8" x14ac:dyDescent="0.25">
      <c r="A2080" s="2" t="s">
        <v>1514</v>
      </c>
      <c r="B2080" s="2" t="s">
        <v>491</v>
      </c>
      <c r="C2080" s="2" t="s">
        <v>1502</v>
      </c>
      <c r="D2080" s="2" t="s">
        <v>493</v>
      </c>
      <c r="E2080" s="2" t="s">
        <v>491</v>
      </c>
      <c r="F2080" s="5">
        <v>20</v>
      </c>
      <c r="G2080">
        <v>1</v>
      </c>
      <c r="H2080" t="s">
        <v>5551</v>
      </c>
    </row>
    <row r="2081" spans="1:8" x14ac:dyDescent="0.25">
      <c r="A2081" s="2" t="s">
        <v>1515</v>
      </c>
      <c r="B2081" s="2" t="s">
        <v>491</v>
      </c>
      <c r="C2081" s="2" t="s">
        <v>1502</v>
      </c>
      <c r="D2081" s="2" t="s">
        <v>493</v>
      </c>
      <c r="E2081" s="2" t="s">
        <v>491</v>
      </c>
      <c r="F2081" s="5">
        <v>84</v>
      </c>
      <c r="G2081">
        <v>1</v>
      </c>
      <c r="H2081" t="s">
        <v>5552</v>
      </c>
    </row>
    <row r="2082" spans="1:8" x14ac:dyDescent="0.25">
      <c r="A2082" s="2" t="s">
        <v>1516</v>
      </c>
      <c r="B2082" s="2" t="s">
        <v>491</v>
      </c>
      <c r="C2082" s="2" t="s">
        <v>1502</v>
      </c>
      <c r="D2082" s="2" t="s">
        <v>493</v>
      </c>
      <c r="E2082" s="2" t="s">
        <v>491</v>
      </c>
      <c r="F2082" s="5">
        <v>43</v>
      </c>
      <c r="G2082">
        <v>1</v>
      </c>
      <c r="H2082" t="s">
        <v>5553</v>
      </c>
    </row>
    <row r="2083" spans="1:8" x14ac:dyDescent="0.25">
      <c r="A2083" s="2" t="s">
        <v>1517</v>
      </c>
      <c r="B2083" s="2" t="s">
        <v>491</v>
      </c>
      <c r="C2083" s="2" t="s">
        <v>1502</v>
      </c>
      <c r="D2083" s="2" t="s">
        <v>493</v>
      </c>
      <c r="E2083" s="2" t="s">
        <v>491</v>
      </c>
      <c r="F2083" s="5">
        <v>12</v>
      </c>
      <c r="G2083">
        <v>1</v>
      </c>
      <c r="H2083" t="s">
        <v>5554</v>
      </c>
    </row>
    <row r="2084" spans="1:8" x14ac:dyDescent="0.25">
      <c r="A2084" s="2" t="s">
        <v>1518</v>
      </c>
      <c r="B2084" s="2" t="s">
        <v>491</v>
      </c>
      <c r="C2084" s="2" t="s">
        <v>1502</v>
      </c>
      <c r="D2084" s="2" t="s">
        <v>493</v>
      </c>
      <c r="E2084" s="2" t="s">
        <v>491</v>
      </c>
      <c r="F2084" s="5">
        <v>76</v>
      </c>
      <c r="G2084">
        <v>1</v>
      </c>
      <c r="H2084" t="s">
        <v>5555</v>
      </c>
    </row>
    <row r="2085" spans="1:8" x14ac:dyDescent="0.25">
      <c r="A2085" s="2" t="s">
        <v>1519</v>
      </c>
      <c r="B2085" s="2" t="s">
        <v>491</v>
      </c>
      <c r="C2085" s="2" t="s">
        <v>1502</v>
      </c>
      <c r="D2085" s="2" t="s">
        <v>493</v>
      </c>
      <c r="E2085" s="2" t="s">
        <v>491</v>
      </c>
      <c r="F2085" s="5">
        <v>60</v>
      </c>
      <c r="G2085">
        <v>1</v>
      </c>
      <c r="H2085" t="s">
        <v>5556</v>
      </c>
    </row>
    <row r="2086" spans="1:8" x14ac:dyDescent="0.25">
      <c r="A2086" s="2" t="s">
        <v>1520</v>
      </c>
      <c r="B2086" s="2" t="s">
        <v>491</v>
      </c>
      <c r="C2086" s="2" t="s">
        <v>1502</v>
      </c>
      <c r="D2086" s="2" t="s">
        <v>493</v>
      </c>
      <c r="E2086" s="2" t="s">
        <v>491</v>
      </c>
      <c r="F2086" s="5">
        <v>9</v>
      </c>
      <c r="G2086">
        <v>1</v>
      </c>
      <c r="H2086" t="s">
        <v>5557</v>
      </c>
    </row>
    <row r="2087" spans="1:8" x14ac:dyDescent="0.25">
      <c r="A2087" s="2" t="s">
        <v>1521</v>
      </c>
      <c r="B2087" s="2" t="s">
        <v>491</v>
      </c>
      <c r="C2087" s="2" t="s">
        <v>1502</v>
      </c>
      <c r="D2087" s="2" t="s">
        <v>493</v>
      </c>
      <c r="E2087" s="2" t="s">
        <v>491</v>
      </c>
      <c r="F2087" s="5">
        <v>245</v>
      </c>
      <c r="G2087">
        <v>1</v>
      </c>
      <c r="H2087" t="s">
        <v>5558</v>
      </c>
    </row>
    <row r="2088" spans="1:8" x14ac:dyDescent="0.25">
      <c r="A2088" s="2" t="s">
        <v>1522</v>
      </c>
      <c r="B2088" s="2" t="s">
        <v>491</v>
      </c>
      <c r="C2088" s="2" t="s">
        <v>1502</v>
      </c>
      <c r="D2088" s="2" t="s">
        <v>493</v>
      </c>
      <c r="E2088" s="2" t="s">
        <v>491</v>
      </c>
      <c r="F2088" s="5">
        <v>21</v>
      </c>
      <c r="G2088">
        <v>1</v>
      </c>
      <c r="H2088" t="s">
        <v>5559</v>
      </c>
    </row>
    <row r="2089" spans="1:8" x14ac:dyDescent="0.25">
      <c r="A2089" s="2" t="s">
        <v>1523</v>
      </c>
      <c r="B2089" s="2" t="s">
        <v>846</v>
      </c>
      <c r="C2089" s="2" t="s">
        <v>1524</v>
      </c>
      <c r="D2089" s="2" t="s">
        <v>50</v>
      </c>
      <c r="E2089" s="2" t="s">
        <v>150</v>
      </c>
      <c r="F2089" s="5">
        <v>510</v>
      </c>
      <c r="G2089">
        <v>1</v>
      </c>
      <c r="H2089" t="s">
        <v>5560</v>
      </c>
    </row>
    <row r="2090" spans="1:8" x14ac:dyDescent="0.25">
      <c r="A2090" s="2" t="s">
        <v>1523</v>
      </c>
      <c r="B2090" s="2" t="s">
        <v>846</v>
      </c>
      <c r="C2090" s="2" t="s">
        <v>847</v>
      </c>
      <c r="D2090" s="2" t="s">
        <v>50</v>
      </c>
      <c r="E2090" s="2" t="s">
        <v>150</v>
      </c>
      <c r="F2090" s="5">
        <v>360</v>
      </c>
      <c r="G2090">
        <v>2</v>
      </c>
      <c r="H2090" t="s">
        <v>5561</v>
      </c>
    </row>
    <row r="2091" spans="1:8" x14ac:dyDescent="0.25">
      <c r="A2091" s="2" t="s">
        <v>1523</v>
      </c>
      <c r="B2091" s="2" t="s">
        <v>777</v>
      </c>
      <c r="C2091" s="2" t="s">
        <v>1525</v>
      </c>
      <c r="D2091" s="2" t="s">
        <v>50</v>
      </c>
      <c r="E2091" s="2" t="s">
        <v>150</v>
      </c>
      <c r="F2091" s="5">
        <v>2</v>
      </c>
      <c r="G2091">
        <v>3</v>
      </c>
      <c r="H2091" t="s">
        <v>5562</v>
      </c>
    </row>
    <row r="2092" spans="1:8" x14ac:dyDescent="0.25">
      <c r="A2092" s="2" t="s">
        <v>1526</v>
      </c>
      <c r="B2092" s="2" t="s">
        <v>846</v>
      </c>
      <c r="C2092" s="2" t="s">
        <v>862</v>
      </c>
      <c r="D2092" s="2" t="s">
        <v>50</v>
      </c>
      <c r="E2092" s="2" t="s">
        <v>150</v>
      </c>
      <c r="F2092" s="5">
        <v>176</v>
      </c>
      <c r="G2092">
        <v>1</v>
      </c>
      <c r="H2092" t="s">
        <v>5563</v>
      </c>
    </row>
    <row r="2093" spans="1:8" x14ac:dyDescent="0.25">
      <c r="A2093" s="2" t="s">
        <v>1526</v>
      </c>
      <c r="B2093" s="2" t="s">
        <v>846</v>
      </c>
      <c r="C2093" s="2" t="s">
        <v>1527</v>
      </c>
      <c r="D2093" s="2" t="s">
        <v>50</v>
      </c>
      <c r="E2093" s="2" t="s">
        <v>150</v>
      </c>
      <c r="F2093" s="5">
        <v>14</v>
      </c>
      <c r="G2093">
        <v>2</v>
      </c>
      <c r="H2093" t="s">
        <v>5564</v>
      </c>
    </row>
    <row r="2094" spans="1:8" x14ac:dyDescent="0.25">
      <c r="A2094" s="2" t="s">
        <v>1528</v>
      </c>
      <c r="B2094" s="2" t="s">
        <v>846</v>
      </c>
      <c r="C2094" s="2" t="s">
        <v>862</v>
      </c>
      <c r="D2094" s="2" t="s">
        <v>50</v>
      </c>
      <c r="E2094" s="2" t="s">
        <v>150</v>
      </c>
      <c r="F2094" s="5">
        <v>1115</v>
      </c>
      <c r="G2094">
        <v>1</v>
      </c>
      <c r="H2094" t="s">
        <v>5565</v>
      </c>
    </row>
    <row r="2095" spans="1:8" x14ac:dyDescent="0.25">
      <c r="A2095" s="2" t="s">
        <v>1529</v>
      </c>
      <c r="B2095" s="2" t="s">
        <v>846</v>
      </c>
      <c r="C2095" s="2" t="s">
        <v>862</v>
      </c>
      <c r="D2095" s="2" t="s">
        <v>50</v>
      </c>
      <c r="E2095" s="2" t="s">
        <v>150</v>
      </c>
      <c r="F2095" s="5">
        <v>436</v>
      </c>
      <c r="G2095">
        <v>1</v>
      </c>
      <c r="H2095" t="s">
        <v>5566</v>
      </c>
    </row>
    <row r="2096" spans="1:8" x14ac:dyDescent="0.25">
      <c r="A2096" s="2" t="s">
        <v>1530</v>
      </c>
      <c r="B2096" s="2" t="s">
        <v>846</v>
      </c>
      <c r="C2096" s="2" t="s">
        <v>862</v>
      </c>
      <c r="D2096" s="2" t="s">
        <v>50</v>
      </c>
      <c r="E2096" s="2" t="s">
        <v>150</v>
      </c>
      <c r="F2096" s="5">
        <v>328</v>
      </c>
      <c r="G2096">
        <v>1</v>
      </c>
      <c r="H2096" t="s">
        <v>5567</v>
      </c>
    </row>
    <row r="2097" spans="1:8" x14ac:dyDescent="0.25">
      <c r="A2097" s="2" t="s">
        <v>1531</v>
      </c>
      <c r="B2097" s="2" t="s">
        <v>846</v>
      </c>
      <c r="C2097" s="2" t="s">
        <v>1524</v>
      </c>
      <c r="D2097" s="2" t="s">
        <v>50</v>
      </c>
      <c r="E2097" s="2" t="s">
        <v>150</v>
      </c>
      <c r="F2097" s="5">
        <v>689</v>
      </c>
      <c r="G2097">
        <v>1</v>
      </c>
      <c r="H2097" t="s">
        <v>5568</v>
      </c>
    </row>
    <row r="2098" spans="1:8" x14ac:dyDescent="0.25">
      <c r="A2098" s="2" t="s">
        <v>1531</v>
      </c>
      <c r="B2098" s="2" t="s">
        <v>846</v>
      </c>
      <c r="C2098" s="2" t="s">
        <v>847</v>
      </c>
      <c r="D2098" s="2" t="s">
        <v>50</v>
      </c>
      <c r="E2098" s="2" t="s">
        <v>150</v>
      </c>
      <c r="F2098" s="5">
        <v>385</v>
      </c>
      <c r="G2098">
        <v>2</v>
      </c>
      <c r="H2098" t="s">
        <v>5569</v>
      </c>
    </row>
    <row r="2099" spans="1:8" x14ac:dyDescent="0.25">
      <c r="A2099" s="2" t="s">
        <v>1532</v>
      </c>
      <c r="B2099" s="2" t="s">
        <v>846</v>
      </c>
      <c r="C2099" s="2" t="s">
        <v>847</v>
      </c>
      <c r="D2099" s="2" t="s">
        <v>50</v>
      </c>
      <c r="E2099" s="2" t="s">
        <v>150</v>
      </c>
      <c r="F2099" s="5">
        <v>259</v>
      </c>
      <c r="G2099">
        <v>1</v>
      </c>
      <c r="H2099" t="s">
        <v>5570</v>
      </c>
    </row>
    <row r="2100" spans="1:8" x14ac:dyDescent="0.25">
      <c r="A2100" s="2" t="s">
        <v>1532</v>
      </c>
      <c r="B2100" s="2" t="s">
        <v>846</v>
      </c>
      <c r="C2100" s="2" t="s">
        <v>1524</v>
      </c>
      <c r="D2100" s="2" t="s">
        <v>50</v>
      </c>
      <c r="E2100" s="2" t="s">
        <v>150</v>
      </c>
      <c r="F2100" s="5">
        <v>16</v>
      </c>
      <c r="G2100">
        <v>2</v>
      </c>
      <c r="H2100" t="s">
        <v>5571</v>
      </c>
    </row>
    <row r="2101" spans="1:8" x14ac:dyDescent="0.25">
      <c r="A2101" s="2" t="s">
        <v>1532</v>
      </c>
      <c r="B2101" s="2" t="s">
        <v>846</v>
      </c>
      <c r="C2101" s="2" t="s">
        <v>1527</v>
      </c>
      <c r="D2101" s="2" t="s">
        <v>50</v>
      </c>
      <c r="E2101" s="2" t="s">
        <v>150</v>
      </c>
      <c r="F2101" s="5">
        <v>5</v>
      </c>
      <c r="G2101">
        <v>3</v>
      </c>
      <c r="H2101" t="s">
        <v>5572</v>
      </c>
    </row>
    <row r="2102" spans="1:8" x14ac:dyDescent="0.25">
      <c r="A2102" s="2" t="s">
        <v>1532</v>
      </c>
      <c r="B2102" s="2" t="s">
        <v>846</v>
      </c>
      <c r="C2102" s="2" t="s">
        <v>862</v>
      </c>
      <c r="D2102" s="2" t="s">
        <v>50</v>
      </c>
      <c r="E2102" s="2" t="s">
        <v>150</v>
      </c>
      <c r="F2102" s="5">
        <v>4</v>
      </c>
      <c r="G2102">
        <v>4</v>
      </c>
      <c r="H2102" t="s">
        <v>5573</v>
      </c>
    </row>
    <row r="2103" spans="1:8" x14ac:dyDescent="0.25">
      <c r="A2103" s="2" t="s">
        <v>1533</v>
      </c>
      <c r="B2103" s="2" t="s">
        <v>846</v>
      </c>
      <c r="C2103" s="2" t="s">
        <v>1527</v>
      </c>
      <c r="D2103" s="2" t="s">
        <v>50</v>
      </c>
      <c r="E2103" s="2" t="s">
        <v>150</v>
      </c>
      <c r="F2103" s="5">
        <v>857</v>
      </c>
      <c r="G2103">
        <v>1</v>
      </c>
      <c r="H2103" t="s">
        <v>5574</v>
      </c>
    </row>
    <row r="2104" spans="1:8" x14ac:dyDescent="0.25">
      <c r="A2104" s="2" t="s">
        <v>1533</v>
      </c>
      <c r="B2104" s="2" t="s">
        <v>846</v>
      </c>
      <c r="C2104" s="2" t="s">
        <v>862</v>
      </c>
      <c r="D2104" s="2" t="s">
        <v>50</v>
      </c>
      <c r="E2104" s="2" t="s">
        <v>150</v>
      </c>
      <c r="F2104" s="5">
        <v>184</v>
      </c>
      <c r="G2104">
        <v>2</v>
      </c>
      <c r="H2104" t="s">
        <v>5575</v>
      </c>
    </row>
    <row r="2105" spans="1:8" x14ac:dyDescent="0.25">
      <c r="A2105" s="2" t="s">
        <v>1533</v>
      </c>
      <c r="B2105" s="2" t="s">
        <v>846</v>
      </c>
      <c r="C2105" s="2" t="s">
        <v>1534</v>
      </c>
      <c r="D2105" s="2" t="s">
        <v>50</v>
      </c>
      <c r="E2105" s="2" t="s">
        <v>150</v>
      </c>
      <c r="F2105" s="5">
        <v>14</v>
      </c>
      <c r="G2105">
        <v>3</v>
      </c>
      <c r="H2105" t="s">
        <v>5576</v>
      </c>
    </row>
    <row r="2106" spans="1:8" x14ac:dyDescent="0.25">
      <c r="A2106" s="2" t="s">
        <v>1533</v>
      </c>
      <c r="B2106" s="2" t="s">
        <v>846</v>
      </c>
      <c r="C2106" s="2" t="s">
        <v>1524</v>
      </c>
      <c r="D2106" s="2" t="s">
        <v>50</v>
      </c>
      <c r="E2106" s="2" t="s">
        <v>150</v>
      </c>
      <c r="F2106" s="5">
        <v>6</v>
      </c>
      <c r="G2106">
        <v>4</v>
      </c>
      <c r="H2106" t="s">
        <v>5577</v>
      </c>
    </row>
    <row r="2107" spans="1:8" x14ac:dyDescent="0.25">
      <c r="A2107" s="2" t="s">
        <v>1535</v>
      </c>
      <c r="B2107" s="2" t="s">
        <v>846</v>
      </c>
      <c r="C2107" s="2" t="s">
        <v>1524</v>
      </c>
      <c r="D2107" s="2" t="s">
        <v>50</v>
      </c>
      <c r="E2107" s="2" t="s">
        <v>150</v>
      </c>
      <c r="F2107" s="5">
        <v>530</v>
      </c>
      <c r="G2107">
        <v>1</v>
      </c>
      <c r="H2107" t="s">
        <v>5578</v>
      </c>
    </row>
    <row r="2108" spans="1:8" x14ac:dyDescent="0.25">
      <c r="A2108" s="2" t="s">
        <v>1535</v>
      </c>
      <c r="B2108" s="2" t="s">
        <v>846</v>
      </c>
      <c r="C2108" s="2" t="s">
        <v>1527</v>
      </c>
      <c r="D2108" s="2" t="s">
        <v>50</v>
      </c>
      <c r="E2108" s="2" t="s">
        <v>150</v>
      </c>
      <c r="F2108" s="5">
        <v>449</v>
      </c>
      <c r="G2108">
        <v>2</v>
      </c>
      <c r="H2108" t="s">
        <v>5579</v>
      </c>
    </row>
    <row r="2109" spans="1:8" x14ac:dyDescent="0.25">
      <c r="A2109" s="2" t="s">
        <v>1536</v>
      </c>
      <c r="B2109" s="2" t="s">
        <v>846</v>
      </c>
      <c r="C2109" s="2" t="s">
        <v>1524</v>
      </c>
      <c r="D2109" s="2" t="s">
        <v>50</v>
      </c>
      <c r="E2109" s="2" t="s">
        <v>150</v>
      </c>
      <c r="F2109" s="5">
        <v>753</v>
      </c>
      <c r="G2109">
        <v>1</v>
      </c>
      <c r="H2109" t="s">
        <v>5580</v>
      </c>
    </row>
    <row r="2110" spans="1:8" x14ac:dyDescent="0.25">
      <c r="A2110" s="2" t="s">
        <v>1536</v>
      </c>
      <c r="B2110" s="2" t="s">
        <v>846</v>
      </c>
      <c r="C2110" s="2" t="s">
        <v>1527</v>
      </c>
      <c r="D2110" s="2" t="s">
        <v>50</v>
      </c>
      <c r="E2110" s="2" t="s">
        <v>150</v>
      </c>
      <c r="F2110" s="5">
        <v>655</v>
      </c>
      <c r="G2110">
        <v>2</v>
      </c>
      <c r="H2110" t="s">
        <v>5581</v>
      </c>
    </row>
    <row r="2111" spans="1:8" x14ac:dyDescent="0.25">
      <c r="A2111" s="2" t="s">
        <v>1536</v>
      </c>
      <c r="B2111" s="2" t="s">
        <v>777</v>
      </c>
      <c r="C2111" s="2" t="s">
        <v>1525</v>
      </c>
      <c r="D2111" s="2" t="s">
        <v>50</v>
      </c>
      <c r="E2111" s="2" t="s">
        <v>150</v>
      </c>
      <c r="F2111" s="5">
        <v>1</v>
      </c>
      <c r="G2111">
        <v>3</v>
      </c>
      <c r="H2111" t="s">
        <v>5582</v>
      </c>
    </row>
    <row r="2112" spans="1:8" x14ac:dyDescent="0.25">
      <c r="A2112" s="2" t="s">
        <v>1537</v>
      </c>
      <c r="B2112" s="2" t="s">
        <v>846</v>
      </c>
      <c r="C2112" s="2" t="s">
        <v>847</v>
      </c>
      <c r="D2112" s="2" t="s">
        <v>50</v>
      </c>
      <c r="E2112" s="2" t="s">
        <v>150</v>
      </c>
      <c r="F2112" s="5">
        <v>244</v>
      </c>
      <c r="G2112">
        <v>1</v>
      </c>
      <c r="H2112" t="s">
        <v>5583</v>
      </c>
    </row>
    <row r="2113" spans="1:8" x14ac:dyDescent="0.25">
      <c r="A2113" s="2" t="s">
        <v>1537</v>
      </c>
      <c r="B2113" s="2" t="s">
        <v>58</v>
      </c>
      <c r="C2113" s="2" t="s">
        <v>836</v>
      </c>
      <c r="D2113" s="2" t="s">
        <v>50</v>
      </c>
      <c r="E2113" s="2" t="s">
        <v>211</v>
      </c>
      <c r="F2113" s="5">
        <v>9</v>
      </c>
      <c r="G2113">
        <v>2</v>
      </c>
      <c r="H2113" t="s">
        <v>5584</v>
      </c>
    </row>
    <row r="2114" spans="1:8" x14ac:dyDescent="0.25">
      <c r="A2114" s="2" t="s">
        <v>1537</v>
      </c>
      <c r="B2114" s="2" t="s">
        <v>58</v>
      </c>
      <c r="C2114" s="2" t="s">
        <v>856</v>
      </c>
      <c r="D2114" s="2" t="s">
        <v>50</v>
      </c>
      <c r="E2114" s="2" t="s">
        <v>211</v>
      </c>
      <c r="F2114" s="5">
        <v>1</v>
      </c>
      <c r="G2114">
        <v>3</v>
      </c>
      <c r="H2114" t="s">
        <v>5585</v>
      </c>
    </row>
    <row r="2115" spans="1:8" x14ac:dyDescent="0.25">
      <c r="A2115" s="2" t="s">
        <v>1538</v>
      </c>
      <c r="B2115" s="2" t="s">
        <v>846</v>
      </c>
      <c r="C2115" s="2" t="s">
        <v>847</v>
      </c>
      <c r="D2115" s="2" t="s">
        <v>50</v>
      </c>
      <c r="E2115" s="2" t="s">
        <v>150</v>
      </c>
      <c r="F2115" s="5">
        <v>466</v>
      </c>
      <c r="G2115">
        <v>1</v>
      </c>
      <c r="H2115" t="s">
        <v>5586</v>
      </c>
    </row>
    <row r="2116" spans="1:8" x14ac:dyDescent="0.25">
      <c r="A2116" s="2" t="s">
        <v>1538</v>
      </c>
      <c r="B2116" s="2" t="s">
        <v>846</v>
      </c>
      <c r="C2116" s="2" t="s">
        <v>862</v>
      </c>
      <c r="D2116" s="2" t="s">
        <v>50</v>
      </c>
      <c r="E2116" s="2" t="s">
        <v>150</v>
      </c>
      <c r="F2116" s="5">
        <v>171</v>
      </c>
      <c r="G2116">
        <v>2</v>
      </c>
      <c r="H2116" t="s">
        <v>5587</v>
      </c>
    </row>
    <row r="2117" spans="1:8" x14ac:dyDescent="0.25">
      <c r="A2117" s="2" t="s">
        <v>1538</v>
      </c>
      <c r="B2117" s="2" t="s">
        <v>58</v>
      </c>
      <c r="C2117" s="2" t="s">
        <v>856</v>
      </c>
      <c r="D2117" s="2" t="s">
        <v>50</v>
      </c>
      <c r="E2117" s="2" t="s">
        <v>211</v>
      </c>
      <c r="F2117" s="5">
        <v>1</v>
      </c>
      <c r="G2117">
        <v>3</v>
      </c>
      <c r="H2117" t="s">
        <v>5588</v>
      </c>
    </row>
    <row r="2118" spans="1:8" x14ac:dyDescent="0.25">
      <c r="A2118" s="2" t="s">
        <v>1539</v>
      </c>
      <c r="B2118" s="2" t="s">
        <v>846</v>
      </c>
      <c r="C2118" s="2" t="s">
        <v>862</v>
      </c>
      <c r="D2118" s="2" t="s">
        <v>50</v>
      </c>
      <c r="E2118" s="2" t="s">
        <v>150</v>
      </c>
      <c r="F2118" s="5">
        <v>379</v>
      </c>
      <c r="G2118">
        <v>1</v>
      </c>
      <c r="H2118" t="s">
        <v>5589</v>
      </c>
    </row>
    <row r="2119" spans="1:8" x14ac:dyDescent="0.25">
      <c r="A2119" s="2" t="s">
        <v>1540</v>
      </c>
      <c r="B2119" s="2" t="s">
        <v>58</v>
      </c>
      <c r="C2119" s="2" t="s">
        <v>226</v>
      </c>
      <c r="D2119" s="2" t="s">
        <v>50</v>
      </c>
      <c r="E2119" s="2" t="s">
        <v>211</v>
      </c>
      <c r="F2119" s="5">
        <v>573</v>
      </c>
      <c r="G2119">
        <v>1</v>
      </c>
      <c r="H2119" t="s">
        <v>5590</v>
      </c>
    </row>
    <row r="2120" spans="1:8" x14ac:dyDescent="0.25">
      <c r="A2120" s="2" t="s">
        <v>1541</v>
      </c>
      <c r="B2120" s="2" t="s">
        <v>58</v>
      </c>
      <c r="C2120" s="2" t="s">
        <v>226</v>
      </c>
      <c r="D2120" s="2" t="s">
        <v>50</v>
      </c>
      <c r="E2120" s="2" t="s">
        <v>211</v>
      </c>
      <c r="F2120" s="5">
        <v>877</v>
      </c>
      <c r="G2120">
        <v>1</v>
      </c>
      <c r="H2120" t="s">
        <v>5591</v>
      </c>
    </row>
    <row r="2121" spans="1:8" x14ac:dyDescent="0.25">
      <c r="A2121" s="2" t="s">
        <v>1542</v>
      </c>
      <c r="B2121" s="2" t="s">
        <v>58</v>
      </c>
      <c r="C2121" s="2" t="s">
        <v>226</v>
      </c>
      <c r="D2121" s="2" t="s">
        <v>50</v>
      </c>
      <c r="E2121" s="2" t="s">
        <v>211</v>
      </c>
      <c r="F2121" s="5">
        <v>981</v>
      </c>
      <c r="G2121">
        <v>1</v>
      </c>
      <c r="H2121" t="s">
        <v>5592</v>
      </c>
    </row>
    <row r="2122" spans="1:8" x14ac:dyDescent="0.25">
      <c r="A2122" s="2" t="s">
        <v>1543</v>
      </c>
      <c r="B2122" s="2" t="s">
        <v>58</v>
      </c>
      <c r="C2122" s="2" t="s">
        <v>226</v>
      </c>
      <c r="D2122" s="2" t="s">
        <v>50</v>
      </c>
      <c r="E2122" s="2" t="s">
        <v>211</v>
      </c>
      <c r="F2122" s="5">
        <v>1182</v>
      </c>
      <c r="G2122">
        <v>1</v>
      </c>
      <c r="H2122" t="s">
        <v>5593</v>
      </c>
    </row>
    <row r="2123" spans="1:8" x14ac:dyDescent="0.25">
      <c r="A2123" s="2" t="s">
        <v>1544</v>
      </c>
      <c r="B2123" s="2" t="s">
        <v>58</v>
      </c>
      <c r="C2123" s="2" t="s">
        <v>226</v>
      </c>
      <c r="D2123" s="2" t="s">
        <v>50</v>
      </c>
      <c r="E2123" s="2" t="s">
        <v>211</v>
      </c>
      <c r="F2123" s="5">
        <v>888</v>
      </c>
      <c r="G2123">
        <v>1</v>
      </c>
      <c r="H2123" t="s">
        <v>5594</v>
      </c>
    </row>
    <row r="2124" spans="1:8" x14ac:dyDescent="0.25">
      <c r="A2124" s="2" t="s">
        <v>1545</v>
      </c>
      <c r="B2124" s="2" t="s">
        <v>58</v>
      </c>
      <c r="C2124" s="2" t="s">
        <v>226</v>
      </c>
      <c r="D2124" s="2" t="s">
        <v>50</v>
      </c>
      <c r="E2124" s="2" t="s">
        <v>211</v>
      </c>
      <c r="F2124" s="5">
        <v>868</v>
      </c>
      <c r="G2124">
        <v>1</v>
      </c>
      <c r="H2124" t="s">
        <v>5595</v>
      </c>
    </row>
    <row r="2125" spans="1:8" x14ac:dyDescent="0.25">
      <c r="A2125" s="2" t="s">
        <v>1546</v>
      </c>
      <c r="B2125" s="2" t="s">
        <v>58</v>
      </c>
      <c r="C2125" s="2" t="s">
        <v>226</v>
      </c>
      <c r="D2125" s="2" t="s">
        <v>50</v>
      </c>
      <c r="E2125" s="2" t="s">
        <v>211</v>
      </c>
      <c r="F2125" s="5">
        <v>959</v>
      </c>
      <c r="G2125">
        <v>1</v>
      </c>
      <c r="H2125" t="s">
        <v>5596</v>
      </c>
    </row>
    <row r="2126" spans="1:8" x14ac:dyDescent="0.25">
      <c r="A2126" s="2" t="s">
        <v>1547</v>
      </c>
      <c r="B2126" s="2" t="s">
        <v>58</v>
      </c>
      <c r="C2126" s="2" t="s">
        <v>226</v>
      </c>
      <c r="D2126" s="2" t="s">
        <v>50</v>
      </c>
      <c r="E2126" s="2" t="s">
        <v>211</v>
      </c>
      <c r="F2126" s="5">
        <v>955</v>
      </c>
      <c r="G2126">
        <v>1</v>
      </c>
      <c r="H2126" t="s">
        <v>5597</v>
      </c>
    </row>
    <row r="2127" spans="1:8" x14ac:dyDescent="0.25">
      <c r="A2127" s="2" t="s">
        <v>1548</v>
      </c>
      <c r="B2127" s="2" t="s">
        <v>58</v>
      </c>
      <c r="C2127" s="2" t="s">
        <v>226</v>
      </c>
      <c r="D2127" s="2" t="s">
        <v>50</v>
      </c>
      <c r="E2127" s="2" t="s">
        <v>211</v>
      </c>
      <c r="F2127" s="5">
        <v>1186</v>
      </c>
      <c r="G2127">
        <v>1</v>
      </c>
      <c r="H2127" t="s">
        <v>5598</v>
      </c>
    </row>
    <row r="2128" spans="1:8" x14ac:dyDescent="0.25">
      <c r="A2128" s="2" t="s">
        <v>1548</v>
      </c>
      <c r="B2128" s="2" t="s">
        <v>209</v>
      </c>
      <c r="C2128" s="2" t="s">
        <v>243</v>
      </c>
      <c r="D2128" s="2" t="s">
        <v>50</v>
      </c>
      <c r="E2128" s="2" t="s">
        <v>211</v>
      </c>
      <c r="F2128" s="5">
        <v>88</v>
      </c>
      <c r="G2128">
        <v>2</v>
      </c>
      <c r="H2128" t="s">
        <v>5599</v>
      </c>
    </row>
    <row r="2129" spans="1:8" x14ac:dyDescent="0.25">
      <c r="A2129" s="2" t="s">
        <v>1549</v>
      </c>
      <c r="B2129" s="2" t="s">
        <v>58</v>
      </c>
      <c r="C2129" s="2" t="s">
        <v>226</v>
      </c>
      <c r="D2129" s="2" t="s">
        <v>50</v>
      </c>
      <c r="E2129" s="2" t="s">
        <v>211</v>
      </c>
      <c r="F2129" s="5">
        <v>505</v>
      </c>
      <c r="G2129">
        <v>1</v>
      </c>
      <c r="H2129" t="s">
        <v>5600</v>
      </c>
    </row>
    <row r="2130" spans="1:8" x14ac:dyDescent="0.25">
      <c r="A2130" s="2" t="s">
        <v>1550</v>
      </c>
      <c r="B2130" s="2" t="s">
        <v>58</v>
      </c>
      <c r="C2130" s="2" t="s">
        <v>226</v>
      </c>
      <c r="D2130" s="2" t="s">
        <v>50</v>
      </c>
      <c r="E2130" s="2" t="s">
        <v>211</v>
      </c>
      <c r="F2130" s="5">
        <v>567</v>
      </c>
      <c r="G2130">
        <v>1</v>
      </c>
      <c r="H2130" t="s">
        <v>5601</v>
      </c>
    </row>
    <row r="2131" spans="1:8" x14ac:dyDescent="0.25">
      <c r="A2131" s="2" t="s">
        <v>1550</v>
      </c>
      <c r="B2131" s="2" t="s">
        <v>58</v>
      </c>
      <c r="C2131" s="2" t="s">
        <v>224</v>
      </c>
      <c r="D2131" s="2" t="s">
        <v>50</v>
      </c>
      <c r="E2131" s="2" t="s">
        <v>211</v>
      </c>
      <c r="F2131" s="5">
        <v>6</v>
      </c>
      <c r="G2131">
        <v>2</v>
      </c>
      <c r="H2131" t="s">
        <v>5602</v>
      </c>
    </row>
    <row r="2132" spans="1:8" x14ac:dyDescent="0.25">
      <c r="A2132" s="2" t="s">
        <v>1551</v>
      </c>
      <c r="B2132" s="2" t="s">
        <v>58</v>
      </c>
      <c r="C2132" s="2" t="s">
        <v>226</v>
      </c>
      <c r="D2132" s="2" t="s">
        <v>50</v>
      </c>
      <c r="E2132" s="2" t="s">
        <v>211</v>
      </c>
      <c r="F2132" s="5">
        <v>331</v>
      </c>
      <c r="G2132">
        <v>1</v>
      </c>
      <c r="H2132" t="s">
        <v>5603</v>
      </c>
    </row>
    <row r="2133" spans="1:8" x14ac:dyDescent="0.25">
      <c r="A2133" s="2" t="s">
        <v>1552</v>
      </c>
      <c r="B2133" s="2" t="s">
        <v>58</v>
      </c>
      <c r="C2133" s="2" t="s">
        <v>226</v>
      </c>
      <c r="D2133" s="2" t="s">
        <v>50</v>
      </c>
      <c r="E2133" s="2" t="s">
        <v>211</v>
      </c>
      <c r="F2133" s="5">
        <v>354</v>
      </c>
      <c r="G2133">
        <v>1</v>
      </c>
      <c r="H2133" t="s">
        <v>5604</v>
      </c>
    </row>
    <row r="2134" spans="1:8" x14ac:dyDescent="0.25">
      <c r="A2134" s="2" t="s">
        <v>1552</v>
      </c>
      <c r="B2134" s="2" t="s">
        <v>58</v>
      </c>
      <c r="C2134" s="2" t="s">
        <v>224</v>
      </c>
      <c r="D2134" s="2" t="s">
        <v>50</v>
      </c>
      <c r="E2134" s="2" t="s">
        <v>211</v>
      </c>
      <c r="F2134" s="5">
        <v>1</v>
      </c>
      <c r="G2134">
        <v>2</v>
      </c>
      <c r="H2134" t="s">
        <v>5605</v>
      </c>
    </row>
    <row r="2135" spans="1:8" x14ac:dyDescent="0.25">
      <c r="A2135" s="2" t="s">
        <v>1553</v>
      </c>
      <c r="B2135" s="2" t="s">
        <v>58</v>
      </c>
      <c r="C2135" s="2" t="s">
        <v>226</v>
      </c>
      <c r="D2135" s="2" t="s">
        <v>50</v>
      </c>
      <c r="E2135" s="2" t="s">
        <v>211</v>
      </c>
      <c r="F2135" s="5">
        <v>511</v>
      </c>
      <c r="G2135">
        <v>1</v>
      </c>
      <c r="H2135" t="s">
        <v>5606</v>
      </c>
    </row>
    <row r="2136" spans="1:8" x14ac:dyDescent="0.25">
      <c r="A2136" s="2" t="s">
        <v>1553</v>
      </c>
      <c r="B2136" s="2" t="s">
        <v>209</v>
      </c>
      <c r="C2136" s="2" t="s">
        <v>243</v>
      </c>
      <c r="D2136" s="2" t="s">
        <v>50</v>
      </c>
      <c r="E2136" s="2" t="s">
        <v>211</v>
      </c>
      <c r="F2136" s="5">
        <v>128</v>
      </c>
      <c r="G2136">
        <v>2</v>
      </c>
      <c r="H2136" t="s">
        <v>5607</v>
      </c>
    </row>
    <row r="2137" spans="1:8" x14ac:dyDescent="0.25">
      <c r="A2137" s="2" t="s">
        <v>1553</v>
      </c>
      <c r="B2137" s="2" t="s">
        <v>58</v>
      </c>
      <c r="C2137" s="2" t="s">
        <v>224</v>
      </c>
      <c r="D2137" s="2" t="s">
        <v>50</v>
      </c>
      <c r="E2137" s="2" t="s">
        <v>211</v>
      </c>
      <c r="F2137" s="5">
        <v>1</v>
      </c>
      <c r="G2137">
        <v>3</v>
      </c>
      <c r="H2137" t="s">
        <v>5608</v>
      </c>
    </row>
    <row r="2138" spans="1:8" x14ac:dyDescent="0.25">
      <c r="A2138" s="2" t="s">
        <v>1554</v>
      </c>
      <c r="B2138" s="2" t="s">
        <v>58</v>
      </c>
      <c r="C2138" s="2" t="s">
        <v>226</v>
      </c>
      <c r="D2138" s="2" t="s">
        <v>50</v>
      </c>
      <c r="E2138" s="2" t="s">
        <v>211</v>
      </c>
      <c r="F2138" s="5">
        <v>440</v>
      </c>
      <c r="G2138">
        <v>1</v>
      </c>
      <c r="H2138" t="s">
        <v>5609</v>
      </c>
    </row>
    <row r="2139" spans="1:8" x14ac:dyDescent="0.25">
      <c r="A2139" s="2" t="s">
        <v>1554</v>
      </c>
      <c r="B2139" s="2" t="s">
        <v>209</v>
      </c>
      <c r="C2139" s="2" t="s">
        <v>243</v>
      </c>
      <c r="D2139" s="2" t="s">
        <v>50</v>
      </c>
      <c r="E2139" s="2" t="s">
        <v>211</v>
      </c>
      <c r="F2139" s="5">
        <v>108</v>
      </c>
      <c r="G2139">
        <v>2</v>
      </c>
      <c r="H2139" t="s">
        <v>5610</v>
      </c>
    </row>
    <row r="2140" spans="1:8" x14ac:dyDescent="0.25">
      <c r="A2140" s="2" t="s">
        <v>1555</v>
      </c>
      <c r="B2140" s="2" t="s">
        <v>58</v>
      </c>
      <c r="C2140" s="2" t="s">
        <v>226</v>
      </c>
      <c r="D2140" s="2" t="s">
        <v>50</v>
      </c>
      <c r="E2140" s="2" t="s">
        <v>211</v>
      </c>
      <c r="F2140" s="5">
        <v>370</v>
      </c>
      <c r="G2140">
        <v>1</v>
      </c>
      <c r="H2140" t="s">
        <v>5611</v>
      </c>
    </row>
    <row r="2141" spans="1:8" x14ac:dyDescent="0.25">
      <c r="A2141" s="2" t="s">
        <v>1556</v>
      </c>
      <c r="B2141" s="2" t="s">
        <v>209</v>
      </c>
      <c r="C2141" s="2" t="s">
        <v>841</v>
      </c>
      <c r="D2141" s="2" t="s">
        <v>50</v>
      </c>
      <c r="E2141" s="2" t="s">
        <v>211</v>
      </c>
      <c r="F2141" s="5">
        <v>375</v>
      </c>
      <c r="G2141">
        <v>1</v>
      </c>
      <c r="H2141" t="s">
        <v>5612</v>
      </c>
    </row>
    <row r="2142" spans="1:8" x14ac:dyDescent="0.25">
      <c r="A2142" s="2" t="s">
        <v>1556</v>
      </c>
      <c r="B2142" s="2" t="s">
        <v>209</v>
      </c>
      <c r="C2142" s="2" t="s">
        <v>243</v>
      </c>
      <c r="D2142" s="2" t="s">
        <v>50</v>
      </c>
      <c r="E2142" s="2" t="s">
        <v>211</v>
      </c>
      <c r="F2142" s="5">
        <v>12</v>
      </c>
      <c r="G2142">
        <v>2</v>
      </c>
      <c r="H2142" t="s">
        <v>5613</v>
      </c>
    </row>
    <row r="2143" spans="1:8" x14ac:dyDescent="0.25">
      <c r="A2143" s="2" t="s">
        <v>1556</v>
      </c>
      <c r="B2143" s="2" t="s">
        <v>58</v>
      </c>
      <c r="C2143" s="2" t="s">
        <v>226</v>
      </c>
      <c r="D2143" s="2" t="s">
        <v>50</v>
      </c>
      <c r="E2143" s="2" t="s">
        <v>211</v>
      </c>
      <c r="F2143" s="5">
        <v>8</v>
      </c>
      <c r="G2143">
        <v>3</v>
      </c>
      <c r="H2143" t="s">
        <v>5614</v>
      </c>
    </row>
    <row r="2144" spans="1:8" x14ac:dyDescent="0.25">
      <c r="A2144" s="2" t="s">
        <v>1557</v>
      </c>
      <c r="B2144" s="2" t="s">
        <v>58</v>
      </c>
      <c r="C2144" s="2" t="s">
        <v>226</v>
      </c>
      <c r="D2144" s="2" t="s">
        <v>50</v>
      </c>
      <c r="E2144" s="2" t="s">
        <v>211</v>
      </c>
      <c r="F2144" s="5">
        <v>713</v>
      </c>
      <c r="G2144">
        <v>1</v>
      </c>
      <c r="H2144" t="s">
        <v>5615</v>
      </c>
    </row>
    <row r="2145" spans="1:8" x14ac:dyDescent="0.25">
      <c r="A2145" s="2" t="s">
        <v>1557</v>
      </c>
      <c r="B2145" s="2" t="s">
        <v>209</v>
      </c>
      <c r="C2145" s="2" t="s">
        <v>841</v>
      </c>
      <c r="D2145" s="2" t="s">
        <v>50</v>
      </c>
      <c r="E2145" s="2" t="s">
        <v>211</v>
      </c>
      <c r="F2145" s="5">
        <v>364</v>
      </c>
      <c r="G2145">
        <v>2</v>
      </c>
      <c r="H2145" t="s">
        <v>5616</v>
      </c>
    </row>
    <row r="2146" spans="1:8" x14ac:dyDescent="0.25">
      <c r="A2146" s="2" t="s">
        <v>1558</v>
      </c>
      <c r="B2146" s="2" t="s">
        <v>58</v>
      </c>
      <c r="C2146" s="2" t="s">
        <v>226</v>
      </c>
      <c r="D2146" s="2" t="s">
        <v>50</v>
      </c>
      <c r="E2146" s="2" t="s">
        <v>211</v>
      </c>
      <c r="F2146" s="5">
        <v>767</v>
      </c>
      <c r="G2146">
        <v>1</v>
      </c>
      <c r="H2146" t="s">
        <v>5617</v>
      </c>
    </row>
    <row r="2147" spans="1:8" x14ac:dyDescent="0.25">
      <c r="A2147" s="2" t="s">
        <v>1558</v>
      </c>
      <c r="B2147" s="2" t="s">
        <v>58</v>
      </c>
      <c r="C2147" s="2" t="s">
        <v>1559</v>
      </c>
      <c r="D2147" s="2" t="s">
        <v>50</v>
      </c>
      <c r="E2147" s="2" t="s">
        <v>211</v>
      </c>
      <c r="F2147" s="5">
        <v>9</v>
      </c>
      <c r="G2147">
        <v>2</v>
      </c>
      <c r="H2147" t="s">
        <v>5618</v>
      </c>
    </row>
    <row r="2148" spans="1:8" x14ac:dyDescent="0.25">
      <c r="A2148" s="2" t="s">
        <v>1560</v>
      </c>
      <c r="B2148" s="2" t="s">
        <v>58</v>
      </c>
      <c r="C2148" s="2" t="s">
        <v>226</v>
      </c>
      <c r="D2148" s="2" t="s">
        <v>50</v>
      </c>
      <c r="E2148" s="2" t="s">
        <v>211</v>
      </c>
      <c r="F2148" s="5">
        <v>1043</v>
      </c>
      <c r="G2148">
        <v>1</v>
      </c>
      <c r="H2148" t="s">
        <v>5619</v>
      </c>
    </row>
    <row r="2149" spans="1:8" x14ac:dyDescent="0.25">
      <c r="A2149" s="2" t="s">
        <v>1561</v>
      </c>
      <c r="B2149" s="2" t="s">
        <v>58</v>
      </c>
      <c r="C2149" s="2" t="s">
        <v>226</v>
      </c>
      <c r="D2149" s="2" t="s">
        <v>50</v>
      </c>
      <c r="E2149" s="2" t="s">
        <v>211</v>
      </c>
      <c r="F2149" s="5">
        <v>1121</v>
      </c>
      <c r="G2149">
        <v>1</v>
      </c>
      <c r="H2149" t="s">
        <v>5620</v>
      </c>
    </row>
    <row r="2150" spans="1:8" x14ac:dyDescent="0.25">
      <c r="A2150" s="2" t="s">
        <v>1562</v>
      </c>
      <c r="B2150" s="2" t="s">
        <v>58</v>
      </c>
      <c r="C2150" s="2" t="s">
        <v>224</v>
      </c>
      <c r="D2150" s="2" t="s">
        <v>50</v>
      </c>
      <c r="E2150" s="2" t="s">
        <v>211</v>
      </c>
      <c r="F2150" s="5">
        <v>1099</v>
      </c>
      <c r="G2150">
        <v>1</v>
      </c>
      <c r="H2150" t="s">
        <v>5621</v>
      </c>
    </row>
    <row r="2151" spans="1:8" x14ac:dyDescent="0.25">
      <c r="A2151" s="2" t="s">
        <v>1562</v>
      </c>
      <c r="B2151" s="2" t="s">
        <v>58</v>
      </c>
      <c r="C2151" s="2" t="s">
        <v>226</v>
      </c>
      <c r="D2151" s="2" t="s">
        <v>50</v>
      </c>
      <c r="E2151" s="2" t="s">
        <v>211</v>
      </c>
      <c r="F2151" s="5">
        <v>49</v>
      </c>
      <c r="G2151">
        <v>2</v>
      </c>
      <c r="H2151" t="s">
        <v>5622</v>
      </c>
    </row>
    <row r="2152" spans="1:8" x14ac:dyDescent="0.25">
      <c r="A2152" s="2" t="s">
        <v>1562</v>
      </c>
      <c r="B2152" s="2" t="s">
        <v>209</v>
      </c>
      <c r="C2152" s="2" t="s">
        <v>243</v>
      </c>
      <c r="D2152" s="2" t="s">
        <v>50</v>
      </c>
      <c r="E2152" s="2" t="s">
        <v>211</v>
      </c>
      <c r="F2152" s="5">
        <v>42</v>
      </c>
      <c r="G2152">
        <v>3</v>
      </c>
      <c r="H2152" t="s">
        <v>5623</v>
      </c>
    </row>
    <row r="2153" spans="1:8" x14ac:dyDescent="0.25">
      <c r="A2153" s="2" t="s">
        <v>1562</v>
      </c>
      <c r="B2153" s="2" t="s">
        <v>209</v>
      </c>
      <c r="C2153" s="2" t="s">
        <v>210</v>
      </c>
      <c r="D2153" s="2" t="s">
        <v>50</v>
      </c>
      <c r="E2153" s="2" t="s">
        <v>211</v>
      </c>
      <c r="F2153" s="5">
        <v>4</v>
      </c>
      <c r="G2153">
        <v>4</v>
      </c>
      <c r="H2153" t="s">
        <v>5624</v>
      </c>
    </row>
    <row r="2154" spans="1:8" x14ac:dyDescent="0.25">
      <c r="A2154" s="2" t="s">
        <v>1563</v>
      </c>
      <c r="B2154" s="2" t="s">
        <v>58</v>
      </c>
      <c r="C2154" s="2" t="s">
        <v>226</v>
      </c>
      <c r="D2154" s="2" t="s">
        <v>50</v>
      </c>
      <c r="E2154" s="2" t="s">
        <v>211</v>
      </c>
      <c r="F2154" s="5">
        <v>106</v>
      </c>
      <c r="G2154">
        <v>1</v>
      </c>
      <c r="H2154" t="s">
        <v>5625</v>
      </c>
    </row>
    <row r="2155" spans="1:8" x14ac:dyDescent="0.25">
      <c r="A2155" s="2" t="s">
        <v>1564</v>
      </c>
      <c r="B2155" s="2" t="s">
        <v>58</v>
      </c>
      <c r="C2155" s="2" t="s">
        <v>226</v>
      </c>
      <c r="D2155" s="2" t="s">
        <v>50</v>
      </c>
      <c r="E2155" s="2" t="s">
        <v>211</v>
      </c>
      <c r="F2155" s="5">
        <v>204</v>
      </c>
      <c r="G2155">
        <v>1</v>
      </c>
      <c r="H2155" t="s">
        <v>5626</v>
      </c>
    </row>
    <row r="2156" spans="1:8" x14ac:dyDescent="0.25">
      <c r="A2156" s="2" t="s">
        <v>1565</v>
      </c>
      <c r="B2156" s="2" t="s">
        <v>58</v>
      </c>
      <c r="C2156" s="2" t="s">
        <v>226</v>
      </c>
      <c r="D2156" s="2" t="s">
        <v>50</v>
      </c>
      <c r="E2156" s="2" t="s">
        <v>211</v>
      </c>
      <c r="F2156" s="5">
        <v>206</v>
      </c>
      <c r="G2156">
        <v>1</v>
      </c>
      <c r="H2156" t="s">
        <v>5627</v>
      </c>
    </row>
    <row r="2157" spans="1:8" x14ac:dyDescent="0.25">
      <c r="A2157" s="2" t="s">
        <v>1566</v>
      </c>
      <c r="B2157" s="2" t="s">
        <v>58</v>
      </c>
      <c r="C2157" s="2" t="s">
        <v>226</v>
      </c>
      <c r="D2157" s="2" t="s">
        <v>50</v>
      </c>
      <c r="E2157" s="2" t="s">
        <v>211</v>
      </c>
      <c r="F2157" s="5">
        <v>860</v>
      </c>
      <c r="G2157">
        <v>1</v>
      </c>
      <c r="H2157" t="s">
        <v>5628</v>
      </c>
    </row>
    <row r="2158" spans="1:8" x14ac:dyDescent="0.25">
      <c r="A2158" s="2" t="s">
        <v>1567</v>
      </c>
      <c r="B2158" s="2" t="s">
        <v>58</v>
      </c>
      <c r="C2158" s="2" t="s">
        <v>226</v>
      </c>
      <c r="D2158" s="2" t="s">
        <v>50</v>
      </c>
      <c r="E2158" s="2" t="s">
        <v>211</v>
      </c>
      <c r="F2158" s="5">
        <v>661</v>
      </c>
      <c r="G2158">
        <v>1</v>
      </c>
      <c r="H2158" t="s">
        <v>5629</v>
      </c>
    </row>
    <row r="2159" spans="1:8" x14ac:dyDescent="0.25">
      <c r="A2159" s="2" t="s">
        <v>1568</v>
      </c>
      <c r="B2159" s="2" t="s">
        <v>58</v>
      </c>
      <c r="C2159" s="2" t="s">
        <v>226</v>
      </c>
      <c r="D2159" s="2" t="s">
        <v>50</v>
      </c>
      <c r="E2159" s="2" t="s">
        <v>211</v>
      </c>
      <c r="F2159" s="5">
        <v>936</v>
      </c>
      <c r="G2159">
        <v>1</v>
      </c>
      <c r="H2159" t="s">
        <v>5630</v>
      </c>
    </row>
    <row r="2160" spans="1:8" x14ac:dyDescent="0.25">
      <c r="A2160" s="2" t="s">
        <v>1569</v>
      </c>
      <c r="B2160" s="2" t="s">
        <v>58</v>
      </c>
      <c r="C2160" s="2" t="s">
        <v>226</v>
      </c>
      <c r="D2160" s="2" t="s">
        <v>50</v>
      </c>
      <c r="E2160" s="2" t="s">
        <v>211</v>
      </c>
      <c r="F2160" s="5">
        <v>33</v>
      </c>
      <c r="G2160">
        <v>1</v>
      </c>
      <c r="H2160" t="s">
        <v>5631</v>
      </c>
    </row>
    <row r="2161" spans="1:8" x14ac:dyDescent="0.25">
      <c r="A2161" s="2" t="s">
        <v>1570</v>
      </c>
      <c r="B2161" s="2" t="s">
        <v>58</v>
      </c>
      <c r="C2161" s="2" t="s">
        <v>226</v>
      </c>
      <c r="D2161" s="2" t="s">
        <v>50</v>
      </c>
      <c r="E2161" s="2" t="s">
        <v>211</v>
      </c>
      <c r="F2161" s="5">
        <v>844</v>
      </c>
      <c r="G2161">
        <v>1</v>
      </c>
      <c r="H2161" t="s">
        <v>5632</v>
      </c>
    </row>
    <row r="2162" spans="1:8" x14ac:dyDescent="0.25">
      <c r="A2162" s="2" t="s">
        <v>1571</v>
      </c>
      <c r="B2162" s="2" t="s">
        <v>58</v>
      </c>
      <c r="C2162" s="2" t="s">
        <v>226</v>
      </c>
      <c r="D2162" s="2" t="s">
        <v>50</v>
      </c>
      <c r="E2162" s="2" t="s">
        <v>211</v>
      </c>
      <c r="F2162" s="5">
        <v>4</v>
      </c>
      <c r="G2162">
        <v>1</v>
      </c>
      <c r="H2162" t="s">
        <v>5633</v>
      </c>
    </row>
    <row r="2163" spans="1:8" x14ac:dyDescent="0.25">
      <c r="A2163" s="2" t="s">
        <v>1572</v>
      </c>
      <c r="B2163" s="2" t="s">
        <v>58</v>
      </c>
      <c r="C2163" s="2" t="s">
        <v>226</v>
      </c>
      <c r="D2163" s="2" t="s">
        <v>50</v>
      </c>
      <c r="E2163" s="2" t="s">
        <v>211</v>
      </c>
      <c r="F2163" s="5">
        <v>9</v>
      </c>
      <c r="G2163">
        <v>1</v>
      </c>
      <c r="H2163" t="s">
        <v>5634</v>
      </c>
    </row>
    <row r="2164" spans="1:8" x14ac:dyDescent="0.25">
      <c r="A2164" s="2" t="s">
        <v>1573</v>
      </c>
      <c r="B2164" s="2" t="s">
        <v>58</v>
      </c>
      <c r="C2164" s="2" t="s">
        <v>1574</v>
      </c>
      <c r="D2164" s="2" t="s">
        <v>50</v>
      </c>
      <c r="E2164" s="2" t="s">
        <v>51</v>
      </c>
      <c r="F2164" s="5">
        <v>788</v>
      </c>
      <c r="G2164">
        <v>1</v>
      </c>
      <c r="H2164" t="s">
        <v>5635</v>
      </c>
    </row>
    <row r="2165" spans="1:8" x14ac:dyDescent="0.25">
      <c r="A2165" s="2" t="s">
        <v>1573</v>
      </c>
      <c r="B2165" s="2" t="s">
        <v>58</v>
      </c>
      <c r="C2165" s="2" t="s">
        <v>59</v>
      </c>
      <c r="D2165" s="2" t="s">
        <v>50</v>
      </c>
      <c r="E2165" s="2" t="s">
        <v>51</v>
      </c>
      <c r="F2165" s="5">
        <v>130</v>
      </c>
      <c r="G2165">
        <v>2</v>
      </c>
      <c r="H2165" t="s">
        <v>5636</v>
      </c>
    </row>
    <row r="2166" spans="1:8" x14ac:dyDescent="0.25">
      <c r="A2166" s="2" t="s">
        <v>1573</v>
      </c>
      <c r="B2166" s="2" t="s">
        <v>48</v>
      </c>
      <c r="C2166" s="2" t="s">
        <v>57</v>
      </c>
      <c r="D2166" s="2" t="s">
        <v>50</v>
      </c>
      <c r="E2166" s="2" t="s">
        <v>51</v>
      </c>
      <c r="F2166" s="5">
        <v>3</v>
      </c>
      <c r="G2166">
        <v>3</v>
      </c>
      <c r="H2166" t="s">
        <v>5637</v>
      </c>
    </row>
    <row r="2167" spans="1:8" x14ac:dyDescent="0.25">
      <c r="A2167" s="2" t="s">
        <v>1575</v>
      </c>
      <c r="B2167" s="2" t="s">
        <v>58</v>
      </c>
      <c r="C2167" s="2" t="s">
        <v>1574</v>
      </c>
      <c r="D2167" s="2" t="s">
        <v>50</v>
      </c>
      <c r="E2167" s="2" t="s">
        <v>51</v>
      </c>
      <c r="F2167" s="5">
        <v>862</v>
      </c>
      <c r="G2167">
        <v>1</v>
      </c>
      <c r="H2167" t="s">
        <v>5638</v>
      </c>
    </row>
    <row r="2168" spans="1:8" x14ac:dyDescent="0.25">
      <c r="A2168" s="2" t="s">
        <v>1575</v>
      </c>
      <c r="B2168" s="2" t="s">
        <v>48</v>
      </c>
      <c r="C2168" s="2" t="s">
        <v>61</v>
      </c>
      <c r="D2168" s="2" t="s">
        <v>50</v>
      </c>
      <c r="E2168" s="2" t="s">
        <v>51</v>
      </c>
      <c r="F2168" s="5">
        <v>63</v>
      </c>
      <c r="G2168">
        <v>2</v>
      </c>
      <c r="H2168" t="s">
        <v>5639</v>
      </c>
    </row>
    <row r="2169" spans="1:8" x14ac:dyDescent="0.25">
      <c r="A2169" s="2" t="s">
        <v>1575</v>
      </c>
      <c r="B2169" s="2" t="s">
        <v>58</v>
      </c>
      <c r="C2169" s="2" t="s">
        <v>59</v>
      </c>
      <c r="D2169" s="2" t="s">
        <v>50</v>
      </c>
      <c r="E2169" s="2" t="s">
        <v>51</v>
      </c>
      <c r="F2169" s="5">
        <v>31</v>
      </c>
      <c r="G2169">
        <v>3</v>
      </c>
      <c r="H2169" t="s">
        <v>5640</v>
      </c>
    </row>
    <row r="2170" spans="1:8" x14ac:dyDescent="0.25">
      <c r="A2170" s="2" t="s">
        <v>1575</v>
      </c>
      <c r="B2170" s="2" t="s">
        <v>48</v>
      </c>
      <c r="C2170" s="2" t="s">
        <v>49</v>
      </c>
      <c r="D2170" s="2" t="s">
        <v>50</v>
      </c>
      <c r="E2170" s="2" t="s">
        <v>51</v>
      </c>
      <c r="F2170" s="5">
        <v>2</v>
      </c>
      <c r="G2170">
        <v>4</v>
      </c>
      <c r="H2170" t="s">
        <v>5641</v>
      </c>
    </row>
    <row r="2171" spans="1:8" x14ac:dyDescent="0.25">
      <c r="A2171" s="2" t="s">
        <v>1576</v>
      </c>
      <c r="B2171" s="2" t="s">
        <v>58</v>
      </c>
      <c r="C2171" s="2" t="s">
        <v>1574</v>
      </c>
      <c r="D2171" s="2" t="s">
        <v>50</v>
      </c>
      <c r="E2171" s="2" t="s">
        <v>51</v>
      </c>
      <c r="F2171" s="5">
        <v>814</v>
      </c>
      <c r="G2171">
        <v>1</v>
      </c>
      <c r="H2171" t="s">
        <v>5642</v>
      </c>
    </row>
    <row r="2172" spans="1:8" x14ac:dyDescent="0.25">
      <c r="A2172" s="2" t="s">
        <v>1576</v>
      </c>
      <c r="B2172" s="2" t="s">
        <v>58</v>
      </c>
      <c r="C2172" s="2" t="s">
        <v>59</v>
      </c>
      <c r="D2172" s="2" t="s">
        <v>50</v>
      </c>
      <c r="E2172" s="2" t="s">
        <v>51</v>
      </c>
      <c r="F2172" s="5">
        <v>25</v>
      </c>
      <c r="G2172">
        <v>2</v>
      </c>
      <c r="H2172" t="s">
        <v>5643</v>
      </c>
    </row>
    <row r="2173" spans="1:8" x14ac:dyDescent="0.25">
      <c r="A2173" s="2" t="s">
        <v>1577</v>
      </c>
      <c r="B2173" s="2" t="s">
        <v>58</v>
      </c>
      <c r="C2173" s="2" t="s">
        <v>1574</v>
      </c>
      <c r="D2173" s="2" t="s">
        <v>50</v>
      </c>
      <c r="E2173" s="2" t="s">
        <v>51</v>
      </c>
      <c r="F2173" s="5">
        <v>711</v>
      </c>
      <c r="G2173">
        <v>1</v>
      </c>
      <c r="H2173" t="s">
        <v>5644</v>
      </c>
    </row>
    <row r="2174" spans="1:8" x14ac:dyDescent="0.25">
      <c r="A2174" s="2" t="s">
        <v>1577</v>
      </c>
      <c r="B2174" s="2" t="s">
        <v>58</v>
      </c>
      <c r="C2174" s="2" t="s">
        <v>59</v>
      </c>
      <c r="D2174" s="2" t="s">
        <v>50</v>
      </c>
      <c r="E2174" s="2" t="s">
        <v>51</v>
      </c>
      <c r="F2174" s="5">
        <v>16</v>
      </c>
      <c r="G2174">
        <v>2</v>
      </c>
      <c r="H2174" t="s">
        <v>5645</v>
      </c>
    </row>
    <row r="2175" spans="1:8" x14ac:dyDescent="0.25">
      <c r="A2175" s="2" t="s">
        <v>1578</v>
      </c>
      <c r="B2175" s="2" t="s">
        <v>58</v>
      </c>
      <c r="C2175" s="2" t="s">
        <v>59</v>
      </c>
      <c r="D2175" s="2" t="s">
        <v>50</v>
      </c>
      <c r="E2175" s="2" t="s">
        <v>51</v>
      </c>
      <c r="F2175" s="5">
        <v>685</v>
      </c>
      <c r="G2175">
        <v>1</v>
      </c>
      <c r="H2175" t="s">
        <v>5646</v>
      </c>
    </row>
    <row r="2176" spans="1:8" x14ac:dyDescent="0.25">
      <c r="A2176" s="2" t="s">
        <v>1579</v>
      </c>
      <c r="B2176" s="2" t="s">
        <v>58</v>
      </c>
      <c r="C2176" s="2" t="s">
        <v>59</v>
      </c>
      <c r="D2176" s="2" t="s">
        <v>50</v>
      </c>
      <c r="E2176" s="2" t="s">
        <v>51</v>
      </c>
      <c r="F2176" s="5">
        <v>719</v>
      </c>
      <c r="G2176">
        <v>1</v>
      </c>
      <c r="H2176" t="s">
        <v>5647</v>
      </c>
    </row>
    <row r="2177" spans="1:8" x14ac:dyDescent="0.25">
      <c r="A2177" s="2" t="s">
        <v>1579</v>
      </c>
      <c r="B2177" s="2" t="s">
        <v>1173</v>
      </c>
      <c r="C2177" s="2" t="s">
        <v>1184</v>
      </c>
      <c r="D2177" s="2" t="s">
        <v>50</v>
      </c>
      <c r="E2177" s="2" t="s">
        <v>278</v>
      </c>
      <c r="F2177" s="5">
        <v>61</v>
      </c>
      <c r="G2177">
        <v>2</v>
      </c>
      <c r="H2177" t="s">
        <v>5648</v>
      </c>
    </row>
    <row r="2178" spans="1:8" x14ac:dyDescent="0.25">
      <c r="A2178" s="2" t="s">
        <v>1579</v>
      </c>
      <c r="B2178" s="2" t="s">
        <v>48</v>
      </c>
      <c r="C2178" s="2" t="s">
        <v>57</v>
      </c>
      <c r="D2178" s="2" t="s">
        <v>50</v>
      </c>
      <c r="E2178" s="2" t="s">
        <v>51</v>
      </c>
      <c r="F2178" s="5">
        <v>1</v>
      </c>
      <c r="G2178">
        <v>3</v>
      </c>
      <c r="H2178" t="s">
        <v>5649</v>
      </c>
    </row>
    <row r="2179" spans="1:8" x14ac:dyDescent="0.25">
      <c r="A2179" s="2" t="s">
        <v>1580</v>
      </c>
      <c r="B2179" s="2" t="s">
        <v>58</v>
      </c>
      <c r="C2179" s="2" t="s">
        <v>59</v>
      </c>
      <c r="D2179" s="2" t="s">
        <v>50</v>
      </c>
      <c r="E2179" s="2" t="s">
        <v>51</v>
      </c>
      <c r="F2179" s="5">
        <v>938</v>
      </c>
      <c r="G2179">
        <v>1</v>
      </c>
      <c r="H2179" t="s">
        <v>5650</v>
      </c>
    </row>
    <row r="2180" spans="1:8" x14ac:dyDescent="0.25">
      <c r="A2180" s="2" t="s">
        <v>1580</v>
      </c>
      <c r="B2180" s="2" t="s">
        <v>1173</v>
      </c>
      <c r="C2180" s="2" t="s">
        <v>1184</v>
      </c>
      <c r="D2180" s="2" t="s">
        <v>50</v>
      </c>
      <c r="E2180" s="2" t="s">
        <v>278</v>
      </c>
      <c r="F2180" s="5">
        <v>354</v>
      </c>
      <c r="G2180">
        <v>2</v>
      </c>
      <c r="H2180" t="s">
        <v>5651</v>
      </c>
    </row>
    <row r="2181" spans="1:8" x14ac:dyDescent="0.25">
      <c r="A2181" s="2" t="s">
        <v>1581</v>
      </c>
      <c r="B2181" s="2" t="s">
        <v>58</v>
      </c>
      <c r="C2181" s="2" t="s">
        <v>1582</v>
      </c>
      <c r="D2181" s="2" t="s">
        <v>50</v>
      </c>
      <c r="E2181" s="2" t="s">
        <v>199</v>
      </c>
      <c r="F2181" s="5">
        <v>485</v>
      </c>
      <c r="G2181">
        <v>1</v>
      </c>
      <c r="H2181" t="s">
        <v>5652</v>
      </c>
    </row>
    <row r="2182" spans="1:8" x14ac:dyDescent="0.25">
      <c r="A2182" s="2" t="s">
        <v>1583</v>
      </c>
      <c r="B2182" s="2" t="s">
        <v>58</v>
      </c>
      <c r="C2182" s="2" t="s">
        <v>1582</v>
      </c>
      <c r="D2182" s="2" t="s">
        <v>50</v>
      </c>
      <c r="E2182" s="2" t="s">
        <v>199</v>
      </c>
      <c r="F2182" s="5">
        <v>723</v>
      </c>
      <c r="G2182">
        <v>1</v>
      </c>
      <c r="H2182" t="s">
        <v>5653</v>
      </c>
    </row>
    <row r="2183" spans="1:8" x14ac:dyDescent="0.25">
      <c r="A2183" s="2" t="s">
        <v>1583</v>
      </c>
      <c r="B2183" s="2" t="s">
        <v>58</v>
      </c>
      <c r="C2183" s="2" t="s">
        <v>1584</v>
      </c>
      <c r="D2183" s="2" t="s">
        <v>50</v>
      </c>
      <c r="E2183" s="2" t="s">
        <v>199</v>
      </c>
      <c r="F2183" s="5">
        <v>3</v>
      </c>
      <c r="G2183">
        <v>2</v>
      </c>
      <c r="H2183" t="s">
        <v>5654</v>
      </c>
    </row>
    <row r="2184" spans="1:8" x14ac:dyDescent="0.25">
      <c r="A2184" s="2" t="s">
        <v>1585</v>
      </c>
      <c r="B2184" s="2" t="s">
        <v>58</v>
      </c>
      <c r="C2184" s="2" t="s">
        <v>1582</v>
      </c>
      <c r="D2184" s="2" t="s">
        <v>50</v>
      </c>
      <c r="E2184" s="2" t="s">
        <v>199</v>
      </c>
      <c r="F2184" s="5">
        <v>492</v>
      </c>
      <c r="G2184">
        <v>1</v>
      </c>
      <c r="H2184" t="s">
        <v>5655</v>
      </c>
    </row>
    <row r="2185" spans="1:8" x14ac:dyDescent="0.25">
      <c r="A2185" s="2" t="s">
        <v>1586</v>
      </c>
      <c r="B2185" s="2" t="s">
        <v>58</v>
      </c>
      <c r="C2185" s="2" t="s">
        <v>1582</v>
      </c>
      <c r="D2185" s="2" t="s">
        <v>50</v>
      </c>
      <c r="E2185" s="2" t="s">
        <v>199</v>
      </c>
      <c r="F2185" s="5">
        <v>503</v>
      </c>
      <c r="G2185">
        <v>1</v>
      </c>
      <c r="H2185" t="s">
        <v>5656</v>
      </c>
    </row>
    <row r="2186" spans="1:8" x14ac:dyDescent="0.25">
      <c r="A2186" s="2" t="s">
        <v>1587</v>
      </c>
      <c r="B2186" s="2" t="s">
        <v>58</v>
      </c>
      <c r="C2186" s="2" t="s">
        <v>1582</v>
      </c>
      <c r="D2186" s="2" t="s">
        <v>50</v>
      </c>
      <c r="E2186" s="2" t="s">
        <v>199</v>
      </c>
      <c r="F2186" s="5">
        <v>1061</v>
      </c>
      <c r="G2186">
        <v>1</v>
      </c>
      <c r="H2186" t="s">
        <v>5657</v>
      </c>
    </row>
    <row r="2187" spans="1:8" x14ac:dyDescent="0.25">
      <c r="A2187" s="2" t="s">
        <v>1588</v>
      </c>
      <c r="B2187" s="2" t="s">
        <v>58</v>
      </c>
      <c r="C2187" s="2" t="s">
        <v>1582</v>
      </c>
      <c r="D2187" s="2" t="s">
        <v>50</v>
      </c>
      <c r="E2187" s="2" t="s">
        <v>199</v>
      </c>
      <c r="F2187" s="5">
        <v>477</v>
      </c>
      <c r="G2187">
        <v>1</v>
      </c>
      <c r="H2187" t="s">
        <v>5658</v>
      </c>
    </row>
    <row r="2188" spans="1:8" x14ac:dyDescent="0.25">
      <c r="A2188" s="2" t="s">
        <v>1588</v>
      </c>
      <c r="B2188" s="2" t="s">
        <v>58</v>
      </c>
      <c r="C2188" s="2" t="s">
        <v>1589</v>
      </c>
      <c r="D2188" s="2" t="s">
        <v>50</v>
      </c>
      <c r="E2188" s="2" t="s">
        <v>199</v>
      </c>
      <c r="F2188" s="5">
        <v>63</v>
      </c>
      <c r="G2188">
        <v>2</v>
      </c>
      <c r="H2188" t="s">
        <v>5659</v>
      </c>
    </row>
    <row r="2189" spans="1:8" x14ac:dyDescent="0.25">
      <c r="A2189" s="2" t="s">
        <v>1590</v>
      </c>
      <c r="B2189" s="2" t="s">
        <v>58</v>
      </c>
      <c r="C2189" s="2" t="s">
        <v>1589</v>
      </c>
      <c r="D2189" s="2" t="s">
        <v>50</v>
      </c>
      <c r="E2189" s="2" t="s">
        <v>199</v>
      </c>
      <c r="F2189" s="5">
        <v>469</v>
      </c>
      <c r="G2189">
        <v>1</v>
      </c>
      <c r="H2189" t="s">
        <v>5660</v>
      </c>
    </row>
    <row r="2190" spans="1:8" x14ac:dyDescent="0.25">
      <c r="A2190" s="2" t="s">
        <v>1590</v>
      </c>
      <c r="B2190" s="2" t="s">
        <v>58</v>
      </c>
      <c r="C2190" s="2" t="s">
        <v>1582</v>
      </c>
      <c r="D2190" s="2" t="s">
        <v>50</v>
      </c>
      <c r="E2190" s="2" t="s">
        <v>199</v>
      </c>
      <c r="F2190" s="5">
        <v>406</v>
      </c>
      <c r="G2190">
        <v>2</v>
      </c>
      <c r="H2190" t="s">
        <v>5661</v>
      </c>
    </row>
    <row r="2191" spans="1:8" x14ac:dyDescent="0.25">
      <c r="A2191" s="2" t="s">
        <v>1591</v>
      </c>
      <c r="B2191" s="2" t="s">
        <v>58</v>
      </c>
      <c r="C2191" s="2" t="s">
        <v>1589</v>
      </c>
      <c r="D2191" s="2" t="s">
        <v>50</v>
      </c>
      <c r="E2191" s="2" t="s">
        <v>199</v>
      </c>
      <c r="F2191" s="5">
        <v>169</v>
      </c>
      <c r="G2191">
        <v>1</v>
      </c>
      <c r="H2191" t="s">
        <v>5662</v>
      </c>
    </row>
    <row r="2192" spans="1:8" x14ac:dyDescent="0.25">
      <c r="A2192" s="2" t="s">
        <v>1591</v>
      </c>
      <c r="B2192" s="2" t="s">
        <v>58</v>
      </c>
      <c r="C2192" s="2" t="s">
        <v>1592</v>
      </c>
      <c r="D2192" s="2" t="s">
        <v>50</v>
      </c>
      <c r="E2192" s="2" t="s">
        <v>199</v>
      </c>
      <c r="F2192" s="5">
        <v>7</v>
      </c>
      <c r="G2192">
        <v>2</v>
      </c>
      <c r="H2192" t="s">
        <v>5663</v>
      </c>
    </row>
    <row r="2193" spans="1:8" x14ac:dyDescent="0.25">
      <c r="A2193" s="2" t="s">
        <v>1593</v>
      </c>
      <c r="B2193" s="2" t="s">
        <v>58</v>
      </c>
      <c r="C2193" s="2" t="s">
        <v>1582</v>
      </c>
      <c r="D2193" s="2" t="s">
        <v>50</v>
      </c>
      <c r="E2193" s="2" t="s">
        <v>199</v>
      </c>
      <c r="F2193" s="5">
        <v>559</v>
      </c>
      <c r="G2193">
        <v>1</v>
      </c>
      <c r="H2193" t="s">
        <v>5664</v>
      </c>
    </row>
    <row r="2194" spans="1:8" x14ac:dyDescent="0.25">
      <c r="A2194" s="2" t="s">
        <v>1594</v>
      </c>
      <c r="B2194" s="2" t="s">
        <v>58</v>
      </c>
      <c r="C2194" s="2" t="s">
        <v>1582</v>
      </c>
      <c r="D2194" s="2" t="s">
        <v>50</v>
      </c>
      <c r="E2194" s="2" t="s">
        <v>199</v>
      </c>
      <c r="F2194" s="5">
        <v>794</v>
      </c>
      <c r="G2194">
        <v>1</v>
      </c>
      <c r="H2194" t="s">
        <v>5665</v>
      </c>
    </row>
    <row r="2195" spans="1:8" x14ac:dyDescent="0.25">
      <c r="A2195" s="2" t="s">
        <v>1594</v>
      </c>
      <c r="B2195" s="2" t="s">
        <v>58</v>
      </c>
      <c r="C2195" s="2" t="s">
        <v>1595</v>
      </c>
      <c r="D2195" s="2" t="s">
        <v>50</v>
      </c>
      <c r="E2195" s="2" t="s">
        <v>199</v>
      </c>
      <c r="F2195" s="5">
        <v>15</v>
      </c>
      <c r="G2195">
        <v>2</v>
      </c>
      <c r="H2195" t="s">
        <v>5666</v>
      </c>
    </row>
    <row r="2196" spans="1:8" x14ac:dyDescent="0.25">
      <c r="A2196" s="2" t="s">
        <v>1596</v>
      </c>
      <c r="B2196" s="2" t="s">
        <v>58</v>
      </c>
      <c r="C2196" s="2" t="s">
        <v>1582</v>
      </c>
      <c r="D2196" s="2" t="s">
        <v>50</v>
      </c>
      <c r="E2196" s="2" t="s">
        <v>199</v>
      </c>
      <c r="F2196" s="5">
        <v>226</v>
      </c>
      <c r="G2196">
        <v>1</v>
      </c>
      <c r="H2196" t="s">
        <v>5667</v>
      </c>
    </row>
    <row r="2197" spans="1:8" x14ac:dyDescent="0.25">
      <c r="A2197" s="2" t="s">
        <v>1597</v>
      </c>
      <c r="B2197" s="2" t="s">
        <v>58</v>
      </c>
      <c r="C2197" s="2" t="s">
        <v>1582</v>
      </c>
      <c r="D2197" s="2" t="s">
        <v>50</v>
      </c>
      <c r="E2197" s="2" t="s">
        <v>199</v>
      </c>
      <c r="F2197" s="5">
        <v>1124</v>
      </c>
      <c r="G2197">
        <v>1</v>
      </c>
      <c r="H2197" t="s">
        <v>5668</v>
      </c>
    </row>
    <row r="2198" spans="1:8" x14ac:dyDescent="0.25">
      <c r="A2198" s="2" t="s">
        <v>1598</v>
      </c>
      <c r="B2198" s="2" t="s">
        <v>58</v>
      </c>
      <c r="C2198" s="2" t="s">
        <v>1582</v>
      </c>
      <c r="D2198" s="2" t="s">
        <v>50</v>
      </c>
      <c r="E2198" s="2" t="s">
        <v>199</v>
      </c>
      <c r="F2198" s="5">
        <v>744</v>
      </c>
      <c r="G2198">
        <v>1</v>
      </c>
      <c r="H2198" t="s">
        <v>5669</v>
      </c>
    </row>
    <row r="2199" spans="1:8" x14ac:dyDescent="0.25">
      <c r="A2199" s="2" t="s">
        <v>1598</v>
      </c>
      <c r="B2199" s="2" t="s">
        <v>58</v>
      </c>
      <c r="C2199" s="2" t="s">
        <v>1589</v>
      </c>
      <c r="D2199" s="2" t="s">
        <v>50</v>
      </c>
      <c r="E2199" s="2" t="s">
        <v>199</v>
      </c>
      <c r="F2199" s="5">
        <v>1</v>
      </c>
      <c r="G2199">
        <v>2</v>
      </c>
      <c r="H2199" t="s">
        <v>5670</v>
      </c>
    </row>
    <row r="2200" spans="1:8" x14ac:dyDescent="0.25">
      <c r="A2200" s="2" t="s">
        <v>1599</v>
      </c>
      <c r="B2200" s="2" t="s">
        <v>58</v>
      </c>
      <c r="C2200" s="2" t="s">
        <v>1582</v>
      </c>
      <c r="D2200" s="2" t="s">
        <v>50</v>
      </c>
      <c r="E2200" s="2" t="s">
        <v>199</v>
      </c>
      <c r="F2200" s="5">
        <v>1212</v>
      </c>
      <c r="G2200">
        <v>1</v>
      </c>
      <c r="H2200" t="s">
        <v>5671</v>
      </c>
    </row>
    <row r="2201" spans="1:8" x14ac:dyDescent="0.25">
      <c r="A2201" s="2" t="s">
        <v>1599</v>
      </c>
      <c r="B2201" s="2" t="s">
        <v>58</v>
      </c>
      <c r="C2201" s="2" t="s">
        <v>551</v>
      </c>
      <c r="D2201" s="2" t="s">
        <v>50</v>
      </c>
      <c r="E2201" s="2" t="s">
        <v>199</v>
      </c>
      <c r="F2201" s="5">
        <v>1</v>
      </c>
      <c r="G2201">
        <v>2</v>
      </c>
      <c r="H2201" t="s">
        <v>5672</v>
      </c>
    </row>
    <row r="2202" spans="1:8" x14ac:dyDescent="0.25">
      <c r="A2202" s="2" t="s">
        <v>1599</v>
      </c>
      <c r="B2202" s="2" t="s">
        <v>58</v>
      </c>
      <c r="C2202" s="2" t="s">
        <v>1595</v>
      </c>
      <c r="D2202" s="2" t="s">
        <v>50</v>
      </c>
      <c r="E2202" s="2" t="s">
        <v>199</v>
      </c>
      <c r="F2202" s="5">
        <v>1</v>
      </c>
      <c r="G2202">
        <v>3</v>
      </c>
      <c r="H2202" t="s">
        <v>5673</v>
      </c>
    </row>
    <row r="2203" spans="1:8" x14ac:dyDescent="0.25">
      <c r="A2203" s="2" t="s">
        <v>1600</v>
      </c>
      <c r="B2203" s="2" t="s">
        <v>58</v>
      </c>
      <c r="C2203" s="2" t="s">
        <v>1582</v>
      </c>
      <c r="D2203" s="2" t="s">
        <v>50</v>
      </c>
      <c r="E2203" s="2" t="s">
        <v>199</v>
      </c>
      <c r="F2203" s="5">
        <v>805</v>
      </c>
      <c r="G2203">
        <v>1</v>
      </c>
      <c r="H2203" t="s">
        <v>5674</v>
      </c>
    </row>
    <row r="2204" spans="1:8" x14ac:dyDescent="0.25">
      <c r="A2204" s="2" t="s">
        <v>1600</v>
      </c>
      <c r="B2204" s="2" t="s">
        <v>58</v>
      </c>
      <c r="C2204" s="2" t="s">
        <v>1589</v>
      </c>
      <c r="D2204" s="2" t="s">
        <v>50</v>
      </c>
      <c r="E2204" s="2" t="s">
        <v>199</v>
      </c>
      <c r="F2204" s="5">
        <v>9</v>
      </c>
      <c r="G2204">
        <v>2</v>
      </c>
      <c r="H2204" t="s">
        <v>5675</v>
      </c>
    </row>
    <row r="2205" spans="1:8" x14ac:dyDescent="0.25">
      <c r="A2205" s="2" t="s">
        <v>1601</v>
      </c>
      <c r="B2205" s="2" t="s">
        <v>58</v>
      </c>
      <c r="C2205" s="2" t="s">
        <v>303</v>
      </c>
      <c r="D2205" s="2" t="s">
        <v>50</v>
      </c>
      <c r="E2205" s="2" t="s">
        <v>199</v>
      </c>
      <c r="F2205" s="5">
        <v>1153</v>
      </c>
      <c r="G2205">
        <v>1</v>
      </c>
      <c r="H2205" t="s">
        <v>5676</v>
      </c>
    </row>
    <row r="2206" spans="1:8" x14ac:dyDescent="0.25">
      <c r="A2206" s="2" t="s">
        <v>1601</v>
      </c>
      <c r="B2206" s="2" t="s">
        <v>58</v>
      </c>
      <c r="C2206" s="2" t="s">
        <v>1602</v>
      </c>
      <c r="D2206" s="2" t="s">
        <v>50</v>
      </c>
      <c r="E2206" s="2" t="s">
        <v>199</v>
      </c>
      <c r="F2206" s="5">
        <v>37</v>
      </c>
      <c r="G2206">
        <v>2</v>
      </c>
      <c r="H2206" t="s">
        <v>5677</v>
      </c>
    </row>
    <row r="2207" spans="1:8" x14ac:dyDescent="0.25">
      <c r="A2207" s="2" t="s">
        <v>1601</v>
      </c>
      <c r="B2207" s="2" t="s">
        <v>58</v>
      </c>
      <c r="C2207" s="2" t="s">
        <v>290</v>
      </c>
      <c r="D2207" s="2" t="s">
        <v>50</v>
      </c>
      <c r="E2207" s="2" t="s">
        <v>199</v>
      </c>
      <c r="F2207" s="5">
        <v>17</v>
      </c>
      <c r="G2207">
        <v>3</v>
      </c>
      <c r="H2207" t="s">
        <v>5678</v>
      </c>
    </row>
    <row r="2208" spans="1:8" x14ac:dyDescent="0.25">
      <c r="A2208" s="2" t="s">
        <v>1601</v>
      </c>
      <c r="B2208" s="2" t="s">
        <v>58</v>
      </c>
      <c r="C2208" s="2" t="s">
        <v>1582</v>
      </c>
      <c r="D2208" s="2" t="s">
        <v>50</v>
      </c>
      <c r="E2208" s="2" t="s">
        <v>199</v>
      </c>
      <c r="F2208" s="5">
        <v>2</v>
      </c>
      <c r="G2208">
        <v>4</v>
      </c>
      <c r="H2208" t="s">
        <v>5679</v>
      </c>
    </row>
    <row r="2209" spans="1:8" x14ac:dyDescent="0.25">
      <c r="A2209" s="2" t="s">
        <v>1603</v>
      </c>
      <c r="B2209" s="2" t="s">
        <v>58</v>
      </c>
      <c r="C2209" s="2" t="s">
        <v>290</v>
      </c>
      <c r="D2209" s="2" t="s">
        <v>50</v>
      </c>
      <c r="E2209" s="2" t="s">
        <v>199</v>
      </c>
      <c r="F2209" s="5">
        <v>782</v>
      </c>
      <c r="G2209">
        <v>1</v>
      </c>
      <c r="H2209" t="s">
        <v>5680</v>
      </c>
    </row>
    <row r="2210" spans="1:8" x14ac:dyDescent="0.25">
      <c r="A2210" s="2" t="s">
        <v>1603</v>
      </c>
      <c r="B2210" s="2" t="s">
        <v>58</v>
      </c>
      <c r="C2210" s="2" t="s">
        <v>1582</v>
      </c>
      <c r="D2210" s="2" t="s">
        <v>50</v>
      </c>
      <c r="E2210" s="2" t="s">
        <v>199</v>
      </c>
      <c r="F2210" s="5">
        <v>1</v>
      </c>
      <c r="G2210">
        <v>2</v>
      </c>
      <c r="H2210" t="s">
        <v>5681</v>
      </c>
    </row>
    <row r="2211" spans="1:8" x14ac:dyDescent="0.25">
      <c r="A2211" s="2" t="s">
        <v>1604</v>
      </c>
      <c r="B2211" s="2" t="s">
        <v>58</v>
      </c>
      <c r="C2211" s="2" t="s">
        <v>290</v>
      </c>
      <c r="D2211" s="2" t="s">
        <v>50</v>
      </c>
      <c r="E2211" s="2" t="s">
        <v>199</v>
      </c>
      <c r="F2211" s="5">
        <v>726</v>
      </c>
      <c r="G2211">
        <v>1</v>
      </c>
      <c r="H2211" t="s">
        <v>5682</v>
      </c>
    </row>
    <row r="2212" spans="1:8" x14ac:dyDescent="0.25">
      <c r="A2212" s="2" t="s">
        <v>1604</v>
      </c>
      <c r="B2212" s="2" t="s">
        <v>58</v>
      </c>
      <c r="C2212" s="2" t="s">
        <v>292</v>
      </c>
      <c r="D2212" s="2" t="s">
        <v>50</v>
      </c>
      <c r="E2212" s="2" t="s">
        <v>199</v>
      </c>
      <c r="F2212" s="5">
        <v>97</v>
      </c>
      <c r="G2212">
        <v>2</v>
      </c>
      <c r="H2212" t="s">
        <v>5683</v>
      </c>
    </row>
    <row r="2213" spans="1:8" x14ac:dyDescent="0.25">
      <c r="A2213" s="2" t="s">
        <v>1605</v>
      </c>
      <c r="B2213" s="2" t="s">
        <v>58</v>
      </c>
      <c r="C2213" s="2" t="s">
        <v>1592</v>
      </c>
      <c r="D2213" s="2" t="s">
        <v>50</v>
      </c>
      <c r="E2213" s="2" t="s">
        <v>199</v>
      </c>
      <c r="F2213" s="5">
        <v>1093</v>
      </c>
      <c r="G2213">
        <v>1</v>
      </c>
      <c r="H2213" t="s">
        <v>5684</v>
      </c>
    </row>
    <row r="2214" spans="1:8" x14ac:dyDescent="0.25">
      <c r="A2214" s="2" t="s">
        <v>1606</v>
      </c>
      <c r="B2214" s="2" t="s">
        <v>58</v>
      </c>
      <c r="C2214" s="2" t="s">
        <v>1592</v>
      </c>
      <c r="D2214" s="2" t="s">
        <v>50</v>
      </c>
      <c r="E2214" s="2" t="s">
        <v>199</v>
      </c>
      <c r="F2214" s="5">
        <v>955</v>
      </c>
      <c r="G2214">
        <v>1</v>
      </c>
      <c r="H2214" t="s">
        <v>5685</v>
      </c>
    </row>
    <row r="2215" spans="1:8" x14ac:dyDescent="0.25">
      <c r="A2215" s="2" t="s">
        <v>1606</v>
      </c>
      <c r="B2215" s="2" t="s">
        <v>58</v>
      </c>
      <c r="C2215" s="2" t="s">
        <v>1607</v>
      </c>
      <c r="D2215" s="2" t="s">
        <v>50</v>
      </c>
      <c r="E2215" s="2" t="s">
        <v>199</v>
      </c>
      <c r="F2215" s="5">
        <v>55</v>
      </c>
      <c r="G2215">
        <v>2</v>
      </c>
      <c r="H2215" t="s">
        <v>5686</v>
      </c>
    </row>
    <row r="2216" spans="1:8" x14ac:dyDescent="0.25">
      <c r="A2216" s="2" t="s">
        <v>1608</v>
      </c>
      <c r="B2216" s="2" t="s">
        <v>58</v>
      </c>
      <c r="C2216" s="2" t="s">
        <v>1607</v>
      </c>
      <c r="D2216" s="2" t="s">
        <v>50</v>
      </c>
      <c r="E2216" s="2" t="s">
        <v>199</v>
      </c>
      <c r="F2216" s="5">
        <v>549</v>
      </c>
      <c r="G2216">
        <v>1</v>
      </c>
      <c r="H2216" t="s">
        <v>5687</v>
      </c>
    </row>
    <row r="2217" spans="1:8" x14ac:dyDescent="0.25">
      <c r="A2217" s="2" t="s">
        <v>1608</v>
      </c>
      <c r="B2217" s="2" t="s">
        <v>58</v>
      </c>
      <c r="C2217" s="2" t="s">
        <v>1592</v>
      </c>
      <c r="D2217" s="2" t="s">
        <v>50</v>
      </c>
      <c r="E2217" s="2" t="s">
        <v>199</v>
      </c>
      <c r="F2217" s="5">
        <v>2</v>
      </c>
      <c r="G2217">
        <v>2</v>
      </c>
      <c r="H2217" t="s">
        <v>5688</v>
      </c>
    </row>
    <row r="2218" spans="1:8" x14ac:dyDescent="0.25">
      <c r="A2218" s="2" t="s">
        <v>1609</v>
      </c>
      <c r="B2218" s="2" t="s">
        <v>58</v>
      </c>
      <c r="C2218" s="2" t="s">
        <v>1582</v>
      </c>
      <c r="D2218" s="2" t="s">
        <v>50</v>
      </c>
      <c r="E2218" s="2" t="s">
        <v>199</v>
      </c>
      <c r="F2218" s="5">
        <v>267</v>
      </c>
      <c r="G2218">
        <v>1</v>
      </c>
      <c r="H2218" t="s">
        <v>5689</v>
      </c>
    </row>
    <row r="2219" spans="1:8" x14ac:dyDescent="0.25">
      <c r="A2219" s="2" t="s">
        <v>1609</v>
      </c>
      <c r="B2219" s="2" t="s">
        <v>58</v>
      </c>
      <c r="C2219" s="2" t="s">
        <v>1592</v>
      </c>
      <c r="D2219" s="2" t="s">
        <v>50</v>
      </c>
      <c r="E2219" s="2" t="s">
        <v>199</v>
      </c>
      <c r="F2219" s="5">
        <v>247</v>
      </c>
      <c r="G2219">
        <v>2</v>
      </c>
      <c r="H2219" t="s">
        <v>5690</v>
      </c>
    </row>
    <row r="2220" spans="1:8" x14ac:dyDescent="0.25">
      <c r="A2220" s="2" t="s">
        <v>1610</v>
      </c>
      <c r="B2220" s="2" t="s">
        <v>58</v>
      </c>
      <c r="C2220" s="2" t="s">
        <v>1592</v>
      </c>
      <c r="D2220" s="2" t="s">
        <v>50</v>
      </c>
      <c r="E2220" s="2" t="s">
        <v>199</v>
      </c>
      <c r="F2220" s="5">
        <v>899</v>
      </c>
      <c r="G2220">
        <v>1</v>
      </c>
      <c r="H2220" t="s">
        <v>5691</v>
      </c>
    </row>
    <row r="2221" spans="1:8" x14ac:dyDescent="0.25">
      <c r="A2221" s="2" t="s">
        <v>1611</v>
      </c>
      <c r="B2221" s="2" t="s">
        <v>58</v>
      </c>
      <c r="C2221" s="2" t="s">
        <v>1589</v>
      </c>
      <c r="D2221" s="2" t="s">
        <v>50</v>
      </c>
      <c r="E2221" s="2" t="s">
        <v>199</v>
      </c>
      <c r="F2221" s="5">
        <v>243</v>
      </c>
      <c r="G2221">
        <v>1</v>
      </c>
      <c r="H2221" t="s">
        <v>5692</v>
      </c>
    </row>
    <row r="2222" spans="1:8" x14ac:dyDescent="0.25">
      <c r="A2222" s="2" t="s">
        <v>1612</v>
      </c>
      <c r="B2222" s="2" t="s">
        <v>58</v>
      </c>
      <c r="C2222" s="2" t="s">
        <v>1589</v>
      </c>
      <c r="D2222" s="2" t="s">
        <v>50</v>
      </c>
      <c r="E2222" s="2" t="s">
        <v>199</v>
      </c>
      <c r="F2222" s="5">
        <v>679</v>
      </c>
      <c r="G2222">
        <v>1</v>
      </c>
      <c r="H2222" t="s">
        <v>5693</v>
      </c>
    </row>
    <row r="2223" spans="1:8" x14ac:dyDescent="0.25">
      <c r="A2223" s="2" t="s">
        <v>1613</v>
      </c>
      <c r="B2223" s="2" t="s">
        <v>58</v>
      </c>
      <c r="C2223" s="2" t="s">
        <v>1589</v>
      </c>
      <c r="D2223" s="2" t="s">
        <v>50</v>
      </c>
      <c r="E2223" s="2" t="s">
        <v>199</v>
      </c>
      <c r="F2223" s="5">
        <v>1561</v>
      </c>
      <c r="G2223">
        <v>1</v>
      </c>
      <c r="H2223" t="s">
        <v>5694</v>
      </c>
    </row>
    <row r="2224" spans="1:8" x14ac:dyDescent="0.25">
      <c r="A2224" s="2" t="s">
        <v>1613</v>
      </c>
      <c r="B2224" s="2" t="s">
        <v>58</v>
      </c>
      <c r="C2224" s="2" t="s">
        <v>1582</v>
      </c>
      <c r="D2224" s="2" t="s">
        <v>50</v>
      </c>
      <c r="E2224" s="2" t="s">
        <v>199</v>
      </c>
      <c r="F2224" s="5">
        <v>20</v>
      </c>
      <c r="G2224">
        <v>2</v>
      </c>
      <c r="H2224" t="s">
        <v>5695</v>
      </c>
    </row>
    <row r="2225" spans="1:8" x14ac:dyDescent="0.25">
      <c r="A2225" s="2" t="s">
        <v>1614</v>
      </c>
      <c r="B2225" s="2" t="s">
        <v>58</v>
      </c>
      <c r="C2225" s="2" t="s">
        <v>1584</v>
      </c>
      <c r="D2225" s="2" t="s">
        <v>50</v>
      </c>
      <c r="E2225" s="2" t="s">
        <v>199</v>
      </c>
      <c r="F2225" s="5">
        <v>1259</v>
      </c>
      <c r="G2225">
        <v>1</v>
      </c>
      <c r="H2225" t="s">
        <v>5696</v>
      </c>
    </row>
    <row r="2226" spans="1:8" x14ac:dyDescent="0.25">
      <c r="A2226" s="2" t="s">
        <v>1615</v>
      </c>
      <c r="B2226" s="2" t="s">
        <v>58</v>
      </c>
      <c r="C2226" s="2" t="s">
        <v>1602</v>
      </c>
      <c r="D2226" s="2" t="s">
        <v>50</v>
      </c>
      <c r="E2226" s="2" t="s">
        <v>199</v>
      </c>
      <c r="F2226" s="5">
        <v>511</v>
      </c>
      <c r="G2226">
        <v>1</v>
      </c>
      <c r="H2226" t="s">
        <v>5697</v>
      </c>
    </row>
    <row r="2227" spans="1:8" x14ac:dyDescent="0.25">
      <c r="A2227" s="2" t="s">
        <v>1616</v>
      </c>
      <c r="B2227" s="2" t="s">
        <v>58</v>
      </c>
      <c r="C2227" s="2" t="s">
        <v>1592</v>
      </c>
      <c r="D2227" s="2" t="s">
        <v>50</v>
      </c>
      <c r="E2227" s="2" t="s">
        <v>199</v>
      </c>
      <c r="F2227" s="5">
        <v>312</v>
      </c>
      <c r="G2227">
        <v>1</v>
      </c>
      <c r="H2227" t="s">
        <v>5698</v>
      </c>
    </row>
    <row r="2228" spans="1:8" x14ac:dyDescent="0.25">
      <c r="A2228" s="2" t="s">
        <v>1617</v>
      </c>
      <c r="B2228" s="2" t="s">
        <v>58</v>
      </c>
      <c r="C2228" s="2" t="s">
        <v>1582</v>
      </c>
      <c r="D2228" s="2" t="s">
        <v>50</v>
      </c>
      <c r="E2228" s="2" t="s">
        <v>199</v>
      </c>
      <c r="F2228" s="5">
        <v>410</v>
      </c>
      <c r="G2228">
        <v>1</v>
      </c>
      <c r="H2228" t="s">
        <v>5699</v>
      </c>
    </row>
    <row r="2229" spans="1:8" x14ac:dyDescent="0.25">
      <c r="A2229" s="2" t="s">
        <v>1618</v>
      </c>
      <c r="B2229" s="2" t="s">
        <v>58</v>
      </c>
      <c r="C2229" s="2" t="s">
        <v>1582</v>
      </c>
      <c r="D2229" s="2" t="s">
        <v>50</v>
      </c>
      <c r="E2229" s="2" t="s">
        <v>199</v>
      </c>
      <c r="F2229" s="5">
        <v>1362</v>
      </c>
      <c r="G2229">
        <v>1</v>
      </c>
      <c r="H2229" t="s">
        <v>5700</v>
      </c>
    </row>
    <row r="2230" spans="1:8" x14ac:dyDescent="0.25">
      <c r="A2230" s="2" t="s">
        <v>1618</v>
      </c>
      <c r="B2230" s="2" t="s">
        <v>58</v>
      </c>
      <c r="C2230" s="2" t="s">
        <v>1602</v>
      </c>
      <c r="D2230" s="2" t="s">
        <v>50</v>
      </c>
      <c r="E2230" s="2" t="s">
        <v>199</v>
      </c>
      <c r="F2230" s="5">
        <v>6</v>
      </c>
      <c r="G2230">
        <v>2</v>
      </c>
      <c r="H2230" t="s">
        <v>5701</v>
      </c>
    </row>
    <row r="2231" spans="1:8" x14ac:dyDescent="0.25">
      <c r="A2231" s="2" t="s">
        <v>1619</v>
      </c>
      <c r="B2231" s="2" t="s">
        <v>58</v>
      </c>
      <c r="C2231" s="2" t="s">
        <v>1589</v>
      </c>
      <c r="D2231" s="2" t="s">
        <v>50</v>
      </c>
      <c r="E2231" s="2" t="s">
        <v>199</v>
      </c>
      <c r="F2231" s="5">
        <v>1031</v>
      </c>
      <c r="G2231">
        <v>1</v>
      </c>
      <c r="H2231" t="s">
        <v>5702</v>
      </c>
    </row>
    <row r="2232" spans="1:8" x14ac:dyDescent="0.25">
      <c r="A2232" s="2" t="s">
        <v>1620</v>
      </c>
      <c r="B2232" s="2" t="s">
        <v>58</v>
      </c>
      <c r="C2232" s="2" t="s">
        <v>1584</v>
      </c>
      <c r="D2232" s="2" t="s">
        <v>50</v>
      </c>
      <c r="E2232" s="2" t="s">
        <v>199</v>
      </c>
      <c r="F2232" s="5">
        <v>579</v>
      </c>
      <c r="G2232">
        <v>1</v>
      </c>
      <c r="H2232" t="s">
        <v>5703</v>
      </c>
    </row>
    <row r="2233" spans="1:8" x14ac:dyDescent="0.25">
      <c r="A2233" s="2" t="s">
        <v>1620</v>
      </c>
      <c r="B2233" s="2" t="s">
        <v>58</v>
      </c>
      <c r="C2233" s="2" t="s">
        <v>1582</v>
      </c>
      <c r="D2233" s="2" t="s">
        <v>50</v>
      </c>
      <c r="E2233" s="2" t="s">
        <v>199</v>
      </c>
      <c r="F2233" s="5">
        <v>10</v>
      </c>
      <c r="G2233">
        <v>2</v>
      </c>
      <c r="H2233" t="s">
        <v>5704</v>
      </c>
    </row>
    <row r="2234" spans="1:8" x14ac:dyDescent="0.25">
      <c r="A2234" s="2" t="s">
        <v>1621</v>
      </c>
      <c r="B2234" s="2" t="s">
        <v>58</v>
      </c>
      <c r="C2234" s="2" t="s">
        <v>1592</v>
      </c>
      <c r="D2234" s="2" t="s">
        <v>50</v>
      </c>
      <c r="E2234" s="2" t="s">
        <v>199</v>
      </c>
      <c r="F2234" s="5">
        <v>477</v>
      </c>
      <c r="G2234">
        <v>1</v>
      </c>
      <c r="H2234" t="s">
        <v>5705</v>
      </c>
    </row>
    <row r="2235" spans="1:8" x14ac:dyDescent="0.25">
      <c r="A2235" s="2" t="s">
        <v>1622</v>
      </c>
      <c r="B2235" s="2" t="s">
        <v>58</v>
      </c>
      <c r="C2235" s="2" t="s">
        <v>290</v>
      </c>
      <c r="D2235" s="2" t="s">
        <v>50</v>
      </c>
      <c r="E2235" s="2" t="s">
        <v>199</v>
      </c>
      <c r="F2235" s="5">
        <v>645</v>
      </c>
      <c r="G2235">
        <v>1</v>
      </c>
      <c r="H2235" t="s">
        <v>5706</v>
      </c>
    </row>
    <row r="2236" spans="1:8" x14ac:dyDescent="0.25">
      <c r="A2236" s="2" t="s">
        <v>1623</v>
      </c>
      <c r="B2236" s="2" t="s">
        <v>58</v>
      </c>
      <c r="C2236" s="2" t="s">
        <v>1607</v>
      </c>
      <c r="D2236" s="2" t="s">
        <v>50</v>
      </c>
      <c r="E2236" s="2" t="s">
        <v>199</v>
      </c>
      <c r="F2236" s="5">
        <v>540</v>
      </c>
      <c r="G2236">
        <v>1</v>
      </c>
      <c r="H2236" t="s">
        <v>5707</v>
      </c>
    </row>
    <row r="2237" spans="1:8" x14ac:dyDescent="0.25">
      <c r="A2237" s="2" t="s">
        <v>1623</v>
      </c>
      <c r="B2237" s="2" t="s">
        <v>58</v>
      </c>
      <c r="C2237" s="2" t="s">
        <v>292</v>
      </c>
      <c r="D2237" s="2" t="s">
        <v>50</v>
      </c>
      <c r="E2237" s="2" t="s">
        <v>199</v>
      </c>
      <c r="F2237" s="5">
        <v>24</v>
      </c>
      <c r="G2237">
        <v>2</v>
      </c>
      <c r="H2237" t="s">
        <v>5708</v>
      </c>
    </row>
    <row r="2238" spans="1:8" x14ac:dyDescent="0.25">
      <c r="A2238" s="2" t="s">
        <v>1624</v>
      </c>
      <c r="B2238" s="2" t="s">
        <v>58</v>
      </c>
      <c r="C2238" s="2" t="s">
        <v>1592</v>
      </c>
      <c r="D2238" s="2" t="s">
        <v>50</v>
      </c>
      <c r="E2238" s="2" t="s">
        <v>199</v>
      </c>
      <c r="F2238" s="5">
        <v>590</v>
      </c>
      <c r="G2238">
        <v>1</v>
      </c>
      <c r="H2238" t="s">
        <v>5709</v>
      </c>
    </row>
    <row r="2239" spans="1:8" x14ac:dyDescent="0.25">
      <c r="A2239" s="2" t="s">
        <v>1625</v>
      </c>
      <c r="B2239" s="2" t="s">
        <v>58</v>
      </c>
      <c r="C2239" s="2" t="s">
        <v>1592</v>
      </c>
      <c r="D2239" s="2" t="s">
        <v>50</v>
      </c>
      <c r="E2239" s="2" t="s">
        <v>199</v>
      </c>
      <c r="F2239" s="5">
        <v>183</v>
      </c>
      <c r="G2239">
        <v>1</v>
      </c>
      <c r="H2239" t="s">
        <v>5710</v>
      </c>
    </row>
    <row r="2240" spans="1:8" x14ac:dyDescent="0.25">
      <c r="A2240" s="2" t="s">
        <v>1626</v>
      </c>
      <c r="B2240" s="2" t="s">
        <v>58</v>
      </c>
      <c r="C2240" s="2" t="s">
        <v>1592</v>
      </c>
      <c r="D2240" s="2" t="s">
        <v>50</v>
      </c>
      <c r="E2240" s="2" t="s">
        <v>199</v>
      </c>
      <c r="F2240" s="5">
        <v>786</v>
      </c>
      <c r="G2240">
        <v>1</v>
      </c>
      <c r="H2240" t="s">
        <v>5711</v>
      </c>
    </row>
    <row r="2241" spans="1:8" x14ac:dyDescent="0.25">
      <c r="A2241" s="2" t="s">
        <v>1627</v>
      </c>
      <c r="B2241" s="2" t="s">
        <v>58</v>
      </c>
      <c r="C2241" s="2" t="s">
        <v>1582</v>
      </c>
      <c r="D2241" s="2" t="s">
        <v>50</v>
      </c>
      <c r="E2241" s="2" t="s">
        <v>199</v>
      </c>
      <c r="F2241" s="5">
        <v>234</v>
      </c>
      <c r="G2241">
        <v>1</v>
      </c>
      <c r="H2241" t="s">
        <v>5712</v>
      </c>
    </row>
    <row r="2242" spans="1:8" x14ac:dyDescent="0.25">
      <c r="A2242" s="2" t="s">
        <v>1627</v>
      </c>
      <c r="B2242" s="2" t="s">
        <v>58</v>
      </c>
      <c r="C2242" s="2" t="s">
        <v>1592</v>
      </c>
      <c r="D2242" s="2" t="s">
        <v>50</v>
      </c>
      <c r="E2242" s="2" t="s">
        <v>199</v>
      </c>
      <c r="F2242" s="5">
        <v>5</v>
      </c>
      <c r="G2242">
        <v>2</v>
      </c>
      <c r="H2242" t="s">
        <v>5713</v>
      </c>
    </row>
    <row r="2243" spans="1:8" x14ac:dyDescent="0.25">
      <c r="A2243" s="2" t="s">
        <v>1628</v>
      </c>
      <c r="B2243" s="2" t="s">
        <v>58</v>
      </c>
      <c r="C2243" s="2" t="s">
        <v>1582</v>
      </c>
      <c r="D2243" s="2" t="s">
        <v>50</v>
      </c>
      <c r="E2243" s="2" t="s">
        <v>199</v>
      </c>
      <c r="F2243" s="5">
        <v>103</v>
      </c>
      <c r="G2243">
        <v>1</v>
      </c>
      <c r="H2243" t="s">
        <v>5714</v>
      </c>
    </row>
    <row r="2244" spans="1:8" x14ac:dyDescent="0.25">
      <c r="A2244" s="2" t="s">
        <v>1629</v>
      </c>
      <c r="B2244" s="2" t="s">
        <v>58</v>
      </c>
      <c r="C2244" s="2" t="s">
        <v>1592</v>
      </c>
      <c r="D2244" s="2" t="s">
        <v>50</v>
      </c>
      <c r="E2244" s="2" t="s">
        <v>199</v>
      </c>
      <c r="F2244" s="5">
        <v>726</v>
      </c>
      <c r="G2244">
        <v>1</v>
      </c>
      <c r="H2244" t="s">
        <v>5715</v>
      </c>
    </row>
    <row r="2245" spans="1:8" x14ac:dyDescent="0.25">
      <c r="A2245" s="2" t="s">
        <v>1629</v>
      </c>
      <c r="B2245" s="2" t="s">
        <v>58</v>
      </c>
      <c r="C2245" s="2" t="s">
        <v>1582</v>
      </c>
      <c r="D2245" s="2" t="s">
        <v>50</v>
      </c>
      <c r="E2245" s="2" t="s">
        <v>199</v>
      </c>
      <c r="F2245" s="5">
        <v>40</v>
      </c>
      <c r="G2245">
        <v>2</v>
      </c>
      <c r="H2245" t="s">
        <v>5716</v>
      </c>
    </row>
    <row r="2246" spans="1:8" x14ac:dyDescent="0.25">
      <c r="A2246" s="2" t="s">
        <v>1630</v>
      </c>
      <c r="B2246" s="2" t="s">
        <v>58</v>
      </c>
      <c r="C2246" s="2" t="s">
        <v>1582</v>
      </c>
      <c r="D2246" s="2" t="s">
        <v>50</v>
      </c>
      <c r="E2246" s="2" t="s">
        <v>199</v>
      </c>
      <c r="F2246" s="5">
        <v>784</v>
      </c>
      <c r="G2246">
        <v>1</v>
      </c>
      <c r="H2246" t="s">
        <v>5717</v>
      </c>
    </row>
    <row r="2247" spans="1:8" x14ac:dyDescent="0.25">
      <c r="A2247" s="2" t="s">
        <v>1630</v>
      </c>
      <c r="B2247" s="2" t="s">
        <v>58</v>
      </c>
      <c r="C2247" s="2" t="s">
        <v>290</v>
      </c>
      <c r="D2247" s="2" t="s">
        <v>50</v>
      </c>
      <c r="E2247" s="2" t="s">
        <v>199</v>
      </c>
      <c r="F2247" s="5">
        <v>9</v>
      </c>
      <c r="G2247">
        <v>2</v>
      </c>
      <c r="H2247" t="s">
        <v>5718</v>
      </c>
    </row>
    <row r="2248" spans="1:8" x14ac:dyDescent="0.25">
      <c r="A2248" s="2" t="s">
        <v>1630</v>
      </c>
      <c r="B2248" s="2" t="s">
        <v>58</v>
      </c>
      <c r="C2248" s="2" t="s">
        <v>1592</v>
      </c>
      <c r="D2248" s="2" t="s">
        <v>50</v>
      </c>
      <c r="E2248" s="2" t="s">
        <v>199</v>
      </c>
      <c r="F2248" s="5">
        <v>4</v>
      </c>
      <c r="G2248">
        <v>3</v>
      </c>
      <c r="H2248" t="s">
        <v>5719</v>
      </c>
    </row>
    <row r="2249" spans="1:8" x14ac:dyDescent="0.25">
      <c r="A2249" s="2" t="s">
        <v>1631</v>
      </c>
      <c r="B2249" s="2" t="s">
        <v>58</v>
      </c>
      <c r="C2249" s="2" t="s">
        <v>1582</v>
      </c>
      <c r="D2249" s="2" t="s">
        <v>50</v>
      </c>
      <c r="E2249" s="2" t="s">
        <v>199</v>
      </c>
      <c r="F2249" s="5">
        <v>1072</v>
      </c>
      <c r="G2249">
        <v>1</v>
      </c>
      <c r="H2249" t="s">
        <v>5720</v>
      </c>
    </row>
    <row r="2250" spans="1:8" x14ac:dyDescent="0.25">
      <c r="A2250" s="2" t="s">
        <v>1632</v>
      </c>
      <c r="B2250" s="2" t="s">
        <v>58</v>
      </c>
      <c r="C2250" s="2" t="s">
        <v>1582</v>
      </c>
      <c r="D2250" s="2" t="s">
        <v>50</v>
      </c>
      <c r="E2250" s="2" t="s">
        <v>199</v>
      </c>
      <c r="F2250" s="5">
        <v>87</v>
      </c>
      <c r="G2250">
        <v>1</v>
      </c>
      <c r="H2250" t="s">
        <v>5721</v>
      </c>
    </row>
    <row r="2251" spans="1:8" x14ac:dyDescent="0.25">
      <c r="A2251" s="2" t="s">
        <v>1633</v>
      </c>
      <c r="B2251" s="2" t="s">
        <v>58</v>
      </c>
      <c r="C2251" s="2" t="s">
        <v>1582</v>
      </c>
      <c r="D2251" s="2" t="s">
        <v>50</v>
      </c>
      <c r="E2251" s="2" t="s">
        <v>199</v>
      </c>
      <c r="F2251" s="5">
        <v>15</v>
      </c>
      <c r="G2251">
        <v>1</v>
      </c>
      <c r="H2251" t="s">
        <v>5722</v>
      </c>
    </row>
    <row r="2252" spans="1:8" x14ac:dyDescent="0.25">
      <c r="A2252" s="2" t="s">
        <v>1634</v>
      </c>
      <c r="B2252" s="2" t="s">
        <v>58</v>
      </c>
      <c r="C2252" s="2" t="s">
        <v>1635</v>
      </c>
      <c r="D2252" s="2" t="s">
        <v>50</v>
      </c>
      <c r="E2252" s="2" t="s">
        <v>278</v>
      </c>
      <c r="F2252" s="5">
        <v>682</v>
      </c>
      <c r="G2252">
        <v>1</v>
      </c>
      <c r="H2252" t="s">
        <v>5723</v>
      </c>
    </row>
    <row r="2253" spans="1:8" x14ac:dyDescent="0.25">
      <c r="A2253" s="2" t="s">
        <v>1634</v>
      </c>
      <c r="B2253" s="2" t="s">
        <v>363</v>
      </c>
      <c r="C2253" s="2" t="s">
        <v>736</v>
      </c>
      <c r="D2253" s="2" t="s">
        <v>50</v>
      </c>
      <c r="E2253" s="2" t="s">
        <v>278</v>
      </c>
      <c r="F2253" s="5">
        <v>78</v>
      </c>
      <c r="G2253">
        <v>2</v>
      </c>
      <c r="H2253" t="s">
        <v>5724</v>
      </c>
    </row>
    <row r="2254" spans="1:8" x14ac:dyDescent="0.25">
      <c r="A2254" s="2" t="s">
        <v>1636</v>
      </c>
      <c r="B2254" s="2" t="s">
        <v>363</v>
      </c>
      <c r="C2254" s="2" t="s">
        <v>671</v>
      </c>
      <c r="D2254" s="2" t="s">
        <v>50</v>
      </c>
      <c r="E2254" s="2" t="s">
        <v>278</v>
      </c>
      <c r="F2254" s="5">
        <v>1088</v>
      </c>
      <c r="G2254">
        <v>1</v>
      </c>
      <c r="H2254" t="s">
        <v>5725</v>
      </c>
    </row>
    <row r="2255" spans="1:8" x14ac:dyDescent="0.25">
      <c r="A2255" s="2" t="s">
        <v>1637</v>
      </c>
      <c r="B2255" s="2" t="s">
        <v>363</v>
      </c>
      <c r="C2255" s="2" t="s">
        <v>671</v>
      </c>
      <c r="D2255" s="2" t="s">
        <v>50</v>
      </c>
      <c r="E2255" s="2" t="s">
        <v>278</v>
      </c>
      <c r="F2255" s="5">
        <v>100</v>
      </c>
      <c r="G2255">
        <v>1</v>
      </c>
      <c r="H2255" t="s">
        <v>5726</v>
      </c>
    </row>
    <row r="2256" spans="1:8" x14ac:dyDescent="0.25">
      <c r="A2256" s="2" t="s">
        <v>1638</v>
      </c>
      <c r="B2256" s="2" t="s">
        <v>363</v>
      </c>
      <c r="C2256" s="2" t="s">
        <v>671</v>
      </c>
      <c r="D2256" s="2" t="s">
        <v>50</v>
      </c>
      <c r="E2256" s="2" t="s">
        <v>278</v>
      </c>
      <c r="F2256" s="5">
        <v>897</v>
      </c>
      <c r="G2256">
        <v>1</v>
      </c>
      <c r="H2256" t="s">
        <v>5727</v>
      </c>
    </row>
    <row r="2257" spans="1:8" x14ac:dyDescent="0.25">
      <c r="A2257" s="2" t="s">
        <v>1639</v>
      </c>
      <c r="B2257" s="2" t="s">
        <v>363</v>
      </c>
      <c r="C2257" s="2" t="s">
        <v>671</v>
      </c>
      <c r="D2257" s="2" t="s">
        <v>50</v>
      </c>
      <c r="E2257" s="2" t="s">
        <v>278</v>
      </c>
      <c r="F2257" s="5">
        <v>952</v>
      </c>
      <c r="G2257">
        <v>1</v>
      </c>
      <c r="H2257" t="s">
        <v>5728</v>
      </c>
    </row>
    <row r="2258" spans="1:8" x14ac:dyDescent="0.25">
      <c r="A2258" s="2" t="s">
        <v>1639</v>
      </c>
      <c r="B2258" s="2" t="s">
        <v>363</v>
      </c>
      <c r="C2258" s="2" t="s">
        <v>1640</v>
      </c>
      <c r="D2258" s="2" t="s">
        <v>50</v>
      </c>
      <c r="E2258" s="2" t="s">
        <v>278</v>
      </c>
      <c r="F2258" s="5">
        <v>9</v>
      </c>
      <c r="G2258">
        <v>2</v>
      </c>
      <c r="H2258" t="s">
        <v>5729</v>
      </c>
    </row>
    <row r="2259" spans="1:8" x14ac:dyDescent="0.25">
      <c r="A2259" s="2" t="s">
        <v>1639</v>
      </c>
      <c r="B2259" s="2" t="s">
        <v>363</v>
      </c>
      <c r="C2259" s="2" t="s">
        <v>676</v>
      </c>
      <c r="D2259" s="2" t="s">
        <v>50</v>
      </c>
      <c r="E2259" s="2" t="s">
        <v>278</v>
      </c>
      <c r="F2259" s="5">
        <v>2</v>
      </c>
      <c r="G2259">
        <v>3</v>
      </c>
      <c r="H2259" t="s">
        <v>5730</v>
      </c>
    </row>
    <row r="2260" spans="1:8" x14ac:dyDescent="0.25">
      <c r="A2260" s="2" t="s">
        <v>1641</v>
      </c>
      <c r="B2260" s="2" t="s">
        <v>363</v>
      </c>
      <c r="C2260" s="2" t="s">
        <v>1640</v>
      </c>
      <c r="D2260" s="2" t="s">
        <v>50</v>
      </c>
      <c r="E2260" s="2" t="s">
        <v>278</v>
      </c>
      <c r="F2260" s="5">
        <v>1063</v>
      </c>
      <c r="G2260">
        <v>1</v>
      </c>
      <c r="H2260" t="s">
        <v>5731</v>
      </c>
    </row>
    <row r="2261" spans="1:8" x14ac:dyDescent="0.25">
      <c r="A2261" s="2" t="s">
        <v>1642</v>
      </c>
      <c r="B2261" s="2" t="s">
        <v>363</v>
      </c>
      <c r="C2261" s="2" t="s">
        <v>1640</v>
      </c>
      <c r="D2261" s="2" t="s">
        <v>50</v>
      </c>
      <c r="E2261" s="2" t="s">
        <v>278</v>
      </c>
      <c r="F2261" s="5">
        <v>1338</v>
      </c>
      <c r="G2261">
        <v>1</v>
      </c>
      <c r="H2261" t="s">
        <v>5732</v>
      </c>
    </row>
    <row r="2262" spans="1:8" x14ac:dyDescent="0.25">
      <c r="A2262" s="2" t="s">
        <v>1643</v>
      </c>
      <c r="B2262" s="2" t="s">
        <v>363</v>
      </c>
      <c r="C2262" s="2" t="s">
        <v>1640</v>
      </c>
      <c r="D2262" s="2" t="s">
        <v>50</v>
      </c>
      <c r="E2262" s="2" t="s">
        <v>278</v>
      </c>
      <c r="F2262" s="5">
        <v>704</v>
      </c>
      <c r="G2262">
        <v>1</v>
      </c>
      <c r="H2262" t="s">
        <v>5733</v>
      </c>
    </row>
    <row r="2263" spans="1:8" x14ac:dyDescent="0.25">
      <c r="A2263" s="2" t="s">
        <v>1643</v>
      </c>
      <c r="B2263" s="2" t="s">
        <v>363</v>
      </c>
      <c r="C2263" s="2" t="s">
        <v>736</v>
      </c>
      <c r="D2263" s="2" t="s">
        <v>50</v>
      </c>
      <c r="E2263" s="2" t="s">
        <v>278</v>
      </c>
      <c r="F2263" s="5">
        <v>4</v>
      </c>
      <c r="G2263">
        <v>2</v>
      </c>
      <c r="H2263" t="s">
        <v>5734</v>
      </c>
    </row>
    <row r="2264" spans="1:8" x14ac:dyDescent="0.25">
      <c r="A2264" s="2" t="s">
        <v>1644</v>
      </c>
      <c r="B2264" s="2" t="s">
        <v>363</v>
      </c>
      <c r="C2264" s="2" t="s">
        <v>1640</v>
      </c>
      <c r="D2264" s="2" t="s">
        <v>50</v>
      </c>
      <c r="E2264" s="2" t="s">
        <v>278</v>
      </c>
      <c r="F2264" s="5">
        <v>888</v>
      </c>
      <c r="G2264">
        <v>1</v>
      </c>
      <c r="H2264" t="s">
        <v>5735</v>
      </c>
    </row>
    <row r="2265" spans="1:8" x14ac:dyDescent="0.25">
      <c r="A2265" s="2" t="s">
        <v>1644</v>
      </c>
      <c r="B2265" s="2" t="s">
        <v>363</v>
      </c>
      <c r="C2265" s="2" t="s">
        <v>676</v>
      </c>
      <c r="D2265" s="2" t="s">
        <v>50</v>
      </c>
      <c r="E2265" s="2" t="s">
        <v>278</v>
      </c>
      <c r="F2265" s="5">
        <v>2</v>
      </c>
      <c r="G2265">
        <v>2</v>
      </c>
      <c r="H2265" t="s">
        <v>5736</v>
      </c>
    </row>
    <row r="2266" spans="1:8" x14ac:dyDescent="0.25">
      <c r="A2266" s="2" t="s">
        <v>1645</v>
      </c>
      <c r="B2266" s="2" t="s">
        <v>363</v>
      </c>
      <c r="C2266" s="2" t="s">
        <v>1640</v>
      </c>
      <c r="D2266" s="2" t="s">
        <v>50</v>
      </c>
      <c r="E2266" s="2" t="s">
        <v>278</v>
      </c>
      <c r="F2266" s="5">
        <v>170</v>
      </c>
      <c r="G2266">
        <v>1</v>
      </c>
      <c r="H2266" t="s">
        <v>5737</v>
      </c>
    </row>
    <row r="2267" spans="1:8" x14ac:dyDescent="0.25">
      <c r="A2267" s="2" t="s">
        <v>1645</v>
      </c>
      <c r="B2267" s="2" t="s">
        <v>363</v>
      </c>
      <c r="C2267" s="2" t="s">
        <v>736</v>
      </c>
      <c r="D2267" s="2" t="s">
        <v>50</v>
      </c>
      <c r="E2267" s="2" t="s">
        <v>278</v>
      </c>
      <c r="F2267" s="5">
        <v>136</v>
      </c>
      <c r="G2267">
        <v>2</v>
      </c>
      <c r="H2267" t="s">
        <v>5738</v>
      </c>
    </row>
    <row r="2268" spans="1:8" x14ac:dyDescent="0.25">
      <c r="A2268" s="2" t="s">
        <v>1646</v>
      </c>
      <c r="B2268" s="2" t="s">
        <v>363</v>
      </c>
      <c r="C2268" s="2" t="s">
        <v>736</v>
      </c>
      <c r="D2268" s="2" t="s">
        <v>50</v>
      </c>
      <c r="E2268" s="2" t="s">
        <v>278</v>
      </c>
      <c r="F2268" s="5">
        <v>663</v>
      </c>
      <c r="G2268">
        <v>1</v>
      </c>
      <c r="H2268" t="s">
        <v>5739</v>
      </c>
    </row>
    <row r="2269" spans="1:8" x14ac:dyDescent="0.25">
      <c r="A2269" s="2" t="s">
        <v>1647</v>
      </c>
      <c r="B2269" s="2" t="s">
        <v>58</v>
      </c>
      <c r="C2269" s="2" t="s">
        <v>1635</v>
      </c>
      <c r="D2269" s="2" t="s">
        <v>50</v>
      </c>
      <c r="E2269" s="2" t="s">
        <v>278</v>
      </c>
      <c r="F2269" s="5">
        <v>902</v>
      </c>
      <c r="G2269">
        <v>1</v>
      </c>
      <c r="H2269" t="s">
        <v>5740</v>
      </c>
    </row>
    <row r="2270" spans="1:8" x14ac:dyDescent="0.25">
      <c r="A2270" s="2" t="s">
        <v>1647</v>
      </c>
      <c r="B2270" s="2" t="s">
        <v>363</v>
      </c>
      <c r="C2270" s="2" t="s">
        <v>733</v>
      </c>
      <c r="D2270" s="2" t="s">
        <v>50</v>
      </c>
      <c r="E2270" s="2" t="s">
        <v>278</v>
      </c>
      <c r="F2270" s="5">
        <v>9</v>
      </c>
      <c r="G2270">
        <v>2</v>
      </c>
      <c r="H2270" t="s">
        <v>5741</v>
      </c>
    </row>
    <row r="2271" spans="1:8" x14ac:dyDescent="0.25">
      <c r="A2271" s="2" t="s">
        <v>1647</v>
      </c>
      <c r="B2271" s="2" t="s">
        <v>363</v>
      </c>
      <c r="C2271" s="2" t="s">
        <v>736</v>
      </c>
      <c r="D2271" s="2" t="s">
        <v>50</v>
      </c>
      <c r="E2271" s="2" t="s">
        <v>278</v>
      </c>
      <c r="F2271" s="5">
        <v>1</v>
      </c>
      <c r="G2271">
        <v>3</v>
      </c>
      <c r="H2271" t="s">
        <v>5742</v>
      </c>
    </row>
    <row r="2272" spans="1:8" x14ac:dyDescent="0.25">
      <c r="A2272" s="2" t="s">
        <v>1648</v>
      </c>
      <c r="B2272" s="2" t="s">
        <v>363</v>
      </c>
      <c r="C2272" s="2" t="s">
        <v>736</v>
      </c>
      <c r="D2272" s="2" t="s">
        <v>50</v>
      </c>
      <c r="E2272" s="2" t="s">
        <v>278</v>
      </c>
      <c r="F2272" s="5">
        <v>507</v>
      </c>
      <c r="G2272">
        <v>1</v>
      </c>
      <c r="H2272" t="s">
        <v>5743</v>
      </c>
    </row>
    <row r="2273" spans="1:8" x14ac:dyDescent="0.25">
      <c r="A2273" s="2" t="s">
        <v>1648</v>
      </c>
      <c r="B2273" s="2" t="s">
        <v>363</v>
      </c>
      <c r="C2273" s="2" t="s">
        <v>1640</v>
      </c>
      <c r="D2273" s="2" t="s">
        <v>50</v>
      </c>
      <c r="E2273" s="2" t="s">
        <v>278</v>
      </c>
      <c r="F2273" s="5">
        <v>13</v>
      </c>
      <c r="G2273">
        <v>2</v>
      </c>
      <c r="H2273" t="s">
        <v>5744</v>
      </c>
    </row>
    <row r="2274" spans="1:8" x14ac:dyDescent="0.25">
      <c r="A2274" s="2" t="s">
        <v>1649</v>
      </c>
      <c r="B2274" s="2" t="s">
        <v>58</v>
      </c>
      <c r="C2274" s="2" t="s">
        <v>1635</v>
      </c>
      <c r="D2274" s="2" t="s">
        <v>50</v>
      </c>
      <c r="E2274" s="2" t="s">
        <v>278</v>
      </c>
      <c r="F2274" s="5">
        <v>667</v>
      </c>
      <c r="G2274">
        <v>1</v>
      </c>
      <c r="H2274" t="s">
        <v>5745</v>
      </c>
    </row>
    <row r="2275" spans="1:8" x14ac:dyDescent="0.25">
      <c r="A2275" s="2" t="s">
        <v>1649</v>
      </c>
      <c r="B2275" s="2" t="s">
        <v>363</v>
      </c>
      <c r="C2275" s="2" t="s">
        <v>733</v>
      </c>
      <c r="D2275" s="2" t="s">
        <v>50</v>
      </c>
      <c r="E2275" s="2" t="s">
        <v>278</v>
      </c>
      <c r="F2275" s="5">
        <v>127</v>
      </c>
      <c r="G2275">
        <v>2</v>
      </c>
      <c r="H2275" t="s">
        <v>5746</v>
      </c>
    </row>
    <row r="2276" spans="1:8" x14ac:dyDescent="0.25">
      <c r="A2276" s="2" t="s">
        <v>1650</v>
      </c>
      <c r="B2276" s="2" t="s">
        <v>58</v>
      </c>
      <c r="C2276" s="2" t="s">
        <v>1635</v>
      </c>
      <c r="D2276" s="2" t="s">
        <v>50</v>
      </c>
      <c r="E2276" s="2" t="s">
        <v>278</v>
      </c>
      <c r="F2276" s="5">
        <v>730</v>
      </c>
      <c r="G2276">
        <v>1</v>
      </c>
      <c r="H2276" t="s">
        <v>5747</v>
      </c>
    </row>
    <row r="2277" spans="1:8" x14ac:dyDescent="0.25">
      <c r="A2277" s="2" t="s">
        <v>1651</v>
      </c>
      <c r="B2277" s="2" t="s">
        <v>58</v>
      </c>
      <c r="C2277" s="2" t="s">
        <v>1635</v>
      </c>
      <c r="D2277" s="2" t="s">
        <v>50</v>
      </c>
      <c r="E2277" s="2" t="s">
        <v>278</v>
      </c>
      <c r="F2277" s="5">
        <v>829</v>
      </c>
      <c r="G2277">
        <v>1</v>
      </c>
      <c r="H2277" t="s">
        <v>5748</v>
      </c>
    </row>
    <row r="2278" spans="1:8" x14ac:dyDescent="0.25">
      <c r="A2278" s="2" t="s">
        <v>1651</v>
      </c>
      <c r="B2278" s="2" t="s">
        <v>363</v>
      </c>
      <c r="C2278" s="2" t="s">
        <v>736</v>
      </c>
      <c r="D2278" s="2" t="s">
        <v>50</v>
      </c>
      <c r="E2278" s="2" t="s">
        <v>278</v>
      </c>
      <c r="F2278" s="5">
        <v>79</v>
      </c>
      <c r="G2278">
        <v>2</v>
      </c>
      <c r="H2278" t="s">
        <v>5749</v>
      </c>
    </row>
    <row r="2279" spans="1:8" x14ac:dyDescent="0.25">
      <c r="A2279" s="2" t="s">
        <v>1651</v>
      </c>
      <c r="B2279" s="2" t="s">
        <v>363</v>
      </c>
      <c r="C2279" s="2" t="s">
        <v>1640</v>
      </c>
      <c r="D2279" s="2" t="s">
        <v>50</v>
      </c>
      <c r="E2279" s="2" t="s">
        <v>278</v>
      </c>
      <c r="F2279" s="5">
        <v>73</v>
      </c>
      <c r="G2279">
        <v>3</v>
      </c>
      <c r="H2279" t="s">
        <v>5750</v>
      </c>
    </row>
    <row r="2280" spans="1:8" x14ac:dyDescent="0.25">
      <c r="A2280" s="2" t="s">
        <v>1652</v>
      </c>
      <c r="B2280" s="2" t="s">
        <v>363</v>
      </c>
      <c r="C2280" s="2" t="s">
        <v>736</v>
      </c>
      <c r="D2280" s="2" t="s">
        <v>50</v>
      </c>
      <c r="E2280" s="2" t="s">
        <v>278</v>
      </c>
      <c r="F2280" s="5">
        <v>293</v>
      </c>
      <c r="G2280">
        <v>1</v>
      </c>
      <c r="H2280" t="s">
        <v>5751</v>
      </c>
    </row>
    <row r="2281" spans="1:8" x14ac:dyDescent="0.25">
      <c r="A2281" s="2" t="s">
        <v>1653</v>
      </c>
      <c r="B2281" s="2" t="s">
        <v>58</v>
      </c>
      <c r="C2281" s="2" t="s">
        <v>1635</v>
      </c>
      <c r="D2281" s="2" t="s">
        <v>50</v>
      </c>
      <c r="E2281" s="2" t="s">
        <v>278</v>
      </c>
      <c r="F2281" s="5">
        <v>989</v>
      </c>
      <c r="G2281">
        <v>1</v>
      </c>
      <c r="H2281" t="s">
        <v>5752</v>
      </c>
    </row>
    <row r="2282" spans="1:8" x14ac:dyDescent="0.25">
      <c r="A2282" s="2" t="s">
        <v>1653</v>
      </c>
      <c r="B2282" s="2" t="s">
        <v>363</v>
      </c>
      <c r="C2282" s="2" t="s">
        <v>1640</v>
      </c>
      <c r="D2282" s="2" t="s">
        <v>50</v>
      </c>
      <c r="E2282" s="2" t="s">
        <v>278</v>
      </c>
      <c r="F2282" s="5">
        <v>24</v>
      </c>
      <c r="G2282">
        <v>2</v>
      </c>
      <c r="H2282" t="s">
        <v>5753</v>
      </c>
    </row>
    <row r="2283" spans="1:8" x14ac:dyDescent="0.25">
      <c r="A2283" s="2" t="s">
        <v>1654</v>
      </c>
      <c r="B2283" s="2" t="s">
        <v>58</v>
      </c>
      <c r="C2283" s="2" t="s">
        <v>1635</v>
      </c>
      <c r="D2283" s="2" t="s">
        <v>50</v>
      </c>
      <c r="E2283" s="2" t="s">
        <v>278</v>
      </c>
      <c r="F2283" s="5">
        <v>1068</v>
      </c>
      <c r="G2283">
        <v>1</v>
      </c>
      <c r="H2283" t="s">
        <v>5754</v>
      </c>
    </row>
    <row r="2284" spans="1:8" x14ac:dyDescent="0.25">
      <c r="A2284" s="2" t="s">
        <v>1654</v>
      </c>
      <c r="B2284" s="2" t="s">
        <v>363</v>
      </c>
      <c r="C2284" s="2" t="s">
        <v>671</v>
      </c>
      <c r="D2284" s="2" t="s">
        <v>50</v>
      </c>
      <c r="E2284" s="2" t="s">
        <v>278</v>
      </c>
      <c r="F2284" s="5">
        <v>20</v>
      </c>
      <c r="G2284">
        <v>2</v>
      </c>
      <c r="H2284" t="s">
        <v>5755</v>
      </c>
    </row>
    <row r="2285" spans="1:8" x14ac:dyDescent="0.25">
      <c r="A2285" s="2" t="s">
        <v>1655</v>
      </c>
      <c r="B2285" s="2" t="s">
        <v>363</v>
      </c>
      <c r="C2285" s="2" t="s">
        <v>671</v>
      </c>
      <c r="D2285" s="2" t="s">
        <v>50</v>
      </c>
      <c r="E2285" s="2" t="s">
        <v>278</v>
      </c>
      <c r="F2285" s="5">
        <v>773</v>
      </c>
      <c r="G2285">
        <v>1</v>
      </c>
      <c r="H2285" t="s">
        <v>5756</v>
      </c>
    </row>
    <row r="2286" spans="1:8" x14ac:dyDescent="0.25">
      <c r="A2286" s="2" t="s">
        <v>1655</v>
      </c>
      <c r="B2286" s="2" t="s">
        <v>363</v>
      </c>
      <c r="C2286" s="2" t="s">
        <v>1640</v>
      </c>
      <c r="D2286" s="2" t="s">
        <v>50</v>
      </c>
      <c r="E2286" s="2" t="s">
        <v>278</v>
      </c>
      <c r="F2286" s="5">
        <v>81</v>
      </c>
      <c r="G2286">
        <v>2</v>
      </c>
      <c r="H2286" t="s">
        <v>5757</v>
      </c>
    </row>
    <row r="2287" spans="1:8" x14ac:dyDescent="0.25">
      <c r="A2287" s="2" t="s">
        <v>1655</v>
      </c>
      <c r="B2287" s="2" t="s">
        <v>58</v>
      </c>
      <c r="C2287" s="2" t="s">
        <v>1635</v>
      </c>
      <c r="D2287" s="2" t="s">
        <v>50</v>
      </c>
      <c r="E2287" s="2" t="s">
        <v>278</v>
      </c>
      <c r="F2287" s="5">
        <v>2</v>
      </c>
      <c r="G2287">
        <v>3</v>
      </c>
      <c r="H2287" t="s">
        <v>5758</v>
      </c>
    </row>
    <row r="2288" spans="1:8" x14ac:dyDescent="0.25">
      <c r="A2288" s="2" t="s">
        <v>1656</v>
      </c>
      <c r="B2288" s="2" t="s">
        <v>363</v>
      </c>
      <c r="C2288" s="2" t="s">
        <v>1640</v>
      </c>
      <c r="D2288" s="2" t="s">
        <v>50</v>
      </c>
      <c r="E2288" s="2" t="s">
        <v>278</v>
      </c>
      <c r="F2288" s="5">
        <v>14</v>
      </c>
      <c r="G2288">
        <v>1</v>
      </c>
      <c r="H2288" t="s">
        <v>5759</v>
      </c>
    </row>
    <row r="2289" spans="1:8" x14ac:dyDescent="0.25">
      <c r="A2289" s="2" t="s">
        <v>1657</v>
      </c>
      <c r="B2289" s="2" t="s">
        <v>58</v>
      </c>
      <c r="C2289" s="2" t="s">
        <v>1658</v>
      </c>
      <c r="D2289" s="2" t="s">
        <v>50</v>
      </c>
      <c r="E2289" s="2" t="s">
        <v>278</v>
      </c>
      <c r="F2289" s="5">
        <v>121</v>
      </c>
      <c r="G2289">
        <v>1</v>
      </c>
      <c r="H2289" t="s">
        <v>5760</v>
      </c>
    </row>
    <row r="2290" spans="1:8" x14ac:dyDescent="0.25">
      <c r="A2290" s="2" t="s">
        <v>1659</v>
      </c>
      <c r="B2290" s="2" t="s">
        <v>58</v>
      </c>
      <c r="C2290" s="2" t="s">
        <v>1658</v>
      </c>
      <c r="D2290" s="2" t="s">
        <v>50</v>
      </c>
      <c r="E2290" s="2" t="s">
        <v>278</v>
      </c>
      <c r="F2290" s="5">
        <v>535</v>
      </c>
      <c r="G2290">
        <v>1</v>
      </c>
      <c r="H2290" t="s">
        <v>5761</v>
      </c>
    </row>
    <row r="2291" spans="1:8" x14ac:dyDescent="0.25">
      <c r="A2291" s="2" t="s">
        <v>1660</v>
      </c>
      <c r="B2291" s="2" t="s">
        <v>58</v>
      </c>
      <c r="C2291" s="2" t="s">
        <v>1658</v>
      </c>
      <c r="D2291" s="2" t="s">
        <v>50</v>
      </c>
      <c r="E2291" s="2" t="s">
        <v>278</v>
      </c>
      <c r="F2291" s="5">
        <v>247</v>
      </c>
      <c r="G2291">
        <v>1</v>
      </c>
      <c r="H2291" t="s">
        <v>5762</v>
      </c>
    </row>
    <row r="2292" spans="1:8" x14ac:dyDescent="0.25">
      <c r="A2292" s="2" t="s">
        <v>1661</v>
      </c>
      <c r="B2292" s="2" t="s">
        <v>58</v>
      </c>
      <c r="C2292" s="2" t="s">
        <v>1658</v>
      </c>
      <c r="D2292" s="2" t="s">
        <v>50</v>
      </c>
      <c r="E2292" s="2" t="s">
        <v>278</v>
      </c>
      <c r="F2292" s="5">
        <v>296</v>
      </c>
      <c r="G2292">
        <v>1</v>
      </c>
      <c r="H2292" t="s">
        <v>5763</v>
      </c>
    </row>
    <row r="2293" spans="1:8" x14ac:dyDescent="0.25">
      <c r="A2293" s="2" t="s">
        <v>1662</v>
      </c>
      <c r="B2293" s="2" t="s">
        <v>58</v>
      </c>
      <c r="C2293" s="2" t="s">
        <v>1658</v>
      </c>
      <c r="D2293" s="2" t="s">
        <v>50</v>
      </c>
      <c r="E2293" s="2" t="s">
        <v>278</v>
      </c>
      <c r="F2293" s="5">
        <v>499</v>
      </c>
      <c r="G2293">
        <v>1</v>
      </c>
      <c r="H2293" t="s">
        <v>5764</v>
      </c>
    </row>
    <row r="2294" spans="1:8" x14ac:dyDescent="0.25">
      <c r="A2294" s="2" t="s">
        <v>1663</v>
      </c>
      <c r="B2294" s="2" t="s">
        <v>58</v>
      </c>
      <c r="C2294" s="2" t="s">
        <v>1658</v>
      </c>
      <c r="D2294" s="2" t="s">
        <v>50</v>
      </c>
      <c r="E2294" s="2" t="s">
        <v>278</v>
      </c>
      <c r="F2294" s="5">
        <v>468</v>
      </c>
      <c r="G2294">
        <v>1</v>
      </c>
      <c r="H2294" t="s">
        <v>5765</v>
      </c>
    </row>
    <row r="2295" spans="1:8" x14ac:dyDescent="0.25">
      <c r="A2295" s="2" t="s">
        <v>1664</v>
      </c>
      <c r="B2295" s="2" t="s">
        <v>58</v>
      </c>
      <c r="C2295" s="2" t="s">
        <v>1658</v>
      </c>
      <c r="D2295" s="2" t="s">
        <v>50</v>
      </c>
      <c r="E2295" s="2" t="s">
        <v>278</v>
      </c>
      <c r="F2295" s="5">
        <v>227</v>
      </c>
      <c r="G2295">
        <v>1</v>
      </c>
      <c r="H2295" t="s">
        <v>5766</v>
      </c>
    </row>
    <row r="2296" spans="1:8" x14ac:dyDescent="0.25">
      <c r="A2296" s="2" t="s">
        <v>1665</v>
      </c>
      <c r="B2296" s="2" t="s">
        <v>58</v>
      </c>
      <c r="C2296" s="2" t="s">
        <v>1658</v>
      </c>
      <c r="D2296" s="2" t="s">
        <v>50</v>
      </c>
      <c r="E2296" s="2" t="s">
        <v>278</v>
      </c>
      <c r="F2296" s="5">
        <v>562</v>
      </c>
      <c r="G2296">
        <v>1</v>
      </c>
      <c r="H2296" t="s">
        <v>5767</v>
      </c>
    </row>
    <row r="2297" spans="1:8" x14ac:dyDescent="0.25">
      <c r="A2297" s="2" t="s">
        <v>1665</v>
      </c>
      <c r="B2297" s="2" t="s">
        <v>696</v>
      </c>
      <c r="C2297" s="2" t="s">
        <v>1666</v>
      </c>
      <c r="D2297" s="2" t="s">
        <v>50</v>
      </c>
      <c r="E2297" s="2" t="s">
        <v>150</v>
      </c>
      <c r="F2297" s="5">
        <v>3</v>
      </c>
      <c r="G2297">
        <v>2</v>
      </c>
      <c r="H2297" t="s">
        <v>5768</v>
      </c>
    </row>
    <row r="2298" spans="1:8" x14ac:dyDescent="0.25">
      <c r="A2298" s="2" t="s">
        <v>1667</v>
      </c>
      <c r="B2298" s="2" t="s">
        <v>1173</v>
      </c>
      <c r="C2298" s="2" t="s">
        <v>1184</v>
      </c>
      <c r="D2298" s="2" t="s">
        <v>50</v>
      </c>
      <c r="E2298" s="2" t="s">
        <v>278</v>
      </c>
      <c r="F2298" s="5">
        <v>264</v>
      </c>
      <c r="G2298">
        <v>1</v>
      </c>
      <c r="H2298" t="s">
        <v>5769</v>
      </c>
    </row>
    <row r="2299" spans="1:8" x14ac:dyDescent="0.25">
      <c r="A2299" s="2" t="s">
        <v>1667</v>
      </c>
      <c r="B2299" s="2" t="s">
        <v>58</v>
      </c>
      <c r="C2299" s="2" t="s">
        <v>1658</v>
      </c>
      <c r="D2299" s="2" t="s">
        <v>50</v>
      </c>
      <c r="E2299" s="2" t="s">
        <v>278</v>
      </c>
      <c r="F2299" s="5">
        <v>198</v>
      </c>
      <c r="G2299">
        <v>2</v>
      </c>
      <c r="H2299" t="s">
        <v>5770</v>
      </c>
    </row>
    <row r="2300" spans="1:8" x14ac:dyDescent="0.25">
      <c r="A2300" s="2" t="s">
        <v>1667</v>
      </c>
      <c r="B2300" s="2" t="s">
        <v>58</v>
      </c>
      <c r="C2300" s="2" t="s">
        <v>59</v>
      </c>
      <c r="D2300" s="2" t="s">
        <v>50</v>
      </c>
      <c r="E2300" s="2" t="s">
        <v>51</v>
      </c>
      <c r="F2300" s="5">
        <v>196</v>
      </c>
      <c r="G2300">
        <v>3</v>
      </c>
      <c r="H2300" t="s">
        <v>5771</v>
      </c>
    </row>
    <row r="2301" spans="1:8" x14ac:dyDescent="0.25">
      <c r="A2301" s="2" t="s">
        <v>1668</v>
      </c>
      <c r="B2301" s="2" t="s">
        <v>1173</v>
      </c>
      <c r="C2301" s="2" t="s">
        <v>1184</v>
      </c>
      <c r="D2301" s="2" t="s">
        <v>50</v>
      </c>
      <c r="E2301" s="2" t="s">
        <v>278</v>
      </c>
      <c r="F2301" s="5">
        <v>1180</v>
      </c>
      <c r="G2301">
        <v>1</v>
      </c>
      <c r="H2301" t="s">
        <v>5772</v>
      </c>
    </row>
    <row r="2302" spans="1:8" x14ac:dyDescent="0.25">
      <c r="A2302" s="2" t="s">
        <v>1668</v>
      </c>
      <c r="B2302" s="2" t="s">
        <v>1083</v>
      </c>
      <c r="C2302" s="2" t="s">
        <v>1187</v>
      </c>
      <c r="D2302" s="2" t="s">
        <v>50</v>
      </c>
      <c r="E2302" s="2" t="s">
        <v>278</v>
      </c>
      <c r="F2302" s="5">
        <v>21</v>
      </c>
      <c r="G2302">
        <v>2</v>
      </c>
      <c r="H2302" t="s">
        <v>5773</v>
      </c>
    </row>
    <row r="2303" spans="1:8" x14ac:dyDescent="0.25">
      <c r="A2303" s="2" t="s">
        <v>1669</v>
      </c>
      <c r="B2303" s="2" t="s">
        <v>696</v>
      </c>
      <c r="C2303" s="2" t="s">
        <v>1666</v>
      </c>
      <c r="D2303" s="2" t="s">
        <v>50</v>
      </c>
      <c r="E2303" s="2" t="s">
        <v>150</v>
      </c>
      <c r="F2303" s="5">
        <v>166</v>
      </c>
      <c r="G2303">
        <v>1</v>
      </c>
      <c r="H2303" t="s">
        <v>5774</v>
      </c>
    </row>
    <row r="2304" spans="1:8" x14ac:dyDescent="0.25">
      <c r="A2304" s="2" t="s">
        <v>1669</v>
      </c>
      <c r="B2304" s="2" t="s">
        <v>58</v>
      </c>
      <c r="C2304" s="2" t="s">
        <v>1658</v>
      </c>
      <c r="D2304" s="2" t="s">
        <v>50</v>
      </c>
      <c r="E2304" s="2" t="s">
        <v>278</v>
      </c>
      <c r="F2304" s="5">
        <v>147</v>
      </c>
      <c r="G2304">
        <v>2</v>
      </c>
      <c r="H2304" t="s">
        <v>5775</v>
      </c>
    </row>
    <row r="2305" spans="1:8" x14ac:dyDescent="0.25">
      <c r="A2305" s="2" t="s">
        <v>1669</v>
      </c>
      <c r="B2305" s="2" t="s">
        <v>1173</v>
      </c>
      <c r="C2305" s="2" t="s">
        <v>1184</v>
      </c>
      <c r="D2305" s="2" t="s">
        <v>50</v>
      </c>
      <c r="E2305" s="2" t="s">
        <v>278</v>
      </c>
      <c r="F2305" s="5">
        <v>9</v>
      </c>
      <c r="G2305">
        <v>3</v>
      </c>
      <c r="H2305" t="s">
        <v>5776</v>
      </c>
    </row>
    <row r="2306" spans="1:8" x14ac:dyDescent="0.25">
      <c r="A2306" s="2" t="s">
        <v>1670</v>
      </c>
      <c r="B2306" s="2" t="s">
        <v>58</v>
      </c>
      <c r="C2306" s="2" t="s">
        <v>1658</v>
      </c>
      <c r="D2306" s="2" t="s">
        <v>50</v>
      </c>
      <c r="E2306" s="2" t="s">
        <v>278</v>
      </c>
      <c r="F2306" s="5">
        <v>366</v>
      </c>
      <c r="G2306">
        <v>1</v>
      </c>
      <c r="H2306" t="s">
        <v>5777</v>
      </c>
    </row>
    <row r="2307" spans="1:8" x14ac:dyDescent="0.25">
      <c r="A2307" s="2" t="s">
        <v>1670</v>
      </c>
      <c r="B2307" s="2" t="s">
        <v>1173</v>
      </c>
      <c r="C2307" s="2" t="s">
        <v>1184</v>
      </c>
      <c r="D2307" s="2" t="s">
        <v>50</v>
      </c>
      <c r="E2307" s="2" t="s">
        <v>278</v>
      </c>
      <c r="F2307" s="5">
        <v>1</v>
      </c>
      <c r="G2307">
        <v>2</v>
      </c>
      <c r="H2307" t="s">
        <v>5778</v>
      </c>
    </row>
    <row r="2308" spans="1:8" x14ac:dyDescent="0.25">
      <c r="A2308" s="2" t="s">
        <v>1671</v>
      </c>
      <c r="B2308" s="2" t="s">
        <v>58</v>
      </c>
      <c r="C2308" s="2" t="s">
        <v>1658</v>
      </c>
      <c r="D2308" s="2" t="s">
        <v>50</v>
      </c>
      <c r="E2308" s="2" t="s">
        <v>278</v>
      </c>
      <c r="F2308" s="5">
        <v>585</v>
      </c>
      <c r="G2308">
        <v>1</v>
      </c>
      <c r="H2308" t="s">
        <v>5779</v>
      </c>
    </row>
    <row r="2309" spans="1:8" x14ac:dyDescent="0.25">
      <c r="A2309" s="2" t="s">
        <v>1671</v>
      </c>
      <c r="B2309" s="2" t="s">
        <v>1173</v>
      </c>
      <c r="C2309" s="2" t="s">
        <v>1184</v>
      </c>
      <c r="D2309" s="2" t="s">
        <v>50</v>
      </c>
      <c r="E2309" s="2" t="s">
        <v>278</v>
      </c>
      <c r="F2309" s="5">
        <v>15</v>
      </c>
      <c r="G2309">
        <v>2</v>
      </c>
      <c r="H2309" t="s">
        <v>5780</v>
      </c>
    </row>
    <row r="2310" spans="1:8" x14ac:dyDescent="0.25">
      <c r="A2310" s="2" t="s">
        <v>1672</v>
      </c>
      <c r="B2310" s="2" t="s">
        <v>58</v>
      </c>
      <c r="C2310" s="2" t="s">
        <v>1658</v>
      </c>
      <c r="D2310" s="2" t="s">
        <v>50</v>
      </c>
      <c r="E2310" s="2" t="s">
        <v>278</v>
      </c>
      <c r="F2310" s="5">
        <v>553</v>
      </c>
      <c r="G2310">
        <v>1</v>
      </c>
      <c r="H2310" t="s">
        <v>5781</v>
      </c>
    </row>
    <row r="2311" spans="1:8" x14ac:dyDescent="0.25">
      <c r="A2311" s="2" t="s">
        <v>1673</v>
      </c>
      <c r="B2311" s="2" t="s">
        <v>58</v>
      </c>
      <c r="C2311" s="2" t="s">
        <v>1674</v>
      </c>
      <c r="D2311" s="2" t="s">
        <v>50</v>
      </c>
      <c r="E2311" s="2" t="s">
        <v>51</v>
      </c>
      <c r="F2311" s="5">
        <v>834</v>
      </c>
      <c r="G2311">
        <v>1</v>
      </c>
      <c r="H2311" t="s">
        <v>5782</v>
      </c>
    </row>
    <row r="2312" spans="1:8" x14ac:dyDescent="0.25">
      <c r="A2312" s="2" t="s">
        <v>1675</v>
      </c>
      <c r="B2312" s="2" t="s">
        <v>58</v>
      </c>
      <c r="C2312" s="2" t="s">
        <v>1674</v>
      </c>
      <c r="D2312" s="2" t="s">
        <v>50</v>
      </c>
      <c r="E2312" s="2" t="s">
        <v>51</v>
      </c>
      <c r="F2312" s="5">
        <v>1058</v>
      </c>
      <c r="G2312">
        <v>1</v>
      </c>
      <c r="H2312" t="s">
        <v>5783</v>
      </c>
    </row>
    <row r="2313" spans="1:8" x14ac:dyDescent="0.25">
      <c r="A2313" s="2" t="s">
        <v>1676</v>
      </c>
      <c r="B2313" s="2" t="s">
        <v>58</v>
      </c>
      <c r="C2313" s="2" t="s">
        <v>1674</v>
      </c>
      <c r="D2313" s="2" t="s">
        <v>50</v>
      </c>
      <c r="E2313" s="2" t="s">
        <v>51</v>
      </c>
      <c r="F2313" s="5">
        <v>1146</v>
      </c>
      <c r="G2313">
        <v>1</v>
      </c>
      <c r="H2313" t="s">
        <v>5784</v>
      </c>
    </row>
    <row r="2314" spans="1:8" x14ac:dyDescent="0.25">
      <c r="A2314" s="2" t="s">
        <v>1677</v>
      </c>
      <c r="B2314" s="2" t="s">
        <v>58</v>
      </c>
      <c r="C2314" s="2" t="s">
        <v>1674</v>
      </c>
      <c r="D2314" s="2" t="s">
        <v>50</v>
      </c>
      <c r="E2314" s="2" t="s">
        <v>51</v>
      </c>
      <c r="F2314" s="5">
        <v>634</v>
      </c>
      <c r="G2314">
        <v>1</v>
      </c>
      <c r="H2314" t="s">
        <v>5785</v>
      </c>
    </row>
    <row r="2315" spans="1:8" x14ac:dyDescent="0.25">
      <c r="A2315" s="2" t="s">
        <v>1677</v>
      </c>
      <c r="B2315" s="2" t="s">
        <v>58</v>
      </c>
      <c r="C2315" s="2" t="s">
        <v>59</v>
      </c>
      <c r="D2315" s="2" t="s">
        <v>50</v>
      </c>
      <c r="E2315" s="2" t="s">
        <v>51</v>
      </c>
      <c r="F2315" s="5">
        <v>340</v>
      </c>
      <c r="G2315">
        <v>2</v>
      </c>
      <c r="H2315" t="s">
        <v>5786</v>
      </c>
    </row>
    <row r="2316" spans="1:8" x14ac:dyDescent="0.25">
      <c r="A2316" s="2" t="s">
        <v>1677</v>
      </c>
      <c r="B2316" s="2" t="s">
        <v>58</v>
      </c>
      <c r="C2316" s="2" t="s">
        <v>1658</v>
      </c>
      <c r="D2316" s="2" t="s">
        <v>50</v>
      </c>
      <c r="E2316" s="2" t="s">
        <v>278</v>
      </c>
      <c r="F2316" s="5">
        <v>12</v>
      </c>
      <c r="G2316">
        <v>3</v>
      </c>
      <c r="H2316" t="s">
        <v>5787</v>
      </c>
    </row>
    <row r="2317" spans="1:8" x14ac:dyDescent="0.25">
      <c r="A2317" s="2" t="s">
        <v>1678</v>
      </c>
      <c r="B2317" s="2" t="s">
        <v>58</v>
      </c>
      <c r="C2317" s="2" t="s">
        <v>1674</v>
      </c>
      <c r="D2317" s="2" t="s">
        <v>50</v>
      </c>
      <c r="E2317" s="2" t="s">
        <v>51</v>
      </c>
      <c r="F2317" s="5">
        <v>598</v>
      </c>
      <c r="G2317">
        <v>1</v>
      </c>
      <c r="H2317" t="s">
        <v>5788</v>
      </c>
    </row>
    <row r="2318" spans="1:8" x14ac:dyDescent="0.25">
      <c r="A2318" s="2" t="s">
        <v>1678</v>
      </c>
      <c r="B2318" s="2" t="s">
        <v>58</v>
      </c>
      <c r="C2318" s="2" t="s">
        <v>59</v>
      </c>
      <c r="D2318" s="2" t="s">
        <v>50</v>
      </c>
      <c r="E2318" s="2" t="s">
        <v>51</v>
      </c>
      <c r="F2318" s="5">
        <v>47</v>
      </c>
      <c r="G2318">
        <v>2</v>
      </c>
      <c r="H2318" t="s">
        <v>5789</v>
      </c>
    </row>
    <row r="2319" spans="1:8" x14ac:dyDescent="0.25">
      <c r="A2319" s="2" t="s">
        <v>1678</v>
      </c>
      <c r="B2319" s="2" t="s">
        <v>462</v>
      </c>
      <c r="C2319" s="2" t="s">
        <v>1679</v>
      </c>
      <c r="D2319" s="2" t="s">
        <v>50</v>
      </c>
      <c r="E2319" s="2" t="s">
        <v>51</v>
      </c>
      <c r="F2319" s="5">
        <v>3</v>
      </c>
      <c r="G2319">
        <v>3</v>
      </c>
      <c r="H2319" t="s">
        <v>5790</v>
      </c>
    </row>
    <row r="2320" spans="1:8" x14ac:dyDescent="0.25">
      <c r="A2320" s="2" t="s">
        <v>1680</v>
      </c>
      <c r="B2320" s="2" t="s">
        <v>58</v>
      </c>
      <c r="C2320" s="2" t="s">
        <v>59</v>
      </c>
      <c r="D2320" s="2" t="s">
        <v>50</v>
      </c>
      <c r="E2320" s="2" t="s">
        <v>51</v>
      </c>
      <c r="F2320" s="5">
        <v>1076</v>
      </c>
      <c r="G2320">
        <v>1</v>
      </c>
      <c r="H2320" t="s">
        <v>5791</v>
      </c>
    </row>
    <row r="2321" spans="1:8" x14ac:dyDescent="0.25">
      <c r="A2321" s="2" t="s">
        <v>1680</v>
      </c>
      <c r="B2321" s="2" t="s">
        <v>58</v>
      </c>
      <c r="C2321" s="2" t="s">
        <v>1674</v>
      </c>
      <c r="D2321" s="2" t="s">
        <v>50</v>
      </c>
      <c r="E2321" s="2" t="s">
        <v>51</v>
      </c>
      <c r="F2321" s="5">
        <v>133</v>
      </c>
      <c r="G2321">
        <v>2</v>
      </c>
      <c r="H2321" t="s">
        <v>5792</v>
      </c>
    </row>
    <row r="2322" spans="1:8" x14ac:dyDescent="0.25">
      <c r="A2322" s="2" t="s">
        <v>1681</v>
      </c>
      <c r="B2322" s="2" t="s">
        <v>58</v>
      </c>
      <c r="C2322" s="2" t="s">
        <v>1658</v>
      </c>
      <c r="D2322" s="2" t="s">
        <v>50</v>
      </c>
      <c r="E2322" s="2" t="s">
        <v>278</v>
      </c>
      <c r="F2322" s="5">
        <v>275</v>
      </c>
      <c r="G2322">
        <v>1</v>
      </c>
      <c r="H2322" t="s">
        <v>5793</v>
      </c>
    </row>
    <row r="2323" spans="1:8" x14ac:dyDescent="0.25">
      <c r="A2323" s="2" t="s">
        <v>1682</v>
      </c>
      <c r="B2323" s="2" t="s">
        <v>58</v>
      </c>
      <c r="C2323" s="2" t="s">
        <v>1658</v>
      </c>
      <c r="D2323" s="2" t="s">
        <v>50</v>
      </c>
      <c r="E2323" s="2" t="s">
        <v>278</v>
      </c>
      <c r="F2323" s="5">
        <v>417</v>
      </c>
      <c r="G2323">
        <v>1</v>
      </c>
      <c r="H2323" t="s">
        <v>5794</v>
      </c>
    </row>
    <row r="2324" spans="1:8" x14ac:dyDescent="0.25">
      <c r="A2324" s="2" t="s">
        <v>1683</v>
      </c>
      <c r="B2324" s="2" t="s">
        <v>58</v>
      </c>
      <c r="C2324" s="2" t="s">
        <v>1658</v>
      </c>
      <c r="D2324" s="2" t="s">
        <v>50</v>
      </c>
      <c r="E2324" s="2" t="s">
        <v>278</v>
      </c>
      <c r="F2324" s="5">
        <v>615</v>
      </c>
      <c r="G2324">
        <v>1</v>
      </c>
      <c r="H2324" t="s">
        <v>5795</v>
      </c>
    </row>
    <row r="2325" spans="1:8" x14ac:dyDescent="0.25">
      <c r="A2325" s="2" t="s">
        <v>1684</v>
      </c>
      <c r="B2325" s="2" t="s">
        <v>58</v>
      </c>
      <c r="C2325" s="2" t="s">
        <v>1658</v>
      </c>
      <c r="D2325" s="2" t="s">
        <v>50</v>
      </c>
      <c r="E2325" s="2" t="s">
        <v>278</v>
      </c>
      <c r="F2325" s="5">
        <v>396</v>
      </c>
      <c r="G2325">
        <v>1</v>
      </c>
      <c r="H2325" t="s">
        <v>5796</v>
      </c>
    </row>
    <row r="2326" spans="1:8" x14ac:dyDescent="0.25">
      <c r="A2326" s="2" t="s">
        <v>1685</v>
      </c>
      <c r="B2326" s="2" t="s">
        <v>58</v>
      </c>
      <c r="C2326" s="2" t="s">
        <v>1658</v>
      </c>
      <c r="D2326" s="2" t="s">
        <v>50</v>
      </c>
      <c r="E2326" s="2" t="s">
        <v>278</v>
      </c>
      <c r="F2326" s="5">
        <v>67</v>
      </c>
      <c r="G2326">
        <v>1</v>
      </c>
      <c r="H2326" t="s">
        <v>5797</v>
      </c>
    </row>
    <row r="2327" spans="1:8" x14ac:dyDescent="0.25">
      <c r="A2327" s="2" t="s">
        <v>1686</v>
      </c>
      <c r="B2327" s="2" t="s">
        <v>58</v>
      </c>
      <c r="C2327" s="2" t="s">
        <v>1658</v>
      </c>
      <c r="D2327" s="2" t="s">
        <v>50</v>
      </c>
      <c r="E2327" s="2" t="s">
        <v>278</v>
      </c>
      <c r="F2327" s="5">
        <v>336</v>
      </c>
      <c r="G2327">
        <v>1</v>
      </c>
      <c r="H2327" t="s">
        <v>5798</v>
      </c>
    </row>
    <row r="2328" spans="1:8" x14ac:dyDescent="0.25">
      <c r="A2328" s="2" t="s">
        <v>1687</v>
      </c>
      <c r="B2328" s="2" t="s">
        <v>58</v>
      </c>
      <c r="C2328" s="2" t="s">
        <v>1658</v>
      </c>
      <c r="D2328" s="2" t="s">
        <v>50</v>
      </c>
      <c r="E2328" s="2" t="s">
        <v>278</v>
      </c>
      <c r="F2328" s="5">
        <v>258</v>
      </c>
      <c r="G2328">
        <v>1</v>
      </c>
      <c r="H2328" t="s">
        <v>5799</v>
      </c>
    </row>
    <row r="2329" spans="1:8" x14ac:dyDescent="0.25">
      <c r="A2329" s="2" t="s">
        <v>1688</v>
      </c>
      <c r="B2329" s="2" t="s">
        <v>58</v>
      </c>
      <c r="C2329" s="2" t="s">
        <v>933</v>
      </c>
      <c r="D2329" s="2" t="s">
        <v>50</v>
      </c>
      <c r="E2329" s="2" t="s">
        <v>355</v>
      </c>
      <c r="F2329" s="5">
        <v>1632</v>
      </c>
      <c r="G2329">
        <v>1</v>
      </c>
      <c r="H2329" t="s">
        <v>5800</v>
      </c>
    </row>
    <row r="2330" spans="1:8" x14ac:dyDescent="0.25">
      <c r="A2330" s="2" t="s">
        <v>1688</v>
      </c>
      <c r="B2330" s="2" t="s">
        <v>58</v>
      </c>
      <c r="C2330" s="2" t="s">
        <v>910</v>
      </c>
      <c r="D2330" s="2" t="s">
        <v>50</v>
      </c>
      <c r="E2330" s="2" t="s">
        <v>355</v>
      </c>
      <c r="F2330" s="5">
        <v>685</v>
      </c>
      <c r="G2330">
        <v>2</v>
      </c>
      <c r="H2330" t="s">
        <v>5801</v>
      </c>
    </row>
    <row r="2331" spans="1:8" x14ac:dyDescent="0.25">
      <c r="A2331" s="2" t="s">
        <v>1688</v>
      </c>
      <c r="B2331" s="2" t="s">
        <v>58</v>
      </c>
      <c r="C2331" s="2" t="s">
        <v>605</v>
      </c>
      <c r="D2331" s="2" t="s">
        <v>50</v>
      </c>
      <c r="E2331" s="2" t="s">
        <v>355</v>
      </c>
      <c r="F2331" s="5">
        <v>5</v>
      </c>
      <c r="G2331">
        <v>3</v>
      </c>
      <c r="H2331" t="s">
        <v>5802</v>
      </c>
    </row>
    <row r="2332" spans="1:8" x14ac:dyDescent="0.25">
      <c r="A2332" s="2" t="s">
        <v>1689</v>
      </c>
      <c r="B2332" s="2" t="s">
        <v>58</v>
      </c>
      <c r="C2332" s="2" t="s">
        <v>1690</v>
      </c>
      <c r="D2332" s="2" t="s">
        <v>50</v>
      </c>
      <c r="E2332" s="2" t="s">
        <v>355</v>
      </c>
      <c r="F2332" s="5">
        <v>390</v>
      </c>
      <c r="G2332">
        <v>1</v>
      </c>
      <c r="H2332" t="s">
        <v>5803</v>
      </c>
    </row>
    <row r="2333" spans="1:8" x14ac:dyDescent="0.25">
      <c r="A2333" s="2" t="s">
        <v>1689</v>
      </c>
      <c r="B2333" s="2" t="s">
        <v>58</v>
      </c>
      <c r="C2333" s="2" t="s">
        <v>979</v>
      </c>
      <c r="D2333" s="2" t="s">
        <v>50</v>
      </c>
      <c r="E2333" s="2" t="s">
        <v>355</v>
      </c>
      <c r="F2333" s="5">
        <v>111</v>
      </c>
      <c r="G2333">
        <v>2</v>
      </c>
      <c r="H2333" t="s">
        <v>5804</v>
      </c>
    </row>
    <row r="2334" spans="1:8" x14ac:dyDescent="0.25">
      <c r="A2334" s="2" t="s">
        <v>1691</v>
      </c>
      <c r="B2334" s="2" t="s">
        <v>58</v>
      </c>
      <c r="C2334" s="2" t="s">
        <v>979</v>
      </c>
      <c r="D2334" s="2" t="s">
        <v>50</v>
      </c>
      <c r="E2334" s="2" t="s">
        <v>355</v>
      </c>
      <c r="F2334" s="5">
        <v>320</v>
      </c>
      <c r="G2334">
        <v>1</v>
      </c>
      <c r="H2334" t="s">
        <v>5805</v>
      </c>
    </row>
    <row r="2335" spans="1:8" x14ac:dyDescent="0.25">
      <c r="A2335" s="2" t="s">
        <v>1691</v>
      </c>
      <c r="B2335" s="2" t="s">
        <v>58</v>
      </c>
      <c r="C2335" s="2" t="s">
        <v>972</v>
      </c>
      <c r="D2335" s="2" t="s">
        <v>50</v>
      </c>
      <c r="E2335" s="2" t="s">
        <v>355</v>
      </c>
      <c r="F2335" s="5">
        <v>202</v>
      </c>
      <c r="G2335">
        <v>2</v>
      </c>
      <c r="H2335" t="s">
        <v>5806</v>
      </c>
    </row>
    <row r="2336" spans="1:8" x14ac:dyDescent="0.25">
      <c r="A2336" s="2" t="s">
        <v>1691</v>
      </c>
      <c r="B2336" s="2" t="s">
        <v>58</v>
      </c>
      <c r="C2336" s="2" t="s">
        <v>1690</v>
      </c>
      <c r="D2336" s="2" t="s">
        <v>50</v>
      </c>
      <c r="E2336" s="2" t="s">
        <v>355</v>
      </c>
      <c r="F2336" s="5">
        <v>117</v>
      </c>
      <c r="G2336">
        <v>3</v>
      </c>
      <c r="H2336" t="s">
        <v>5807</v>
      </c>
    </row>
    <row r="2337" spans="1:8" x14ac:dyDescent="0.25">
      <c r="A2337" s="2" t="s">
        <v>1692</v>
      </c>
      <c r="B2337" s="2" t="s">
        <v>58</v>
      </c>
      <c r="C2337" s="2" t="s">
        <v>979</v>
      </c>
      <c r="D2337" s="2" t="s">
        <v>50</v>
      </c>
      <c r="E2337" s="2" t="s">
        <v>355</v>
      </c>
      <c r="F2337" s="5">
        <v>718</v>
      </c>
      <c r="G2337">
        <v>1</v>
      </c>
      <c r="H2337" t="s">
        <v>5808</v>
      </c>
    </row>
    <row r="2338" spans="1:8" x14ac:dyDescent="0.25">
      <c r="A2338" s="2" t="s">
        <v>1693</v>
      </c>
      <c r="B2338" s="2" t="s">
        <v>58</v>
      </c>
      <c r="C2338" s="2" t="s">
        <v>972</v>
      </c>
      <c r="D2338" s="2" t="s">
        <v>50</v>
      </c>
      <c r="E2338" s="2" t="s">
        <v>355</v>
      </c>
      <c r="F2338" s="5">
        <v>522</v>
      </c>
      <c r="G2338">
        <v>1</v>
      </c>
      <c r="H2338" t="s">
        <v>5809</v>
      </c>
    </row>
    <row r="2339" spans="1:8" x14ac:dyDescent="0.25">
      <c r="A2339" s="2" t="s">
        <v>1693</v>
      </c>
      <c r="B2339" s="2" t="s">
        <v>58</v>
      </c>
      <c r="C2339" s="2" t="s">
        <v>1690</v>
      </c>
      <c r="D2339" s="2" t="s">
        <v>50</v>
      </c>
      <c r="E2339" s="2" t="s">
        <v>355</v>
      </c>
      <c r="F2339" s="5">
        <v>6</v>
      </c>
      <c r="G2339">
        <v>2</v>
      </c>
      <c r="H2339" t="s">
        <v>5810</v>
      </c>
    </row>
    <row r="2340" spans="1:8" x14ac:dyDescent="0.25">
      <c r="A2340" s="2" t="s">
        <v>1694</v>
      </c>
      <c r="B2340" s="2" t="s">
        <v>58</v>
      </c>
      <c r="C2340" s="2" t="s">
        <v>972</v>
      </c>
      <c r="D2340" s="2" t="s">
        <v>50</v>
      </c>
      <c r="E2340" s="2" t="s">
        <v>355</v>
      </c>
      <c r="F2340" s="5">
        <v>562</v>
      </c>
      <c r="G2340">
        <v>1</v>
      </c>
      <c r="H2340" t="s">
        <v>5811</v>
      </c>
    </row>
    <row r="2341" spans="1:8" x14ac:dyDescent="0.25">
      <c r="A2341" s="2" t="s">
        <v>1694</v>
      </c>
      <c r="B2341" s="2" t="s">
        <v>58</v>
      </c>
      <c r="C2341" s="2" t="s">
        <v>979</v>
      </c>
      <c r="D2341" s="2" t="s">
        <v>50</v>
      </c>
      <c r="E2341" s="2" t="s">
        <v>355</v>
      </c>
      <c r="F2341" s="5">
        <v>135</v>
      </c>
      <c r="G2341">
        <v>2</v>
      </c>
      <c r="H2341" t="s">
        <v>5812</v>
      </c>
    </row>
    <row r="2342" spans="1:8" x14ac:dyDescent="0.25">
      <c r="A2342" s="2" t="s">
        <v>1695</v>
      </c>
      <c r="B2342" s="2" t="s">
        <v>58</v>
      </c>
      <c r="C2342" s="2" t="s">
        <v>1690</v>
      </c>
      <c r="D2342" s="2" t="s">
        <v>50</v>
      </c>
      <c r="E2342" s="2" t="s">
        <v>355</v>
      </c>
      <c r="F2342" s="5">
        <v>677</v>
      </c>
      <c r="G2342">
        <v>1</v>
      </c>
      <c r="H2342" t="s">
        <v>5813</v>
      </c>
    </row>
    <row r="2343" spans="1:8" x14ac:dyDescent="0.25">
      <c r="A2343" s="2" t="s">
        <v>1695</v>
      </c>
      <c r="B2343" s="2" t="s">
        <v>58</v>
      </c>
      <c r="C2343" s="2" t="s">
        <v>933</v>
      </c>
      <c r="D2343" s="2" t="s">
        <v>50</v>
      </c>
      <c r="E2343" s="2" t="s">
        <v>355</v>
      </c>
      <c r="F2343" s="5">
        <v>24</v>
      </c>
      <c r="G2343">
        <v>2</v>
      </c>
      <c r="H2343" t="s">
        <v>5814</v>
      </c>
    </row>
    <row r="2344" spans="1:8" x14ac:dyDescent="0.25">
      <c r="A2344" s="2" t="s">
        <v>1695</v>
      </c>
      <c r="B2344" s="2" t="s">
        <v>58</v>
      </c>
      <c r="C2344" s="2" t="s">
        <v>910</v>
      </c>
      <c r="D2344" s="2" t="s">
        <v>50</v>
      </c>
      <c r="E2344" s="2" t="s">
        <v>355</v>
      </c>
      <c r="F2344" s="5">
        <v>5</v>
      </c>
      <c r="G2344">
        <v>3</v>
      </c>
      <c r="H2344" t="s">
        <v>5815</v>
      </c>
    </row>
    <row r="2345" spans="1:8" x14ac:dyDescent="0.25">
      <c r="A2345" s="2" t="s">
        <v>1696</v>
      </c>
      <c r="B2345" s="2" t="s">
        <v>58</v>
      </c>
      <c r="C2345" s="2" t="s">
        <v>910</v>
      </c>
      <c r="D2345" s="2" t="s">
        <v>50</v>
      </c>
      <c r="E2345" s="2" t="s">
        <v>355</v>
      </c>
      <c r="F2345" s="5">
        <v>1106</v>
      </c>
      <c r="G2345">
        <v>1</v>
      </c>
      <c r="H2345" t="s">
        <v>5816</v>
      </c>
    </row>
    <row r="2346" spans="1:8" x14ac:dyDescent="0.25">
      <c r="A2346" s="2" t="s">
        <v>1696</v>
      </c>
      <c r="B2346" s="2" t="s">
        <v>58</v>
      </c>
      <c r="C2346" s="2" t="s">
        <v>933</v>
      </c>
      <c r="D2346" s="2" t="s">
        <v>50</v>
      </c>
      <c r="E2346" s="2" t="s">
        <v>355</v>
      </c>
      <c r="F2346" s="5">
        <v>43</v>
      </c>
      <c r="G2346">
        <v>2</v>
      </c>
      <c r="H2346" t="s">
        <v>5817</v>
      </c>
    </row>
    <row r="2347" spans="1:8" x14ac:dyDescent="0.25">
      <c r="A2347" s="2" t="s">
        <v>1697</v>
      </c>
      <c r="B2347" s="2" t="s">
        <v>58</v>
      </c>
      <c r="C2347" s="2" t="s">
        <v>1690</v>
      </c>
      <c r="D2347" s="2" t="s">
        <v>50</v>
      </c>
      <c r="E2347" s="2" t="s">
        <v>355</v>
      </c>
      <c r="F2347" s="5">
        <v>1045</v>
      </c>
      <c r="G2347">
        <v>1</v>
      </c>
      <c r="H2347" t="s">
        <v>5818</v>
      </c>
    </row>
    <row r="2348" spans="1:8" x14ac:dyDescent="0.25">
      <c r="A2348" s="2" t="s">
        <v>1697</v>
      </c>
      <c r="B2348" s="2" t="s">
        <v>58</v>
      </c>
      <c r="C2348" s="2" t="s">
        <v>913</v>
      </c>
      <c r="D2348" s="2" t="s">
        <v>50</v>
      </c>
      <c r="E2348" s="2" t="s">
        <v>355</v>
      </c>
      <c r="F2348" s="5">
        <v>2</v>
      </c>
      <c r="G2348">
        <v>2</v>
      </c>
      <c r="H2348" t="s">
        <v>5819</v>
      </c>
    </row>
    <row r="2349" spans="1:8" x14ac:dyDescent="0.25">
      <c r="A2349" s="2" t="s">
        <v>1697</v>
      </c>
      <c r="B2349" s="2" t="s">
        <v>58</v>
      </c>
      <c r="C2349" s="2" t="s">
        <v>972</v>
      </c>
      <c r="D2349" s="2" t="s">
        <v>50</v>
      </c>
      <c r="E2349" s="2" t="s">
        <v>355</v>
      </c>
      <c r="F2349" s="5">
        <v>1</v>
      </c>
      <c r="G2349">
        <v>3</v>
      </c>
      <c r="H2349" t="s">
        <v>5820</v>
      </c>
    </row>
    <row r="2350" spans="1:8" x14ac:dyDescent="0.25">
      <c r="A2350" s="2" t="s">
        <v>1698</v>
      </c>
      <c r="B2350" s="2" t="s">
        <v>58</v>
      </c>
      <c r="C2350" s="2" t="s">
        <v>972</v>
      </c>
      <c r="D2350" s="2" t="s">
        <v>50</v>
      </c>
      <c r="E2350" s="2" t="s">
        <v>355</v>
      </c>
      <c r="F2350" s="5">
        <v>537</v>
      </c>
      <c r="G2350">
        <v>1</v>
      </c>
      <c r="H2350" t="s">
        <v>5821</v>
      </c>
    </row>
    <row r="2351" spans="1:8" x14ac:dyDescent="0.25">
      <c r="A2351" s="2" t="s">
        <v>1698</v>
      </c>
      <c r="B2351" s="2" t="s">
        <v>58</v>
      </c>
      <c r="C2351" s="2" t="s">
        <v>1690</v>
      </c>
      <c r="D2351" s="2" t="s">
        <v>50</v>
      </c>
      <c r="E2351" s="2" t="s">
        <v>355</v>
      </c>
      <c r="F2351" s="5">
        <v>2</v>
      </c>
      <c r="G2351">
        <v>2</v>
      </c>
      <c r="H2351" t="s">
        <v>5822</v>
      </c>
    </row>
    <row r="2352" spans="1:8" x14ac:dyDescent="0.25">
      <c r="A2352" s="2" t="s">
        <v>1699</v>
      </c>
      <c r="B2352" s="2" t="s">
        <v>58</v>
      </c>
      <c r="C2352" s="2" t="s">
        <v>933</v>
      </c>
      <c r="D2352" s="2" t="s">
        <v>50</v>
      </c>
      <c r="E2352" s="2" t="s">
        <v>355</v>
      </c>
      <c r="F2352" s="5">
        <v>609</v>
      </c>
      <c r="G2352">
        <v>1</v>
      </c>
      <c r="H2352" t="s">
        <v>5823</v>
      </c>
    </row>
    <row r="2353" spans="1:8" x14ac:dyDescent="0.25">
      <c r="A2353" s="2" t="s">
        <v>1699</v>
      </c>
      <c r="B2353" s="2" t="s">
        <v>58</v>
      </c>
      <c r="C2353" s="2" t="s">
        <v>605</v>
      </c>
      <c r="D2353" s="2" t="s">
        <v>50</v>
      </c>
      <c r="E2353" s="2" t="s">
        <v>355</v>
      </c>
      <c r="F2353" s="5">
        <v>30</v>
      </c>
      <c r="G2353">
        <v>2</v>
      </c>
      <c r="H2353" t="s">
        <v>5824</v>
      </c>
    </row>
    <row r="2354" spans="1:8" x14ac:dyDescent="0.25">
      <c r="A2354" s="2" t="s">
        <v>1700</v>
      </c>
      <c r="B2354" s="2" t="s">
        <v>58</v>
      </c>
      <c r="C2354" s="2" t="s">
        <v>605</v>
      </c>
      <c r="D2354" s="2" t="s">
        <v>50</v>
      </c>
      <c r="E2354" s="2" t="s">
        <v>355</v>
      </c>
      <c r="F2354" s="5">
        <v>47</v>
      </c>
      <c r="G2354">
        <v>1</v>
      </c>
      <c r="H2354" t="s">
        <v>3450</v>
      </c>
    </row>
    <row r="2355" spans="1:8" x14ac:dyDescent="0.25">
      <c r="A2355" s="2" t="s">
        <v>1700</v>
      </c>
      <c r="B2355" s="2" t="s">
        <v>58</v>
      </c>
      <c r="C2355" s="2" t="s">
        <v>933</v>
      </c>
      <c r="D2355" s="2" t="s">
        <v>50</v>
      </c>
      <c r="E2355" s="2" t="s">
        <v>355</v>
      </c>
      <c r="F2355" s="5">
        <v>1</v>
      </c>
      <c r="G2355">
        <v>2</v>
      </c>
      <c r="H2355" t="s">
        <v>3451</v>
      </c>
    </row>
    <row r="2356" spans="1:8" x14ac:dyDescent="0.25">
      <c r="A2356" s="2" t="s">
        <v>1701</v>
      </c>
      <c r="B2356" s="2" t="s">
        <v>58</v>
      </c>
      <c r="C2356" s="2" t="s">
        <v>933</v>
      </c>
      <c r="D2356" s="2" t="s">
        <v>50</v>
      </c>
      <c r="E2356" s="2" t="s">
        <v>355</v>
      </c>
      <c r="F2356" s="5">
        <v>695</v>
      </c>
      <c r="G2356">
        <v>1</v>
      </c>
      <c r="H2356" t="s">
        <v>3452</v>
      </c>
    </row>
    <row r="2357" spans="1:8" x14ac:dyDescent="0.25">
      <c r="A2357" s="2" t="s">
        <v>1702</v>
      </c>
      <c r="B2357" s="2" t="s">
        <v>58</v>
      </c>
      <c r="C2357" s="2" t="s">
        <v>979</v>
      </c>
      <c r="D2357" s="2" t="s">
        <v>50</v>
      </c>
      <c r="E2357" s="2" t="s">
        <v>355</v>
      </c>
      <c r="F2357" s="5">
        <v>455</v>
      </c>
      <c r="G2357">
        <v>1</v>
      </c>
      <c r="H2357" t="s">
        <v>5825</v>
      </c>
    </row>
    <row r="2358" spans="1:8" x14ac:dyDescent="0.25">
      <c r="A2358" s="2" t="s">
        <v>1702</v>
      </c>
      <c r="B2358" s="2" t="s">
        <v>58</v>
      </c>
      <c r="C2358" s="2" t="s">
        <v>1690</v>
      </c>
      <c r="D2358" s="2" t="s">
        <v>50</v>
      </c>
      <c r="E2358" s="2" t="s">
        <v>355</v>
      </c>
      <c r="F2358" s="5">
        <v>88</v>
      </c>
      <c r="G2358">
        <v>2</v>
      </c>
      <c r="H2358" t="s">
        <v>5826</v>
      </c>
    </row>
    <row r="2359" spans="1:8" x14ac:dyDescent="0.25">
      <c r="A2359" s="2" t="s">
        <v>1703</v>
      </c>
      <c r="B2359" s="2" t="s">
        <v>58</v>
      </c>
      <c r="C2359" s="2" t="s">
        <v>979</v>
      </c>
      <c r="D2359" s="2" t="s">
        <v>50</v>
      </c>
      <c r="E2359" s="2" t="s">
        <v>355</v>
      </c>
      <c r="F2359" s="5">
        <v>516</v>
      </c>
      <c r="G2359">
        <v>1</v>
      </c>
      <c r="H2359" t="s">
        <v>5827</v>
      </c>
    </row>
    <row r="2360" spans="1:8" x14ac:dyDescent="0.25">
      <c r="A2360" s="2" t="s">
        <v>1704</v>
      </c>
      <c r="B2360" s="2" t="s">
        <v>58</v>
      </c>
      <c r="C2360" s="2" t="s">
        <v>972</v>
      </c>
      <c r="D2360" s="2" t="s">
        <v>50</v>
      </c>
      <c r="E2360" s="2" t="s">
        <v>355</v>
      </c>
      <c r="F2360" s="5">
        <v>571</v>
      </c>
      <c r="G2360">
        <v>1</v>
      </c>
      <c r="H2360" t="s">
        <v>5828</v>
      </c>
    </row>
    <row r="2361" spans="1:8" x14ac:dyDescent="0.25">
      <c r="A2361" s="2" t="s">
        <v>1705</v>
      </c>
      <c r="B2361" s="2" t="s">
        <v>58</v>
      </c>
      <c r="C2361" s="2" t="s">
        <v>1690</v>
      </c>
      <c r="D2361" s="2" t="s">
        <v>50</v>
      </c>
      <c r="E2361" s="2" t="s">
        <v>355</v>
      </c>
      <c r="F2361" s="5">
        <v>691</v>
      </c>
      <c r="G2361">
        <v>1</v>
      </c>
      <c r="H2361" t="s">
        <v>5829</v>
      </c>
    </row>
    <row r="2362" spans="1:8" x14ac:dyDescent="0.25">
      <c r="A2362" s="2" t="s">
        <v>1705</v>
      </c>
      <c r="B2362" s="2" t="s">
        <v>58</v>
      </c>
      <c r="C2362" s="2" t="s">
        <v>972</v>
      </c>
      <c r="D2362" s="2" t="s">
        <v>50</v>
      </c>
      <c r="E2362" s="2" t="s">
        <v>355</v>
      </c>
      <c r="F2362" s="5">
        <v>18</v>
      </c>
      <c r="G2362">
        <v>2</v>
      </c>
      <c r="H2362" t="s">
        <v>5830</v>
      </c>
    </row>
    <row r="2363" spans="1:8" x14ac:dyDescent="0.25">
      <c r="A2363" s="2" t="s">
        <v>1706</v>
      </c>
      <c r="B2363" s="2" t="s">
        <v>58</v>
      </c>
      <c r="C2363" s="2" t="s">
        <v>979</v>
      </c>
      <c r="D2363" s="2" t="s">
        <v>50</v>
      </c>
      <c r="E2363" s="2" t="s">
        <v>355</v>
      </c>
      <c r="F2363" s="5">
        <v>663</v>
      </c>
      <c r="G2363">
        <v>1</v>
      </c>
      <c r="H2363" t="s">
        <v>5831</v>
      </c>
    </row>
    <row r="2364" spans="1:8" x14ac:dyDescent="0.25">
      <c r="A2364" s="2" t="s">
        <v>1707</v>
      </c>
      <c r="B2364" s="2" t="s">
        <v>58</v>
      </c>
      <c r="C2364" s="2" t="s">
        <v>1690</v>
      </c>
      <c r="D2364" s="2" t="s">
        <v>50</v>
      </c>
      <c r="E2364" s="2" t="s">
        <v>355</v>
      </c>
      <c r="F2364" s="5">
        <v>333</v>
      </c>
      <c r="G2364">
        <v>1</v>
      </c>
      <c r="H2364" t="s">
        <v>5832</v>
      </c>
    </row>
    <row r="2365" spans="1:8" x14ac:dyDescent="0.25">
      <c r="A2365" s="2" t="s">
        <v>1707</v>
      </c>
      <c r="B2365" s="2" t="s">
        <v>58</v>
      </c>
      <c r="C2365" s="2" t="s">
        <v>933</v>
      </c>
      <c r="D2365" s="2" t="s">
        <v>50</v>
      </c>
      <c r="E2365" s="2" t="s">
        <v>355</v>
      </c>
      <c r="F2365" s="5">
        <v>260</v>
      </c>
      <c r="G2365">
        <v>2</v>
      </c>
      <c r="H2365" t="s">
        <v>5833</v>
      </c>
    </row>
    <row r="2366" spans="1:8" x14ac:dyDescent="0.25">
      <c r="A2366" s="2" t="s">
        <v>1707</v>
      </c>
      <c r="B2366" s="2" t="s">
        <v>58</v>
      </c>
      <c r="C2366" s="2" t="s">
        <v>910</v>
      </c>
      <c r="D2366" s="2" t="s">
        <v>50</v>
      </c>
      <c r="E2366" s="2" t="s">
        <v>355</v>
      </c>
      <c r="F2366" s="5">
        <v>243</v>
      </c>
      <c r="G2366">
        <v>3</v>
      </c>
      <c r="H2366" t="s">
        <v>5834</v>
      </c>
    </row>
    <row r="2367" spans="1:8" x14ac:dyDescent="0.25">
      <c r="A2367" s="2" t="s">
        <v>1708</v>
      </c>
      <c r="B2367" s="2" t="s">
        <v>58</v>
      </c>
      <c r="C2367" s="2" t="s">
        <v>933</v>
      </c>
      <c r="D2367" s="2" t="s">
        <v>50</v>
      </c>
      <c r="E2367" s="2" t="s">
        <v>355</v>
      </c>
      <c r="F2367" s="5">
        <v>420</v>
      </c>
      <c r="G2367">
        <v>1</v>
      </c>
      <c r="H2367" t="s">
        <v>5835</v>
      </c>
    </row>
    <row r="2368" spans="1:8" x14ac:dyDescent="0.25">
      <c r="A2368" s="2" t="s">
        <v>1708</v>
      </c>
      <c r="B2368" s="2" t="s">
        <v>58</v>
      </c>
      <c r="C2368" s="2" t="s">
        <v>910</v>
      </c>
      <c r="D2368" s="2" t="s">
        <v>50</v>
      </c>
      <c r="E2368" s="2" t="s">
        <v>355</v>
      </c>
      <c r="F2368" s="5">
        <v>6</v>
      </c>
      <c r="G2368">
        <v>2</v>
      </c>
      <c r="H2368" t="s">
        <v>5836</v>
      </c>
    </row>
    <row r="2369" spans="1:8" x14ac:dyDescent="0.25">
      <c r="A2369" s="2" t="s">
        <v>1709</v>
      </c>
      <c r="B2369" s="2" t="s">
        <v>58</v>
      </c>
      <c r="C2369" s="2" t="s">
        <v>1690</v>
      </c>
      <c r="D2369" s="2" t="s">
        <v>50</v>
      </c>
      <c r="E2369" s="2" t="s">
        <v>355</v>
      </c>
      <c r="F2369" s="5">
        <v>357</v>
      </c>
      <c r="G2369">
        <v>1</v>
      </c>
      <c r="H2369" t="s">
        <v>5837</v>
      </c>
    </row>
    <row r="2370" spans="1:8" x14ac:dyDescent="0.25">
      <c r="A2370" s="2" t="s">
        <v>1709</v>
      </c>
      <c r="B2370" s="2" t="s">
        <v>58</v>
      </c>
      <c r="C2370" s="2" t="s">
        <v>605</v>
      </c>
      <c r="D2370" s="2" t="s">
        <v>50</v>
      </c>
      <c r="E2370" s="2" t="s">
        <v>355</v>
      </c>
      <c r="F2370" s="5">
        <v>117</v>
      </c>
      <c r="G2370">
        <v>2</v>
      </c>
      <c r="H2370" t="s">
        <v>5838</v>
      </c>
    </row>
    <row r="2371" spans="1:8" x14ac:dyDescent="0.25">
      <c r="A2371" s="2" t="s">
        <v>1709</v>
      </c>
      <c r="B2371" s="2" t="s">
        <v>58</v>
      </c>
      <c r="C2371" s="2" t="s">
        <v>933</v>
      </c>
      <c r="D2371" s="2" t="s">
        <v>50</v>
      </c>
      <c r="E2371" s="2" t="s">
        <v>355</v>
      </c>
      <c r="F2371" s="5">
        <v>36</v>
      </c>
      <c r="G2371">
        <v>3</v>
      </c>
      <c r="H2371" t="s">
        <v>5839</v>
      </c>
    </row>
    <row r="2372" spans="1:8" x14ac:dyDescent="0.25">
      <c r="A2372" s="2" t="s">
        <v>1709</v>
      </c>
      <c r="B2372" s="2" t="s">
        <v>58</v>
      </c>
      <c r="C2372" s="2" t="s">
        <v>979</v>
      </c>
      <c r="D2372" s="2" t="s">
        <v>50</v>
      </c>
      <c r="E2372" s="2" t="s">
        <v>355</v>
      </c>
      <c r="F2372" s="5">
        <v>1</v>
      </c>
      <c r="G2372">
        <v>4</v>
      </c>
      <c r="H2372" t="s">
        <v>5840</v>
      </c>
    </row>
    <row r="2373" spans="1:8" x14ac:dyDescent="0.25">
      <c r="A2373" s="2" t="s">
        <v>1710</v>
      </c>
      <c r="B2373" s="2" t="s">
        <v>58</v>
      </c>
      <c r="C2373" s="2" t="s">
        <v>933</v>
      </c>
      <c r="D2373" s="2" t="s">
        <v>50</v>
      </c>
      <c r="E2373" s="2" t="s">
        <v>355</v>
      </c>
      <c r="F2373" s="5">
        <v>884</v>
      </c>
      <c r="G2373">
        <v>1</v>
      </c>
      <c r="H2373" t="s">
        <v>5841</v>
      </c>
    </row>
    <row r="2374" spans="1:8" x14ac:dyDescent="0.25">
      <c r="A2374" s="2" t="s">
        <v>1710</v>
      </c>
      <c r="B2374" s="2" t="s">
        <v>58</v>
      </c>
      <c r="C2374" s="2" t="s">
        <v>605</v>
      </c>
      <c r="D2374" s="2" t="s">
        <v>50</v>
      </c>
      <c r="E2374" s="2" t="s">
        <v>355</v>
      </c>
      <c r="F2374" s="5">
        <v>15</v>
      </c>
      <c r="G2374">
        <v>2</v>
      </c>
      <c r="H2374" t="s">
        <v>5842</v>
      </c>
    </row>
    <row r="2375" spans="1:8" x14ac:dyDescent="0.25">
      <c r="A2375" s="2" t="s">
        <v>1711</v>
      </c>
      <c r="B2375" s="2" t="s">
        <v>58</v>
      </c>
      <c r="C2375" s="2" t="s">
        <v>1690</v>
      </c>
      <c r="D2375" s="2" t="s">
        <v>50</v>
      </c>
      <c r="E2375" s="2" t="s">
        <v>355</v>
      </c>
      <c r="F2375" s="5">
        <v>634</v>
      </c>
      <c r="G2375">
        <v>1</v>
      </c>
      <c r="H2375" t="s">
        <v>5843</v>
      </c>
    </row>
    <row r="2376" spans="1:8" x14ac:dyDescent="0.25">
      <c r="A2376" s="2" t="s">
        <v>1711</v>
      </c>
      <c r="B2376" s="2" t="s">
        <v>58</v>
      </c>
      <c r="C2376" s="2" t="s">
        <v>1143</v>
      </c>
      <c r="D2376" s="2" t="s">
        <v>50</v>
      </c>
      <c r="E2376" s="2" t="s">
        <v>355</v>
      </c>
      <c r="F2376" s="5">
        <v>40</v>
      </c>
      <c r="G2376">
        <v>2</v>
      </c>
      <c r="H2376" t="s">
        <v>5844</v>
      </c>
    </row>
    <row r="2377" spans="1:8" x14ac:dyDescent="0.25">
      <c r="A2377" s="2" t="s">
        <v>1711</v>
      </c>
      <c r="B2377" s="2" t="s">
        <v>58</v>
      </c>
      <c r="C2377" s="2" t="s">
        <v>933</v>
      </c>
      <c r="D2377" s="2" t="s">
        <v>50</v>
      </c>
      <c r="E2377" s="2" t="s">
        <v>355</v>
      </c>
      <c r="F2377" s="5">
        <v>6</v>
      </c>
      <c r="G2377">
        <v>3</v>
      </c>
      <c r="H2377" t="s">
        <v>5845</v>
      </c>
    </row>
    <row r="2378" spans="1:8" x14ac:dyDescent="0.25">
      <c r="A2378" s="2" t="s">
        <v>1712</v>
      </c>
      <c r="B2378" s="2" t="s">
        <v>58</v>
      </c>
      <c r="C2378" s="2" t="s">
        <v>1690</v>
      </c>
      <c r="D2378" s="2" t="s">
        <v>50</v>
      </c>
      <c r="E2378" s="2" t="s">
        <v>355</v>
      </c>
      <c r="F2378" s="5">
        <v>2</v>
      </c>
      <c r="G2378">
        <v>1</v>
      </c>
      <c r="H2378" t="s">
        <v>5846</v>
      </c>
    </row>
    <row r="2379" spans="1:8" x14ac:dyDescent="0.25">
      <c r="A2379" s="2" t="s">
        <v>1712</v>
      </c>
      <c r="B2379" s="2" t="s">
        <v>58</v>
      </c>
      <c r="C2379" s="2" t="s">
        <v>917</v>
      </c>
      <c r="D2379" s="2" t="s">
        <v>50</v>
      </c>
      <c r="E2379" s="2" t="s">
        <v>355</v>
      </c>
      <c r="F2379" s="5">
        <v>2</v>
      </c>
      <c r="G2379">
        <v>2</v>
      </c>
      <c r="H2379" t="s">
        <v>5847</v>
      </c>
    </row>
    <row r="2380" spans="1:8" x14ac:dyDescent="0.25">
      <c r="A2380" s="2" t="s">
        <v>1713</v>
      </c>
      <c r="B2380" s="2" t="s">
        <v>58</v>
      </c>
      <c r="C2380" s="2" t="s">
        <v>972</v>
      </c>
      <c r="D2380" s="2" t="s">
        <v>50</v>
      </c>
      <c r="E2380" s="2" t="s">
        <v>355</v>
      </c>
      <c r="F2380" s="5">
        <v>877</v>
      </c>
      <c r="G2380">
        <v>1</v>
      </c>
      <c r="H2380" t="s">
        <v>5848</v>
      </c>
    </row>
    <row r="2381" spans="1:8" x14ac:dyDescent="0.25">
      <c r="A2381" s="2" t="s">
        <v>1714</v>
      </c>
      <c r="B2381" s="2" t="s">
        <v>58</v>
      </c>
      <c r="C2381" s="2" t="s">
        <v>1715</v>
      </c>
      <c r="D2381" s="2" t="s">
        <v>50</v>
      </c>
      <c r="E2381" s="2" t="s">
        <v>457</v>
      </c>
      <c r="F2381" s="5">
        <v>540</v>
      </c>
      <c r="G2381">
        <v>1</v>
      </c>
      <c r="H2381" t="s">
        <v>5849</v>
      </c>
    </row>
    <row r="2382" spans="1:8" x14ac:dyDescent="0.25">
      <c r="A2382" s="2" t="s">
        <v>1716</v>
      </c>
      <c r="B2382" s="2" t="s">
        <v>58</v>
      </c>
      <c r="C2382" s="2" t="s">
        <v>797</v>
      </c>
      <c r="D2382" s="2" t="s">
        <v>50</v>
      </c>
      <c r="E2382" s="2" t="s">
        <v>457</v>
      </c>
      <c r="F2382" s="5">
        <v>739</v>
      </c>
      <c r="G2382">
        <v>1</v>
      </c>
      <c r="H2382" t="s">
        <v>5850</v>
      </c>
    </row>
    <row r="2383" spans="1:8" x14ac:dyDescent="0.25">
      <c r="A2383" s="2" t="s">
        <v>1716</v>
      </c>
      <c r="B2383" s="2" t="s">
        <v>58</v>
      </c>
      <c r="C2383" s="2" t="s">
        <v>1717</v>
      </c>
      <c r="D2383" s="2" t="s">
        <v>50</v>
      </c>
      <c r="E2383" s="2" t="s">
        <v>457</v>
      </c>
      <c r="F2383" s="5">
        <v>4</v>
      </c>
      <c r="G2383">
        <v>2</v>
      </c>
      <c r="H2383" t="s">
        <v>5851</v>
      </c>
    </row>
    <row r="2384" spans="1:8" x14ac:dyDescent="0.25">
      <c r="A2384" s="2" t="s">
        <v>1718</v>
      </c>
      <c r="B2384" s="2" t="s">
        <v>58</v>
      </c>
      <c r="C2384" s="2" t="s">
        <v>797</v>
      </c>
      <c r="D2384" s="2" t="s">
        <v>50</v>
      </c>
      <c r="E2384" s="2" t="s">
        <v>457</v>
      </c>
      <c r="F2384" s="5">
        <v>482</v>
      </c>
      <c r="G2384">
        <v>1</v>
      </c>
      <c r="H2384" t="s">
        <v>5852</v>
      </c>
    </row>
    <row r="2385" spans="1:8" x14ac:dyDescent="0.25">
      <c r="A2385" s="2" t="s">
        <v>1719</v>
      </c>
      <c r="B2385" s="2" t="s">
        <v>58</v>
      </c>
      <c r="C2385" s="2" t="s">
        <v>1720</v>
      </c>
      <c r="D2385" s="2" t="s">
        <v>50</v>
      </c>
      <c r="E2385" s="2" t="s">
        <v>457</v>
      </c>
      <c r="F2385" s="5">
        <v>833</v>
      </c>
      <c r="G2385">
        <v>1</v>
      </c>
      <c r="H2385" t="s">
        <v>5853</v>
      </c>
    </row>
    <row r="2386" spans="1:8" x14ac:dyDescent="0.25">
      <c r="A2386" s="2" t="s">
        <v>1721</v>
      </c>
      <c r="B2386" s="2" t="s">
        <v>58</v>
      </c>
      <c r="C2386" s="2" t="s">
        <v>1715</v>
      </c>
      <c r="D2386" s="2" t="s">
        <v>50</v>
      </c>
      <c r="E2386" s="2" t="s">
        <v>457</v>
      </c>
      <c r="F2386" s="5">
        <v>203</v>
      </c>
      <c r="G2386">
        <v>1</v>
      </c>
      <c r="H2386" t="s">
        <v>5854</v>
      </c>
    </row>
    <row r="2387" spans="1:8" x14ac:dyDescent="0.25">
      <c r="A2387" s="2" t="s">
        <v>1721</v>
      </c>
      <c r="B2387" s="2" t="s">
        <v>58</v>
      </c>
      <c r="C2387" s="2" t="s">
        <v>1720</v>
      </c>
      <c r="D2387" s="2" t="s">
        <v>50</v>
      </c>
      <c r="E2387" s="2" t="s">
        <v>457</v>
      </c>
      <c r="F2387" s="5">
        <v>159</v>
      </c>
      <c r="G2387">
        <v>2</v>
      </c>
      <c r="H2387" t="s">
        <v>5855</v>
      </c>
    </row>
    <row r="2388" spans="1:8" x14ac:dyDescent="0.25">
      <c r="A2388" s="2" t="s">
        <v>1721</v>
      </c>
      <c r="B2388" s="2" t="s">
        <v>58</v>
      </c>
      <c r="C2388" s="2" t="s">
        <v>456</v>
      </c>
      <c r="D2388" s="2" t="s">
        <v>50</v>
      </c>
      <c r="E2388" s="2" t="s">
        <v>457</v>
      </c>
      <c r="F2388" s="5">
        <v>12</v>
      </c>
      <c r="G2388">
        <v>3</v>
      </c>
      <c r="H2388" t="s">
        <v>5856</v>
      </c>
    </row>
    <row r="2389" spans="1:8" x14ac:dyDescent="0.25">
      <c r="A2389" s="2" t="s">
        <v>1722</v>
      </c>
      <c r="B2389" s="2" t="s">
        <v>58</v>
      </c>
      <c r="C2389" s="2" t="s">
        <v>1715</v>
      </c>
      <c r="D2389" s="2" t="s">
        <v>50</v>
      </c>
      <c r="E2389" s="2" t="s">
        <v>457</v>
      </c>
      <c r="F2389" s="5">
        <v>757</v>
      </c>
      <c r="G2389">
        <v>1</v>
      </c>
      <c r="H2389" t="s">
        <v>5857</v>
      </c>
    </row>
    <row r="2390" spans="1:8" x14ac:dyDescent="0.25">
      <c r="A2390" s="2" t="s">
        <v>1722</v>
      </c>
      <c r="B2390" s="2" t="s">
        <v>58</v>
      </c>
      <c r="C2390" s="2" t="s">
        <v>456</v>
      </c>
      <c r="D2390" s="2" t="s">
        <v>50</v>
      </c>
      <c r="E2390" s="2" t="s">
        <v>457</v>
      </c>
      <c r="F2390" s="5">
        <v>94</v>
      </c>
      <c r="G2390">
        <v>2</v>
      </c>
      <c r="H2390" t="s">
        <v>5858</v>
      </c>
    </row>
    <row r="2391" spans="1:8" x14ac:dyDescent="0.25">
      <c r="A2391" s="2" t="s">
        <v>1722</v>
      </c>
      <c r="B2391" s="2" t="s">
        <v>58</v>
      </c>
      <c r="C2391" s="2" t="s">
        <v>797</v>
      </c>
      <c r="D2391" s="2" t="s">
        <v>50</v>
      </c>
      <c r="E2391" s="2" t="s">
        <v>457</v>
      </c>
      <c r="F2391" s="5">
        <v>1</v>
      </c>
      <c r="G2391">
        <v>3</v>
      </c>
      <c r="H2391" t="s">
        <v>5859</v>
      </c>
    </row>
    <row r="2392" spans="1:8" x14ac:dyDescent="0.25">
      <c r="A2392" s="2" t="s">
        <v>1723</v>
      </c>
      <c r="B2392" s="2" t="s">
        <v>58</v>
      </c>
      <c r="C2392" s="2" t="s">
        <v>797</v>
      </c>
      <c r="D2392" s="2" t="s">
        <v>50</v>
      </c>
      <c r="E2392" s="2" t="s">
        <v>457</v>
      </c>
      <c r="F2392" s="5">
        <v>584</v>
      </c>
      <c r="G2392">
        <v>1</v>
      </c>
      <c r="H2392" t="s">
        <v>5860</v>
      </c>
    </row>
    <row r="2393" spans="1:8" x14ac:dyDescent="0.25">
      <c r="A2393" s="2" t="s">
        <v>1723</v>
      </c>
      <c r="B2393" s="2" t="s">
        <v>58</v>
      </c>
      <c r="C2393" s="2" t="s">
        <v>795</v>
      </c>
      <c r="D2393" s="2" t="s">
        <v>50</v>
      </c>
      <c r="E2393" s="2" t="s">
        <v>457</v>
      </c>
      <c r="F2393" s="5">
        <v>155</v>
      </c>
      <c r="G2393">
        <v>2</v>
      </c>
      <c r="H2393" t="s">
        <v>5861</v>
      </c>
    </row>
    <row r="2394" spans="1:8" x14ac:dyDescent="0.25">
      <c r="A2394" s="2" t="s">
        <v>1724</v>
      </c>
      <c r="B2394" s="2" t="s">
        <v>58</v>
      </c>
      <c r="C2394" s="2" t="s">
        <v>797</v>
      </c>
      <c r="D2394" s="2" t="s">
        <v>50</v>
      </c>
      <c r="E2394" s="2" t="s">
        <v>457</v>
      </c>
      <c r="F2394" s="5">
        <v>117</v>
      </c>
      <c r="G2394">
        <v>1</v>
      </c>
      <c r="H2394" t="s">
        <v>5862</v>
      </c>
    </row>
    <row r="2395" spans="1:8" x14ac:dyDescent="0.25">
      <c r="A2395" s="2" t="s">
        <v>1724</v>
      </c>
      <c r="B2395" s="2" t="s">
        <v>58</v>
      </c>
      <c r="C2395" s="2" t="s">
        <v>795</v>
      </c>
      <c r="D2395" s="2" t="s">
        <v>50</v>
      </c>
      <c r="E2395" s="2" t="s">
        <v>457</v>
      </c>
      <c r="F2395" s="5">
        <v>43</v>
      </c>
      <c r="G2395">
        <v>2</v>
      </c>
      <c r="H2395" t="s">
        <v>5863</v>
      </c>
    </row>
    <row r="2396" spans="1:8" x14ac:dyDescent="0.25">
      <c r="A2396" s="2" t="s">
        <v>1724</v>
      </c>
      <c r="B2396" s="2" t="s">
        <v>58</v>
      </c>
      <c r="C2396" s="2" t="s">
        <v>456</v>
      </c>
      <c r="D2396" s="2" t="s">
        <v>50</v>
      </c>
      <c r="E2396" s="2" t="s">
        <v>457</v>
      </c>
      <c r="F2396" s="5">
        <v>6</v>
      </c>
      <c r="G2396">
        <v>3</v>
      </c>
      <c r="H2396" t="s">
        <v>5864</v>
      </c>
    </row>
    <row r="2397" spans="1:8" x14ac:dyDescent="0.25">
      <c r="A2397" s="2" t="s">
        <v>1725</v>
      </c>
      <c r="B2397" s="2" t="s">
        <v>58</v>
      </c>
      <c r="C2397" s="2" t="s">
        <v>456</v>
      </c>
      <c r="D2397" s="2" t="s">
        <v>50</v>
      </c>
      <c r="E2397" s="2" t="s">
        <v>457</v>
      </c>
      <c r="F2397" s="5">
        <v>69</v>
      </c>
      <c r="G2397">
        <v>1</v>
      </c>
      <c r="H2397" t="s">
        <v>5865</v>
      </c>
    </row>
    <row r="2398" spans="1:8" x14ac:dyDescent="0.25">
      <c r="A2398" s="2" t="s">
        <v>1726</v>
      </c>
      <c r="B2398" s="2" t="s">
        <v>58</v>
      </c>
      <c r="C2398" s="2" t="s">
        <v>456</v>
      </c>
      <c r="D2398" s="2" t="s">
        <v>50</v>
      </c>
      <c r="E2398" s="2" t="s">
        <v>457</v>
      </c>
      <c r="F2398" s="5">
        <v>212</v>
      </c>
      <c r="G2398">
        <v>1</v>
      </c>
      <c r="H2398" t="s">
        <v>5866</v>
      </c>
    </row>
    <row r="2399" spans="1:8" x14ac:dyDescent="0.25">
      <c r="A2399" s="2" t="s">
        <v>1727</v>
      </c>
      <c r="B2399" s="2" t="s">
        <v>58</v>
      </c>
      <c r="C2399" s="2" t="s">
        <v>1715</v>
      </c>
      <c r="D2399" s="2" t="s">
        <v>50</v>
      </c>
      <c r="E2399" s="2" t="s">
        <v>457</v>
      </c>
      <c r="F2399" s="5">
        <v>502</v>
      </c>
      <c r="G2399">
        <v>1</v>
      </c>
      <c r="H2399" t="s">
        <v>5867</v>
      </c>
    </row>
    <row r="2400" spans="1:8" x14ac:dyDescent="0.25">
      <c r="A2400" s="2" t="s">
        <v>1728</v>
      </c>
      <c r="B2400" s="2" t="s">
        <v>58</v>
      </c>
      <c r="C2400" s="2" t="s">
        <v>456</v>
      </c>
      <c r="D2400" s="2" t="s">
        <v>50</v>
      </c>
      <c r="E2400" s="2" t="s">
        <v>457</v>
      </c>
      <c r="F2400" s="5">
        <v>405</v>
      </c>
      <c r="G2400">
        <v>1</v>
      </c>
      <c r="H2400" t="s">
        <v>5868</v>
      </c>
    </row>
    <row r="2401" spans="1:8" x14ac:dyDescent="0.25">
      <c r="A2401" s="2" t="s">
        <v>1728</v>
      </c>
      <c r="B2401" s="2" t="s">
        <v>58</v>
      </c>
      <c r="C2401" s="2" t="s">
        <v>1715</v>
      </c>
      <c r="D2401" s="2" t="s">
        <v>50</v>
      </c>
      <c r="E2401" s="2" t="s">
        <v>457</v>
      </c>
      <c r="F2401" s="5">
        <v>3</v>
      </c>
      <c r="G2401">
        <v>2</v>
      </c>
      <c r="H2401" t="s">
        <v>5869</v>
      </c>
    </row>
    <row r="2402" spans="1:8" x14ac:dyDescent="0.25">
      <c r="A2402" s="2" t="s">
        <v>1729</v>
      </c>
      <c r="B2402" s="2" t="s">
        <v>58</v>
      </c>
      <c r="C2402" s="2" t="s">
        <v>797</v>
      </c>
      <c r="D2402" s="2" t="s">
        <v>50</v>
      </c>
      <c r="E2402" s="2" t="s">
        <v>457</v>
      </c>
      <c r="F2402" s="5">
        <v>534</v>
      </c>
      <c r="G2402">
        <v>1</v>
      </c>
      <c r="H2402" t="s">
        <v>5870</v>
      </c>
    </row>
    <row r="2403" spans="1:8" x14ac:dyDescent="0.25">
      <c r="A2403" s="2" t="s">
        <v>1730</v>
      </c>
      <c r="B2403" s="2" t="s">
        <v>58</v>
      </c>
      <c r="C2403" s="2" t="s">
        <v>456</v>
      </c>
      <c r="D2403" s="2" t="s">
        <v>50</v>
      </c>
      <c r="E2403" s="2" t="s">
        <v>457</v>
      </c>
      <c r="F2403" s="5">
        <v>494</v>
      </c>
      <c r="G2403">
        <v>1</v>
      </c>
      <c r="H2403" t="s">
        <v>5871</v>
      </c>
    </row>
    <row r="2404" spans="1:8" x14ac:dyDescent="0.25">
      <c r="A2404" s="2" t="s">
        <v>1731</v>
      </c>
      <c r="B2404" s="2" t="s">
        <v>58</v>
      </c>
      <c r="C2404" s="2" t="s">
        <v>456</v>
      </c>
      <c r="D2404" s="2" t="s">
        <v>50</v>
      </c>
      <c r="E2404" s="2" t="s">
        <v>457</v>
      </c>
      <c r="F2404" s="5">
        <v>824</v>
      </c>
      <c r="G2404">
        <v>1</v>
      </c>
      <c r="H2404" t="s">
        <v>5872</v>
      </c>
    </row>
    <row r="2405" spans="1:8" x14ac:dyDescent="0.25">
      <c r="A2405" s="2" t="s">
        <v>1731</v>
      </c>
      <c r="B2405" s="2" t="s">
        <v>58</v>
      </c>
      <c r="C2405" s="2" t="s">
        <v>1720</v>
      </c>
      <c r="D2405" s="2" t="s">
        <v>50</v>
      </c>
      <c r="E2405" s="2" t="s">
        <v>457</v>
      </c>
      <c r="F2405" s="5">
        <v>155</v>
      </c>
      <c r="G2405">
        <v>2</v>
      </c>
      <c r="H2405" t="s">
        <v>5873</v>
      </c>
    </row>
    <row r="2406" spans="1:8" x14ac:dyDescent="0.25">
      <c r="A2406" s="2" t="s">
        <v>1732</v>
      </c>
      <c r="B2406" s="2" t="s">
        <v>58</v>
      </c>
      <c r="C2406" s="2" t="s">
        <v>456</v>
      </c>
      <c r="D2406" s="2" t="s">
        <v>50</v>
      </c>
      <c r="E2406" s="2" t="s">
        <v>457</v>
      </c>
      <c r="F2406" s="5">
        <v>1036</v>
      </c>
      <c r="G2406">
        <v>1</v>
      </c>
      <c r="H2406" t="s">
        <v>5874</v>
      </c>
    </row>
    <row r="2407" spans="1:8" x14ac:dyDescent="0.25">
      <c r="A2407" s="2" t="s">
        <v>1733</v>
      </c>
      <c r="B2407" s="2" t="s">
        <v>58</v>
      </c>
      <c r="C2407" s="2" t="s">
        <v>1720</v>
      </c>
      <c r="D2407" s="2" t="s">
        <v>50</v>
      </c>
      <c r="E2407" s="2" t="s">
        <v>457</v>
      </c>
      <c r="F2407" s="5">
        <v>428</v>
      </c>
      <c r="G2407">
        <v>1</v>
      </c>
      <c r="H2407" t="s">
        <v>5875</v>
      </c>
    </row>
    <row r="2408" spans="1:8" x14ac:dyDescent="0.25">
      <c r="A2408" s="2" t="s">
        <v>1733</v>
      </c>
      <c r="B2408" s="2" t="s">
        <v>58</v>
      </c>
      <c r="C2408" s="2" t="s">
        <v>456</v>
      </c>
      <c r="D2408" s="2" t="s">
        <v>50</v>
      </c>
      <c r="E2408" s="2" t="s">
        <v>457</v>
      </c>
      <c r="F2408" s="5">
        <v>242</v>
      </c>
      <c r="G2408">
        <v>2</v>
      </c>
      <c r="H2408" t="s">
        <v>5876</v>
      </c>
    </row>
    <row r="2409" spans="1:8" x14ac:dyDescent="0.25">
      <c r="A2409" s="2" t="s">
        <v>1734</v>
      </c>
      <c r="B2409" s="2" t="s">
        <v>58</v>
      </c>
      <c r="C2409" s="2" t="s">
        <v>1720</v>
      </c>
      <c r="D2409" s="2" t="s">
        <v>50</v>
      </c>
      <c r="E2409" s="2" t="s">
        <v>457</v>
      </c>
      <c r="F2409" s="5">
        <v>450</v>
      </c>
      <c r="G2409">
        <v>1</v>
      </c>
      <c r="H2409" t="s">
        <v>5877</v>
      </c>
    </row>
    <row r="2410" spans="1:8" x14ac:dyDescent="0.25">
      <c r="A2410" s="2" t="s">
        <v>1734</v>
      </c>
      <c r="B2410" s="2" t="s">
        <v>58</v>
      </c>
      <c r="C2410" s="2" t="s">
        <v>456</v>
      </c>
      <c r="D2410" s="2" t="s">
        <v>50</v>
      </c>
      <c r="E2410" s="2" t="s">
        <v>457</v>
      </c>
      <c r="F2410" s="5">
        <v>94</v>
      </c>
      <c r="G2410">
        <v>2</v>
      </c>
      <c r="H2410" t="s">
        <v>5878</v>
      </c>
    </row>
    <row r="2411" spans="1:8" x14ac:dyDescent="0.25">
      <c r="A2411" s="2" t="s">
        <v>1735</v>
      </c>
      <c r="B2411" s="2" t="s">
        <v>58</v>
      </c>
      <c r="C2411" s="2" t="s">
        <v>1720</v>
      </c>
      <c r="D2411" s="2" t="s">
        <v>50</v>
      </c>
      <c r="E2411" s="2" t="s">
        <v>457</v>
      </c>
      <c r="F2411" s="5">
        <v>292</v>
      </c>
      <c r="G2411">
        <v>1</v>
      </c>
      <c r="H2411" t="s">
        <v>5879</v>
      </c>
    </row>
    <row r="2412" spans="1:8" x14ac:dyDescent="0.25">
      <c r="A2412" s="2" t="s">
        <v>1735</v>
      </c>
      <c r="B2412" s="2" t="s">
        <v>58</v>
      </c>
      <c r="C2412" s="2" t="s">
        <v>456</v>
      </c>
      <c r="D2412" s="2" t="s">
        <v>50</v>
      </c>
      <c r="E2412" s="2" t="s">
        <v>457</v>
      </c>
      <c r="F2412" s="5">
        <v>1</v>
      </c>
      <c r="G2412">
        <v>2</v>
      </c>
      <c r="H2412" t="s">
        <v>5880</v>
      </c>
    </row>
    <row r="2413" spans="1:8" x14ac:dyDescent="0.25">
      <c r="A2413" s="2" t="s">
        <v>1736</v>
      </c>
      <c r="B2413" s="2" t="s">
        <v>58</v>
      </c>
      <c r="C2413" s="2" t="s">
        <v>1720</v>
      </c>
      <c r="D2413" s="2" t="s">
        <v>50</v>
      </c>
      <c r="E2413" s="2" t="s">
        <v>457</v>
      </c>
      <c r="F2413" s="5">
        <v>1003</v>
      </c>
      <c r="G2413">
        <v>1</v>
      </c>
      <c r="H2413" t="s">
        <v>5881</v>
      </c>
    </row>
    <row r="2414" spans="1:8" x14ac:dyDescent="0.25">
      <c r="A2414" s="2" t="s">
        <v>1737</v>
      </c>
      <c r="B2414" s="2" t="s">
        <v>58</v>
      </c>
      <c r="C2414" s="2" t="s">
        <v>1720</v>
      </c>
      <c r="D2414" s="2" t="s">
        <v>50</v>
      </c>
      <c r="E2414" s="2" t="s">
        <v>457</v>
      </c>
      <c r="F2414" s="5">
        <v>931</v>
      </c>
      <c r="G2414">
        <v>1</v>
      </c>
      <c r="H2414" t="s">
        <v>5882</v>
      </c>
    </row>
    <row r="2415" spans="1:8" x14ac:dyDescent="0.25">
      <c r="A2415" s="2" t="s">
        <v>1738</v>
      </c>
      <c r="B2415" s="2" t="s">
        <v>58</v>
      </c>
      <c r="C2415" s="2" t="s">
        <v>1715</v>
      </c>
      <c r="D2415" s="2" t="s">
        <v>50</v>
      </c>
      <c r="E2415" s="2" t="s">
        <v>457</v>
      </c>
      <c r="F2415" s="5">
        <v>1180</v>
      </c>
      <c r="G2415">
        <v>1</v>
      </c>
      <c r="H2415" t="s">
        <v>5883</v>
      </c>
    </row>
    <row r="2416" spans="1:8" x14ac:dyDescent="0.25">
      <c r="A2416" s="2" t="s">
        <v>1738</v>
      </c>
      <c r="B2416" s="2" t="s">
        <v>58</v>
      </c>
      <c r="C2416" s="2" t="s">
        <v>1720</v>
      </c>
      <c r="D2416" s="2" t="s">
        <v>50</v>
      </c>
      <c r="E2416" s="2" t="s">
        <v>457</v>
      </c>
      <c r="F2416" s="5">
        <v>3</v>
      </c>
      <c r="G2416">
        <v>2</v>
      </c>
      <c r="H2416" t="s">
        <v>5884</v>
      </c>
    </row>
    <row r="2417" spans="1:8" x14ac:dyDescent="0.25">
      <c r="A2417" s="2" t="s">
        <v>1739</v>
      </c>
      <c r="B2417" s="2" t="s">
        <v>58</v>
      </c>
      <c r="C2417" s="2" t="s">
        <v>1720</v>
      </c>
      <c r="D2417" s="2" t="s">
        <v>50</v>
      </c>
      <c r="E2417" s="2" t="s">
        <v>457</v>
      </c>
      <c r="F2417" s="5">
        <v>638</v>
      </c>
      <c r="G2417">
        <v>1</v>
      </c>
      <c r="H2417" t="s">
        <v>5885</v>
      </c>
    </row>
    <row r="2418" spans="1:8" x14ac:dyDescent="0.25">
      <c r="A2418" s="2" t="s">
        <v>1740</v>
      </c>
      <c r="B2418" s="2" t="s">
        <v>58</v>
      </c>
      <c r="C2418" s="2" t="s">
        <v>1717</v>
      </c>
      <c r="D2418" s="2" t="s">
        <v>50</v>
      </c>
      <c r="E2418" s="2" t="s">
        <v>457</v>
      </c>
      <c r="F2418" s="5">
        <v>471</v>
      </c>
      <c r="G2418">
        <v>1</v>
      </c>
      <c r="H2418" t="s">
        <v>5886</v>
      </c>
    </row>
    <row r="2419" spans="1:8" x14ac:dyDescent="0.25">
      <c r="A2419" s="2" t="s">
        <v>1741</v>
      </c>
      <c r="B2419" s="2" t="s">
        <v>58</v>
      </c>
      <c r="C2419" s="2" t="s">
        <v>1717</v>
      </c>
      <c r="D2419" s="2" t="s">
        <v>50</v>
      </c>
      <c r="E2419" s="2" t="s">
        <v>457</v>
      </c>
      <c r="F2419" s="5">
        <v>697</v>
      </c>
      <c r="G2419">
        <v>1</v>
      </c>
      <c r="H2419" t="s">
        <v>5887</v>
      </c>
    </row>
    <row r="2420" spans="1:8" x14ac:dyDescent="0.25">
      <c r="A2420" s="2" t="s">
        <v>1742</v>
      </c>
      <c r="B2420" s="2" t="s">
        <v>58</v>
      </c>
      <c r="C2420" s="2" t="s">
        <v>1717</v>
      </c>
      <c r="D2420" s="2" t="s">
        <v>50</v>
      </c>
      <c r="E2420" s="2" t="s">
        <v>457</v>
      </c>
      <c r="F2420" s="5">
        <v>785</v>
      </c>
      <c r="G2420">
        <v>1</v>
      </c>
      <c r="H2420" t="s">
        <v>5888</v>
      </c>
    </row>
    <row r="2421" spans="1:8" x14ac:dyDescent="0.25">
      <c r="A2421" s="2" t="s">
        <v>1743</v>
      </c>
      <c r="B2421" s="2" t="s">
        <v>58</v>
      </c>
      <c r="C2421" s="2" t="s">
        <v>1717</v>
      </c>
      <c r="D2421" s="2" t="s">
        <v>50</v>
      </c>
      <c r="E2421" s="2" t="s">
        <v>457</v>
      </c>
      <c r="F2421" s="5">
        <v>1057</v>
      </c>
      <c r="G2421">
        <v>1</v>
      </c>
      <c r="H2421" t="s">
        <v>5889</v>
      </c>
    </row>
    <row r="2422" spans="1:8" x14ac:dyDescent="0.25">
      <c r="A2422" s="2" t="s">
        <v>1744</v>
      </c>
      <c r="B2422" s="2" t="s">
        <v>58</v>
      </c>
      <c r="C2422" s="2" t="s">
        <v>1717</v>
      </c>
      <c r="D2422" s="2" t="s">
        <v>50</v>
      </c>
      <c r="E2422" s="2" t="s">
        <v>457</v>
      </c>
      <c r="F2422" s="5">
        <v>130</v>
      </c>
      <c r="G2422">
        <v>1</v>
      </c>
      <c r="H2422" t="s">
        <v>5890</v>
      </c>
    </row>
    <row r="2423" spans="1:8" x14ac:dyDescent="0.25">
      <c r="A2423" s="2" t="s">
        <v>1745</v>
      </c>
      <c r="B2423" s="2" t="s">
        <v>58</v>
      </c>
      <c r="C2423" s="2" t="s">
        <v>1717</v>
      </c>
      <c r="D2423" s="2" t="s">
        <v>50</v>
      </c>
      <c r="E2423" s="2" t="s">
        <v>457</v>
      </c>
      <c r="F2423" s="5">
        <v>211</v>
      </c>
      <c r="G2423">
        <v>1</v>
      </c>
      <c r="H2423" t="s">
        <v>5891</v>
      </c>
    </row>
    <row r="2424" spans="1:8" x14ac:dyDescent="0.25">
      <c r="A2424" s="2" t="s">
        <v>1745</v>
      </c>
      <c r="B2424" s="2" t="s">
        <v>58</v>
      </c>
      <c r="C2424" s="2" t="s">
        <v>799</v>
      </c>
      <c r="D2424" s="2" t="s">
        <v>50</v>
      </c>
      <c r="E2424" s="2" t="s">
        <v>457</v>
      </c>
      <c r="F2424" s="5">
        <v>1</v>
      </c>
      <c r="G2424">
        <v>2</v>
      </c>
      <c r="H2424" t="s">
        <v>5892</v>
      </c>
    </row>
    <row r="2425" spans="1:8" x14ac:dyDescent="0.25">
      <c r="A2425" s="2" t="s">
        <v>1746</v>
      </c>
      <c r="B2425" s="2" t="s">
        <v>58</v>
      </c>
      <c r="C2425" s="2" t="s">
        <v>799</v>
      </c>
      <c r="D2425" s="2" t="s">
        <v>50</v>
      </c>
      <c r="E2425" s="2" t="s">
        <v>457</v>
      </c>
      <c r="F2425" s="5">
        <v>529</v>
      </c>
      <c r="G2425">
        <v>1</v>
      </c>
      <c r="H2425" t="s">
        <v>5893</v>
      </c>
    </row>
    <row r="2426" spans="1:8" x14ac:dyDescent="0.25">
      <c r="A2426" s="2" t="s">
        <v>1746</v>
      </c>
      <c r="B2426" s="2" t="s">
        <v>58</v>
      </c>
      <c r="C2426" s="2" t="s">
        <v>1717</v>
      </c>
      <c r="D2426" s="2" t="s">
        <v>50</v>
      </c>
      <c r="E2426" s="2" t="s">
        <v>457</v>
      </c>
      <c r="F2426" s="5">
        <v>1</v>
      </c>
      <c r="G2426">
        <v>2</v>
      </c>
      <c r="H2426" t="s">
        <v>5894</v>
      </c>
    </row>
    <row r="2427" spans="1:8" x14ac:dyDescent="0.25">
      <c r="A2427" s="2" t="s">
        <v>1747</v>
      </c>
      <c r="B2427" s="2" t="s">
        <v>58</v>
      </c>
      <c r="C2427" s="2" t="s">
        <v>799</v>
      </c>
      <c r="D2427" s="2" t="s">
        <v>50</v>
      </c>
      <c r="E2427" s="2" t="s">
        <v>457</v>
      </c>
      <c r="F2427" s="5">
        <v>658</v>
      </c>
      <c r="G2427">
        <v>1</v>
      </c>
      <c r="H2427" t="s">
        <v>5895</v>
      </c>
    </row>
    <row r="2428" spans="1:8" x14ac:dyDescent="0.25">
      <c r="A2428" s="2" t="s">
        <v>1747</v>
      </c>
      <c r="B2428" s="2" t="s">
        <v>58</v>
      </c>
      <c r="C2428" s="2" t="s">
        <v>795</v>
      </c>
      <c r="D2428" s="2" t="s">
        <v>50</v>
      </c>
      <c r="E2428" s="2" t="s">
        <v>457</v>
      </c>
      <c r="F2428" s="5">
        <v>7</v>
      </c>
      <c r="G2428">
        <v>2</v>
      </c>
      <c r="H2428" t="s">
        <v>5896</v>
      </c>
    </row>
    <row r="2429" spans="1:8" x14ac:dyDescent="0.25">
      <c r="A2429" s="2" t="s">
        <v>1748</v>
      </c>
      <c r="B2429" s="2" t="s">
        <v>58</v>
      </c>
      <c r="C2429" s="2" t="s">
        <v>797</v>
      </c>
      <c r="D2429" s="2" t="s">
        <v>50</v>
      </c>
      <c r="E2429" s="2" t="s">
        <v>457</v>
      </c>
      <c r="F2429" s="5">
        <v>284</v>
      </c>
      <c r="G2429">
        <v>1</v>
      </c>
      <c r="H2429" t="s">
        <v>5897</v>
      </c>
    </row>
    <row r="2430" spans="1:8" x14ac:dyDescent="0.25">
      <c r="A2430" s="2" t="s">
        <v>1748</v>
      </c>
      <c r="B2430" s="2" t="s">
        <v>58</v>
      </c>
      <c r="C2430" s="2" t="s">
        <v>795</v>
      </c>
      <c r="D2430" s="2" t="s">
        <v>50</v>
      </c>
      <c r="E2430" s="2" t="s">
        <v>457</v>
      </c>
      <c r="F2430" s="5">
        <v>21</v>
      </c>
      <c r="G2430">
        <v>2</v>
      </c>
      <c r="H2430" t="s">
        <v>5898</v>
      </c>
    </row>
    <row r="2431" spans="1:8" x14ac:dyDescent="0.25">
      <c r="A2431" s="2" t="s">
        <v>1749</v>
      </c>
      <c r="B2431" s="2" t="s">
        <v>58</v>
      </c>
      <c r="C2431" s="2" t="s">
        <v>1715</v>
      </c>
      <c r="D2431" s="2" t="s">
        <v>50</v>
      </c>
      <c r="E2431" s="2" t="s">
        <v>457</v>
      </c>
      <c r="F2431" s="5">
        <v>778</v>
      </c>
      <c r="G2431">
        <v>1</v>
      </c>
      <c r="H2431" t="s">
        <v>5899</v>
      </c>
    </row>
    <row r="2432" spans="1:8" x14ac:dyDescent="0.25">
      <c r="A2432" s="2" t="s">
        <v>1750</v>
      </c>
      <c r="B2432" s="2" t="s">
        <v>58</v>
      </c>
      <c r="C2432" s="2" t="s">
        <v>797</v>
      </c>
      <c r="D2432" s="2" t="s">
        <v>50</v>
      </c>
      <c r="E2432" s="2" t="s">
        <v>457</v>
      </c>
      <c r="F2432" s="5">
        <v>497</v>
      </c>
      <c r="G2432">
        <v>1</v>
      </c>
      <c r="H2432" t="s">
        <v>5900</v>
      </c>
    </row>
    <row r="2433" spans="1:8" x14ac:dyDescent="0.25">
      <c r="A2433" s="2" t="s">
        <v>1751</v>
      </c>
      <c r="B2433" s="2" t="s">
        <v>58</v>
      </c>
      <c r="C2433" s="2" t="s">
        <v>456</v>
      </c>
      <c r="D2433" s="2" t="s">
        <v>50</v>
      </c>
      <c r="E2433" s="2" t="s">
        <v>457</v>
      </c>
      <c r="F2433" s="5">
        <v>83</v>
      </c>
      <c r="G2433">
        <v>1</v>
      </c>
      <c r="H2433" t="s">
        <v>5901</v>
      </c>
    </row>
    <row r="2434" spans="1:8" x14ac:dyDescent="0.25">
      <c r="A2434" s="2" t="s">
        <v>1751</v>
      </c>
      <c r="B2434" s="2" t="s">
        <v>58</v>
      </c>
      <c r="C2434" s="2" t="s">
        <v>797</v>
      </c>
      <c r="D2434" s="2" t="s">
        <v>50</v>
      </c>
      <c r="E2434" s="2" t="s">
        <v>457</v>
      </c>
      <c r="F2434" s="5">
        <v>10</v>
      </c>
      <c r="G2434">
        <v>2</v>
      </c>
      <c r="H2434" t="s">
        <v>5902</v>
      </c>
    </row>
    <row r="2435" spans="1:8" x14ac:dyDescent="0.25">
      <c r="A2435" s="2" t="s">
        <v>1752</v>
      </c>
      <c r="B2435" s="2" t="s">
        <v>58</v>
      </c>
      <c r="C2435" s="2" t="s">
        <v>456</v>
      </c>
      <c r="D2435" s="2" t="s">
        <v>50</v>
      </c>
      <c r="E2435" s="2" t="s">
        <v>457</v>
      </c>
      <c r="F2435" s="5">
        <v>340</v>
      </c>
      <c r="G2435">
        <v>1</v>
      </c>
      <c r="H2435" t="s">
        <v>5903</v>
      </c>
    </row>
    <row r="2436" spans="1:8" x14ac:dyDescent="0.25">
      <c r="A2436" s="2" t="s">
        <v>1752</v>
      </c>
      <c r="B2436" s="2" t="s">
        <v>58</v>
      </c>
      <c r="C2436" s="2" t="s">
        <v>797</v>
      </c>
      <c r="D2436" s="2" t="s">
        <v>50</v>
      </c>
      <c r="E2436" s="2" t="s">
        <v>457</v>
      </c>
      <c r="F2436" s="5">
        <v>5</v>
      </c>
      <c r="G2436">
        <v>2</v>
      </c>
      <c r="H2436" t="s">
        <v>5904</v>
      </c>
    </row>
    <row r="2437" spans="1:8" x14ac:dyDescent="0.25">
      <c r="A2437" s="2" t="s">
        <v>1753</v>
      </c>
      <c r="B2437" s="2" t="s">
        <v>58</v>
      </c>
      <c r="C2437" s="2" t="s">
        <v>456</v>
      </c>
      <c r="D2437" s="2" t="s">
        <v>50</v>
      </c>
      <c r="E2437" s="2" t="s">
        <v>457</v>
      </c>
      <c r="F2437" s="5">
        <v>221</v>
      </c>
      <c r="G2437">
        <v>1</v>
      </c>
      <c r="H2437" t="s">
        <v>5905</v>
      </c>
    </row>
    <row r="2438" spans="1:8" x14ac:dyDescent="0.25">
      <c r="A2438" s="2" t="s">
        <v>1754</v>
      </c>
      <c r="B2438" s="2" t="s">
        <v>58</v>
      </c>
      <c r="C2438" s="2" t="s">
        <v>456</v>
      </c>
      <c r="D2438" s="2" t="s">
        <v>50</v>
      </c>
      <c r="E2438" s="2" t="s">
        <v>457</v>
      </c>
      <c r="F2438" s="5">
        <v>85</v>
      </c>
      <c r="G2438">
        <v>1</v>
      </c>
      <c r="H2438" t="s">
        <v>5906</v>
      </c>
    </row>
    <row r="2439" spans="1:8" x14ac:dyDescent="0.25">
      <c r="A2439" s="2" t="s">
        <v>1755</v>
      </c>
      <c r="B2439" s="2" t="s">
        <v>58</v>
      </c>
      <c r="C2439" s="2" t="s">
        <v>456</v>
      </c>
      <c r="D2439" s="2" t="s">
        <v>50</v>
      </c>
      <c r="E2439" s="2" t="s">
        <v>457</v>
      </c>
      <c r="F2439" s="5">
        <v>186</v>
      </c>
      <c r="G2439">
        <v>1</v>
      </c>
      <c r="H2439" t="s">
        <v>5907</v>
      </c>
    </row>
    <row r="2440" spans="1:8" x14ac:dyDescent="0.25">
      <c r="A2440" s="2" t="s">
        <v>1756</v>
      </c>
      <c r="B2440" s="2" t="s">
        <v>58</v>
      </c>
      <c r="C2440" s="2" t="s">
        <v>456</v>
      </c>
      <c r="D2440" s="2" t="s">
        <v>50</v>
      </c>
      <c r="E2440" s="2" t="s">
        <v>457</v>
      </c>
      <c r="F2440" s="5">
        <v>820</v>
      </c>
      <c r="G2440">
        <v>1</v>
      </c>
      <c r="H2440" t="s">
        <v>5908</v>
      </c>
    </row>
    <row r="2441" spans="1:8" x14ac:dyDescent="0.25">
      <c r="A2441" s="2" t="s">
        <v>1757</v>
      </c>
      <c r="B2441" s="2" t="s">
        <v>58</v>
      </c>
      <c r="C2441" s="2" t="s">
        <v>456</v>
      </c>
      <c r="D2441" s="2" t="s">
        <v>50</v>
      </c>
      <c r="E2441" s="2" t="s">
        <v>457</v>
      </c>
      <c r="F2441" s="5">
        <v>587</v>
      </c>
      <c r="G2441">
        <v>1</v>
      </c>
      <c r="H2441" t="s">
        <v>5909</v>
      </c>
    </row>
    <row r="2442" spans="1:8" x14ac:dyDescent="0.25">
      <c r="A2442" s="2" t="s">
        <v>1758</v>
      </c>
      <c r="B2442" s="2" t="s">
        <v>58</v>
      </c>
      <c r="C2442" s="2" t="s">
        <v>456</v>
      </c>
      <c r="D2442" s="2" t="s">
        <v>50</v>
      </c>
      <c r="E2442" s="2" t="s">
        <v>457</v>
      </c>
      <c r="F2442" s="5">
        <v>427</v>
      </c>
      <c r="G2442">
        <v>1</v>
      </c>
      <c r="H2442" t="s">
        <v>5910</v>
      </c>
    </row>
    <row r="2443" spans="1:8" x14ac:dyDescent="0.25">
      <c r="A2443" s="2" t="s">
        <v>1759</v>
      </c>
      <c r="B2443" s="2" t="s">
        <v>58</v>
      </c>
      <c r="C2443" s="2" t="s">
        <v>456</v>
      </c>
      <c r="D2443" s="2" t="s">
        <v>50</v>
      </c>
      <c r="E2443" s="2" t="s">
        <v>457</v>
      </c>
      <c r="F2443" s="5">
        <v>283</v>
      </c>
      <c r="G2443">
        <v>1</v>
      </c>
      <c r="H2443" t="s">
        <v>5911</v>
      </c>
    </row>
    <row r="2444" spans="1:8" x14ac:dyDescent="0.25">
      <c r="A2444" s="2" t="s">
        <v>1760</v>
      </c>
      <c r="B2444" s="2" t="s">
        <v>58</v>
      </c>
      <c r="C2444" s="2" t="s">
        <v>1715</v>
      </c>
      <c r="D2444" s="2" t="s">
        <v>50</v>
      </c>
      <c r="E2444" s="2" t="s">
        <v>457</v>
      </c>
      <c r="F2444" s="5">
        <v>1079</v>
      </c>
      <c r="G2444">
        <v>1</v>
      </c>
      <c r="H2444" t="s">
        <v>5912</v>
      </c>
    </row>
    <row r="2445" spans="1:8" x14ac:dyDescent="0.25">
      <c r="A2445" s="2" t="s">
        <v>1761</v>
      </c>
      <c r="B2445" s="2" t="s">
        <v>58</v>
      </c>
      <c r="C2445" s="2" t="s">
        <v>1715</v>
      </c>
      <c r="D2445" s="2" t="s">
        <v>50</v>
      </c>
      <c r="E2445" s="2" t="s">
        <v>457</v>
      </c>
      <c r="F2445" s="5">
        <v>1042</v>
      </c>
      <c r="G2445">
        <v>1</v>
      </c>
      <c r="H2445" t="s">
        <v>5913</v>
      </c>
    </row>
    <row r="2446" spans="1:8" x14ac:dyDescent="0.25">
      <c r="A2446" s="2" t="s">
        <v>1762</v>
      </c>
      <c r="B2446" s="2" t="s">
        <v>58</v>
      </c>
      <c r="C2446" s="2" t="s">
        <v>456</v>
      </c>
      <c r="D2446" s="2" t="s">
        <v>50</v>
      </c>
      <c r="E2446" s="2" t="s">
        <v>457</v>
      </c>
      <c r="F2446" s="5">
        <v>1390</v>
      </c>
      <c r="G2446">
        <v>1</v>
      </c>
      <c r="H2446" t="s">
        <v>5914</v>
      </c>
    </row>
    <row r="2447" spans="1:8" x14ac:dyDescent="0.25">
      <c r="A2447" s="2" t="s">
        <v>1763</v>
      </c>
      <c r="B2447" s="2" t="s">
        <v>58</v>
      </c>
      <c r="C2447" s="2" t="s">
        <v>456</v>
      </c>
      <c r="D2447" s="2" t="s">
        <v>50</v>
      </c>
      <c r="E2447" s="2" t="s">
        <v>457</v>
      </c>
      <c r="F2447" s="5">
        <v>275</v>
      </c>
      <c r="G2447">
        <v>1</v>
      </c>
      <c r="H2447" t="s">
        <v>5915</v>
      </c>
    </row>
    <row r="2448" spans="1:8" x14ac:dyDescent="0.25">
      <c r="A2448" s="2" t="s">
        <v>1764</v>
      </c>
      <c r="B2448" s="2" t="s">
        <v>58</v>
      </c>
      <c r="C2448" s="2" t="s">
        <v>456</v>
      </c>
      <c r="D2448" s="2" t="s">
        <v>50</v>
      </c>
      <c r="E2448" s="2" t="s">
        <v>457</v>
      </c>
      <c r="F2448" s="5">
        <v>722</v>
      </c>
      <c r="G2448">
        <v>1</v>
      </c>
      <c r="H2448" t="s">
        <v>5916</v>
      </c>
    </row>
    <row r="2449" spans="1:8" x14ac:dyDescent="0.25">
      <c r="A2449" s="2" t="s">
        <v>1765</v>
      </c>
      <c r="B2449" s="2" t="s">
        <v>58</v>
      </c>
      <c r="C2449" s="2" t="s">
        <v>456</v>
      </c>
      <c r="D2449" s="2" t="s">
        <v>50</v>
      </c>
      <c r="E2449" s="2" t="s">
        <v>457</v>
      </c>
      <c r="F2449" s="5">
        <v>184</v>
      </c>
      <c r="G2449">
        <v>1</v>
      </c>
      <c r="H2449" t="s">
        <v>5917</v>
      </c>
    </row>
    <row r="2450" spans="1:8" x14ac:dyDescent="0.25">
      <c r="A2450" s="2" t="s">
        <v>1766</v>
      </c>
      <c r="B2450" s="2" t="s">
        <v>58</v>
      </c>
      <c r="C2450" s="2" t="s">
        <v>456</v>
      </c>
      <c r="D2450" s="2" t="s">
        <v>50</v>
      </c>
      <c r="E2450" s="2" t="s">
        <v>457</v>
      </c>
      <c r="F2450" s="5">
        <v>1006</v>
      </c>
      <c r="G2450">
        <v>1</v>
      </c>
      <c r="H2450" t="s">
        <v>5918</v>
      </c>
    </row>
    <row r="2451" spans="1:8" x14ac:dyDescent="0.25">
      <c r="A2451" s="2" t="s">
        <v>1767</v>
      </c>
      <c r="B2451" s="2" t="s">
        <v>58</v>
      </c>
      <c r="C2451" s="2" t="s">
        <v>456</v>
      </c>
      <c r="D2451" s="2" t="s">
        <v>50</v>
      </c>
      <c r="E2451" s="2" t="s">
        <v>457</v>
      </c>
      <c r="F2451" s="5">
        <v>974</v>
      </c>
      <c r="G2451">
        <v>1</v>
      </c>
      <c r="H2451" t="s">
        <v>5919</v>
      </c>
    </row>
    <row r="2452" spans="1:8" x14ac:dyDescent="0.25">
      <c r="A2452" s="2" t="s">
        <v>1768</v>
      </c>
      <c r="B2452" s="2" t="s">
        <v>58</v>
      </c>
      <c r="C2452" s="2" t="s">
        <v>456</v>
      </c>
      <c r="D2452" s="2" t="s">
        <v>50</v>
      </c>
      <c r="E2452" s="2" t="s">
        <v>457</v>
      </c>
      <c r="F2452" s="5">
        <v>106</v>
      </c>
      <c r="G2452">
        <v>1</v>
      </c>
      <c r="H2452" t="s">
        <v>5920</v>
      </c>
    </row>
    <row r="2453" spans="1:8" x14ac:dyDescent="0.25">
      <c r="A2453" s="2" t="s">
        <v>1769</v>
      </c>
      <c r="B2453" s="2" t="s">
        <v>58</v>
      </c>
      <c r="C2453" s="2" t="s">
        <v>456</v>
      </c>
      <c r="D2453" s="2" t="s">
        <v>50</v>
      </c>
      <c r="E2453" s="2" t="s">
        <v>457</v>
      </c>
      <c r="F2453" s="5">
        <v>108</v>
      </c>
      <c r="G2453">
        <v>1</v>
      </c>
      <c r="H2453" t="s">
        <v>5921</v>
      </c>
    </row>
    <row r="2454" spans="1:8" x14ac:dyDescent="0.25">
      <c r="A2454" s="2" t="s">
        <v>1770</v>
      </c>
      <c r="B2454" s="2" t="s">
        <v>58</v>
      </c>
      <c r="C2454" s="2" t="s">
        <v>456</v>
      </c>
      <c r="D2454" s="2" t="s">
        <v>50</v>
      </c>
      <c r="E2454" s="2" t="s">
        <v>457</v>
      </c>
      <c r="F2454" s="5">
        <v>37</v>
      </c>
      <c r="G2454">
        <v>1</v>
      </c>
      <c r="H2454" t="s">
        <v>5922</v>
      </c>
    </row>
    <row r="2455" spans="1:8" x14ac:dyDescent="0.25">
      <c r="A2455" s="2" t="s">
        <v>1771</v>
      </c>
      <c r="B2455" s="2" t="s">
        <v>58</v>
      </c>
      <c r="C2455" s="2" t="s">
        <v>1715</v>
      </c>
      <c r="D2455" s="2" t="s">
        <v>50</v>
      </c>
      <c r="E2455" s="2" t="s">
        <v>457</v>
      </c>
      <c r="F2455" s="5">
        <v>263</v>
      </c>
      <c r="G2455">
        <v>1</v>
      </c>
      <c r="H2455" t="s">
        <v>5923</v>
      </c>
    </row>
    <row r="2456" spans="1:8" x14ac:dyDescent="0.25">
      <c r="A2456" s="2" t="s">
        <v>1771</v>
      </c>
      <c r="B2456" s="2" t="s">
        <v>58</v>
      </c>
      <c r="C2456" s="2" t="s">
        <v>1720</v>
      </c>
      <c r="D2456" s="2" t="s">
        <v>50</v>
      </c>
      <c r="E2456" s="2" t="s">
        <v>457</v>
      </c>
      <c r="F2456" s="5">
        <v>24</v>
      </c>
      <c r="G2456">
        <v>2</v>
      </c>
      <c r="H2456" t="s">
        <v>5924</v>
      </c>
    </row>
    <row r="2457" spans="1:8" x14ac:dyDescent="0.25">
      <c r="A2457" s="2" t="s">
        <v>1772</v>
      </c>
      <c r="B2457" s="2" t="s">
        <v>58</v>
      </c>
      <c r="C2457" s="2" t="s">
        <v>456</v>
      </c>
      <c r="D2457" s="2" t="s">
        <v>50</v>
      </c>
      <c r="E2457" s="2" t="s">
        <v>457</v>
      </c>
      <c r="F2457" s="5">
        <v>123</v>
      </c>
      <c r="G2457">
        <v>1</v>
      </c>
      <c r="H2457" t="s">
        <v>5925</v>
      </c>
    </row>
    <row r="2458" spans="1:8" x14ac:dyDescent="0.25">
      <c r="A2458" s="2" t="s">
        <v>1773</v>
      </c>
      <c r="B2458" s="2" t="s">
        <v>58</v>
      </c>
      <c r="C2458" s="2" t="s">
        <v>456</v>
      </c>
      <c r="D2458" s="2" t="s">
        <v>50</v>
      </c>
      <c r="E2458" s="2" t="s">
        <v>457</v>
      </c>
      <c r="F2458" s="5">
        <v>184</v>
      </c>
      <c r="G2458">
        <v>1</v>
      </c>
      <c r="H2458" t="s">
        <v>5926</v>
      </c>
    </row>
    <row r="2459" spans="1:8" x14ac:dyDescent="0.25">
      <c r="A2459" s="2" t="s">
        <v>1774</v>
      </c>
      <c r="B2459" s="2" t="s">
        <v>58</v>
      </c>
      <c r="C2459" s="2" t="s">
        <v>797</v>
      </c>
      <c r="D2459" s="2" t="s">
        <v>50</v>
      </c>
      <c r="E2459" s="2" t="s">
        <v>457</v>
      </c>
      <c r="F2459" s="5">
        <v>747</v>
      </c>
      <c r="G2459">
        <v>1</v>
      </c>
      <c r="H2459" t="s">
        <v>5927</v>
      </c>
    </row>
    <row r="2460" spans="1:8" x14ac:dyDescent="0.25">
      <c r="A2460" s="2" t="s">
        <v>1775</v>
      </c>
      <c r="B2460" s="2" t="s">
        <v>58</v>
      </c>
      <c r="C2460" s="2" t="s">
        <v>797</v>
      </c>
      <c r="D2460" s="2" t="s">
        <v>50</v>
      </c>
      <c r="E2460" s="2" t="s">
        <v>457</v>
      </c>
      <c r="F2460" s="5">
        <v>3</v>
      </c>
      <c r="G2460">
        <v>1</v>
      </c>
      <c r="H2460" t="s">
        <v>5928</v>
      </c>
    </row>
    <row r="2461" spans="1:8" x14ac:dyDescent="0.25">
      <c r="A2461" s="2" t="s">
        <v>1776</v>
      </c>
      <c r="B2461" s="2" t="s">
        <v>58</v>
      </c>
      <c r="C2461" s="2" t="s">
        <v>797</v>
      </c>
      <c r="D2461" s="2" t="s">
        <v>50</v>
      </c>
      <c r="E2461" s="2" t="s">
        <v>457</v>
      </c>
      <c r="F2461" s="5">
        <v>15</v>
      </c>
      <c r="G2461">
        <v>1</v>
      </c>
      <c r="H2461" t="s">
        <v>5929</v>
      </c>
    </row>
    <row r="2462" spans="1:8" x14ac:dyDescent="0.25">
      <c r="A2462" s="2" t="s">
        <v>1777</v>
      </c>
      <c r="B2462" s="2" t="s">
        <v>58</v>
      </c>
      <c r="C2462" s="2" t="s">
        <v>797</v>
      </c>
      <c r="D2462" s="2" t="s">
        <v>50</v>
      </c>
      <c r="E2462" s="2" t="s">
        <v>457</v>
      </c>
      <c r="F2462" s="5">
        <v>4</v>
      </c>
      <c r="G2462">
        <v>1</v>
      </c>
      <c r="H2462" t="s">
        <v>5930</v>
      </c>
    </row>
    <row r="2463" spans="1:8" x14ac:dyDescent="0.25">
      <c r="A2463" s="2" t="s">
        <v>1777</v>
      </c>
      <c r="B2463" s="2" t="s">
        <v>58</v>
      </c>
      <c r="C2463" s="2" t="s">
        <v>799</v>
      </c>
      <c r="D2463" s="2" t="s">
        <v>50</v>
      </c>
      <c r="E2463" s="2" t="s">
        <v>457</v>
      </c>
      <c r="F2463" s="5">
        <v>2</v>
      </c>
      <c r="G2463">
        <v>2</v>
      </c>
      <c r="H2463" t="s">
        <v>5931</v>
      </c>
    </row>
    <row r="2464" spans="1:8" x14ac:dyDescent="0.25">
      <c r="A2464" s="2" t="s">
        <v>1778</v>
      </c>
      <c r="B2464" s="2" t="s">
        <v>58</v>
      </c>
      <c r="C2464" s="2" t="s">
        <v>797</v>
      </c>
      <c r="D2464" s="2" t="s">
        <v>50</v>
      </c>
      <c r="E2464" s="2" t="s">
        <v>457</v>
      </c>
      <c r="F2464" s="5">
        <v>7</v>
      </c>
      <c r="G2464">
        <v>1</v>
      </c>
      <c r="H2464" t="s">
        <v>5932</v>
      </c>
    </row>
    <row r="2465" spans="1:8" x14ac:dyDescent="0.25">
      <c r="A2465" s="2" t="s">
        <v>1778</v>
      </c>
      <c r="B2465" s="2" t="s">
        <v>58</v>
      </c>
      <c r="C2465" s="2" t="s">
        <v>1715</v>
      </c>
      <c r="D2465" s="2" t="s">
        <v>50</v>
      </c>
      <c r="E2465" s="2" t="s">
        <v>457</v>
      </c>
      <c r="F2465" s="5">
        <v>1</v>
      </c>
      <c r="G2465">
        <v>2</v>
      </c>
      <c r="H2465" t="s">
        <v>5933</v>
      </c>
    </row>
    <row r="2466" spans="1:8" x14ac:dyDescent="0.25">
      <c r="A2466" s="2" t="s">
        <v>1779</v>
      </c>
      <c r="B2466" s="2" t="s">
        <v>58</v>
      </c>
      <c r="C2466" s="2" t="s">
        <v>797</v>
      </c>
      <c r="D2466" s="2" t="s">
        <v>50</v>
      </c>
      <c r="E2466" s="2" t="s">
        <v>457</v>
      </c>
      <c r="F2466" s="5">
        <v>748</v>
      </c>
      <c r="G2466">
        <v>1</v>
      </c>
      <c r="H2466" t="s">
        <v>5934</v>
      </c>
    </row>
    <row r="2467" spans="1:8" x14ac:dyDescent="0.25">
      <c r="A2467" s="2" t="s">
        <v>1779</v>
      </c>
      <c r="B2467" s="2" t="s">
        <v>58</v>
      </c>
      <c r="C2467" s="2" t="s">
        <v>799</v>
      </c>
      <c r="D2467" s="2" t="s">
        <v>50</v>
      </c>
      <c r="E2467" s="2" t="s">
        <v>457</v>
      </c>
      <c r="F2467" s="5">
        <v>82</v>
      </c>
      <c r="G2467">
        <v>2</v>
      </c>
      <c r="H2467" t="s">
        <v>5935</v>
      </c>
    </row>
    <row r="2468" spans="1:8" x14ac:dyDescent="0.25">
      <c r="A2468" s="2" t="s">
        <v>1780</v>
      </c>
      <c r="B2468" s="2" t="s">
        <v>58</v>
      </c>
      <c r="C2468" s="2" t="s">
        <v>797</v>
      </c>
      <c r="D2468" s="2" t="s">
        <v>50</v>
      </c>
      <c r="E2468" s="2" t="s">
        <v>457</v>
      </c>
      <c r="F2468" s="5">
        <v>44</v>
      </c>
      <c r="G2468">
        <v>1</v>
      </c>
      <c r="H2468" t="s">
        <v>5936</v>
      </c>
    </row>
    <row r="2469" spans="1:8" x14ac:dyDescent="0.25">
      <c r="A2469" s="2" t="s">
        <v>1781</v>
      </c>
      <c r="B2469" s="2" t="s">
        <v>58</v>
      </c>
      <c r="C2469" s="2" t="s">
        <v>1715</v>
      </c>
      <c r="D2469" s="2" t="s">
        <v>50</v>
      </c>
      <c r="E2469" s="2" t="s">
        <v>457</v>
      </c>
      <c r="F2469" s="5">
        <v>5</v>
      </c>
      <c r="G2469">
        <v>1</v>
      </c>
      <c r="H2469" t="s">
        <v>5937</v>
      </c>
    </row>
    <row r="2470" spans="1:8" x14ac:dyDescent="0.25">
      <c r="A2470" s="2" t="s">
        <v>1781</v>
      </c>
      <c r="B2470" s="2" t="s">
        <v>58</v>
      </c>
      <c r="C2470" s="2" t="s">
        <v>797</v>
      </c>
      <c r="D2470" s="2" t="s">
        <v>50</v>
      </c>
      <c r="E2470" s="2" t="s">
        <v>457</v>
      </c>
      <c r="F2470" s="5">
        <v>5</v>
      </c>
      <c r="G2470">
        <v>2</v>
      </c>
      <c r="H2470" t="s">
        <v>5938</v>
      </c>
    </row>
    <row r="2471" spans="1:8" x14ac:dyDescent="0.25">
      <c r="A2471" s="2" t="s">
        <v>1782</v>
      </c>
      <c r="B2471" s="2" t="s">
        <v>58</v>
      </c>
      <c r="C2471" s="2" t="s">
        <v>1715</v>
      </c>
      <c r="D2471" s="2" t="s">
        <v>50</v>
      </c>
      <c r="E2471" s="2" t="s">
        <v>457</v>
      </c>
      <c r="F2471" s="5">
        <v>228</v>
      </c>
      <c r="G2471">
        <v>1</v>
      </c>
      <c r="H2471" t="s">
        <v>5939</v>
      </c>
    </row>
    <row r="2472" spans="1:8" x14ac:dyDescent="0.25">
      <c r="A2472" s="2" t="s">
        <v>1783</v>
      </c>
      <c r="B2472" s="2" t="s">
        <v>58</v>
      </c>
      <c r="C2472" s="2" t="s">
        <v>1784</v>
      </c>
      <c r="D2472" s="2" t="s">
        <v>50</v>
      </c>
      <c r="E2472" s="2" t="s">
        <v>150</v>
      </c>
      <c r="F2472" s="5">
        <v>630</v>
      </c>
      <c r="G2472">
        <v>1</v>
      </c>
      <c r="H2472" t="s">
        <v>5940</v>
      </c>
    </row>
    <row r="2473" spans="1:8" x14ac:dyDescent="0.25">
      <c r="A2473" s="2" t="s">
        <v>1785</v>
      </c>
      <c r="B2473" s="2" t="s">
        <v>754</v>
      </c>
      <c r="C2473" s="2" t="s">
        <v>765</v>
      </c>
      <c r="D2473" s="2" t="s">
        <v>50</v>
      </c>
      <c r="E2473" s="2" t="s">
        <v>150</v>
      </c>
      <c r="F2473" s="5">
        <v>999</v>
      </c>
      <c r="G2473">
        <v>1</v>
      </c>
      <c r="H2473" t="s">
        <v>5941</v>
      </c>
    </row>
    <row r="2474" spans="1:8" x14ac:dyDescent="0.25">
      <c r="A2474" s="2" t="s">
        <v>1785</v>
      </c>
      <c r="B2474" s="2" t="s">
        <v>148</v>
      </c>
      <c r="C2474" s="2" t="s">
        <v>149</v>
      </c>
      <c r="D2474" s="2" t="s">
        <v>50</v>
      </c>
      <c r="E2474" s="2" t="s">
        <v>150</v>
      </c>
      <c r="F2474" s="5">
        <v>4</v>
      </c>
      <c r="G2474">
        <v>2</v>
      </c>
      <c r="H2474" t="s">
        <v>5942</v>
      </c>
    </row>
    <row r="2475" spans="1:8" x14ac:dyDescent="0.25">
      <c r="A2475" s="2" t="s">
        <v>1785</v>
      </c>
      <c r="B2475" s="2" t="s">
        <v>777</v>
      </c>
      <c r="C2475" s="2" t="s">
        <v>783</v>
      </c>
      <c r="D2475" s="2" t="s">
        <v>50</v>
      </c>
      <c r="E2475" s="2" t="s">
        <v>150</v>
      </c>
      <c r="F2475" s="5">
        <v>1</v>
      </c>
      <c r="G2475">
        <v>3</v>
      </c>
      <c r="H2475" t="s">
        <v>5943</v>
      </c>
    </row>
    <row r="2476" spans="1:8" x14ac:dyDescent="0.25">
      <c r="A2476" s="2" t="s">
        <v>1786</v>
      </c>
      <c r="B2476" s="2" t="s">
        <v>58</v>
      </c>
      <c r="C2476" s="2" t="s">
        <v>1784</v>
      </c>
      <c r="D2476" s="2" t="s">
        <v>50</v>
      </c>
      <c r="E2476" s="2" t="s">
        <v>150</v>
      </c>
      <c r="F2476" s="5">
        <v>565</v>
      </c>
      <c r="G2476">
        <v>1</v>
      </c>
      <c r="H2476" t="s">
        <v>5944</v>
      </c>
    </row>
    <row r="2477" spans="1:8" x14ac:dyDescent="0.25">
      <c r="A2477" s="2" t="s">
        <v>1786</v>
      </c>
      <c r="B2477" s="2" t="s">
        <v>777</v>
      </c>
      <c r="C2477" s="2" t="s">
        <v>787</v>
      </c>
      <c r="D2477" s="2" t="s">
        <v>50</v>
      </c>
      <c r="E2477" s="2" t="s">
        <v>150</v>
      </c>
      <c r="F2477" s="5">
        <v>286</v>
      </c>
      <c r="G2477">
        <v>2</v>
      </c>
      <c r="H2477" t="s">
        <v>5945</v>
      </c>
    </row>
    <row r="2478" spans="1:8" x14ac:dyDescent="0.25">
      <c r="A2478" s="2" t="s">
        <v>1787</v>
      </c>
      <c r="B2478" s="2" t="s">
        <v>777</v>
      </c>
      <c r="C2478" s="2" t="s">
        <v>787</v>
      </c>
      <c r="D2478" s="2" t="s">
        <v>50</v>
      </c>
      <c r="E2478" s="2" t="s">
        <v>150</v>
      </c>
      <c r="F2478" s="5">
        <v>866</v>
      </c>
      <c r="G2478">
        <v>1</v>
      </c>
      <c r="H2478" t="s">
        <v>5946</v>
      </c>
    </row>
    <row r="2479" spans="1:8" x14ac:dyDescent="0.25">
      <c r="A2479" s="2" t="s">
        <v>1787</v>
      </c>
      <c r="B2479" s="2" t="s">
        <v>58</v>
      </c>
      <c r="C2479" s="2" t="s">
        <v>1784</v>
      </c>
      <c r="D2479" s="2" t="s">
        <v>50</v>
      </c>
      <c r="E2479" s="2" t="s">
        <v>150</v>
      </c>
      <c r="F2479" s="5">
        <v>3</v>
      </c>
      <c r="G2479">
        <v>2</v>
      </c>
      <c r="H2479" t="s">
        <v>5947</v>
      </c>
    </row>
    <row r="2480" spans="1:8" x14ac:dyDescent="0.25">
      <c r="A2480" s="2" t="s">
        <v>1788</v>
      </c>
      <c r="B2480" s="2" t="s">
        <v>777</v>
      </c>
      <c r="C2480" s="2" t="s">
        <v>787</v>
      </c>
      <c r="D2480" s="2" t="s">
        <v>50</v>
      </c>
      <c r="E2480" s="2" t="s">
        <v>150</v>
      </c>
      <c r="F2480" s="5">
        <v>470</v>
      </c>
      <c r="G2480">
        <v>1</v>
      </c>
      <c r="H2480" t="s">
        <v>5948</v>
      </c>
    </row>
    <row r="2481" spans="1:8" x14ac:dyDescent="0.25">
      <c r="A2481" s="2" t="s">
        <v>1788</v>
      </c>
      <c r="B2481" s="2" t="s">
        <v>148</v>
      </c>
      <c r="C2481" s="2" t="s">
        <v>1423</v>
      </c>
      <c r="D2481" s="2" t="s">
        <v>50</v>
      </c>
      <c r="E2481" s="2" t="s">
        <v>150</v>
      </c>
      <c r="F2481" s="5">
        <v>138</v>
      </c>
      <c r="G2481">
        <v>2</v>
      </c>
      <c r="H2481" t="s">
        <v>5949</v>
      </c>
    </row>
    <row r="2482" spans="1:8" x14ac:dyDescent="0.25">
      <c r="A2482" s="2" t="s">
        <v>1788</v>
      </c>
      <c r="B2482" s="2" t="s">
        <v>58</v>
      </c>
      <c r="C2482" s="2" t="s">
        <v>1784</v>
      </c>
      <c r="D2482" s="2" t="s">
        <v>50</v>
      </c>
      <c r="E2482" s="2" t="s">
        <v>150</v>
      </c>
      <c r="F2482" s="5">
        <v>12</v>
      </c>
      <c r="G2482">
        <v>3</v>
      </c>
      <c r="H2482" t="s">
        <v>5950</v>
      </c>
    </row>
    <row r="2483" spans="1:8" x14ac:dyDescent="0.25">
      <c r="A2483" s="2" t="s">
        <v>1788</v>
      </c>
      <c r="B2483" s="2" t="s">
        <v>777</v>
      </c>
      <c r="C2483" s="2" t="s">
        <v>1525</v>
      </c>
      <c r="D2483" s="2" t="s">
        <v>50</v>
      </c>
      <c r="E2483" s="2" t="s">
        <v>150</v>
      </c>
      <c r="F2483" s="5">
        <v>6</v>
      </c>
      <c r="G2483">
        <v>4</v>
      </c>
      <c r="H2483" t="s">
        <v>5951</v>
      </c>
    </row>
    <row r="2484" spans="1:8" x14ac:dyDescent="0.25">
      <c r="A2484" s="2" t="s">
        <v>1788</v>
      </c>
      <c r="B2484" s="2" t="s">
        <v>846</v>
      </c>
      <c r="C2484" s="2" t="s">
        <v>1789</v>
      </c>
      <c r="D2484" s="2" t="s">
        <v>50</v>
      </c>
      <c r="E2484" s="2" t="s">
        <v>150</v>
      </c>
      <c r="F2484" s="5">
        <v>4</v>
      </c>
      <c r="G2484">
        <v>5</v>
      </c>
      <c r="H2484" t="s">
        <v>5952</v>
      </c>
    </row>
    <row r="2485" spans="1:8" x14ac:dyDescent="0.25">
      <c r="A2485" s="2" t="s">
        <v>1790</v>
      </c>
      <c r="B2485" s="2" t="s">
        <v>777</v>
      </c>
      <c r="C2485" s="2" t="s">
        <v>1791</v>
      </c>
      <c r="D2485" s="2" t="s">
        <v>50</v>
      </c>
      <c r="E2485" s="2" t="s">
        <v>150</v>
      </c>
      <c r="F2485" s="5">
        <v>332</v>
      </c>
      <c r="G2485">
        <v>1</v>
      </c>
      <c r="H2485" t="s">
        <v>5953</v>
      </c>
    </row>
    <row r="2486" spans="1:8" x14ac:dyDescent="0.25">
      <c r="A2486" s="2" t="s">
        <v>1790</v>
      </c>
      <c r="B2486" s="2" t="s">
        <v>777</v>
      </c>
      <c r="C2486" s="2" t="s">
        <v>1525</v>
      </c>
      <c r="D2486" s="2" t="s">
        <v>50</v>
      </c>
      <c r="E2486" s="2" t="s">
        <v>150</v>
      </c>
      <c r="F2486" s="5">
        <v>203</v>
      </c>
      <c r="G2486">
        <v>2</v>
      </c>
      <c r="H2486" t="s">
        <v>5954</v>
      </c>
    </row>
    <row r="2487" spans="1:8" x14ac:dyDescent="0.25">
      <c r="A2487" s="2" t="s">
        <v>1792</v>
      </c>
      <c r="B2487" s="2" t="s">
        <v>777</v>
      </c>
      <c r="C2487" s="2" t="s">
        <v>778</v>
      </c>
      <c r="D2487" s="2" t="s">
        <v>50</v>
      </c>
      <c r="E2487" s="2" t="s">
        <v>150</v>
      </c>
      <c r="F2487" s="5">
        <v>763</v>
      </c>
      <c r="G2487">
        <v>1</v>
      </c>
      <c r="H2487" t="s">
        <v>5955</v>
      </c>
    </row>
    <row r="2488" spans="1:8" x14ac:dyDescent="0.25">
      <c r="A2488" s="2" t="s">
        <v>1792</v>
      </c>
      <c r="B2488" s="2" t="s">
        <v>777</v>
      </c>
      <c r="C2488" s="2" t="s">
        <v>1791</v>
      </c>
      <c r="D2488" s="2" t="s">
        <v>50</v>
      </c>
      <c r="E2488" s="2" t="s">
        <v>150</v>
      </c>
      <c r="F2488" s="5">
        <v>182</v>
      </c>
      <c r="G2488">
        <v>2</v>
      </c>
      <c r="H2488" t="s">
        <v>5956</v>
      </c>
    </row>
    <row r="2489" spans="1:8" x14ac:dyDescent="0.25">
      <c r="A2489" s="2" t="s">
        <v>1793</v>
      </c>
      <c r="B2489" s="2" t="s">
        <v>777</v>
      </c>
      <c r="C2489" s="2" t="s">
        <v>783</v>
      </c>
      <c r="D2489" s="2" t="s">
        <v>50</v>
      </c>
      <c r="E2489" s="2" t="s">
        <v>150</v>
      </c>
      <c r="F2489" s="5">
        <v>870</v>
      </c>
      <c r="G2489">
        <v>1</v>
      </c>
      <c r="H2489" t="s">
        <v>5957</v>
      </c>
    </row>
    <row r="2490" spans="1:8" x14ac:dyDescent="0.25">
      <c r="A2490" s="2" t="s">
        <v>1793</v>
      </c>
      <c r="B2490" s="2" t="s">
        <v>777</v>
      </c>
      <c r="C2490" s="2" t="s">
        <v>778</v>
      </c>
      <c r="D2490" s="2" t="s">
        <v>50</v>
      </c>
      <c r="E2490" s="2" t="s">
        <v>150</v>
      </c>
      <c r="F2490" s="5">
        <v>260</v>
      </c>
      <c r="G2490">
        <v>2</v>
      </c>
      <c r="H2490" t="s">
        <v>5958</v>
      </c>
    </row>
    <row r="2491" spans="1:8" x14ac:dyDescent="0.25">
      <c r="A2491" s="2" t="s">
        <v>1793</v>
      </c>
      <c r="B2491" s="2" t="s">
        <v>754</v>
      </c>
      <c r="C2491" s="2" t="s">
        <v>764</v>
      </c>
      <c r="D2491" s="2" t="s">
        <v>50</v>
      </c>
      <c r="E2491" s="2" t="s">
        <v>150</v>
      </c>
      <c r="F2491" s="5">
        <v>177</v>
      </c>
      <c r="G2491">
        <v>3</v>
      </c>
      <c r="H2491" t="s">
        <v>5959</v>
      </c>
    </row>
    <row r="2492" spans="1:8" x14ac:dyDescent="0.25">
      <c r="A2492" s="2" t="s">
        <v>1793</v>
      </c>
      <c r="B2492" s="2" t="s">
        <v>754</v>
      </c>
      <c r="C2492" s="2" t="s">
        <v>776</v>
      </c>
      <c r="D2492" s="2" t="s">
        <v>50</v>
      </c>
      <c r="E2492" s="2" t="s">
        <v>150</v>
      </c>
      <c r="F2492" s="5">
        <v>93</v>
      </c>
      <c r="G2492">
        <v>4</v>
      </c>
      <c r="H2492" t="s">
        <v>5960</v>
      </c>
    </row>
    <row r="2493" spans="1:8" x14ac:dyDescent="0.25">
      <c r="A2493" s="2" t="s">
        <v>1794</v>
      </c>
      <c r="B2493" s="2" t="s">
        <v>777</v>
      </c>
      <c r="C2493" s="2" t="s">
        <v>778</v>
      </c>
      <c r="D2493" s="2" t="s">
        <v>50</v>
      </c>
      <c r="E2493" s="2" t="s">
        <v>150</v>
      </c>
      <c r="F2493" s="5">
        <v>1594</v>
      </c>
      <c r="G2493">
        <v>1</v>
      </c>
      <c r="H2493" t="s">
        <v>5961</v>
      </c>
    </row>
    <row r="2494" spans="1:8" x14ac:dyDescent="0.25">
      <c r="A2494" s="2" t="s">
        <v>1794</v>
      </c>
      <c r="B2494" s="2" t="s">
        <v>777</v>
      </c>
      <c r="C2494" s="2" t="s">
        <v>1795</v>
      </c>
      <c r="D2494" s="2" t="s">
        <v>50</v>
      </c>
      <c r="E2494" s="2" t="s">
        <v>150</v>
      </c>
      <c r="F2494" s="5">
        <v>4</v>
      </c>
      <c r="G2494">
        <v>2</v>
      </c>
      <c r="H2494" t="s">
        <v>5962</v>
      </c>
    </row>
    <row r="2495" spans="1:8" x14ac:dyDescent="0.25">
      <c r="A2495" s="2" t="s">
        <v>1796</v>
      </c>
      <c r="B2495" s="2" t="s">
        <v>777</v>
      </c>
      <c r="C2495" s="2" t="s">
        <v>1795</v>
      </c>
      <c r="D2495" s="2" t="s">
        <v>50</v>
      </c>
      <c r="E2495" s="2" t="s">
        <v>150</v>
      </c>
      <c r="F2495" s="5">
        <v>1145</v>
      </c>
      <c r="G2495">
        <v>1</v>
      </c>
      <c r="H2495" t="s">
        <v>5963</v>
      </c>
    </row>
    <row r="2496" spans="1:8" x14ac:dyDescent="0.25">
      <c r="A2496" s="2" t="s">
        <v>1796</v>
      </c>
      <c r="B2496" s="2" t="s">
        <v>777</v>
      </c>
      <c r="C2496" s="2" t="s">
        <v>778</v>
      </c>
      <c r="D2496" s="2" t="s">
        <v>50</v>
      </c>
      <c r="E2496" s="2" t="s">
        <v>150</v>
      </c>
      <c r="F2496" s="5">
        <v>18</v>
      </c>
      <c r="G2496">
        <v>2</v>
      </c>
      <c r="H2496" t="s">
        <v>5964</v>
      </c>
    </row>
    <row r="2497" spans="1:8" x14ac:dyDescent="0.25">
      <c r="A2497" s="2" t="s">
        <v>1796</v>
      </c>
      <c r="B2497" s="2" t="s">
        <v>777</v>
      </c>
      <c r="C2497" s="2" t="s">
        <v>1525</v>
      </c>
      <c r="D2497" s="2" t="s">
        <v>50</v>
      </c>
      <c r="E2497" s="2" t="s">
        <v>150</v>
      </c>
      <c r="F2497" s="5">
        <v>1</v>
      </c>
      <c r="G2497">
        <v>3</v>
      </c>
      <c r="H2497" t="s">
        <v>5965</v>
      </c>
    </row>
    <row r="2498" spans="1:8" x14ac:dyDescent="0.25">
      <c r="A2498" s="2" t="s">
        <v>1797</v>
      </c>
      <c r="B2498" s="2" t="s">
        <v>777</v>
      </c>
      <c r="C2498" s="2" t="s">
        <v>1795</v>
      </c>
      <c r="D2498" s="2" t="s">
        <v>50</v>
      </c>
      <c r="E2498" s="2" t="s">
        <v>150</v>
      </c>
      <c r="F2498" s="5">
        <v>1097</v>
      </c>
      <c r="G2498">
        <v>1</v>
      </c>
      <c r="H2498" t="s">
        <v>5966</v>
      </c>
    </row>
    <row r="2499" spans="1:8" x14ac:dyDescent="0.25">
      <c r="A2499" s="2" t="s">
        <v>1797</v>
      </c>
      <c r="B2499" s="2" t="s">
        <v>754</v>
      </c>
      <c r="C2499" s="2" t="s">
        <v>776</v>
      </c>
      <c r="D2499" s="2" t="s">
        <v>50</v>
      </c>
      <c r="E2499" s="2" t="s">
        <v>150</v>
      </c>
      <c r="F2499" s="5">
        <v>78</v>
      </c>
      <c r="G2499">
        <v>2</v>
      </c>
      <c r="H2499" t="s">
        <v>5967</v>
      </c>
    </row>
    <row r="2500" spans="1:8" x14ac:dyDescent="0.25">
      <c r="A2500" s="2" t="s">
        <v>1797</v>
      </c>
      <c r="B2500" s="2" t="s">
        <v>777</v>
      </c>
      <c r="C2500" s="2" t="s">
        <v>778</v>
      </c>
      <c r="D2500" s="2" t="s">
        <v>50</v>
      </c>
      <c r="E2500" s="2" t="s">
        <v>150</v>
      </c>
      <c r="F2500" s="5">
        <v>1</v>
      </c>
      <c r="G2500">
        <v>3</v>
      </c>
      <c r="H2500" t="s">
        <v>5968</v>
      </c>
    </row>
    <row r="2501" spans="1:8" x14ac:dyDescent="0.25">
      <c r="A2501" s="2" t="s">
        <v>1797</v>
      </c>
      <c r="B2501" s="2" t="s">
        <v>777</v>
      </c>
      <c r="C2501" s="2" t="s">
        <v>1525</v>
      </c>
      <c r="D2501" s="2" t="s">
        <v>50</v>
      </c>
      <c r="E2501" s="2" t="s">
        <v>150</v>
      </c>
      <c r="F2501" s="5">
        <v>1</v>
      </c>
      <c r="G2501">
        <v>4</v>
      </c>
      <c r="H2501" t="s">
        <v>5969</v>
      </c>
    </row>
    <row r="2502" spans="1:8" x14ac:dyDescent="0.25">
      <c r="A2502" s="2" t="s">
        <v>1798</v>
      </c>
      <c r="B2502" s="2" t="s">
        <v>777</v>
      </c>
      <c r="C2502" s="2" t="s">
        <v>787</v>
      </c>
      <c r="D2502" s="2" t="s">
        <v>50</v>
      </c>
      <c r="E2502" s="2" t="s">
        <v>150</v>
      </c>
      <c r="F2502" s="5">
        <v>727</v>
      </c>
      <c r="G2502">
        <v>1</v>
      </c>
      <c r="H2502" t="s">
        <v>5970</v>
      </c>
    </row>
    <row r="2503" spans="1:8" x14ac:dyDescent="0.25">
      <c r="A2503" s="2" t="s">
        <v>1798</v>
      </c>
      <c r="B2503" s="2" t="s">
        <v>58</v>
      </c>
      <c r="C2503" s="2" t="s">
        <v>1784</v>
      </c>
      <c r="D2503" s="2" t="s">
        <v>50</v>
      </c>
      <c r="E2503" s="2" t="s">
        <v>150</v>
      </c>
      <c r="F2503" s="5">
        <v>549</v>
      </c>
      <c r="G2503">
        <v>2</v>
      </c>
      <c r="H2503" t="s">
        <v>5971</v>
      </c>
    </row>
    <row r="2504" spans="1:8" x14ac:dyDescent="0.25">
      <c r="A2504" s="2" t="s">
        <v>1798</v>
      </c>
      <c r="B2504" s="2" t="s">
        <v>777</v>
      </c>
      <c r="C2504" s="2" t="s">
        <v>783</v>
      </c>
      <c r="D2504" s="2" t="s">
        <v>50</v>
      </c>
      <c r="E2504" s="2" t="s">
        <v>150</v>
      </c>
      <c r="F2504" s="5">
        <v>81</v>
      </c>
      <c r="G2504">
        <v>3</v>
      </c>
      <c r="H2504" t="s">
        <v>5972</v>
      </c>
    </row>
    <row r="2505" spans="1:8" x14ac:dyDescent="0.25">
      <c r="A2505" s="2" t="s">
        <v>1798</v>
      </c>
      <c r="B2505" s="2" t="s">
        <v>777</v>
      </c>
      <c r="C2505" s="2" t="s">
        <v>1791</v>
      </c>
      <c r="D2505" s="2" t="s">
        <v>50</v>
      </c>
      <c r="E2505" s="2" t="s">
        <v>150</v>
      </c>
      <c r="F2505" s="5">
        <v>1</v>
      </c>
      <c r="G2505">
        <v>4</v>
      </c>
      <c r="H2505" t="s">
        <v>5973</v>
      </c>
    </row>
    <row r="2506" spans="1:8" x14ac:dyDescent="0.25">
      <c r="A2506" s="2" t="s">
        <v>1799</v>
      </c>
      <c r="B2506" s="2" t="s">
        <v>754</v>
      </c>
      <c r="C2506" s="2" t="s">
        <v>776</v>
      </c>
      <c r="D2506" s="2" t="s">
        <v>50</v>
      </c>
      <c r="E2506" s="2" t="s">
        <v>150</v>
      </c>
      <c r="F2506" s="5">
        <v>332</v>
      </c>
      <c r="G2506">
        <v>1</v>
      </c>
      <c r="H2506" t="s">
        <v>5974</v>
      </c>
    </row>
    <row r="2507" spans="1:8" x14ac:dyDescent="0.25">
      <c r="A2507" s="2" t="s">
        <v>1799</v>
      </c>
      <c r="B2507" s="2" t="s">
        <v>777</v>
      </c>
      <c r="C2507" s="2" t="s">
        <v>1795</v>
      </c>
      <c r="D2507" s="2" t="s">
        <v>50</v>
      </c>
      <c r="E2507" s="2" t="s">
        <v>150</v>
      </c>
      <c r="F2507" s="5">
        <v>292</v>
      </c>
      <c r="G2507">
        <v>2</v>
      </c>
      <c r="H2507" t="s">
        <v>5975</v>
      </c>
    </row>
    <row r="2508" spans="1:8" x14ac:dyDescent="0.25">
      <c r="A2508" s="2" t="s">
        <v>1799</v>
      </c>
      <c r="B2508" s="2" t="s">
        <v>777</v>
      </c>
      <c r="C2508" s="2" t="s">
        <v>835</v>
      </c>
      <c r="D2508" s="2" t="s">
        <v>50</v>
      </c>
      <c r="E2508" s="2" t="s">
        <v>150</v>
      </c>
      <c r="F2508" s="5">
        <v>59</v>
      </c>
      <c r="G2508">
        <v>3</v>
      </c>
      <c r="H2508" t="s">
        <v>5976</v>
      </c>
    </row>
    <row r="2509" spans="1:8" x14ac:dyDescent="0.25">
      <c r="A2509" s="2" t="s">
        <v>1800</v>
      </c>
      <c r="B2509" s="2" t="s">
        <v>777</v>
      </c>
      <c r="C2509" s="2" t="s">
        <v>1525</v>
      </c>
      <c r="D2509" s="2" t="s">
        <v>50</v>
      </c>
      <c r="E2509" s="2" t="s">
        <v>150</v>
      </c>
      <c r="F2509" s="5">
        <v>462</v>
      </c>
      <c r="G2509">
        <v>1</v>
      </c>
      <c r="H2509" t="s">
        <v>5977</v>
      </c>
    </row>
    <row r="2510" spans="1:8" x14ac:dyDescent="0.25">
      <c r="A2510" s="2" t="s">
        <v>1800</v>
      </c>
      <c r="B2510" s="2" t="s">
        <v>777</v>
      </c>
      <c r="C2510" s="2" t="s">
        <v>1795</v>
      </c>
      <c r="D2510" s="2" t="s">
        <v>50</v>
      </c>
      <c r="E2510" s="2" t="s">
        <v>150</v>
      </c>
      <c r="F2510" s="5">
        <v>34</v>
      </c>
      <c r="G2510">
        <v>2</v>
      </c>
      <c r="H2510" t="s">
        <v>5978</v>
      </c>
    </row>
    <row r="2511" spans="1:8" x14ac:dyDescent="0.25">
      <c r="A2511" s="2" t="s">
        <v>1800</v>
      </c>
      <c r="B2511" s="2" t="s">
        <v>777</v>
      </c>
      <c r="C2511" s="2" t="s">
        <v>1791</v>
      </c>
      <c r="D2511" s="2" t="s">
        <v>50</v>
      </c>
      <c r="E2511" s="2" t="s">
        <v>150</v>
      </c>
      <c r="F2511" s="5">
        <v>9</v>
      </c>
      <c r="G2511">
        <v>3</v>
      </c>
      <c r="H2511" t="s">
        <v>5979</v>
      </c>
    </row>
    <row r="2512" spans="1:8" x14ac:dyDescent="0.25">
      <c r="A2512" s="2" t="s">
        <v>1801</v>
      </c>
      <c r="B2512" s="2" t="s">
        <v>777</v>
      </c>
      <c r="C2512" s="2" t="s">
        <v>1525</v>
      </c>
      <c r="D2512" s="2" t="s">
        <v>50</v>
      </c>
      <c r="E2512" s="2" t="s">
        <v>150</v>
      </c>
      <c r="F2512" s="5">
        <v>683</v>
      </c>
      <c r="G2512">
        <v>1</v>
      </c>
      <c r="H2512" t="s">
        <v>5980</v>
      </c>
    </row>
    <row r="2513" spans="1:8" x14ac:dyDescent="0.25">
      <c r="A2513" s="2" t="s">
        <v>1801</v>
      </c>
      <c r="B2513" s="2" t="s">
        <v>777</v>
      </c>
      <c r="C2513" s="2" t="s">
        <v>835</v>
      </c>
      <c r="D2513" s="2" t="s">
        <v>50</v>
      </c>
      <c r="E2513" s="2" t="s">
        <v>150</v>
      </c>
      <c r="F2513" s="5">
        <v>178</v>
      </c>
      <c r="G2513">
        <v>2</v>
      </c>
      <c r="H2513" t="s">
        <v>5981</v>
      </c>
    </row>
    <row r="2514" spans="1:8" x14ac:dyDescent="0.25">
      <c r="A2514" s="2" t="s">
        <v>1802</v>
      </c>
      <c r="B2514" s="2" t="s">
        <v>777</v>
      </c>
      <c r="C2514" s="2" t="s">
        <v>1525</v>
      </c>
      <c r="D2514" s="2" t="s">
        <v>50</v>
      </c>
      <c r="E2514" s="2" t="s">
        <v>150</v>
      </c>
      <c r="F2514" s="5">
        <v>550</v>
      </c>
      <c r="G2514">
        <v>1</v>
      </c>
      <c r="H2514" t="s">
        <v>5982</v>
      </c>
    </row>
    <row r="2515" spans="1:8" x14ac:dyDescent="0.25">
      <c r="A2515" s="2" t="s">
        <v>1802</v>
      </c>
      <c r="B2515" s="2" t="s">
        <v>846</v>
      </c>
      <c r="C2515" s="2" t="s">
        <v>1789</v>
      </c>
      <c r="D2515" s="2" t="s">
        <v>50</v>
      </c>
      <c r="E2515" s="2" t="s">
        <v>150</v>
      </c>
      <c r="F2515" s="5">
        <v>136</v>
      </c>
      <c r="G2515">
        <v>2</v>
      </c>
      <c r="H2515" t="s">
        <v>5983</v>
      </c>
    </row>
    <row r="2516" spans="1:8" x14ac:dyDescent="0.25">
      <c r="A2516" s="2" t="s">
        <v>1802</v>
      </c>
      <c r="B2516" s="2" t="s">
        <v>777</v>
      </c>
      <c r="C2516" s="2" t="s">
        <v>835</v>
      </c>
      <c r="D2516" s="2" t="s">
        <v>50</v>
      </c>
      <c r="E2516" s="2" t="s">
        <v>150</v>
      </c>
      <c r="F2516" s="5">
        <v>28</v>
      </c>
      <c r="G2516">
        <v>3</v>
      </c>
      <c r="H2516" t="s">
        <v>5984</v>
      </c>
    </row>
    <row r="2517" spans="1:8" x14ac:dyDescent="0.25">
      <c r="A2517" s="2" t="s">
        <v>1802</v>
      </c>
      <c r="B2517" s="2" t="s">
        <v>777</v>
      </c>
      <c r="C2517" s="2" t="s">
        <v>787</v>
      </c>
      <c r="D2517" s="2" t="s">
        <v>50</v>
      </c>
      <c r="E2517" s="2" t="s">
        <v>150</v>
      </c>
      <c r="F2517" s="5">
        <v>25</v>
      </c>
      <c r="G2517">
        <v>4</v>
      </c>
      <c r="H2517" t="s">
        <v>5985</v>
      </c>
    </row>
    <row r="2518" spans="1:8" x14ac:dyDescent="0.25">
      <c r="A2518" s="2" t="s">
        <v>1802</v>
      </c>
      <c r="B2518" s="2" t="s">
        <v>846</v>
      </c>
      <c r="C2518" s="2" t="s">
        <v>1527</v>
      </c>
      <c r="D2518" s="2" t="s">
        <v>50</v>
      </c>
      <c r="E2518" s="2" t="s">
        <v>150</v>
      </c>
      <c r="F2518" s="5">
        <v>2</v>
      </c>
      <c r="G2518">
        <v>5</v>
      </c>
      <c r="H2518" t="s">
        <v>5986</v>
      </c>
    </row>
    <row r="2519" spans="1:8" x14ac:dyDescent="0.25">
      <c r="A2519" s="2" t="s">
        <v>1802</v>
      </c>
      <c r="B2519" s="2" t="s">
        <v>846</v>
      </c>
      <c r="C2519" s="2" t="s">
        <v>847</v>
      </c>
      <c r="D2519" s="2" t="s">
        <v>50</v>
      </c>
      <c r="E2519" s="2" t="s">
        <v>150</v>
      </c>
      <c r="F2519" s="5">
        <v>1</v>
      </c>
      <c r="G2519">
        <v>6</v>
      </c>
      <c r="H2519" t="s">
        <v>5987</v>
      </c>
    </row>
    <row r="2520" spans="1:8" x14ac:dyDescent="0.25">
      <c r="A2520" s="2" t="s">
        <v>1803</v>
      </c>
      <c r="B2520" s="2" t="s">
        <v>777</v>
      </c>
      <c r="C2520" s="2" t="s">
        <v>1525</v>
      </c>
      <c r="D2520" s="2" t="s">
        <v>50</v>
      </c>
      <c r="E2520" s="2" t="s">
        <v>150</v>
      </c>
      <c r="F2520" s="5">
        <v>1221</v>
      </c>
      <c r="G2520">
        <v>1</v>
      </c>
      <c r="H2520" t="s">
        <v>5988</v>
      </c>
    </row>
    <row r="2521" spans="1:8" x14ac:dyDescent="0.25">
      <c r="A2521" s="2" t="s">
        <v>1804</v>
      </c>
      <c r="B2521" s="2" t="s">
        <v>777</v>
      </c>
      <c r="C2521" s="2" t="s">
        <v>1525</v>
      </c>
      <c r="D2521" s="2" t="s">
        <v>50</v>
      </c>
      <c r="E2521" s="2" t="s">
        <v>150</v>
      </c>
      <c r="F2521" s="5">
        <v>283</v>
      </c>
      <c r="G2521">
        <v>1</v>
      </c>
      <c r="H2521" t="s">
        <v>5989</v>
      </c>
    </row>
    <row r="2522" spans="1:8" x14ac:dyDescent="0.25">
      <c r="A2522" s="2" t="s">
        <v>1805</v>
      </c>
      <c r="B2522" s="2" t="s">
        <v>58</v>
      </c>
      <c r="C2522" s="2" t="s">
        <v>1784</v>
      </c>
      <c r="D2522" s="2" t="s">
        <v>50</v>
      </c>
      <c r="E2522" s="2" t="s">
        <v>150</v>
      </c>
      <c r="F2522" s="5">
        <v>760</v>
      </c>
      <c r="G2522">
        <v>1</v>
      </c>
      <c r="H2522" t="s">
        <v>5990</v>
      </c>
    </row>
    <row r="2523" spans="1:8" x14ac:dyDescent="0.25">
      <c r="A2523" s="2" t="s">
        <v>1805</v>
      </c>
      <c r="B2523" s="2" t="s">
        <v>777</v>
      </c>
      <c r="C2523" s="2" t="s">
        <v>1791</v>
      </c>
      <c r="D2523" s="2" t="s">
        <v>50</v>
      </c>
      <c r="E2523" s="2" t="s">
        <v>150</v>
      </c>
      <c r="F2523" s="5">
        <v>244</v>
      </c>
      <c r="G2523">
        <v>2</v>
      </c>
      <c r="H2523" t="s">
        <v>5991</v>
      </c>
    </row>
    <row r="2524" spans="1:8" x14ac:dyDescent="0.25">
      <c r="A2524" s="2" t="s">
        <v>1806</v>
      </c>
      <c r="B2524" s="2" t="s">
        <v>846</v>
      </c>
      <c r="C2524" s="2" t="s">
        <v>1789</v>
      </c>
      <c r="D2524" s="2" t="s">
        <v>50</v>
      </c>
      <c r="E2524" s="2" t="s">
        <v>150</v>
      </c>
      <c r="F2524" s="5">
        <v>1127</v>
      </c>
      <c r="G2524">
        <v>1</v>
      </c>
      <c r="H2524" t="s">
        <v>5992</v>
      </c>
    </row>
    <row r="2525" spans="1:8" x14ac:dyDescent="0.25">
      <c r="A2525" s="2" t="s">
        <v>1807</v>
      </c>
      <c r="B2525" s="2" t="s">
        <v>846</v>
      </c>
      <c r="C2525" s="2" t="s">
        <v>1789</v>
      </c>
      <c r="D2525" s="2" t="s">
        <v>50</v>
      </c>
      <c r="E2525" s="2" t="s">
        <v>150</v>
      </c>
      <c r="F2525" s="5">
        <v>509</v>
      </c>
      <c r="G2525">
        <v>1</v>
      </c>
      <c r="H2525" t="s">
        <v>5993</v>
      </c>
    </row>
    <row r="2526" spans="1:8" x14ac:dyDescent="0.25">
      <c r="A2526" s="2" t="s">
        <v>1807</v>
      </c>
      <c r="B2526" s="2" t="s">
        <v>148</v>
      </c>
      <c r="C2526" s="2" t="s">
        <v>1423</v>
      </c>
      <c r="D2526" s="2" t="s">
        <v>50</v>
      </c>
      <c r="E2526" s="2" t="s">
        <v>150</v>
      </c>
      <c r="F2526" s="5">
        <v>70</v>
      </c>
      <c r="G2526">
        <v>2</v>
      </c>
      <c r="H2526" t="s">
        <v>5994</v>
      </c>
    </row>
    <row r="2527" spans="1:8" x14ac:dyDescent="0.25">
      <c r="A2527" s="2" t="s">
        <v>1807</v>
      </c>
      <c r="B2527" s="2" t="s">
        <v>846</v>
      </c>
      <c r="C2527" s="2" t="s">
        <v>1527</v>
      </c>
      <c r="D2527" s="2" t="s">
        <v>50</v>
      </c>
      <c r="E2527" s="2" t="s">
        <v>150</v>
      </c>
      <c r="F2527" s="5">
        <v>33</v>
      </c>
      <c r="G2527">
        <v>3</v>
      </c>
      <c r="H2527" t="s">
        <v>5995</v>
      </c>
    </row>
    <row r="2528" spans="1:8" x14ac:dyDescent="0.25">
      <c r="A2528" s="2" t="s">
        <v>1808</v>
      </c>
      <c r="B2528" s="2" t="s">
        <v>846</v>
      </c>
      <c r="C2528" s="2" t="s">
        <v>1789</v>
      </c>
      <c r="D2528" s="2" t="s">
        <v>50</v>
      </c>
      <c r="E2528" s="2" t="s">
        <v>150</v>
      </c>
      <c r="F2528" s="5">
        <v>427</v>
      </c>
      <c r="G2528">
        <v>1</v>
      </c>
      <c r="H2528" t="s">
        <v>5996</v>
      </c>
    </row>
    <row r="2529" spans="1:8" x14ac:dyDescent="0.25">
      <c r="A2529" s="2" t="s">
        <v>1808</v>
      </c>
      <c r="B2529" s="2" t="s">
        <v>148</v>
      </c>
      <c r="C2529" s="2" t="s">
        <v>1423</v>
      </c>
      <c r="D2529" s="2" t="s">
        <v>50</v>
      </c>
      <c r="E2529" s="2" t="s">
        <v>150</v>
      </c>
      <c r="F2529" s="5">
        <v>22</v>
      </c>
      <c r="G2529">
        <v>2</v>
      </c>
      <c r="H2529" t="s">
        <v>5997</v>
      </c>
    </row>
    <row r="2530" spans="1:8" x14ac:dyDescent="0.25">
      <c r="A2530" s="2" t="s">
        <v>1809</v>
      </c>
      <c r="B2530" s="2" t="s">
        <v>846</v>
      </c>
      <c r="C2530" s="2" t="s">
        <v>1527</v>
      </c>
      <c r="D2530" s="2" t="s">
        <v>50</v>
      </c>
      <c r="E2530" s="2" t="s">
        <v>150</v>
      </c>
      <c r="F2530" s="5">
        <v>1148</v>
      </c>
      <c r="G2530">
        <v>1</v>
      </c>
      <c r="H2530" t="s">
        <v>5998</v>
      </c>
    </row>
    <row r="2531" spans="1:8" x14ac:dyDescent="0.25">
      <c r="A2531" s="2" t="s">
        <v>1809</v>
      </c>
      <c r="B2531" s="2" t="s">
        <v>846</v>
      </c>
      <c r="C2531" s="2" t="s">
        <v>1789</v>
      </c>
      <c r="D2531" s="2" t="s">
        <v>50</v>
      </c>
      <c r="E2531" s="2" t="s">
        <v>150</v>
      </c>
      <c r="F2531" s="5">
        <v>137</v>
      </c>
      <c r="G2531">
        <v>2</v>
      </c>
      <c r="H2531" t="s">
        <v>5999</v>
      </c>
    </row>
    <row r="2532" spans="1:8" x14ac:dyDescent="0.25">
      <c r="A2532" s="2" t="s">
        <v>1810</v>
      </c>
      <c r="B2532" s="2" t="s">
        <v>777</v>
      </c>
      <c r="C2532" s="2" t="s">
        <v>1791</v>
      </c>
      <c r="D2532" s="2" t="s">
        <v>50</v>
      </c>
      <c r="E2532" s="2" t="s">
        <v>150</v>
      </c>
      <c r="F2532" s="5">
        <v>875</v>
      </c>
      <c r="G2532">
        <v>1</v>
      </c>
      <c r="H2532" t="s">
        <v>6000</v>
      </c>
    </row>
    <row r="2533" spans="1:8" x14ac:dyDescent="0.25">
      <c r="A2533" s="2" t="s">
        <v>1811</v>
      </c>
      <c r="B2533" s="2" t="s">
        <v>58</v>
      </c>
      <c r="C2533" s="2" t="s">
        <v>1784</v>
      </c>
      <c r="D2533" s="2" t="s">
        <v>50</v>
      </c>
      <c r="E2533" s="2" t="s">
        <v>150</v>
      </c>
      <c r="F2533" s="5">
        <v>993</v>
      </c>
      <c r="G2533">
        <v>1</v>
      </c>
      <c r="H2533" t="s">
        <v>6001</v>
      </c>
    </row>
    <row r="2534" spans="1:8" x14ac:dyDescent="0.25">
      <c r="A2534" s="2" t="s">
        <v>1811</v>
      </c>
      <c r="B2534" s="2" t="s">
        <v>777</v>
      </c>
      <c r="C2534" s="2" t="s">
        <v>1791</v>
      </c>
      <c r="D2534" s="2" t="s">
        <v>50</v>
      </c>
      <c r="E2534" s="2" t="s">
        <v>150</v>
      </c>
      <c r="F2534" s="5">
        <v>901</v>
      </c>
      <c r="G2534">
        <v>2</v>
      </c>
      <c r="H2534" t="s">
        <v>6002</v>
      </c>
    </row>
    <row r="2535" spans="1:8" x14ac:dyDescent="0.25">
      <c r="A2535" s="2" t="s">
        <v>1812</v>
      </c>
      <c r="B2535" s="2" t="s">
        <v>58</v>
      </c>
      <c r="C2535" s="2" t="s">
        <v>1784</v>
      </c>
      <c r="D2535" s="2" t="s">
        <v>50</v>
      </c>
      <c r="E2535" s="2" t="s">
        <v>150</v>
      </c>
      <c r="F2535" s="5">
        <v>696</v>
      </c>
      <c r="G2535">
        <v>1</v>
      </c>
      <c r="H2535" t="s">
        <v>6003</v>
      </c>
    </row>
    <row r="2536" spans="1:8" x14ac:dyDescent="0.25">
      <c r="A2536" s="2" t="s">
        <v>1812</v>
      </c>
      <c r="B2536" s="2" t="s">
        <v>777</v>
      </c>
      <c r="C2536" s="2" t="s">
        <v>1791</v>
      </c>
      <c r="D2536" s="2" t="s">
        <v>50</v>
      </c>
      <c r="E2536" s="2" t="s">
        <v>150</v>
      </c>
      <c r="F2536" s="5">
        <v>43</v>
      </c>
      <c r="G2536">
        <v>2</v>
      </c>
      <c r="H2536" t="s">
        <v>6004</v>
      </c>
    </row>
    <row r="2537" spans="1:8" x14ac:dyDescent="0.25">
      <c r="A2537" s="2" t="s">
        <v>1812</v>
      </c>
      <c r="B2537" s="2" t="s">
        <v>777</v>
      </c>
      <c r="C2537" s="2" t="s">
        <v>778</v>
      </c>
      <c r="D2537" s="2" t="s">
        <v>50</v>
      </c>
      <c r="E2537" s="2" t="s">
        <v>150</v>
      </c>
      <c r="F2537" s="5">
        <v>14</v>
      </c>
      <c r="G2537">
        <v>3</v>
      </c>
      <c r="H2537" t="s">
        <v>6005</v>
      </c>
    </row>
    <row r="2538" spans="1:8" x14ac:dyDescent="0.25">
      <c r="A2538" s="2" t="s">
        <v>1812</v>
      </c>
      <c r="B2538" s="2" t="s">
        <v>777</v>
      </c>
      <c r="C2538" s="2" t="s">
        <v>783</v>
      </c>
      <c r="D2538" s="2" t="s">
        <v>50</v>
      </c>
      <c r="E2538" s="2" t="s">
        <v>150</v>
      </c>
      <c r="F2538" s="5">
        <v>7</v>
      </c>
      <c r="G2538">
        <v>4</v>
      </c>
      <c r="H2538" t="s">
        <v>6006</v>
      </c>
    </row>
    <row r="2539" spans="1:8" x14ac:dyDescent="0.25">
      <c r="A2539" s="2" t="s">
        <v>1813</v>
      </c>
      <c r="B2539" s="2" t="s">
        <v>58</v>
      </c>
      <c r="C2539" s="2" t="s">
        <v>1784</v>
      </c>
      <c r="D2539" s="2" t="s">
        <v>50</v>
      </c>
      <c r="E2539" s="2" t="s">
        <v>150</v>
      </c>
      <c r="F2539" s="5">
        <v>1143</v>
      </c>
      <c r="G2539">
        <v>1</v>
      </c>
      <c r="H2539" t="s">
        <v>6007</v>
      </c>
    </row>
    <row r="2540" spans="1:8" x14ac:dyDescent="0.25">
      <c r="A2540" s="2" t="s">
        <v>1814</v>
      </c>
      <c r="B2540" s="2" t="s">
        <v>777</v>
      </c>
      <c r="C2540" s="2" t="s">
        <v>1795</v>
      </c>
      <c r="D2540" s="2" t="s">
        <v>50</v>
      </c>
      <c r="E2540" s="2" t="s">
        <v>150</v>
      </c>
      <c r="F2540" s="5">
        <v>6</v>
      </c>
      <c r="G2540">
        <v>1</v>
      </c>
      <c r="H2540" t="s">
        <v>6008</v>
      </c>
    </row>
    <row r="2541" spans="1:8" x14ac:dyDescent="0.25">
      <c r="A2541" s="2" t="s">
        <v>1815</v>
      </c>
      <c r="B2541" s="2" t="s">
        <v>58</v>
      </c>
      <c r="C2541" s="2" t="s">
        <v>1784</v>
      </c>
      <c r="D2541" s="2" t="s">
        <v>50</v>
      </c>
      <c r="E2541" s="2" t="s">
        <v>150</v>
      </c>
      <c r="F2541" s="5">
        <v>1160</v>
      </c>
      <c r="G2541">
        <v>1</v>
      </c>
      <c r="H2541" t="s">
        <v>6009</v>
      </c>
    </row>
    <row r="2542" spans="1:8" x14ac:dyDescent="0.25">
      <c r="A2542" s="2" t="s">
        <v>1815</v>
      </c>
      <c r="B2542" s="2" t="s">
        <v>777</v>
      </c>
      <c r="C2542" s="2" t="s">
        <v>783</v>
      </c>
      <c r="D2542" s="2" t="s">
        <v>50</v>
      </c>
      <c r="E2542" s="2" t="s">
        <v>150</v>
      </c>
      <c r="F2542" s="5">
        <v>19</v>
      </c>
      <c r="G2542">
        <v>2</v>
      </c>
      <c r="H2542" t="s">
        <v>6010</v>
      </c>
    </row>
    <row r="2543" spans="1:8" x14ac:dyDescent="0.25">
      <c r="A2543" s="2" t="s">
        <v>1816</v>
      </c>
      <c r="B2543" s="2" t="s">
        <v>777</v>
      </c>
      <c r="C2543" s="2" t="s">
        <v>783</v>
      </c>
      <c r="D2543" s="2" t="s">
        <v>50</v>
      </c>
      <c r="E2543" s="2" t="s">
        <v>150</v>
      </c>
      <c r="F2543" s="5">
        <v>26</v>
      </c>
      <c r="G2543">
        <v>1</v>
      </c>
      <c r="H2543" t="s">
        <v>6011</v>
      </c>
    </row>
    <row r="2544" spans="1:8" x14ac:dyDescent="0.25">
      <c r="A2544" s="2" t="s">
        <v>1816</v>
      </c>
      <c r="B2544" s="2" t="s">
        <v>58</v>
      </c>
      <c r="C2544" s="2" t="s">
        <v>1784</v>
      </c>
      <c r="D2544" s="2" t="s">
        <v>50</v>
      </c>
      <c r="E2544" s="2" t="s">
        <v>150</v>
      </c>
      <c r="F2544" s="5">
        <v>4</v>
      </c>
      <c r="G2544">
        <v>2</v>
      </c>
      <c r="H2544" t="s">
        <v>6012</v>
      </c>
    </row>
    <row r="2545" spans="1:8" x14ac:dyDescent="0.25">
      <c r="A2545" s="2" t="s">
        <v>1816</v>
      </c>
      <c r="B2545" s="2" t="s">
        <v>777</v>
      </c>
      <c r="C2545" s="2" t="s">
        <v>787</v>
      </c>
      <c r="D2545" s="2" t="s">
        <v>50</v>
      </c>
      <c r="E2545" s="2" t="s">
        <v>150</v>
      </c>
      <c r="F2545" s="5">
        <v>1</v>
      </c>
      <c r="G2545">
        <v>3</v>
      </c>
      <c r="H2545" t="s">
        <v>6013</v>
      </c>
    </row>
    <row r="2546" spans="1:8" x14ac:dyDescent="0.25">
      <c r="A2546" s="2" t="s">
        <v>1817</v>
      </c>
      <c r="B2546" s="2" t="s">
        <v>777</v>
      </c>
      <c r="C2546" s="2" t="s">
        <v>783</v>
      </c>
      <c r="D2546" s="2" t="s">
        <v>50</v>
      </c>
      <c r="E2546" s="2" t="s">
        <v>150</v>
      </c>
      <c r="F2546" s="5">
        <v>1544</v>
      </c>
      <c r="G2546">
        <v>1</v>
      </c>
      <c r="H2546" t="s">
        <v>6014</v>
      </c>
    </row>
    <row r="2547" spans="1:8" x14ac:dyDescent="0.25">
      <c r="A2547" s="2" t="s">
        <v>1817</v>
      </c>
      <c r="B2547" s="2" t="s">
        <v>58</v>
      </c>
      <c r="C2547" s="2" t="s">
        <v>1784</v>
      </c>
      <c r="D2547" s="2" t="s">
        <v>50</v>
      </c>
      <c r="E2547" s="2" t="s">
        <v>150</v>
      </c>
      <c r="F2547" s="5">
        <v>44</v>
      </c>
      <c r="G2547">
        <v>2</v>
      </c>
      <c r="H2547" t="s">
        <v>6015</v>
      </c>
    </row>
    <row r="2548" spans="1:8" x14ac:dyDescent="0.25">
      <c r="A2548" s="2" t="s">
        <v>1818</v>
      </c>
      <c r="B2548" s="2" t="s">
        <v>58</v>
      </c>
      <c r="C2548" s="2" t="s">
        <v>1784</v>
      </c>
      <c r="D2548" s="2" t="s">
        <v>50</v>
      </c>
      <c r="E2548" s="2" t="s">
        <v>150</v>
      </c>
      <c r="F2548" s="5">
        <v>10</v>
      </c>
      <c r="G2548">
        <v>1</v>
      </c>
      <c r="H2548" t="s">
        <v>6016</v>
      </c>
    </row>
    <row r="2549" spans="1:8" x14ac:dyDescent="0.25">
      <c r="A2549" s="2" t="s">
        <v>1818</v>
      </c>
      <c r="B2549" s="2" t="s">
        <v>777</v>
      </c>
      <c r="C2549" s="2" t="s">
        <v>783</v>
      </c>
      <c r="D2549" s="2" t="s">
        <v>50</v>
      </c>
      <c r="E2549" s="2" t="s">
        <v>150</v>
      </c>
      <c r="F2549" s="5">
        <v>9</v>
      </c>
      <c r="G2549">
        <v>2</v>
      </c>
      <c r="H2549" t="s">
        <v>6017</v>
      </c>
    </row>
    <row r="2550" spans="1:8" x14ac:dyDescent="0.25">
      <c r="A2550" s="2" t="s">
        <v>1819</v>
      </c>
      <c r="B2550" s="2" t="s">
        <v>696</v>
      </c>
      <c r="C2550" s="2" t="s">
        <v>1820</v>
      </c>
      <c r="D2550" s="2" t="s">
        <v>50</v>
      </c>
      <c r="E2550" s="2" t="s">
        <v>150</v>
      </c>
      <c r="F2550" s="5">
        <v>814</v>
      </c>
      <c r="G2550">
        <v>1</v>
      </c>
      <c r="H2550" t="s">
        <v>6018</v>
      </c>
    </row>
    <row r="2551" spans="1:8" x14ac:dyDescent="0.25">
      <c r="A2551" s="2" t="s">
        <v>1821</v>
      </c>
      <c r="B2551" s="2" t="s">
        <v>696</v>
      </c>
      <c r="C2551" s="2" t="s">
        <v>1427</v>
      </c>
      <c r="D2551" s="2" t="s">
        <v>50</v>
      </c>
      <c r="E2551" s="2" t="s">
        <v>150</v>
      </c>
      <c r="F2551" s="5">
        <v>804</v>
      </c>
      <c r="G2551">
        <v>1</v>
      </c>
      <c r="H2551" t="s">
        <v>6019</v>
      </c>
    </row>
    <row r="2552" spans="1:8" x14ac:dyDescent="0.25">
      <c r="A2552" s="2" t="s">
        <v>1821</v>
      </c>
      <c r="B2552" s="2" t="s">
        <v>58</v>
      </c>
      <c r="C2552" s="2" t="s">
        <v>1674</v>
      </c>
      <c r="D2552" s="2" t="s">
        <v>50</v>
      </c>
      <c r="E2552" s="2" t="s">
        <v>51</v>
      </c>
      <c r="F2552" s="5">
        <v>20</v>
      </c>
      <c r="G2552">
        <v>2</v>
      </c>
      <c r="H2552" t="s">
        <v>6020</v>
      </c>
    </row>
    <row r="2553" spans="1:8" x14ac:dyDescent="0.25">
      <c r="A2553" s="2" t="s">
        <v>1822</v>
      </c>
      <c r="B2553" s="2" t="s">
        <v>696</v>
      </c>
      <c r="C2553" s="2" t="s">
        <v>697</v>
      </c>
      <c r="D2553" s="2" t="s">
        <v>50</v>
      </c>
      <c r="E2553" s="2" t="s">
        <v>150</v>
      </c>
      <c r="F2553" s="5">
        <v>1042</v>
      </c>
      <c r="G2553">
        <v>1</v>
      </c>
      <c r="H2553" t="s">
        <v>6021</v>
      </c>
    </row>
    <row r="2554" spans="1:8" x14ac:dyDescent="0.25">
      <c r="A2554" s="2" t="s">
        <v>1822</v>
      </c>
      <c r="B2554" s="2" t="s">
        <v>696</v>
      </c>
      <c r="C2554" s="2" t="s">
        <v>1666</v>
      </c>
      <c r="D2554" s="2" t="s">
        <v>50</v>
      </c>
      <c r="E2554" s="2" t="s">
        <v>150</v>
      </c>
      <c r="F2554" s="5">
        <v>69</v>
      </c>
      <c r="G2554">
        <v>2</v>
      </c>
      <c r="H2554" t="s">
        <v>6022</v>
      </c>
    </row>
    <row r="2555" spans="1:8" x14ac:dyDescent="0.25">
      <c r="A2555" s="2" t="s">
        <v>1822</v>
      </c>
      <c r="B2555" s="2" t="s">
        <v>113</v>
      </c>
      <c r="C2555" s="2" t="s">
        <v>116</v>
      </c>
      <c r="D2555" s="2" t="s">
        <v>50</v>
      </c>
      <c r="E2555" s="2" t="s">
        <v>70</v>
      </c>
      <c r="F2555" s="5">
        <v>10</v>
      </c>
      <c r="G2555">
        <v>3</v>
      </c>
      <c r="H2555" t="s">
        <v>6023</v>
      </c>
    </row>
    <row r="2556" spans="1:8" x14ac:dyDescent="0.25">
      <c r="A2556" s="2" t="s">
        <v>1822</v>
      </c>
      <c r="B2556" s="2" t="s">
        <v>113</v>
      </c>
      <c r="C2556" s="2" t="s">
        <v>689</v>
      </c>
      <c r="D2556" s="2" t="s">
        <v>50</v>
      </c>
      <c r="E2556" s="2" t="s">
        <v>70</v>
      </c>
      <c r="F2556" s="5">
        <v>1</v>
      </c>
      <c r="G2556">
        <v>4</v>
      </c>
      <c r="H2556" t="s">
        <v>6024</v>
      </c>
    </row>
    <row r="2557" spans="1:8" x14ac:dyDescent="0.25">
      <c r="A2557" s="2" t="s">
        <v>1823</v>
      </c>
      <c r="B2557" s="2" t="s">
        <v>696</v>
      </c>
      <c r="C2557" s="2" t="s">
        <v>1666</v>
      </c>
      <c r="D2557" s="2" t="s">
        <v>50</v>
      </c>
      <c r="E2557" s="2" t="s">
        <v>150</v>
      </c>
      <c r="F2557" s="5">
        <v>696</v>
      </c>
      <c r="G2557">
        <v>1</v>
      </c>
      <c r="H2557" t="s">
        <v>6025</v>
      </c>
    </row>
    <row r="2558" spans="1:8" x14ac:dyDescent="0.25">
      <c r="A2558" s="2" t="s">
        <v>1823</v>
      </c>
      <c r="B2558" s="2" t="s">
        <v>696</v>
      </c>
      <c r="C2558" s="2" t="s">
        <v>697</v>
      </c>
      <c r="D2558" s="2" t="s">
        <v>50</v>
      </c>
      <c r="E2558" s="2" t="s">
        <v>150</v>
      </c>
      <c r="F2558" s="5">
        <v>8</v>
      </c>
      <c r="G2558">
        <v>2</v>
      </c>
      <c r="H2558" t="s">
        <v>6026</v>
      </c>
    </row>
    <row r="2559" spans="1:8" x14ac:dyDescent="0.25">
      <c r="A2559" s="2" t="s">
        <v>1823</v>
      </c>
      <c r="B2559" s="2" t="s">
        <v>1173</v>
      </c>
      <c r="C2559" s="2" t="s">
        <v>1184</v>
      </c>
      <c r="D2559" s="2" t="s">
        <v>50</v>
      </c>
      <c r="E2559" s="2" t="s">
        <v>278</v>
      </c>
      <c r="F2559" s="5">
        <v>2</v>
      </c>
      <c r="G2559">
        <v>3</v>
      </c>
      <c r="H2559" t="s">
        <v>6027</v>
      </c>
    </row>
    <row r="2560" spans="1:8" x14ac:dyDescent="0.25">
      <c r="A2560" s="2" t="s">
        <v>1824</v>
      </c>
      <c r="B2560" s="2" t="s">
        <v>696</v>
      </c>
      <c r="C2560" s="2" t="s">
        <v>1666</v>
      </c>
      <c r="D2560" s="2" t="s">
        <v>50</v>
      </c>
      <c r="E2560" s="2" t="s">
        <v>150</v>
      </c>
      <c r="F2560" s="5">
        <v>469</v>
      </c>
      <c r="G2560">
        <v>1</v>
      </c>
      <c r="H2560" t="s">
        <v>6028</v>
      </c>
    </row>
    <row r="2561" spans="1:8" x14ac:dyDescent="0.25">
      <c r="A2561" s="2" t="s">
        <v>1824</v>
      </c>
      <c r="B2561" s="2" t="s">
        <v>1173</v>
      </c>
      <c r="C2561" s="2" t="s">
        <v>1184</v>
      </c>
      <c r="D2561" s="2" t="s">
        <v>50</v>
      </c>
      <c r="E2561" s="2" t="s">
        <v>278</v>
      </c>
      <c r="F2561" s="5">
        <v>32</v>
      </c>
      <c r="G2561">
        <v>2</v>
      </c>
      <c r="H2561" t="s">
        <v>6029</v>
      </c>
    </row>
    <row r="2562" spans="1:8" x14ac:dyDescent="0.25">
      <c r="A2562" s="2" t="s">
        <v>1824</v>
      </c>
      <c r="B2562" s="2" t="s">
        <v>1083</v>
      </c>
      <c r="C2562" s="2" t="s">
        <v>1187</v>
      </c>
      <c r="D2562" s="2" t="s">
        <v>50</v>
      </c>
      <c r="E2562" s="2" t="s">
        <v>278</v>
      </c>
      <c r="F2562" s="5">
        <v>21</v>
      </c>
      <c r="G2562">
        <v>3</v>
      </c>
      <c r="H2562" t="s">
        <v>6030</v>
      </c>
    </row>
    <row r="2563" spans="1:8" x14ac:dyDescent="0.25">
      <c r="A2563" s="2" t="s">
        <v>1825</v>
      </c>
      <c r="B2563" s="2" t="s">
        <v>696</v>
      </c>
      <c r="C2563" s="2" t="s">
        <v>1431</v>
      </c>
      <c r="D2563" s="2" t="s">
        <v>50</v>
      </c>
      <c r="E2563" s="2" t="s">
        <v>150</v>
      </c>
      <c r="F2563" s="5">
        <v>643</v>
      </c>
      <c r="G2563">
        <v>1</v>
      </c>
      <c r="H2563" t="s">
        <v>6031</v>
      </c>
    </row>
    <row r="2564" spans="1:8" x14ac:dyDescent="0.25">
      <c r="A2564" s="2" t="s">
        <v>1825</v>
      </c>
      <c r="B2564" s="2" t="s">
        <v>696</v>
      </c>
      <c r="C2564" s="2" t="s">
        <v>1427</v>
      </c>
      <c r="D2564" s="2" t="s">
        <v>50</v>
      </c>
      <c r="E2564" s="2" t="s">
        <v>150</v>
      </c>
      <c r="F2564" s="5">
        <v>411</v>
      </c>
      <c r="G2564">
        <v>2</v>
      </c>
      <c r="H2564" t="s">
        <v>6032</v>
      </c>
    </row>
    <row r="2565" spans="1:8" x14ac:dyDescent="0.25">
      <c r="A2565" s="2" t="s">
        <v>1825</v>
      </c>
      <c r="B2565" s="2" t="s">
        <v>696</v>
      </c>
      <c r="C2565" s="2" t="s">
        <v>1826</v>
      </c>
      <c r="D2565" s="2" t="s">
        <v>50</v>
      </c>
      <c r="E2565" s="2" t="s">
        <v>150</v>
      </c>
      <c r="F2565" s="5">
        <v>33</v>
      </c>
      <c r="G2565">
        <v>3</v>
      </c>
      <c r="H2565" t="s">
        <v>6033</v>
      </c>
    </row>
    <row r="2566" spans="1:8" x14ac:dyDescent="0.25">
      <c r="A2566" s="2" t="s">
        <v>1825</v>
      </c>
      <c r="B2566" s="2" t="s">
        <v>696</v>
      </c>
      <c r="C2566" s="2" t="s">
        <v>1430</v>
      </c>
      <c r="D2566" s="2" t="s">
        <v>50</v>
      </c>
      <c r="E2566" s="2" t="s">
        <v>150</v>
      </c>
      <c r="F2566" s="5">
        <v>28</v>
      </c>
      <c r="G2566">
        <v>4</v>
      </c>
      <c r="H2566" t="s">
        <v>6034</v>
      </c>
    </row>
    <row r="2567" spans="1:8" x14ac:dyDescent="0.25">
      <c r="A2567" s="2" t="s">
        <v>1827</v>
      </c>
      <c r="B2567" s="2" t="s">
        <v>696</v>
      </c>
      <c r="C2567" s="2" t="s">
        <v>1431</v>
      </c>
      <c r="D2567" s="2" t="s">
        <v>50</v>
      </c>
      <c r="E2567" s="2" t="s">
        <v>150</v>
      </c>
      <c r="F2567" s="5">
        <v>832</v>
      </c>
      <c r="G2567">
        <v>1</v>
      </c>
      <c r="H2567" t="s">
        <v>6035</v>
      </c>
    </row>
    <row r="2568" spans="1:8" x14ac:dyDescent="0.25">
      <c r="A2568" s="2" t="s">
        <v>1828</v>
      </c>
      <c r="B2568" s="2" t="s">
        <v>696</v>
      </c>
      <c r="C2568" s="2" t="s">
        <v>1431</v>
      </c>
      <c r="D2568" s="2" t="s">
        <v>50</v>
      </c>
      <c r="E2568" s="2" t="s">
        <v>150</v>
      </c>
      <c r="F2568" s="5">
        <v>779</v>
      </c>
      <c r="G2568">
        <v>1</v>
      </c>
      <c r="H2568" t="s">
        <v>6036</v>
      </c>
    </row>
    <row r="2569" spans="1:8" x14ac:dyDescent="0.25">
      <c r="A2569" s="2" t="s">
        <v>1828</v>
      </c>
      <c r="B2569" s="2" t="s">
        <v>696</v>
      </c>
      <c r="C2569" s="2" t="s">
        <v>1427</v>
      </c>
      <c r="D2569" s="2" t="s">
        <v>50</v>
      </c>
      <c r="E2569" s="2" t="s">
        <v>150</v>
      </c>
      <c r="F2569" s="5">
        <v>64</v>
      </c>
      <c r="G2569">
        <v>2</v>
      </c>
      <c r="H2569" t="s">
        <v>6037</v>
      </c>
    </row>
    <row r="2570" spans="1:8" x14ac:dyDescent="0.25">
      <c r="A2570" s="2" t="s">
        <v>1829</v>
      </c>
      <c r="B2570" s="2" t="s">
        <v>696</v>
      </c>
      <c r="C2570" s="2" t="s">
        <v>1430</v>
      </c>
      <c r="D2570" s="2" t="s">
        <v>50</v>
      </c>
      <c r="E2570" s="2" t="s">
        <v>150</v>
      </c>
      <c r="F2570" s="5">
        <v>761</v>
      </c>
      <c r="G2570">
        <v>1</v>
      </c>
      <c r="H2570" t="s">
        <v>6038</v>
      </c>
    </row>
    <row r="2571" spans="1:8" x14ac:dyDescent="0.25">
      <c r="A2571" s="2" t="s">
        <v>1829</v>
      </c>
      <c r="B2571" s="2" t="s">
        <v>696</v>
      </c>
      <c r="C2571" s="2" t="s">
        <v>1427</v>
      </c>
      <c r="D2571" s="2" t="s">
        <v>50</v>
      </c>
      <c r="E2571" s="2" t="s">
        <v>150</v>
      </c>
      <c r="F2571" s="5">
        <v>34</v>
      </c>
      <c r="G2571">
        <v>2</v>
      </c>
      <c r="H2571" t="s">
        <v>6039</v>
      </c>
    </row>
    <row r="2572" spans="1:8" x14ac:dyDescent="0.25">
      <c r="A2572" s="2" t="s">
        <v>1830</v>
      </c>
      <c r="B2572" s="2" t="s">
        <v>696</v>
      </c>
      <c r="C2572" s="2" t="s">
        <v>1430</v>
      </c>
      <c r="D2572" s="2" t="s">
        <v>50</v>
      </c>
      <c r="E2572" s="2" t="s">
        <v>150</v>
      </c>
      <c r="F2572" s="5">
        <v>623</v>
      </c>
      <c r="G2572">
        <v>1</v>
      </c>
      <c r="H2572" t="s">
        <v>6040</v>
      </c>
    </row>
    <row r="2573" spans="1:8" x14ac:dyDescent="0.25">
      <c r="A2573" s="2" t="s">
        <v>1830</v>
      </c>
      <c r="B2573" s="2" t="s">
        <v>696</v>
      </c>
      <c r="C2573" s="2" t="s">
        <v>1431</v>
      </c>
      <c r="D2573" s="2" t="s">
        <v>50</v>
      </c>
      <c r="E2573" s="2" t="s">
        <v>150</v>
      </c>
      <c r="F2573" s="5">
        <v>3</v>
      </c>
      <c r="G2573">
        <v>2</v>
      </c>
      <c r="H2573" t="s">
        <v>6041</v>
      </c>
    </row>
    <row r="2574" spans="1:8" x14ac:dyDescent="0.25">
      <c r="A2574" s="2" t="s">
        <v>1831</v>
      </c>
      <c r="B2574" s="2" t="s">
        <v>696</v>
      </c>
      <c r="C2574" s="2" t="s">
        <v>1820</v>
      </c>
      <c r="D2574" s="2" t="s">
        <v>50</v>
      </c>
      <c r="E2574" s="2" t="s">
        <v>150</v>
      </c>
      <c r="F2574" s="5">
        <v>656</v>
      </c>
      <c r="G2574">
        <v>1</v>
      </c>
      <c r="H2574" t="s">
        <v>6042</v>
      </c>
    </row>
    <row r="2575" spans="1:8" x14ac:dyDescent="0.25">
      <c r="A2575" s="2" t="s">
        <v>1831</v>
      </c>
      <c r="B2575" s="2" t="s">
        <v>696</v>
      </c>
      <c r="C2575" s="2" t="s">
        <v>697</v>
      </c>
      <c r="D2575" s="2" t="s">
        <v>50</v>
      </c>
      <c r="E2575" s="2" t="s">
        <v>150</v>
      </c>
      <c r="F2575" s="5">
        <v>34</v>
      </c>
      <c r="G2575">
        <v>2</v>
      </c>
      <c r="H2575" t="s">
        <v>6043</v>
      </c>
    </row>
    <row r="2576" spans="1:8" x14ac:dyDescent="0.25">
      <c r="A2576" s="2" t="s">
        <v>1832</v>
      </c>
      <c r="B2576" s="2" t="s">
        <v>696</v>
      </c>
      <c r="C2576" s="2" t="s">
        <v>1826</v>
      </c>
      <c r="D2576" s="2" t="s">
        <v>50</v>
      </c>
      <c r="E2576" s="2" t="s">
        <v>150</v>
      </c>
      <c r="F2576" s="5">
        <v>262</v>
      </c>
      <c r="G2576">
        <v>1</v>
      </c>
      <c r="H2576" t="s">
        <v>6044</v>
      </c>
    </row>
    <row r="2577" spans="1:8" x14ac:dyDescent="0.25">
      <c r="A2577" s="2" t="s">
        <v>1832</v>
      </c>
      <c r="B2577" s="2" t="s">
        <v>58</v>
      </c>
      <c r="C2577" s="2" t="s">
        <v>1674</v>
      </c>
      <c r="D2577" s="2" t="s">
        <v>50</v>
      </c>
      <c r="E2577" s="2" t="s">
        <v>51</v>
      </c>
      <c r="F2577" s="5">
        <v>14</v>
      </c>
      <c r="G2577">
        <v>2</v>
      </c>
      <c r="H2577" t="s">
        <v>6045</v>
      </c>
    </row>
    <row r="2578" spans="1:8" x14ac:dyDescent="0.25">
      <c r="A2578" s="2" t="s">
        <v>1833</v>
      </c>
      <c r="B2578" s="2" t="s">
        <v>696</v>
      </c>
      <c r="C2578" s="2" t="s">
        <v>1820</v>
      </c>
      <c r="D2578" s="2" t="s">
        <v>50</v>
      </c>
      <c r="E2578" s="2" t="s">
        <v>150</v>
      </c>
      <c r="F2578" s="5">
        <v>1201</v>
      </c>
      <c r="G2578">
        <v>1</v>
      </c>
      <c r="H2578" t="s">
        <v>6046</v>
      </c>
    </row>
    <row r="2579" spans="1:8" x14ac:dyDescent="0.25">
      <c r="A2579" s="2" t="s">
        <v>1833</v>
      </c>
      <c r="B2579" s="2" t="s">
        <v>696</v>
      </c>
      <c r="C2579" s="2" t="s">
        <v>697</v>
      </c>
      <c r="D2579" s="2" t="s">
        <v>50</v>
      </c>
      <c r="E2579" s="2" t="s">
        <v>150</v>
      </c>
      <c r="F2579" s="5">
        <v>112</v>
      </c>
      <c r="G2579">
        <v>2</v>
      </c>
      <c r="H2579" t="s">
        <v>6047</v>
      </c>
    </row>
    <row r="2580" spans="1:8" x14ac:dyDescent="0.25">
      <c r="A2580" s="2" t="s">
        <v>1833</v>
      </c>
      <c r="B2580" s="2" t="s">
        <v>696</v>
      </c>
      <c r="C2580" s="2" t="s">
        <v>1826</v>
      </c>
      <c r="D2580" s="2" t="s">
        <v>50</v>
      </c>
      <c r="E2580" s="2" t="s">
        <v>150</v>
      </c>
      <c r="F2580" s="5">
        <v>1</v>
      </c>
      <c r="G2580">
        <v>3</v>
      </c>
      <c r="H2580" t="s">
        <v>6048</v>
      </c>
    </row>
    <row r="2581" spans="1:8" x14ac:dyDescent="0.25">
      <c r="A2581" s="2" t="s">
        <v>1834</v>
      </c>
      <c r="B2581" s="2" t="s">
        <v>696</v>
      </c>
      <c r="C2581" s="2" t="s">
        <v>1820</v>
      </c>
      <c r="D2581" s="2" t="s">
        <v>50</v>
      </c>
      <c r="E2581" s="2" t="s">
        <v>150</v>
      </c>
      <c r="F2581" s="5">
        <v>880</v>
      </c>
      <c r="G2581">
        <v>1</v>
      </c>
      <c r="H2581" t="s">
        <v>6049</v>
      </c>
    </row>
    <row r="2582" spans="1:8" x14ac:dyDescent="0.25">
      <c r="A2582" s="2" t="s">
        <v>1834</v>
      </c>
      <c r="B2582" s="2" t="s">
        <v>696</v>
      </c>
      <c r="C2582" s="2" t="s">
        <v>1666</v>
      </c>
      <c r="D2582" s="2" t="s">
        <v>50</v>
      </c>
      <c r="E2582" s="2" t="s">
        <v>150</v>
      </c>
      <c r="F2582" s="5">
        <v>84</v>
      </c>
      <c r="G2582">
        <v>2</v>
      </c>
      <c r="H2582" t="s">
        <v>6050</v>
      </c>
    </row>
    <row r="2583" spans="1:8" x14ac:dyDescent="0.25">
      <c r="A2583" s="2" t="s">
        <v>1835</v>
      </c>
      <c r="B2583" s="2" t="s">
        <v>696</v>
      </c>
      <c r="C2583" s="2" t="s">
        <v>1820</v>
      </c>
      <c r="D2583" s="2" t="s">
        <v>50</v>
      </c>
      <c r="E2583" s="2" t="s">
        <v>150</v>
      </c>
      <c r="F2583" s="5">
        <v>796</v>
      </c>
      <c r="G2583">
        <v>1</v>
      </c>
      <c r="H2583" t="s">
        <v>6051</v>
      </c>
    </row>
    <row r="2584" spans="1:8" x14ac:dyDescent="0.25">
      <c r="A2584" s="2" t="s">
        <v>1835</v>
      </c>
      <c r="B2584" s="2" t="s">
        <v>696</v>
      </c>
      <c r="C2584" s="2" t="s">
        <v>697</v>
      </c>
      <c r="D2584" s="2" t="s">
        <v>50</v>
      </c>
      <c r="E2584" s="2" t="s">
        <v>150</v>
      </c>
      <c r="F2584" s="5">
        <v>9</v>
      </c>
      <c r="G2584">
        <v>2</v>
      </c>
      <c r="H2584" t="s">
        <v>6052</v>
      </c>
    </row>
    <row r="2585" spans="1:8" x14ac:dyDescent="0.25">
      <c r="A2585" s="2" t="s">
        <v>1836</v>
      </c>
      <c r="B2585" s="2" t="s">
        <v>696</v>
      </c>
      <c r="C2585" s="2" t="s">
        <v>697</v>
      </c>
      <c r="D2585" s="2" t="s">
        <v>50</v>
      </c>
      <c r="E2585" s="2" t="s">
        <v>150</v>
      </c>
      <c r="F2585" s="5">
        <v>858</v>
      </c>
      <c r="G2585">
        <v>1</v>
      </c>
      <c r="H2585" t="s">
        <v>6053</v>
      </c>
    </row>
    <row r="2586" spans="1:8" x14ac:dyDescent="0.25">
      <c r="A2586" s="2" t="s">
        <v>1836</v>
      </c>
      <c r="B2586" s="2" t="s">
        <v>696</v>
      </c>
      <c r="C2586" s="2" t="s">
        <v>1826</v>
      </c>
      <c r="D2586" s="2" t="s">
        <v>50</v>
      </c>
      <c r="E2586" s="2" t="s">
        <v>150</v>
      </c>
      <c r="F2586" s="5">
        <v>188</v>
      </c>
      <c r="G2586">
        <v>2</v>
      </c>
      <c r="H2586" t="s">
        <v>6054</v>
      </c>
    </row>
    <row r="2587" spans="1:8" x14ac:dyDescent="0.25">
      <c r="A2587" s="2" t="s">
        <v>1836</v>
      </c>
      <c r="B2587" s="2" t="s">
        <v>696</v>
      </c>
      <c r="C2587" s="2" t="s">
        <v>1820</v>
      </c>
      <c r="D2587" s="2" t="s">
        <v>50</v>
      </c>
      <c r="E2587" s="2" t="s">
        <v>150</v>
      </c>
      <c r="F2587" s="5">
        <v>23</v>
      </c>
      <c r="G2587">
        <v>3</v>
      </c>
      <c r="H2587" t="s">
        <v>6055</v>
      </c>
    </row>
    <row r="2588" spans="1:8" x14ac:dyDescent="0.25">
      <c r="A2588" s="2" t="s">
        <v>1836</v>
      </c>
      <c r="B2588" s="2" t="s">
        <v>696</v>
      </c>
      <c r="C2588" s="2" t="s">
        <v>1431</v>
      </c>
      <c r="D2588" s="2" t="s">
        <v>50</v>
      </c>
      <c r="E2588" s="2" t="s">
        <v>150</v>
      </c>
      <c r="F2588" s="5">
        <v>15</v>
      </c>
      <c r="G2588">
        <v>4</v>
      </c>
      <c r="H2588" t="s">
        <v>6056</v>
      </c>
    </row>
    <row r="2589" spans="1:8" x14ac:dyDescent="0.25">
      <c r="A2589" s="2" t="s">
        <v>1836</v>
      </c>
      <c r="B2589" s="2" t="s">
        <v>148</v>
      </c>
      <c r="C2589" s="2" t="s">
        <v>1425</v>
      </c>
      <c r="D2589" s="2" t="s">
        <v>50</v>
      </c>
      <c r="E2589" s="2" t="s">
        <v>150</v>
      </c>
      <c r="F2589" s="5">
        <v>1</v>
      </c>
      <c r="G2589">
        <v>5</v>
      </c>
      <c r="H2589" t="s">
        <v>6057</v>
      </c>
    </row>
    <row r="2590" spans="1:8" x14ac:dyDescent="0.25">
      <c r="A2590" s="2" t="s">
        <v>1837</v>
      </c>
      <c r="B2590" s="2" t="s">
        <v>696</v>
      </c>
      <c r="C2590" s="2" t="s">
        <v>1666</v>
      </c>
      <c r="D2590" s="2" t="s">
        <v>50</v>
      </c>
      <c r="E2590" s="2" t="s">
        <v>150</v>
      </c>
      <c r="F2590" s="5">
        <v>573</v>
      </c>
      <c r="G2590">
        <v>1</v>
      </c>
      <c r="H2590" t="s">
        <v>6058</v>
      </c>
    </row>
    <row r="2591" spans="1:8" x14ac:dyDescent="0.25">
      <c r="A2591" s="2" t="s">
        <v>1837</v>
      </c>
      <c r="B2591" s="2" t="s">
        <v>696</v>
      </c>
      <c r="C2591" s="2" t="s">
        <v>697</v>
      </c>
      <c r="D2591" s="2" t="s">
        <v>50</v>
      </c>
      <c r="E2591" s="2" t="s">
        <v>150</v>
      </c>
      <c r="F2591" s="5">
        <v>170</v>
      </c>
      <c r="G2591">
        <v>2</v>
      </c>
      <c r="H2591" t="s">
        <v>6059</v>
      </c>
    </row>
    <row r="2592" spans="1:8" x14ac:dyDescent="0.25">
      <c r="A2592" s="2" t="s">
        <v>1837</v>
      </c>
      <c r="B2592" s="2" t="s">
        <v>696</v>
      </c>
      <c r="C2592" s="2" t="s">
        <v>1820</v>
      </c>
      <c r="D2592" s="2" t="s">
        <v>50</v>
      </c>
      <c r="E2592" s="2" t="s">
        <v>150</v>
      </c>
      <c r="F2592" s="5">
        <v>38</v>
      </c>
      <c r="G2592">
        <v>3</v>
      </c>
      <c r="H2592" t="s">
        <v>6060</v>
      </c>
    </row>
    <row r="2593" spans="1:8" x14ac:dyDescent="0.25">
      <c r="A2593" s="2" t="s">
        <v>1837</v>
      </c>
      <c r="B2593" s="2" t="s">
        <v>696</v>
      </c>
      <c r="C2593" s="2" t="s">
        <v>1826</v>
      </c>
      <c r="D2593" s="2" t="s">
        <v>50</v>
      </c>
      <c r="E2593" s="2" t="s">
        <v>150</v>
      </c>
      <c r="F2593" s="5">
        <v>17</v>
      </c>
      <c r="G2593">
        <v>4</v>
      </c>
      <c r="H2593" t="s">
        <v>6061</v>
      </c>
    </row>
    <row r="2594" spans="1:8" x14ac:dyDescent="0.25">
      <c r="A2594" s="2" t="s">
        <v>1837</v>
      </c>
      <c r="B2594" s="2" t="s">
        <v>58</v>
      </c>
      <c r="C2594" s="2" t="s">
        <v>1658</v>
      </c>
      <c r="D2594" s="2" t="s">
        <v>50</v>
      </c>
      <c r="E2594" s="2" t="s">
        <v>278</v>
      </c>
      <c r="F2594" s="5">
        <v>1</v>
      </c>
      <c r="G2594">
        <v>5</v>
      </c>
      <c r="H2594" t="s">
        <v>6062</v>
      </c>
    </row>
    <row r="2595" spans="1:8" x14ac:dyDescent="0.25">
      <c r="A2595" s="2" t="s">
        <v>1838</v>
      </c>
      <c r="B2595" s="2" t="s">
        <v>696</v>
      </c>
      <c r="C2595" s="2" t="s">
        <v>1826</v>
      </c>
      <c r="D2595" s="2" t="s">
        <v>50</v>
      </c>
      <c r="E2595" s="2" t="s">
        <v>150</v>
      </c>
      <c r="F2595" s="5">
        <v>1127</v>
      </c>
      <c r="G2595">
        <v>1</v>
      </c>
      <c r="H2595" t="s">
        <v>6063</v>
      </c>
    </row>
    <row r="2596" spans="1:8" x14ac:dyDescent="0.25">
      <c r="A2596" s="2" t="s">
        <v>1838</v>
      </c>
      <c r="B2596" s="2" t="s">
        <v>696</v>
      </c>
      <c r="C2596" s="2" t="s">
        <v>1427</v>
      </c>
      <c r="D2596" s="2" t="s">
        <v>50</v>
      </c>
      <c r="E2596" s="2" t="s">
        <v>150</v>
      </c>
      <c r="F2596" s="5">
        <v>1</v>
      </c>
      <c r="G2596">
        <v>2</v>
      </c>
      <c r="H2596" t="s">
        <v>6064</v>
      </c>
    </row>
    <row r="2597" spans="1:8" x14ac:dyDescent="0.25">
      <c r="A2597" s="2" t="s">
        <v>1839</v>
      </c>
      <c r="B2597" s="2" t="s">
        <v>696</v>
      </c>
      <c r="C2597" s="2" t="s">
        <v>1427</v>
      </c>
      <c r="D2597" s="2" t="s">
        <v>50</v>
      </c>
      <c r="E2597" s="2" t="s">
        <v>150</v>
      </c>
      <c r="F2597" s="5">
        <v>446</v>
      </c>
      <c r="G2597">
        <v>1</v>
      </c>
      <c r="H2597" t="s">
        <v>6065</v>
      </c>
    </row>
    <row r="2598" spans="1:8" x14ac:dyDescent="0.25">
      <c r="A2598" s="2" t="s">
        <v>1839</v>
      </c>
      <c r="B2598" s="2" t="s">
        <v>696</v>
      </c>
      <c r="C2598" s="2" t="s">
        <v>1826</v>
      </c>
      <c r="D2598" s="2" t="s">
        <v>50</v>
      </c>
      <c r="E2598" s="2" t="s">
        <v>150</v>
      </c>
      <c r="F2598" s="5">
        <v>161</v>
      </c>
      <c r="G2598">
        <v>2</v>
      </c>
      <c r="H2598" t="s">
        <v>6066</v>
      </c>
    </row>
    <row r="2599" spans="1:8" x14ac:dyDescent="0.25">
      <c r="A2599" s="2" t="s">
        <v>1839</v>
      </c>
      <c r="B2599" s="2" t="s">
        <v>696</v>
      </c>
      <c r="C2599" s="2" t="s">
        <v>1431</v>
      </c>
      <c r="D2599" s="2" t="s">
        <v>50</v>
      </c>
      <c r="E2599" s="2" t="s">
        <v>150</v>
      </c>
      <c r="F2599" s="5">
        <v>2</v>
      </c>
      <c r="G2599">
        <v>3</v>
      </c>
      <c r="H2599" t="s">
        <v>6067</v>
      </c>
    </row>
    <row r="2600" spans="1:8" x14ac:dyDescent="0.25">
      <c r="A2600" s="2" t="s">
        <v>1840</v>
      </c>
      <c r="B2600" s="2" t="s">
        <v>491</v>
      </c>
      <c r="C2600" s="2" t="s">
        <v>503</v>
      </c>
      <c r="D2600" s="2" t="s">
        <v>493</v>
      </c>
      <c r="E2600" s="2" t="s">
        <v>491</v>
      </c>
      <c r="F2600" s="5">
        <v>544</v>
      </c>
      <c r="G2600">
        <v>1</v>
      </c>
      <c r="H2600" t="s">
        <v>6068</v>
      </c>
    </row>
    <row r="2601" spans="1:8" x14ac:dyDescent="0.25">
      <c r="A2601" s="2" t="s">
        <v>1840</v>
      </c>
      <c r="B2601" s="2" t="s">
        <v>491</v>
      </c>
      <c r="C2601" s="2" t="s">
        <v>497</v>
      </c>
      <c r="D2601" s="2" t="s">
        <v>493</v>
      </c>
      <c r="E2601" s="2" t="s">
        <v>491</v>
      </c>
      <c r="F2601" s="5">
        <v>15</v>
      </c>
      <c r="G2601">
        <v>2</v>
      </c>
      <c r="H2601" t="s">
        <v>6069</v>
      </c>
    </row>
    <row r="2602" spans="1:8" x14ac:dyDescent="0.25">
      <c r="A2602" s="2" t="s">
        <v>1841</v>
      </c>
      <c r="B2602" s="2" t="s">
        <v>491</v>
      </c>
      <c r="C2602" s="2" t="s">
        <v>497</v>
      </c>
      <c r="D2602" s="2" t="s">
        <v>493</v>
      </c>
      <c r="E2602" s="2" t="s">
        <v>491</v>
      </c>
      <c r="F2602" s="5">
        <v>871</v>
      </c>
      <c r="G2602">
        <v>1</v>
      </c>
      <c r="H2602" t="s">
        <v>6070</v>
      </c>
    </row>
    <row r="2603" spans="1:8" x14ac:dyDescent="0.25">
      <c r="A2603" s="2" t="s">
        <v>1841</v>
      </c>
      <c r="B2603" s="2" t="s">
        <v>491</v>
      </c>
      <c r="C2603" s="2" t="s">
        <v>1842</v>
      </c>
      <c r="D2603" s="2" t="s">
        <v>493</v>
      </c>
      <c r="E2603" s="2" t="s">
        <v>491</v>
      </c>
      <c r="F2603" s="5">
        <v>28</v>
      </c>
      <c r="G2603">
        <v>2</v>
      </c>
      <c r="H2603" t="s">
        <v>6071</v>
      </c>
    </row>
    <row r="2604" spans="1:8" x14ac:dyDescent="0.25">
      <c r="A2604" s="2" t="s">
        <v>1841</v>
      </c>
      <c r="B2604" s="2" t="s">
        <v>491</v>
      </c>
      <c r="C2604" s="2" t="s">
        <v>1843</v>
      </c>
      <c r="D2604" s="2" t="s">
        <v>493</v>
      </c>
      <c r="E2604" s="2" t="s">
        <v>491</v>
      </c>
      <c r="F2604" s="5">
        <v>4</v>
      </c>
      <c r="G2604">
        <v>3</v>
      </c>
      <c r="H2604" t="s">
        <v>6072</v>
      </c>
    </row>
    <row r="2605" spans="1:8" x14ac:dyDescent="0.25">
      <c r="A2605" s="2" t="s">
        <v>1844</v>
      </c>
      <c r="B2605" s="2" t="s">
        <v>491</v>
      </c>
      <c r="C2605" s="2" t="s">
        <v>497</v>
      </c>
      <c r="D2605" s="2" t="s">
        <v>493</v>
      </c>
      <c r="E2605" s="2" t="s">
        <v>491</v>
      </c>
      <c r="F2605" s="5">
        <v>874</v>
      </c>
      <c r="G2605">
        <v>1</v>
      </c>
      <c r="H2605" t="s">
        <v>6073</v>
      </c>
    </row>
    <row r="2606" spans="1:8" x14ac:dyDescent="0.25">
      <c r="A2606" s="2" t="s">
        <v>1845</v>
      </c>
      <c r="B2606" s="2" t="s">
        <v>491</v>
      </c>
      <c r="C2606" s="2" t="s">
        <v>1842</v>
      </c>
      <c r="D2606" s="2" t="s">
        <v>493</v>
      </c>
      <c r="E2606" s="2" t="s">
        <v>491</v>
      </c>
      <c r="F2606" s="5">
        <v>530</v>
      </c>
      <c r="G2606">
        <v>1</v>
      </c>
      <c r="H2606" t="s">
        <v>6074</v>
      </c>
    </row>
    <row r="2607" spans="1:8" x14ac:dyDescent="0.25">
      <c r="A2607" s="2" t="s">
        <v>1845</v>
      </c>
      <c r="B2607" s="2" t="s">
        <v>491</v>
      </c>
      <c r="C2607" s="2" t="s">
        <v>497</v>
      </c>
      <c r="D2607" s="2" t="s">
        <v>493</v>
      </c>
      <c r="E2607" s="2" t="s">
        <v>491</v>
      </c>
      <c r="F2607" s="5">
        <v>23</v>
      </c>
      <c r="G2607">
        <v>2</v>
      </c>
      <c r="H2607" t="s">
        <v>6075</v>
      </c>
    </row>
    <row r="2608" spans="1:8" x14ac:dyDescent="0.25">
      <c r="A2608" s="2" t="s">
        <v>1846</v>
      </c>
      <c r="B2608" s="2" t="s">
        <v>491</v>
      </c>
      <c r="C2608" s="2" t="s">
        <v>1064</v>
      </c>
      <c r="D2608" s="2" t="s">
        <v>493</v>
      </c>
      <c r="E2608" s="2" t="s">
        <v>491</v>
      </c>
      <c r="F2608" s="5">
        <v>412</v>
      </c>
      <c r="G2608">
        <v>1</v>
      </c>
      <c r="H2608" t="s">
        <v>6076</v>
      </c>
    </row>
    <row r="2609" spans="1:8" x14ac:dyDescent="0.25">
      <c r="A2609" s="2" t="s">
        <v>1847</v>
      </c>
      <c r="B2609" s="2" t="s">
        <v>491</v>
      </c>
      <c r="C2609" s="2" t="s">
        <v>1064</v>
      </c>
      <c r="D2609" s="2" t="s">
        <v>493</v>
      </c>
      <c r="E2609" s="2" t="s">
        <v>491</v>
      </c>
      <c r="F2609" s="5">
        <v>582</v>
      </c>
      <c r="G2609">
        <v>1</v>
      </c>
      <c r="H2609" t="s">
        <v>6077</v>
      </c>
    </row>
    <row r="2610" spans="1:8" x14ac:dyDescent="0.25">
      <c r="A2610" s="2" t="s">
        <v>1847</v>
      </c>
      <c r="B2610" s="2" t="s">
        <v>1052</v>
      </c>
      <c r="C2610" s="2" t="s">
        <v>1061</v>
      </c>
      <c r="D2610" s="2" t="s">
        <v>50</v>
      </c>
      <c r="E2610" s="2" t="s">
        <v>168</v>
      </c>
      <c r="F2610" s="5">
        <v>179</v>
      </c>
      <c r="G2610">
        <v>2</v>
      </c>
      <c r="H2610" t="s">
        <v>6078</v>
      </c>
    </row>
    <row r="2611" spans="1:8" x14ac:dyDescent="0.25">
      <c r="A2611" s="2" t="s">
        <v>1848</v>
      </c>
      <c r="B2611" s="2" t="s">
        <v>491</v>
      </c>
      <c r="C2611" s="2" t="s">
        <v>503</v>
      </c>
      <c r="D2611" s="2" t="s">
        <v>493</v>
      </c>
      <c r="E2611" s="2" t="s">
        <v>491</v>
      </c>
      <c r="F2611" s="5">
        <v>413</v>
      </c>
      <c r="G2611">
        <v>1</v>
      </c>
      <c r="H2611" t="s">
        <v>6079</v>
      </c>
    </row>
    <row r="2612" spans="1:8" x14ac:dyDescent="0.25">
      <c r="A2612" s="2" t="s">
        <v>1848</v>
      </c>
      <c r="B2612" s="2" t="s">
        <v>491</v>
      </c>
      <c r="C2612" s="2" t="s">
        <v>1843</v>
      </c>
      <c r="D2612" s="2" t="s">
        <v>493</v>
      </c>
      <c r="E2612" s="2" t="s">
        <v>491</v>
      </c>
      <c r="F2612" s="5">
        <v>40</v>
      </c>
      <c r="G2612">
        <v>2</v>
      </c>
      <c r="H2612" t="s">
        <v>6080</v>
      </c>
    </row>
    <row r="2613" spans="1:8" x14ac:dyDescent="0.25">
      <c r="A2613" s="2" t="s">
        <v>1848</v>
      </c>
      <c r="B2613" s="2" t="s">
        <v>491</v>
      </c>
      <c r="C2613" s="2" t="s">
        <v>1064</v>
      </c>
      <c r="D2613" s="2" t="s">
        <v>493</v>
      </c>
      <c r="E2613" s="2" t="s">
        <v>491</v>
      </c>
      <c r="F2613" s="5">
        <v>15</v>
      </c>
      <c r="G2613">
        <v>3</v>
      </c>
      <c r="H2613" t="s">
        <v>6081</v>
      </c>
    </row>
    <row r="2614" spans="1:8" x14ac:dyDescent="0.25">
      <c r="A2614" s="2" t="s">
        <v>1849</v>
      </c>
      <c r="B2614" s="2" t="s">
        <v>491</v>
      </c>
      <c r="C2614" s="2" t="s">
        <v>503</v>
      </c>
      <c r="D2614" s="2" t="s">
        <v>493</v>
      </c>
      <c r="E2614" s="2" t="s">
        <v>491</v>
      </c>
      <c r="F2614" s="5">
        <v>1067</v>
      </c>
      <c r="G2614">
        <v>1</v>
      </c>
      <c r="H2614" t="s">
        <v>6082</v>
      </c>
    </row>
    <row r="2615" spans="1:8" x14ac:dyDescent="0.25">
      <c r="A2615" s="2" t="s">
        <v>1850</v>
      </c>
      <c r="B2615" s="2" t="s">
        <v>491</v>
      </c>
      <c r="C2615" s="2" t="s">
        <v>503</v>
      </c>
      <c r="D2615" s="2" t="s">
        <v>493</v>
      </c>
      <c r="E2615" s="2" t="s">
        <v>491</v>
      </c>
      <c r="F2615" s="5">
        <v>1345</v>
      </c>
      <c r="G2615">
        <v>1</v>
      </c>
      <c r="H2615" t="s">
        <v>6083</v>
      </c>
    </row>
    <row r="2616" spans="1:8" x14ac:dyDescent="0.25">
      <c r="A2616" s="2" t="s">
        <v>1851</v>
      </c>
      <c r="B2616" s="2" t="s">
        <v>491</v>
      </c>
      <c r="C2616" s="2" t="s">
        <v>1842</v>
      </c>
      <c r="D2616" s="2" t="s">
        <v>493</v>
      </c>
      <c r="E2616" s="2" t="s">
        <v>491</v>
      </c>
      <c r="F2616" s="5">
        <v>412</v>
      </c>
      <c r="G2616">
        <v>1</v>
      </c>
      <c r="H2616" t="s">
        <v>6084</v>
      </c>
    </row>
    <row r="2617" spans="1:8" x14ac:dyDescent="0.25">
      <c r="A2617" s="2" t="s">
        <v>1851</v>
      </c>
      <c r="B2617" s="2" t="s">
        <v>491</v>
      </c>
      <c r="C2617" s="2" t="s">
        <v>497</v>
      </c>
      <c r="D2617" s="2" t="s">
        <v>493</v>
      </c>
      <c r="E2617" s="2" t="s">
        <v>491</v>
      </c>
      <c r="F2617" s="5">
        <v>186</v>
      </c>
      <c r="G2617">
        <v>2</v>
      </c>
      <c r="H2617" t="s">
        <v>6085</v>
      </c>
    </row>
    <row r="2618" spans="1:8" x14ac:dyDescent="0.25">
      <c r="A2618" s="2" t="s">
        <v>1852</v>
      </c>
      <c r="B2618" s="2" t="s">
        <v>491</v>
      </c>
      <c r="C2618" s="2" t="s">
        <v>1842</v>
      </c>
      <c r="D2618" s="2" t="s">
        <v>493</v>
      </c>
      <c r="E2618" s="2" t="s">
        <v>491</v>
      </c>
      <c r="F2618" s="5">
        <v>876</v>
      </c>
      <c r="G2618">
        <v>1</v>
      </c>
      <c r="H2618" t="s">
        <v>6086</v>
      </c>
    </row>
    <row r="2619" spans="1:8" x14ac:dyDescent="0.25">
      <c r="A2619" s="2" t="s">
        <v>1853</v>
      </c>
      <c r="B2619" s="2" t="s">
        <v>491</v>
      </c>
      <c r="C2619" s="2" t="s">
        <v>497</v>
      </c>
      <c r="D2619" s="2" t="s">
        <v>493</v>
      </c>
      <c r="E2619" s="2" t="s">
        <v>491</v>
      </c>
      <c r="F2619" s="5">
        <v>146</v>
      </c>
      <c r="G2619">
        <v>1</v>
      </c>
      <c r="H2619" t="s">
        <v>6087</v>
      </c>
    </row>
    <row r="2620" spans="1:8" x14ac:dyDescent="0.25">
      <c r="A2620" s="2" t="s">
        <v>1854</v>
      </c>
      <c r="B2620" s="2" t="s">
        <v>491</v>
      </c>
      <c r="C2620" s="2" t="s">
        <v>1064</v>
      </c>
      <c r="D2620" s="2" t="s">
        <v>493</v>
      </c>
      <c r="E2620" s="2" t="s">
        <v>491</v>
      </c>
      <c r="F2620" s="5">
        <v>532</v>
      </c>
      <c r="G2620">
        <v>1</v>
      </c>
      <c r="H2620" t="s">
        <v>6088</v>
      </c>
    </row>
    <row r="2621" spans="1:8" x14ac:dyDescent="0.25">
      <c r="A2621" s="2" t="s">
        <v>1854</v>
      </c>
      <c r="B2621" s="2" t="s">
        <v>58</v>
      </c>
      <c r="C2621" s="2" t="s">
        <v>1066</v>
      </c>
      <c r="D2621" s="2" t="s">
        <v>50</v>
      </c>
      <c r="E2621" s="2" t="s">
        <v>70</v>
      </c>
      <c r="F2621" s="5">
        <v>20</v>
      </c>
      <c r="G2621">
        <v>2</v>
      </c>
      <c r="H2621" t="s">
        <v>6089</v>
      </c>
    </row>
    <row r="2622" spans="1:8" x14ac:dyDescent="0.25">
      <c r="A2622" s="2" t="s">
        <v>1854</v>
      </c>
      <c r="B2622" s="2" t="s">
        <v>1052</v>
      </c>
      <c r="C2622" s="2" t="s">
        <v>1061</v>
      </c>
      <c r="D2622" s="2" t="s">
        <v>50</v>
      </c>
      <c r="E2622" s="2" t="s">
        <v>168</v>
      </c>
      <c r="F2622" s="5">
        <v>16</v>
      </c>
      <c r="G2622">
        <v>3</v>
      </c>
      <c r="H2622" t="s">
        <v>6090</v>
      </c>
    </row>
    <row r="2623" spans="1:8" x14ac:dyDescent="0.25">
      <c r="A2623" s="2" t="s">
        <v>1855</v>
      </c>
      <c r="B2623" s="2" t="s">
        <v>491</v>
      </c>
      <c r="C2623" s="2" t="s">
        <v>1064</v>
      </c>
      <c r="D2623" s="2" t="s">
        <v>493</v>
      </c>
      <c r="E2623" s="2" t="s">
        <v>491</v>
      </c>
      <c r="F2623" s="5">
        <v>571</v>
      </c>
      <c r="G2623">
        <v>1</v>
      </c>
      <c r="H2623" t="s">
        <v>6091</v>
      </c>
    </row>
    <row r="2624" spans="1:8" x14ac:dyDescent="0.25">
      <c r="A2624" s="2" t="s">
        <v>1855</v>
      </c>
      <c r="B2624" s="2" t="s">
        <v>491</v>
      </c>
      <c r="C2624" s="2" t="s">
        <v>503</v>
      </c>
      <c r="D2624" s="2" t="s">
        <v>493</v>
      </c>
      <c r="E2624" s="2" t="s">
        <v>491</v>
      </c>
      <c r="F2624" s="5">
        <v>43</v>
      </c>
      <c r="G2624">
        <v>2</v>
      </c>
      <c r="H2624" t="s">
        <v>6092</v>
      </c>
    </row>
    <row r="2625" spans="1:8" x14ac:dyDescent="0.25">
      <c r="A2625" s="2" t="s">
        <v>1856</v>
      </c>
      <c r="B2625" s="2" t="s">
        <v>491</v>
      </c>
      <c r="C2625" s="2" t="s">
        <v>1843</v>
      </c>
      <c r="D2625" s="2" t="s">
        <v>493</v>
      </c>
      <c r="E2625" s="2" t="s">
        <v>491</v>
      </c>
      <c r="F2625" s="5">
        <v>1275</v>
      </c>
      <c r="G2625">
        <v>1</v>
      </c>
      <c r="H2625" t="s">
        <v>6093</v>
      </c>
    </row>
    <row r="2626" spans="1:8" x14ac:dyDescent="0.25">
      <c r="A2626" s="2" t="s">
        <v>1856</v>
      </c>
      <c r="B2626" s="2" t="s">
        <v>491</v>
      </c>
      <c r="C2626" s="2" t="s">
        <v>1064</v>
      </c>
      <c r="D2626" s="2" t="s">
        <v>493</v>
      </c>
      <c r="E2626" s="2" t="s">
        <v>491</v>
      </c>
      <c r="F2626" s="5">
        <v>91</v>
      </c>
      <c r="G2626">
        <v>2</v>
      </c>
      <c r="H2626" t="s">
        <v>6094</v>
      </c>
    </row>
    <row r="2627" spans="1:8" x14ac:dyDescent="0.25">
      <c r="A2627" s="2" t="s">
        <v>1857</v>
      </c>
      <c r="B2627" s="2" t="s">
        <v>491</v>
      </c>
      <c r="C2627" s="2" t="s">
        <v>1843</v>
      </c>
      <c r="D2627" s="2" t="s">
        <v>493</v>
      </c>
      <c r="E2627" s="2" t="s">
        <v>491</v>
      </c>
      <c r="F2627" s="5">
        <v>1192</v>
      </c>
      <c r="G2627">
        <v>1</v>
      </c>
      <c r="H2627" t="s">
        <v>6095</v>
      </c>
    </row>
    <row r="2628" spans="1:8" x14ac:dyDescent="0.25">
      <c r="A2628" s="2" t="s">
        <v>1857</v>
      </c>
      <c r="B2628" s="2" t="s">
        <v>491</v>
      </c>
      <c r="C2628" s="2" t="s">
        <v>1064</v>
      </c>
      <c r="D2628" s="2" t="s">
        <v>493</v>
      </c>
      <c r="E2628" s="2" t="s">
        <v>491</v>
      </c>
      <c r="F2628" s="5">
        <v>3</v>
      </c>
      <c r="G2628">
        <v>2</v>
      </c>
      <c r="H2628" t="s">
        <v>6096</v>
      </c>
    </row>
    <row r="2629" spans="1:8" x14ac:dyDescent="0.25">
      <c r="A2629" s="2" t="s">
        <v>1858</v>
      </c>
      <c r="B2629" s="2" t="s">
        <v>491</v>
      </c>
      <c r="C2629" s="2" t="s">
        <v>1064</v>
      </c>
      <c r="D2629" s="2" t="s">
        <v>493</v>
      </c>
      <c r="E2629" s="2" t="s">
        <v>491</v>
      </c>
      <c r="F2629" s="5">
        <v>1036</v>
      </c>
      <c r="G2629">
        <v>1</v>
      </c>
      <c r="H2629" t="s">
        <v>6097</v>
      </c>
    </row>
    <row r="2630" spans="1:8" x14ac:dyDescent="0.25">
      <c r="A2630" s="2" t="s">
        <v>1858</v>
      </c>
      <c r="B2630" s="2" t="s">
        <v>491</v>
      </c>
      <c r="C2630" s="2" t="s">
        <v>521</v>
      </c>
      <c r="D2630" s="2" t="s">
        <v>493</v>
      </c>
      <c r="E2630" s="2" t="s">
        <v>491</v>
      </c>
      <c r="F2630" s="5">
        <v>4</v>
      </c>
      <c r="G2630">
        <v>2</v>
      </c>
      <c r="H2630" t="s">
        <v>6098</v>
      </c>
    </row>
    <row r="2631" spans="1:8" x14ac:dyDescent="0.25">
      <c r="A2631" s="2" t="s">
        <v>1858</v>
      </c>
      <c r="B2631" s="2" t="s">
        <v>58</v>
      </c>
      <c r="C2631" s="2" t="s">
        <v>1066</v>
      </c>
      <c r="D2631" s="2" t="s">
        <v>50</v>
      </c>
      <c r="E2631" s="2" t="s">
        <v>70</v>
      </c>
      <c r="F2631" s="5">
        <v>2</v>
      </c>
      <c r="G2631">
        <v>3</v>
      </c>
      <c r="H2631" t="s">
        <v>6099</v>
      </c>
    </row>
    <row r="2632" spans="1:8" x14ac:dyDescent="0.25">
      <c r="A2632" s="2" t="s">
        <v>1859</v>
      </c>
      <c r="B2632" s="2" t="s">
        <v>491</v>
      </c>
      <c r="C2632" s="2" t="s">
        <v>521</v>
      </c>
      <c r="D2632" s="2" t="s">
        <v>493</v>
      </c>
      <c r="E2632" s="2" t="s">
        <v>491</v>
      </c>
      <c r="F2632" s="5">
        <v>185</v>
      </c>
      <c r="G2632">
        <v>1</v>
      </c>
      <c r="H2632" t="s">
        <v>6100</v>
      </c>
    </row>
    <row r="2633" spans="1:8" x14ac:dyDescent="0.25">
      <c r="A2633" s="2" t="s">
        <v>1859</v>
      </c>
      <c r="B2633" s="2" t="s">
        <v>491</v>
      </c>
      <c r="C2633" s="2" t="s">
        <v>1064</v>
      </c>
      <c r="D2633" s="2" t="s">
        <v>493</v>
      </c>
      <c r="E2633" s="2" t="s">
        <v>491</v>
      </c>
      <c r="F2633" s="5">
        <v>4</v>
      </c>
      <c r="G2633">
        <v>2</v>
      </c>
      <c r="H2633" t="s">
        <v>6101</v>
      </c>
    </row>
    <row r="2634" spans="1:8" x14ac:dyDescent="0.25">
      <c r="A2634" s="2" t="s">
        <v>1860</v>
      </c>
      <c r="B2634" s="2" t="s">
        <v>481</v>
      </c>
      <c r="C2634" s="2" t="s">
        <v>1862</v>
      </c>
      <c r="D2634" s="2" t="s">
        <v>50</v>
      </c>
      <c r="E2634" s="2" t="s">
        <v>51</v>
      </c>
      <c r="F2634" s="5">
        <v>745</v>
      </c>
      <c r="G2634">
        <v>1</v>
      </c>
      <c r="H2634" t="s">
        <v>6102</v>
      </c>
    </row>
    <row r="2635" spans="1:8" x14ac:dyDescent="0.25">
      <c r="A2635" s="2" t="s">
        <v>1860</v>
      </c>
      <c r="B2635" s="2" t="s">
        <v>481</v>
      </c>
      <c r="C2635" s="2" t="s">
        <v>1861</v>
      </c>
      <c r="D2635" s="2" t="s">
        <v>50</v>
      </c>
      <c r="E2635" s="2" t="s">
        <v>51</v>
      </c>
      <c r="F2635" s="5">
        <v>127</v>
      </c>
      <c r="G2635">
        <v>2</v>
      </c>
      <c r="H2635" t="s">
        <v>6103</v>
      </c>
    </row>
    <row r="2636" spans="1:8" x14ac:dyDescent="0.25">
      <c r="A2636" s="2" t="s">
        <v>1860</v>
      </c>
      <c r="B2636" s="2" t="s">
        <v>481</v>
      </c>
      <c r="C2636" s="2" t="s">
        <v>1271</v>
      </c>
      <c r="D2636" s="2" t="s">
        <v>50</v>
      </c>
      <c r="E2636" s="2" t="s">
        <v>51</v>
      </c>
      <c r="F2636" s="5">
        <v>1</v>
      </c>
      <c r="G2636">
        <v>3</v>
      </c>
      <c r="H2636" t="s">
        <v>6104</v>
      </c>
    </row>
    <row r="2637" spans="1:8" x14ac:dyDescent="0.25">
      <c r="A2637" s="2" t="s">
        <v>1863</v>
      </c>
      <c r="B2637" s="2" t="s">
        <v>481</v>
      </c>
      <c r="C2637" s="2" t="s">
        <v>1861</v>
      </c>
      <c r="D2637" s="2" t="s">
        <v>50</v>
      </c>
      <c r="E2637" s="2" t="s">
        <v>51</v>
      </c>
      <c r="F2637" s="5">
        <v>632</v>
      </c>
      <c r="G2637">
        <v>1</v>
      </c>
      <c r="H2637" t="s">
        <v>6105</v>
      </c>
    </row>
    <row r="2638" spans="1:8" x14ac:dyDescent="0.25">
      <c r="A2638" s="2" t="s">
        <v>1863</v>
      </c>
      <c r="B2638" s="2" t="s">
        <v>481</v>
      </c>
      <c r="C2638" s="2" t="s">
        <v>1864</v>
      </c>
      <c r="D2638" s="2" t="s">
        <v>50</v>
      </c>
      <c r="E2638" s="2" t="s">
        <v>51</v>
      </c>
      <c r="F2638" s="5">
        <v>68</v>
      </c>
      <c r="G2638">
        <v>2</v>
      </c>
      <c r="H2638" t="s">
        <v>6106</v>
      </c>
    </row>
    <row r="2639" spans="1:8" x14ac:dyDescent="0.25">
      <c r="A2639" s="2" t="s">
        <v>1865</v>
      </c>
      <c r="B2639" s="2" t="s">
        <v>481</v>
      </c>
      <c r="C2639" s="2" t="s">
        <v>1864</v>
      </c>
      <c r="D2639" s="2" t="s">
        <v>50</v>
      </c>
      <c r="E2639" s="2" t="s">
        <v>51</v>
      </c>
      <c r="F2639" s="5">
        <v>476</v>
      </c>
      <c r="G2639">
        <v>1</v>
      </c>
      <c r="H2639" t="s">
        <v>6107</v>
      </c>
    </row>
    <row r="2640" spans="1:8" x14ac:dyDescent="0.25">
      <c r="A2640" s="2" t="s">
        <v>1865</v>
      </c>
      <c r="B2640" s="2" t="s">
        <v>481</v>
      </c>
      <c r="C2640" s="2" t="s">
        <v>1861</v>
      </c>
      <c r="D2640" s="2" t="s">
        <v>50</v>
      </c>
      <c r="E2640" s="2" t="s">
        <v>51</v>
      </c>
      <c r="F2640" s="5">
        <v>260</v>
      </c>
      <c r="G2640">
        <v>2</v>
      </c>
      <c r="H2640" t="s">
        <v>6108</v>
      </c>
    </row>
    <row r="2641" spans="1:8" x14ac:dyDescent="0.25">
      <c r="A2641" s="2" t="s">
        <v>1866</v>
      </c>
      <c r="B2641" s="2" t="s">
        <v>481</v>
      </c>
      <c r="C2641" s="2" t="s">
        <v>1864</v>
      </c>
      <c r="D2641" s="2" t="s">
        <v>50</v>
      </c>
      <c r="E2641" s="2" t="s">
        <v>51</v>
      </c>
      <c r="F2641" s="5">
        <v>726</v>
      </c>
      <c r="G2641">
        <v>1</v>
      </c>
      <c r="H2641" t="s">
        <v>6109</v>
      </c>
    </row>
    <row r="2642" spans="1:8" x14ac:dyDescent="0.25">
      <c r="A2642" s="2" t="s">
        <v>1866</v>
      </c>
      <c r="B2642" s="2" t="s">
        <v>481</v>
      </c>
      <c r="C2642" s="2" t="s">
        <v>1861</v>
      </c>
      <c r="D2642" s="2" t="s">
        <v>50</v>
      </c>
      <c r="E2642" s="2" t="s">
        <v>51</v>
      </c>
      <c r="F2642" s="5">
        <v>182</v>
      </c>
      <c r="G2642">
        <v>2</v>
      </c>
      <c r="H2642" t="s">
        <v>6110</v>
      </c>
    </row>
    <row r="2643" spans="1:8" x14ac:dyDescent="0.25">
      <c r="A2643" s="2" t="s">
        <v>1867</v>
      </c>
      <c r="B2643" s="2" t="s">
        <v>481</v>
      </c>
      <c r="C2643" s="2" t="s">
        <v>1861</v>
      </c>
      <c r="D2643" s="2" t="s">
        <v>50</v>
      </c>
      <c r="E2643" s="2" t="s">
        <v>51</v>
      </c>
      <c r="F2643" s="5">
        <v>963</v>
      </c>
      <c r="G2643">
        <v>1</v>
      </c>
      <c r="H2643" t="s">
        <v>6111</v>
      </c>
    </row>
    <row r="2644" spans="1:8" x14ac:dyDescent="0.25">
      <c r="A2644" s="2" t="s">
        <v>1867</v>
      </c>
      <c r="B2644" s="2" t="s">
        <v>481</v>
      </c>
      <c r="C2644" s="2" t="s">
        <v>1868</v>
      </c>
      <c r="D2644" s="2" t="s">
        <v>50</v>
      </c>
      <c r="E2644" s="2" t="s">
        <v>51</v>
      </c>
      <c r="F2644" s="5">
        <v>3</v>
      </c>
      <c r="G2644">
        <v>2</v>
      </c>
      <c r="H2644" t="s">
        <v>6112</v>
      </c>
    </row>
    <row r="2645" spans="1:8" x14ac:dyDescent="0.25">
      <c r="A2645" s="2" t="s">
        <v>1867</v>
      </c>
      <c r="B2645" s="2" t="s">
        <v>481</v>
      </c>
      <c r="C2645" s="2" t="s">
        <v>1271</v>
      </c>
      <c r="D2645" s="2" t="s">
        <v>50</v>
      </c>
      <c r="E2645" s="2" t="s">
        <v>51</v>
      </c>
      <c r="F2645" s="5">
        <v>1</v>
      </c>
      <c r="G2645">
        <v>3</v>
      </c>
      <c r="H2645" t="s">
        <v>6113</v>
      </c>
    </row>
    <row r="2646" spans="1:8" x14ac:dyDescent="0.25">
      <c r="A2646" s="2" t="s">
        <v>1869</v>
      </c>
      <c r="B2646" s="2" t="s">
        <v>481</v>
      </c>
      <c r="C2646" s="2" t="s">
        <v>1271</v>
      </c>
      <c r="D2646" s="2" t="s">
        <v>50</v>
      </c>
      <c r="E2646" s="2" t="s">
        <v>51</v>
      </c>
      <c r="F2646" s="5">
        <v>843</v>
      </c>
      <c r="G2646">
        <v>1</v>
      </c>
      <c r="H2646" t="s">
        <v>6114</v>
      </c>
    </row>
    <row r="2647" spans="1:8" x14ac:dyDescent="0.25">
      <c r="A2647" s="2" t="s">
        <v>1869</v>
      </c>
      <c r="B2647" s="2" t="s">
        <v>481</v>
      </c>
      <c r="C2647" s="2" t="s">
        <v>1861</v>
      </c>
      <c r="D2647" s="2" t="s">
        <v>50</v>
      </c>
      <c r="E2647" s="2" t="s">
        <v>51</v>
      </c>
      <c r="F2647" s="5">
        <v>9</v>
      </c>
      <c r="G2647">
        <v>2</v>
      </c>
      <c r="H2647" t="s">
        <v>6115</v>
      </c>
    </row>
    <row r="2648" spans="1:8" x14ac:dyDescent="0.25">
      <c r="A2648" s="2" t="s">
        <v>1870</v>
      </c>
      <c r="B2648" s="2" t="s">
        <v>481</v>
      </c>
      <c r="C2648" s="2" t="s">
        <v>1271</v>
      </c>
      <c r="D2648" s="2" t="s">
        <v>50</v>
      </c>
      <c r="E2648" s="2" t="s">
        <v>51</v>
      </c>
      <c r="F2648" s="5">
        <v>593</v>
      </c>
      <c r="G2648">
        <v>1</v>
      </c>
      <c r="H2648" t="s">
        <v>6116</v>
      </c>
    </row>
    <row r="2649" spans="1:8" x14ac:dyDescent="0.25">
      <c r="A2649" s="2" t="s">
        <v>1871</v>
      </c>
      <c r="B2649" s="2" t="s">
        <v>481</v>
      </c>
      <c r="C2649" s="2" t="s">
        <v>1274</v>
      </c>
      <c r="D2649" s="2" t="s">
        <v>50</v>
      </c>
      <c r="E2649" s="2" t="s">
        <v>51</v>
      </c>
      <c r="F2649" s="5">
        <v>252</v>
      </c>
      <c r="G2649">
        <v>1</v>
      </c>
      <c r="H2649" t="s">
        <v>6117</v>
      </c>
    </row>
    <row r="2650" spans="1:8" x14ac:dyDescent="0.25">
      <c r="A2650" s="2" t="s">
        <v>1871</v>
      </c>
      <c r="B2650" s="2" t="s">
        <v>481</v>
      </c>
      <c r="C2650" s="2" t="s">
        <v>1271</v>
      </c>
      <c r="D2650" s="2" t="s">
        <v>50</v>
      </c>
      <c r="E2650" s="2" t="s">
        <v>51</v>
      </c>
      <c r="F2650" s="5">
        <v>221</v>
      </c>
      <c r="G2650">
        <v>2</v>
      </c>
      <c r="H2650" t="s">
        <v>6118</v>
      </c>
    </row>
    <row r="2651" spans="1:8" x14ac:dyDescent="0.25">
      <c r="A2651" s="2" t="s">
        <v>1872</v>
      </c>
      <c r="B2651" s="2" t="s">
        <v>481</v>
      </c>
      <c r="C2651" s="2" t="s">
        <v>1274</v>
      </c>
      <c r="D2651" s="2" t="s">
        <v>50</v>
      </c>
      <c r="E2651" s="2" t="s">
        <v>51</v>
      </c>
      <c r="F2651" s="5">
        <v>511</v>
      </c>
      <c r="G2651">
        <v>1</v>
      </c>
      <c r="H2651" t="s">
        <v>6119</v>
      </c>
    </row>
    <row r="2652" spans="1:8" x14ac:dyDescent="0.25">
      <c r="A2652" s="2" t="s">
        <v>1873</v>
      </c>
      <c r="B2652" s="2" t="s">
        <v>481</v>
      </c>
      <c r="C2652" s="2" t="s">
        <v>1271</v>
      </c>
      <c r="D2652" s="2" t="s">
        <v>50</v>
      </c>
      <c r="E2652" s="2" t="s">
        <v>51</v>
      </c>
      <c r="F2652" s="5">
        <v>575</v>
      </c>
      <c r="G2652">
        <v>1</v>
      </c>
      <c r="H2652" t="s">
        <v>6120</v>
      </c>
    </row>
    <row r="2653" spans="1:8" x14ac:dyDescent="0.25">
      <c r="A2653" s="2" t="s">
        <v>1874</v>
      </c>
      <c r="B2653" s="2" t="s">
        <v>481</v>
      </c>
      <c r="C2653" s="2" t="s">
        <v>1274</v>
      </c>
      <c r="D2653" s="2" t="s">
        <v>50</v>
      </c>
      <c r="E2653" s="2" t="s">
        <v>51</v>
      </c>
      <c r="F2653" s="5">
        <v>663</v>
      </c>
      <c r="G2653">
        <v>1</v>
      </c>
      <c r="H2653" t="s">
        <v>6121</v>
      </c>
    </row>
    <row r="2654" spans="1:8" x14ac:dyDescent="0.25">
      <c r="A2654" s="2" t="s">
        <v>1875</v>
      </c>
      <c r="B2654" s="2" t="s">
        <v>481</v>
      </c>
      <c r="C2654" s="2" t="s">
        <v>1862</v>
      </c>
      <c r="D2654" s="2" t="s">
        <v>50</v>
      </c>
      <c r="E2654" s="2" t="s">
        <v>51</v>
      </c>
      <c r="F2654" s="5">
        <v>724</v>
      </c>
      <c r="G2654">
        <v>1</v>
      </c>
      <c r="H2654" t="s">
        <v>6122</v>
      </c>
    </row>
    <row r="2655" spans="1:8" x14ac:dyDescent="0.25">
      <c r="A2655" s="2" t="s">
        <v>1875</v>
      </c>
      <c r="B2655" s="2" t="s">
        <v>481</v>
      </c>
      <c r="C2655" s="2" t="s">
        <v>1861</v>
      </c>
      <c r="D2655" s="2" t="s">
        <v>50</v>
      </c>
      <c r="E2655" s="2" t="s">
        <v>51</v>
      </c>
      <c r="F2655" s="5">
        <v>10</v>
      </c>
      <c r="G2655">
        <v>2</v>
      </c>
      <c r="H2655" t="s">
        <v>6123</v>
      </c>
    </row>
    <row r="2656" spans="1:8" x14ac:dyDescent="0.25">
      <c r="A2656" s="2" t="s">
        <v>1876</v>
      </c>
      <c r="B2656" s="2" t="s">
        <v>481</v>
      </c>
      <c r="C2656" s="2" t="s">
        <v>1274</v>
      </c>
      <c r="D2656" s="2" t="s">
        <v>50</v>
      </c>
      <c r="E2656" s="2" t="s">
        <v>51</v>
      </c>
      <c r="F2656" s="5">
        <v>681</v>
      </c>
      <c r="G2656">
        <v>1</v>
      </c>
      <c r="H2656" t="s">
        <v>6124</v>
      </c>
    </row>
    <row r="2657" spans="1:8" x14ac:dyDescent="0.25">
      <c r="A2657" s="2" t="s">
        <v>1876</v>
      </c>
      <c r="B2657" s="2" t="s">
        <v>481</v>
      </c>
      <c r="C2657" s="2" t="s">
        <v>1861</v>
      </c>
      <c r="D2657" s="2" t="s">
        <v>50</v>
      </c>
      <c r="E2657" s="2" t="s">
        <v>51</v>
      </c>
      <c r="F2657" s="5">
        <v>63</v>
      </c>
      <c r="G2657">
        <v>2</v>
      </c>
      <c r="H2657" t="s">
        <v>6125</v>
      </c>
    </row>
    <row r="2658" spans="1:8" x14ac:dyDescent="0.25">
      <c r="A2658" s="2" t="s">
        <v>1876</v>
      </c>
      <c r="B2658" s="2" t="s">
        <v>481</v>
      </c>
      <c r="C2658" s="2" t="s">
        <v>1864</v>
      </c>
      <c r="D2658" s="2" t="s">
        <v>50</v>
      </c>
      <c r="E2658" s="2" t="s">
        <v>51</v>
      </c>
      <c r="F2658" s="5">
        <v>46</v>
      </c>
      <c r="G2658">
        <v>3</v>
      </c>
      <c r="H2658" t="s">
        <v>6126</v>
      </c>
    </row>
    <row r="2659" spans="1:8" x14ac:dyDescent="0.25">
      <c r="A2659" s="2" t="s">
        <v>1876</v>
      </c>
      <c r="B2659" s="2" t="s">
        <v>481</v>
      </c>
      <c r="C2659" s="2" t="s">
        <v>1271</v>
      </c>
      <c r="D2659" s="2" t="s">
        <v>50</v>
      </c>
      <c r="E2659" s="2" t="s">
        <v>51</v>
      </c>
      <c r="F2659" s="5">
        <v>11</v>
      </c>
      <c r="G2659">
        <v>4</v>
      </c>
      <c r="H2659" t="s">
        <v>6127</v>
      </c>
    </row>
    <row r="2660" spans="1:8" x14ac:dyDescent="0.25">
      <c r="A2660" s="2" t="s">
        <v>1877</v>
      </c>
      <c r="B2660" s="2" t="s">
        <v>481</v>
      </c>
      <c r="C2660" s="2" t="s">
        <v>1864</v>
      </c>
      <c r="D2660" s="2" t="s">
        <v>50</v>
      </c>
      <c r="E2660" s="2" t="s">
        <v>51</v>
      </c>
      <c r="F2660" s="5">
        <v>690</v>
      </c>
      <c r="G2660">
        <v>1</v>
      </c>
      <c r="H2660" t="s">
        <v>6128</v>
      </c>
    </row>
    <row r="2661" spans="1:8" x14ac:dyDescent="0.25">
      <c r="A2661" s="2" t="s">
        <v>1877</v>
      </c>
      <c r="B2661" s="2" t="s">
        <v>481</v>
      </c>
      <c r="C2661" s="2" t="s">
        <v>482</v>
      </c>
      <c r="D2661" s="2" t="s">
        <v>50</v>
      </c>
      <c r="E2661" s="2" t="s">
        <v>51</v>
      </c>
      <c r="F2661" s="5">
        <v>55</v>
      </c>
      <c r="G2661">
        <v>2</v>
      </c>
      <c r="H2661" t="s">
        <v>6129</v>
      </c>
    </row>
    <row r="2662" spans="1:8" x14ac:dyDescent="0.25">
      <c r="A2662" s="2" t="s">
        <v>1877</v>
      </c>
      <c r="B2662" s="2" t="s">
        <v>481</v>
      </c>
      <c r="C2662" s="2" t="s">
        <v>1274</v>
      </c>
      <c r="D2662" s="2" t="s">
        <v>50</v>
      </c>
      <c r="E2662" s="2" t="s">
        <v>51</v>
      </c>
      <c r="F2662" s="5">
        <v>33</v>
      </c>
      <c r="G2662">
        <v>3</v>
      </c>
      <c r="H2662" t="s">
        <v>6130</v>
      </c>
    </row>
    <row r="2663" spans="1:8" x14ac:dyDescent="0.25">
      <c r="A2663" s="2" t="s">
        <v>1878</v>
      </c>
      <c r="B2663" s="2" t="s">
        <v>481</v>
      </c>
      <c r="C2663" s="2" t="s">
        <v>1864</v>
      </c>
      <c r="D2663" s="2" t="s">
        <v>50</v>
      </c>
      <c r="E2663" s="2" t="s">
        <v>51</v>
      </c>
      <c r="F2663" s="5">
        <v>65</v>
      </c>
      <c r="G2663">
        <v>1</v>
      </c>
      <c r="H2663" t="s">
        <v>6131</v>
      </c>
    </row>
    <row r="2664" spans="1:8" x14ac:dyDescent="0.25">
      <c r="A2664" s="2" t="s">
        <v>1878</v>
      </c>
      <c r="B2664" s="2" t="s">
        <v>481</v>
      </c>
      <c r="C2664" s="2" t="s">
        <v>482</v>
      </c>
      <c r="D2664" s="2" t="s">
        <v>50</v>
      </c>
      <c r="E2664" s="2" t="s">
        <v>51</v>
      </c>
      <c r="F2664" s="5">
        <v>1</v>
      </c>
      <c r="G2664">
        <v>2</v>
      </c>
      <c r="H2664" t="s">
        <v>6132</v>
      </c>
    </row>
    <row r="2665" spans="1:8" x14ac:dyDescent="0.25">
      <c r="A2665" s="2" t="s">
        <v>1879</v>
      </c>
      <c r="B2665" s="2" t="s">
        <v>481</v>
      </c>
      <c r="C2665" s="2" t="s">
        <v>1864</v>
      </c>
      <c r="D2665" s="2" t="s">
        <v>50</v>
      </c>
      <c r="E2665" s="2" t="s">
        <v>51</v>
      </c>
      <c r="F2665" s="5">
        <v>225</v>
      </c>
      <c r="G2665">
        <v>1</v>
      </c>
      <c r="H2665" t="s">
        <v>6133</v>
      </c>
    </row>
    <row r="2666" spans="1:8" x14ac:dyDescent="0.25">
      <c r="A2666" s="2" t="s">
        <v>1879</v>
      </c>
      <c r="B2666" s="2" t="s">
        <v>481</v>
      </c>
      <c r="C2666" s="2" t="s">
        <v>482</v>
      </c>
      <c r="D2666" s="2" t="s">
        <v>50</v>
      </c>
      <c r="E2666" s="2" t="s">
        <v>51</v>
      </c>
      <c r="F2666" s="5">
        <v>1</v>
      </c>
      <c r="G2666">
        <v>2</v>
      </c>
      <c r="H2666" t="s">
        <v>6134</v>
      </c>
    </row>
    <row r="2667" spans="1:8" x14ac:dyDescent="0.25">
      <c r="A2667" s="2" t="s">
        <v>1880</v>
      </c>
      <c r="B2667" s="2" t="s">
        <v>481</v>
      </c>
      <c r="C2667" s="2" t="s">
        <v>1864</v>
      </c>
      <c r="D2667" s="2" t="s">
        <v>50</v>
      </c>
      <c r="E2667" s="2" t="s">
        <v>51</v>
      </c>
      <c r="F2667" s="5">
        <v>205</v>
      </c>
      <c r="G2667">
        <v>1</v>
      </c>
      <c r="H2667" t="s">
        <v>6135</v>
      </c>
    </row>
    <row r="2668" spans="1:8" x14ac:dyDescent="0.25">
      <c r="A2668" s="2" t="s">
        <v>1881</v>
      </c>
      <c r="B2668" s="2" t="s">
        <v>481</v>
      </c>
      <c r="C2668" s="2" t="s">
        <v>1864</v>
      </c>
      <c r="D2668" s="2" t="s">
        <v>50</v>
      </c>
      <c r="E2668" s="2" t="s">
        <v>51</v>
      </c>
      <c r="F2668" s="5">
        <v>506</v>
      </c>
      <c r="G2668">
        <v>1</v>
      </c>
      <c r="H2668" t="s">
        <v>6136</v>
      </c>
    </row>
    <row r="2669" spans="1:8" x14ac:dyDescent="0.25">
      <c r="A2669" s="2" t="s">
        <v>1882</v>
      </c>
      <c r="B2669" s="2" t="s">
        <v>481</v>
      </c>
      <c r="C2669" s="2" t="s">
        <v>1864</v>
      </c>
      <c r="D2669" s="2" t="s">
        <v>50</v>
      </c>
      <c r="E2669" s="2" t="s">
        <v>51</v>
      </c>
      <c r="F2669" s="5">
        <v>285</v>
      </c>
      <c r="G2669">
        <v>1</v>
      </c>
      <c r="H2669" t="s">
        <v>6137</v>
      </c>
    </row>
    <row r="2670" spans="1:8" x14ac:dyDescent="0.25">
      <c r="A2670" s="2" t="s">
        <v>1883</v>
      </c>
      <c r="B2670" s="2" t="s">
        <v>481</v>
      </c>
      <c r="C2670" s="2" t="s">
        <v>1864</v>
      </c>
      <c r="D2670" s="2" t="s">
        <v>50</v>
      </c>
      <c r="E2670" s="2" t="s">
        <v>51</v>
      </c>
      <c r="F2670" s="5">
        <v>377</v>
      </c>
      <c r="G2670">
        <v>1</v>
      </c>
      <c r="H2670" t="s">
        <v>6138</v>
      </c>
    </row>
    <row r="2671" spans="1:8" x14ac:dyDescent="0.25">
      <c r="A2671" s="2" t="s">
        <v>1884</v>
      </c>
      <c r="B2671" s="2" t="s">
        <v>481</v>
      </c>
      <c r="C2671" s="2" t="s">
        <v>1864</v>
      </c>
      <c r="D2671" s="2" t="s">
        <v>50</v>
      </c>
      <c r="E2671" s="2" t="s">
        <v>51</v>
      </c>
      <c r="F2671" s="5">
        <v>584</v>
      </c>
      <c r="G2671">
        <v>1</v>
      </c>
      <c r="H2671" t="s">
        <v>6139</v>
      </c>
    </row>
    <row r="2672" spans="1:8" x14ac:dyDescent="0.25">
      <c r="A2672" s="2" t="s">
        <v>1885</v>
      </c>
      <c r="B2672" s="2" t="s">
        <v>481</v>
      </c>
      <c r="C2672" s="2" t="s">
        <v>1868</v>
      </c>
      <c r="D2672" s="2" t="s">
        <v>50</v>
      </c>
      <c r="E2672" s="2" t="s">
        <v>51</v>
      </c>
      <c r="F2672" s="5">
        <v>549</v>
      </c>
      <c r="G2672">
        <v>1</v>
      </c>
      <c r="H2672" t="s">
        <v>6140</v>
      </c>
    </row>
    <row r="2673" spans="1:8" x14ac:dyDescent="0.25">
      <c r="A2673" s="2" t="s">
        <v>1885</v>
      </c>
      <c r="B2673" s="2" t="s">
        <v>481</v>
      </c>
      <c r="C2673" s="2" t="s">
        <v>1864</v>
      </c>
      <c r="D2673" s="2" t="s">
        <v>50</v>
      </c>
      <c r="E2673" s="2" t="s">
        <v>51</v>
      </c>
      <c r="F2673" s="5">
        <v>144</v>
      </c>
      <c r="G2673">
        <v>2</v>
      </c>
      <c r="H2673" t="s">
        <v>6141</v>
      </c>
    </row>
    <row r="2674" spans="1:8" x14ac:dyDescent="0.25">
      <c r="A2674" s="2" t="s">
        <v>1886</v>
      </c>
      <c r="B2674" s="2" t="s">
        <v>481</v>
      </c>
      <c r="C2674" s="2" t="s">
        <v>1862</v>
      </c>
      <c r="D2674" s="2" t="s">
        <v>50</v>
      </c>
      <c r="E2674" s="2" t="s">
        <v>51</v>
      </c>
      <c r="F2674" s="5">
        <v>810</v>
      </c>
      <c r="G2674">
        <v>1</v>
      </c>
      <c r="H2674" t="s">
        <v>6142</v>
      </c>
    </row>
    <row r="2675" spans="1:8" x14ac:dyDescent="0.25">
      <c r="A2675" s="2" t="s">
        <v>1886</v>
      </c>
      <c r="B2675" s="2" t="s">
        <v>481</v>
      </c>
      <c r="C2675" s="2" t="s">
        <v>1861</v>
      </c>
      <c r="D2675" s="2" t="s">
        <v>50</v>
      </c>
      <c r="E2675" s="2" t="s">
        <v>51</v>
      </c>
      <c r="F2675" s="5">
        <v>16</v>
      </c>
      <c r="G2675">
        <v>2</v>
      </c>
      <c r="H2675" t="s">
        <v>6143</v>
      </c>
    </row>
    <row r="2676" spans="1:8" x14ac:dyDescent="0.25">
      <c r="A2676" s="2" t="s">
        <v>1887</v>
      </c>
      <c r="B2676" s="2" t="s">
        <v>481</v>
      </c>
      <c r="C2676" s="2" t="s">
        <v>1868</v>
      </c>
      <c r="D2676" s="2" t="s">
        <v>50</v>
      </c>
      <c r="E2676" s="2" t="s">
        <v>51</v>
      </c>
      <c r="F2676" s="5">
        <v>961</v>
      </c>
      <c r="G2676">
        <v>1</v>
      </c>
      <c r="H2676" t="s">
        <v>6144</v>
      </c>
    </row>
    <row r="2677" spans="1:8" x14ac:dyDescent="0.25">
      <c r="A2677" s="2" t="s">
        <v>1887</v>
      </c>
      <c r="B2677" s="2" t="s">
        <v>481</v>
      </c>
      <c r="C2677" s="2" t="s">
        <v>1861</v>
      </c>
      <c r="D2677" s="2" t="s">
        <v>50</v>
      </c>
      <c r="E2677" s="2" t="s">
        <v>51</v>
      </c>
      <c r="F2677" s="5">
        <v>2</v>
      </c>
      <c r="G2677">
        <v>2</v>
      </c>
      <c r="H2677" t="s">
        <v>6145</v>
      </c>
    </row>
    <row r="2678" spans="1:8" x14ac:dyDescent="0.25">
      <c r="A2678" s="2" t="s">
        <v>1888</v>
      </c>
      <c r="B2678" s="2" t="s">
        <v>481</v>
      </c>
      <c r="C2678" s="2" t="s">
        <v>1868</v>
      </c>
      <c r="D2678" s="2" t="s">
        <v>50</v>
      </c>
      <c r="E2678" s="2" t="s">
        <v>51</v>
      </c>
      <c r="F2678" s="5">
        <v>1117</v>
      </c>
      <c r="G2678">
        <v>1</v>
      </c>
      <c r="H2678" t="s">
        <v>6146</v>
      </c>
    </row>
    <row r="2679" spans="1:8" x14ac:dyDescent="0.25">
      <c r="A2679" s="2" t="s">
        <v>1888</v>
      </c>
      <c r="B2679" s="2" t="s">
        <v>481</v>
      </c>
      <c r="C2679" s="2" t="s">
        <v>1271</v>
      </c>
      <c r="D2679" s="2" t="s">
        <v>50</v>
      </c>
      <c r="E2679" s="2" t="s">
        <v>51</v>
      </c>
      <c r="F2679" s="5">
        <v>6</v>
      </c>
      <c r="G2679">
        <v>2</v>
      </c>
      <c r="H2679" t="s">
        <v>6147</v>
      </c>
    </row>
    <row r="2680" spans="1:8" x14ac:dyDescent="0.25">
      <c r="A2680" s="2" t="s">
        <v>1888</v>
      </c>
      <c r="B2680" s="2" t="s">
        <v>484</v>
      </c>
      <c r="C2680" s="2" t="s">
        <v>1267</v>
      </c>
      <c r="D2680" s="2" t="s">
        <v>50</v>
      </c>
      <c r="E2680" s="2" t="s">
        <v>51</v>
      </c>
      <c r="F2680" s="5">
        <v>1</v>
      </c>
      <c r="G2680">
        <v>3</v>
      </c>
      <c r="H2680" t="s">
        <v>6148</v>
      </c>
    </row>
    <row r="2681" spans="1:8" x14ac:dyDescent="0.25">
      <c r="A2681" s="2" t="s">
        <v>1889</v>
      </c>
      <c r="B2681" s="2" t="s">
        <v>484</v>
      </c>
      <c r="C2681" s="2" t="s">
        <v>1267</v>
      </c>
      <c r="D2681" s="2" t="s">
        <v>50</v>
      </c>
      <c r="E2681" s="2" t="s">
        <v>51</v>
      </c>
      <c r="F2681" s="5">
        <v>1100</v>
      </c>
      <c r="G2681">
        <v>1</v>
      </c>
      <c r="H2681" t="s">
        <v>6149</v>
      </c>
    </row>
    <row r="2682" spans="1:8" x14ac:dyDescent="0.25">
      <c r="A2682" s="2" t="s">
        <v>1890</v>
      </c>
      <c r="B2682" s="2" t="s">
        <v>484</v>
      </c>
      <c r="C2682" s="2" t="s">
        <v>1267</v>
      </c>
      <c r="D2682" s="2" t="s">
        <v>50</v>
      </c>
      <c r="E2682" s="2" t="s">
        <v>51</v>
      </c>
      <c r="F2682" s="5">
        <v>915</v>
      </c>
      <c r="G2682">
        <v>1</v>
      </c>
      <c r="H2682" t="s">
        <v>6150</v>
      </c>
    </row>
    <row r="2683" spans="1:8" x14ac:dyDescent="0.25">
      <c r="A2683" s="2" t="s">
        <v>1891</v>
      </c>
      <c r="B2683" s="2" t="s">
        <v>484</v>
      </c>
      <c r="C2683" s="2" t="s">
        <v>1267</v>
      </c>
      <c r="D2683" s="2" t="s">
        <v>50</v>
      </c>
      <c r="E2683" s="2" t="s">
        <v>51</v>
      </c>
      <c r="F2683" s="5">
        <v>717</v>
      </c>
      <c r="G2683">
        <v>1</v>
      </c>
      <c r="H2683" t="s">
        <v>6151</v>
      </c>
    </row>
    <row r="2684" spans="1:8" x14ac:dyDescent="0.25">
      <c r="A2684" s="2" t="s">
        <v>1891</v>
      </c>
      <c r="B2684" s="2" t="s">
        <v>481</v>
      </c>
      <c r="C2684" s="2" t="s">
        <v>1271</v>
      </c>
      <c r="D2684" s="2" t="s">
        <v>50</v>
      </c>
      <c r="E2684" s="2" t="s">
        <v>51</v>
      </c>
      <c r="F2684" s="5">
        <v>109</v>
      </c>
      <c r="G2684">
        <v>2</v>
      </c>
      <c r="H2684" t="s">
        <v>6152</v>
      </c>
    </row>
    <row r="2685" spans="1:8" x14ac:dyDescent="0.25">
      <c r="A2685" s="2" t="s">
        <v>1891</v>
      </c>
      <c r="B2685" s="2" t="s">
        <v>484</v>
      </c>
      <c r="C2685" s="2" t="s">
        <v>1258</v>
      </c>
      <c r="D2685" s="2" t="s">
        <v>50</v>
      </c>
      <c r="E2685" s="2" t="s">
        <v>51</v>
      </c>
      <c r="F2685" s="5">
        <v>1</v>
      </c>
      <c r="G2685">
        <v>3</v>
      </c>
      <c r="H2685" t="s">
        <v>6153</v>
      </c>
    </row>
    <row r="2686" spans="1:8" x14ac:dyDescent="0.25">
      <c r="A2686" s="2" t="s">
        <v>1892</v>
      </c>
      <c r="B2686" s="2" t="s">
        <v>481</v>
      </c>
      <c r="C2686" s="2" t="s">
        <v>1271</v>
      </c>
      <c r="D2686" s="2" t="s">
        <v>50</v>
      </c>
      <c r="E2686" s="2" t="s">
        <v>51</v>
      </c>
      <c r="F2686" s="5">
        <v>234</v>
      </c>
      <c r="G2686">
        <v>1</v>
      </c>
      <c r="H2686" t="s">
        <v>6154</v>
      </c>
    </row>
    <row r="2687" spans="1:8" x14ac:dyDescent="0.25">
      <c r="A2687" s="2" t="s">
        <v>1892</v>
      </c>
      <c r="B2687" s="2" t="s">
        <v>484</v>
      </c>
      <c r="C2687" s="2" t="s">
        <v>1267</v>
      </c>
      <c r="D2687" s="2" t="s">
        <v>50</v>
      </c>
      <c r="E2687" s="2" t="s">
        <v>51</v>
      </c>
      <c r="F2687" s="5">
        <v>212</v>
      </c>
      <c r="G2687">
        <v>2</v>
      </c>
      <c r="H2687" t="s">
        <v>6155</v>
      </c>
    </row>
    <row r="2688" spans="1:8" x14ac:dyDescent="0.25">
      <c r="A2688" s="2" t="s">
        <v>1893</v>
      </c>
      <c r="B2688" s="2" t="s">
        <v>481</v>
      </c>
      <c r="C2688" s="2" t="s">
        <v>1862</v>
      </c>
      <c r="D2688" s="2" t="s">
        <v>50</v>
      </c>
      <c r="E2688" s="2" t="s">
        <v>51</v>
      </c>
      <c r="F2688" s="5">
        <v>356</v>
      </c>
      <c r="G2688">
        <v>1</v>
      </c>
      <c r="H2688" t="s">
        <v>6156</v>
      </c>
    </row>
    <row r="2689" spans="1:8" x14ac:dyDescent="0.25">
      <c r="A2689" s="2" t="s">
        <v>1893</v>
      </c>
      <c r="B2689" s="2" t="s">
        <v>481</v>
      </c>
      <c r="C2689" s="2" t="s">
        <v>1271</v>
      </c>
      <c r="D2689" s="2" t="s">
        <v>50</v>
      </c>
      <c r="E2689" s="2" t="s">
        <v>51</v>
      </c>
      <c r="F2689" s="5">
        <v>146</v>
      </c>
      <c r="G2689">
        <v>2</v>
      </c>
      <c r="H2689" t="s">
        <v>6157</v>
      </c>
    </row>
    <row r="2690" spans="1:8" x14ac:dyDescent="0.25">
      <c r="A2690" s="2" t="s">
        <v>1893</v>
      </c>
      <c r="B2690" s="2" t="s">
        <v>481</v>
      </c>
      <c r="C2690" s="2" t="s">
        <v>1861</v>
      </c>
      <c r="D2690" s="2" t="s">
        <v>50</v>
      </c>
      <c r="E2690" s="2" t="s">
        <v>51</v>
      </c>
      <c r="F2690" s="5">
        <v>10</v>
      </c>
      <c r="G2690">
        <v>3</v>
      </c>
      <c r="H2690" t="s">
        <v>6158</v>
      </c>
    </row>
    <row r="2691" spans="1:8" x14ac:dyDescent="0.25">
      <c r="A2691" s="2" t="s">
        <v>1894</v>
      </c>
      <c r="B2691" s="2" t="s">
        <v>481</v>
      </c>
      <c r="C2691" s="2" t="s">
        <v>1862</v>
      </c>
      <c r="D2691" s="2" t="s">
        <v>50</v>
      </c>
      <c r="E2691" s="2" t="s">
        <v>51</v>
      </c>
      <c r="F2691" s="5">
        <v>380</v>
      </c>
      <c r="G2691">
        <v>1</v>
      </c>
      <c r="H2691" t="s">
        <v>6159</v>
      </c>
    </row>
    <row r="2692" spans="1:8" x14ac:dyDescent="0.25">
      <c r="A2692" s="2" t="s">
        <v>1894</v>
      </c>
      <c r="B2692" s="2" t="s">
        <v>481</v>
      </c>
      <c r="C2692" s="2" t="s">
        <v>1271</v>
      </c>
      <c r="D2692" s="2" t="s">
        <v>50</v>
      </c>
      <c r="E2692" s="2" t="s">
        <v>51</v>
      </c>
      <c r="F2692" s="5">
        <v>215</v>
      </c>
      <c r="G2692">
        <v>2</v>
      </c>
      <c r="H2692" t="s">
        <v>6160</v>
      </c>
    </row>
    <row r="2693" spans="1:8" x14ac:dyDescent="0.25">
      <c r="A2693" s="2" t="s">
        <v>1894</v>
      </c>
      <c r="B2693" s="2" t="s">
        <v>481</v>
      </c>
      <c r="C2693" s="2" t="s">
        <v>1861</v>
      </c>
      <c r="D2693" s="2" t="s">
        <v>50</v>
      </c>
      <c r="E2693" s="2" t="s">
        <v>51</v>
      </c>
      <c r="F2693" s="5">
        <v>7</v>
      </c>
      <c r="G2693">
        <v>3</v>
      </c>
      <c r="H2693" t="s">
        <v>6161</v>
      </c>
    </row>
    <row r="2694" spans="1:8" x14ac:dyDescent="0.25">
      <c r="A2694" s="2" t="s">
        <v>1895</v>
      </c>
      <c r="B2694" s="2" t="s">
        <v>481</v>
      </c>
      <c r="C2694" s="2" t="s">
        <v>1861</v>
      </c>
      <c r="D2694" s="2" t="s">
        <v>50</v>
      </c>
      <c r="E2694" s="2" t="s">
        <v>51</v>
      </c>
      <c r="F2694" s="5">
        <v>445</v>
      </c>
      <c r="G2694">
        <v>1</v>
      </c>
      <c r="H2694" t="s">
        <v>6162</v>
      </c>
    </row>
    <row r="2695" spans="1:8" x14ac:dyDescent="0.25">
      <c r="A2695" s="2" t="s">
        <v>1895</v>
      </c>
      <c r="B2695" s="2" t="s">
        <v>481</v>
      </c>
      <c r="C2695" s="2" t="s">
        <v>1862</v>
      </c>
      <c r="D2695" s="2" t="s">
        <v>50</v>
      </c>
      <c r="E2695" s="2" t="s">
        <v>51</v>
      </c>
      <c r="F2695" s="5">
        <v>157</v>
      </c>
      <c r="G2695">
        <v>2</v>
      </c>
      <c r="H2695" t="s">
        <v>6163</v>
      </c>
    </row>
    <row r="2696" spans="1:8" x14ac:dyDescent="0.25">
      <c r="A2696" s="2" t="s">
        <v>1896</v>
      </c>
      <c r="B2696" s="2" t="s">
        <v>481</v>
      </c>
      <c r="C2696" s="2" t="s">
        <v>1861</v>
      </c>
      <c r="D2696" s="2" t="s">
        <v>50</v>
      </c>
      <c r="E2696" s="2" t="s">
        <v>51</v>
      </c>
      <c r="F2696" s="5">
        <v>747</v>
      </c>
      <c r="G2696">
        <v>1</v>
      </c>
      <c r="H2696" t="s">
        <v>6164</v>
      </c>
    </row>
    <row r="2697" spans="1:8" x14ac:dyDescent="0.25">
      <c r="A2697" s="2" t="s">
        <v>1896</v>
      </c>
      <c r="B2697" s="2" t="s">
        <v>481</v>
      </c>
      <c r="C2697" s="2" t="s">
        <v>1862</v>
      </c>
      <c r="D2697" s="2" t="s">
        <v>50</v>
      </c>
      <c r="E2697" s="2" t="s">
        <v>51</v>
      </c>
      <c r="F2697" s="5">
        <v>131</v>
      </c>
      <c r="G2697">
        <v>2</v>
      </c>
      <c r="H2697" t="s">
        <v>6165</v>
      </c>
    </row>
    <row r="2698" spans="1:8" x14ac:dyDescent="0.25">
      <c r="A2698" s="2" t="s">
        <v>1897</v>
      </c>
      <c r="B2698" s="2" t="s">
        <v>481</v>
      </c>
      <c r="C2698" s="2" t="s">
        <v>1861</v>
      </c>
      <c r="D2698" s="2" t="s">
        <v>50</v>
      </c>
      <c r="E2698" s="2" t="s">
        <v>51</v>
      </c>
      <c r="F2698" s="5">
        <v>334</v>
      </c>
      <c r="G2698">
        <v>1</v>
      </c>
      <c r="H2698" t="s">
        <v>6166</v>
      </c>
    </row>
    <row r="2699" spans="1:8" x14ac:dyDescent="0.25">
      <c r="A2699" s="2" t="s">
        <v>1897</v>
      </c>
      <c r="B2699" s="2" t="s">
        <v>481</v>
      </c>
      <c r="C2699" s="2" t="s">
        <v>1271</v>
      </c>
      <c r="D2699" s="2" t="s">
        <v>50</v>
      </c>
      <c r="E2699" s="2" t="s">
        <v>51</v>
      </c>
      <c r="F2699" s="5">
        <v>111</v>
      </c>
      <c r="G2699">
        <v>2</v>
      </c>
      <c r="H2699" t="s">
        <v>6167</v>
      </c>
    </row>
    <row r="2700" spans="1:8" x14ac:dyDescent="0.25">
      <c r="A2700" s="2" t="s">
        <v>1898</v>
      </c>
      <c r="B2700" s="2" t="s">
        <v>481</v>
      </c>
      <c r="C2700" s="2" t="s">
        <v>1271</v>
      </c>
      <c r="D2700" s="2" t="s">
        <v>50</v>
      </c>
      <c r="E2700" s="2" t="s">
        <v>51</v>
      </c>
      <c r="F2700" s="5">
        <v>395</v>
      </c>
      <c r="G2700">
        <v>1</v>
      </c>
      <c r="H2700" t="s">
        <v>6168</v>
      </c>
    </row>
    <row r="2701" spans="1:8" x14ac:dyDescent="0.25">
      <c r="A2701" s="2" t="s">
        <v>1898</v>
      </c>
      <c r="B2701" s="2" t="s">
        <v>481</v>
      </c>
      <c r="C2701" s="2" t="s">
        <v>1861</v>
      </c>
      <c r="D2701" s="2" t="s">
        <v>50</v>
      </c>
      <c r="E2701" s="2" t="s">
        <v>51</v>
      </c>
      <c r="F2701" s="5">
        <v>116</v>
      </c>
      <c r="G2701">
        <v>2</v>
      </c>
      <c r="H2701" t="s">
        <v>6169</v>
      </c>
    </row>
    <row r="2702" spans="1:8" x14ac:dyDescent="0.25">
      <c r="A2702" s="2" t="s">
        <v>1898</v>
      </c>
      <c r="B2702" s="2" t="s">
        <v>481</v>
      </c>
      <c r="C2702" s="2" t="s">
        <v>1274</v>
      </c>
      <c r="D2702" s="2" t="s">
        <v>50</v>
      </c>
      <c r="E2702" s="2" t="s">
        <v>51</v>
      </c>
      <c r="F2702" s="5">
        <v>109</v>
      </c>
      <c r="G2702">
        <v>3</v>
      </c>
      <c r="H2702" t="s">
        <v>6170</v>
      </c>
    </row>
    <row r="2703" spans="1:8" x14ac:dyDescent="0.25">
      <c r="A2703" s="2" t="s">
        <v>1899</v>
      </c>
      <c r="B2703" s="2" t="s">
        <v>481</v>
      </c>
      <c r="C2703" s="2" t="s">
        <v>1862</v>
      </c>
      <c r="D2703" s="2" t="s">
        <v>50</v>
      </c>
      <c r="E2703" s="2" t="s">
        <v>51</v>
      </c>
      <c r="F2703" s="5">
        <v>8</v>
      </c>
      <c r="G2703">
        <v>1</v>
      </c>
      <c r="H2703" t="s">
        <v>6171</v>
      </c>
    </row>
    <row r="2704" spans="1:8" x14ac:dyDescent="0.25">
      <c r="A2704" s="2" t="s">
        <v>1900</v>
      </c>
      <c r="B2704" s="2" t="s">
        <v>58</v>
      </c>
      <c r="C2704" s="2" t="s">
        <v>605</v>
      </c>
      <c r="D2704" s="2" t="s">
        <v>50</v>
      </c>
      <c r="E2704" s="2" t="s">
        <v>355</v>
      </c>
      <c r="F2704" s="5">
        <v>1608</v>
      </c>
      <c r="G2704">
        <v>1</v>
      </c>
      <c r="H2704" t="s">
        <v>6172</v>
      </c>
    </row>
    <row r="2705" spans="1:8" x14ac:dyDescent="0.25">
      <c r="A2705" s="2" t="s">
        <v>1900</v>
      </c>
      <c r="B2705" s="2" t="s">
        <v>58</v>
      </c>
      <c r="C2705" s="2" t="s">
        <v>957</v>
      </c>
      <c r="D2705" s="2" t="s">
        <v>50</v>
      </c>
      <c r="E2705" s="2" t="s">
        <v>355</v>
      </c>
      <c r="F2705" s="5">
        <v>343</v>
      </c>
      <c r="G2705">
        <v>2</v>
      </c>
      <c r="H2705" t="s">
        <v>6173</v>
      </c>
    </row>
    <row r="2706" spans="1:8" x14ac:dyDescent="0.25">
      <c r="A2706" s="2" t="s">
        <v>1901</v>
      </c>
      <c r="B2706" s="2" t="s">
        <v>58</v>
      </c>
      <c r="C2706" s="2" t="s">
        <v>1143</v>
      </c>
      <c r="D2706" s="2" t="s">
        <v>50</v>
      </c>
      <c r="E2706" s="2" t="s">
        <v>355</v>
      </c>
      <c r="F2706" s="5">
        <v>1560</v>
      </c>
      <c r="G2706">
        <v>1</v>
      </c>
      <c r="H2706" t="s">
        <v>6174</v>
      </c>
    </row>
    <row r="2707" spans="1:8" x14ac:dyDescent="0.25">
      <c r="A2707" s="2" t="s">
        <v>1901</v>
      </c>
      <c r="B2707" s="2" t="s">
        <v>58</v>
      </c>
      <c r="C2707" s="2" t="s">
        <v>1144</v>
      </c>
      <c r="D2707" s="2" t="s">
        <v>50</v>
      </c>
      <c r="E2707" s="2" t="s">
        <v>355</v>
      </c>
      <c r="F2707" s="5">
        <v>187</v>
      </c>
      <c r="G2707">
        <v>2</v>
      </c>
      <c r="H2707" t="s">
        <v>6175</v>
      </c>
    </row>
    <row r="2708" spans="1:8" x14ac:dyDescent="0.25">
      <c r="A2708" s="2" t="s">
        <v>1901</v>
      </c>
      <c r="B2708" s="2" t="s">
        <v>58</v>
      </c>
      <c r="C2708" s="2" t="s">
        <v>1902</v>
      </c>
      <c r="D2708" s="2" t="s">
        <v>50</v>
      </c>
      <c r="E2708" s="2" t="s">
        <v>355</v>
      </c>
      <c r="F2708" s="5">
        <v>59</v>
      </c>
      <c r="G2708">
        <v>3</v>
      </c>
      <c r="H2708" t="s">
        <v>6176</v>
      </c>
    </row>
    <row r="2709" spans="1:8" x14ac:dyDescent="0.25">
      <c r="A2709" s="2" t="s">
        <v>1903</v>
      </c>
      <c r="B2709" s="2" t="s">
        <v>58</v>
      </c>
      <c r="C2709" s="2" t="s">
        <v>979</v>
      </c>
      <c r="D2709" s="2" t="s">
        <v>50</v>
      </c>
      <c r="E2709" s="2" t="s">
        <v>355</v>
      </c>
      <c r="F2709" s="5">
        <v>862</v>
      </c>
      <c r="G2709">
        <v>1</v>
      </c>
      <c r="H2709" t="s">
        <v>6177</v>
      </c>
    </row>
    <row r="2710" spans="1:8" x14ac:dyDescent="0.25">
      <c r="A2710" s="2" t="s">
        <v>1904</v>
      </c>
      <c r="B2710" s="2" t="s">
        <v>58</v>
      </c>
      <c r="C2710" s="2" t="s">
        <v>605</v>
      </c>
      <c r="D2710" s="2" t="s">
        <v>50</v>
      </c>
      <c r="E2710" s="2" t="s">
        <v>355</v>
      </c>
      <c r="F2710" s="5">
        <v>995</v>
      </c>
      <c r="G2710">
        <v>1</v>
      </c>
      <c r="H2710" t="s">
        <v>3453</v>
      </c>
    </row>
    <row r="2711" spans="1:8" x14ac:dyDescent="0.25">
      <c r="A2711" s="2" t="s">
        <v>1905</v>
      </c>
      <c r="B2711" s="2" t="s">
        <v>58</v>
      </c>
      <c r="C2711" s="2" t="s">
        <v>1143</v>
      </c>
      <c r="D2711" s="2" t="s">
        <v>50</v>
      </c>
      <c r="E2711" s="2" t="s">
        <v>355</v>
      </c>
      <c r="F2711" s="5">
        <v>783</v>
      </c>
      <c r="G2711">
        <v>1</v>
      </c>
      <c r="H2711" t="s">
        <v>6178</v>
      </c>
    </row>
    <row r="2712" spans="1:8" x14ac:dyDescent="0.25">
      <c r="A2712" s="2" t="s">
        <v>1905</v>
      </c>
      <c r="B2712" s="2" t="s">
        <v>58</v>
      </c>
      <c r="C2712" s="2" t="s">
        <v>979</v>
      </c>
      <c r="D2712" s="2" t="s">
        <v>50</v>
      </c>
      <c r="E2712" s="2" t="s">
        <v>355</v>
      </c>
      <c r="F2712" s="5">
        <v>415</v>
      </c>
      <c r="G2712">
        <v>2</v>
      </c>
      <c r="H2712" t="s">
        <v>6179</v>
      </c>
    </row>
    <row r="2713" spans="1:8" x14ac:dyDescent="0.25">
      <c r="A2713" s="2" t="s">
        <v>1905</v>
      </c>
      <c r="B2713" s="2" t="s">
        <v>58</v>
      </c>
      <c r="C2713" s="2" t="s">
        <v>605</v>
      </c>
      <c r="D2713" s="2" t="s">
        <v>50</v>
      </c>
      <c r="E2713" s="2" t="s">
        <v>355</v>
      </c>
      <c r="F2713" s="5">
        <v>92</v>
      </c>
      <c r="G2713">
        <v>3</v>
      </c>
      <c r="H2713" t="s">
        <v>6180</v>
      </c>
    </row>
    <row r="2714" spans="1:8" x14ac:dyDescent="0.25">
      <c r="A2714" s="2" t="s">
        <v>1906</v>
      </c>
      <c r="B2714" s="2" t="s">
        <v>58</v>
      </c>
      <c r="C2714" s="2" t="s">
        <v>1143</v>
      </c>
      <c r="D2714" s="2" t="s">
        <v>50</v>
      </c>
      <c r="E2714" s="2" t="s">
        <v>355</v>
      </c>
      <c r="F2714" s="5">
        <v>35</v>
      </c>
      <c r="G2714">
        <v>1</v>
      </c>
      <c r="H2714" t="s">
        <v>6181</v>
      </c>
    </row>
    <row r="2715" spans="1:8" x14ac:dyDescent="0.25">
      <c r="A2715" s="2" t="s">
        <v>1907</v>
      </c>
      <c r="B2715" s="2" t="s">
        <v>58</v>
      </c>
      <c r="C2715" s="2" t="s">
        <v>605</v>
      </c>
      <c r="D2715" s="2" t="s">
        <v>50</v>
      </c>
      <c r="E2715" s="2" t="s">
        <v>355</v>
      </c>
      <c r="F2715" s="5">
        <v>1373</v>
      </c>
      <c r="G2715">
        <v>1</v>
      </c>
      <c r="H2715" t="s">
        <v>6182</v>
      </c>
    </row>
    <row r="2716" spans="1:8" x14ac:dyDescent="0.25">
      <c r="A2716" s="2" t="s">
        <v>1907</v>
      </c>
      <c r="B2716" s="2" t="s">
        <v>58</v>
      </c>
      <c r="C2716" s="2" t="s">
        <v>979</v>
      </c>
      <c r="D2716" s="2" t="s">
        <v>50</v>
      </c>
      <c r="E2716" s="2" t="s">
        <v>355</v>
      </c>
      <c r="F2716" s="5">
        <v>29</v>
      </c>
      <c r="G2716">
        <v>2</v>
      </c>
      <c r="H2716" t="s">
        <v>6183</v>
      </c>
    </row>
    <row r="2717" spans="1:8" x14ac:dyDescent="0.25">
      <c r="A2717" s="2" t="s">
        <v>1908</v>
      </c>
      <c r="B2717" s="2" t="s">
        <v>58</v>
      </c>
      <c r="C2717" s="2" t="s">
        <v>979</v>
      </c>
      <c r="D2717" s="2" t="s">
        <v>50</v>
      </c>
      <c r="E2717" s="2" t="s">
        <v>355</v>
      </c>
      <c r="F2717" s="5">
        <v>754</v>
      </c>
      <c r="G2717">
        <v>1</v>
      </c>
      <c r="H2717" t="s">
        <v>6184</v>
      </c>
    </row>
    <row r="2718" spans="1:8" x14ac:dyDescent="0.25">
      <c r="A2718" s="2" t="s">
        <v>1909</v>
      </c>
      <c r="B2718" s="2" t="s">
        <v>58</v>
      </c>
      <c r="C2718" s="2" t="s">
        <v>605</v>
      </c>
      <c r="D2718" s="2" t="s">
        <v>50</v>
      </c>
      <c r="E2718" s="2" t="s">
        <v>355</v>
      </c>
      <c r="F2718" s="5">
        <v>671</v>
      </c>
      <c r="G2718">
        <v>1</v>
      </c>
      <c r="H2718" t="s">
        <v>6185</v>
      </c>
    </row>
    <row r="2719" spans="1:8" x14ac:dyDescent="0.25">
      <c r="A2719" s="2" t="s">
        <v>1909</v>
      </c>
      <c r="B2719" s="2" t="s">
        <v>58</v>
      </c>
      <c r="C2719" s="2" t="s">
        <v>933</v>
      </c>
      <c r="D2719" s="2" t="s">
        <v>50</v>
      </c>
      <c r="E2719" s="2" t="s">
        <v>355</v>
      </c>
      <c r="F2719" s="5">
        <v>6</v>
      </c>
      <c r="G2719">
        <v>2</v>
      </c>
      <c r="H2719" t="s">
        <v>6186</v>
      </c>
    </row>
    <row r="2720" spans="1:8" x14ac:dyDescent="0.25">
      <c r="A2720" s="2" t="s">
        <v>1910</v>
      </c>
      <c r="B2720" s="2" t="s">
        <v>58</v>
      </c>
      <c r="C2720" s="2" t="s">
        <v>605</v>
      </c>
      <c r="D2720" s="2" t="s">
        <v>50</v>
      </c>
      <c r="E2720" s="2" t="s">
        <v>355</v>
      </c>
      <c r="F2720" s="5">
        <v>684</v>
      </c>
      <c r="G2720">
        <v>1</v>
      </c>
      <c r="H2720" t="s">
        <v>6187</v>
      </c>
    </row>
    <row r="2721" spans="1:8" x14ac:dyDescent="0.25">
      <c r="A2721" s="2" t="s">
        <v>1910</v>
      </c>
      <c r="B2721" s="2" t="s">
        <v>58</v>
      </c>
      <c r="C2721" s="2" t="s">
        <v>1143</v>
      </c>
      <c r="D2721" s="2" t="s">
        <v>50</v>
      </c>
      <c r="E2721" s="2" t="s">
        <v>355</v>
      </c>
      <c r="F2721" s="5">
        <v>575</v>
      </c>
      <c r="G2721">
        <v>2</v>
      </c>
      <c r="H2721" t="s">
        <v>6188</v>
      </c>
    </row>
    <row r="2722" spans="1:8" x14ac:dyDescent="0.25">
      <c r="A2722" s="2" t="s">
        <v>1910</v>
      </c>
      <c r="B2722" s="2" t="s">
        <v>58</v>
      </c>
      <c r="C2722" s="2" t="s">
        <v>957</v>
      </c>
      <c r="D2722" s="2" t="s">
        <v>50</v>
      </c>
      <c r="E2722" s="2" t="s">
        <v>355</v>
      </c>
      <c r="F2722" s="5">
        <v>43</v>
      </c>
      <c r="G2722">
        <v>3</v>
      </c>
      <c r="H2722" t="s">
        <v>6189</v>
      </c>
    </row>
    <row r="2723" spans="1:8" x14ac:dyDescent="0.25">
      <c r="A2723" s="2" t="s">
        <v>1911</v>
      </c>
      <c r="B2723" s="2" t="s">
        <v>58</v>
      </c>
      <c r="C2723" s="2" t="s">
        <v>979</v>
      </c>
      <c r="D2723" s="2" t="s">
        <v>50</v>
      </c>
      <c r="E2723" s="2" t="s">
        <v>355</v>
      </c>
      <c r="F2723" s="5">
        <v>764</v>
      </c>
      <c r="G2723">
        <v>1</v>
      </c>
      <c r="H2723" t="s">
        <v>6190</v>
      </c>
    </row>
    <row r="2724" spans="1:8" x14ac:dyDescent="0.25">
      <c r="A2724" s="2" t="s">
        <v>1912</v>
      </c>
      <c r="B2724" s="2" t="s">
        <v>58</v>
      </c>
      <c r="C2724" s="2" t="s">
        <v>957</v>
      </c>
      <c r="D2724" s="2" t="s">
        <v>50</v>
      </c>
      <c r="E2724" s="2" t="s">
        <v>355</v>
      </c>
      <c r="F2724" s="5">
        <v>715</v>
      </c>
      <c r="G2724">
        <v>1</v>
      </c>
      <c r="H2724" t="s">
        <v>6191</v>
      </c>
    </row>
    <row r="2725" spans="1:8" x14ac:dyDescent="0.25">
      <c r="A2725" s="2" t="s">
        <v>1912</v>
      </c>
      <c r="B2725" s="2" t="s">
        <v>58</v>
      </c>
      <c r="C2725" s="2" t="s">
        <v>605</v>
      </c>
      <c r="D2725" s="2" t="s">
        <v>50</v>
      </c>
      <c r="E2725" s="2" t="s">
        <v>355</v>
      </c>
      <c r="F2725" s="5">
        <v>107</v>
      </c>
      <c r="G2725">
        <v>2</v>
      </c>
      <c r="H2725" t="s">
        <v>6192</v>
      </c>
    </row>
    <row r="2726" spans="1:8" x14ac:dyDescent="0.25">
      <c r="A2726" s="2" t="s">
        <v>1912</v>
      </c>
      <c r="B2726" s="2" t="s">
        <v>58</v>
      </c>
      <c r="C2726" s="2" t="s">
        <v>1143</v>
      </c>
      <c r="D2726" s="2" t="s">
        <v>50</v>
      </c>
      <c r="E2726" s="2" t="s">
        <v>355</v>
      </c>
      <c r="F2726" s="5">
        <v>50</v>
      </c>
      <c r="G2726">
        <v>3</v>
      </c>
      <c r="H2726" t="s">
        <v>6193</v>
      </c>
    </row>
    <row r="2727" spans="1:8" x14ac:dyDescent="0.25">
      <c r="A2727" s="2" t="s">
        <v>1913</v>
      </c>
      <c r="B2727" s="2" t="s">
        <v>58</v>
      </c>
      <c r="C2727" s="2" t="s">
        <v>979</v>
      </c>
      <c r="D2727" s="2" t="s">
        <v>50</v>
      </c>
      <c r="E2727" s="2" t="s">
        <v>355</v>
      </c>
      <c r="F2727" s="5">
        <v>666</v>
      </c>
      <c r="G2727">
        <v>1</v>
      </c>
      <c r="H2727" t="s">
        <v>6194</v>
      </c>
    </row>
    <row r="2728" spans="1:8" x14ac:dyDescent="0.25">
      <c r="A2728" s="2" t="s">
        <v>1913</v>
      </c>
      <c r="B2728" s="2" t="s">
        <v>58</v>
      </c>
      <c r="C2728" s="2" t="s">
        <v>1143</v>
      </c>
      <c r="D2728" s="2" t="s">
        <v>50</v>
      </c>
      <c r="E2728" s="2" t="s">
        <v>355</v>
      </c>
      <c r="F2728" s="5">
        <v>619</v>
      </c>
      <c r="G2728">
        <v>2</v>
      </c>
      <c r="H2728" t="s">
        <v>6195</v>
      </c>
    </row>
    <row r="2729" spans="1:8" x14ac:dyDescent="0.25">
      <c r="A2729" s="2" t="s">
        <v>1913</v>
      </c>
      <c r="B2729" s="2" t="s">
        <v>58</v>
      </c>
      <c r="C2729" s="2" t="s">
        <v>1146</v>
      </c>
      <c r="D2729" s="2" t="s">
        <v>50</v>
      </c>
      <c r="E2729" s="2" t="s">
        <v>355</v>
      </c>
      <c r="F2729" s="5">
        <v>4</v>
      </c>
      <c r="G2729">
        <v>3</v>
      </c>
      <c r="H2729" t="s">
        <v>6196</v>
      </c>
    </row>
    <row r="2730" spans="1:8" x14ac:dyDescent="0.25">
      <c r="A2730" s="2" t="s">
        <v>1914</v>
      </c>
      <c r="B2730" s="2" t="s">
        <v>58</v>
      </c>
      <c r="C2730" s="2" t="s">
        <v>1602</v>
      </c>
      <c r="D2730" s="2" t="s">
        <v>50</v>
      </c>
      <c r="E2730" s="2" t="s">
        <v>199</v>
      </c>
      <c r="F2730" s="5">
        <v>808</v>
      </c>
      <c r="G2730">
        <v>1</v>
      </c>
      <c r="H2730" t="s">
        <v>6197</v>
      </c>
    </row>
    <row r="2731" spans="1:8" x14ac:dyDescent="0.25">
      <c r="A2731" s="2" t="s">
        <v>1915</v>
      </c>
      <c r="B2731" s="2" t="s">
        <v>58</v>
      </c>
      <c r="C2731" s="2" t="s">
        <v>303</v>
      </c>
      <c r="D2731" s="2" t="s">
        <v>50</v>
      </c>
      <c r="E2731" s="2" t="s">
        <v>199</v>
      </c>
      <c r="F2731" s="5">
        <v>820</v>
      </c>
      <c r="G2731">
        <v>1</v>
      </c>
      <c r="H2731" t="s">
        <v>6198</v>
      </c>
    </row>
    <row r="2732" spans="1:8" x14ac:dyDescent="0.25">
      <c r="A2732" s="2" t="s">
        <v>1916</v>
      </c>
      <c r="B2732" s="2" t="s">
        <v>58</v>
      </c>
      <c r="C2732" s="2" t="s">
        <v>303</v>
      </c>
      <c r="D2732" s="2" t="s">
        <v>50</v>
      </c>
      <c r="E2732" s="2" t="s">
        <v>199</v>
      </c>
      <c r="F2732" s="5">
        <v>1035</v>
      </c>
      <c r="G2732">
        <v>1</v>
      </c>
      <c r="H2732" t="s">
        <v>6199</v>
      </c>
    </row>
    <row r="2733" spans="1:8" x14ac:dyDescent="0.25">
      <c r="A2733" s="2" t="s">
        <v>1917</v>
      </c>
      <c r="B2733" s="2" t="s">
        <v>58</v>
      </c>
      <c r="C2733" s="2" t="s">
        <v>303</v>
      </c>
      <c r="D2733" s="2" t="s">
        <v>50</v>
      </c>
      <c r="E2733" s="2" t="s">
        <v>199</v>
      </c>
      <c r="F2733" s="5">
        <v>927</v>
      </c>
      <c r="G2733">
        <v>1</v>
      </c>
      <c r="H2733" t="s">
        <v>6200</v>
      </c>
    </row>
    <row r="2734" spans="1:8" x14ac:dyDescent="0.25">
      <c r="A2734" s="2" t="s">
        <v>1917</v>
      </c>
      <c r="B2734" s="2" t="s">
        <v>197</v>
      </c>
      <c r="C2734" s="2" t="s">
        <v>201</v>
      </c>
      <c r="D2734" s="2" t="s">
        <v>50</v>
      </c>
      <c r="E2734" s="2" t="s">
        <v>199</v>
      </c>
      <c r="F2734" s="5">
        <v>235</v>
      </c>
      <c r="G2734">
        <v>2</v>
      </c>
      <c r="H2734" t="s">
        <v>6201</v>
      </c>
    </row>
    <row r="2735" spans="1:8" x14ac:dyDescent="0.25">
      <c r="A2735" s="2" t="s">
        <v>1918</v>
      </c>
      <c r="B2735" s="2" t="s">
        <v>197</v>
      </c>
      <c r="C2735" s="2" t="s">
        <v>201</v>
      </c>
      <c r="D2735" s="2" t="s">
        <v>50</v>
      </c>
      <c r="E2735" s="2" t="s">
        <v>199</v>
      </c>
      <c r="F2735" s="5">
        <v>654</v>
      </c>
      <c r="G2735">
        <v>1</v>
      </c>
      <c r="H2735" t="s">
        <v>6202</v>
      </c>
    </row>
    <row r="2736" spans="1:8" x14ac:dyDescent="0.25">
      <c r="A2736" s="2" t="s">
        <v>1919</v>
      </c>
      <c r="B2736" s="2" t="s">
        <v>58</v>
      </c>
      <c r="C2736" s="2" t="s">
        <v>231</v>
      </c>
      <c r="D2736" s="2" t="s">
        <v>50</v>
      </c>
      <c r="E2736" s="2" t="s">
        <v>211</v>
      </c>
      <c r="F2736" s="5">
        <v>772</v>
      </c>
      <c r="G2736">
        <v>1</v>
      </c>
      <c r="H2736" t="s">
        <v>6203</v>
      </c>
    </row>
    <row r="2737" spans="1:8" x14ac:dyDescent="0.25">
      <c r="A2737" s="2" t="s">
        <v>1919</v>
      </c>
      <c r="B2737" s="2" t="s">
        <v>197</v>
      </c>
      <c r="C2737" s="2" t="s">
        <v>204</v>
      </c>
      <c r="D2737" s="2" t="s">
        <v>50</v>
      </c>
      <c r="E2737" s="2" t="s">
        <v>199</v>
      </c>
      <c r="F2737" s="5">
        <v>5</v>
      </c>
      <c r="G2737">
        <v>2</v>
      </c>
      <c r="H2737" t="s">
        <v>6204</v>
      </c>
    </row>
    <row r="2738" spans="1:8" x14ac:dyDescent="0.25">
      <c r="A2738" s="2" t="s">
        <v>1919</v>
      </c>
      <c r="B2738" s="2" t="s">
        <v>58</v>
      </c>
      <c r="C2738" s="2" t="s">
        <v>303</v>
      </c>
      <c r="D2738" s="2" t="s">
        <v>50</v>
      </c>
      <c r="E2738" s="2" t="s">
        <v>199</v>
      </c>
      <c r="F2738" s="5">
        <v>2</v>
      </c>
      <c r="G2738">
        <v>3</v>
      </c>
      <c r="H2738" t="s">
        <v>6205</v>
      </c>
    </row>
    <row r="2739" spans="1:8" x14ac:dyDescent="0.25">
      <c r="A2739" s="2" t="s">
        <v>1920</v>
      </c>
      <c r="B2739" s="2" t="s">
        <v>58</v>
      </c>
      <c r="C2739" s="2" t="s">
        <v>303</v>
      </c>
      <c r="D2739" s="2" t="s">
        <v>50</v>
      </c>
      <c r="E2739" s="2" t="s">
        <v>199</v>
      </c>
      <c r="F2739" s="5">
        <v>526</v>
      </c>
      <c r="G2739">
        <v>1</v>
      </c>
      <c r="H2739" t="s">
        <v>6206</v>
      </c>
    </row>
    <row r="2740" spans="1:8" x14ac:dyDescent="0.25">
      <c r="A2740" s="2" t="s">
        <v>1920</v>
      </c>
      <c r="B2740" s="2" t="s">
        <v>58</v>
      </c>
      <c r="C2740" s="2" t="s">
        <v>231</v>
      </c>
      <c r="D2740" s="2" t="s">
        <v>50</v>
      </c>
      <c r="E2740" s="2" t="s">
        <v>211</v>
      </c>
      <c r="F2740" s="5">
        <v>1</v>
      </c>
      <c r="G2740">
        <v>2</v>
      </c>
      <c r="H2740" t="s">
        <v>6207</v>
      </c>
    </row>
    <row r="2741" spans="1:8" x14ac:dyDescent="0.25">
      <c r="A2741" s="2" t="s">
        <v>1921</v>
      </c>
      <c r="B2741" s="2" t="s">
        <v>58</v>
      </c>
      <c r="C2741" s="2" t="s">
        <v>303</v>
      </c>
      <c r="D2741" s="2" t="s">
        <v>50</v>
      </c>
      <c r="E2741" s="2" t="s">
        <v>199</v>
      </c>
      <c r="F2741" s="5">
        <v>1092</v>
      </c>
      <c r="G2741">
        <v>1</v>
      </c>
      <c r="H2741" t="s">
        <v>6208</v>
      </c>
    </row>
    <row r="2742" spans="1:8" x14ac:dyDescent="0.25">
      <c r="A2742" s="2" t="s">
        <v>1921</v>
      </c>
      <c r="B2742" s="2" t="s">
        <v>58</v>
      </c>
      <c r="C2742" s="2" t="s">
        <v>1602</v>
      </c>
      <c r="D2742" s="2" t="s">
        <v>50</v>
      </c>
      <c r="E2742" s="2" t="s">
        <v>199</v>
      </c>
      <c r="F2742" s="5">
        <v>1</v>
      </c>
      <c r="G2742">
        <v>2</v>
      </c>
      <c r="H2742" t="s">
        <v>6209</v>
      </c>
    </row>
    <row r="2743" spans="1:8" x14ac:dyDescent="0.25">
      <c r="A2743" s="2" t="s">
        <v>1922</v>
      </c>
      <c r="B2743" s="2" t="s">
        <v>58</v>
      </c>
      <c r="C2743" s="2" t="s">
        <v>1602</v>
      </c>
      <c r="D2743" s="2" t="s">
        <v>50</v>
      </c>
      <c r="E2743" s="2" t="s">
        <v>199</v>
      </c>
      <c r="F2743" s="5">
        <v>1062</v>
      </c>
      <c r="G2743">
        <v>1</v>
      </c>
      <c r="H2743" t="s">
        <v>6210</v>
      </c>
    </row>
    <row r="2744" spans="1:8" x14ac:dyDescent="0.25">
      <c r="A2744" s="2" t="s">
        <v>1922</v>
      </c>
      <c r="B2744" s="2" t="s">
        <v>58</v>
      </c>
      <c r="C2744" s="2" t="s">
        <v>303</v>
      </c>
      <c r="D2744" s="2" t="s">
        <v>50</v>
      </c>
      <c r="E2744" s="2" t="s">
        <v>199</v>
      </c>
      <c r="F2744" s="5">
        <v>2</v>
      </c>
      <c r="G2744">
        <v>2</v>
      </c>
      <c r="H2744" t="s">
        <v>6211</v>
      </c>
    </row>
    <row r="2745" spans="1:8" x14ac:dyDescent="0.25">
      <c r="A2745" s="2" t="s">
        <v>1923</v>
      </c>
      <c r="B2745" s="2" t="s">
        <v>58</v>
      </c>
      <c r="C2745" s="2" t="s">
        <v>1602</v>
      </c>
      <c r="D2745" s="2" t="s">
        <v>50</v>
      </c>
      <c r="E2745" s="2" t="s">
        <v>199</v>
      </c>
      <c r="F2745" s="5">
        <v>582</v>
      </c>
      <c r="G2745">
        <v>1</v>
      </c>
      <c r="H2745" t="s">
        <v>6212</v>
      </c>
    </row>
    <row r="2746" spans="1:8" x14ac:dyDescent="0.25">
      <c r="A2746" s="2" t="s">
        <v>1924</v>
      </c>
      <c r="B2746" s="2" t="s">
        <v>58</v>
      </c>
      <c r="C2746" s="2" t="s">
        <v>1602</v>
      </c>
      <c r="D2746" s="2" t="s">
        <v>50</v>
      </c>
      <c r="E2746" s="2" t="s">
        <v>199</v>
      </c>
      <c r="F2746" s="5">
        <v>1033</v>
      </c>
      <c r="G2746">
        <v>1</v>
      </c>
      <c r="H2746" t="s">
        <v>6213</v>
      </c>
    </row>
    <row r="2747" spans="1:8" x14ac:dyDescent="0.25">
      <c r="A2747" s="2" t="s">
        <v>1925</v>
      </c>
      <c r="B2747" s="2" t="s">
        <v>58</v>
      </c>
      <c r="C2747" s="2" t="s">
        <v>1584</v>
      </c>
      <c r="D2747" s="2" t="s">
        <v>50</v>
      </c>
      <c r="E2747" s="2" t="s">
        <v>199</v>
      </c>
      <c r="F2747" s="5">
        <v>360</v>
      </c>
      <c r="G2747">
        <v>1</v>
      </c>
      <c r="H2747" t="s">
        <v>6214</v>
      </c>
    </row>
    <row r="2748" spans="1:8" x14ac:dyDescent="0.25">
      <c r="A2748" s="2" t="s">
        <v>1925</v>
      </c>
      <c r="B2748" s="2" t="s">
        <v>58</v>
      </c>
      <c r="C2748" s="2" t="s">
        <v>1602</v>
      </c>
      <c r="D2748" s="2" t="s">
        <v>50</v>
      </c>
      <c r="E2748" s="2" t="s">
        <v>199</v>
      </c>
      <c r="F2748" s="5">
        <v>2</v>
      </c>
      <c r="G2748">
        <v>2</v>
      </c>
      <c r="H2748" t="s">
        <v>6215</v>
      </c>
    </row>
    <row r="2749" spans="1:8" x14ac:dyDescent="0.25">
      <c r="A2749" s="2" t="s">
        <v>1926</v>
      </c>
      <c r="B2749" s="2" t="s">
        <v>58</v>
      </c>
      <c r="C2749" s="2" t="s">
        <v>1584</v>
      </c>
      <c r="D2749" s="2" t="s">
        <v>50</v>
      </c>
      <c r="E2749" s="2" t="s">
        <v>199</v>
      </c>
      <c r="F2749" s="5">
        <v>919</v>
      </c>
      <c r="G2749">
        <v>1</v>
      </c>
      <c r="H2749" t="s">
        <v>6216</v>
      </c>
    </row>
    <row r="2750" spans="1:8" x14ac:dyDescent="0.25">
      <c r="A2750" s="2" t="s">
        <v>1926</v>
      </c>
      <c r="B2750" s="2" t="s">
        <v>58</v>
      </c>
      <c r="C2750" s="2" t="s">
        <v>1602</v>
      </c>
      <c r="D2750" s="2" t="s">
        <v>50</v>
      </c>
      <c r="E2750" s="2" t="s">
        <v>199</v>
      </c>
      <c r="F2750" s="5">
        <v>1</v>
      </c>
      <c r="G2750">
        <v>2</v>
      </c>
      <c r="H2750" t="s">
        <v>6217</v>
      </c>
    </row>
    <row r="2751" spans="1:8" x14ac:dyDescent="0.25">
      <c r="A2751" s="2" t="s">
        <v>1927</v>
      </c>
      <c r="B2751" s="2" t="s">
        <v>58</v>
      </c>
      <c r="C2751" s="2" t="s">
        <v>1584</v>
      </c>
      <c r="D2751" s="2" t="s">
        <v>50</v>
      </c>
      <c r="E2751" s="2" t="s">
        <v>199</v>
      </c>
      <c r="F2751" s="5">
        <v>420</v>
      </c>
      <c r="G2751">
        <v>1</v>
      </c>
      <c r="H2751" t="s">
        <v>6218</v>
      </c>
    </row>
    <row r="2752" spans="1:8" x14ac:dyDescent="0.25">
      <c r="A2752" s="2" t="s">
        <v>1928</v>
      </c>
      <c r="B2752" s="2" t="s">
        <v>58</v>
      </c>
      <c r="C2752" s="2" t="s">
        <v>1602</v>
      </c>
      <c r="D2752" s="2" t="s">
        <v>50</v>
      </c>
      <c r="E2752" s="2" t="s">
        <v>199</v>
      </c>
      <c r="F2752" s="5">
        <v>825</v>
      </c>
      <c r="G2752">
        <v>1</v>
      </c>
      <c r="H2752" t="s">
        <v>6219</v>
      </c>
    </row>
    <row r="2753" spans="1:8" x14ac:dyDescent="0.25">
      <c r="A2753" s="2" t="s">
        <v>1929</v>
      </c>
      <c r="B2753" s="2" t="s">
        <v>58</v>
      </c>
      <c r="C2753" s="2" t="s">
        <v>1602</v>
      </c>
      <c r="D2753" s="2" t="s">
        <v>50</v>
      </c>
      <c r="E2753" s="2" t="s">
        <v>199</v>
      </c>
      <c r="F2753" s="5">
        <v>953</v>
      </c>
      <c r="G2753">
        <v>1</v>
      </c>
      <c r="H2753" t="s">
        <v>6220</v>
      </c>
    </row>
    <row r="2754" spans="1:8" x14ac:dyDescent="0.25">
      <c r="A2754" s="2" t="s">
        <v>1930</v>
      </c>
      <c r="B2754" s="2" t="s">
        <v>58</v>
      </c>
      <c r="C2754" s="2" t="s">
        <v>1602</v>
      </c>
      <c r="D2754" s="2" t="s">
        <v>50</v>
      </c>
      <c r="E2754" s="2" t="s">
        <v>199</v>
      </c>
      <c r="F2754" s="5">
        <v>9</v>
      </c>
      <c r="G2754">
        <v>1</v>
      </c>
      <c r="H2754" t="s">
        <v>6221</v>
      </c>
    </row>
    <row r="2755" spans="1:8" x14ac:dyDescent="0.25">
      <c r="A2755" s="2" t="s">
        <v>1931</v>
      </c>
      <c r="B2755" s="2" t="s">
        <v>1083</v>
      </c>
      <c r="C2755" s="2" t="s">
        <v>1932</v>
      </c>
      <c r="D2755" s="2" t="s">
        <v>50</v>
      </c>
      <c r="E2755" s="2" t="s">
        <v>278</v>
      </c>
      <c r="F2755" s="5">
        <v>697</v>
      </c>
      <c r="G2755">
        <v>1</v>
      </c>
      <c r="H2755" t="s">
        <v>6222</v>
      </c>
    </row>
    <row r="2756" spans="1:8" x14ac:dyDescent="0.25">
      <c r="A2756" s="2" t="s">
        <v>1931</v>
      </c>
      <c r="B2756" s="2" t="s">
        <v>1083</v>
      </c>
      <c r="C2756" s="2" t="s">
        <v>1087</v>
      </c>
      <c r="D2756" s="2" t="s">
        <v>50</v>
      </c>
      <c r="E2756" s="2" t="s">
        <v>278</v>
      </c>
      <c r="F2756" s="5">
        <v>142</v>
      </c>
      <c r="G2756">
        <v>2</v>
      </c>
      <c r="H2756" t="s">
        <v>6223</v>
      </c>
    </row>
    <row r="2757" spans="1:8" x14ac:dyDescent="0.25">
      <c r="A2757" s="2" t="s">
        <v>1933</v>
      </c>
      <c r="B2757" s="2" t="s">
        <v>1083</v>
      </c>
      <c r="C2757" s="2" t="s">
        <v>1181</v>
      </c>
      <c r="D2757" s="2" t="s">
        <v>50</v>
      </c>
      <c r="E2757" s="2" t="s">
        <v>278</v>
      </c>
      <c r="F2757" s="5">
        <v>962</v>
      </c>
      <c r="G2757">
        <v>1</v>
      </c>
      <c r="H2757" t="s">
        <v>6224</v>
      </c>
    </row>
    <row r="2758" spans="1:8" x14ac:dyDescent="0.25">
      <c r="A2758" s="2" t="s">
        <v>1934</v>
      </c>
      <c r="B2758" s="2" t="s">
        <v>1083</v>
      </c>
      <c r="C2758" s="2" t="s">
        <v>1181</v>
      </c>
      <c r="D2758" s="2" t="s">
        <v>50</v>
      </c>
      <c r="E2758" s="2" t="s">
        <v>278</v>
      </c>
      <c r="F2758" s="5">
        <v>744</v>
      </c>
      <c r="G2758">
        <v>1</v>
      </c>
      <c r="H2758" t="s">
        <v>6225</v>
      </c>
    </row>
    <row r="2759" spans="1:8" x14ac:dyDescent="0.25">
      <c r="A2759" s="2" t="s">
        <v>1934</v>
      </c>
      <c r="B2759" s="2" t="s">
        <v>1083</v>
      </c>
      <c r="C2759" s="2" t="s">
        <v>1087</v>
      </c>
      <c r="D2759" s="2" t="s">
        <v>50</v>
      </c>
      <c r="E2759" s="2" t="s">
        <v>278</v>
      </c>
      <c r="F2759" s="5">
        <v>260</v>
      </c>
      <c r="G2759">
        <v>2</v>
      </c>
      <c r="H2759" t="s">
        <v>6226</v>
      </c>
    </row>
    <row r="2760" spans="1:8" x14ac:dyDescent="0.25">
      <c r="A2760" s="2" t="s">
        <v>1935</v>
      </c>
      <c r="B2760" s="2" t="s">
        <v>1083</v>
      </c>
      <c r="C2760" s="2" t="s">
        <v>1087</v>
      </c>
      <c r="D2760" s="2" t="s">
        <v>50</v>
      </c>
      <c r="E2760" s="2" t="s">
        <v>278</v>
      </c>
      <c r="F2760" s="5">
        <v>863</v>
      </c>
      <c r="G2760">
        <v>1</v>
      </c>
      <c r="H2760" t="s">
        <v>6227</v>
      </c>
    </row>
    <row r="2761" spans="1:8" x14ac:dyDescent="0.25">
      <c r="A2761" s="2" t="s">
        <v>1935</v>
      </c>
      <c r="B2761" s="2" t="s">
        <v>58</v>
      </c>
      <c r="C2761" s="2" t="s">
        <v>1936</v>
      </c>
      <c r="D2761" s="2" t="s">
        <v>50</v>
      </c>
      <c r="E2761" s="2" t="s">
        <v>278</v>
      </c>
      <c r="F2761" s="5">
        <v>20</v>
      </c>
      <c r="G2761">
        <v>2</v>
      </c>
      <c r="H2761" t="s">
        <v>6228</v>
      </c>
    </row>
    <row r="2762" spans="1:8" x14ac:dyDescent="0.25">
      <c r="A2762" s="2" t="s">
        <v>1937</v>
      </c>
      <c r="B2762" s="2" t="s">
        <v>1083</v>
      </c>
      <c r="C2762" s="2" t="s">
        <v>1087</v>
      </c>
      <c r="D2762" s="2" t="s">
        <v>50</v>
      </c>
      <c r="E2762" s="2" t="s">
        <v>278</v>
      </c>
      <c r="F2762" s="5">
        <v>413</v>
      </c>
      <c r="G2762">
        <v>1</v>
      </c>
      <c r="H2762" t="s">
        <v>6229</v>
      </c>
    </row>
    <row r="2763" spans="1:8" x14ac:dyDescent="0.25">
      <c r="A2763" s="2" t="s">
        <v>1937</v>
      </c>
      <c r="B2763" s="2" t="s">
        <v>1083</v>
      </c>
      <c r="C2763" s="2" t="s">
        <v>1084</v>
      </c>
      <c r="D2763" s="2" t="s">
        <v>50</v>
      </c>
      <c r="E2763" s="2" t="s">
        <v>278</v>
      </c>
      <c r="F2763" s="5">
        <v>1</v>
      </c>
      <c r="G2763">
        <v>2</v>
      </c>
      <c r="H2763" t="s">
        <v>6230</v>
      </c>
    </row>
    <row r="2764" spans="1:8" x14ac:dyDescent="0.25">
      <c r="A2764" s="2" t="s">
        <v>1938</v>
      </c>
      <c r="B2764" s="2" t="s">
        <v>1083</v>
      </c>
      <c r="C2764" s="2" t="s">
        <v>1087</v>
      </c>
      <c r="D2764" s="2" t="s">
        <v>50</v>
      </c>
      <c r="E2764" s="2" t="s">
        <v>278</v>
      </c>
      <c r="F2764" s="5">
        <v>1191</v>
      </c>
      <c r="G2764">
        <v>1</v>
      </c>
      <c r="H2764" t="s">
        <v>6231</v>
      </c>
    </row>
    <row r="2765" spans="1:8" x14ac:dyDescent="0.25">
      <c r="A2765" s="2" t="s">
        <v>1938</v>
      </c>
      <c r="B2765" s="2" t="s">
        <v>1083</v>
      </c>
      <c r="C2765" s="2" t="s">
        <v>1181</v>
      </c>
      <c r="D2765" s="2" t="s">
        <v>50</v>
      </c>
      <c r="E2765" s="2" t="s">
        <v>278</v>
      </c>
      <c r="F2765" s="5">
        <v>88</v>
      </c>
      <c r="G2765">
        <v>2</v>
      </c>
      <c r="H2765" t="s">
        <v>6232</v>
      </c>
    </row>
    <row r="2766" spans="1:8" x14ac:dyDescent="0.25">
      <c r="A2766" s="2" t="s">
        <v>1939</v>
      </c>
      <c r="B2766" s="2" t="s">
        <v>1083</v>
      </c>
      <c r="C2766" s="2" t="s">
        <v>1187</v>
      </c>
      <c r="D2766" s="2" t="s">
        <v>50</v>
      </c>
      <c r="E2766" s="2" t="s">
        <v>278</v>
      </c>
      <c r="F2766" s="5">
        <v>706</v>
      </c>
      <c r="G2766">
        <v>1</v>
      </c>
      <c r="H2766" t="s">
        <v>6233</v>
      </c>
    </row>
    <row r="2767" spans="1:8" x14ac:dyDescent="0.25">
      <c r="A2767" s="2" t="s">
        <v>1939</v>
      </c>
      <c r="B2767" s="2" t="s">
        <v>113</v>
      </c>
      <c r="C2767" s="2" t="s">
        <v>116</v>
      </c>
      <c r="D2767" s="2" t="s">
        <v>50</v>
      </c>
      <c r="E2767" s="2" t="s">
        <v>70</v>
      </c>
      <c r="F2767" s="5">
        <v>75</v>
      </c>
      <c r="G2767">
        <v>2</v>
      </c>
      <c r="H2767" t="s">
        <v>6234</v>
      </c>
    </row>
    <row r="2768" spans="1:8" x14ac:dyDescent="0.25">
      <c r="A2768" s="2" t="s">
        <v>1939</v>
      </c>
      <c r="B2768" s="2" t="s">
        <v>1083</v>
      </c>
      <c r="C2768" s="2" t="s">
        <v>1084</v>
      </c>
      <c r="D2768" s="2" t="s">
        <v>50</v>
      </c>
      <c r="E2768" s="2" t="s">
        <v>278</v>
      </c>
      <c r="F2768" s="5">
        <v>1</v>
      </c>
      <c r="G2768">
        <v>3</v>
      </c>
      <c r="H2768" t="s">
        <v>6235</v>
      </c>
    </row>
    <row r="2769" spans="1:8" x14ac:dyDescent="0.25">
      <c r="A2769" s="2" t="s">
        <v>1940</v>
      </c>
      <c r="B2769" s="2" t="s">
        <v>1083</v>
      </c>
      <c r="C2769" s="2" t="s">
        <v>1187</v>
      </c>
      <c r="D2769" s="2" t="s">
        <v>50</v>
      </c>
      <c r="E2769" s="2" t="s">
        <v>278</v>
      </c>
      <c r="F2769" s="5">
        <v>1253</v>
      </c>
      <c r="G2769">
        <v>1</v>
      </c>
      <c r="H2769" t="s">
        <v>6236</v>
      </c>
    </row>
    <row r="2770" spans="1:8" x14ac:dyDescent="0.25">
      <c r="A2770" s="2" t="s">
        <v>1941</v>
      </c>
      <c r="B2770" s="2" t="s">
        <v>696</v>
      </c>
      <c r="C2770" s="2" t="s">
        <v>1666</v>
      </c>
      <c r="D2770" s="2" t="s">
        <v>50</v>
      </c>
      <c r="E2770" s="2" t="s">
        <v>150</v>
      </c>
      <c r="F2770" s="5">
        <v>369</v>
      </c>
      <c r="G2770">
        <v>1</v>
      </c>
      <c r="H2770" t="s">
        <v>6237</v>
      </c>
    </row>
    <row r="2771" spans="1:8" x14ac:dyDescent="0.25">
      <c r="A2771" s="2" t="s">
        <v>1941</v>
      </c>
      <c r="B2771" s="2" t="s">
        <v>1083</v>
      </c>
      <c r="C2771" s="2" t="s">
        <v>1187</v>
      </c>
      <c r="D2771" s="2" t="s">
        <v>50</v>
      </c>
      <c r="E2771" s="2" t="s">
        <v>278</v>
      </c>
      <c r="F2771" s="5">
        <v>277</v>
      </c>
      <c r="G2771">
        <v>2</v>
      </c>
      <c r="H2771" t="s">
        <v>6238</v>
      </c>
    </row>
    <row r="2772" spans="1:8" x14ac:dyDescent="0.25">
      <c r="A2772" s="2" t="s">
        <v>1941</v>
      </c>
      <c r="B2772" s="2" t="s">
        <v>113</v>
      </c>
      <c r="C2772" s="2" t="s">
        <v>116</v>
      </c>
      <c r="D2772" s="2" t="s">
        <v>50</v>
      </c>
      <c r="E2772" s="2" t="s">
        <v>70</v>
      </c>
      <c r="F2772" s="5">
        <v>49</v>
      </c>
      <c r="G2772">
        <v>3</v>
      </c>
      <c r="H2772" t="s">
        <v>6239</v>
      </c>
    </row>
    <row r="2773" spans="1:8" x14ac:dyDescent="0.25">
      <c r="A2773" s="2" t="s">
        <v>1942</v>
      </c>
      <c r="B2773" s="2" t="s">
        <v>1083</v>
      </c>
      <c r="C2773" s="2" t="s">
        <v>1084</v>
      </c>
      <c r="D2773" s="2" t="s">
        <v>50</v>
      </c>
      <c r="E2773" s="2" t="s">
        <v>278</v>
      </c>
      <c r="F2773" s="5">
        <v>824</v>
      </c>
      <c r="G2773">
        <v>1</v>
      </c>
      <c r="H2773" t="s">
        <v>6240</v>
      </c>
    </row>
    <row r="2774" spans="1:8" x14ac:dyDescent="0.25">
      <c r="A2774" s="2" t="s">
        <v>1942</v>
      </c>
      <c r="B2774" s="2" t="s">
        <v>1052</v>
      </c>
      <c r="C2774" s="2" t="s">
        <v>1058</v>
      </c>
      <c r="D2774" s="2" t="s">
        <v>50</v>
      </c>
      <c r="E2774" s="2" t="s">
        <v>168</v>
      </c>
      <c r="F2774" s="5">
        <v>19</v>
      </c>
      <c r="G2774">
        <v>2</v>
      </c>
      <c r="H2774" t="s">
        <v>6241</v>
      </c>
    </row>
    <row r="2775" spans="1:8" x14ac:dyDescent="0.25">
      <c r="A2775" s="2" t="s">
        <v>1943</v>
      </c>
      <c r="B2775" s="2" t="s">
        <v>1083</v>
      </c>
      <c r="C2775" s="2" t="s">
        <v>1932</v>
      </c>
      <c r="D2775" s="2" t="s">
        <v>50</v>
      </c>
      <c r="E2775" s="2" t="s">
        <v>278</v>
      </c>
      <c r="F2775" s="5">
        <v>752</v>
      </c>
      <c r="G2775">
        <v>1</v>
      </c>
      <c r="H2775" t="s">
        <v>6242</v>
      </c>
    </row>
    <row r="2776" spans="1:8" x14ac:dyDescent="0.25">
      <c r="A2776" s="2" t="s">
        <v>1943</v>
      </c>
      <c r="B2776" s="2" t="s">
        <v>1083</v>
      </c>
      <c r="C2776" s="2" t="s">
        <v>1087</v>
      </c>
      <c r="D2776" s="2" t="s">
        <v>50</v>
      </c>
      <c r="E2776" s="2" t="s">
        <v>278</v>
      </c>
      <c r="F2776" s="5">
        <v>277</v>
      </c>
      <c r="G2776">
        <v>2</v>
      </c>
      <c r="H2776" t="s">
        <v>6243</v>
      </c>
    </row>
    <row r="2777" spans="1:8" x14ac:dyDescent="0.25">
      <c r="A2777" s="2" t="s">
        <v>1943</v>
      </c>
      <c r="B2777" s="2" t="s">
        <v>1083</v>
      </c>
      <c r="C2777" s="2" t="s">
        <v>1187</v>
      </c>
      <c r="D2777" s="2" t="s">
        <v>50</v>
      </c>
      <c r="E2777" s="2" t="s">
        <v>278</v>
      </c>
      <c r="F2777" s="5">
        <v>8</v>
      </c>
      <c r="G2777">
        <v>3</v>
      </c>
      <c r="H2777" t="s">
        <v>6244</v>
      </c>
    </row>
    <row r="2778" spans="1:8" x14ac:dyDescent="0.25">
      <c r="A2778" s="2" t="s">
        <v>1943</v>
      </c>
      <c r="B2778" s="2" t="s">
        <v>1083</v>
      </c>
      <c r="C2778" s="2" t="s">
        <v>1181</v>
      </c>
      <c r="D2778" s="2" t="s">
        <v>50</v>
      </c>
      <c r="E2778" s="2" t="s">
        <v>278</v>
      </c>
      <c r="F2778" s="5">
        <v>1</v>
      </c>
      <c r="G2778">
        <v>4</v>
      </c>
      <c r="H2778" t="s">
        <v>6245</v>
      </c>
    </row>
    <row r="2779" spans="1:8" x14ac:dyDescent="0.25">
      <c r="A2779" s="2" t="s">
        <v>1944</v>
      </c>
      <c r="B2779" s="2" t="s">
        <v>1083</v>
      </c>
      <c r="C2779" s="2" t="s">
        <v>1084</v>
      </c>
      <c r="D2779" s="2" t="s">
        <v>50</v>
      </c>
      <c r="E2779" s="2" t="s">
        <v>278</v>
      </c>
      <c r="F2779" s="5">
        <v>247</v>
      </c>
      <c r="G2779">
        <v>1</v>
      </c>
      <c r="H2779" t="s">
        <v>6246</v>
      </c>
    </row>
    <row r="2780" spans="1:8" x14ac:dyDescent="0.25">
      <c r="A2780" s="2" t="s">
        <v>1944</v>
      </c>
      <c r="B2780" s="2" t="s">
        <v>1083</v>
      </c>
      <c r="C2780" s="2" t="s">
        <v>1187</v>
      </c>
      <c r="D2780" s="2" t="s">
        <v>50</v>
      </c>
      <c r="E2780" s="2" t="s">
        <v>278</v>
      </c>
      <c r="F2780" s="5">
        <v>11</v>
      </c>
      <c r="G2780">
        <v>2</v>
      </c>
      <c r="H2780" t="s">
        <v>6247</v>
      </c>
    </row>
    <row r="2781" spans="1:8" x14ac:dyDescent="0.25">
      <c r="A2781" s="2" t="s">
        <v>1945</v>
      </c>
      <c r="B2781" s="2" t="s">
        <v>1083</v>
      </c>
      <c r="C2781" s="2" t="s">
        <v>1187</v>
      </c>
      <c r="D2781" s="2" t="s">
        <v>50</v>
      </c>
      <c r="E2781" s="2" t="s">
        <v>278</v>
      </c>
      <c r="F2781" s="5">
        <v>406</v>
      </c>
      <c r="G2781">
        <v>1</v>
      </c>
      <c r="H2781" t="s">
        <v>6248</v>
      </c>
    </row>
    <row r="2782" spans="1:8" x14ac:dyDescent="0.25">
      <c r="A2782" s="2" t="s">
        <v>1945</v>
      </c>
      <c r="B2782" s="2" t="s">
        <v>1083</v>
      </c>
      <c r="C2782" s="2" t="s">
        <v>1084</v>
      </c>
      <c r="D2782" s="2" t="s">
        <v>50</v>
      </c>
      <c r="E2782" s="2" t="s">
        <v>278</v>
      </c>
      <c r="F2782" s="5">
        <v>16</v>
      </c>
      <c r="G2782">
        <v>2</v>
      </c>
      <c r="H2782" t="s">
        <v>6249</v>
      </c>
    </row>
    <row r="2783" spans="1:8" x14ac:dyDescent="0.25">
      <c r="A2783" s="2" t="s">
        <v>1946</v>
      </c>
      <c r="B2783" s="2" t="s">
        <v>1083</v>
      </c>
      <c r="C2783" s="2" t="s">
        <v>1187</v>
      </c>
      <c r="D2783" s="2" t="s">
        <v>50</v>
      </c>
      <c r="E2783" s="2" t="s">
        <v>278</v>
      </c>
      <c r="F2783" s="5">
        <v>872</v>
      </c>
      <c r="G2783">
        <v>1</v>
      </c>
      <c r="H2783" t="s">
        <v>6250</v>
      </c>
    </row>
    <row r="2784" spans="1:8" x14ac:dyDescent="0.25">
      <c r="A2784" s="2" t="s">
        <v>1947</v>
      </c>
      <c r="B2784" s="2" t="s">
        <v>1083</v>
      </c>
      <c r="C2784" s="2" t="s">
        <v>1187</v>
      </c>
      <c r="D2784" s="2" t="s">
        <v>50</v>
      </c>
      <c r="E2784" s="2" t="s">
        <v>278</v>
      </c>
      <c r="F2784" s="5">
        <v>265</v>
      </c>
      <c r="G2784">
        <v>1</v>
      </c>
      <c r="H2784" t="s">
        <v>6251</v>
      </c>
    </row>
    <row r="2785" spans="1:8" x14ac:dyDescent="0.25">
      <c r="A2785" s="2" t="s">
        <v>1947</v>
      </c>
      <c r="B2785" s="2" t="s">
        <v>1173</v>
      </c>
      <c r="C2785" s="2" t="s">
        <v>1184</v>
      </c>
      <c r="D2785" s="2" t="s">
        <v>50</v>
      </c>
      <c r="E2785" s="2" t="s">
        <v>278</v>
      </c>
      <c r="F2785" s="5">
        <v>63</v>
      </c>
      <c r="G2785">
        <v>2</v>
      </c>
      <c r="H2785" t="s">
        <v>6252</v>
      </c>
    </row>
    <row r="2786" spans="1:8" x14ac:dyDescent="0.25">
      <c r="A2786" s="2" t="s">
        <v>1947</v>
      </c>
      <c r="B2786" s="2" t="s">
        <v>696</v>
      </c>
      <c r="C2786" s="2" t="s">
        <v>1666</v>
      </c>
      <c r="D2786" s="2" t="s">
        <v>50</v>
      </c>
      <c r="E2786" s="2" t="s">
        <v>150</v>
      </c>
      <c r="F2786" s="5">
        <v>1</v>
      </c>
      <c r="G2786">
        <v>3</v>
      </c>
      <c r="H2786" t="s">
        <v>6253</v>
      </c>
    </row>
    <row r="2787" spans="1:8" x14ac:dyDescent="0.25">
      <c r="A2787" s="2" t="s">
        <v>1948</v>
      </c>
      <c r="B2787" s="2" t="s">
        <v>1083</v>
      </c>
      <c r="C2787" s="2" t="s">
        <v>1084</v>
      </c>
      <c r="D2787" s="2" t="s">
        <v>50</v>
      </c>
      <c r="E2787" s="2" t="s">
        <v>278</v>
      </c>
      <c r="F2787" s="5">
        <v>771</v>
      </c>
      <c r="G2787">
        <v>1</v>
      </c>
      <c r="H2787" t="s">
        <v>6254</v>
      </c>
    </row>
    <row r="2788" spans="1:8" x14ac:dyDescent="0.25">
      <c r="A2788" s="2" t="s">
        <v>1949</v>
      </c>
      <c r="B2788" s="2" t="s">
        <v>1083</v>
      </c>
      <c r="C2788" s="2" t="s">
        <v>1084</v>
      </c>
      <c r="D2788" s="2" t="s">
        <v>50</v>
      </c>
      <c r="E2788" s="2" t="s">
        <v>278</v>
      </c>
      <c r="F2788" s="5">
        <v>872</v>
      </c>
      <c r="G2788">
        <v>1</v>
      </c>
      <c r="H2788" t="s">
        <v>6255</v>
      </c>
    </row>
    <row r="2789" spans="1:8" x14ac:dyDescent="0.25">
      <c r="A2789" s="2" t="s">
        <v>1949</v>
      </c>
      <c r="B2789" s="2" t="s">
        <v>1083</v>
      </c>
      <c r="C2789" s="2" t="s">
        <v>1087</v>
      </c>
      <c r="D2789" s="2" t="s">
        <v>50</v>
      </c>
      <c r="E2789" s="2" t="s">
        <v>278</v>
      </c>
      <c r="F2789" s="5">
        <v>8</v>
      </c>
      <c r="G2789">
        <v>2</v>
      </c>
      <c r="H2789" t="s">
        <v>6256</v>
      </c>
    </row>
    <row r="2790" spans="1:8" x14ac:dyDescent="0.25">
      <c r="A2790" s="2" t="s">
        <v>1949</v>
      </c>
      <c r="B2790" s="2" t="s">
        <v>1083</v>
      </c>
      <c r="C2790" s="2" t="s">
        <v>1187</v>
      </c>
      <c r="D2790" s="2" t="s">
        <v>50</v>
      </c>
      <c r="E2790" s="2" t="s">
        <v>278</v>
      </c>
      <c r="F2790" s="5">
        <v>2</v>
      </c>
      <c r="G2790">
        <v>3</v>
      </c>
      <c r="H2790" t="s">
        <v>6257</v>
      </c>
    </row>
    <row r="2791" spans="1:8" x14ac:dyDescent="0.25">
      <c r="A2791" s="2" t="s">
        <v>1950</v>
      </c>
      <c r="B2791" s="2" t="s">
        <v>1083</v>
      </c>
      <c r="C2791" s="2" t="s">
        <v>1932</v>
      </c>
      <c r="D2791" s="2" t="s">
        <v>50</v>
      </c>
      <c r="E2791" s="2" t="s">
        <v>278</v>
      </c>
      <c r="F2791" s="5">
        <v>916</v>
      </c>
      <c r="G2791">
        <v>1</v>
      </c>
      <c r="H2791" t="s">
        <v>6258</v>
      </c>
    </row>
    <row r="2792" spans="1:8" x14ac:dyDescent="0.25">
      <c r="A2792" s="2" t="s">
        <v>1950</v>
      </c>
      <c r="B2792" s="2" t="s">
        <v>1083</v>
      </c>
      <c r="C2792" s="2" t="s">
        <v>1181</v>
      </c>
      <c r="D2792" s="2" t="s">
        <v>50</v>
      </c>
      <c r="E2792" s="2" t="s">
        <v>278</v>
      </c>
      <c r="F2792" s="5">
        <v>60</v>
      </c>
      <c r="G2792">
        <v>2</v>
      </c>
      <c r="H2792" t="s">
        <v>6259</v>
      </c>
    </row>
    <row r="2793" spans="1:8" x14ac:dyDescent="0.25">
      <c r="A2793" s="2" t="s">
        <v>1950</v>
      </c>
      <c r="B2793" s="2" t="s">
        <v>1083</v>
      </c>
      <c r="C2793" s="2" t="s">
        <v>1187</v>
      </c>
      <c r="D2793" s="2" t="s">
        <v>50</v>
      </c>
      <c r="E2793" s="2" t="s">
        <v>278</v>
      </c>
      <c r="F2793" s="5">
        <v>7</v>
      </c>
      <c r="G2793">
        <v>3</v>
      </c>
      <c r="H2793" t="s">
        <v>6260</v>
      </c>
    </row>
    <row r="2794" spans="1:8" x14ac:dyDescent="0.25">
      <c r="A2794" s="2" t="s">
        <v>1951</v>
      </c>
      <c r="B2794" s="2" t="s">
        <v>1083</v>
      </c>
      <c r="C2794" s="2" t="s">
        <v>1181</v>
      </c>
      <c r="D2794" s="2" t="s">
        <v>50</v>
      </c>
      <c r="E2794" s="2" t="s">
        <v>278</v>
      </c>
      <c r="F2794" s="5">
        <v>248</v>
      </c>
      <c r="G2794">
        <v>1</v>
      </c>
      <c r="H2794" t="s">
        <v>6261</v>
      </c>
    </row>
    <row r="2795" spans="1:8" x14ac:dyDescent="0.25">
      <c r="A2795" s="2" t="s">
        <v>1951</v>
      </c>
      <c r="B2795" s="2" t="s">
        <v>1083</v>
      </c>
      <c r="C2795" s="2" t="s">
        <v>1187</v>
      </c>
      <c r="D2795" s="2" t="s">
        <v>50</v>
      </c>
      <c r="E2795" s="2" t="s">
        <v>278</v>
      </c>
      <c r="F2795" s="5">
        <v>33</v>
      </c>
      <c r="G2795">
        <v>2</v>
      </c>
      <c r="H2795" t="s">
        <v>6262</v>
      </c>
    </row>
    <row r="2796" spans="1:8" x14ac:dyDescent="0.25">
      <c r="A2796" s="2" t="s">
        <v>1951</v>
      </c>
      <c r="B2796" s="2" t="s">
        <v>1173</v>
      </c>
      <c r="C2796" s="2" t="s">
        <v>1184</v>
      </c>
      <c r="D2796" s="2" t="s">
        <v>50</v>
      </c>
      <c r="E2796" s="2" t="s">
        <v>278</v>
      </c>
      <c r="F2796" s="5">
        <v>2</v>
      </c>
      <c r="G2796">
        <v>3</v>
      </c>
      <c r="H2796" t="s">
        <v>6263</v>
      </c>
    </row>
    <row r="2797" spans="1:8" x14ac:dyDescent="0.25">
      <c r="A2797" s="2" t="s">
        <v>1952</v>
      </c>
      <c r="B2797" s="2" t="s">
        <v>1083</v>
      </c>
      <c r="C2797" s="2" t="s">
        <v>1181</v>
      </c>
      <c r="D2797" s="2" t="s">
        <v>50</v>
      </c>
      <c r="E2797" s="2" t="s">
        <v>278</v>
      </c>
      <c r="F2797" s="5">
        <v>232</v>
      </c>
      <c r="G2797">
        <v>1</v>
      </c>
      <c r="H2797" t="s">
        <v>6264</v>
      </c>
    </row>
    <row r="2798" spans="1:8" x14ac:dyDescent="0.25">
      <c r="A2798" s="2" t="s">
        <v>1952</v>
      </c>
      <c r="B2798" s="2" t="s">
        <v>1173</v>
      </c>
      <c r="C2798" s="2" t="s">
        <v>1176</v>
      </c>
      <c r="D2798" s="2" t="s">
        <v>50</v>
      </c>
      <c r="E2798" s="2" t="s">
        <v>278</v>
      </c>
      <c r="F2798" s="5">
        <v>4</v>
      </c>
      <c r="G2798">
        <v>2</v>
      </c>
      <c r="H2798" t="s">
        <v>6265</v>
      </c>
    </row>
    <row r="2799" spans="1:8" x14ac:dyDescent="0.25">
      <c r="A2799" s="2" t="s">
        <v>1953</v>
      </c>
      <c r="B2799" s="2" t="s">
        <v>1083</v>
      </c>
      <c r="C2799" s="2" t="s">
        <v>1932</v>
      </c>
      <c r="D2799" s="2" t="s">
        <v>50</v>
      </c>
      <c r="E2799" s="2" t="s">
        <v>278</v>
      </c>
      <c r="F2799" s="5">
        <v>1346</v>
      </c>
      <c r="G2799">
        <v>1</v>
      </c>
      <c r="H2799" t="s">
        <v>6266</v>
      </c>
    </row>
    <row r="2800" spans="1:8" x14ac:dyDescent="0.25">
      <c r="A2800" s="2" t="s">
        <v>1953</v>
      </c>
      <c r="B2800" s="2" t="s">
        <v>1083</v>
      </c>
      <c r="C2800" s="2" t="s">
        <v>1181</v>
      </c>
      <c r="D2800" s="2" t="s">
        <v>50</v>
      </c>
      <c r="E2800" s="2" t="s">
        <v>278</v>
      </c>
      <c r="F2800" s="5">
        <v>35</v>
      </c>
      <c r="G2800">
        <v>2</v>
      </c>
      <c r="H2800" t="s">
        <v>6267</v>
      </c>
    </row>
    <row r="2801" spans="1:8" x14ac:dyDescent="0.25">
      <c r="A2801" s="2" t="s">
        <v>1954</v>
      </c>
      <c r="B2801" s="2" t="s">
        <v>1083</v>
      </c>
      <c r="C2801" s="2" t="s">
        <v>1181</v>
      </c>
      <c r="D2801" s="2" t="s">
        <v>50</v>
      </c>
      <c r="E2801" s="2" t="s">
        <v>278</v>
      </c>
      <c r="F2801" s="5">
        <v>318</v>
      </c>
      <c r="G2801">
        <v>1</v>
      </c>
      <c r="H2801" t="s">
        <v>6268</v>
      </c>
    </row>
    <row r="2802" spans="1:8" x14ac:dyDescent="0.25">
      <c r="A2802" s="2" t="s">
        <v>1954</v>
      </c>
      <c r="B2802" s="2" t="s">
        <v>1083</v>
      </c>
      <c r="C2802" s="2" t="s">
        <v>1932</v>
      </c>
      <c r="D2802" s="2" t="s">
        <v>50</v>
      </c>
      <c r="E2802" s="2" t="s">
        <v>278</v>
      </c>
      <c r="F2802" s="5">
        <v>6</v>
      </c>
      <c r="G2802">
        <v>2</v>
      </c>
      <c r="H2802" t="s">
        <v>6269</v>
      </c>
    </row>
    <row r="2803" spans="1:8" x14ac:dyDescent="0.25">
      <c r="A2803" s="2" t="s">
        <v>1955</v>
      </c>
      <c r="B2803" s="2" t="s">
        <v>1083</v>
      </c>
      <c r="C2803" s="2" t="s">
        <v>1181</v>
      </c>
      <c r="D2803" s="2" t="s">
        <v>50</v>
      </c>
      <c r="E2803" s="2" t="s">
        <v>278</v>
      </c>
      <c r="F2803" s="5">
        <v>222</v>
      </c>
      <c r="G2803">
        <v>1</v>
      </c>
      <c r="H2803" t="s">
        <v>6270</v>
      </c>
    </row>
    <row r="2804" spans="1:8" x14ac:dyDescent="0.25">
      <c r="A2804" s="2" t="s">
        <v>1956</v>
      </c>
      <c r="B2804" s="2" t="s">
        <v>1083</v>
      </c>
      <c r="C2804" s="2" t="s">
        <v>1187</v>
      </c>
      <c r="D2804" s="2" t="s">
        <v>50</v>
      </c>
      <c r="E2804" s="2" t="s">
        <v>278</v>
      </c>
      <c r="F2804" s="5">
        <v>633</v>
      </c>
      <c r="G2804">
        <v>1</v>
      </c>
      <c r="H2804" t="s">
        <v>6271</v>
      </c>
    </row>
    <row r="2805" spans="1:8" x14ac:dyDescent="0.25">
      <c r="A2805" s="2" t="s">
        <v>1956</v>
      </c>
      <c r="B2805" s="2" t="s">
        <v>1083</v>
      </c>
      <c r="C2805" s="2" t="s">
        <v>1084</v>
      </c>
      <c r="D2805" s="2" t="s">
        <v>50</v>
      </c>
      <c r="E2805" s="2" t="s">
        <v>278</v>
      </c>
      <c r="F2805" s="5">
        <v>32</v>
      </c>
      <c r="G2805">
        <v>2</v>
      </c>
      <c r="H2805" t="s">
        <v>6272</v>
      </c>
    </row>
    <row r="2806" spans="1:8" x14ac:dyDescent="0.25">
      <c r="A2806" s="2" t="s">
        <v>1956</v>
      </c>
      <c r="B2806" s="2" t="s">
        <v>1173</v>
      </c>
      <c r="C2806" s="2" t="s">
        <v>1184</v>
      </c>
      <c r="D2806" s="2" t="s">
        <v>50</v>
      </c>
      <c r="E2806" s="2" t="s">
        <v>278</v>
      </c>
      <c r="F2806" s="5">
        <v>5</v>
      </c>
      <c r="G2806">
        <v>3</v>
      </c>
      <c r="H2806" t="s">
        <v>6273</v>
      </c>
    </row>
    <row r="2807" spans="1:8" x14ac:dyDescent="0.25">
      <c r="A2807" s="2" t="s">
        <v>1957</v>
      </c>
      <c r="B2807" s="2" t="s">
        <v>1083</v>
      </c>
      <c r="C2807" s="2" t="s">
        <v>1084</v>
      </c>
      <c r="D2807" s="2" t="s">
        <v>50</v>
      </c>
      <c r="E2807" s="2" t="s">
        <v>278</v>
      </c>
      <c r="F2807" s="5">
        <v>998</v>
      </c>
      <c r="G2807">
        <v>1</v>
      </c>
      <c r="H2807" t="s">
        <v>6274</v>
      </c>
    </row>
    <row r="2808" spans="1:8" x14ac:dyDescent="0.25">
      <c r="A2808" s="2" t="s">
        <v>1957</v>
      </c>
      <c r="B2808" s="2" t="s">
        <v>1052</v>
      </c>
      <c r="C2808" s="2" t="s">
        <v>1058</v>
      </c>
      <c r="D2808" s="2" t="s">
        <v>50</v>
      </c>
      <c r="E2808" s="2" t="s">
        <v>168</v>
      </c>
      <c r="F2808" s="5">
        <v>33</v>
      </c>
      <c r="G2808">
        <v>2</v>
      </c>
      <c r="H2808" t="s">
        <v>6275</v>
      </c>
    </row>
    <row r="2809" spans="1:8" x14ac:dyDescent="0.25">
      <c r="A2809" s="2" t="s">
        <v>1957</v>
      </c>
      <c r="B2809" s="2" t="s">
        <v>1083</v>
      </c>
      <c r="C2809" s="2" t="s">
        <v>1187</v>
      </c>
      <c r="D2809" s="2" t="s">
        <v>50</v>
      </c>
      <c r="E2809" s="2" t="s">
        <v>278</v>
      </c>
      <c r="F2809" s="5">
        <v>10</v>
      </c>
      <c r="G2809">
        <v>3</v>
      </c>
      <c r="H2809" t="s">
        <v>6276</v>
      </c>
    </row>
    <row r="2810" spans="1:8" x14ac:dyDescent="0.25">
      <c r="A2810" s="2" t="s">
        <v>1957</v>
      </c>
      <c r="B2810" s="2" t="s">
        <v>113</v>
      </c>
      <c r="C2810" s="2" t="s">
        <v>116</v>
      </c>
      <c r="D2810" s="2" t="s">
        <v>50</v>
      </c>
      <c r="E2810" s="2" t="s">
        <v>70</v>
      </c>
      <c r="F2810" s="5">
        <v>2</v>
      </c>
      <c r="G2810">
        <v>4</v>
      </c>
      <c r="H2810" t="s">
        <v>6277</v>
      </c>
    </row>
    <row r="2811" spans="1:8" x14ac:dyDescent="0.25">
      <c r="A2811" s="2" t="s">
        <v>1958</v>
      </c>
      <c r="B2811" s="2" t="s">
        <v>1083</v>
      </c>
      <c r="C2811" s="2" t="s">
        <v>1181</v>
      </c>
      <c r="D2811" s="2" t="s">
        <v>50</v>
      </c>
      <c r="E2811" s="2" t="s">
        <v>278</v>
      </c>
      <c r="F2811" s="5">
        <v>525</v>
      </c>
      <c r="G2811">
        <v>1</v>
      </c>
      <c r="H2811" t="s">
        <v>6278</v>
      </c>
    </row>
    <row r="2812" spans="1:8" x14ac:dyDescent="0.25">
      <c r="A2812" s="2" t="s">
        <v>1958</v>
      </c>
      <c r="B2812" s="2" t="s">
        <v>1173</v>
      </c>
      <c r="C2812" s="2" t="s">
        <v>1184</v>
      </c>
      <c r="D2812" s="2" t="s">
        <v>50</v>
      </c>
      <c r="E2812" s="2" t="s">
        <v>278</v>
      </c>
      <c r="F2812" s="5">
        <v>9</v>
      </c>
      <c r="G2812">
        <v>2</v>
      </c>
      <c r="H2812" t="s">
        <v>6279</v>
      </c>
    </row>
    <row r="2813" spans="1:8" x14ac:dyDescent="0.25">
      <c r="A2813" s="2" t="s">
        <v>1960</v>
      </c>
      <c r="B2813" s="2" t="s">
        <v>58</v>
      </c>
      <c r="C2813" s="2" t="s">
        <v>1961</v>
      </c>
      <c r="D2813" s="2" t="s">
        <v>50</v>
      </c>
      <c r="E2813" s="2" t="s">
        <v>51</v>
      </c>
      <c r="F2813" s="5">
        <v>1194</v>
      </c>
      <c r="G2813">
        <v>1</v>
      </c>
      <c r="H2813" t="s">
        <v>6280</v>
      </c>
    </row>
    <row r="2814" spans="1:8" x14ac:dyDescent="0.25">
      <c r="A2814" s="2" t="s">
        <v>1962</v>
      </c>
      <c r="B2814" s="2" t="s">
        <v>846</v>
      </c>
      <c r="C2814" s="2" t="s">
        <v>1789</v>
      </c>
      <c r="D2814" s="2" t="s">
        <v>50</v>
      </c>
      <c r="E2814" s="2" t="s">
        <v>150</v>
      </c>
      <c r="F2814" s="5">
        <v>627</v>
      </c>
      <c r="G2814">
        <v>1</v>
      </c>
      <c r="H2814" t="s">
        <v>6281</v>
      </c>
    </row>
    <row r="2815" spans="1:8" x14ac:dyDescent="0.25">
      <c r="A2815" s="2" t="s">
        <v>1962</v>
      </c>
      <c r="B2815" s="2" t="s">
        <v>846</v>
      </c>
      <c r="C2815" s="2" t="s">
        <v>1963</v>
      </c>
      <c r="D2815" s="2" t="s">
        <v>50</v>
      </c>
      <c r="E2815" s="2" t="s">
        <v>150</v>
      </c>
      <c r="F2815" s="5">
        <v>2</v>
      </c>
      <c r="G2815">
        <v>2</v>
      </c>
      <c r="H2815" t="s">
        <v>6282</v>
      </c>
    </row>
    <row r="2816" spans="1:8" x14ac:dyDescent="0.25">
      <c r="A2816" s="2" t="s">
        <v>1964</v>
      </c>
      <c r="B2816" s="2" t="s">
        <v>846</v>
      </c>
      <c r="C2816" s="2" t="s">
        <v>1963</v>
      </c>
      <c r="D2816" s="2" t="s">
        <v>50</v>
      </c>
      <c r="E2816" s="2" t="s">
        <v>150</v>
      </c>
      <c r="F2816" s="5">
        <v>1194</v>
      </c>
      <c r="G2816">
        <v>1</v>
      </c>
      <c r="H2816" t="s">
        <v>6283</v>
      </c>
    </row>
    <row r="2817" spans="1:8" x14ac:dyDescent="0.25">
      <c r="A2817" s="2" t="s">
        <v>1964</v>
      </c>
      <c r="B2817" s="2" t="s">
        <v>846</v>
      </c>
      <c r="C2817" s="2" t="s">
        <v>1789</v>
      </c>
      <c r="D2817" s="2" t="s">
        <v>50</v>
      </c>
      <c r="E2817" s="2" t="s">
        <v>150</v>
      </c>
      <c r="F2817" s="5">
        <v>3</v>
      </c>
      <c r="G2817">
        <v>2</v>
      </c>
      <c r="H2817" t="s">
        <v>6284</v>
      </c>
    </row>
    <row r="2818" spans="1:8" x14ac:dyDescent="0.25">
      <c r="A2818" s="2" t="s">
        <v>1965</v>
      </c>
      <c r="B2818" s="2" t="s">
        <v>846</v>
      </c>
      <c r="C2818" s="2" t="s">
        <v>1963</v>
      </c>
      <c r="D2818" s="2" t="s">
        <v>50</v>
      </c>
      <c r="E2818" s="2" t="s">
        <v>150</v>
      </c>
      <c r="F2818" s="5">
        <v>1152</v>
      </c>
      <c r="G2818">
        <v>1</v>
      </c>
      <c r="H2818" t="s">
        <v>6285</v>
      </c>
    </row>
    <row r="2819" spans="1:8" x14ac:dyDescent="0.25">
      <c r="A2819" s="2" t="s">
        <v>1965</v>
      </c>
      <c r="B2819" s="2" t="s">
        <v>462</v>
      </c>
      <c r="C2819" s="2" t="s">
        <v>480</v>
      </c>
      <c r="D2819" s="2" t="s">
        <v>50</v>
      </c>
      <c r="E2819" s="2" t="s">
        <v>51</v>
      </c>
      <c r="F2819" s="5">
        <v>3</v>
      </c>
      <c r="G2819">
        <v>2</v>
      </c>
      <c r="H2819" t="s">
        <v>6286</v>
      </c>
    </row>
    <row r="2820" spans="1:8" x14ac:dyDescent="0.25">
      <c r="A2820" s="2" t="s">
        <v>1965</v>
      </c>
      <c r="B2820" s="2" t="s">
        <v>846</v>
      </c>
      <c r="C2820" s="2" t="s">
        <v>1534</v>
      </c>
      <c r="D2820" s="2" t="s">
        <v>50</v>
      </c>
      <c r="E2820" s="2" t="s">
        <v>150</v>
      </c>
      <c r="F2820" s="5">
        <v>2</v>
      </c>
      <c r="G2820">
        <v>3</v>
      </c>
      <c r="H2820" t="s">
        <v>6287</v>
      </c>
    </row>
    <row r="2821" spans="1:8" x14ac:dyDescent="0.25">
      <c r="A2821" s="2" t="s">
        <v>1966</v>
      </c>
      <c r="B2821" s="2" t="s">
        <v>462</v>
      </c>
      <c r="C2821" s="2" t="s">
        <v>480</v>
      </c>
      <c r="D2821" s="2" t="s">
        <v>50</v>
      </c>
      <c r="E2821" s="2" t="s">
        <v>51</v>
      </c>
      <c r="F2821" s="5">
        <v>1008</v>
      </c>
      <c r="G2821">
        <v>1</v>
      </c>
      <c r="H2821" t="s">
        <v>6288</v>
      </c>
    </row>
    <row r="2822" spans="1:8" x14ac:dyDescent="0.25">
      <c r="A2822" s="2" t="s">
        <v>1966</v>
      </c>
      <c r="B2822" s="2" t="s">
        <v>846</v>
      </c>
      <c r="C2822" s="2" t="s">
        <v>1963</v>
      </c>
      <c r="D2822" s="2" t="s">
        <v>50</v>
      </c>
      <c r="E2822" s="2" t="s">
        <v>150</v>
      </c>
      <c r="F2822" s="5">
        <v>33</v>
      </c>
      <c r="G2822">
        <v>2</v>
      </c>
      <c r="H2822" t="s">
        <v>6289</v>
      </c>
    </row>
    <row r="2823" spans="1:8" x14ac:dyDescent="0.25">
      <c r="A2823" s="2" t="s">
        <v>1966</v>
      </c>
      <c r="B2823" s="2" t="s">
        <v>481</v>
      </c>
      <c r="C2823" s="2" t="s">
        <v>482</v>
      </c>
      <c r="D2823" s="2" t="s">
        <v>50</v>
      </c>
      <c r="E2823" s="2" t="s">
        <v>51</v>
      </c>
      <c r="F2823" s="5">
        <v>16</v>
      </c>
      <c r="G2823">
        <v>3</v>
      </c>
      <c r="H2823" t="s">
        <v>6290</v>
      </c>
    </row>
    <row r="2824" spans="1:8" x14ac:dyDescent="0.25">
      <c r="A2824" s="2" t="s">
        <v>1966</v>
      </c>
      <c r="B2824" s="2" t="s">
        <v>58</v>
      </c>
      <c r="C2824" s="2" t="s">
        <v>1961</v>
      </c>
      <c r="D2824" s="2" t="s">
        <v>50</v>
      </c>
      <c r="E2824" s="2" t="s">
        <v>51</v>
      </c>
      <c r="F2824" s="5">
        <v>1</v>
      </c>
      <c r="G2824">
        <v>4</v>
      </c>
      <c r="H2824" t="s">
        <v>6291</v>
      </c>
    </row>
    <row r="2825" spans="1:8" x14ac:dyDescent="0.25">
      <c r="A2825" s="2" t="s">
        <v>1967</v>
      </c>
      <c r="B2825" s="2" t="s">
        <v>481</v>
      </c>
      <c r="C2825" s="2" t="s">
        <v>482</v>
      </c>
      <c r="D2825" s="2" t="s">
        <v>50</v>
      </c>
      <c r="E2825" s="2" t="s">
        <v>51</v>
      </c>
      <c r="F2825" s="5">
        <v>467</v>
      </c>
      <c r="G2825">
        <v>1</v>
      </c>
      <c r="H2825" t="s">
        <v>6292</v>
      </c>
    </row>
    <row r="2826" spans="1:8" x14ac:dyDescent="0.25">
      <c r="A2826" s="2" t="s">
        <v>1967</v>
      </c>
      <c r="B2826" s="2" t="s">
        <v>462</v>
      </c>
      <c r="C2826" s="2" t="s">
        <v>480</v>
      </c>
      <c r="D2826" s="2" t="s">
        <v>50</v>
      </c>
      <c r="E2826" s="2" t="s">
        <v>51</v>
      </c>
      <c r="F2826" s="5">
        <v>215</v>
      </c>
      <c r="G2826">
        <v>2</v>
      </c>
      <c r="H2826" t="s">
        <v>6293</v>
      </c>
    </row>
    <row r="2827" spans="1:8" x14ac:dyDescent="0.25">
      <c r="A2827" s="2" t="s">
        <v>1967</v>
      </c>
      <c r="B2827" s="2" t="s">
        <v>846</v>
      </c>
      <c r="C2827" s="2" t="s">
        <v>1963</v>
      </c>
      <c r="D2827" s="2" t="s">
        <v>50</v>
      </c>
      <c r="E2827" s="2" t="s">
        <v>150</v>
      </c>
      <c r="F2827" s="5">
        <v>6</v>
      </c>
      <c r="G2827">
        <v>3</v>
      </c>
      <c r="H2827" t="s">
        <v>6294</v>
      </c>
    </row>
    <row r="2828" spans="1:8" x14ac:dyDescent="0.25">
      <c r="A2828" s="2" t="s">
        <v>1967</v>
      </c>
      <c r="B2828" s="2" t="s">
        <v>462</v>
      </c>
      <c r="C2828" s="2" t="s">
        <v>475</v>
      </c>
      <c r="D2828" s="2" t="s">
        <v>50</v>
      </c>
      <c r="E2828" s="2" t="s">
        <v>51</v>
      </c>
      <c r="F2828" s="5">
        <v>1</v>
      </c>
      <c r="G2828">
        <v>4</v>
      </c>
      <c r="H2828" t="s">
        <v>6295</v>
      </c>
    </row>
    <row r="2829" spans="1:8" x14ac:dyDescent="0.25">
      <c r="A2829" s="2" t="s">
        <v>1968</v>
      </c>
      <c r="B2829" s="2" t="s">
        <v>462</v>
      </c>
      <c r="C2829" s="2" t="s">
        <v>480</v>
      </c>
      <c r="D2829" s="2" t="s">
        <v>50</v>
      </c>
      <c r="E2829" s="2" t="s">
        <v>51</v>
      </c>
      <c r="F2829" s="5">
        <v>901</v>
      </c>
      <c r="G2829">
        <v>1</v>
      </c>
      <c r="H2829" t="s">
        <v>6296</v>
      </c>
    </row>
    <row r="2830" spans="1:8" x14ac:dyDescent="0.25">
      <c r="A2830" s="2" t="s">
        <v>1968</v>
      </c>
      <c r="B2830" s="2" t="s">
        <v>462</v>
      </c>
      <c r="C2830" s="2" t="s">
        <v>1679</v>
      </c>
      <c r="D2830" s="2" t="s">
        <v>50</v>
      </c>
      <c r="E2830" s="2" t="s">
        <v>51</v>
      </c>
      <c r="F2830" s="5">
        <v>2</v>
      </c>
      <c r="G2830">
        <v>2</v>
      </c>
      <c r="H2830" t="s">
        <v>6297</v>
      </c>
    </row>
    <row r="2831" spans="1:8" x14ac:dyDescent="0.25">
      <c r="A2831" s="2" t="s">
        <v>1969</v>
      </c>
      <c r="B2831" s="2" t="s">
        <v>462</v>
      </c>
      <c r="C2831" s="2" t="s">
        <v>480</v>
      </c>
      <c r="D2831" s="2" t="s">
        <v>50</v>
      </c>
      <c r="E2831" s="2" t="s">
        <v>51</v>
      </c>
      <c r="F2831" s="5">
        <v>288</v>
      </c>
      <c r="G2831">
        <v>1</v>
      </c>
      <c r="H2831" t="s">
        <v>6298</v>
      </c>
    </row>
    <row r="2832" spans="1:8" x14ac:dyDescent="0.25">
      <c r="A2832" s="2" t="s">
        <v>1969</v>
      </c>
      <c r="B2832" s="2" t="s">
        <v>462</v>
      </c>
      <c r="C2832" s="2" t="s">
        <v>1679</v>
      </c>
      <c r="D2832" s="2" t="s">
        <v>50</v>
      </c>
      <c r="E2832" s="2" t="s">
        <v>51</v>
      </c>
      <c r="F2832" s="5">
        <v>3</v>
      </c>
      <c r="G2832">
        <v>2</v>
      </c>
      <c r="H2832" t="s">
        <v>6299</v>
      </c>
    </row>
    <row r="2833" spans="1:8" x14ac:dyDescent="0.25">
      <c r="A2833" s="2" t="s">
        <v>1970</v>
      </c>
      <c r="B2833" s="2" t="s">
        <v>462</v>
      </c>
      <c r="C2833" s="2" t="s">
        <v>1679</v>
      </c>
      <c r="D2833" s="2" t="s">
        <v>50</v>
      </c>
      <c r="E2833" s="2" t="s">
        <v>51</v>
      </c>
      <c r="F2833" s="5">
        <v>1176</v>
      </c>
      <c r="G2833">
        <v>1</v>
      </c>
      <c r="H2833" t="s">
        <v>6300</v>
      </c>
    </row>
    <row r="2834" spans="1:8" x14ac:dyDescent="0.25">
      <c r="A2834" s="2" t="s">
        <v>1970</v>
      </c>
      <c r="B2834" s="2" t="s">
        <v>462</v>
      </c>
      <c r="C2834" s="2" t="s">
        <v>464</v>
      </c>
      <c r="D2834" s="2" t="s">
        <v>50</v>
      </c>
      <c r="E2834" s="2" t="s">
        <v>51</v>
      </c>
      <c r="F2834" s="5">
        <v>26</v>
      </c>
      <c r="G2834">
        <v>2</v>
      </c>
      <c r="H2834" t="s">
        <v>6301</v>
      </c>
    </row>
    <row r="2835" spans="1:8" x14ac:dyDescent="0.25">
      <c r="A2835" s="2" t="s">
        <v>1970</v>
      </c>
      <c r="B2835" s="2" t="s">
        <v>58</v>
      </c>
      <c r="C2835" s="2" t="s">
        <v>1674</v>
      </c>
      <c r="D2835" s="2" t="s">
        <v>50</v>
      </c>
      <c r="E2835" s="2" t="s">
        <v>51</v>
      </c>
      <c r="F2835" s="5">
        <v>25</v>
      </c>
      <c r="G2835">
        <v>3</v>
      </c>
      <c r="H2835" t="s">
        <v>6302</v>
      </c>
    </row>
    <row r="2836" spans="1:8" x14ac:dyDescent="0.25">
      <c r="A2836" s="2" t="s">
        <v>1970</v>
      </c>
      <c r="B2836" s="2" t="s">
        <v>58</v>
      </c>
      <c r="C2836" s="2" t="s">
        <v>59</v>
      </c>
      <c r="D2836" s="2" t="s">
        <v>50</v>
      </c>
      <c r="E2836" s="2" t="s">
        <v>51</v>
      </c>
      <c r="F2836" s="5">
        <v>1</v>
      </c>
      <c r="G2836">
        <v>4</v>
      </c>
      <c r="H2836" t="s">
        <v>6303</v>
      </c>
    </row>
    <row r="2837" spans="1:8" x14ac:dyDescent="0.25">
      <c r="A2837" s="2" t="s">
        <v>1971</v>
      </c>
      <c r="B2837" s="2" t="s">
        <v>58</v>
      </c>
      <c r="C2837" s="2" t="s">
        <v>1961</v>
      </c>
      <c r="D2837" s="2" t="s">
        <v>50</v>
      </c>
      <c r="E2837" s="2" t="s">
        <v>51</v>
      </c>
      <c r="F2837" s="5">
        <v>928</v>
      </c>
      <c r="G2837">
        <v>1</v>
      </c>
      <c r="H2837" t="s">
        <v>6304</v>
      </c>
    </row>
    <row r="2838" spans="1:8" x14ac:dyDescent="0.25">
      <c r="A2838" s="2" t="s">
        <v>1971</v>
      </c>
      <c r="B2838" s="2" t="s">
        <v>462</v>
      </c>
      <c r="C2838" s="2" t="s">
        <v>1679</v>
      </c>
      <c r="D2838" s="2" t="s">
        <v>50</v>
      </c>
      <c r="E2838" s="2" t="s">
        <v>51</v>
      </c>
      <c r="F2838" s="5">
        <v>3</v>
      </c>
      <c r="G2838">
        <v>2</v>
      </c>
      <c r="H2838" t="s">
        <v>6305</v>
      </c>
    </row>
    <row r="2839" spans="1:8" x14ac:dyDescent="0.25">
      <c r="A2839" s="2" t="s">
        <v>1972</v>
      </c>
      <c r="B2839" s="2" t="s">
        <v>846</v>
      </c>
      <c r="C2839" s="2" t="s">
        <v>1534</v>
      </c>
      <c r="D2839" s="2" t="s">
        <v>50</v>
      </c>
      <c r="E2839" s="2" t="s">
        <v>150</v>
      </c>
      <c r="F2839" s="5">
        <v>573</v>
      </c>
      <c r="G2839">
        <v>1</v>
      </c>
      <c r="H2839" t="s">
        <v>6306</v>
      </c>
    </row>
    <row r="2840" spans="1:8" x14ac:dyDescent="0.25">
      <c r="A2840" s="2" t="s">
        <v>1972</v>
      </c>
      <c r="B2840" s="2" t="s">
        <v>846</v>
      </c>
      <c r="C2840" s="2" t="s">
        <v>1527</v>
      </c>
      <c r="D2840" s="2" t="s">
        <v>50</v>
      </c>
      <c r="E2840" s="2" t="s">
        <v>150</v>
      </c>
      <c r="F2840" s="5">
        <v>5</v>
      </c>
      <c r="G2840">
        <v>2</v>
      </c>
      <c r="H2840" t="s">
        <v>6307</v>
      </c>
    </row>
    <row r="2841" spans="1:8" x14ac:dyDescent="0.25">
      <c r="A2841" s="2" t="s">
        <v>1972</v>
      </c>
      <c r="B2841" s="2" t="s">
        <v>846</v>
      </c>
      <c r="C2841" s="2" t="s">
        <v>1963</v>
      </c>
      <c r="D2841" s="2" t="s">
        <v>50</v>
      </c>
      <c r="E2841" s="2" t="s">
        <v>150</v>
      </c>
      <c r="F2841" s="5">
        <v>1</v>
      </c>
      <c r="G2841">
        <v>3</v>
      </c>
      <c r="H2841" t="s">
        <v>6308</v>
      </c>
    </row>
    <row r="2842" spans="1:8" x14ac:dyDescent="0.25">
      <c r="A2842" s="2" t="s">
        <v>1973</v>
      </c>
      <c r="B2842" s="2" t="s">
        <v>846</v>
      </c>
      <c r="C2842" s="2" t="s">
        <v>1534</v>
      </c>
      <c r="D2842" s="2" t="s">
        <v>50</v>
      </c>
      <c r="E2842" s="2" t="s">
        <v>150</v>
      </c>
      <c r="F2842" s="5">
        <v>1069</v>
      </c>
      <c r="G2842">
        <v>1</v>
      </c>
      <c r="H2842" t="s">
        <v>6309</v>
      </c>
    </row>
    <row r="2843" spans="1:8" x14ac:dyDescent="0.25">
      <c r="A2843" s="2" t="s">
        <v>1974</v>
      </c>
      <c r="B2843" s="2" t="s">
        <v>846</v>
      </c>
      <c r="C2843" s="2" t="s">
        <v>862</v>
      </c>
      <c r="D2843" s="2" t="s">
        <v>50</v>
      </c>
      <c r="E2843" s="2" t="s">
        <v>150</v>
      </c>
      <c r="F2843" s="5">
        <v>403</v>
      </c>
      <c r="G2843">
        <v>1</v>
      </c>
      <c r="H2843" t="s">
        <v>6310</v>
      </c>
    </row>
    <row r="2844" spans="1:8" x14ac:dyDescent="0.25">
      <c r="A2844" s="2" t="s">
        <v>1974</v>
      </c>
      <c r="B2844" s="2" t="s">
        <v>846</v>
      </c>
      <c r="C2844" s="2" t="s">
        <v>1534</v>
      </c>
      <c r="D2844" s="2" t="s">
        <v>50</v>
      </c>
      <c r="E2844" s="2" t="s">
        <v>150</v>
      </c>
      <c r="F2844" s="5">
        <v>356</v>
      </c>
      <c r="G2844">
        <v>2</v>
      </c>
      <c r="H2844" t="s">
        <v>6311</v>
      </c>
    </row>
    <row r="2845" spans="1:8" x14ac:dyDescent="0.25">
      <c r="A2845" s="2" t="s">
        <v>1975</v>
      </c>
      <c r="B2845" s="2" t="s">
        <v>846</v>
      </c>
      <c r="C2845" s="2" t="s">
        <v>862</v>
      </c>
      <c r="D2845" s="2" t="s">
        <v>50</v>
      </c>
      <c r="E2845" s="2" t="s">
        <v>150</v>
      </c>
      <c r="F2845" s="5">
        <v>380</v>
      </c>
      <c r="G2845">
        <v>1</v>
      </c>
      <c r="H2845" t="s">
        <v>6312</v>
      </c>
    </row>
    <row r="2846" spans="1:8" x14ac:dyDescent="0.25">
      <c r="A2846" s="2" t="s">
        <v>1976</v>
      </c>
      <c r="B2846" s="2" t="s">
        <v>846</v>
      </c>
      <c r="C2846" s="2" t="s">
        <v>862</v>
      </c>
      <c r="D2846" s="2" t="s">
        <v>50</v>
      </c>
      <c r="E2846" s="2" t="s">
        <v>150</v>
      </c>
      <c r="F2846" s="5">
        <v>536</v>
      </c>
      <c r="G2846">
        <v>1</v>
      </c>
      <c r="H2846" t="s">
        <v>6313</v>
      </c>
    </row>
    <row r="2847" spans="1:8" x14ac:dyDescent="0.25">
      <c r="A2847" s="2" t="s">
        <v>1977</v>
      </c>
      <c r="B2847" s="2" t="s">
        <v>846</v>
      </c>
      <c r="C2847" s="2" t="s">
        <v>862</v>
      </c>
      <c r="D2847" s="2" t="s">
        <v>50</v>
      </c>
      <c r="E2847" s="2" t="s">
        <v>150</v>
      </c>
      <c r="F2847" s="5">
        <v>694</v>
      </c>
      <c r="G2847">
        <v>1</v>
      </c>
      <c r="H2847" t="s">
        <v>6314</v>
      </c>
    </row>
    <row r="2848" spans="1:8" x14ac:dyDescent="0.25">
      <c r="A2848" s="2" t="s">
        <v>1978</v>
      </c>
      <c r="B2848" s="2" t="s">
        <v>462</v>
      </c>
      <c r="C2848" s="2" t="s">
        <v>1679</v>
      </c>
      <c r="D2848" s="2" t="s">
        <v>50</v>
      </c>
      <c r="E2848" s="2" t="s">
        <v>51</v>
      </c>
      <c r="F2848" s="5">
        <v>325</v>
      </c>
      <c r="G2848">
        <v>1</v>
      </c>
      <c r="H2848" t="s">
        <v>6315</v>
      </c>
    </row>
    <row r="2849" spans="1:8" x14ac:dyDescent="0.25">
      <c r="A2849" s="2" t="s">
        <v>1978</v>
      </c>
      <c r="B2849" s="2" t="s">
        <v>462</v>
      </c>
      <c r="C2849" s="2" t="s">
        <v>480</v>
      </c>
      <c r="D2849" s="2" t="s">
        <v>50</v>
      </c>
      <c r="E2849" s="2" t="s">
        <v>51</v>
      </c>
      <c r="F2849" s="5">
        <v>9</v>
      </c>
      <c r="G2849">
        <v>2</v>
      </c>
      <c r="H2849" t="s">
        <v>6316</v>
      </c>
    </row>
    <row r="2850" spans="1:8" x14ac:dyDescent="0.25">
      <c r="A2850" s="2" t="s">
        <v>1979</v>
      </c>
      <c r="B2850" s="2" t="s">
        <v>462</v>
      </c>
      <c r="C2850" s="2" t="s">
        <v>1679</v>
      </c>
      <c r="D2850" s="2" t="s">
        <v>50</v>
      </c>
      <c r="E2850" s="2" t="s">
        <v>51</v>
      </c>
      <c r="F2850" s="5">
        <v>538</v>
      </c>
      <c r="G2850">
        <v>1</v>
      </c>
      <c r="H2850" t="s">
        <v>6317</v>
      </c>
    </row>
    <row r="2851" spans="1:8" x14ac:dyDescent="0.25">
      <c r="A2851" s="2" t="s">
        <v>1980</v>
      </c>
      <c r="B2851" s="2" t="s">
        <v>462</v>
      </c>
      <c r="C2851" s="2" t="s">
        <v>1679</v>
      </c>
      <c r="D2851" s="2" t="s">
        <v>50</v>
      </c>
      <c r="E2851" s="2" t="s">
        <v>51</v>
      </c>
      <c r="F2851" s="5">
        <v>1400</v>
      </c>
      <c r="G2851">
        <v>1</v>
      </c>
      <c r="H2851" t="s">
        <v>6318</v>
      </c>
    </row>
    <row r="2852" spans="1:8" x14ac:dyDescent="0.25">
      <c r="A2852" s="2" t="s">
        <v>1980</v>
      </c>
      <c r="B2852" s="2" t="s">
        <v>58</v>
      </c>
      <c r="C2852" s="2" t="s">
        <v>1674</v>
      </c>
      <c r="D2852" s="2" t="s">
        <v>50</v>
      </c>
      <c r="E2852" s="2" t="s">
        <v>51</v>
      </c>
      <c r="F2852" s="5">
        <v>23</v>
      </c>
      <c r="G2852">
        <v>2</v>
      </c>
      <c r="H2852" t="s">
        <v>6319</v>
      </c>
    </row>
    <row r="2853" spans="1:8" x14ac:dyDescent="0.25">
      <c r="A2853" s="2" t="s">
        <v>1980</v>
      </c>
      <c r="B2853" s="2" t="s">
        <v>462</v>
      </c>
      <c r="C2853" s="2" t="s">
        <v>480</v>
      </c>
      <c r="D2853" s="2" t="s">
        <v>50</v>
      </c>
      <c r="E2853" s="2" t="s">
        <v>51</v>
      </c>
      <c r="F2853" s="5">
        <v>2</v>
      </c>
      <c r="G2853">
        <v>3</v>
      </c>
      <c r="H2853" t="s">
        <v>6320</v>
      </c>
    </row>
    <row r="2854" spans="1:8" x14ac:dyDescent="0.25">
      <c r="A2854" s="2" t="s">
        <v>1980</v>
      </c>
      <c r="B2854" s="2" t="s">
        <v>462</v>
      </c>
      <c r="C2854" s="2" t="s">
        <v>475</v>
      </c>
      <c r="D2854" s="2" t="s">
        <v>50</v>
      </c>
      <c r="E2854" s="2" t="s">
        <v>51</v>
      </c>
      <c r="F2854" s="5">
        <v>1</v>
      </c>
      <c r="G2854">
        <v>4</v>
      </c>
      <c r="H2854" t="s">
        <v>6321</v>
      </c>
    </row>
    <row r="2855" spans="1:8" x14ac:dyDescent="0.25">
      <c r="A2855" s="2" t="s">
        <v>1980</v>
      </c>
      <c r="B2855" s="2" t="s">
        <v>462</v>
      </c>
      <c r="C2855" s="2" t="s">
        <v>464</v>
      </c>
      <c r="D2855" s="2" t="s">
        <v>50</v>
      </c>
      <c r="E2855" s="2" t="s">
        <v>51</v>
      </c>
      <c r="F2855" s="5">
        <v>1</v>
      </c>
      <c r="G2855">
        <v>5</v>
      </c>
      <c r="H2855" t="s">
        <v>6322</v>
      </c>
    </row>
    <row r="2856" spans="1:8" x14ac:dyDescent="0.25">
      <c r="A2856" s="2" t="s">
        <v>1981</v>
      </c>
      <c r="B2856" s="2" t="s">
        <v>462</v>
      </c>
      <c r="C2856" s="2" t="s">
        <v>1679</v>
      </c>
      <c r="D2856" s="2" t="s">
        <v>50</v>
      </c>
      <c r="E2856" s="2" t="s">
        <v>51</v>
      </c>
      <c r="F2856" s="5">
        <v>888</v>
      </c>
      <c r="G2856">
        <v>1</v>
      </c>
      <c r="H2856" t="s">
        <v>6323</v>
      </c>
    </row>
    <row r="2857" spans="1:8" x14ac:dyDescent="0.25">
      <c r="A2857" s="2" t="s">
        <v>1982</v>
      </c>
      <c r="B2857" s="2" t="s">
        <v>58</v>
      </c>
      <c r="C2857" s="2" t="s">
        <v>1961</v>
      </c>
      <c r="D2857" s="2" t="s">
        <v>50</v>
      </c>
      <c r="E2857" s="2" t="s">
        <v>51</v>
      </c>
      <c r="F2857" s="5">
        <v>595</v>
      </c>
      <c r="G2857">
        <v>1</v>
      </c>
      <c r="H2857" t="s">
        <v>6324</v>
      </c>
    </row>
    <row r="2858" spans="1:8" x14ac:dyDescent="0.25">
      <c r="A2858" s="2" t="s">
        <v>1983</v>
      </c>
      <c r="B2858" s="2" t="s">
        <v>481</v>
      </c>
      <c r="C2858" s="2" t="s">
        <v>482</v>
      </c>
      <c r="D2858" s="2" t="s">
        <v>50</v>
      </c>
      <c r="E2858" s="2" t="s">
        <v>51</v>
      </c>
      <c r="F2858" s="5">
        <v>1176</v>
      </c>
      <c r="G2858">
        <v>1</v>
      </c>
      <c r="H2858" t="s">
        <v>6325</v>
      </c>
    </row>
    <row r="2859" spans="1:8" x14ac:dyDescent="0.25">
      <c r="A2859" s="2" t="s">
        <v>1984</v>
      </c>
      <c r="B2859" s="2" t="s">
        <v>481</v>
      </c>
      <c r="C2859" s="2" t="s">
        <v>482</v>
      </c>
      <c r="D2859" s="2" t="s">
        <v>50</v>
      </c>
      <c r="E2859" s="2" t="s">
        <v>51</v>
      </c>
      <c r="F2859" s="5">
        <v>832</v>
      </c>
      <c r="G2859">
        <v>1</v>
      </c>
      <c r="H2859" t="s">
        <v>6326</v>
      </c>
    </row>
    <row r="2860" spans="1:8" x14ac:dyDescent="0.25">
      <c r="A2860" s="2" t="s">
        <v>1984</v>
      </c>
      <c r="B2860" s="2" t="s">
        <v>481</v>
      </c>
      <c r="C2860" s="2" t="s">
        <v>1864</v>
      </c>
      <c r="D2860" s="2" t="s">
        <v>50</v>
      </c>
      <c r="E2860" s="2" t="s">
        <v>51</v>
      </c>
      <c r="F2860" s="5">
        <v>7</v>
      </c>
      <c r="G2860">
        <v>2</v>
      </c>
      <c r="H2860" t="s">
        <v>6327</v>
      </c>
    </row>
    <row r="2861" spans="1:8" x14ac:dyDescent="0.25">
      <c r="A2861" s="2" t="s">
        <v>1985</v>
      </c>
      <c r="B2861" s="2" t="s">
        <v>481</v>
      </c>
      <c r="C2861" s="2" t="s">
        <v>482</v>
      </c>
      <c r="D2861" s="2" t="s">
        <v>50</v>
      </c>
      <c r="E2861" s="2" t="s">
        <v>51</v>
      </c>
      <c r="F2861" s="5">
        <v>341</v>
      </c>
      <c r="G2861">
        <v>1</v>
      </c>
      <c r="H2861" t="s">
        <v>6328</v>
      </c>
    </row>
    <row r="2862" spans="1:8" x14ac:dyDescent="0.25">
      <c r="A2862" s="2" t="s">
        <v>1985</v>
      </c>
      <c r="B2862" s="2" t="s">
        <v>481</v>
      </c>
      <c r="C2862" s="2" t="s">
        <v>1274</v>
      </c>
      <c r="D2862" s="2" t="s">
        <v>50</v>
      </c>
      <c r="E2862" s="2" t="s">
        <v>51</v>
      </c>
      <c r="F2862" s="5">
        <v>217</v>
      </c>
      <c r="G2862">
        <v>2</v>
      </c>
      <c r="H2862" t="s">
        <v>6329</v>
      </c>
    </row>
    <row r="2863" spans="1:8" x14ac:dyDescent="0.25">
      <c r="A2863" s="2" t="s">
        <v>1986</v>
      </c>
      <c r="B2863" s="2" t="s">
        <v>481</v>
      </c>
      <c r="C2863" s="2" t="s">
        <v>482</v>
      </c>
      <c r="D2863" s="2" t="s">
        <v>50</v>
      </c>
      <c r="E2863" s="2" t="s">
        <v>51</v>
      </c>
      <c r="F2863" s="5">
        <v>497</v>
      </c>
      <c r="G2863">
        <v>1</v>
      </c>
      <c r="H2863" t="s">
        <v>6330</v>
      </c>
    </row>
    <row r="2864" spans="1:8" x14ac:dyDescent="0.25">
      <c r="A2864" s="2" t="s">
        <v>1986</v>
      </c>
      <c r="B2864" s="2" t="s">
        <v>481</v>
      </c>
      <c r="C2864" s="2" t="s">
        <v>1274</v>
      </c>
      <c r="D2864" s="2" t="s">
        <v>50</v>
      </c>
      <c r="E2864" s="2" t="s">
        <v>51</v>
      </c>
      <c r="F2864" s="5">
        <v>27</v>
      </c>
      <c r="G2864">
        <v>2</v>
      </c>
      <c r="H2864" t="s">
        <v>6331</v>
      </c>
    </row>
    <row r="2865" spans="1:8" x14ac:dyDescent="0.25">
      <c r="A2865" s="2" t="s">
        <v>1987</v>
      </c>
      <c r="B2865" s="2" t="s">
        <v>481</v>
      </c>
      <c r="C2865" s="2" t="s">
        <v>482</v>
      </c>
      <c r="D2865" s="2" t="s">
        <v>50</v>
      </c>
      <c r="E2865" s="2" t="s">
        <v>51</v>
      </c>
      <c r="F2865" s="5">
        <v>418</v>
      </c>
      <c r="G2865">
        <v>1</v>
      </c>
      <c r="H2865" t="s">
        <v>6332</v>
      </c>
    </row>
    <row r="2866" spans="1:8" x14ac:dyDescent="0.25">
      <c r="A2866" s="2" t="s">
        <v>1987</v>
      </c>
      <c r="B2866" s="2" t="s">
        <v>846</v>
      </c>
      <c r="C2866" s="2" t="s">
        <v>1963</v>
      </c>
      <c r="D2866" s="2" t="s">
        <v>50</v>
      </c>
      <c r="E2866" s="2" t="s">
        <v>150</v>
      </c>
      <c r="F2866" s="5">
        <v>4</v>
      </c>
      <c r="G2866">
        <v>2</v>
      </c>
      <c r="H2866" t="s">
        <v>6333</v>
      </c>
    </row>
    <row r="2867" spans="1:8" x14ac:dyDescent="0.25">
      <c r="A2867" s="2" t="s">
        <v>1988</v>
      </c>
      <c r="B2867" s="2" t="s">
        <v>481</v>
      </c>
      <c r="C2867" s="2" t="s">
        <v>482</v>
      </c>
      <c r="D2867" s="2" t="s">
        <v>50</v>
      </c>
      <c r="E2867" s="2" t="s">
        <v>51</v>
      </c>
      <c r="F2867" s="5">
        <v>12</v>
      </c>
      <c r="G2867">
        <v>1</v>
      </c>
      <c r="H2867" t="s">
        <v>6334</v>
      </c>
    </row>
    <row r="2868" spans="1:8" x14ac:dyDescent="0.25">
      <c r="A2868" s="2" t="s">
        <v>1989</v>
      </c>
      <c r="B2868" s="2" t="s">
        <v>481</v>
      </c>
      <c r="C2868" s="2" t="s">
        <v>482</v>
      </c>
      <c r="D2868" s="2" t="s">
        <v>50</v>
      </c>
      <c r="E2868" s="2" t="s">
        <v>51</v>
      </c>
      <c r="F2868" s="5">
        <v>310</v>
      </c>
      <c r="G2868">
        <v>1</v>
      </c>
      <c r="H2868" t="s">
        <v>6335</v>
      </c>
    </row>
    <row r="2869" spans="1:8" x14ac:dyDescent="0.25">
      <c r="A2869" s="2" t="s">
        <v>1990</v>
      </c>
      <c r="B2869" s="2" t="s">
        <v>481</v>
      </c>
      <c r="C2869" s="2" t="s">
        <v>1274</v>
      </c>
      <c r="D2869" s="2" t="s">
        <v>50</v>
      </c>
      <c r="E2869" s="2" t="s">
        <v>51</v>
      </c>
      <c r="F2869" s="5">
        <v>373</v>
      </c>
      <c r="G2869">
        <v>1</v>
      </c>
      <c r="H2869" t="s">
        <v>6336</v>
      </c>
    </row>
    <row r="2870" spans="1:8" x14ac:dyDescent="0.25">
      <c r="A2870" s="2" t="s">
        <v>1991</v>
      </c>
      <c r="B2870" s="2" t="s">
        <v>481</v>
      </c>
      <c r="C2870" s="2" t="s">
        <v>482</v>
      </c>
      <c r="D2870" s="2" t="s">
        <v>50</v>
      </c>
      <c r="E2870" s="2" t="s">
        <v>51</v>
      </c>
      <c r="F2870" s="5">
        <v>459</v>
      </c>
      <c r="G2870">
        <v>1</v>
      </c>
      <c r="H2870" t="s">
        <v>6337</v>
      </c>
    </row>
    <row r="2871" spans="1:8" x14ac:dyDescent="0.25">
      <c r="A2871" s="2" t="s">
        <v>1991</v>
      </c>
      <c r="B2871" s="2" t="s">
        <v>462</v>
      </c>
      <c r="C2871" s="2" t="s">
        <v>475</v>
      </c>
      <c r="D2871" s="2" t="s">
        <v>50</v>
      </c>
      <c r="E2871" s="2" t="s">
        <v>51</v>
      </c>
      <c r="F2871" s="5">
        <v>1</v>
      </c>
      <c r="G2871">
        <v>2</v>
      </c>
      <c r="H2871" t="s">
        <v>6338</v>
      </c>
    </row>
    <row r="2872" spans="1:8" x14ac:dyDescent="0.25">
      <c r="A2872" s="2" t="s">
        <v>1992</v>
      </c>
      <c r="B2872" s="2" t="s">
        <v>58</v>
      </c>
      <c r="C2872" s="2" t="s">
        <v>1961</v>
      </c>
      <c r="D2872" s="2" t="s">
        <v>50</v>
      </c>
      <c r="E2872" s="2" t="s">
        <v>51</v>
      </c>
      <c r="F2872" s="5">
        <v>476</v>
      </c>
      <c r="G2872">
        <v>1</v>
      </c>
      <c r="H2872" t="s">
        <v>6339</v>
      </c>
    </row>
    <row r="2873" spans="1:8" x14ac:dyDescent="0.25">
      <c r="A2873" s="2" t="s">
        <v>1993</v>
      </c>
      <c r="B2873" s="2" t="s">
        <v>58</v>
      </c>
      <c r="C2873" s="2" t="s">
        <v>1961</v>
      </c>
      <c r="D2873" s="2" t="s">
        <v>50</v>
      </c>
      <c r="E2873" s="2" t="s">
        <v>51</v>
      </c>
      <c r="F2873" s="5">
        <v>52</v>
      </c>
      <c r="G2873">
        <v>1</v>
      </c>
      <c r="H2873" t="s">
        <v>6340</v>
      </c>
    </row>
    <row r="2874" spans="1:8" x14ac:dyDescent="0.25">
      <c r="A2874" s="2" t="s">
        <v>1994</v>
      </c>
      <c r="B2874" s="2" t="s">
        <v>58</v>
      </c>
      <c r="C2874" s="2" t="s">
        <v>1961</v>
      </c>
      <c r="D2874" s="2" t="s">
        <v>50</v>
      </c>
      <c r="E2874" s="2" t="s">
        <v>51</v>
      </c>
      <c r="F2874" s="5">
        <v>429</v>
      </c>
      <c r="G2874">
        <v>1</v>
      </c>
      <c r="H2874" t="s">
        <v>6341</v>
      </c>
    </row>
    <row r="2875" spans="1:8" x14ac:dyDescent="0.25">
      <c r="A2875" s="2" t="s">
        <v>1994</v>
      </c>
      <c r="B2875" s="2" t="s">
        <v>846</v>
      </c>
      <c r="C2875" s="2" t="s">
        <v>1789</v>
      </c>
      <c r="D2875" s="2" t="s">
        <v>50</v>
      </c>
      <c r="E2875" s="2" t="s">
        <v>150</v>
      </c>
      <c r="F2875" s="5">
        <v>375</v>
      </c>
      <c r="G2875">
        <v>2</v>
      </c>
      <c r="H2875" t="s">
        <v>6342</v>
      </c>
    </row>
    <row r="2876" spans="1:8" x14ac:dyDescent="0.25">
      <c r="A2876" s="2" t="s">
        <v>1994</v>
      </c>
      <c r="B2876" s="2" t="s">
        <v>846</v>
      </c>
      <c r="C2876" s="2" t="s">
        <v>1963</v>
      </c>
      <c r="D2876" s="2" t="s">
        <v>50</v>
      </c>
      <c r="E2876" s="2" t="s">
        <v>150</v>
      </c>
      <c r="F2876" s="5">
        <v>130</v>
      </c>
      <c r="G2876">
        <v>3</v>
      </c>
      <c r="H2876" t="s">
        <v>6343</v>
      </c>
    </row>
    <row r="2877" spans="1:8" x14ac:dyDescent="0.25">
      <c r="A2877" s="2" t="s">
        <v>1995</v>
      </c>
      <c r="B2877" s="2" t="s">
        <v>462</v>
      </c>
      <c r="C2877" s="2" t="s">
        <v>480</v>
      </c>
      <c r="D2877" s="2" t="s">
        <v>50</v>
      </c>
      <c r="E2877" s="2" t="s">
        <v>51</v>
      </c>
      <c r="F2877" s="5">
        <v>429</v>
      </c>
      <c r="G2877">
        <v>1</v>
      </c>
      <c r="H2877" t="s">
        <v>6344</v>
      </c>
    </row>
    <row r="2878" spans="1:8" x14ac:dyDescent="0.25">
      <c r="A2878" s="2" t="s">
        <v>1995</v>
      </c>
      <c r="B2878" s="2" t="s">
        <v>462</v>
      </c>
      <c r="C2878" s="2" t="s">
        <v>1679</v>
      </c>
      <c r="D2878" s="2" t="s">
        <v>50</v>
      </c>
      <c r="E2878" s="2" t="s">
        <v>51</v>
      </c>
      <c r="F2878" s="5">
        <v>351</v>
      </c>
      <c r="G2878">
        <v>2</v>
      </c>
      <c r="H2878" t="s">
        <v>6345</v>
      </c>
    </row>
    <row r="2879" spans="1:8" x14ac:dyDescent="0.25">
      <c r="A2879" s="2" t="s">
        <v>1995</v>
      </c>
      <c r="B2879" s="2" t="s">
        <v>58</v>
      </c>
      <c r="C2879" s="2" t="s">
        <v>1961</v>
      </c>
      <c r="D2879" s="2" t="s">
        <v>50</v>
      </c>
      <c r="E2879" s="2" t="s">
        <v>51</v>
      </c>
      <c r="F2879" s="5">
        <v>253</v>
      </c>
      <c r="G2879">
        <v>3</v>
      </c>
      <c r="H2879" t="s">
        <v>6346</v>
      </c>
    </row>
    <row r="2880" spans="1:8" x14ac:dyDescent="0.25">
      <c r="A2880" s="2" t="s">
        <v>1996</v>
      </c>
      <c r="B2880" s="2" t="s">
        <v>696</v>
      </c>
      <c r="C2880" s="2" t="s">
        <v>1427</v>
      </c>
      <c r="D2880" s="2" t="s">
        <v>50</v>
      </c>
      <c r="E2880" s="2" t="s">
        <v>150</v>
      </c>
      <c r="F2880" s="5">
        <v>449</v>
      </c>
      <c r="G2880">
        <v>1</v>
      </c>
      <c r="H2880" t="s">
        <v>6347</v>
      </c>
    </row>
    <row r="2881" spans="1:8" x14ac:dyDescent="0.25">
      <c r="A2881" s="2" t="s">
        <v>1996</v>
      </c>
      <c r="B2881" s="2" t="s">
        <v>58</v>
      </c>
      <c r="C2881" s="2" t="s">
        <v>1961</v>
      </c>
      <c r="D2881" s="2" t="s">
        <v>50</v>
      </c>
      <c r="E2881" s="2" t="s">
        <v>51</v>
      </c>
      <c r="F2881" s="5">
        <v>110</v>
      </c>
      <c r="G2881">
        <v>2</v>
      </c>
      <c r="H2881" t="s">
        <v>6348</v>
      </c>
    </row>
    <row r="2882" spans="1:8" x14ac:dyDescent="0.25">
      <c r="A2882" s="2" t="s">
        <v>1996</v>
      </c>
      <c r="B2882" s="2" t="s">
        <v>462</v>
      </c>
      <c r="C2882" s="2" t="s">
        <v>1679</v>
      </c>
      <c r="D2882" s="2" t="s">
        <v>50</v>
      </c>
      <c r="E2882" s="2" t="s">
        <v>51</v>
      </c>
      <c r="F2882" s="5">
        <v>53</v>
      </c>
      <c r="G2882">
        <v>3</v>
      </c>
      <c r="H2882" t="s">
        <v>6349</v>
      </c>
    </row>
    <row r="2883" spans="1:8" x14ac:dyDescent="0.25">
      <c r="A2883" s="2" t="s">
        <v>1997</v>
      </c>
      <c r="B2883" s="2" t="s">
        <v>846</v>
      </c>
      <c r="C2883" s="2" t="s">
        <v>1789</v>
      </c>
      <c r="D2883" s="2" t="s">
        <v>50</v>
      </c>
      <c r="E2883" s="2" t="s">
        <v>150</v>
      </c>
      <c r="F2883" s="5">
        <v>649</v>
      </c>
      <c r="G2883">
        <v>1</v>
      </c>
      <c r="H2883" t="s">
        <v>6350</v>
      </c>
    </row>
    <row r="2884" spans="1:8" x14ac:dyDescent="0.25">
      <c r="A2884" s="2" t="s">
        <v>1997</v>
      </c>
      <c r="B2884" s="2" t="s">
        <v>58</v>
      </c>
      <c r="C2884" s="2" t="s">
        <v>1428</v>
      </c>
      <c r="D2884" s="2" t="s">
        <v>50</v>
      </c>
      <c r="E2884" s="2" t="s">
        <v>150</v>
      </c>
      <c r="F2884" s="5">
        <v>181</v>
      </c>
      <c r="G2884">
        <v>2</v>
      </c>
      <c r="H2884" t="s">
        <v>6351</v>
      </c>
    </row>
    <row r="2885" spans="1:8" x14ac:dyDescent="0.25">
      <c r="A2885" s="2" t="s">
        <v>1997</v>
      </c>
      <c r="B2885" s="2" t="s">
        <v>58</v>
      </c>
      <c r="C2885" s="2" t="s">
        <v>1961</v>
      </c>
      <c r="D2885" s="2" t="s">
        <v>50</v>
      </c>
      <c r="E2885" s="2" t="s">
        <v>51</v>
      </c>
      <c r="F2885" s="5">
        <v>94</v>
      </c>
      <c r="G2885">
        <v>3</v>
      </c>
      <c r="H2885" t="s">
        <v>6352</v>
      </c>
    </row>
    <row r="2886" spans="1:8" x14ac:dyDescent="0.25">
      <c r="A2886" s="2" t="s">
        <v>1997</v>
      </c>
      <c r="B2886" s="2" t="s">
        <v>696</v>
      </c>
      <c r="C2886" s="2" t="s">
        <v>1427</v>
      </c>
      <c r="D2886" s="2" t="s">
        <v>50</v>
      </c>
      <c r="E2886" s="2" t="s">
        <v>150</v>
      </c>
      <c r="F2886" s="5">
        <v>61</v>
      </c>
      <c r="G2886">
        <v>4</v>
      </c>
      <c r="H2886" t="s">
        <v>6353</v>
      </c>
    </row>
    <row r="2887" spans="1:8" x14ac:dyDescent="0.25">
      <c r="A2887" s="2" t="s">
        <v>1998</v>
      </c>
      <c r="B2887" s="2" t="s">
        <v>58</v>
      </c>
      <c r="C2887" s="2" t="s">
        <v>1999</v>
      </c>
      <c r="D2887" s="2" t="s">
        <v>50</v>
      </c>
      <c r="E2887" s="2" t="s">
        <v>168</v>
      </c>
      <c r="F2887" s="5">
        <v>867</v>
      </c>
      <c r="G2887">
        <v>1</v>
      </c>
      <c r="H2887" t="s">
        <v>6354</v>
      </c>
    </row>
    <row r="2888" spans="1:8" x14ac:dyDescent="0.25">
      <c r="A2888" s="2" t="s">
        <v>2000</v>
      </c>
      <c r="B2888" s="2" t="s">
        <v>58</v>
      </c>
      <c r="C2888" s="2" t="s">
        <v>1009</v>
      </c>
      <c r="D2888" s="2" t="s">
        <v>50</v>
      </c>
      <c r="E2888" s="2" t="s">
        <v>168</v>
      </c>
      <c r="F2888" s="5">
        <v>174</v>
      </c>
      <c r="G2888">
        <v>1</v>
      </c>
      <c r="H2888" t="s">
        <v>6355</v>
      </c>
    </row>
    <row r="2889" spans="1:8" x14ac:dyDescent="0.25">
      <c r="A2889" s="2" t="s">
        <v>2001</v>
      </c>
      <c r="B2889" s="2" t="s">
        <v>58</v>
      </c>
      <c r="C2889" s="2" t="s">
        <v>1009</v>
      </c>
      <c r="D2889" s="2" t="s">
        <v>50</v>
      </c>
      <c r="E2889" s="2" t="s">
        <v>168</v>
      </c>
      <c r="F2889" s="5">
        <v>324</v>
      </c>
      <c r="G2889">
        <v>1</v>
      </c>
      <c r="H2889" t="s">
        <v>6356</v>
      </c>
    </row>
    <row r="2890" spans="1:8" x14ac:dyDescent="0.25">
      <c r="A2890" s="2" t="s">
        <v>2002</v>
      </c>
      <c r="B2890" s="2" t="s">
        <v>58</v>
      </c>
      <c r="C2890" s="2" t="s">
        <v>1009</v>
      </c>
      <c r="D2890" s="2" t="s">
        <v>50</v>
      </c>
      <c r="E2890" s="2" t="s">
        <v>168</v>
      </c>
      <c r="F2890" s="5">
        <v>728</v>
      </c>
      <c r="G2890">
        <v>1</v>
      </c>
      <c r="H2890" t="s">
        <v>6357</v>
      </c>
    </row>
    <row r="2891" spans="1:8" x14ac:dyDescent="0.25">
      <c r="A2891" s="2" t="s">
        <v>2003</v>
      </c>
      <c r="B2891" s="2" t="s">
        <v>58</v>
      </c>
      <c r="C2891" s="2" t="s">
        <v>1009</v>
      </c>
      <c r="D2891" s="2" t="s">
        <v>50</v>
      </c>
      <c r="E2891" s="2" t="s">
        <v>168</v>
      </c>
      <c r="F2891" s="5">
        <v>415</v>
      </c>
      <c r="G2891">
        <v>1</v>
      </c>
      <c r="H2891" t="s">
        <v>6358</v>
      </c>
    </row>
    <row r="2892" spans="1:8" x14ac:dyDescent="0.25">
      <c r="A2892" s="2" t="s">
        <v>2004</v>
      </c>
      <c r="B2892" s="2" t="s">
        <v>58</v>
      </c>
      <c r="C2892" s="2" t="s">
        <v>1009</v>
      </c>
      <c r="D2892" s="2" t="s">
        <v>50</v>
      </c>
      <c r="E2892" s="2" t="s">
        <v>168</v>
      </c>
      <c r="F2892" s="5">
        <v>1037</v>
      </c>
      <c r="G2892">
        <v>1</v>
      </c>
      <c r="H2892" t="s">
        <v>6359</v>
      </c>
    </row>
    <row r="2893" spans="1:8" x14ac:dyDescent="0.25">
      <c r="A2893" s="2" t="s">
        <v>2005</v>
      </c>
      <c r="B2893" s="2" t="s">
        <v>58</v>
      </c>
      <c r="C2893" s="2" t="s">
        <v>1009</v>
      </c>
      <c r="D2893" s="2" t="s">
        <v>50</v>
      </c>
      <c r="E2893" s="2" t="s">
        <v>168</v>
      </c>
      <c r="F2893" s="5">
        <v>744</v>
      </c>
      <c r="G2893">
        <v>1</v>
      </c>
      <c r="H2893" t="s">
        <v>6360</v>
      </c>
    </row>
    <row r="2894" spans="1:8" x14ac:dyDescent="0.25">
      <c r="A2894" s="2" t="s">
        <v>2005</v>
      </c>
      <c r="B2894" s="2" t="s">
        <v>886</v>
      </c>
      <c r="C2894" s="2" t="s">
        <v>1002</v>
      </c>
      <c r="D2894" s="2" t="s">
        <v>50</v>
      </c>
      <c r="E2894" s="2" t="s">
        <v>168</v>
      </c>
      <c r="F2894" s="5">
        <v>31</v>
      </c>
      <c r="G2894">
        <v>2</v>
      </c>
      <c r="H2894" t="s">
        <v>6361</v>
      </c>
    </row>
    <row r="2895" spans="1:8" x14ac:dyDescent="0.25">
      <c r="A2895" s="2" t="s">
        <v>2005</v>
      </c>
      <c r="B2895" s="2" t="s">
        <v>886</v>
      </c>
      <c r="C2895" s="2" t="s">
        <v>1000</v>
      </c>
      <c r="D2895" s="2" t="s">
        <v>50</v>
      </c>
      <c r="E2895" s="2" t="s">
        <v>168</v>
      </c>
      <c r="F2895" s="5">
        <v>2</v>
      </c>
      <c r="G2895">
        <v>3</v>
      </c>
      <c r="H2895" t="s">
        <v>6362</v>
      </c>
    </row>
    <row r="2896" spans="1:8" x14ac:dyDescent="0.25">
      <c r="A2896" s="2" t="s">
        <v>2006</v>
      </c>
      <c r="B2896" s="2" t="s">
        <v>886</v>
      </c>
      <c r="C2896" s="2" t="s">
        <v>1000</v>
      </c>
      <c r="D2896" s="2" t="s">
        <v>50</v>
      </c>
      <c r="E2896" s="2" t="s">
        <v>168</v>
      </c>
      <c r="F2896" s="5">
        <v>87</v>
      </c>
      <c r="G2896">
        <v>1</v>
      </c>
      <c r="H2896" t="s">
        <v>6363</v>
      </c>
    </row>
    <row r="2897" spans="1:8" x14ac:dyDescent="0.25">
      <c r="A2897" s="2" t="s">
        <v>2006</v>
      </c>
      <c r="B2897" s="2" t="s">
        <v>886</v>
      </c>
      <c r="C2897" s="2" t="s">
        <v>1002</v>
      </c>
      <c r="D2897" s="2" t="s">
        <v>50</v>
      </c>
      <c r="E2897" s="2" t="s">
        <v>168</v>
      </c>
      <c r="F2897" s="5">
        <v>17</v>
      </c>
      <c r="G2897">
        <v>2</v>
      </c>
      <c r="H2897" t="s">
        <v>6364</v>
      </c>
    </row>
    <row r="2898" spans="1:8" x14ac:dyDescent="0.25">
      <c r="A2898" s="2" t="s">
        <v>2007</v>
      </c>
      <c r="B2898" s="2" t="s">
        <v>58</v>
      </c>
      <c r="C2898" s="2" t="s">
        <v>1009</v>
      </c>
      <c r="D2898" s="2" t="s">
        <v>50</v>
      </c>
      <c r="E2898" s="2" t="s">
        <v>168</v>
      </c>
      <c r="F2898" s="5">
        <v>412</v>
      </c>
      <c r="G2898">
        <v>1</v>
      </c>
      <c r="H2898" t="s">
        <v>6365</v>
      </c>
    </row>
    <row r="2899" spans="1:8" x14ac:dyDescent="0.25">
      <c r="A2899" s="2" t="s">
        <v>2008</v>
      </c>
      <c r="B2899" s="2" t="s">
        <v>58</v>
      </c>
      <c r="C2899" s="2" t="s">
        <v>1009</v>
      </c>
      <c r="D2899" s="2" t="s">
        <v>50</v>
      </c>
      <c r="E2899" s="2" t="s">
        <v>168</v>
      </c>
      <c r="F2899" s="5">
        <v>217</v>
      </c>
      <c r="G2899">
        <v>1</v>
      </c>
      <c r="H2899" t="s">
        <v>6366</v>
      </c>
    </row>
    <row r="2900" spans="1:8" x14ac:dyDescent="0.25">
      <c r="A2900" s="2" t="s">
        <v>2009</v>
      </c>
      <c r="B2900" s="2" t="s">
        <v>886</v>
      </c>
      <c r="C2900" s="2" t="s">
        <v>1000</v>
      </c>
      <c r="D2900" s="2" t="s">
        <v>50</v>
      </c>
      <c r="E2900" s="2" t="s">
        <v>168</v>
      </c>
      <c r="F2900" s="5">
        <v>644</v>
      </c>
      <c r="G2900">
        <v>1</v>
      </c>
      <c r="H2900" t="s">
        <v>6367</v>
      </c>
    </row>
    <row r="2901" spans="1:8" x14ac:dyDescent="0.25">
      <c r="A2901" s="2" t="s">
        <v>2010</v>
      </c>
      <c r="B2901" s="2" t="s">
        <v>58</v>
      </c>
      <c r="C2901" s="2" t="s">
        <v>1999</v>
      </c>
      <c r="D2901" s="2" t="s">
        <v>50</v>
      </c>
      <c r="E2901" s="2" t="s">
        <v>168</v>
      </c>
      <c r="F2901" s="5">
        <v>637</v>
      </c>
      <c r="G2901">
        <v>1</v>
      </c>
      <c r="H2901" t="s">
        <v>6368</v>
      </c>
    </row>
    <row r="2902" spans="1:8" x14ac:dyDescent="0.25">
      <c r="A2902" s="2" t="s">
        <v>2011</v>
      </c>
      <c r="B2902" s="2" t="s">
        <v>886</v>
      </c>
      <c r="C2902" s="2" t="s">
        <v>1000</v>
      </c>
      <c r="D2902" s="2" t="s">
        <v>50</v>
      </c>
      <c r="E2902" s="2" t="s">
        <v>168</v>
      </c>
      <c r="F2902" s="5">
        <v>494</v>
      </c>
      <c r="G2902">
        <v>1</v>
      </c>
      <c r="H2902" t="s">
        <v>6369</v>
      </c>
    </row>
    <row r="2903" spans="1:8" x14ac:dyDescent="0.25">
      <c r="A2903" s="2" t="s">
        <v>2011</v>
      </c>
      <c r="B2903" s="2" t="s">
        <v>886</v>
      </c>
      <c r="C2903" s="2" t="s">
        <v>1005</v>
      </c>
      <c r="D2903" s="2" t="s">
        <v>50</v>
      </c>
      <c r="E2903" s="2" t="s">
        <v>168</v>
      </c>
      <c r="F2903" s="5">
        <v>3</v>
      </c>
      <c r="G2903">
        <v>2</v>
      </c>
      <c r="H2903" t="s">
        <v>6370</v>
      </c>
    </row>
    <row r="2904" spans="1:8" x14ac:dyDescent="0.25">
      <c r="A2904" s="2" t="s">
        <v>2011</v>
      </c>
      <c r="B2904" s="2" t="s">
        <v>886</v>
      </c>
      <c r="C2904" s="2" t="s">
        <v>2012</v>
      </c>
      <c r="D2904" s="2" t="s">
        <v>50</v>
      </c>
      <c r="E2904" s="2" t="s">
        <v>168</v>
      </c>
      <c r="F2904" s="5">
        <v>1</v>
      </c>
      <c r="G2904">
        <v>3</v>
      </c>
      <c r="H2904" t="s">
        <v>6371</v>
      </c>
    </row>
    <row r="2905" spans="1:8" x14ac:dyDescent="0.25">
      <c r="A2905" s="2" t="s">
        <v>2013</v>
      </c>
      <c r="B2905" s="2" t="s">
        <v>886</v>
      </c>
      <c r="C2905" s="2" t="s">
        <v>2012</v>
      </c>
      <c r="D2905" s="2" t="s">
        <v>50</v>
      </c>
      <c r="E2905" s="2" t="s">
        <v>168</v>
      </c>
      <c r="F2905" s="5">
        <v>606</v>
      </c>
      <c r="G2905">
        <v>1</v>
      </c>
      <c r="H2905" t="s">
        <v>6372</v>
      </c>
    </row>
    <row r="2906" spans="1:8" x14ac:dyDescent="0.25">
      <c r="A2906" s="2" t="s">
        <v>2014</v>
      </c>
      <c r="B2906" s="2" t="s">
        <v>58</v>
      </c>
      <c r="C2906" s="2" t="s">
        <v>1009</v>
      </c>
      <c r="D2906" s="2" t="s">
        <v>50</v>
      </c>
      <c r="E2906" s="2" t="s">
        <v>168</v>
      </c>
      <c r="F2906" s="5">
        <v>205</v>
      </c>
      <c r="G2906">
        <v>1</v>
      </c>
      <c r="H2906" t="s">
        <v>6373</v>
      </c>
    </row>
    <row r="2907" spans="1:8" x14ac:dyDescent="0.25">
      <c r="A2907" s="2" t="s">
        <v>2015</v>
      </c>
      <c r="B2907" s="2" t="s">
        <v>58</v>
      </c>
      <c r="C2907" s="2" t="s">
        <v>1009</v>
      </c>
      <c r="D2907" s="2" t="s">
        <v>50</v>
      </c>
      <c r="E2907" s="2" t="s">
        <v>168</v>
      </c>
      <c r="F2907" s="5">
        <v>164</v>
      </c>
      <c r="G2907">
        <v>1</v>
      </c>
      <c r="H2907" t="s">
        <v>6374</v>
      </c>
    </row>
    <row r="2908" spans="1:8" x14ac:dyDescent="0.25">
      <c r="A2908" s="2" t="s">
        <v>2016</v>
      </c>
      <c r="B2908" s="2" t="s">
        <v>58</v>
      </c>
      <c r="C2908" s="2" t="s">
        <v>1009</v>
      </c>
      <c r="D2908" s="2" t="s">
        <v>50</v>
      </c>
      <c r="E2908" s="2" t="s">
        <v>168</v>
      </c>
      <c r="F2908" s="5">
        <v>252</v>
      </c>
      <c r="G2908">
        <v>1</v>
      </c>
      <c r="H2908" t="s">
        <v>6375</v>
      </c>
    </row>
    <row r="2909" spans="1:8" x14ac:dyDescent="0.25">
      <c r="A2909" s="2" t="s">
        <v>2017</v>
      </c>
      <c r="B2909" s="2" t="s">
        <v>58</v>
      </c>
      <c r="C2909" s="2" t="s">
        <v>1009</v>
      </c>
      <c r="D2909" s="2" t="s">
        <v>50</v>
      </c>
      <c r="E2909" s="2" t="s">
        <v>168</v>
      </c>
      <c r="F2909" s="5">
        <v>746</v>
      </c>
      <c r="G2909">
        <v>1</v>
      </c>
      <c r="H2909" t="s">
        <v>6376</v>
      </c>
    </row>
    <row r="2910" spans="1:8" x14ac:dyDescent="0.25">
      <c r="A2910" s="2" t="s">
        <v>2018</v>
      </c>
      <c r="B2910" s="2" t="s">
        <v>58</v>
      </c>
      <c r="C2910" s="2" t="s">
        <v>1009</v>
      </c>
      <c r="D2910" s="2" t="s">
        <v>50</v>
      </c>
      <c r="E2910" s="2" t="s">
        <v>168</v>
      </c>
      <c r="F2910" s="5">
        <v>836</v>
      </c>
      <c r="G2910">
        <v>1</v>
      </c>
      <c r="H2910" t="s">
        <v>6377</v>
      </c>
    </row>
    <row r="2911" spans="1:8" x14ac:dyDescent="0.25">
      <c r="A2911" s="2" t="s">
        <v>2019</v>
      </c>
      <c r="B2911" s="2" t="s">
        <v>58</v>
      </c>
      <c r="C2911" s="2" t="s">
        <v>1009</v>
      </c>
      <c r="D2911" s="2" t="s">
        <v>50</v>
      </c>
      <c r="E2911" s="2" t="s">
        <v>168</v>
      </c>
      <c r="F2911" s="5">
        <v>544</v>
      </c>
      <c r="G2911">
        <v>1</v>
      </c>
      <c r="H2911" t="s">
        <v>6378</v>
      </c>
    </row>
    <row r="2912" spans="1:8" x14ac:dyDescent="0.25">
      <c r="A2912" s="2" t="s">
        <v>2020</v>
      </c>
      <c r="B2912" s="2" t="s">
        <v>58</v>
      </c>
      <c r="C2912" s="2" t="s">
        <v>1009</v>
      </c>
      <c r="D2912" s="2" t="s">
        <v>50</v>
      </c>
      <c r="E2912" s="2" t="s">
        <v>168</v>
      </c>
      <c r="F2912" s="5">
        <v>228</v>
      </c>
      <c r="G2912">
        <v>1</v>
      </c>
      <c r="H2912" t="s">
        <v>6379</v>
      </c>
    </row>
    <row r="2913" spans="1:8" x14ac:dyDescent="0.25">
      <c r="A2913" s="2" t="s">
        <v>2021</v>
      </c>
      <c r="B2913" s="2" t="s">
        <v>58</v>
      </c>
      <c r="C2913" s="2" t="s">
        <v>1009</v>
      </c>
      <c r="D2913" s="2" t="s">
        <v>50</v>
      </c>
      <c r="E2913" s="2" t="s">
        <v>168</v>
      </c>
      <c r="F2913" s="5">
        <v>57</v>
      </c>
      <c r="G2913">
        <v>1</v>
      </c>
      <c r="H2913" t="s">
        <v>6380</v>
      </c>
    </row>
    <row r="2914" spans="1:8" x14ac:dyDescent="0.25">
      <c r="A2914" s="2" t="s">
        <v>2022</v>
      </c>
      <c r="B2914" s="2" t="s">
        <v>58</v>
      </c>
      <c r="C2914" s="2" t="s">
        <v>1999</v>
      </c>
      <c r="D2914" s="2" t="s">
        <v>50</v>
      </c>
      <c r="E2914" s="2" t="s">
        <v>168</v>
      </c>
      <c r="F2914" s="5">
        <v>694</v>
      </c>
      <c r="G2914">
        <v>1</v>
      </c>
      <c r="H2914" t="s">
        <v>6381</v>
      </c>
    </row>
    <row r="2915" spans="1:8" x14ac:dyDescent="0.25">
      <c r="A2915" s="2" t="s">
        <v>2023</v>
      </c>
      <c r="B2915" s="2" t="s">
        <v>58</v>
      </c>
      <c r="C2915" s="2" t="s">
        <v>1009</v>
      </c>
      <c r="D2915" s="2" t="s">
        <v>50</v>
      </c>
      <c r="E2915" s="2" t="s">
        <v>168</v>
      </c>
      <c r="F2915" s="5">
        <v>531</v>
      </c>
      <c r="G2915">
        <v>1</v>
      </c>
      <c r="H2915" t="s">
        <v>6382</v>
      </c>
    </row>
    <row r="2916" spans="1:8" x14ac:dyDescent="0.25">
      <c r="A2916" s="2" t="s">
        <v>2024</v>
      </c>
      <c r="B2916" s="2" t="s">
        <v>58</v>
      </c>
      <c r="C2916" s="2" t="s">
        <v>1009</v>
      </c>
      <c r="D2916" s="2" t="s">
        <v>50</v>
      </c>
      <c r="E2916" s="2" t="s">
        <v>168</v>
      </c>
      <c r="F2916" s="5">
        <v>435</v>
      </c>
      <c r="G2916">
        <v>1</v>
      </c>
      <c r="H2916" t="s">
        <v>6383</v>
      </c>
    </row>
    <row r="2917" spans="1:8" x14ac:dyDescent="0.25">
      <c r="A2917" s="2" t="s">
        <v>2025</v>
      </c>
      <c r="B2917" s="2" t="s">
        <v>58</v>
      </c>
      <c r="C2917" s="2" t="s">
        <v>1009</v>
      </c>
      <c r="D2917" s="2" t="s">
        <v>50</v>
      </c>
      <c r="E2917" s="2" t="s">
        <v>168</v>
      </c>
      <c r="F2917" s="5">
        <v>167</v>
      </c>
      <c r="G2917">
        <v>1</v>
      </c>
      <c r="H2917" t="s">
        <v>6384</v>
      </c>
    </row>
    <row r="2918" spans="1:8" x14ac:dyDescent="0.25">
      <c r="A2918" s="2" t="s">
        <v>2026</v>
      </c>
      <c r="B2918" s="2" t="s">
        <v>58</v>
      </c>
      <c r="C2918" s="2" t="s">
        <v>1009</v>
      </c>
      <c r="D2918" s="2" t="s">
        <v>50</v>
      </c>
      <c r="E2918" s="2" t="s">
        <v>168</v>
      </c>
      <c r="F2918" s="5">
        <v>79</v>
      </c>
      <c r="G2918">
        <v>1</v>
      </c>
      <c r="H2918" t="s">
        <v>6385</v>
      </c>
    </row>
    <row r="2919" spans="1:8" x14ac:dyDescent="0.25">
      <c r="A2919" s="2" t="s">
        <v>2027</v>
      </c>
      <c r="B2919" s="2" t="s">
        <v>58</v>
      </c>
      <c r="C2919" s="2" t="s">
        <v>1009</v>
      </c>
      <c r="D2919" s="2" t="s">
        <v>50</v>
      </c>
      <c r="E2919" s="2" t="s">
        <v>168</v>
      </c>
      <c r="F2919" s="5">
        <v>78</v>
      </c>
      <c r="G2919">
        <v>1</v>
      </c>
      <c r="H2919" t="s">
        <v>6386</v>
      </c>
    </row>
    <row r="2920" spans="1:8" x14ac:dyDescent="0.25">
      <c r="A2920" s="2" t="s">
        <v>2028</v>
      </c>
      <c r="B2920" s="2" t="s">
        <v>58</v>
      </c>
      <c r="C2920" s="2" t="s">
        <v>1009</v>
      </c>
      <c r="D2920" s="2" t="s">
        <v>50</v>
      </c>
      <c r="E2920" s="2" t="s">
        <v>168</v>
      </c>
      <c r="F2920" s="5">
        <v>78</v>
      </c>
      <c r="G2920">
        <v>1</v>
      </c>
      <c r="H2920" t="s">
        <v>6387</v>
      </c>
    </row>
    <row r="2921" spans="1:8" x14ac:dyDescent="0.25">
      <c r="A2921" s="2" t="s">
        <v>2029</v>
      </c>
      <c r="B2921" s="2" t="s">
        <v>58</v>
      </c>
      <c r="C2921" s="2" t="s">
        <v>1999</v>
      </c>
      <c r="D2921" s="2" t="s">
        <v>50</v>
      </c>
      <c r="E2921" s="2" t="s">
        <v>168</v>
      </c>
      <c r="F2921" s="5">
        <v>830</v>
      </c>
      <c r="G2921">
        <v>1</v>
      </c>
      <c r="H2921" t="s">
        <v>6388</v>
      </c>
    </row>
    <row r="2922" spans="1:8" x14ac:dyDescent="0.25">
      <c r="A2922" s="2" t="s">
        <v>2030</v>
      </c>
      <c r="B2922" s="2" t="s">
        <v>58</v>
      </c>
      <c r="C2922" s="2" t="s">
        <v>1999</v>
      </c>
      <c r="D2922" s="2" t="s">
        <v>50</v>
      </c>
      <c r="E2922" s="2" t="s">
        <v>168</v>
      </c>
      <c r="F2922" s="5">
        <v>890</v>
      </c>
      <c r="G2922">
        <v>1</v>
      </c>
      <c r="H2922" t="s">
        <v>6389</v>
      </c>
    </row>
    <row r="2923" spans="1:8" x14ac:dyDescent="0.25">
      <c r="A2923" s="2" t="s">
        <v>2030</v>
      </c>
      <c r="B2923" s="2" t="s">
        <v>886</v>
      </c>
      <c r="C2923" s="2" t="s">
        <v>2012</v>
      </c>
      <c r="D2923" s="2" t="s">
        <v>50</v>
      </c>
      <c r="E2923" s="2" t="s">
        <v>168</v>
      </c>
      <c r="F2923" s="5">
        <v>6</v>
      </c>
      <c r="G2923">
        <v>2</v>
      </c>
      <c r="H2923" t="s">
        <v>6390</v>
      </c>
    </row>
    <row r="2924" spans="1:8" x14ac:dyDescent="0.25">
      <c r="A2924" s="2" t="s">
        <v>2031</v>
      </c>
      <c r="B2924" s="2" t="s">
        <v>58</v>
      </c>
      <c r="C2924" s="2" t="s">
        <v>1999</v>
      </c>
      <c r="D2924" s="2" t="s">
        <v>50</v>
      </c>
      <c r="E2924" s="2" t="s">
        <v>168</v>
      </c>
      <c r="F2924" s="5">
        <v>882</v>
      </c>
      <c r="G2924">
        <v>1</v>
      </c>
      <c r="H2924" t="s">
        <v>6391</v>
      </c>
    </row>
    <row r="2925" spans="1:8" x14ac:dyDescent="0.25">
      <c r="A2925" s="2" t="s">
        <v>2031</v>
      </c>
      <c r="B2925" s="2" t="s">
        <v>886</v>
      </c>
      <c r="C2925" s="2" t="s">
        <v>2012</v>
      </c>
      <c r="D2925" s="2" t="s">
        <v>50</v>
      </c>
      <c r="E2925" s="2" t="s">
        <v>168</v>
      </c>
      <c r="F2925" s="5">
        <v>97</v>
      </c>
      <c r="G2925">
        <v>2</v>
      </c>
      <c r="H2925" t="s">
        <v>6392</v>
      </c>
    </row>
    <row r="2926" spans="1:8" x14ac:dyDescent="0.25">
      <c r="A2926" s="2" t="s">
        <v>2031</v>
      </c>
      <c r="B2926" s="2" t="s">
        <v>886</v>
      </c>
      <c r="C2926" s="2" t="s">
        <v>1000</v>
      </c>
      <c r="D2926" s="2" t="s">
        <v>50</v>
      </c>
      <c r="E2926" s="2" t="s">
        <v>168</v>
      </c>
      <c r="F2926" s="5">
        <v>3</v>
      </c>
      <c r="G2926">
        <v>3</v>
      </c>
      <c r="H2926" t="s">
        <v>6393</v>
      </c>
    </row>
    <row r="2927" spans="1:8" x14ac:dyDescent="0.25">
      <c r="A2927" s="2" t="s">
        <v>2032</v>
      </c>
      <c r="B2927" s="2" t="s">
        <v>58</v>
      </c>
      <c r="C2927" s="2" t="s">
        <v>1999</v>
      </c>
      <c r="D2927" s="2" t="s">
        <v>50</v>
      </c>
      <c r="E2927" s="2" t="s">
        <v>168</v>
      </c>
      <c r="F2927" s="5">
        <v>623</v>
      </c>
      <c r="G2927">
        <v>1</v>
      </c>
      <c r="H2927" t="s">
        <v>6394</v>
      </c>
    </row>
    <row r="2928" spans="1:8" x14ac:dyDescent="0.25">
      <c r="A2928" s="2" t="s">
        <v>2032</v>
      </c>
      <c r="B2928" s="2" t="s">
        <v>886</v>
      </c>
      <c r="C2928" s="2" t="s">
        <v>2012</v>
      </c>
      <c r="D2928" s="2" t="s">
        <v>50</v>
      </c>
      <c r="E2928" s="2" t="s">
        <v>168</v>
      </c>
      <c r="F2928" s="5">
        <v>103</v>
      </c>
      <c r="G2928">
        <v>2</v>
      </c>
      <c r="H2928" t="s">
        <v>6395</v>
      </c>
    </row>
    <row r="2929" spans="1:8" x14ac:dyDescent="0.25">
      <c r="A2929" s="2" t="s">
        <v>2032</v>
      </c>
      <c r="B2929" s="2" t="s">
        <v>886</v>
      </c>
      <c r="C2929" s="2" t="s">
        <v>1000</v>
      </c>
      <c r="D2929" s="2" t="s">
        <v>50</v>
      </c>
      <c r="E2929" s="2" t="s">
        <v>168</v>
      </c>
      <c r="F2929" s="5">
        <v>1</v>
      </c>
      <c r="G2929">
        <v>3</v>
      </c>
      <c r="H2929" t="s">
        <v>6396</v>
      </c>
    </row>
    <row r="2930" spans="1:8" x14ac:dyDescent="0.25">
      <c r="A2930" s="2" t="s">
        <v>2033</v>
      </c>
      <c r="B2930" s="2" t="s">
        <v>886</v>
      </c>
      <c r="C2930" s="2" t="s">
        <v>2012</v>
      </c>
      <c r="D2930" s="2" t="s">
        <v>50</v>
      </c>
      <c r="E2930" s="2" t="s">
        <v>168</v>
      </c>
      <c r="F2930" s="5">
        <v>302</v>
      </c>
      <c r="G2930">
        <v>1</v>
      </c>
      <c r="H2930" t="s">
        <v>6397</v>
      </c>
    </row>
    <row r="2931" spans="1:8" x14ac:dyDescent="0.25">
      <c r="A2931" s="2" t="s">
        <v>2033</v>
      </c>
      <c r="B2931" s="2" t="s">
        <v>58</v>
      </c>
      <c r="C2931" s="2" t="s">
        <v>1999</v>
      </c>
      <c r="D2931" s="2" t="s">
        <v>50</v>
      </c>
      <c r="E2931" s="2" t="s">
        <v>168</v>
      </c>
      <c r="F2931" s="5">
        <v>3</v>
      </c>
      <c r="G2931">
        <v>2</v>
      </c>
      <c r="H2931" t="s">
        <v>6398</v>
      </c>
    </row>
    <row r="2932" spans="1:8" x14ac:dyDescent="0.25">
      <c r="A2932" s="2" t="s">
        <v>2034</v>
      </c>
      <c r="B2932" s="2" t="s">
        <v>58</v>
      </c>
      <c r="C2932" s="2" t="s">
        <v>1999</v>
      </c>
      <c r="D2932" s="2" t="s">
        <v>50</v>
      </c>
      <c r="E2932" s="2" t="s">
        <v>168</v>
      </c>
      <c r="F2932" s="5">
        <v>751</v>
      </c>
      <c r="G2932">
        <v>1</v>
      </c>
      <c r="H2932" t="s">
        <v>6399</v>
      </c>
    </row>
    <row r="2933" spans="1:8" x14ac:dyDescent="0.25">
      <c r="A2933" s="2" t="s">
        <v>2034</v>
      </c>
      <c r="B2933" s="2" t="s">
        <v>886</v>
      </c>
      <c r="C2933" s="2" t="s">
        <v>2012</v>
      </c>
      <c r="D2933" s="2" t="s">
        <v>50</v>
      </c>
      <c r="E2933" s="2" t="s">
        <v>168</v>
      </c>
      <c r="F2933" s="5">
        <v>126</v>
      </c>
      <c r="G2933">
        <v>2</v>
      </c>
      <c r="H2933" t="s">
        <v>6400</v>
      </c>
    </row>
    <row r="2934" spans="1:8" x14ac:dyDescent="0.25">
      <c r="A2934" s="2" t="s">
        <v>2035</v>
      </c>
      <c r="B2934" s="2" t="s">
        <v>58</v>
      </c>
      <c r="C2934" s="2" t="s">
        <v>1999</v>
      </c>
      <c r="D2934" s="2" t="s">
        <v>50</v>
      </c>
      <c r="E2934" s="2" t="s">
        <v>168</v>
      </c>
      <c r="F2934" s="5">
        <v>31</v>
      </c>
      <c r="G2934">
        <v>1</v>
      </c>
      <c r="H2934" t="s">
        <v>6401</v>
      </c>
    </row>
    <row r="2935" spans="1:8" x14ac:dyDescent="0.25">
      <c r="A2935" s="2" t="s">
        <v>2036</v>
      </c>
      <c r="B2935" s="2" t="s">
        <v>58</v>
      </c>
      <c r="C2935" s="2" t="s">
        <v>2037</v>
      </c>
      <c r="D2935" s="2" t="s">
        <v>50</v>
      </c>
      <c r="E2935" s="2" t="s">
        <v>278</v>
      </c>
      <c r="F2935" s="5">
        <v>928</v>
      </c>
      <c r="G2935">
        <v>1</v>
      </c>
      <c r="H2935" t="s">
        <v>6402</v>
      </c>
    </row>
    <row r="2936" spans="1:8" x14ac:dyDescent="0.25">
      <c r="A2936" s="2" t="s">
        <v>2038</v>
      </c>
      <c r="B2936" s="2" t="s">
        <v>276</v>
      </c>
      <c r="C2936" s="2" t="s">
        <v>2039</v>
      </c>
      <c r="D2936" s="2" t="s">
        <v>50</v>
      </c>
      <c r="E2936" s="2" t="s">
        <v>278</v>
      </c>
      <c r="F2936" s="5">
        <v>288</v>
      </c>
      <c r="G2936">
        <v>1</v>
      </c>
      <c r="H2936" t="s">
        <v>6403</v>
      </c>
    </row>
    <row r="2937" spans="1:8" x14ac:dyDescent="0.25">
      <c r="A2937" s="2" t="s">
        <v>2038</v>
      </c>
      <c r="B2937" s="2" t="s">
        <v>307</v>
      </c>
      <c r="C2937" s="2" t="s">
        <v>322</v>
      </c>
      <c r="D2937" s="2" t="s">
        <v>50</v>
      </c>
      <c r="E2937" s="2" t="s">
        <v>278</v>
      </c>
      <c r="F2937" s="5">
        <v>268</v>
      </c>
      <c r="G2937">
        <v>2</v>
      </c>
      <c r="H2937" t="s">
        <v>6404</v>
      </c>
    </row>
    <row r="2938" spans="1:8" x14ac:dyDescent="0.25">
      <c r="A2938" s="2" t="s">
        <v>2040</v>
      </c>
      <c r="B2938" s="2" t="s">
        <v>276</v>
      </c>
      <c r="C2938" s="2" t="s">
        <v>2039</v>
      </c>
      <c r="D2938" s="2" t="s">
        <v>50</v>
      </c>
      <c r="E2938" s="2" t="s">
        <v>278</v>
      </c>
      <c r="F2938" s="5">
        <v>454</v>
      </c>
      <c r="G2938">
        <v>1</v>
      </c>
      <c r="H2938" t="s">
        <v>6405</v>
      </c>
    </row>
    <row r="2939" spans="1:8" x14ac:dyDescent="0.25">
      <c r="A2939" s="2" t="s">
        <v>2041</v>
      </c>
      <c r="B2939" s="2" t="s">
        <v>276</v>
      </c>
      <c r="C2939" s="2" t="s">
        <v>2042</v>
      </c>
      <c r="D2939" s="2" t="s">
        <v>50</v>
      </c>
      <c r="E2939" s="2" t="s">
        <v>278</v>
      </c>
      <c r="F2939" s="5">
        <v>1063</v>
      </c>
      <c r="G2939">
        <v>1</v>
      </c>
      <c r="H2939" t="s">
        <v>6406</v>
      </c>
    </row>
    <row r="2940" spans="1:8" x14ac:dyDescent="0.25">
      <c r="A2940" s="2" t="s">
        <v>2043</v>
      </c>
      <c r="B2940" s="2" t="s">
        <v>276</v>
      </c>
      <c r="C2940" s="2" t="s">
        <v>2042</v>
      </c>
      <c r="D2940" s="2" t="s">
        <v>50</v>
      </c>
      <c r="E2940" s="2" t="s">
        <v>278</v>
      </c>
      <c r="F2940" s="5">
        <v>746</v>
      </c>
      <c r="G2940">
        <v>1</v>
      </c>
      <c r="H2940" t="s">
        <v>6407</v>
      </c>
    </row>
    <row r="2941" spans="1:8" x14ac:dyDescent="0.25">
      <c r="A2941" s="2" t="s">
        <v>2043</v>
      </c>
      <c r="B2941" s="2" t="s">
        <v>276</v>
      </c>
      <c r="C2941" s="2" t="s">
        <v>2044</v>
      </c>
      <c r="D2941" s="2" t="s">
        <v>50</v>
      </c>
      <c r="E2941" s="2" t="s">
        <v>278</v>
      </c>
      <c r="F2941" s="5">
        <v>7</v>
      </c>
      <c r="G2941">
        <v>2</v>
      </c>
      <c r="H2941" t="s">
        <v>6408</v>
      </c>
    </row>
    <row r="2942" spans="1:8" x14ac:dyDescent="0.25">
      <c r="A2942" s="2" t="s">
        <v>2045</v>
      </c>
      <c r="B2942" s="2" t="s">
        <v>276</v>
      </c>
      <c r="C2942" s="2" t="s">
        <v>2044</v>
      </c>
      <c r="D2942" s="2" t="s">
        <v>50</v>
      </c>
      <c r="E2942" s="2" t="s">
        <v>278</v>
      </c>
      <c r="F2942" s="5">
        <v>1016</v>
      </c>
      <c r="G2942">
        <v>1</v>
      </c>
      <c r="H2942" t="s">
        <v>6409</v>
      </c>
    </row>
    <row r="2943" spans="1:8" x14ac:dyDescent="0.25">
      <c r="A2943" s="2" t="s">
        <v>2046</v>
      </c>
      <c r="B2943" s="2" t="s">
        <v>276</v>
      </c>
      <c r="C2943" s="2" t="s">
        <v>2044</v>
      </c>
      <c r="D2943" s="2" t="s">
        <v>50</v>
      </c>
      <c r="E2943" s="2" t="s">
        <v>278</v>
      </c>
      <c r="F2943" s="5">
        <v>532</v>
      </c>
      <c r="G2943">
        <v>1</v>
      </c>
      <c r="H2943" t="s">
        <v>6410</v>
      </c>
    </row>
    <row r="2944" spans="1:8" x14ac:dyDescent="0.25">
      <c r="A2944" s="2" t="s">
        <v>2046</v>
      </c>
      <c r="B2944" s="2" t="s">
        <v>276</v>
      </c>
      <c r="C2944" s="2" t="s">
        <v>1124</v>
      </c>
      <c r="D2944" s="2" t="s">
        <v>50</v>
      </c>
      <c r="E2944" s="2" t="s">
        <v>278</v>
      </c>
      <c r="F2944" s="5">
        <v>124</v>
      </c>
      <c r="G2944">
        <v>2</v>
      </c>
      <c r="H2944" t="s">
        <v>6411</v>
      </c>
    </row>
    <row r="2945" spans="1:8" x14ac:dyDescent="0.25">
      <c r="A2945" s="2" t="s">
        <v>2047</v>
      </c>
      <c r="B2945" s="2" t="s">
        <v>276</v>
      </c>
      <c r="C2945" s="2" t="s">
        <v>2044</v>
      </c>
      <c r="D2945" s="2" t="s">
        <v>50</v>
      </c>
      <c r="E2945" s="2" t="s">
        <v>278</v>
      </c>
      <c r="F2945" s="5">
        <v>1001</v>
      </c>
      <c r="G2945">
        <v>1</v>
      </c>
      <c r="H2945" t="s">
        <v>6412</v>
      </c>
    </row>
    <row r="2946" spans="1:8" x14ac:dyDescent="0.25">
      <c r="A2946" s="2" t="s">
        <v>2047</v>
      </c>
      <c r="B2946" s="2" t="s">
        <v>58</v>
      </c>
      <c r="C2946" s="2" t="s">
        <v>2037</v>
      </c>
      <c r="D2946" s="2" t="s">
        <v>50</v>
      </c>
      <c r="E2946" s="2" t="s">
        <v>278</v>
      </c>
      <c r="F2946" s="5">
        <v>1</v>
      </c>
      <c r="G2946">
        <v>2</v>
      </c>
      <c r="H2946" t="s">
        <v>6413</v>
      </c>
    </row>
    <row r="2947" spans="1:8" x14ac:dyDescent="0.25">
      <c r="A2947" s="2" t="s">
        <v>2048</v>
      </c>
      <c r="B2947" s="2" t="s">
        <v>276</v>
      </c>
      <c r="C2947" s="2" t="s">
        <v>1124</v>
      </c>
      <c r="D2947" s="2" t="s">
        <v>50</v>
      </c>
      <c r="E2947" s="2" t="s">
        <v>278</v>
      </c>
      <c r="F2947" s="5">
        <v>285</v>
      </c>
      <c r="G2947">
        <v>1</v>
      </c>
      <c r="H2947" t="s">
        <v>6414</v>
      </c>
    </row>
    <row r="2948" spans="1:8" x14ac:dyDescent="0.25">
      <c r="A2948" s="2" t="s">
        <v>2048</v>
      </c>
      <c r="B2948" s="2" t="s">
        <v>276</v>
      </c>
      <c r="C2948" s="2" t="s">
        <v>2044</v>
      </c>
      <c r="D2948" s="2" t="s">
        <v>50</v>
      </c>
      <c r="E2948" s="2" t="s">
        <v>278</v>
      </c>
      <c r="F2948" s="5">
        <v>41</v>
      </c>
      <c r="G2948">
        <v>2</v>
      </c>
      <c r="H2948" t="s">
        <v>6415</v>
      </c>
    </row>
    <row r="2949" spans="1:8" x14ac:dyDescent="0.25">
      <c r="A2949" s="2" t="s">
        <v>2048</v>
      </c>
      <c r="B2949" s="2" t="s">
        <v>58</v>
      </c>
      <c r="C2949" s="2" t="s">
        <v>2037</v>
      </c>
      <c r="D2949" s="2" t="s">
        <v>50</v>
      </c>
      <c r="E2949" s="2" t="s">
        <v>278</v>
      </c>
      <c r="F2949" s="5">
        <v>1</v>
      </c>
      <c r="G2949">
        <v>3</v>
      </c>
      <c r="H2949" t="s">
        <v>6416</v>
      </c>
    </row>
    <row r="2950" spans="1:8" x14ac:dyDescent="0.25">
      <c r="A2950" s="2" t="s">
        <v>2049</v>
      </c>
      <c r="B2950" s="2" t="s">
        <v>307</v>
      </c>
      <c r="C2950" s="2" t="s">
        <v>322</v>
      </c>
      <c r="D2950" s="2" t="s">
        <v>50</v>
      </c>
      <c r="E2950" s="2" t="s">
        <v>278</v>
      </c>
      <c r="F2950" s="5">
        <v>638</v>
      </c>
      <c r="G2950">
        <v>1</v>
      </c>
      <c r="H2950" t="s">
        <v>6417</v>
      </c>
    </row>
    <row r="2951" spans="1:8" x14ac:dyDescent="0.25">
      <c r="A2951" s="2" t="s">
        <v>2049</v>
      </c>
      <c r="B2951" s="2" t="s">
        <v>307</v>
      </c>
      <c r="C2951" s="2" t="s">
        <v>314</v>
      </c>
      <c r="D2951" s="2" t="s">
        <v>50</v>
      </c>
      <c r="E2951" s="2" t="s">
        <v>278</v>
      </c>
      <c r="F2951" s="5">
        <v>6</v>
      </c>
      <c r="G2951">
        <v>2</v>
      </c>
      <c r="H2951" t="s">
        <v>6418</v>
      </c>
    </row>
    <row r="2952" spans="1:8" x14ac:dyDescent="0.25">
      <c r="A2952" s="2" t="s">
        <v>2050</v>
      </c>
      <c r="B2952" s="2" t="s">
        <v>307</v>
      </c>
      <c r="C2952" s="2" t="s">
        <v>322</v>
      </c>
      <c r="D2952" s="2" t="s">
        <v>50</v>
      </c>
      <c r="E2952" s="2" t="s">
        <v>278</v>
      </c>
      <c r="F2952" s="5">
        <v>1210</v>
      </c>
      <c r="G2952">
        <v>1</v>
      </c>
      <c r="H2952" t="s">
        <v>6419</v>
      </c>
    </row>
    <row r="2953" spans="1:8" x14ac:dyDescent="0.25">
      <c r="A2953" s="2" t="s">
        <v>2051</v>
      </c>
      <c r="B2953" s="2" t="s">
        <v>58</v>
      </c>
      <c r="C2953" s="2" t="s">
        <v>2037</v>
      </c>
      <c r="D2953" s="2" t="s">
        <v>50</v>
      </c>
      <c r="E2953" s="2" t="s">
        <v>278</v>
      </c>
      <c r="F2953" s="5">
        <v>761</v>
      </c>
      <c r="G2953">
        <v>1</v>
      </c>
      <c r="H2953" t="s">
        <v>6420</v>
      </c>
    </row>
    <row r="2954" spans="1:8" x14ac:dyDescent="0.25">
      <c r="A2954" s="2" t="s">
        <v>2052</v>
      </c>
      <c r="B2954" s="2" t="s">
        <v>307</v>
      </c>
      <c r="C2954" s="2" t="s">
        <v>322</v>
      </c>
      <c r="D2954" s="2" t="s">
        <v>50</v>
      </c>
      <c r="E2954" s="2" t="s">
        <v>278</v>
      </c>
      <c r="F2954" s="5">
        <v>994</v>
      </c>
      <c r="G2954">
        <v>1</v>
      </c>
      <c r="H2954" t="s">
        <v>6421</v>
      </c>
    </row>
    <row r="2955" spans="1:8" x14ac:dyDescent="0.25">
      <c r="A2955" s="2" t="s">
        <v>2052</v>
      </c>
      <c r="B2955" s="2" t="s">
        <v>307</v>
      </c>
      <c r="C2955" s="2" t="s">
        <v>314</v>
      </c>
      <c r="D2955" s="2" t="s">
        <v>50</v>
      </c>
      <c r="E2955" s="2" t="s">
        <v>278</v>
      </c>
      <c r="F2955" s="5">
        <v>120</v>
      </c>
      <c r="G2955">
        <v>2</v>
      </c>
      <c r="H2955" t="s">
        <v>6422</v>
      </c>
    </row>
    <row r="2956" spans="1:8" x14ac:dyDescent="0.25">
      <c r="A2956" s="2" t="s">
        <v>2053</v>
      </c>
      <c r="B2956" s="2" t="s">
        <v>307</v>
      </c>
      <c r="C2956" s="2" t="s">
        <v>314</v>
      </c>
      <c r="D2956" s="2" t="s">
        <v>50</v>
      </c>
      <c r="E2956" s="2" t="s">
        <v>278</v>
      </c>
      <c r="F2956" s="5">
        <v>1336</v>
      </c>
      <c r="G2956">
        <v>1</v>
      </c>
      <c r="H2956" t="s">
        <v>6423</v>
      </c>
    </row>
    <row r="2957" spans="1:8" x14ac:dyDescent="0.25">
      <c r="A2957" s="2" t="s">
        <v>2054</v>
      </c>
      <c r="B2957" s="2" t="s">
        <v>307</v>
      </c>
      <c r="C2957" s="2" t="s">
        <v>314</v>
      </c>
      <c r="D2957" s="2" t="s">
        <v>50</v>
      </c>
      <c r="E2957" s="2" t="s">
        <v>278</v>
      </c>
      <c r="F2957" s="5">
        <v>981</v>
      </c>
      <c r="G2957">
        <v>1</v>
      </c>
      <c r="H2957" t="s">
        <v>6424</v>
      </c>
    </row>
    <row r="2958" spans="1:8" x14ac:dyDescent="0.25">
      <c r="A2958" s="2" t="s">
        <v>2055</v>
      </c>
      <c r="B2958" s="2" t="s">
        <v>58</v>
      </c>
      <c r="C2958" s="2" t="s">
        <v>2037</v>
      </c>
      <c r="D2958" s="2" t="s">
        <v>50</v>
      </c>
      <c r="E2958" s="2" t="s">
        <v>278</v>
      </c>
      <c r="F2958" s="5">
        <v>432</v>
      </c>
      <c r="G2958">
        <v>1</v>
      </c>
      <c r="H2958" t="s">
        <v>6425</v>
      </c>
    </row>
    <row r="2959" spans="1:8" x14ac:dyDescent="0.25">
      <c r="A2959" s="2" t="s">
        <v>2056</v>
      </c>
      <c r="B2959" s="2" t="s">
        <v>58</v>
      </c>
      <c r="C2959" s="2" t="s">
        <v>2057</v>
      </c>
      <c r="D2959" s="2" t="s">
        <v>50</v>
      </c>
      <c r="E2959" s="2" t="s">
        <v>278</v>
      </c>
      <c r="F2959" s="5">
        <v>1059</v>
      </c>
      <c r="G2959">
        <v>1</v>
      </c>
      <c r="H2959" t="s">
        <v>6426</v>
      </c>
    </row>
    <row r="2960" spans="1:8" x14ac:dyDescent="0.25">
      <c r="A2960" s="2" t="s">
        <v>2058</v>
      </c>
      <c r="B2960" s="2" t="s">
        <v>58</v>
      </c>
      <c r="C2960" s="2" t="s">
        <v>2057</v>
      </c>
      <c r="D2960" s="2" t="s">
        <v>50</v>
      </c>
      <c r="E2960" s="2" t="s">
        <v>278</v>
      </c>
      <c r="F2960" s="5">
        <v>461</v>
      </c>
      <c r="G2960">
        <v>1</v>
      </c>
      <c r="H2960" t="s">
        <v>6427</v>
      </c>
    </row>
    <row r="2961" spans="1:8" x14ac:dyDescent="0.25">
      <c r="A2961" s="2" t="s">
        <v>2059</v>
      </c>
      <c r="B2961" s="2" t="s">
        <v>58</v>
      </c>
      <c r="C2961" s="2" t="s">
        <v>2057</v>
      </c>
      <c r="D2961" s="2" t="s">
        <v>50</v>
      </c>
      <c r="E2961" s="2" t="s">
        <v>278</v>
      </c>
      <c r="F2961" s="5">
        <v>245</v>
      </c>
      <c r="G2961">
        <v>1</v>
      </c>
      <c r="H2961" t="s">
        <v>6428</v>
      </c>
    </row>
    <row r="2962" spans="1:8" x14ac:dyDescent="0.25">
      <c r="A2962" s="2" t="s">
        <v>2060</v>
      </c>
      <c r="B2962" s="2" t="s">
        <v>58</v>
      </c>
      <c r="C2962" s="2" t="s">
        <v>2057</v>
      </c>
      <c r="D2962" s="2" t="s">
        <v>50</v>
      </c>
      <c r="E2962" s="2" t="s">
        <v>278</v>
      </c>
      <c r="F2962" s="5">
        <v>996</v>
      </c>
      <c r="G2962">
        <v>1</v>
      </c>
      <c r="H2962" t="s">
        <v>6429</v>
      </c>
    </row>
    <row r="2963" spans="1:8" x14ac:dyDescent="0.25">
      <c r="A2963" s="2" t="s">
        <v>2061</v>
      </c>
      <c r="B2963" s="2" t="s">
        <v>58</v>
      </c>
      <c r="C2963" s="2" t="s">
        <v>2057</v>
      </c>
      <c r="D2963" s="2" t="s">
        <v>50</v>
      </c>
      <c r="E2963" s="2" t="s">
        <v>278</v>
      </c>
      <c r="F2963" s="5">
        <v>122</v>
      </c>
      <c r="G2963">
        <v>1</v>
      </c>
      <c r="H2963" t="s">
        <v>6430</v>
      </c>
    </row>
    <row r="2964" spans="1:8" x14ac:dyDescent="0.25">
      <c r="A2964" s="2" t="s">
        <v>2062</v>
      </c>
      <c r="B2964" s="2" t="s">
        <v>58</v>
      </c>
      <c r="C2964" s="2" t="s">
        <v>2057</v>
      </c>
      <c r="D2964" s="2" t="s">
        <v>50</v>
      </c>
      <c r="E2964" s="2" t="s">
        <v>278</v>
      </c>
      <c r="F2964" s="5">
        <v>160</v>
      </c>
      <c r="G2964">
        <v>1</v>
      </c>
      <c r="H2964" t="s">
        <v>6431</v>
      </c>
    </row>
    <row r="2965" spans="1:8" x14ac:dyDescent="0.25">
      <c r="A2965" s="2" t="s">
        <v>2063</v>
      </c>
      <c r="B2965" s="2" t="s">
        <v>58</v>
      </c>
      <c r="C2965" s="2" t="s">
        <v>2057</v>
      </c>
      <c r="D2965" s="2" t="s">
        <v>50</v>
      </c>
      <c r="E2965" s="2" t="s">
        <v>278</v>
      </c>
      <c r="F2965" s="5">
        <v>548</v>
      </c>
      <c r="G2965">
        <v>1</v>
      </c>
      <c r="H2965" t="s">
        <v>6432</v>
      </c>
    </row>
    <row r="2966" spans="1:8" x14ac:dyDescent="0.25">
      <c r="A2966" s="2" t="s">
        <v>2064</v>
      </c>
      <c r="B2966" s="2" t="s">
        <v>58</v>
      </c>
      <c r="C2966" s="2" t="s">
        <v>2057</v>
      </c>
      <c r="D2966" s="2" t="s">
        <v>50</v>
      </c>
      <c r="E2966" s="2" t="s">
        <v>278</v>
      </c>
      <c r="F2966" s="5">
        <v>330</v>
      </c>
      <c r="G2966">
        <v>1</v>
      </c>
      <c r="H2966" t="s">
        <v>6433</v>
      </c>
    </row>
    <row r="2967" spans="1:8" x14ac:dyDescent="0.25">
      <c r="A2967" s="2" t="s">
        <v>2065</v>
      </c>
      <c r="B2967" s="2" t="s">
        <v>58</v>
      </c>
      <c r="C2967" s="2" t="s">
        <v>2057</v>
      </c>
      <c r="D2967" s="2" t="s">
        <v>50</v>
      </c>
      <c r="E2967" s="2" t="s">
        <v>278</v>
      </c>
      <c r="F2967" s="5">
        <v>585</v>
      </c>
      <c r="G2967">
        <v>1</v>
      </c>
      <c r="H2967" t="s">
        <v>6434</v>
      </c>
    </row>
    <row r="2968" spans="1:8" x14ac:dyDescent="0.25">
      <c r="A2968" s="2" t="s">
        <v>2066</v>
      </c>
      <c r="B2968" s="2" t="s">
        <v>58</v>
      </c>
      <c r="C2968" s="2" t="s">
        <v>2057</v>
      </c>
      <c r="D2968" s="2" t="s">
        <v>50</v>
      </c>
      <c r="E2968" s="2" t="s">
        <v>278</v>
      </c>
      <c r="F2968" s="5">
        <v>115</v>
      </c>
      <c r="G2968">
        <v>1</v>
      </c>
      <c r="H2968" t="s">
        <v>6435</v>
      </c>
    </row>
    <row r="2969" spans="1:8" x14ac:dyDescent="0.25">
      <c r="A2969" s="2" t="s">
        <v>2067</v>
      </c>
      <c r="B2969" s="2" t="s">
        <v>58</v>
      </c>
      <c r="C2969" s="2" t="s">
        <v>2037</v>
      </c>
      <c r="D2969" s="2" t="s">
        <v>50</v>
      </c>
      <c r="E2969" s="2" t="s">
        <v>278</v>
      </c>
      <c r="F2969" s="5">
        <v>736</v>
      </c>
      <c r="G2969">
        <v>1</v>
      </c>
      <c r="H2969" t="s">
        <v>6436</v>
      </c>
    </row>
    <row r="2970" spans="1:8" x14ac:dyDescent="0.25">
      <c r="A2970" s="2" t="s">
        <v>2068</v>
      </c>
      <c r="B2970" s="2" t="s">
        <v>58</v>
      </c>
      <c r="C2970" s="2" t="s">
        <v>2057</v>
      </c>
      <c r="D2970" s="2" t="s">
        <v>50</v>
      </c>
      <c r="E2970" s="2" t="s">
        <v>278</v>
      </c>
      <c r="F2970" s="5">
        <v>294</v>
      </c>
      <c r="G2970">
        <v>1</v>
      </c>
      <c r="H2970" t="s">
        <v>6437</v>
      </c>
    </row>
    <row r="2971" spans="1:8" x14ac:dyDescent="0.25">
      <c r="A2971" s="2" t="s">
        <v>2069</v>
      </c>
      <c r="B2971" s="2" t="s">
        <v>58</v>
      </c>
      <c r="C2971" s="2" t="s">
        <v>2057</v>
      </c>
      <c r="D2971" s="2" t="s">
        <v>50</v>
      </c>
      <c r="E2971" s="2" t="s">
        <v>278</v>
      </c>
      <c r="F2971" s="5">
        <v>153</v>
      </c>
      <c r="G2971">
        <v>1</v>
      </c>
      <c r="H2971" t="s">
        <v>6438</v>
      </c>
    </row>
    <row r="2972" spans="1:8" x14ac:dyDescent="0.25">
      <c r="A2972" s="2" t="s">
        <v>2070</v>
      </c>
      <c r="B2972" s="2" t="s">
        <v>58</v>
      </c>
      <c r="C2972" s="2" t="s">
        <v>2037</v>
      </c>
      <c r="D2972" s="2" t="s">
        <v>50</v>
      </c>
      <c r="E2972" s="2" t="s">
        <v>278</v>
      </c>
      <c r="F2972" s="5">
        <v>670</v>
      </c>
      <c r="G2972">
        <v>1</v>
      </c>
      <c r="H2972" t="s">
        <v>6439</v>
      </c>
    </row>
    <row r="2973" spans="1:8" x14ac:dyDescent="0.25">
      <c r="A2973" s="2" t="s">
        <v>2071</v>
      </c>
      <c r="B2973" s="2" t="s">
        <v>58</v>
      </c>
      <c r="C2973" s="2" t="s">
        <v>2037</v>
      </c>
      <c r="D2973" s="2" t="s">
        <v>50</v>
      </c>
      <c r="E2973" s="2" t="s">
        <v>278</v>
      </c>
      <c r="F2973" s="5">
        <v>907</v>
      </c>
      <c r="G2973">
        <v>1</v>
      </c>
      <c r="H2973" t="s">
        <v>6440</v>
      </c>
    </row>
    <row r="2974" spans="1:8" x14ac:dyDescent="0.25">
      <c r="A2974" s="2" t="s">
        <v>2071</v>
      </c>
      <c r="B2974" s="2" t="s">
        <v>276</v>
      </c>
      <c r="C2974" s="2" t="s">
        <v>2039</v>
      </c>
      <c r="D2974" s="2" t="s">
        <v>50</v>
      </c>
      <c r="E2974" s="2" t="s">
        <v>278</v>
      </c>
      <c r="F2974" s="5">
        <v>2</v>
      </c>
      <c r="G2974">
        <v>2</v>
      </c>
      <c r="H2974" t="s">
        <v>6441</v>
      </c>
    </row>
    <row r="2975" spans="1:8" x14ac:dyDescent="0.25">
      <c r="A2975" s="2" t="s">
        <v>2072</v>
      </c>
      <c r="B2975" s="2" t="s">
        <v>276</v>
      </c>
      <c r="C2975" s="2" t="s">
        <v>2039</v>
      </c>
      <c r="D2975" s="2" t="s">
        <v>50</v>
      </c>
      <c r="E2975" s="2" t="s">
        <v>278</v>
      </c>
      <c r="F2975" s="5">
        <v>862</v>
      </c>
      <c r="G2975">
        <v>1</v>
      </c>
      <c r="H2975" t="s">
        <v>6442</v>
      </c>
    </row>
    <row r="2976" spans="1:8" x14ac:dyDescent="0.25">
      <c r="A2976" s="2" t="s">
        <v>2072</v>
      </c>
      <c r="B2976" s="2" t="s">
        <v>276</v>
      </c>
      <c r="C2976" s="2" t="s">
        <v>1124</v>
      </c>
      <c r="D2976" s="2" t="s">
        <v>50</v>
      </c>
      <c r="E2976" s="2" t="s">
        <v>278</v>
      </c>
      <c r="F2976" s="5">
        <v>303</v>
      </c>
      <c r="G2976">
        <v>2</v>
      </c>
      <c r="H2976" t="s">
        <v>6443</v>
      </c>
    </row>
    <row r="2977" spans="1:8" x14ac:dyDescent="0.25">
      <c r="A2977" s="2" t="s">
        <v>2072</v>
      </c>
      <c r="B2977" s="2" t="s">
        <v>58</v>
      </c>
      <c r="C2977" s="2" t="s">
        <v>2037</v>
      </c>
      <c r="D2977" s="2" t="s">
        <v>50</v>
      </c>
      <c r="E2977" s="2" t="s">
        <v>278</v>
      </c>
      <c r="F2977" s="5">
        <v>7</v>
      </c>
      <c r="G2977">
        <v>3</v>
      </c>
      <c r="H2977" t="s">
        <v>6444</v>
      </c>
    </row>
    <row r="2978" spans="1:8" x14ac:dyDescent="0.25">
      <c r="A2978" s="2" t="s">
        <v>2072</v>
      </c>
      <c r="B2978" s="2" t="s">
        <v>276</v>
      </c>
      <c r="C2978" s="2" t="s">
        <v>1093</v>
      </c>
      <c r="D2978" s="2" t="s">
        <v>50</v>
      </c>
      <c r="E2978" s="2" t="s">
        <v>278</v>
      </c>
      <c r="F2978" s="5">
        <v>1</v>
      </c>
      <c r="G2978">
        <v>4</v>
      </c>
      <c r="H2978" t="s">
        <v>6445</v>
      </c>
    </row>
    <row r="2979" spans="1:8" x14ac:dyDescent="0.25">
      <c r="A2979" s="2" t="s">
        <v>2073</v>
      </c>
      <c r="B2979" s="2" t="s">
        <v>276</v>
      </c>
      <c r="C2979" s="2" t="s">
        <v>1093</v>
      </c>
      <c r="D2979" s="2" t="s">
        <v>50</v>
      </c>
      <c r="E2979" s="2" t="s">
        <v>278</v>
      </c>
      <c r="F2979" s="5">
        <v>499</v>
      </c>
      <c r="G2979">
        <v>1</v>
      </c>
      <c r="H2979" t="s">
        <v>6446</v>
      </c>
    </row>
    <row r="2980" spans="1:8" x14ac:dyDescent="0.25">
      <c r="A2980" s="2" t="s">
        <v>2073</v>
      </c>
      <c r="B2980" s="2" t="s">
        <v>276</v>
      </c>
      <c r="C2980" s="2" t="s">
        <v>2039</v>
      </c>
      <c r="D2980" s="2" t="s">
        <v>50</v>
      </c>
      <c r="E2980" s="2" t="s">
        <v>278</v>
      </c>
      <c r="F2980" s="5">
        <v>320</v>
      </c>
      <c r="G2980">
        <v>2</v>
      </c>
      <c r="H2980" t="s">
        <v>6447</v>
      </c>
    </row>
    <row r="2981" spans="1:8" x14ac:dyDescent="0.25">
      <c r="A2981" s="2" t="s">
        <v>2073</v>
      </c>
      <c r="B2981" s="2" t="s">
        <v>276</v>
      </c>
      <c r="C2981" s="2" t="s">
        <v>1124</v>
      </c>
      <c r="D2981" s="2" t="s">
        <v>50</v>
      </c>
      <c r="E2981" s="2" t="s">
        <v>278</v>
      </c>
      <c r="F2981" s="5">
        <v>6</v>
      </c>
      <c r="G2981">
        <v>3</v>
      </c>
      <c r="H2981" t="s">
        <v>6448</v>
      </c>
    </row>
    <row r="2982" spans="1:8" x14ac:dyDescent="0.25">
      <c r="A2982" s="2" t="s">
        <v>2074</v>
      </c>
      <c r="B2982" s="2" t="s">
        <v>276</v>
      </c>
      <c r="C2982" s="2" t="s">
        <v>2039</v>
      </c>
      <c r="D2982" s="2" t="s">
        <v>50</v>
      </c>
      <c r="E2982" s="2" t="s">
        <v>278</v>
      </c>
      <c r="F2982" s="5">
        <v>1104</v>
      </c>
      <c r="G2982">
        <v>1</v>
      </c>
      <c r="H2982" t="s">
        <v>6449</v>
      </c>
    </row>
    <row r="2983" spans="1:8" x14ac:dyDescent="0.25">
      <c r="A2983" s="2" t="s">
        <v>2074</v>
      </c>
      <c r="B2983" s="2" t="s">
        <v>276</v>
      </c>
      <c r="C2983" s="2" t="s">
        <v>1093</v>
      </c>
      <c r="D2983" s="2" t="s">
        <v>50</v>
      </c>
      <c r="E2983" s="2" t="s">
        <v>278</v>
      </c>
      <c r="F2983" s="5">
        <v>65</v>
      </c>
      <c r="G2983">
        <v>2</v>
      </c>
      <c r="H2983" t="s">
        <v>6450</v>
      </c>
    </row>
    <row r="2984" spans="1:8" x14ac:dyDescent="0.25">
      <c r="A2984" s="2" t="s">
        <v>2074</v>
      </c>
      <c r="B2984" s="2" t="s">
        <v>307</v>
      </c>
      <c r="C2984" s="2" t="s">
        <v>322</v>
      </c>
      <c r="D2984" s="2" t="s">
        <v>50</v>
      </c>
      <c r="E2984" s="2" t="s">
        <v>278</v>
      </c>
      <c r="F2984" s="5">
        <v>21</v>
      </c>
      <c r="G2984">
        <v>3</v>
      </c>
      <c r="H2984" t="s">
        <v>6451</v>
      </c>
    </row>
    <row r="2985" spans="1:8" x14ac:dyDescent="0.25">
      <c r="A2985" s="2" t="s">
        <v>2075</v>
      </c>
      <c r="B2985" s="2" t="s">
        <v>197</v>
      </c>
      <c r="C2985" s="2" t="s">
        <v>2076</v>
      </c>
      <c r="D2985" s="2" t="s">
        <v>50</v>
      </c>
      <c r="E2985" s="2" t="s">
        <v>199</v>
      </c>
      <c r="F2985" s="5">
        <v>14</v>
      </c>
      <c r="G2985">
        <v>1</v>
      </c>
      <c r="H2985" t="s">
        <v>6452</v>
      </c>
    </row>
    <row r="2986" spans="1:8" x14ac:dyDescent="0.25">
      <c r="A2986" s="2" t="s">
        <v>2077</v>
      </c>
      <c r="B2986" s="2" t="s">
        <v>197</v>
      </c>
      <c r="C2986" s="2" t="s">
        <v>2076</v>
      </c>
      <c r="D2986" s="2" t="s">
        <v>50</v>
      </c>
      <c r="E2986" s="2" t="s">
        <v>199</v>
      </c>
      <c r="F2986" s="5">
        <v>1221</v>
      </c>
      <c r="G2986">
        <v>1</v>
      </c>
      <c r="H2986" t="s">
        <v>6453</v>
      </c>
    </row>
    <row r="2987" spans="1:8" x14ac:dyDescent="0.25">
      <c r="A2987" s="2" t="s">
        <v>2077</v>
      </c>
      <c r="B2987" s="2" t="s">
        <v>197</v>
      </c>
      <c r="C2987" s="2" t="s">
        <v>214</v>
      </c>
      <c r="D2987" s="2" t="s">
        <v>50</v>
      </c>
      <c r="E2987" s="2" t="s">
        <v>199</v>
      </c>
      <c r="F2987" s="5">
        <v>440</v>
      </c>
      <c r="G2987">
        <v>2</v>
      </c>
      <c r="H2987" t="s">
        <v>6454</v>
      </c>
    </row>
    <row r="2988" spans="1:8" x14ac:dyDescent="0.25">
      <c r="A2988" s="2" t="s">
        <v>2078</v>
      </c>
      <c r="B2988" s="2" t="s">
        <v>197</v>
      </c>
      <c r="C2988" s="2" t="s">
        <v>2076</v>
      </c>
      <c r="D2988" s="2" t="s">
        <v>50</v>
      </c>
      <c r="E2988" s="2" t="s">
        <v>199</v>
      </c>
      <c r="F2988" s="5">
        <v>63</v>
      </c>
      <c r="G2988">
        <v>1</v>
      </c>
      <c r="H2988" t="s">
        <v>6455</v>
      </c>
    </row>
    <row r="2989" spans="1:8" x14ac:dyDescent="0.25">
      <c r="A2989" s="2" t="s">
        <v>2079</v>
      </c>
      <c r="B2989" s="2" t="s">
        <v>197</v>
      </c>
      <c r="C2989" s="2" t="s">
        <v>2076</v>
      </c>
      <c r="D2989" s="2" t="s">
        <v>50</v>
      </c>
      <c r="E2989" s="2" t="s">
        <v>199</v>
      </c>
      <c r="F2989" s="5">
        <v>1726</v>
      </c>
      <c r="G2989">
        <v>1</v>
      </c>
      <c r="H2989" t="s">
        <v>6456</v>
      </c>
    </row>
    <row r="2990" spans="1:8" x14ac:dyDescent="0.25">
      <c r="A2990" s="2" t="s">
        <v>2080</v>
      </c>
      <c r="B2990" s="2" t="s">
        <v>197</v>
      </c>
      <c r="C2990" s="2" t="s">
        <v>214</v>
      </c>
      <c r="D2990" s="2" t="s">
        <v>50</v>
      </c>
      <c r="E2990" s="2" t="s">
        <v>199</v>
      </c>
      <c r="F2990" s="5">
        <v>613</v>
      </c>
      <c r="G2990">
        <v>1</v>
      </c>
      <c r="H2990" t="s">
        <v>6457</v>
      </c>
    </row>
    <row r="2991" spans="1:8" x14ac:dyDescent="0.25">
      <c r="A2991" s="2" t="s">
        <v>2080</v>
      </c>
      <c r="B2991" s="2" t="s">
        <v>197</v>
      </c>
      <c r="C2991" s="2" t="s">
        <v>213</v>
      </c>
      <c r="D2991" s="2" t="s">
        <v>50</v>
      </c>
      <c r="E2991" s="2" t="s">
        <v>199</v>
      </c>
      <c r="F2991" s="5">
        <v>82</v>
      </c>
      <c r="G2991">
        <v>2</v>
      </c>
      <c r="H2991" t="s">
        <v>6458</v>
      </c>
    </row>
    <row r="2992" spans="1:8" x14ac:dyDescent="0.25">
      <c r="A2992" s="2" t="s">
        <v>2081</v>
      </c>
      <c r="B2992" s="2" t="s">
        <v>197</v>
      </c>
      <c r="C2992" s="2" t="s">
        <v>214</v>
      </c>
      <c r="D2992" s="2" t="s">
        <v>50</v>
      </c>
      <c r="E2992" s="2" t="s">
        <v>199</v>
      </c>
      <c r="F2992" s="5">
        <v>178</v>
      </c>
      <c r="G2992">
        <v>1</v>
      </c>
      <c r="H2992" t="s">
        <v>6459</v>
      </c>
    </row>
    <row r="2993" spans="1:8" x14ac:dyDescent="0.25">
      <c r="A2993" s="2" t="s">
        <v>2081</v>
      </c>
      <c r="B2993" s="2" t="s">
        <v>197</v>
      </c>
      <c r="C2993" s="2" t="s">
        <v>213</v>
      </c>
      <c r="D2993" s="2" t="s">
        <v>50</v>
      </c>
      <c r="E2993" s="2" t="s">
        <v>199</v>
      </c>
      <c r="F2993" s="5">
        <v>104</v>
      </c>
      <c r="G2993">
        <v>2</v>
      </c>
      <c r="H2993" t="s">
        <v>6460</v>
      </c>
    </row>
    <row r="2994" spans="1:8" x14ac:dyDescent="0.25">
      <c r="A2994" s="2" t="s">
        <v>2082</v>
      </c>
      <c r="B2994" s="2" t="s">
        <v>197</v>
      </c>
      <c r="C2994" s="2" t="s">
        <v>1037</v>
      </c>
      <c r="D2994" s="2" t="s">
        <v>50</v>
      </c>
      <c r="E2994" s="2" t="s">
        <v>199</v>
      </c>
      <c r="F2994" s="5">
        <v>635</v>
      </c>
      <c r="G2994">
        <v>1</v>
      </c>
      <c r="H2994" t="s">
        <v>6461</v>
      </c>
    </row>
    <row r="2995" spans="1:8" x14ac:dyDescent="0.25">
      <c r="A2995" s="2" t="s">
        <v>2082</v>
      </c>
      <c r="B2995" s="2" t="s">
        <v>197</v>
      </c>
      <c r="C2995" s="2" t="s">
        <v>200</v>
      </c>
      <c r="D2995" s="2" t="s">
        <v>50</v>
      </c>
      <c r="E2995" s="2" t="s">
        <v>199</v>
      </c>
      <c r="F2995" s="5">
        <v>355</v>
      </c>
      <c r="G2995">
        <v>2</v>
      </c>
      <c r="H2995" t="s">
        <v>6462</v>
      </c>
    </row>
    <row r="2996" spans="1:8" x14ac:dyDescent="0.25">
      <c r="A2996" s="2" t="s">
        <v>2082</v>
      </c>
      <c r="B2996" s="2" t="s">
        <v>197</v>
      </c>
      <c r="C2996" s="2" t="s">
        <v>2076</v>
      </c>
      <c r="D2996" s="2" t="s">
        <v>50</v>
      </c>
      <c r="E2996" s="2" t="s">
        <v>199</v>
      </c>
      <c r="F2996" s="5">
        <v>165</v>
      </c>
      <c r="G2996">
        <v>3</v>
      </c>
      <c r="H2996" t="s">
        <v>6463</v>
      </c>
    </row>
    <row r="2997" spans="1:8" x14ac:dyDescent="0.25">
      <c r="A2997" s="2" t="s">
        <v>2082</v>
      </c>
      <c r="B2997" s="2" t="s">
        <v>197</v>
      </c>
      <c r="C2997" s="2" t="s">
        <v>1032</v>
      </c>
      <c r="D2997" s="2" t="s">
        <v>50</v>
      </c>
      <c r="E2997" s="2" t="s">
        <v>199</v>
      </c>
      <c r="F2997" s="5">
        <v>13</v>
      </c>
      <c r="G2997">
        <v>4</v>
      </c>
      <c r="H2997" t="s">
        <v>6464</v>
      </c>
    </row>
    <row r="2998" spans="1:8" x14ac:dyDescent="0.25">
      <c r="A2998" s="2" t="s">
        <v>2082</v>
      </c>
      <c r="B2998" s="2" t="s">
        <v>197</v>
      </c>
      <c r="C2998" s="2" t="s">
        <v>1382</v>
      </c>
      <c r="D2998" s="2" t="s">
        <v>50</v>
      </c>
      <c r="E2998" s="2" t="s">
        <v>199</v>
      </c>
      <c r="F2998" s="5">
        <v>2</v>
      </c>
      <c r="G2998">
        <v>5</v>
      </c>
      <c r="H2998" t="s">
        <v>6465</v>
      </c>
    </row>
    <row r="2999" spans="1:8" x14ac:dyDescent="0.25">
      <c r="A2999" s="2" t="s">
        <v>2083</v>
      </c>
      <c r="B2999" s="2" t="s">
        <v>197</v>
      </c>
      <c r="C2999" s="2" t="s">
        <v>1032</v>
      </c>
      <c r="D2999" s="2" t="s">
        <v>50</v>
      </c>
      <c r="E2999" s="2" t="s">
        <v>199</v>
      </c>
      <c r="F2999" s="5">
        <v>753</v>
      </c>
      <c r="G2999">
        <v>1</v>
      </c>
      <c r="H2999" t="s">
        <v>6466</v>
      </c>
    </row>
    <row r="3000" spans="1:8" x14ac:dyDescent="0.25">
      <c r="A3000" s="2" t="s">
        <v>2083</v>
      </c>
      <c r="B3000" s="2" t="s">
        <v>197</v>
      </c>
      <c r="C3000" s="2" t="s">
        <v>214</v>
      </c>
      <c r="D3000" s="2" t="s">
        <v>50</v>
      </c>
      <c r="E3000" s="2" t="s">
        <v>199</v>
      </c>
      <c r="F3000" s="5">
        <v>382</v>
      </c>
      <c r="G3000">
        <v>2</v>
      </c>
      <c r="H3000" t="s">
        <v>6467</v>
      </c>
    </row>
    <row r="3001" spans="1:8" x14ac:dyDescent="0.25">
      <c r="A3001" s="2" t="s">
        <v>2083</v>
      </c>
      <c r="B3001" s="2" t="s">
        <v>197</v>
      </c>
      <c r="C3001" s="2" t="s">
        <v>1354</v>
      </c>
      <c r="D3001" s="2" t="s">
        <v>50</v>
      </c>
      <c r="E3001" s="2" t="s">
        <v>199</v>
      </c>
      <c r="F3001" s="5">
        <v>234</v>
      </c>
      <c r="G3001">
        <v>3</v>
      </c>
      <c r="H3001" t="s">
        <v>6468</v>
      </c>
    </row>
    <row r="3002" spans="1:8" x14ac:dyDescent="0.25">
      <c r="A3002" s="2" t="s">
        <v>2083</v>
      </c>
      <c r="B3002" s="2" t="s">
        <v>197</v>
      </c>
      <c r="C3002" s="2" t="s">
        <v>2076</v>
      </c>
      <c r="D3002" s="2" t="s">
        <v>50</v>
      </c>
      <c r="E3002" s="2" t="s">
        <v>199</v>
      </c>
      <c r="F3002" s="5">
        <v>151</v>
      </c>
      <c r="G3002">
        <v>4</v>
      </c>
      <c r="H3002" t="s">
        <v>6469</v>
      </c>
    </row>
    <row r="3003" spans="1:8" x14ac:dyDescent="0.25">
      <c r="A3003" s="2" t="s">
        <v>2083</v>
      </c>
      <c r="B3003" s="2" t="s">
        <v>197</v>
      </c>
      <c r="C3003" s="2" t="s">
        <v>1037</v>
      </c>
      <c r="D3003" s="2" t="s">
        <v>50</v>
      </c>
      <c r="E3003" s="2" t="s">
        <v>199</v>
      </c>
      <c r="F3003" s="5">
        <v>31</v>
      </c>
      <c r="G3003">
        <v>5</v>
      </c>
      <c r="H3003" t="s">
        <v>6470</v>
      </c>
    </row>
    <row r="3004" spans="1:8" x14ac:dyDescent="0.25">
      <c r="A3004" s="2" t="s">
        <v>2083</v>
      </c>
      <c r="B3004" s="2" t="s">
        <v>197</v>
      </c>
      <c r="C3004" s="2" t="s">
        <v>213</v>
      </c>
      <c r="D3004" s="2" t="s">
        <v>50</v>
      </c>
      <c r="E3004" s="2" t="s">
        <v>199</v>
      </c>
      <c r="F3004" s="5">
        <v>1</v>
      </c>
      <c r="G3004">
        <v>6</v>
      </c>
      <c r="H3004" t="s">
        <v>6471</v>
      </c>
    </row>
    <row r="3005" spans="1:8" x14ac:dyDescent="0.25">
      <c r="A3005" s="2" t="s">
        <v>2084</v>
      </c>
      <c r="B3005" s="2" t="s">
        <v>197</v>
      </c>
      <c r="C3005" s="2" t="s">
        <v>214</v>
      </c>
      <c r="D3005" s="2" t="s">
        <v>50</v>
      </c>
      <c r="E3005" s="2" t="s">
        <v>199</v>
      </c>
      <c r="F3005" s="5">
        <v>838</v>
      </c>
      <c r="G3005">
        <v>1</v>
      </c>
      <c r="H3005" t="s">
        <v>6472</v>
      </c>
    </row>
    <row r="3006" spans="1:8" x14ac:dyDescent="0.25">
      <c r="A3006" s="2" t="s">
        <v>2084</v>
      </c>
      <c r="B3006" s="2" t="s">
        <v>197</v>
      </c>
      <c r="C3006" s="2" t="s">
        <v>213</v>
      </c>
      <c r="D3006" s="2" t="s">
        <v>50</v>
      </c>
      <c r="E3006" s="2" t="s">
        <v>199</v>
      </c>
      <c r="F3006" s="5">
        <v>121</v>
      </c>
      <c r="G3006">
        <v>2</v>
      </c>
      <c r="H3006" t="s">
        <v>6473</v>
      </c>
    </row>
    <row r="3007" spans="1:8" x14ac:dyDescent="0.25">
      <c r="A3007" s="2" t="s">
        <v>2084</v>
      </c>
      <c r="B3007" s="2" t="s">
        <v>197</v>
      </c>
      <c r="C3007" s="2" t="s">
        <v>2076</v>
      </c>
      <c r="D3007" s="2" t="s">
        <v>50</v>
      </c>
      <c r="E3007" s="2" t="s">
        <v>199</v>
      </c>
      <c r="F3007" s="5">
        <v>1</v>
      </c>
      <c r="G3007">
        <v>3</v>
      </c>
      <c r="H3007" t="s">
        <v>6474</v>
      </c>
    </row>
    <row r="3008" spans="1:8" x14ac:dyDescent="0.25">
      <c r="A3008" s="2" t="s">
        <v>2085</v>
      </c>
      <c r="B3008" s="2" t="s">
        <v>197</v>
      </c>
      <c r="C3008" s="2" t="s">
        <v>213</v>
      </c>
      <c r="D3008" s="2" t="s">
        <v>50</v>
      </c>
      <c r="E3008" s="2" t="s">
        <v>199</v>
      </c>
      <c r="F3008" s="5">
        <v>1035</v>
      </c>
      <c r="G3008">
        <v>1</v>
      </c>
      <c r="H3008" t="s">
        <v>6475</v>
      </c>
    </row>
    <row r="3009" spans="1:8" x14ac:dyDescent="0.25">
      <c r="A3009" s="2" t="s">
        <v>2085</v>
      </c>
      <c r="B3009" s="2" t="s">
        <v>58</v>
      </c>
      <c r="C3009" s="2" t="s">
        <v>202</v>
      </c>
      <c r="D3009" s="2" t="s">
        <v>50</v>
      </c>
      <c r="E3009" s="2" t="s">
        <v>199</v>
      </c>
      <c r="F3009" s="5">
        <v>2</v>
      </c>
      <c r="G3009">
        <v>2</v>
      </c>
      <c r="H3009" t="s">
        <v>6476</v>
      </c>
    </row>
    <row r="3010" spans="1:8" x14ac:dyDescent="0.25">
      <c r="A3010" s="2" t="s">
        <v>2086</v>
      </c>
      <c r="B3010" s="2" t="s">
        <v>197</v>
      </c>
      <c r="C3010" s="2" t="s">
        <v>213</v>
      </c>
      <c r="D3010" s="2" t="s">
        <v>50</v>
      </c>
      <c r="E3010" s="2" t="s">
        <v>199</v>
      </c>
      <c r="F3010" s="5">
        <v>1383</v>
      </c>
      <c r="G3010">
        <v>1</v>
      </c>
      <c r="H3010" t="s">
        <v>6477</v>
      </c>
    </row>
    <row r="3011" spans="1:8" x14ac:dyDescent="0.25">
      <c r="A3011" s="2" t="s">
        <v>2086</v>
      </c>
      <c r="B3011" s="2" t="s">
        <v>197</v>
      </c>
      <c r="C3011" s="2" t="s">
        <v>214</v>
      </c>
      <c r="D3011" s="2" t="s">
        <v>50</v>
      </c>
      <c r="E3011" s="2" t="s">
        <v>199</v>
      </c>
      <c r="F3011" s="5">
        <v>46</v>
      </c>
      <c r="G3011">
        <v>2</v>
      </c>
      <c r="H3011" t="s">
        <v>6478</v>
      </c>
    </row>
    <row r="3012" spans="1:8" x14ac:dyDescent="0.25">
      <c r="A3012" s="2" t="s">
        <v>2086</v>
      </c>
      <c r="B3012" s="2" t="s">
        <v>197</v>
      </c>
      <c r="C3012" s="2" t="s">
        <v>1354</v>
      </c>
      <c r="D3012" s="2" t="s">
        <v>50</v>
      </c>
      <c r="E3012" s="2" t="s">
        <v>199</v>
      </c>
      <c r="F3012" s="5">
        <v>3</v>
      </c>
      <c r="G3012">
        <v>3</v>
      </c>
      <c r="H3012" t="s">
        <v>6479</v>
      </c>
    </row>
    <row r="3013" spans="1:8" x14ac:dyDescent="0.25">
      <c r="A3013" s="2" t="s">
        <v>2087</v>
      </c>
      <c r="B3013" s="2" t="s">
        <v>58</v>
      </c>
      <c r="C3013" s="2" t="s">
        <v>1329</v>
      </c>
      <c r="D3013" s="2" t="s">
        <v>50</v>
      </c>
      <c r="E3013" s="2" t="s">
        <v>199</v>
      </c>
      <c r="F3013" s="5">
        <v>1196</v>
      </c>
      <c r="G3013">
        <v>1</v>
      </c>
      <c r="H3013" t="s">
        <v>6480</v>
      </c>
    </row>
    <row r="3014" spans="1:8" x14ac:dyDescent="0.25">
      <c r="A3014" s="2" t="s">
        <v>2087</v>
      </c>
      <c r="B3014" s="2" t="s">
        <v>197</v>
      </c>
      <c r="C3014" s="2" t="s">
        <v>1354</v>
      </c>
      <c r="D3014" s="2" t="s">
        <v>50</v>
      </c>
      <c r="E3014" s="2" t="s">
        <v>199</v>
      </c>
      <c r="F3014" s="5">
        <v>51</v>
      </c>
      <c r="G3014">
        <v>2</v>
      </c>
      <c r="H3014" t="s">
        <v>6481</v>
      </c>
    </row>
    <row r="3015" spans="1:8" x14ac:dyDescent="0.25">
      <c r="A3015" s="2" t="s">
        <v>2088</v>
      </c>
      <c r="B3015" s="2" t="s">
        <v>58</v>
      </c>
      <c r="C3015" s="2" t="s">
        <v>1329</v>
      </c>
      <c r="D3015" s="2" t="s">
        <v>50</v>
      </c>
      <c r="E3015" s="2" t="s">
        <v>199</v>
      </c>
      <c r="F3015" s="5">
        <v>819</v>
      </c>
      <c r="G3015">
        <v>1</v>
      </c>
      <c r="H3015" t="s">
        <v>6482</v>
      </c>
    </row>
    <row r="3016" spans="1:8" x14ac:dyDescent="0.25">
      <c r="A3016" s="2" t="s">
        <v>2088</v>
      </c>
      <c r="B3016" s="2" t="s">
        <v>197</v>
      </c>
      <c r="C3016" s="2" t="s">
        <v>1354</v>
      </c>
      <c r="D3016" s="2" t="s">
        <v>50</v>
      </c>
      <c r="E3016" s="2" t="s">
        <v>199</v>
      </c>
      <c r="F3016" s="5">
        <v>125</v>
      </c>
      <c r="G3016">
        <v>2</v>
      </c>
      <c r="H3016" t="s">
        <v>6483</v>
      </c>
    </row>
    <row r="3017" spans="1:8" x14ac:dyDescent="0.25">
      <c r="A3017" s="2" t="s">
        <v>2089</v>
      </c>
      <c r="B3017" s="2" t="s">
        <v>58</v>
      </c>
      <c r="C3017" s="2" t="s">
        <v>2090</v>
      </c>
      <c r="D3017" s="2" t="s">
        <v>50</v>
      </c>
      <c r="E3017" s="2" t="s">
        <v>278</v>
      </c>
      <c r="F3017" s="5">
        <v>1286</v>
      </c>
      <c r="G3017">
        <v>1</v>
      </c>
      <c r="H3017" t="s">
        <v>6484</v>
      </c>
    </row>
    <row r="3018" spans="1:8" x14ac:dyDescent="0.25">
      <c r="A3018" s="2" t="s">
        <v>2089</v>
      </c>
      <c r="B3018" s="2" t="s">
        <v>58</v>
      </c>
      <c r="C3018" s="2" t="s">
        <v>2091</v>
      </c>
      <c r="D3018" s="2" t="s">
        <v>50</v>
      </c>
      <c r="E3018" s="2" t="s">
        <v>278</v>
      </c>
      <c r="F3018" s="5">
        <v>2</v>
      </c>
      <c r="G3018">
        <v>2</v>
      </c>
      <c r="H3018" t="s">
        <v>6485</v>
      </c>
    </row>
    <row r="3019" spans="1:8" x14ac:dyDescent="0.25">
      <c r="A3019" s="2" t="s">
        <v>2092</v>
      </c>
      <c r="B3019" s="2" t="s">
        <v>58</v>
      </c>
      <c r="C3019" s="2" t="s">
        <v>2091</v>
      </c>
      <c r="D3019" s="2" t="s">
        <v>50</v>
      </c>
      <c r="E3019" s="2" t="s">
        <v>278</v>
      </c>
      <c r="F3019" s="5">
        <v>560</v>
      </c>
      <c r="G3019">
        <v>1</v>
      </c>
      <c r="H3019" t="s">
        <v>6486</v>
      </c>
    </row>
    <row r="3020" spans="1:8" x14ac:dyDescent="0.25">
      <c r="A3020" s="2" t="s">
        <v>2092</v>
      </c>
      <c r="B3020" s="2" t="s">
        <v>58</v>
      </c>
      <c r="C3020" s="2" t="s">
        <v>2093</v>
      </c>
      <c r="D3020" s="2" t="s">
        <v>50</v>
      </c>
      <c r="E3020" s="2" t="s">
        <v>278</v>
      </c>
      <c r="F3020" s="5">
        <v>110</v>
      </c>
      <c r="G3020">
        <v>2</v>
      </c>
      <c r="H3020" t="s">
        <v>6487</v>
      </c>
    </row>
    <row r="3021" spans="1:8" x14ac:dyDescent="0.25">
      <c r="A3021" s="2" t="s">
        <v>2092</v>
      </c>
      <c r="B3021" s="2" t="s">
        <v>58</v>
      </c>
      <c r="C3021" s="2" t="s">
        <v>1102</v>
      </c>
      <c r="D3021" s="2" t="s">
        <v>50</v>
      </c>
      <c r="E3021" s="2" t="s">
        <v>278</v>
      </c>
      <c r="F3021" s="5">
        <v>1</v>
      </c>
      <c r="G3021">
        <v>3</v>
      </c>
      <c r="H3021" t="s">
        <v>6488</v>
      </c>
    </row>
    <row r="3022" spans="1:8" x14ac:dyDescent="0.25">
      <c r="A3022" s="2" t="s">
        <v>2094</v>
      </c>
      <c r="B3022" s="2" t="s">
        <v>58</v>
      </c>
      <c r="C3022" s="2" t="s">
        <v>1102</v>
      </c>
      <c r="D3022" s="2" t="s">
        <v>50</v>
      </c>
      <c r="E3022" s="2" t="s">
        <v>278</v>
      </c>
      <c r="F3022" s="5">
        <v>1070</v>
      </c>
      <c r="G3022">
        <v>1</v>
      </c>
      <c r="H3022" t="s">
        <v>6489</v>
      </c>
    </row>
    <row r="3023" spans="1:8" x14ac:dyDescent="0.25">
      <c r="A3023" s="2" t="s">
        <v>2095</v>
      </c>
      <c r="B3023" s="2" t="s">
        <v>58</v>
      </c>
      <c r="C3023" s="2" t="s">
        <v>1936</v>
      </c>
      <c r="D3023" s="2" t="s">
        <v>50</v>
      </c>
      <c r="E3023" s="2" t="s">
        <v>278</v>
      </c>
      <c r="F3023" s="5">
        <v>1224</v>
      </c>
      <c r="G3023">
        <v>1</v>
      </c>
      <c r="H3023" t="s">
        <v>6490</v>
      </c>
    </row>
    <row r="3024" spans="1:8" x14ac:dyDescent="0.25">
      <c r="A3024" s="2" t="s">
        <v>2096</v>
      </c>
      <c r="B3024" s="2" t="s">
        <v>58</v>
      </c>
      <c r="C3024" s="2" t="s">
        <v>1936</v>
      </c>
      <c r="D3024" s="2" t="s">
        <v>50</v>
      </c>
      <c r="E3024" s="2" t="s">
        <v>278</v>
      </c>
      <c r="F3024" s="5">
        <v>619</v>
      </c>
      <c r="G3024">
        <v>1</v>
      </c>
      <c r="H3024" t="s">
        <v>6491</v>
      </c>
    </row>
    <row r="3025" spans="1:8" x14ac:dyDescent="0.25">
      <c r="A3025" s="2" t="s">
        <v>2096</v>
      </c>
      <c r="B3025" s="2" t="s">
        <v>58</v>
      </c>
      <c r="C3025" s="2" t="s">
        <v>175</v>
      </c>
      <c r="D3025" s="2" t="s">
        <v>50</v>
      </c>
      <c r="E3025" s="2" t="s">
        <v>168</v>
      </c>
      <c r="F3025" s="5">
        <v>37</v>
      </c>
      <c r="G3025">
        <v>2</v>
      </c>
      <c r="H3025" t="s">
        <v>6492</v>
      </c>
    </row>
    <row r="3026" spans="1:8" x14ac:dyDescent="0.25">
      <c r="A3026" s="2" t="s">
        <v>2096</v>
      </c>
      <c r="B3026" s="2" t="s">
        <v>1083</v>
      </c>
      <c r="C3026" s="2" t="s">
        <v>1087</v>
      </c>
      <c r="D3026" s="2" t="s">
        <v>50</v>
      </c>
      <c r="E3026" s="2" t="s">
        <v>278</v>
      </c>
      <c r="F3026" s="5">
        <v>2</v>
      </c>
      <c r="G3026">
        <v>3</v>
      </c>
      <c r="H3026" t="s">
        <v>6493</v>
      </c>
    </row>
    <row r="3027" spans="1:8" x14ac:dyDescent="0.25">
      <c r="A3027" s="2" t="s">
        <v>2097</v>
      </c>
      <c r="B3027" s="2" t="s">
        <v>58</v>
      </c>
      <c r="C3027" s="2" t="s">
        <v>1936</v>
      </c>
      <c r="D3027" s="2" t="s">
        <v>50</v>
      </c>
      <c r="E3027" s="2" t="s">
        <v>278</v>
      </c>
      <c r="F3027" s="5">
        <v>528</v>
      </c>
      <c r="G3027">
        <v>1</v>
      </c>
      <c r="H3027" t="s">
        <v>6494</v>
      </c>
    </row>
    <row r="3028" spans="1:8" x14ac:dyDescent="0.25">
      <c r="A3028" s="2" t="s">
        <v>2098</v>
      </c>
      <c r="B3028" s="2" t="s">
        <v>58</v>
      </c>
      <c r="C3028" s="2" t="s">
        <v>1936</v>
      </c>
      <c r="D3028" s="2" t="s">
        <v>50</v>
      </c>
      <c r="E3028" s="2" t="s">
        <v>278</v>
      </c>
      <c r="F3028" s="5">
        <v>403</v>
      </c>
      <c r="G3028">
        <v>1</v>
      </c>
      <c r="H3028" t="s">
        <v>6495</v>
      </c>
    </row>
    <row r="3029" spans="1:8" x14ac:dyDescent="0.25">
      <c r="A3029" s="2" t="s">
        <v>2098</v>
      </c>
      <c r="B3029" s="2" t="s">
        <v>276</v>
      </c>
      <c r="C3029" s="2" t="s">
        <v>1127</v>
      </c>
      <c r="D3029" s="2" t="s">
        <v>50</v>
      </c>
      <c r="E3029" s="2" t="s">
        <v>278</v>
      </c>
      <c r="F3029" s="5">
        <v>60</v>
      </c>
      <c r="G3029">
        <v>2</v>
      </c>
      <c r="H3029" t="s">
        <v>6496</v>
      </c>
    </row>
    <row r="3030" spans="1:8" x14ac:dyDescent="0.25">
      <c r="A3030" s="2" t="s">
        <v>2098</v>
      </c>
      <c r="B3030" s="2" t="s">
        <v>58</v>
      </c>
      <c r="C3030" s="2" t="s">
        <v>2090</v>
      </c>
      <c r="D3030" s="2" t="s">
        <v>50</v>
      </c>
      <c r="E3030" s="2" t="s">
        <v>278</v>
      </c>
      <c r="F3030" s="5">
        <v>21</v>
      </c>
      <c r="G3030">
        <v>3</v>
      </c>
      <c r="H3030" t="s">
        <v>6497</v>
      </c>
    </row>
    <row r="3031" spans="1:8" x14ac:dyDescent="0.25">
      <c r="A3031" s="2" t="s">
        <v>2099</v>
      </c>
      <c r="B3031" s="2" t="s">
        <v>58</v>
      </c>
      <c r="C3031" s="2" t="s">
        <v>2090</v>
      </c>
      <c r="D3031" s="2" t="s">
        <v>50</v>
      </c>
      <c r="E3031" s="2" t="s">
        <v>278</v>
      </c>
      <c r="F3031" s="5">
        <v>631</v>
      </c>
      <c r="G3031">
        <v>1</v>
      </c>
      <c r="H3031" t="s">
        <v>6498</v>
      </c>
    </row>
    <row r="3032" spans="1:8" x14ac:dyDescent="0.25">
      <c r="A3032" s="2" t="s">
        <v>2099</v>
      </c>
      <c r="B3032" s="2" t="s">
        <v>58</v>
      </c>
      <c r="C3032" s="2" t="s">
        <v>2091</v>
      </c>
      <c r="D3032" s="2" t="s">
        <v>50</v>
      </c>
      <c r="E3032" s="2" t="s">
        <v>278</v>
      </c>
      <c r="F3032" s="5">
        <v>244</v>
      </c>
      <c r="G3032">
        <v>2</v>
      </c>
      <c r="H3032" t="s">
        <v>6499</v>
      </c>
    </row>
    <row r="3033" spans="1:8" x14ac:dyDescent="0.25">
      <c r="A3033" s="2" t="s">
        <v>2100</v>
      </c>
      <c r="B3033" s="2" t="s">
        <v>58</v>
      </c>
      <c r="C3033" s="2" t="s">
        <v>1936</v>
      </c>
      <c r="D3033" s="2" t="s">
        <v>50</v>
      </c>
      <c r="E3033" s="2" t="s">
        <v>278</v>
      </c>
      <c r="F3033" s="5">
        <v>478</v>
      </c>
      <c r="G3033">
        <v>1</v>
      </c>
      <c r="H3033" t="s">
        <v>6500</v>
      </c>
    </row>
    <row r="3034" spans="1:8" x14ac:dyDescent="0.25">
      <c r="A3034" s="2" t="s">
        <v>2100</v>
      </c>
      <c r="B3034" s="2" t="s">
        <v>276</v>
      </c>
      <c r="C3034" s="2" t="s">
        <v>1127</v>
      </c>
      <c r="D3034" s="2" t="s">
        <v>50</v>
      </c>
      <c r="E3034" s="2" t="s">
        <v>278</v>
      </c>
      <c r="F3034" s="5">
        <v>451</v>
      </c>
      <c r="G3034">
        <v>2</v>
      </c>
      <c r="H3034" t="s">
        <v>6501</v>
      </c>
    </row>
    <row r="3035" spans="1:8" x14ac:dyDescent="0.25">
      <c r="A3035" s="2" t="s">
        <v>2101</v>
      </c>
      <c r="B3035" s="2" t="s">
        <v>276</v>
      </c>
      <c r="C3035" s="2" t="s">
        <v>1127</v>
      </c>
      <c r="D3035" s="2" t="s">
        <v>50</v>
      </c>
      <c r="E3035" s="2" t="s">
        <v>278</v>
      </c>
      <c r="F3035" s="5">
        <v>788</v>
      </c>
      <c r="G3035">
        <v>1</v>
      </c>
      <c r="H3035" t="s">
        <v>6502</v>
      </c>
    </row>
    <row r="3036" spans="1:8" x14ac:dyDescent="0.25">
      <c r="A3036" s="2" t="s">
        <v>2102</v>
      </c>
      <c r="B3036" s="2" t="s">
        <v>276</v>
      </c>
      <c r="C3036" s="2" t="s">
        <v>1127</v>
      </c>
      <c r="D3036" s="2" t="s">
        <v>50</v>
      </c>
      <c r="E3036" s="2" t="s">
        <v>278</v>
      </c>
      <c r="F3036" s="5">
        <v>788</v>
      </c>
      <c r="G3036">
        <v>1</v>
      </c>
      <c r="H3036" t="s">
        <v>6503</v>
      </c>
    </row>
    <row r="3037" spans="1:8" x14ac:dyDescent="0.25">
      <c r="A3037" s="2" t="s">
        <v>2103</v>
      </c>
      <c r="B3037" s="2" t="s">
        <v>276</v>
      </c>
      <c r="C3037" s="2" t="s">
        <v>1127</v>
      </c>
      <c r="D3037" s="2" t="s">
        <v>50</v>
      </c>
      <c r="E3037" s="2" t="s">
        <v>278</v>
      </c>
      <c r="F3037" s="5">
        <v>305</v>
      </c>
      <c r="G3037">
        <v>1</v>
      </c>
      <c r="H3037" t="s">
        <v>6504</v>
      </c>
    </row>
    <row r="3038" spans="1:8" x14ac:dyDescent="0.25">
      <c r="A3038" s="2" t="s">
        <v>2104</v>
      </c>
      <c r="B3038" s="2" t="s">
        <v>276</v>
      </c>
      <c r="C3038" s="2" t="s">
        <v>1127</v>
      </c>
      <c r="D3038" s="2" t="s">
        <v>50</v>
      </c>
      <c r="E3038" s="2" t="s">
        <v>278</v>
      </c>
      <c r="F3038" s="5">
        <v>783</v>
      </c>
      <c r="G3038">
        <v>1</v>
      </c>
      <c r="H3038" t="s">
        <v>6505</v>
      </c>
    </row>
    <row r="3039" spans="1:8" x14ac:dyDescent="0.25">
      <c r="A3039" s="2" t="s">
        <v>2105</v>
      </c>
      <c r="B3039" s="2" t="s">
        <v>276</v>
      </c>
      <c r="C3039" s="2" t="s">
        <v>1127</v>
      </c>
      <c r="D3039" s="2" t="s">
        <v>50</v>
      </c>
      <c r="E3039" s="2" t="s">
        <v>278</v>
      </c>
      <c r="F3039" s="5">
        <v>380</v>
      </c>
      <c r="G3039">
        <v>1</v>
      </c>
      <c r="H3039" t="s">
        <v>6506</v>
      </c>
    </row>
    <row r="3040" spans="1:8" x14ac:dyDescent="0.25">
      <c r="A3040" s="2" t="s">
        <v>2105</v>
      </c>
      <c r="B3040" s="2" t="s">
        <v>276</v>
      </c>
      <c r="C3040" s="2" t="s">
        <v>1093</v>
      </c>
      <c r="D3040" s="2" t="s">
        <v>50</v>
      </c>
      <c r="E3040" s="2" t="s">
        <v>278</v>
      </c>
      <c r="F3040" s="5">
        <v>1</v>
      </c>
      <c r="G3040">
        <v>2</v>
      </c>
      <c r="H3040" t="s">
        <v>6507</v>
      </c>
    </row>
    <row r="3041" spans="1:8" x14ac:dyDescent="0.25">
      <c r="A3041" s="2" t="s">
        <v>2105</v>
      </c>
      <c r="B3041" s="2" t="s">
        <v>276</v>
      </c>
      <c r="C3041" s="2" t="s">
        <v>1094</v>
      </c>
      <c r="D3041" s="2" t="s">
        <v>50</v>
      </c>
      <c r="E3041" s="2" t="s">
        <v>278</v>
      </c>
      <c r="F3041" s="5">
        <v>1</v>
      </c>
      <c r="G3041">
        <v>3</v>
      </c>
      <c r="H3041" t="s">
        <v>6508</v>
      </c>
    </row>
    <row r="3042" spans="1:8" x14ac:dyDescent="0.25">
      <c r="A3042" s="2" t="s">
        <v>2106</v>
      </c>
      <c r="B3042" s="2" t="s">
        <v>276</v>
      </c>
      <c r="C3042" s="2" t="s">
        <v>1127</v>
      </c>
      <c r="D3042" s="2" t="s">
        <v>50</v>
      </c>
      <c r="E3042" s="2" t="s">
        <v>278</v>
      </c>
      <c r="F3042" s="5">
        <v>619</v>
      </c>
      <c r="G3042">
        <v>1</v>
      </c>
      <c r="H3042" t="s">
        <v>6509</v>
      </c>
    </row>
    <row r="3043" spans="1:8" x14ac:dyDescent="0.25">
      <c r="A3043" s="2" t="s">
        <v>2106</v>
      </c>
      <c r="B3043" s="2" t="s">
        <v>58</v>
      </c>
      <c r="C3043" s="2" t="s">
        <v>1936</v>
      </c>
      <c r="D3043" s="2" t="s">
        <v>50</v>
      </c>
      <c r="E3043" s="2" t="s">
        <v>278</v>
      </c>
      <c r="F3043" s="5">
        <v>6</v>
      </c>
      <c r="G3043">
        <v>2</v>
      </c>
      <c r="H3043" t="s">
        <v>6510</v>
      </c>
    </row>
    <row r="3044" spans="1:8" x14ac:dyDescent="0.25">
      <c r="A3044" s="2" t="s">
        <v>2107</v>
      </c>
      <c r="B3044" s="2" t="s">
        <v>276</v>
      </c>
      <c r="C3044" s="2" t="s">
        <v>1094</v>
      </c>
      <c r="D3044" s="2" t="s">
        <v>50</v>
      </c>
      <c r="E3044" s="2" t="s">
        <v>278</v>
      </c>
      <c r="F3044" s="5">
        <v>612</v>
      </c>
      <c r="G3044">
        <v>1</v>
      </c>
      <c r="H3044" t="s">
        <v>6511</v>
      </c>
    </row>
    <row r="3045" spans="1:8" x14ac:dyDescent="0.25">
      <c r="A3045" s="2" t="s">
        <v>2107</v>
      </c>
      <c r="B3045" s="2" t="s">
        <v>276</v>
      </c>
      <c r="C3045" s="2" t="s">
        <v>1127</v>
      </c>
      <c r="D3045" s="2" t="s">
        <v>50</v>
      </c>
      <c r="E3045" s="2" t="s">
        <v>278</v>
      </c>
      <c r="F3045" s="5">
        <v>155</v>
      </c>
      <c r="G3045">
        <v>2</v>
      </c>
      <c r="H3045" t="s">
        <v>6512</v>
      </c>
    </row>
    <row r="3046" spans="1:8" x14ac:dyDescent="0.25">
      <c r="A3046" s="2" t="s">
        <v>2107</v>
      </c>
      <c r="B3046" s="2" t="s">
        <v>58</v>
      </c>
      <c r="C3046" s="2" t="s">
        <v>2090</v>
      </c>
      <c r="D3046" s="2" t="s">
        <v>50</v>
      </c>
      <c r="E3046" s="2" t="s">
        <v>278</v>
      </c>
      <c r="F3046" s="5">
        <v>41</v>
      </c>
      <c r="G3046">
        <v>3</v>
      </c>
      <c r="H3046" t="s">
        <v>6513</v>
      </c>
    </row>
    <row r="3047" spans="1:8" x14ac:dyDescent="0.25">
      <c r="A3047" s="2" t="s">
        <v>2107</v>
      </c>
      <c r="B3047" s="2" t="s">
        <v>58</v>
      </c>
      <c r="C3047" s="2" t="s">
        <v>2091</v>
      </c>
      <c r="D3047" s="2" t="s">
        <v>50</v>
      </c>
      <c r="E3047" s="2" t="s">
        <v>278</v>
      </c>
      <c r="F3047" s="5">
        <v>4</v>
      </c>
      <c r="G3047">
        <v>4</v>
      </c>
      <c r="H3047" t="s">
        <v>6514</v>
      </c>
    </row>
    <row r="3048" spans="1:8" x14ac:dyDescent="0.25">
      <c r="A3048" s="2" t="s">
        <v>2108</v>
      </c>
      <c r="B3048" s="2" t="s">
        <v>276</v>
      </c>
      <c r="C3048" s="2" t="s">
        <v>1127</v>
      </c>
      <c r="D3048" s="2" t="s">
        <v>50</v>
      </c>
      <c r="E3048" s="2" t="s">
        <v>278</v>
      </c>
      <c r="F3048" s="5">
        <v>213</v>
      </c>
      <c r="G3048">
        <v>1</v>
      </c>
      <c r="H3048" t="s">
        <v>6515</v>
      </c>
    </row>
    <row r="3049" spans="1:8" x14ac:dyDescent="0.25">
      <c r="A3049" s="2" t="s">
        <v>2108</v>
      </c>
      <c r="B3049" s="2" t="s">
        <v>276</v>
      </c>
      <c r="C3049" s="2" t="s">
        <v>2109</v>
      </c>
      <c r="D3049" s="2" t="s">
        <v>50</v>
      </c>
      <c r="E3049" s="2" t="s">
        <v>278</v>
      </c>
      <c r="F3049" s="5">
        <v>1</v>
      </c>
      <c r="G3049">
        <v>2</v>
      </c>
      <c r="H3049" t="s">
        <v>6516</v>
      </c>
    </row>
    <row r="3050" spans="1:8" x14ac:dyDescent="0.25">
      <c r="A3050" s="2" t="s">
        <v>2110</v>
      </c>
      <c r="B3050" s="2" t="s">
        <v>276</v>
      </c>
      <c r="C3050" s="2" t="s">
        <v>1094</v>
      </c>
      <c r="D3050" s="2" t="s">
        <v>50</v>
      </c>
      <c r="E3050" s="2" t="s">
        <v>278</v>
      </c>
      <c r="F3050" s="5">
        <v>258</v>
      </c>
      <c r="G3050">
        <v>1</v>
      </c>
      <c r="H3050" t="s">
        <v>6517</v>
      </c>
    </row>
    <row r="3051" spans="1:8" x14ac:dyDescent="0.25">
      <c r="A3051" s="2" t="s">
        <v>2110</v>
      </c>
      <c r="B3051" s="2" t="s">
        <v>276</v>
      </c>
      <c r="C3051" s="2" t="s">
        <v>1127</v>
      </c>
      <c r="D3051" s="2" t="s">
        <v>50</v>
      </c>
      <c r="E3051" s="2" t="s">
        <v>278</v>
      </c>
      <c r="F3051" s="5">
        <v>1</v>
      </c>
      <c r="G3051">
        <v>2</v>
      </c>
      <c r="H3051" t="s">
        <v>6518</v>
      </c>
    </row>
    <row r="3052" spans="1:8" x14ac:dyDescent="0.25">
      <c r="A3052" s="2" t="s">
        <v>2110</v>
      </c>
      <c r="B3052" s="2" t="s">
        <v>276</v>
      </c>
      <c r="C3052" s="2" t="s">
        <v>1093</v>
      </c>
      <c r="D3052" s="2" t="s">
        <v>50</v>
      </c>
      <c r="E3052" s="2" t="s">
        <v>278</v>
      </c>
      <c r="F3052" s="5">
        <v>1</v>
      </c>
      <c r="G3052">
        <v>3</v>
      </c>
      <c r="H3052" t="s">
        <v>6519</v>
      </c>
    </row>
    <row r="3053" spans="1:8" x14ac:dyDescent="0.25">
      <c r="A3053" s="2" t="s">
        <v>2111</v>
      </c>
      <c r="B3053" s="2" t="s">
        <v>58</v>
      </c>
      <c r="C3053" s="2" t="s">
        <v>2090</v>
      </c>
      <c r="D3053" s="2" t="s">
        <v>50</v>
      </c>
      <c r="E3053" s="2" t="s">
        <v>278</v>
      </c>
      <c r="F3053" s="5">
        <v>866</v>
      </c>
      <c r="G3053">
        <v>1</v>
      </c>
      <c r="H3053" t="s">
        <v>6520</v>
      </c>
    </row>
    <row r="3054" spans="1:8" x14ac:dyDescent="0.25">
      <c r="A3054" s="2" t="s">
        <v>2111</v>
      </c>
      <c r="B3054" s="2" t="s">
        <v>58</v>
      </c>
      <c r="C3054" s="2" t="s">
        <v>1936</v>
      </c>
      <c r="D3054" s="2" t="s">
        <v>50</v>
      </c>
      <c r="E3054" s="2" t="s">
        <v>278</v>
      </c>
      <c r="F3054" s="5">
        <v>94</v>
      </c>
      <c r="G3054">
        <v>2</v>
      </c>
      <c r="H3054" t="s">
        <v>6521</v>
      </c>
    </row>
    <row r="3055" spans="1:8" x14ac:dyDescent="0.25">
      <c r="A3055" s="2" t="s">
        <v>2112</v>
      </c>
      <c r="B3055" s="2" t="s">
        <v>58</v>
      </c>
      <c r="C3055" s="2" t="s">
        <v>1936</v>
      </c>
      <c r="D3055" s="2" t="s">
        <v>50</v>
      </c>
      <c r="E3055" s="2" t="s">
        <v>278</v>
      </c>
      <c r="F3055" s="5">
        <v>427</v>
      </c>
      <c r="G3055">
        <v>1</v>
      </c>
      <c r="H3055" t="s">
        <v>6522</v>
      </c>
    </row>
    <row r="3056" spans="1:8" x14ac:dyDescent="0.25">
      <c r="A3056" s="2" t="s">
        <v>2112</v>
      </c>
      <c r="B3056" s="2" t="s">
        <v>58</v>
      </c>
      <c r="C3056" s="2" t="s">
        <v>2090</v>
      </c>
      <c r="D3056" s="2" t="s">
        <v>50</v>
      </c>
      <c r="E3056" s="2" t="s">
        <v>278</v>
      </c>
      <c r="F3056" s="5">
        <v>196</v>
      </c>
      <c r="G3056">
        <v>2</v>
      </c>
      <c r="H3056" t="s">
        <v>6523</v>
      </c>
    </row>
    <row r="3057" spans="1:8" x14ac:dyDescent="0.25">
      <c r="A3057" s="2" t="s">
        <v>2113</v>
      </c>
      <c r="B3057" s="2" t="s">
        <v>58</v>
      </c>
      <c r="C3057" s="2" t="s">
        <v>2090</v>
      </c>
      <c r="D3057" s="2" t="s">
        <v>50</v>
      </c>
      <c r="E3057" s="2" t="s">
        <v>278</v>
      </c>
      <c r="F3057" s="5">
        <v>712</v>
      </c>
      <c r="G3057">
        <v>1</v>
      </c>
      <c r="H3057" t="s">
        <v>6524</v>
      </c>
    </row>
    <row r="3058" spans="1:8" x14ac:dyDescent="0.25">
      <c r="A3058" s="2" t="s">
        <v>2113</v>
      </c>
      <c r="B3058" s="2" t="s">
        <v>1083</v>
      </c>
      <c r="C3058" s="2" t="s">
        <v>1181</v>
      </c>
      <c r="D3058" s="2" t="s">
        <v>50</v>
      </c>
      <c r="E3058" s="2" t="s">
        <v>278</v>
      </c>
      <c r="F3058" s="5">
        <v>237</v>
      </c>
      <c r="G3058">
        <v>2</v>
      </c>
      <c r="H3058" t="s">
        <v>6525</v>
      </c>
    </row>
    <row r="3059" spans="1:8" x14ac:dyDescent="0.25">
      <c r="A3059" s="2" t="s">
        <v>2113</v>
      </c>
      <c r="B3059" s="2" t="s">
        <v>58</v>
      </c>
      <c r="C3059" s="2" t="s">
        <v>2091</v>
      </c>
      <c r="D3059" s="2" t="s">
        <v>50</v>
      </c>
      <c r="E3059" s="2" t="s">
        <v>278</v>
      </c>
      <c r="F3059" s="5">
        <v>45</v>
      </c>
      <c r="G3059">
        <v>3</v>
      </c>
      <c r="H3059" t="s">
        <v>6526</v>
      </c>
    </row>
    <row r="3060" spans="1:8" x14ac:dyDescent="0.25">
      <c r="A3060" s="2" t="s">
        <v>2114</v>
      </c>
      <c r="B3060" s="2" t="s">
        <v>58</v>
      </c>
      <c r="C3060" s="2" t="s">
        <v>2091</v>
      </c>
      <c r="D3060" s="2" t="s">
        <v>50</v>
      </c>
      <c r="E3060" s="2" t="s">
        <v>278</v>
      </c>
      <c r="F3060" s="5">
        <v>875</v>
      </c>
      <c r="G3060">
        <v>1</v>
      </c>
      <c r="H3060" t="s">
        <v>6527</v>
      </c>
    </row>
    <row r="3061" spans="1:8" x14ac:dyDescent="0.25">
      <c r="A3061" s="2" t="s">
        <v>2114</v>
      </c>
      <c r="B3061" s="2" t="s">
        <v>58</v>
      </c>
      <c r="C3061" s="2" t="s">
        <v>1102</v>
      </c>
      <c r="D3061" s="2" t="s">
        <v>50</v>
      </c>
      <c r="E3061" s="2" t="s">
        <v>278</v>
      </c>
      <c r="F3061" s="5">
        <v>23</v>
      </c>
      <c r="G3061">
        <v>2</v>
      </c>
      <c r="H3061" t="s">
        <v>6528</v>
      </c>
    </row>
    <row r="3062" spans="1:8" x14ac:dyDescent="0.25">
      <c r="A3062" s="2" t="s">
        <v>2114</v>
      </c>
      <c r="B3062" s="2" t="s">
        <v>58</v>
      </c>
      <c r="C3062" s="2" t="s">
        <v>2093</v>
      </c>
      <c r="D3062" s="2" t="s">
        <v>50</v>
      </c>
      <c r="E3062" s="2" t="s">
        <v>278</v>
      </c>
      <c r="F3062" s="5">
        <v>3</v>
      </c>
      <c r="G3062">
        <v>3</v>
      </c>
      <c r="H3062" t="s">
        <v>6529</v>
      </c>
    </row>
    <row r="3063" spans="1:8" x14ac:dyDescent="0.25">
      <c r="A3063" s="2" t="s">
        <v>2115</v>
      </c>
      <c r="B3063" s="2" t="s">
        <v>58</v>
      </c>
      <c r="C3063" s="2" t="s">
        <v>2091</v>
      </c>
      <c r="D3063" s="2" t="s">
        <v>50</v>
      </c>
      <c r="E3063" s="2" t="s">
        <v>278</v>
      </c>
      <c r="F3063" s="5">
        <v>714</v>
      </c>
      <c r="G3063">
        <v>1</v>
      </c>
      <c r="H3063" t="s">
        <v>6530</v>
      </c>
    </row>
    <row r="3064" spans="1:8" x14ac:dyDescent="0.25">
      <c r="A3064" s="2" t="s">
        <v>2116</v>
      </c>
      <c r="B3064" s="2" t="s">
        <v>58</v>
      </c>
      <c r="C3064" s="2" t="s">
        <v>1102</v>
      </c>
      <c r="D3064" s="2" t="s">
        <v>50</v>
      </c>
      <c r="E3064" s="2" t="s">
        <v>278</v>
      </c>
      <c r="F3064" s="5">
        <v>857</v>
      </c>
      <c r="G3064">
        <v>1</v>
      </c>
      <c r="H3064" t="s">
        <v>6531</v>
      </c>
    </row>
    <row r="3065" spans="1:8" x14ac:dyDescent="0.25">
      <c r="A3065" s="2" t="s">
        <v>2116</v>
      </c>
      <c r="B3065" s="2" t="s">
        <v>58</v>
      </c>
      <c r="C3065" s="2" t="s">
        <v>2093</v>
      </c>
      <c r="D3065" s="2" t="s">
        <v>50</v>
      </c>
      <c r="E3065" s="2" t="s">
        <v>278</v>
      </c>
      <c r="F3065" s="5">
        <v>9</v>
      </c>
      <c r="G3065">
        <v>2</v>
      </c>
      <c r="H3065" t="s">
        <v>6532</v>
      </c>
    </row>
    <row r="3066" spans="1:8" x14ac:dyDescent="0.25">
      <c r="A3066" s="2" t="s">
        <v>2116</v>
      </c>
      <c r="B3066" s="2" t="s">
        <v>58</v>
      </c>
      <c r="C3066" s="2" t="s">
        <v>2091</v>
      </c>
      <c r="D3066" s="2" t="s">
        <v>50</v>
      </c>
      <c r="E3066" s="2" t="s">
        <v>278</v>
      </c>
      <c r="F3066" s="5">
        <v>3</v>
      </c>
      <c r="G3066">
        <v>3</v>
      </c>
      <c r="H3066" t="s">
        <v>6533</v>
      </c>
    </row>
    <row r="3067" spans="1:8" x14ac:dyDescent="0.25">
      <c r="A3067" s="2" t="s">
        <v>2117</v>
      </c>
      <c r="B3067" s="2" t="s">
        <v>58</v>
      </c>
      <c r="C3067" s="2" t="s">
        <v>1102</v>
      </c>
      <c r="D3067" s="2" t="s">
        <v>50</v>
      </c>
      <c r="E3067" s="2" t="s">
        <v>278</v>
      </c>
      <c r="F3067" s="5">
        <v>227</v>
      </c>
      <c r="G3067">
        <v>1</v>
      </c>
      <c r="H3067" t="s">
        <v>6534</v>
      </c>
    </row>
    <row r="3068" spans="1:8" x14ac:dyDescent="0.25">
      <c r="A3068" s="2" t="s">
        <v>2117</v>
      </c>
      <c r="B3068" s="2" t="s">
        <v>58</v>
      </c>
      <c r="C3068" s="2" t="s">
        <v>2091</v>
      </c>
      <c r="D3068" s="2" t="s">
        <v>50</v>
      </c>
      <c r="E3068" s="2" t="s">
        <v>278</v>
      </c>
      <c r="F3068" s="5">
        <v>167</v>
      </c>
      <c r="G3068">
        <v>2</v>
      </c>
      <c r="H3068" t="s">
        <v>6535</v>
      </c>
    </row>
    <row r="3069" spans="1:8" x14ac:dyDescent="0.25">
      <c r="A3069" s="2" t="s">
        <v>2118</v>
      </c>
      <c r="B3069" s="2" t="s">
        <v>58</v>
      </c>
      <c r="C3069" s="2" t="s">
        <v>2091</v>
      </c>
      <c r="D3069" s="2" t="s">
        <v>50</v>
      </c>
      <c r="E3069" s="2" t="s">
        <v>278</v>
      </c>
      <c r="F3069" s="5">
        <v>482</v>
      </c>
      <c r="G3069">
        <v>1</v>
      </c>
      <c r="H3069" t="s">
        <v>6536</v>
      </c>
    </row>
    <row r="3070" spans="1:8" x14ac:dyDescent="0.25">
      <c r="A3070" s="2" t="s">
        <v>2118</v>
      </c>
      <c r="B3070" s="2" t="s">
        <v>58</v>
      </c>
      <c r="C3070" s="2" t="s">
        <v>2090</v>
      </c>
      <c r="D3070" s="2" t="s">
        <v>50</v>
      </c>
      <c r="E3070" s="2" t="s">
        <v>278</v>
      </c>
      <c r="F3070" s="5">
        <v>1</v>
      </c>
      <c r="G3070">
        <v>2</v>
      </c>
      <c r="H3070" t="s">
        <v>6537</v>
      </c>
    </row>
    <row r="3071" spans="1:8" x14ac:dyDescent="0.25">
      <c r="A3071" s="2" t="s">
        <v>2119</v>
      </c>
      <c r="B3071" s="2" t="s">
        <v>58</v>
      </c>
      <c r="C3071" s="2" t="s">
        <v>2091</v>
      </c>
      <c r="D3071" s="2" t="s">
        <v>50</v>
      </c>
      <c r="E3071" s="2" t="s">
        <v>278</v>
      </c>
      <c r="F3071" s="5">
        <v>665</v>
      </c>
      <c r="G3071">
        <v>1</v>
      </c>
      <c r="H3071" t="s">
        <v>6538</v>
      </c>
    </row>
    <row r="3072" spans="1:8" x14ac:dyDescent="0.25">
      <c r="A3072" s="2" t="s">
        <v>2119</v>
      </c>
      <c r="B3072" s="2" t="s">
        <v>58</v>
      </c>
      <c r="C3072" s="2" t="s">
        <v>2090</v>
      </c>
      <c r="D3072" s="2" t="s">
        <v>50</v>
      </c>
      <c r="E3072" s="2" t="s">
        <v>278</v>
      </c>
      <c r="F3072" s="5">
        <v>92</v>
      </c>
      <c r="G3072">
        <v>2</v>
      </c>
      <c r="H3072" t="s">
        <v>6539</v>
      </c>
    </row>
    <row r="3073" spans="1:8" x14ac:dyDescent="0.25">
      <c r="A3073" s="2" t="s">
        <v>2120</v>
      </c>
      <c r="B3073" s="2" t="s">
        <v>58</v>
      </c>
      <c r="C3073" s="2" t="s">
        <v>1936</v>
      </c>
      <c r="D3073" s="2" t="s">
        <v>50</v>
      </c>
      <c r="E3073" s="2" t="s">
        <v>278</v>
      </c>
      <c r="F3073" s="5">
        <v>1023</v>
      </c>
      <c r="G3073">
        <v>1</v>
      </c>
      <c r="H3073" t="s">
        <v>6540</v>
      </c>
    </row>
    <row r="3074" spans="1:8" x14ac:dyDescent="0.25">
      <c r="A3074" s="2" t="s">
        <v>2120</v>
      </c>
      <c r="B3074" s="2" t="s">
        <v>58</v>
      </c>
      <c r="C3074" s="2" t="s">
        <v>2091</v>
      </c>
      <c r="D3074" s="2" t="s">
        <v>50</v>
      </c>
      <c r="E3074" s="2" t="s">
        <v>278</v>
      </c>
      <c r="F3074" s="5">
        <v>267</v>
      </c>
      <c r="G3074">
        <v>2</v>
      </c>
      <c r="H3074" t="s">
        <v>6541</v>
      </c>
    </row>
    <row r="3075" spans="1:8" x14ac:dyDescent="0.25">
      <c r="A3075" s="2" t="s">
        <v>2120</v>
      </c>
      <c r="B3075" s="2" t="s">
        <v>276</v>
      </c>
      <c r="C3075" s="2" t="s">
        <v>1127</v>
      </c>
      <c r="D3075" s="2" t="s">
        <v>50</v>
      </c>
      <c r="E3075" s="2" t="s">
        <v>278</v>
      </c>
      <c r="F3075" s="5">
        <v>114</v>
      </c>
      <c r="G3075">
        <v>3</v>
      </c>
      <c r="H3075" t="s">
        <v>6542</v>
      </c>
    </row>
    <row r="3076" spans="1:8" x14ac:dyDescent="0.25">
      <c r="A3076" s="2" t="s">
        <v>2120</v>
      </c>
      <c r="B3076" s="2" t="s">
        <v>58</v>
      </c>
      <c r="C3076" s="2" t="s">
        <v>2090</v>
      </c>
      <c r="D3076" s="2" t="s">
        <v>50</v>
      </c>
      <c r="E3076" s="2" t="s">
        <v>278</v>
      </c>
      <c r="F3076" s="5">
        <v>20</v>
      </c>
      <c r="G3076">
        <v>4</v>
      </c>
      <c r="H3076" t="s">
        <v>6543</v>
      </c>
    </row>
    <row r="3077" spans="1:8" x14ac:dyDescent="0.25">
      <c r="A3077" s="2" t="s">
        <v>2120</v>
      </c>
      <c r="B3077" s="2" t="s">
        <v>276</v>
      </c>
      <c r="C3077" s="2" t="s">
        <v>1094</v>
      </c>
      <c r="D3077" s="2" t="s">
        <v>50</v>
      </c>
      <c r="E3077" s="2" t="s">
        <v>278</v>
      </c>
      <c r="F3077" s="5">
        <v>6</v>
      </c>
      <c r="G3077">
        <v>5</v>
      </c>
      <c r="H3077" t="s">
        <v>6544</v>
      </c>
    </row>
    <row r="3078" spans="1:8" x14ac:dyDescent="0.25">
      <c r="A3078" s="2" t="s">
        <v>2121</v>
      </c>
      <c r="B3078" s="2" t="s">
        <v>58</v>
      </c>
      <c r="C3078" s="2" t="s">
        <v>1936</v>
      </c>
      <c r="D3078" s="2" t="s">
        <v>50</v>
      </c>
      <c r="E3078" s="2" t="s">
        <v>278</v>
      </c>
      <c r="F3078" s="5">
        <v>432</v>
      </c>
      <c r="G3078">
        <v>1</v>
      </c>
      <c r="H3078" t="s">
        <v>6545</v>
      </c>
    </row>
    <row r="3079" spans="1:8" x14ac:dyDescent="0.25">
      <c r="A3079" s="2" t="s">
        <v>2121</v>
      </c>
      <c r="B3079" s="2" t="s">
        <v>1083</v>
      </c>
      <c r="C3079" s="2" t="s">
        <v>1181</v>
      </c>
      <c r="D3079" s="2" t="s">
        <v>50</v>
      </c>
      <c r="E3079" s="2" t="s">
        <v>278</v>
      </c>
      <c r="F3079" s="5">
        <v>418</v>
      </c>
      <c r="G3079">
        <v>2</v>
      </c>
      <c r="H3079" t="s">
        <v>6546</v>
      </c>
    </row>
    <row r="3080" spans="1:8" x14ac:dyDescent="0.25">
      <c r="A3080" s="2" t="s">
        <v>2122</v>
      </c>
      <c r="B3080" s="2" t="s">
        <v>1083</v>
      </c>
      <c r="C3080" s="2" t="s">
        <v>1181</v>
      </c>
      <c r="D3080" s="2" t="s">
        <v>50</v>
      </c>
      <c r="E3080" s="2" t="s">
        <v>278</v>
      </c>
      <c r="F3080" s="5">
        <v>921</v>
      </c>
      <c r="G3080">
        <v>1</v>
      </c>
      <c r="H3080" t="s">
        <v>6547</v>
      </c>
    </row>
    <row r="3081" spans="1:8" x14ac:dyDescent="0.25">
      <c r="A3081" s="2" t="s">
        <v>2122</v>
      </c>
      <c r="B3081" s="2" t="s">
        <v>1173</v>
      </c>
      <c r="C3081" s="2" t="s">
        <v>1176</v>
      </c>
      <c r="D3081" s="2" t="s">
        <v>50</v>
      </c>
      <c r="E3081" s="2" t="s">
        <v>278</v>
      </c>
      <c r="F3081" s="5">
        <v>154</v>
      </c>
      <c r="G3081">
        <v>2</v>
      </c>
      <c r="H3081" t="s">
        <v>6548</v>
      </c>
    </row>
    <row r="3082" spans="1:8" x14ac:dyDescent="0.25">
      <c r="A3082" s="2" t="s">
        <v>2122</v>
      </c>
      <c r="B3082" s="2" t="s">
        <v>58</v>
      </c>
      <c r="C3082" s="2" t="s">
        <v>2091</v>
      </c>
      <c r="D3082" s="2" t="s">
        <v>50</v>
      </c>
      <c r="E3082" s="2" t="s">
        <v>278</v>
      </c>
      <c r="F3082" s="5">
        <v>58</v>
      </c>
      <c r="G3082">
        <v>3</v>
      </c>
      <c r="H3082" t="s">
        <v>6549</v>
      </c>
    </row>
    <row r="3083" spans="1:8" x14ac:dyDescent="0.25">
      <c r="A3083" s="2" t="s">
        <v>2122</v>
      </c>
      <c r="B3083" s="2" t="s">
        <v>58</v>
      </c>
      <c r="C3083" s="2" t="s">
        <v>2093</v>
      </c>
      <c r="D3083" s="2" t="s">
        <v>50</v>
      </c>
      <c r="E3083" s="2" t="s">
        <v>278</v>
      </c>
      <c r="F3083" s="5">
        <v>2</v>
      </c>
      <c r="G3083">
        <v>4</v>
      </c>
      <c r="H3083" t="s">
        <v>6550</v>
      </c>
    </row>
    <row r="3084" spans="1:8" x14ac:dyDescent="0.25">
      <c r="A3084" s="2" t="s">
        <v>2123</v>
      </c>
      <c r="B3084" s="2" t="s">
        <v>642</v>
      </c>
      <c r="C3084" s="2" t="s">
        <v>649</v>
      </c>
      <c r="D3084" s="2" t="s">
        <v>50</v>
      </c>
      <c r="E3084" s="2" t="s">
        <v>278</v>
      </c>
      <c r="F3084" s="5">
        <v>1070</v>
      </c>
      <c r="G3084">
        <v>1</v>
      </c>
      <c r="H3084" t="s">
        <v>6551</v>
      </c>
    </row>
    <row r="3085" spans="1:8" x14ac:dyDescent="0.25">
      <c r="A3085" s="2" t="s">
        <v>2123</v>
      </c>
      <c r="B3085" s="2" t="s">
        <v>642</v>
      </c>
      <c r="C3085" s="2" t="s">
        <v>643</v>
      </c>
      <c r="D3085" s="2" t="s">
        <v>50</v>
      </c>
      <c r="E3085" s="2" t="s">
        <v>278</v>
      </c>
      <c r="F3085" s="5">
        <v>186</v>
      </c>
      <c r="G3085">
        <v>2</v>
      </c>
      <c r="H3085" t="s">
        <v>6552</v>
      </c>
    </row>
    <row r="3086" spans="1:8" x14ac:dyDescent="0.25">
      <c r="A3086" s="2" t="s">
        <v>2124</v>
      </c>
      <c r="B3086" s="2" t="s">
        <v>307</v>
      </c>
      <c r="C3086" s="2" t="s">
        <v>2125</v>
      </c>
      <c r="D3086" s="2" t="s">
        <v>50</v>
      </c>
      <c r="E3086" s="2" t="s">
        <v>278</v>
      </c>
      <c r="F3086" s="5">
        <v>1504</v>
      </c>
      <c r="G3086">
        <v>1</v>
      </c>
      <c r="H3086" t="s">
        <v>6553</v>
      </c>
    </row>
    <row r="3087" spans="1:8" x14ac:dyDescent="0.25">
      <c r="A3087" s="2" t="s">
        <v>2124</v>
      </c>
      <c r="B3087" s="2" t="s">
        <v>307</v>
      </c>
      <c r="C3087" s="2" t="s">
        <v>308</v>
      </c>
      <c r="D3087" s="2" t="s">
        <v>50</v>
      </c>
      <c r="E3087" s="2" t="s">
        <v>278</v>
      </c>
      <c r="F3087" s="5">
        <v>314</v>
      </c>
      <c r="G3087">
        <v>2</v>
      </c>
      <c r="H3087" t="s">
        <v>6554</v>
      </c>
    </row>
    <row r="3088" spans="1:8" x14ac:dyDescent="0.25">
      <c r="A3088" s="2" t="s">
        <v>2124</v>
      </c>
      <c r="B3088" s="2" t="s">
        <v>642</v>
      </c>
      <c r="C3088" s="2" t="s">
        <v>643</v>
      </c>
      <c r="D3088" s="2" t="s">
        <v>50</v>
      </c>
      <c r="E3088" s="2" t="s">
        <v>278</v>
      </c>
      <c r="F3088" s="5">
        <v>25</v>
      </c>
      <c r="G3088">
        <v>3</v>
      </c>
      <c r="H3088" t="s">
        <v>6555</v>
      </c>
    </row>
    <row r="3089" spans="1:8" x14ac:dyDescent="0.25">
      <c r="A3089" s="2" t="s">
        <v>2126</v>
      </c>
      <c r="B3089" s="2" t="s">
        <v>307</v>
      </c>
      <c r="C3089" s="2" t="s">
        <v>2125</v>
      </c>
      <c r="D3089" s="2" t="s">
        <v>50</v>
      </c>
      <c r="E3089" s="2" t="s">
        <v>278</v>
      </c>
      <c r="F3089" s="5">
        <v>1092</v>
      </c>
      <c r="G3089">
        <v>1</v>
      </c>
      <c r="H3089" t="s">
        <v>6556</v>
      </c>
    </row>
    <row r="3090" spans="1:8" x14ac:dyDescent="0.25">
      <c r="A3090" s="2" t="s">
        <v>2126</v>
      </c>
      <c r="B3090" s="2" t="s">
        <v>307</v>
      </c>
      <c r="C3090" s="2" t="s">
        <v>323</v>
      </c>
      <c r="D3090" s="2" t="s">
        <v>50</v>
      </c>
      <c r="E3090" s="2" t="s">
        <v>278</v>
      </c>
      <c r="F3090" s="5">
        <v>27</v>
      </c>
      <c r="G3090">
        <v>2</v>
      </c>
      <c r="H3090" t="s">
        <v>6557</v>
      </c>
    </row>
    <row r="3091" spans="1:8" x14ac:dyDescent="0.25">
      <c r="A3091" s="2" t="s">
        <v>2126</v>
      </c>
      <c r="B3091" s="2" t="s">
        <v>307</v>
      </c>
      <c r="C3091" s="2" t="s">
        <v>308</v>
      </c>
      <c r="D3091" s="2" t="s">
        <v>50</v>
      </c>
      <c r="E3091" s="2" t="s">
        <v>278</v>
      </c>
      <c r="F3091" s="5">
        <v>26</v>
      </c>
      <c r="G3091">
        <v>3</v>
      </c>
      <c r="H3091" t="s">
        <v>6558</v>
      </c>
    </row>
    <row r="3092" spans="1:8" x14ac:dyDescent="0.25">
      <c r="A3092" s="2" t="s">
        <v>2127</v>
      </c>
      <c r="B3092" s="2" t="s">
        <v>307</v>
      </c>
      <c r="C3092" s="2" t="s">
        <v>323</v>
      </c>
      <c r="D3092" s="2" t="s">
        <v>50</v>
      </c>
      <c r="E3092" s="2" t="s">
        <v>278</v>
      </c>
      <c r="F3092" s="5">
        <v>1266</v>
      </c>
      <c r="G3092">
        <v>1</v>
      </c>
      <c r="H3092" t="s">
        <v>6559</v>
      </c>
    </row>
    <row r="3093" spans="1:8" x14ac:dyDescent="0.25">
      <c r="A3093" s="2" t="s">
        <v>2127</v>
      </c>
      <c r="B3093" s="2" t="s">
        <v>642</v>
      </c>
      <c r="C3093" s="2" t="s">
        <v>1095</v>
      </c>
      <c r="D3093" s="2" t="s">
        <v>50</v>
      </c>
      <c r="E3093" s="2" t="s">
        <v>278</v>
      </c>
      <c r="F3093" s="5">
        <v>17</v>
      </c>
      <c r="G3093">
        <v>2</v>
      </c>
      <c r="H3093" t="s">
        <v>6560</v>
      </c>
    </row>
    <row r="3094" spans="1:8" x14ac:dyDescent="0.25">
      <c r="A3094" s="2" t="s">
        <v>2127</v>
      </c>
      <c r="B3094" s="2" t="s">
        <v>642</v>
      </c>
      <c r="C3094" s="2" t="s">
        <v>1300</v>
      </c>
      <c r="D3094" s="2" t="s">
        <v>50</v>
      </c>
      <c r="E3094" s="2" t="s">
        <v>278</v>
      </c>
      <c r="F3094" s="5">
        <v>3</v>
      </c>
      <c r="G3094">
        <v>3</v>
      </c>
      <c r="H3094" t="s">
        <v>6561</v>
      </c>
    </row>
    <row r="3095" spans="1:8" x14ac:dyDescent="0.25">
      <c r="A3095" s="2" t="s">
        <v>2128</v>
      </c>
      <c r="B3095" s="2" t="s">
        <v>307</v>
      </c>
      <c r="C3095" s="2" t="s">
        <v>323</v>
      </c>
      <c r="D3095" s="2" t="s">
        <v>50</v>
      </c>
      <c r="E3095" s="2" t="s">
        <v>278</v>
      </c>
      <c r="F3095" s="5">
        <v>1074</v>
      </c>
      <c r="G3095">
        <v>1</v>
      </c>
      <c r="H3095" t="s">
        <v>6562</v>
      </c>
    </row>
    <row r="3096" spans="1:8" x14ac:dyDescent="0.25">
      <c r="A3096" s="2" t="s">
        <v>2128</v>
      </c>
      <c r="B3096" s="2" t="s">
        <v>307</v>
      </c>
      <c r="C3096" s="2" t="s">
        <v>308</v>
      </c>
      <c r="D3096" s="2" t="s">
        <v>50</v>
      </c>
      <c r="E3096" s="2" t="s">
        <v>278</v>
      </c>
      <c r="F3096" s="5">
        <v>1</v>
      </c>
      <c r="G3096">
        <v>2</v>
      </c>
      <c r="H3096" t="s">
        <v>6563</v>
      </c>
    </row>
    <row r="3097" spans="1:8" x14ac:dyDescent="0.25">
      <c r="A3097" s="2" t="s">
        <v>2129</v>
      </c>
      <c r="B3097" s="2" t="s">
        <v>307</v>
      </c>
      <c r="C3097" s="2" t="s">
        <v>323</v>
      </c>
      <c r="D3097" s="2" t="s">
        <v>50</v>
      </c>
      <c r="E3097" s="2" t="s">
        <v>278</v>
      </c>
      <c r="F3097" s="5">
        <v>326</v>
      </c>
      <c r="G3097">
        <v>1</v>
      </c>
      <c r="H3097" t="s">
        <v>6564</v>
      </c>
    </row>
    <row r="3098" spans="1:8" x14ac:dyDescent="0.25">
      <c r="A3098" s="2" t="s">
        <v>2129</v>
      </c>
      <c r="B3098" s="2" t="s">
        <v>307</v>
      </c>
      <c r="C3098" s="2" t="s">
        <v>322</v>
      </c>
      <c r="D3098" s="2" t="s">
        <v>50</v>
      </c>
      <c r="E3098" s="2" t="s">
        <v>278</v>
      </c>
      <c r="F3098" s="5">
        <v>244</v>
      </c>
      <c r="G3098">
        <v>2</v>
      </c>
      <c r="H3098" t="s">
        <v>6565</v>
      </c>
    </row>
    <row r="3099" spans="1:8" x14ac:dyDescent="0.25">
      <c r="A3099" s="2" t="s">
        <v>2129</v>
      </c>
      <c r="B3099" s="2" t="s">
        <v>642</v>
      </c>
      <c r="C3099" s="2" t="s">
        <v>1095</v>
      </c>
      <c r="D3099" s="2" t="s">
        <v>50</v>
      </c>
      <c r="E3099" s="2" t="s">
        <v>278</v>
      </c>
      <c r="F3099" s="5">
        <v>1</v>
      </c>
      <c r="G3099">
        <v>3</v>
      </c>
      <c r="H3099" t="s">
        <v>6566</v>
      </c>
    </row>
    <row r="3100" spans="1:8" x14ac:dyDescent="0.25">
      <c r="A3100" s="2" t="s">
        <v>2130</v>
      </c>
      <c r="B3100" s="2" t="s">
        <v>307</v>
      </c>
      <c r="C3100" s="2" t="s">
        <v>308</v>
      </c>
      <c r="D3100" s="2" t="s">
        <v>50</v>
      </c>
      <c r="E3100" s="2" t="s">
        <v>278</v>
      </c>
      <c r="F3100" s="5">
        <v>773</v>
      </c>
      <c r="G3100">
        <v>1</v>
      </c>
      <c r="H3100" t="s">
        <v>6567</v>
      </c>
    </row>
    <row r="3101" spans="1:8" x14ac:dyDescent="0.25">
      <c r="A3101" s="2" t="s">
        <v>2130</v>
      </c>
      <c r="B3101" s="2" t="s">
        <v>305</v>
      </c>
      <c r="C3101" s="2" t="s">
        <v>306</v>
      </c>
      <c r="D3101" s="2" t="s">
        <v>50</v>
      </c>
      <c r="E3101" s="2" t="s">
        <v>278</v>
      </c>
      <c r="F3101" s="5">
        <v>34</v>
      </c>
      <c r="G3101">
        <v>2</v>
      </c>
      <c r="H3101" t="s">
        <v>6568</v>
      </c>
    </row>
    <row r="3102" spans="1:8" x14ac:dyDescent="0.25">
      <c r="A3102" s="2" t="s">
        <v>2131</v>
      </c>
      <c r="B3102" s="2" t="s">
        <v>307</v>
      </c>
      <c r="C3102" s="2" t="s">
        <v>308</v>
      </c>
      <c r="D3102" s="2" t="s">
        <v>50</v>
      </c>
      <c r="E3102" s="2" t="s">
        <v>278</v>
      </c>
      <c r="F3102" s="5">
        <v>1064</v>
      </c>
      <c r="G3102">
        <v>1</v>
      </c>
      <c r="H3102" t="s">
        <v>6569</v>
      </c>
    </row>
    <row r="3103" spans="1:8" x14ac:dyDescent="0.25">
      <c r="A3103" s="2" t="s">
        <v>2131</v>
      </c>
      <c r="B3103" s="2" t="s">
        <v>305</v>
      </c>
      <c r="C3103" s="2" t="s">
        <v>306</v>
      </c>
      <c r="D3103" s="2" t="s">
        <v>50</v>
      </c>
      <c r="E3103" s="2" t="s">
        <v>278</v>
      </c>
      <c r="F3103" s="5">
        <v>2</v>
      </c>
      <c r="G3103">
        <v>2</v>
      </c>
      <c r="H3103" t="s">
        <v>6570</v>
      </c>
    </row>
    <row r="3104" spans="1:8" x14ac:dyDescent="0.25">
      <c r="A3104" s="2" t="s">
        <v>2132</v>
      </c>
      <c r="B3104" s="2" t="s">
        <v>307</v>
      </c>
      <c r="C3104" s="2" t="s">
        <v>308</v>
      </c>
      <c r="D3104" s="2" t="s">
        <v>50</v>
      </c>
      <c r="E3104" s="2" t="s">
        <v>278</v>
      </c>
      <c r="F3104" s="5">
        <v>570</v>
      </c>
      <c r="G3104">
        <v>1</v>
      </c>
      <c r="H3104" t="s">
        <v>6571</v>
      </c>
    </row>
    <row r="3105" spans="1:8" x14ac:dyDescent="0.25">
      <c r="A3105" s="2" t="s">
        <v>2132</v>
      </c>
      <c r="B3105" s="2" t="s">
        <v>305</v>
      </c>
      <c r="C3105" s="2" t="s">
        <v>327</v>
      </c>
      <c r="D3105" s="2" t="s">
        <v>50</v>
      </c>
      <c r="E3105" s="2" t="s">
        <v>278</v>
      </c>
      <c r="F3105" s="5">
        <v>54</v>
      </c>
      <c r="G3105">
        <v>2</v>
      </c>
      <c r="H3105" t="s">
        <v>6572</v>
      </c>
    </row>
    <row r="3106" spans="1:8" x14ac:dyDescent="0.25">
      <c r="A3106" s="2" t="s">
        <v>2132</v>
      </c>
      <c r="B3106" s="2" t="s">
        <v>305</v>
      </c>
      <c r="C3106" s="2" t="s">
        <v>306</v>
      </c>
      <c r="D3106" s="2" t="s">
        <v>50</v>
      </c>
      <c r="E3106" s="2" t="s">
        <v>278</v>
      </c>
      <c r="F3106" s="5">
        <v>35</v>
      </c>
      <c r="G3106">
        <v>3</v>
      </c>
      <c r="H3106" t="s">
        <v>6573</v>
      </c>
    </row>
    <row r="3107" spans="1:8" x14ac:dyDescent="0.25">
      <c r="A3107" s="2" t="s">
        <v>2132</v>
      </c>
      <c r="B3107" s="2" t="s">
        <v>307</v>
      </c>
      <c r="C3107" s="2" t="s">
        <v>323</v>
      </c>
      <c r="D3107" s="2" t="s">
        <v>50</v>
      </c>
      <c r="E3107" s="2" t="s">
        <v>278</v>
      </c>
      <c r="F3107" s="5">
        <v>6</v>
      </c>
      <c r="G3107">
        <v>4</v>
      </c>
      <c r="H3107" t="s">
        <v>6574</v>
      </c>
    </row>
    <row r="3108" spans="1:8" x14ac:dyDescent="0.25">
      <c r="A3108" s="2" t="s">
        <v>2133</v>
      </c>
      <c r="B3108" s="2" t="s">
        <v>305</v>
      </c>
      <c r="C3108" s="2" t="s">
        <v>327</v>
      </c>
      <c r="D3108" s="2" t="s">
        <v>50</v>
      </c>
      <c r="E3108" s="2" t="s">
        <v>278</v>
      </c>
      <c r="F3108" s="5">
        <v>141</v>
      </c>
      <c r="G3108">
        <v>1</v>
      </c>
      <c r="H3108" t="s">
        <v>6575</v>
      </c>
    </row>
    <row r="3109" spans="1:8" x14ac:dyDescent="0.25">
      <c r="A3109" s="2" t="s">
        <v>2133</v>
      </c>
      <c r="B3109" s="2" t="s">
        <v>307</v>
      </c>
      <c r="C3109" s="2" t="s">
        <v>308</v>
      </c>
      <c r="D3109" s="2" t="s">
        <v>50</v>
      </c>
      <c r="E3109" s="2" t="s">
        <v>278</v>
      </c>
      <c r="F3109" s="5">
        <v>4</v>
      </c>
      <c r="G3109">
        <v>2</v>
      </c>
      <c r="H3109" t="s">
        <v>6576</v>
      </c>
    </row>
    <row r="3110" spans="1:8" x14ac:dyDescent="0.25">
      <c r="A3110" s="2" t="s">
        <v>2134</v>
      </c>
      <c r="B3110" s="2" t="s">
        <v>307</v>
      </c>
      <c r="C3110" s="2" t="s">
        <v>308</v>
      </c>
      <c r="D3110" s="2" t="s">
        <v>50</v>
      </c>
      <c r="E3110" s="2" t="s">
        <v>278</v>
      </c>
      <c r="F3110" s="5">
        <v>949</v>
      </c>
      <c r="G3110">
        <v>1</v>
      </c>
      <c r="H3110" t="s">
        <v>6577</v>
      </c>
    </row>
    <row r="3111" spans="1:8" x14ac:dyDescent="0.25">
      <c r="A3111" s="2" t="s">
        <v>2134</v>
      </c>
      <c r="B3111" s="2" t="s">
        <v>642</v>
      </c>
      <c r="C3111" s="2" t="s">
        <v>643</v>
      </c>
      <c r="D3111" s="2" t="s">
        <v>50</v>
      </c>
      <c r="E3111" s="2" t="s">
        <v>278</v>
      </c>
      <c r="F3111" s="5">
        <v>96</v>
      </c>
      <c r="G3111">
        <v>2</v>
      </c>
      <c r="H3111" t="s">
        <v>6578</v>
      </c>
    </row>
    <row r="3112" spans="1:8" x14ac:dyDescent="0.25">
      <c r="A3112" s="2" t="s">
        <v>2134</v>
      </c>
      <c r="B3112" s="2" t="s">
        <v>305</v>
      </c>
      <c r="C3112" s="2" t="s">
        <v>327</v>
      </c>
      <c r="D3112" s="2" t="s">
        <v>50</v>
      </c>
      <c r="E3112" s="2" t="s">
        <v>278</v>
      </c>
      <c r="F3112" s="5">
        <v>23</v>
      </c>
      <c r="G3112">
        <v>3</v>
      </c>
      <c r="H3112" t="s">
        <v>6579</v>
      </c>
    </row>
    <row r="3113" spans="1:8" x14ac:dyDescent="0.25">
      <c r="A3113" s="2" t="s">
        <v>2135</v>
      </c>
      <c r="B3113" s="2" t="s">
        <v>642</v>
      </c>
      <c r="C3113" s="2" t="s">
        <v>649</v>
      </c>
      <c r="D3113" s="2" t="s">
        <v>50</v>
      </c>
      <c r="E3113" s="2" t="s">
        <v>278</v>
      </c>
      <c r="F3113" s="5">
        <v>811</v>
      </c>
      <c r="G3113">
        <v>1</v>
      </c>
      <c r="H3113" t="s">
        <v>6580</v>
      </c>
    </row>
    <row r="3114" spans="1:8" x14ac:dyDescent="0.25">
      <c r="A3114" s="2" t="s">
        <v>2135</v>
      </c>
      <c r="B3114" s="2" t="s">
        <v>642</v>
      </c>
      <c r="C3114" s="2" t="s">
        <v>1300</v>
      </c>
      <c r="D3114" s="2" t="s">
        <v>50</v>
      </c>
      <c r="E3114" s="2" t="s">
        <v>278</v>
      </c>
      <c r="F3114" s="5">
        <v>38</v>
      </c>
      <c r="G3114">
        <v>2</v>
      </c>
      <c r="H3114" t="s">
        <v>6581</v>
      </c>
    </row>
    <row r="3115" spans="1:8" x14ac:dyDescent="0.25">
      <c r="A3115" s="2" t="s">
        <v>2136</v>
      </c>
      <c r="B3115" s="2" t="s">
        <v>307</v>
      </c>
      <c r="C3115" s="2" t="s">
        <v>323</v>
      </c>
      <c r="D3115" s="2" t="s">
        <v>50</v>
      </c>
      <c r="E3115" s="2" t="s">
        <v>278</v>
      </c>
      <c r="F3115" s="5">
        <v>791</v>
      </c>
      <c r="G3115">
        <v>1</v>
      </c>
      <c r="H3115" t="s">
        <v>6582</v>
      </c>
    </row>
    <row r="3116" spans="1:8" x14ac:dyDescent="0.25">
      <c r="A3116" s="2" t="s">
        <v>2136</v>
      </c>
      <c r="B3116" s="2" t="s">
        <v>307</v>
      </c>
      <c r="C3116" s="2" t="s">
        <v>322</v>
      </c>
      <c r="D3116" s="2" t="s">
        <v>50</v>
      </c>
      <c r="E3116" s="2" t="s">
        <v>278</v>
      </c>
      <c r="F3116" s="5">
        <v>90</v>
      </c>
      <c r="G3116">
        <v>2</v>
      </c>
      <c r="H3116" t="s">
        <v>6583</v>
      </c>
    </row>
    <row r="3117" spans="1:8" x14ac:dyDescent="0.25">
      <c r="A3117" s="2" t="s">
        <v>2137</v>
      </c>
      <c r="B3117" s="2" t="s">
        <v>642</v>
      </c>
      <c r="C3117" s="2" t="s">
        <v>1300</v>
      </c>
      <c r="D3117" s="2" t="s">
        <v>50</v>
      </c>
      <c r="E3117" s="2" t="s">
        <v>278</v>
      </c>
      <c r="F3117" s="5">
        <v>141</v>
      </c>
      <c r="G3117">
        <v>1</v>
      </c>
      <c r="H3117" t="s">
        <v>6584</v>
      </c>
    </row>
    <row r="3118" spans="1:8" x14ac:dyDescent="0.25">
      <c r="A3118" s="2" t="s">
        <v>2138</v>
      </c>
      <c r="B3118" s="2" t="s">
        <v>642</v>
      </c>
      <c r="C3118" s="2" t="s">
        <v>1300</v>
      </c>
      <c r="D3118" s="2" t="s">
        <v>50</v>
      </c>
      <c r="E3118" s="2" t="s">
        <v>278</v>
      </c>
      <c r="F3118" s="5">
        <v>689</v>
      </c>
      <c r="G3118">
        <v>1</v>
      </c>
      <c r="H3118" t="s">
        <v>6585</v>
      </c>
    </row>
    <row r="3119" spans="1:8" x14ac:dyDescent="0.25">
      <c r="A3119" s="2" t="s">
        <v>2139</v>
      </c>
      <c r="B3119" s="2" t="s">
        <v>642</v>
      </c>
      <c r="C3119" s="2" t="s">
        <v>1300</v>
      </c>
      <c r="D3119" s="2" t="s">
        <v>50</v>
      </c>
      <c r="E3119" s="2" t="s">
        <v>278</v>
      </c>
      <c r="F3119" s="5">
        <v>603</v>
      </c>
      <c r="G3119">
        <v>1</v>
      </c>
      <c r="H3119" t="s">
        <v>6586</v>
      </c>
    </row>
    <row r="3120" spans="1:8" x14ac:dyDescent="0.25">
      <c r="A3120" s="2" t="s">
        <v>2139</v>
      </c>
      <c r="B3120" s="2" t="s">
        <v>642</v>
      </c>
      <c r="C3120" s="2" t="s">
        <v>1091</v>
      </c>
      <c r="D3120" s="2" t="s">
        <v>50</v>
      </c>
      <c r="E3120" s="2" t="s">
        <v>278</v>
      </c>
      <c r="F3120" s="5">
        <v>36</v>
      </c>
      <c r="G3120">
        <v>2</v>
      </c>
      <c r="H3120" t="s">
        <v>6587</v>
      </c>
    </row>
    <row r="3121" spans="1:8" x14ac:dyDescent="0.25">
      <c r="A3121" s="2" t="s">
        <v>2139</v>
      </c>
      <c r="B3121" s="2" t="s">
        <v>642</v>
      </c>
      <c r="C3121" s="2" t="s">
        <v>1095</v>
      </c>
      <c r="D3121" s="2" t="s">
        <v>50</v>
      </c>
      <c r="E3121" s="2" t="s">
        <v>278</v>
      </c>
      <c r="F3121" s="5">
        <v>4</v>
      </c>
      <c r="G3121">
        <v>3</v>
      </c>
      <c r="H3121" t="s">
        <v>6588</v>
      </c>
    </row>
    <row r="3122" spans="1:8" x14ac:dyDescent="0.25">
      <c r="A3122" s="2" t="s">
        <v>2139</v>
      </c>
      <c r="B3122" s="2" t="s">
        <v>307</v>
      </c>
      <c r="C3122" s="2" t="s">
        <v>323</v>
      </c>
      <c r="D3122" s="2" t="s">
        <v>50</v>
      </c>
      <c r="E3122" s="2" t="s">
        <v>278</v>
      </c>
      <c r="F3122" s="5">
        <v>2</v>
      </c>
      <c r="G3122">
        <v>4</v>
      </c>
      <c r="H3122" t="s">
        <v>6589</v>
      </c>
    </row>
    <row r="3123" spans="1:8" x14ac:dyDescent="0.25">
      <c r="A3123" s="2" t="s">
        <v>2140</v>
      </c>
      <c r="B3123" s="2" t="s">
        <v>642</v>
      </c>
      <c r="C3123" s="2" t="s">
        <v>649</v>
      </c>
      <c r="D3123" s="2" t="s">
        <v>50</v>
      </c>
      <c r="E3123" s="2" t="s">
        <v>278</v>
      </c>
      <c r="F3123" s="5">
        <v>610</v>
      </c>
      <c r="G3123">
        <v>1</v>
      </c>
      <c r="H3123" t="s">
        <v>6590</v>
      </c>
    </row>
    <row r="3124" spans="1:8" x14ac:dyDescent="0.25">
      <c r="A3124" s="2" t="s">
        <v>2140</v>
      </c>
      <c r="B3124" s="2" t="s">
        <v>642</v>
      </c>
      <c r="C3124" s="2" t="s">
        <v>643</v>
      </c>
      <c r="D3124" s="2" t="s">
        <v>50</v>
      </c>
      <c r="E3124" s="2" t="s">
        <v>278</v>
      </c>
      <c r="F3124" s="5">
        <v>97</v>
      </c>
      <c r="G3124">
        <v>2</v>
      </c>
      <c r="H3124" t="s">
        <v>6591</v>
      </c>
    </row>
    <row r="3125" spans="1:8" x14ac:dyDescent="0.25">
      <c r="A3125" s="2" t="s">
        <v>2140</v>
      </c>
      <c r="B3125" s="2" t="s">
        <v>642</v>
      </c>
      <c r="C3125" s="2" t="s">
        <v>1300</v>
      </c>
      <c r="D3125" s="2" t="s">
        <v>50</v>
      </c>
      <c r="E3125" s="2" t="s">
        <v>278</v>
      </c>
      <c r="F3125" s="5">
        <v>73</v>
      </c>
      <c r="G3125">
        <v>3</v>
      </c>
      <c r="H3125" t="s">
        <v>6592</v>
      </c>
    </row>
    <row r="3126" spans="1:8" x14ac:dyDescent="0.25">
      <c r="A3126" s="2" t="s">
        <v>2140</v>
      </c>
      <c r="B3126" s="2" t="s">
        <v>307</v>
      </c>
      <c r="C3126" s="2" t="s">
        <v>2125</v>
      </c>
      <c r="D3126" s="2" t="s">
        <v>50</v>
      </c>
      <c r="E3126" s="2" t="s">
        <v>278</v>
      </c>
      <c r="F3126" s="5">
        <v>47</v>
      </c>
      <c r="G3126">
        <v>4</v>
      </c>
      <c r="H3126" t="s">
        <v>6593</v>
      </c>
    </row>
    <row r="3127" spans="1:8" x14ac:dyDescent="0.25">
      <c r="A3127" s="2" t="s">
        <v>2141</v>
      </c>
      <c r="B3127" s="2" t="s">
        <v>642</v>
      </c>
      <c r="C3127" s="2" t="s">
        <v>643</v>
      </c>
      <c r="D3127" s="2" t="s">
        <v>50</v>
      </c>
      <c r="E3127" s="2" t="s">
        <v>278</v>
      </c>
      <c r="F3127" s="5">
        <v>237</v>
      </c>
      <c r="G3127">
        <v>1</v>
      </c>
      <c r="H3127" t="s">
        <v>6594</v>
      </c>
    </row>
    <row r="3128" spans="1:8" x14ac:dyDescent="0.25">
      <c r="A3128" s="2" t="s">
        <v>2142</v>
      </c>
      <c r="B3128" s="2" t="s">
        <v>307</v>
      </c>
      <c r="C3128" s="2" t="s">
        <v>2125</v>
      </c>
      <c r="D3128" s="2" t="s">
        <v>50</v>
      </c>
      <c r="E3128" s="2" t="s">
        <v>278</v>
      </c>
      <c r="F3128" s="5">
        <v>17</v>
      </c>
      <c r="G3128">
        <v>1</v>
      </c>
      <c r="H3128" t="s">
        <v>6595</v>
      </c>
    </row>
    <row r="3129" spans="1:8" x14ac:dyDescent="0.25">
      <c r="A3129" s="2" t="s">
        <v>2143</v>
      </c>
      <c r="B3129" s="2" t="s">
        <v>642</v>
      </c>
      <c r="C3129" s="2" t="s">
        <v>643</v>
      </c>
      <c r="D3129" s="2" t="s">
        <v>50</v>
      </c>
      <c r="E3129" s="2" t="s">
        <v>278</v>
      </c>
      <c r="F3129" s="5">
        <v>401</v>
      </c>
      <c r="G3129">
        <v>1</v>
      </c>
      <c r="H3129" t="s">
        <v>6596</v>
      </c>
    </row>
    <row r="3130" spans="1:8" x14ac:dyDescent="0.25">
      <c r="A3130" s="2" t="s">
        <v>2144</v>
      </c>
      <c r="B3130" s="2" t="s">
        <v>642</v>
      </c>
      <c r="C3130" s="2" t="s">
        <v>643</v>
      </c>
      <c r="D3130" s="2" t="s">
        <v>50</v>
      </c>
      <c r="E3130" s="2" t="s">
        <v>278</v>
      </c>
      <c r="F3130" s="5">
        <v>148</v>
      </c>
      <c r="G3130">
        <v>1</v>
      </c>
      <c r="H3130" t="s">
        <v>6597</v>
      </c>
    </row>
    <row r="3131" spans="1:8" x14ac:dyDescent="0.25">
      <c r="A3131" s="2" t="s">
        <v>2144</v>
      </c>
      <c r="B3131" s="2" t="s">
        <v>642</v>
      </c>
      <c r="C3131" s="2" t="s">
        <v>649</v>
      </c>
      <c r="D3131" s="2" t="s">
        <v>50</v>
      </c>
      <c r="E3131" s="2" t="s">
        <v>278</v>
      </c>
      <c r="F3131" s="5">
        <v>4</v>
      </c>
      <c r="G3131">
        <v>2</v>
      </c>
      <c r="H3131" t="s">
        <v>6598</v>
      </c>
    </row>
    <row r="3132" spans="1:8" x14ac:dyDescent="0.25">
      <c r="A3132" s="2" t="s">
        <v>2145</v>
      </c>
      <c r="B3132" s="2" t="s">
        <v>58</v>
      </c>
      <c r="C3132" s="2" t="s">
        <v>592</v>
      </c>
      <c r="D3132" s="2" t="s">
        <v>50</v>
      </c>
      <c r="E3132" s="2" t="s">
        <v>355</v>
      </c>
      <c r="F3132" s="5">
        <v>496</v>
      </c>
      <c r="G3132">
        <v>1</v>
      </c>
      <c r="H3132" t="s">
        <v>6599</v>
      </c>
    </row>
    <row r="3133" spans="1:8" x14ac:dyDescent="0.25">
      <c r="A3133" s="2" t="s">
        <v>2146</v>
      </c>
      <c r="B3133" s="2" t="s">
        <v>58</v>
      </c>
      <c r="C3133" s="2" t="s">
        <v>1243</v>
      </c>
      <c r="D3133" s="2" t="s">
        <v>50</v>
      </c>
      <c r="E3133" s="2" t="s">
        <v>355</v>
      </c>
      <c r="F3133" s="5">
        <v>576</v>
      </c>
      <c r="G3133">
        <v>1</v>
      </c>
      <c r="H3133" t="s">
        <v>6600</v>
      </c>
    </row>
    <row r="3134" spans="1:8" x14ac:dyDescent="0.25">
      <c r="A3134" s="2" t="s">
        <v>2147</v>
      </c>
      <c r="B3134" s="2" t="s">
        <v>58</v>
      </c>
      <c r="C3134" s="2" t="s">
        <v>592</v>
      </c>
      <c r="D3134" s="2" t="s">
        <v>50</v>
      </c>
      <c r="E3134" s="2" t="s">
        <v>355</v>
      </c>
      <c r="F3134" s="5">
        <v>585</v>
      </c>
      <c r="G3134">
        <v>1</v>
      </c>
      <c r="H3134" t="s">
        <v>6601</v>
      </c>
    </row>
    <row r="3135" spans="1:8" x14ac:dyDescent="0.25">
      <c r="A3135" s="2" t="s">
        <v>2148</v>
      </c>
      <c r="B3135" s="2" t="s">
        <v>58</v>
      </c>
      <c r="C3135" s="2" t="s">
        <v>592</v>
      </c>
      <c r="D3135" s="2" t="s">
        <v>50</v>
      </c>
      <c r="E3135" s="2" t="s">
        <v>355</v>
      </c>
      <c r="F3135" s="5">
        <v>611</v>
      </c>
      <c r="G3135">
        <v>1</v>
      </c>
      <c r="H3135" t="s">
        <v>6602</v>
      </c>
    </row>
    <row r="3136" spans="1:8" x14ac:dyDescent="0.25">
      <c r="A3136" s="2" t="s">
        <v>2149</v>
      </c>
      <c r="B3136" s="2" t="s">
        <v>58</v>
      </c>
      <c r="C3136" s="2" t="s">
        <v>592</v>
      </c>
      <c r="D3136" s="2" t="s">
        <v>50</v>
      </c>
      <c r="E3136" s="2" t="s">
        <v>355</v>
      </c>
      <c r="F3136" s="5">
        <v>607</v>
      </c>
      <c r="G3136">
        <v>1</v>
      </c>
      <c r="H3136" t="s">
        <v>6603</v>
      </c>
    </row>
    <row r="3137" spans="1:8" x14ac:dyDescent="0.25">
      <c r="A3137" s="2" t="s">
        <v>2150</v>
      </c>
      <c r="B3137" s="2" t="s">
        <v>58</v>
      </c>
      <c r="C3137" s="2" t="s">
        <v>592</v>
      </c>
      <c r="D3137" s="2" t="s">
        <v>50</v>
      </c>
      <c r="E3137" s="2" t="s">
        <v>355</v>
      </c>
      <c r="F3137" s="5">
        <v>583</v>
      </c>
      <c r="G3137">
        <v>1</v>
      </c>
      <c r="H3137" t="s">
        <v>6604</v>
      </c>
    </row>
    <row r="3138" spans="1:8" x14ac:dyDescent="0.25">
      <c r="A3138" s="2" t="s">
        <v>2150</v>
      </c>
      <c r="B3138" s="2" t="s">
        <v>58</v>
      </c>
      <c r="C3138" s="2" t="s">
        <v>591</v>
      </c>
      <c r="D3138" s="2" t="s">
        <v>50</v>
      </c>
      <c r="E3138" s="2" t="s">
        <v>51</v>
      </c>
      <c r="F3138" s="5">
        <v>38</v>
      </c>
      <c r="G3138">
        <v>2</v>
      </c>
      <c r="H3138" t="s">
        <v>6605</v>
      </c>
    </row>
    <row r="3139" spans="1:8" x14ac:dyDescent="0.25">
      <c r="A3139" s="2" t="s">
        <v>2150</v>
      </c>
      <c r="B3139" s="2" t="s">
        <v>466</v>
      </c>
      <c r="C3139" s="2" t="s">
        <v>589</v>
      </c>
      <c r="D3139" s="2" t="s">
        <v>50</v>
      </c>
      <c r="E3139" s="2" t="s">
        <v>51</v>
      </c>
      <c r="F3139" s="5">
        <v>1</v>
      </c>
      <c r="G3139">
        <v>3</v>
      </c>
      <c r="H3139" t="s">
        <v>6606</v>
      </c>
    </row>
    <row r="3140" spans="1:8" x14ac:dyDescent="0.25">
      <c r="A3140" s="2" t="s">
        <v>2151</v>
      </c>
      <c r="B3140" s="2" t="s">
        <v>58</v>
      </c>
      <c r="C3140" s="2" t="s">
        <v>591</v>
      </c>
      <c r="D3140" s="2" t="s">
        <v>50</v>
      </c>
      <c r="E3140" s="2" t="s">
        <v>51</v>
      </c>
      <c r="F3140" s="5">
        <v>555</v>
      </c>
      <c r="G3140">
        <v>1</v>
      </c>
      <c r="H3140" t="s">
        <v>6607</v>
      </c>
    </row>
    <row r="3141" spans="1:8" x14ac:dyDescent="0.25">
      <c r="A3141" s="2" t="s">
        <v>2151</v>
      </c>
      <c r="B3141" s="2" t="s">
        <v>58</v>
      </c>
      <c r="C3141" s="2" t="s">
        <v>592</v>
      </c>
      <c r="D3141" s="2" t="s">
        <v>50</v>
      </c>
      <c r="E3141" s="2" t="s">
        <v>355</v>
      </c>
      <c r="F3141" s="5">
        <v>2</v>
      </c>
      <c r="G3141">
        <v>2</v>
      </c>
      <c r="H3141" t="s">
        <v>6608</v>
      </c>
    </row>
    <row r="3142" spans="1:8" x14ac:dyDescent="0.25">
      <c r="A3142" s="2" t="s">
        <v>2152</v>
      </c>
      <c r="B3142" s="2" t="s">
        <v>58</v>
      </c>
      <c r="C3142" s="2" t="s">
        <v>591</v>
      </c>
      <c r="D3142" s="2" t="s">
        <v>50</v>
      </c>
      <c r="E3142" s="2" t="s">
        <v>51</v>
      </c>
      <c r="F3142" s="5">
        <v>694</v>
      </c>
      <c r="G3142">
        <v>1</v>
      </c>
      <c r="H3142" t="s">
        <v>6609</v>
      </c>
    </row>
    <row r="3143" spans="1:8" x14ac:dyDescent="0.25">
      <c r="A3143" s="2" t="s">
        <v>2153</v>
      </c>
      <c r="B3143" s="2" t="s">
        <v>58</v>
      </c>
      <c r="C3143" s="2" t="s">
        <v>591</v>
      </c>
      <c r="D3143" s="2" t="s">
        <v>50</v>
      </c>
      <c r="E3143" s="2" t="s">
        <v>51</v>
      </c>
      <c r="F3143" s="5">
        <v>529</v>
      </c>
      <c r="G3143">
        <v>1</v>
      </c>
      <c r="H3143" t="s">
        <v>6610</v>
      </c>
    </row>
    <row r="3144" spans="1:8" x14ac:dyDescent="0.25">
      <c r="A3144" s="2" t="s">
        <v>2154</v>
      </c>
      <c r="B3144" s="2" t="s">
        <v>58</v>
      </c>
      <c r="C3144" s="2" t="s">
        <v>591</v>
      </c>
      <c r="D3144" s="2" t="s">
        <v>50</v>
      </c>
      <c r="E3144" s="2" t="s">
        <v>51</v>
      </c>
      <c r="F3144" s="5">
        <v>324</v>
      </c>
      <c r="G3144">
        <v>1</v>
      </c>
      <c r="H3144" t="s">
        <v>6611</v>
      </c>
    </row>
    <row r="3145" spans="1:8" x14ac:dyDescent="0.25">
      <c r="A3145" s="2" t="s">
        <v>2155</v>
      </c>
      <c r="B3145" s="2" t="s">
        <v>58</v>
      </c>
      <c r="C3145" s="2" t="s">
        <v>591</v>
      </c>
      <c r="D3145" s="2" t="s">
        <v>50</v>
      </c>
      <c r="E3145" s="2" t="s">
        <v>51</v>
      </c>
      <c r="F3145" s="5">
        <v>142</v>
      </c>
      <c r="G3145">
        <v>1</v>
      </c>
      <c r="H3145" t="s">
        <v>6612</v>
      </c>
    </row>
    <row r="3146" spans="1:8" x14ac:dyDescent="0.25">
      <c r="A3146" s="2" t="s">
        <v>2156</v>
      </c>
      <c r="B3146" s="2" t="s">
        <v>58</v>
      </c>
      <c r="C3146" s="2" t="s">
        <v>592</v>
      </c>
      <c r="D3146" s="2" t="s">
        <v>50</v>
      </c>
      <c r="E3146" s="2" t="s">
        <v>355</v>
      </c>
      <c r="F3146" s="5">
        <v>267</v>
      </c>
      <c r="G3146">
        <v>1</v>
      </c>
      <c r="H3146" t="s">
        <v>6613</v>
      </c>
    </row>
    <row r="3147" spans="1:8" x14ac:dyDescent="0.25">
      <c r="A3147" s="2" t="s">
        <v>2157</v>
      </c>
      <c r="B3147" s="2" t="s">
        <v>58</v>
      </c>
      <c r="C3147" s="2" t="s">
        <v>591</v>
      </c>
      <c r="D3147" s="2" t="s">
        <v>50</v>
      </c>
      <c r="E3147" s="2" t="s">
        <v>51</v>
      </c>
      <c r="F3147" s="5">
        <v>137</v>
      </c>
      <c r="G3147">
        <v>1</v>
      </c>
      <c r="H3147" t="s">
        <v>6614</v>
      </c>
    </row>
    <row r="3148" spans="1:8" x14ac:dyDescent="0.25">
      <c r="A3148" s="2" t="s">
        <v>2158</v>
      </c>
      <c r="B3148" s="2" t="s">
        <v>58</v>
      </c>
      <c r="C3148" s="2" t="s">
        <v>592</v>
      </c>
      <c r="D3148" s="2" t="s">
        <v>50</v>
      </c>
      <c r="E3148" s="2" t="s">
        <v>355</v>
      </c>
      <c r="F3148" s="5">
        <v>912</v>
      </c>
      <c r="G3148">
        <v>1</v>
      </c>
      <c r="H3148" t="s">
        <v>6615</v>
      </c>
    </row>
    <row r="3149" spans="1:8" x14ac:dyDescent="0.25">
      <c r="A3149" s="2" t="s">
        <v>2159</v>
      </c>
      <c r="B3149" s="2" t="s">
        <v>466</v>
      </c>
      <c r="C3149" s="2" t="s">
        <v>595</v>
      </c>
      <c r="D3149" s="2" t="s">
        <v>50</v>
      </c>
      <c r="E3149" s="2" t="s">
        <v>51</v>
      </c>
      <c r="F3149" s="5">
        <v>109</v>
      </c>
      <c r="G3149">
        <v>1</v>
      </c>
      <c r="H3149" t="s">
        <v>6616</v>
      </c>
    </row>
    <row r="3150" spans="1:8" x14ac:dyDescent="0.25">
      <c r="A3150" s="2" t="s">
        <v>2159</v>
      </c>
      <c r="B3150" s="2" t="s">
        <v>58</v>
      </c>
      <c r="C3150" s="2" t="s">
        <v>592</v>
      </c>
      <c r="D3150" s="2" t="s">
        <v>50</v>
      </c>
      <c r="E3150" s="2" t="s">
        <v>355</v>
      </c>
      <c r="F3150" s="5">
        <v>27</v>
      </c>
      <c r="G3150">
        <v>2</v>
      </c>
      <c r="H3150" t="s">
        <v>6617</v>
      </c>
    </row>
    <row r="3151" spans="1:8" x14ac:dyDescent="0.25">
      <c r="A3151" s="2" t="s">
        <v>2159</v>
      </c>
      <c r="B3151" s="2" t="s">
        <v>466</v>
      </c>
      <c r="C3151" s="2" t="s">
        <v>589</v>
      </c>
      <c r="D3151" s="2" t="s">
        <v>50</v>
      </c>
      <c r="E3151" s="2" t="s">
        <v>51</v>
      </c>
      <c r="F3151" s="5">
        <v>15</v>
      </c>
      <c r="G3151">
        <v>3</v>
      </c>
      <c r="H3151" t="s">
        <v>6618</v>
      </c>
    </row>
    <row r="3152" spans="1:8" x14ac:dyDescent="0.25">
      <c r="A3152" s="2" t="s">
        <v>2160</v>
      </c>
      <c r="B3152" s="2" t="s">
        <v>58</v>
      </c>
      <c r="C3152" s="2" t="s">
        <v>592</v>
      </c>
      <c r="D3152" s="2" t="s">
        <v>50</v>
      </c>
      <c r="E3152" s="2" t="s">
        <v>355</v>
      </c>
      <c r="F3152" s="5">
        <v>363</v>
      </c>
      <c r="G3152">
        <v>1</v>
      </c>
      <c r="H3152" t="s">
        <v>6619</v>
      </c>
    </row>
    <row r="3153" spans="1:8" x14ac:dyDescent="0.25">
      <c r="A3153" s="2" t="s">
        <v>2160</v>
      </c>
      <c r="B3153" s="2" t="s">
        <v>58</v>
      </c>
      <c r="C3153" s="2" t="s">
        <v>1243</v>
      </c>
      <c r="D3153" s="2" t="s">
        <v>50</v>
      </c>
      <c r="E3153" s="2" t="s">
        <v>355</v>
      </c>
      <c r="F3153" s="5">
        <v>9</v>
      </c>
      <c r="G3153">
        <v>2</v>
      </c>
      <c r="H3153" t="s">
        <v>6620</v>
      </c>
    </row>
    <row r="3154" spans="1:8" x14ac:dyDescent="0.25">
      <c r="A3154" s="2" t="s">
        <v>2160</v>
      </c>
      <c r="B3154" s="2" t="s">
        <v>58</v>
      </c>
      <c r="C3154" s="2" t="s">
        <v>915</v>
      </c>
      <c r="D3154" s="2" t="s">
        <v>50</v>
      </c>
      <c r="E3154" s="2" t="s">
        <v>355</v>
      </c>
      <c r="F3154" s="5">
        <v>1</v>
      </c>
      <c r="G3154">
        <v>3</v>
      </c>
      <c r="H3154" t="s">
        <v>6621</v>
      </c>
    </row>
    <row r="3155" spans="1:8" x14ac:dyDescent="0.25">
      <c r="A3155" s="2" t="s">
        <v>2161</v>
      </c>
      <c r="B3155" s="2" t="s">
        <v>58</v>
      </c>
      <c r="C3155" s="2" t="s">
        <v>915</v>
      </c>
      <c r="D3155" s="2" t="s">
        <v>50</v>
      </c>
      <c r="E3155" s="2" t="s">
        <v>355</v>
      </c>
      <c r="F3155" s="5">
        <v>266</v>
      </c>
      <c r="G3155">
        <v>1</v>
      </c>
      <c r="H3155" t="s">
        <v>6622</v>
      </c>
    </row>
    <row r="3156" spans="1:8" x14ac:dyDescent="0.25">
      <c r="A3156" s="2" t="s">
        <v>2161</v>
      </c>
      <c r="B3156" s="2" t="s">
        <v>58</v>
      </c>
      <c r="C3156" s="2" t="s">
        <v>1243</v>
      </c>
      <c r="D3156" s="2" t="s">
        <v>50</v>
      </c>
      <c r="E3156" s="2" t="s">
        <v>355</v>
      </c>
      <c r="F3156" s="5">
        <v>263</v>
      </c>
      <c r="G3156">
        <v>2</v>
      </c>
      <c r="H3156" t="s">
        <v>6623</v>
      </c>
    </row>
    <row r="3157" spans="1:8" x14ac:dyDescent="0.25">
      <c r="A3157" s="2" t="s">
        <v>2161</v>
      </c>
      <c r="B3157" s="2" t="s">
        <v>58</v>
      </c>
      <c r="C3157" s="2" t="s">
        <v>592</v>
      </c>
      <c r="D3157" s="2" t="s">
        <v>50</v>
      </c>
      <c r="E3157" s="2" t="s">
        <v>355</v>
      </c>
      <c r="F3157" s="5">
        <v>1</v>
      </c>
      <c r="G3157">
        <v>3</v>
      </c>
      <c r="H3157" t="s">
        <v>6624</v>
      </c>
    </row>
    <row r="3158" spans="1:8" x14ac:dyDescent="0.25">
      <c r="A3158" s="2" t="s">
        <v>2162</v>
      </c>
      <c r="B3158" s="2" t="s">
        <v>58</v>
      </c>
      <c r="C3158" s="2" t="s">
        <v>592</v>
      </c>
      <c r="D3158" s="2" t="s">
        <v>50</v>
      </c>
      <c r="E3158" s="2" t="s">
        <v>355</v>
      </c>
      <c r="F3158" s="5">
        <v>505</v>
      </c>
      <c r="G3158">
        <v>1</v>
      </c>
      <c r="H3158" t="s">
        <v>6625</v>
      </c>
    </row>
    <row r="3159" spans="1:8" x14ac:dyDescent="0.25">
      <c r="A3159" s="2" t="s">
        <v>2162</v>
      </c>
      <c r="B3159" s="2" t="s">
        <v>58</v>
      </c>
      <c r="C3159" s="2" t="s">
        <v>1243</v>
      </c>
      <c r="D3159" s="2" t="s">
        <v>50</v>
      </c>
      <c r="E3159" s="2" t="s">
        <v>355</v>
      </c>
      <c r="F3159" s="5">
        <v>72</v>
      </c>
      <c r="G3159">
        <v>2</v>
      </c>
      <c r="H3159" t="s">
        <v>6626</v>
      </c>
    </row>
    <row r="3160" spans="1:8" x14ac:dyDescent="0.25">
      <c r="A3160" s="2" t="s">
        <v>2163</v>
      </c>
      <c r="B3160" s="2" t="s">
        <v>58</v>
      </c>
      <c r="C3160" s="2" t="s">
        <v>1243</v>
      </c>
      <c r="D3160" s="2" t="s">
        <v>50</v>
      </c>
      <c r="E3160" s="2" t="s">
        <v>355</v>
      </c>
      <c r="F3160" s="5">
        <v>563</v>
      </c>
      <c r="G3160">
        <v>1</v>
      </c>
      <c r="H3160" t="s">
        <v>6627</v>
      </c>
    </row>
    <row r="3161" spans="1:8" x14ac:dyDescent="0.25">
      <c r="A3161" s="2" t="s">
        <v>2163</v>
      </c>
      <c r="B3161" s="2" t="s">
        <v>58</v>
      </c>
      <c r="C3161" s="2" t="s">
        <v>915</v>
      </c>
      <c r="D3161" s="2" t="s">
        <v>50</v>
      </c>
      <c r="E3161" s="2" t="s">
        <v>355</v>
      </c>
      <c r="F3161" s="5">
        <v>20</v>
      </c>
      <c r="G3161">
        <v>2</v>
      </c>
      <c r="H3161" t="s">
        <v>6628</v>
      </c>
    </row>
    <row r="3162" spans="1:8" x14ac:dyDescent="0.25">
      <c r="A3162" s="2" t="s">
        <v>2164</v>
      </c>
      <c r="B3162" s="2" t="s">
        <v>58</v>
      </c>
      <c r="C3162" s="2" t="s">
        <v>1243</v>
      </c>
      <c r="D3162" s="2" t="s">
        <v>50</v>
      </c>
      <c r="E3162" s="2" t="s">
        <v>355</v>
      </c>
      <c r="F3162" s="5">
        <v>538</v>
      </c>
      <c r="G3162">
        <v>1</v>
      </c>
      <c r="H3162" t="s">
        <v>6629</v>
      </c>
    </row>
    <row r="3163" spans="1:8" x14ac:dyDescent="0.25">
      <c r="A3163" s="2" t="s">
        <v>2164</v>
      </c>
      <c r="B3163" s="2" t="s">
        <v>58</v>
      </c>
      <c r="C3163" s="2" t="s">
        <v>592</v>
      </c>
      <c r="D3163" s="2" t="s">
        <v>50</v>
      </c>
      <c r="E3163" s="2" t="s">
        <v>355</v>
      </c>
      <c r="F3163" s="5">
        <v>1</v>
      </c>
      <c r="G3163">
        <v>2</v>
      </c>
      <c r="H3163" t="s">
        <v>6630</v>
      </c>
    </row>
    <row r="3164" spans="1:8" x14ac:dyDescent="0.25">
      <c r="A3164" s="2" t="s">
        <v>2165</v>
      </c>
      <c r="B3164" s="2" t="s">
        <v>58</v>
      </c>
      <c r="C3164" s="2" t="s">
        <v>2166</v>
      </c>
      <c r="D3164" s="2" t="s">
        <v>50</v>
      </c>
      <c r="E3164" s="2" t="s">
        <v>211</v>
      </c>
      <c r="F3164" s="5">
        <v>482</v>
      </c>
      <c r="G3164">
        <v>1</v>
      </c>
      <c r="H3164" t="s">
        <v>6631</v>
      </c>
    </row>
    <row r="3165" spans="1:8" x14ac:dyDescent="0.25">
      <c r="A3165" s="2" t="s">
        <v>2167</v>
      </c>
      <c r="B3165" s="2" t="s">
        <v>58</v>
      </c>
      <c r="C3165" s="2" t="s">
        <v>2166</v>
      </c>
      <c r="D3165" s="2" t="s">
        <v>50</v>
      </c>
      <c r="E3165" s="2" t="s">
        <v>211</v>
      </c>
      <c r="F3165" s="5">
        <v>924</v>
      </c>
      <c r="G3165">
        <v>1</v>
      </c>
      <c r="H3165" t="s">
        <v>6632</v>
      </c>
    </row>
    <row r="3166" spans="1:8" x14ac:dyDescent="0.25">
      <c r="A3166" s="2" t="s">
        <v>2168</v>
      </c>
      <c r="B3166" s="2" t="s">
        <v>58</v>
      </c>
      <c r="C3166" s="2" t="s">
        <v>2166</v>
      </c>
      <c r="D3166" s="2" t="s">
        <v>50</v>
      </c>
      <c r="E3166" s="2" t="s">
        <v>211</v>
      </c>
      <c r="F3166" s="5">
        <v>693</v>
      </c>
      <c r="G3166">
        <v>1</v>
      </c>
      <c r="H3166" t="s">
        <v>6633</v>
      </c>
    </row>
    <row r="3167" spans="1:8" x14ac:dyDescent="0.25">
      <c r="A3167" s="2" t="s">
        <v>2168</v>
      </c>
      <c r="B3167" s="2" t="s">
        <v>754</v>
      </c>
      <c r="C3167" s="2" t="s">
        <v>771</v>
      </c>
      <c r="D3167" s="2" t="s">
        <v>50</v>
      </c>
      <c r="E3167" s="2" t="s">
        <v>150</v>
      </c>
      <c r="F3167" s="5">
        <v>1</v>
      </c>
      <c r="G3167">
        <v>2</v>
      </c>
      <c r="H3167" t="s">
        <v>6634</v>
      </c>
    </row>
    <row r="3168" spans="1:8" x14ac:dyDescent="0.25">
      <c r="A3168" s="2" t="s">
        <v>2169</v>
      </c>
      <c r="B3168" s="2" t="s">
        <v>58</v>
      </c>
      <c r="C3168" s="2" t="s">
        <v>2166</v>
      </c>
      <c r="D3168" s="2" t="s">
        <v>50</v>
      </c>
      <c r="E3168" s="2" t="s">
        <v>211</v>
      </c>
      <c r="F3168" s="5">
        <v>645</v>
      </c>
      <c r="G3168">
        <v>1</v>
      </c>
      <c r="H3168" t="s">
        <v>6635</v>
      </c>
    </row>
    <row r="3169" spans="1:8" x14ac:dyDescent="0.25">
      <c r="A3169" s="2" t="s">
        <v>2169</v>
      </c>
      <c r="B3169" s="2" t="s">
        <v>754</v>
      </c>
      <c r="C3169" s="2" t="s">
        <v>772</v>
      </c>
      <c r="D3169" s="2" t="s">
        <v>50</v>
      </c>
      <c r="E3169" s="2" t="s">
        <v>150</v>
      </c>
      <c r="F3169" s="5">
        <v>15</v>
      </c>
      <c r="G3169">
        <v>2</v>
      </c>
      <c r="H3169" t="s">
        <v>6636</v>
      </c>
    </row>
    <row r="3170" spans="1:8" x14ac:dyDescent="0.25">
      <c r="A3170" s="2" t="s">
        <v>2170</v>
      </c>
      <c r="B3170" s="2" t="s">
        <v>58</v>
      </c>
      <c r="C3170" s="2" t="s">
        <v>2166</v>
      </c>
      <c r="D3170" s="2" t="s">
        <v>50</v>
      </c>
      <c r="E3170" s="2" t="s">
        <v>211</v>
      </c>
      <c r="F3170" s="5">
        <v>569</v>
      </c>
      <c r="G3170">
        <v>1</v>
      </c>
      <c r="H3170" t="s">
        <v>6637</v>
      </c>
    </row>
    <row r="3171" spans="1:8" x14ac:dyDescent="0.25">
      <c r="A3171" s="2" t="s">
        <v>2170</v>
      </c>
      <c r="B3171" s="2" t="s">
        <v>58</v>
      </c>
      <c r="C3171" s="2" t="s">
        <v>838</v>
      </c>
      <c r="D3171" s="2" t="s">
        <v>50</v>
      </c>
      <c r="E3171" s="2" t="s">
        <v>211</v>
      </c>
      <c r="F3171" s="5">
        <v>20</v>
      </c>
      <c r="G3171">
        <v>2</v>
      </c>
      <c r="H3171" t="s">
        <v>6638</v>
      </c>
    </row>
    <row r="3172" spans="1:8" x14ac:dyDescent="0.25">
      <c r="A3172" s="2" t="s">
        <v>2171</v>
      </c>
      <c r="B3172" s="2" t="s">
        <v>58</v>
      </c>
      <c r="C3172" s="2" t="s">
        <v>2166</v>
      </c>
      <c r="D3172" s="2" t="s">
        <v>50</v>
      </c>
      <c r="E3172" s="2" t="s">
        <v>211</v>
      </c>
      <c r="F3172" s="5">
        <v>182</v>
      </c>
      <c r="G3172">
        <v>1</v>
      </c>
      <c r="H3172" t="s">
        <v>6639</v>
      </c>
    </row>
    <row r="3173" spans="1:8" x14ac:dyDescent="0.25">
      <c r="A3173" s="2" t="s">
        <v>2172</v>
      </c>
      <c r="B3173" s="2" t="s">
        <v>58</v>
      </c>
      <c r="C3173" s="2" t="s">
        <v>2166</v>
      </c>
      <c r="D3173" s="2" t="s">
        <v>50</v>
      </c>
      <c r="E3173" s="2" t="s">
        <v>211</v>
      </c>
      <c r="F3173" s="5">
        <v>370</v>
      </c>
      <c r="G3173">
        <v>1</v>
      </c>
      <c r="H3173" t="s">
        <v>6640</v>
      </c>
    </row>
    <row r="3174" spans="1:8" x14ac:dyDescent="0.25">
      <c r="A3174" s="2" t="s">
        <v>2172</v>
      </c>
      <c r="B3174" s="2" t="s">
        <v>754</v>
      </c>
      <c r="C3174" s="2" t="s">
        <v>772</v>
      </c>
      <c r="D3174" s="2" t="s">
        <v>50</v>
      </c>
      <c r="E3174" s="2" t="s">
        <v>150</v>
      </c>
      <c r="F3174" s="5">
        <v>3</v>
      </c>
      <c r="G3174">
        <v>2</v>
      </c>
      <c r="H3174" t="s">
        <v>6641</v>
      </c>
    </row>
    <row r="3175" spans="1:8" x14ac:dyDescent="0.25">
      <c r="A3175" s="2" t="s">
        <v>2173</v>
      </c>
      <c r="B3175" s="2" t="s">
        <v>754</v>
      </c>
      <c r="C3175" s="2" t="s">
        <v>772</v>
      </c>
      <c r="D3175" s="2" t="s">
        <v>50</v>
      </c>
      <c r="E3175" s="2" t="s">
        <v>150</v>
      </c>
      <c r="F3175" s="5">
        <v>595</v>
      </c>
      <c r="G3175">
        <v>1</v>
      </c>
      <c r="H3175" t="s">
        <v>6642</v>
      </c>
    </row>
    <row r="3176" spans="1:8" x14ac:dyDescent="0.25">
      <c r="A3176" s="2" t="s">
        <v>2174</v>
      </c>
      <c r="B3176" s="2" t="s">
        <v>58</v>
      </c>
      <c r="C3176" s="2" t="s">
        <v>2166</v>
      </c>
      <c r="D3176" s="2" t="s">
        <v>50</v>
      </c>
      <c r="E3176" s="2" t="s">
        <v>211</v>
      </c>
      <c r="F3176" s="5">
        <v>913</v>
      </c>
      <c r="G3176">
        <v>1</v>
      </c>
      <c r="H3176" t="s">
        <v>6643</v>
      </c>
    </row>
    <row r="3177" spans="1:8" x14ac:dyDescent="0.25">
      <c r="A3177" s="2" t="s">
        <v>2175</v>
      </c>
      <c r="B3177" s="2" t="s">
        <v>58</v>
      </c>
      <c r="C3177" s="2" t="s">
        <v>2166</v>
      </c>
      <c r="D3177" s="2" t="s">
        <v>50</v>
      </c>
      <c r="E3177" s="2" t="s">
        <v>211</v>
      </c>
      <c r="F3177" s="5">
        <v>608</v>
      </c>
      <c r="G3177">
        <v>1</v>
      </c>
      <c r="H3177" t="s">
        <v>6644</v>
      </c>
    </row>
    <row r="3178" spans="1:8" x14ac:dyDescent="0.25">
      <c r="A3178" s="2" t="s">
        <v>2175</v>
      </c>
      <c r="B3178" s="2" t="s">
        <v>58</v>
      </c>
      <c r="C3178" s="2" t="s">
        <v>838</v>
      </c>
      <c r="D3178" s="2" t="s">
        <v>50</v>
      </c>
      <c r="E3178" s="2" t="s">
        <v>211</v>
      </c>
      <c r="F3178" s="5">
        <v>2</v>
      </c>
      <c r="G3178">
        <v>2</v>
      </c>
      <c r="H3178" t="s">
        <v>6645</v>
      </c>
    </row>
    <row r="3179" spans="1:8" x14ac:dyDescent="0.25">
      <c r="A3179" s="2" t="s">
        <v>2176</v>
      </c>
      <c r="B3179" s="2" t="s">
        <v>754</v>
      </c>
      <c r="C3179" s="2" t="s">
        <v>772</v>
      </c>
      <c r="D3179" s="2" t="s">
        <v>50</v>
      </c>
      <c r="E3179" s="2" t="s">
        <v>150</v>
      </c>
      <c r="F3179" s="5">
        <v>433</v>
      </c>
      <c r="G3179">
        <v>1</v>
      </c>
      <c r="H3179" t="s">
        <v>6646</v>
      </c>
    </row>
    <row r="3180" spans="1:8" x14ac:dyDescent="0.25">
      <c r="A3180" s="2" t="s">
        <v>2176</v>
      </c>
      <c r="B3180" s="2" t="s">
        <v>754</v>
      </c>
      <c r="C3180" s="2" t="s">
        <v>776</v>
      </c>
      <c r="D3180" s="2" t="s">
        <v>50</v>
      </c>
      <c r="E3180" s="2" t="s">
        <v>150</v>
      </c>
      <c r="F3180" s="5">
        <v>7</v>
      </c>
      <c r="G3180">
        <v>2</v>
      </c>
      <c r="H3180" t="s">
        <v>6647</v>
      </c>
    </row>
    <row r="3181" spans="1:8" x14ac:dyDescent="0.25">
      <c r="A3181" s="2" t="s">
        <v>2176</v>
      </c>
      <c r="B3181" s="2" t="s">
        <v>58</v>
      </c>
      <c r="C3181" s="2" t="s">
        <v>2166</v>
      </c>
      <c r="D3181" s="2" t="s">
        <v>50</v>
      </c>
      <c r="E3181" s="2" t="s">
        <v>211</v>
      </c>
      <c r="F3181" s="5">
        <v>3</v>
      </c>
      <c r="G3181">
        <v>3</v>
      </c>
      <c r="H3181" t="s">
        <v>6648</v>
      </c>
    </row>
    <row r="3182" spans="1:8" x14ac:dyDescent="0.25">
      <c r="A3182" s="2" t="s">
        <v>2177</v>
      </c>
      <c r="B3182" s="2" t="s">
        <v>58</v>
      </c>
      <c r="C3182" s="2" t="s">
        <v>838</v>
      </c>
      <c r="D3182" s="2" t="s">
        <v>50</v>
      </c>
      <c r="E3182" s="2" t="s">
        <v>211</v>
      </c>
      <c r="F3182" s="5">
        <v>460</v>
      </c>
      <c r="G3182">
        <v>1</v>
      </c>
      <c r="H3182" t="s">
        <v>6649</v>
      </c>
    </row>
    <row r="3183" spans="1:8" x14ac:dyDescent="0.25">
      <c r="A3183" s="2" t="s">
        <v>2178</v>
      </c>
      <c r="B3183" s="2" t="s">
        <v>58</v>
      </c>
      <c r="C3183" s="2" t="s">
        <v>838</v>
      </c>
      <c r="D3183" s="2" t="s">
        <v>50</v>
      </c>
      <c r="E3183" s="2" t="s">
        <v>211</v>
      </c>
      <c r="F3183" s="5">
        <v>515</v>
      </c>
      <c r="G3183">
        <v>1</v>
      </c>
      <c r="H3183" t="s">
        <v>6650</v>
      </c>
    </row>
    <row r="3184" spans="1:8" x14ac:dyDescent="0.25">
      <c r="A3184" s="2" t="s">
        <v>2179</v>
      </c>
      <c r="B3184" s="2" t="s">
        <v>58</v>
      </c>
      <c r="C3184" s="2" t="s">
        <v>2166</v>
      </c>
      <c r="D3184" s="2" t="s">
        <v>50</v>
      </c>
      <c r="E3184" s="2" t="s">
        <v>211</v>
      </c>
      <c r="F3184" s="5">
        <v>458</v>
      </c>
      <c r="G3184">
        <v>1</v>
      </c>
      <c r="H3184" t="s">
        <v>6651</v>
      </c>
    </row>
    <row r="3185" spans="1:8" x14ac:dyDescent="0.25">
      <c r="A3185" s="2" t="s">
        <v>2180</v>
      </c>
      <c r="B3185" s="2" t="s">
        <v>754</v>
      </c>
      <c r="C3185" s="2" t="s">
        <v>771</v>
      </c>
      <c r="D3185" s="2" t="s">
        <v>50</v>
      </c>
      <c r="E3185" s="2" t="s">
        <v>150</v>
      </c>
      <c r="F3185" s="5">
        <v>209</v>
      </c>
      <c r="G3185">
        <v>1</v>
      </c>
      <c r="H3185" t="s">
        <v>6652</v>
      </c>
    </row>
    <row r="3186" spans="1:8" x14ac:dyDescent="0.25">
      <c r="A3186" s="2" t="s">
        <v>2180</v>
      </c>
      <c r="B3186" s="2" t="s">
        <v>58</v>
      </c>
      <c r="C3186" s="2" t="s">
        <v>2166</v>
      </c>
      <c r="D3186" s="2" t="s">
        <v>50</v>
      </c>
      <c r="E3186" s="2" t="s">
        <v>211</v>
      </c>
      <c r="F3186" s="5">
        <v>1</v>
      </c>
      <c r="G3186">
        <v>2</v>
      </c>
      <c r="H3186" t="s">
        <v>6653</v>
      </c>
    </row>
    <row r="3187" spans="1:8" x14ac:dyDescent="0.25">
      <c r="A3187" s="2" t="s">
        <v>2181</v>
      </c>
      <c r="B3187" s="2" t="s">
        <v>754</v>
      </c>
      <c r="C3187" s="2" t="s">
        <v>2182</v>
      </c>
      <c r="D3187" s="2" t="s">
        <v>50</v>
      </c>
      <c r="E3187" s="2" t="s">
        <v>150</v>
      </c>
      <c r="F3187" s="5">
        <v>115</v>
      </c>
      <c r="G3187">
        <v>1</v>
      </c>
      <c r="H3187" t="s">
        <v>6654</v>
      </c>
    </row>
    <row r="3188" spans="1:8" x14ac:dyDescent="0.25">
      <c r="A3188" s="2" t="s">
        <v>2181</v>
      </c>
      <c r="B3188" s="2" t="s">
        <v>754</v>
      </c>
      <c r="C3188" s="2" t="s">
        <v>771</v>
      </c>
      <c r="D3188" s="2" t="s">
        <v>50</v>
      </c>
      <c r="E3188" s="2" t="s">
        <v>150</v>
      </c>
      <c r="F3188" s="5">
        <v>54</v>
      </c>
      <c r="G3188">
        <v>2</v>
      </c>
      <c r="H3188" t="s">
        <v>6655</v>
      </c>
    </row>
    <row r="3189" spans="1:8" x14ac:dyDescent="0.25">
      <c r="A3189" s="2" t="s">
        <v>2183</v>
      </c>
      <c r="B3189" s="2" t="s">
        <v>58</v>
      </c>
      <c r="C3189" s="2" t="s">
        <v>2166</v>
      </c>
      <c r="D3189" s="2" t="s">
        <v>50</v>
      </c>
      <c r="E3189" s="2" t="s">
        <v>211</v>
      </c>
      <c r="F3189" s="5">
        <v>775</v>
      </c>
      <c r="G3189">
        <v>1</v>
      </c>
      <c r="H3189" t="s">
        <v>6656</v>
      </c>
    </row>
    <row r="3190" spans="1:8" x14ac:dyDescent="0.25">
      <c r="A3190" s="2" t="s">
        <v>2183</v>
      </c>
      <c r="B3190" s="2" t="s">
        <v>58</v>
      </c>
      <c r="C3190" s="2" t="s">
        <v>870</v>
      </c>
      <c r="D3190" s="2" t="s">
        <v>50</v>
      </c>
      <c r="E3190" s="2" t="s">
        <v>211</v>
      </c>
      <c r="F3190" s="5">
        <v>79</v>
      </c>
      <c r="G3190">
        <v>2</v>
      </c>
      <c r="H3190" t="s">
        <v>6657</v>
      </c>
    </row>
    <row r="3191" spans="1:8" x14ac:dyDescent="0.25">
      <c r="A3191" s="2" t="s">
        <v>2183</v>
      </c>
      <c r="B3191" s="2" t="s">
        <v>58</v>
      </c>
      <c r="C3191" s="2" t="s">
        <v>838</v>
      </c>
      <c r="D3191" s="2" t="s">
        <v>50</v>
      </c>
      <c r="E3191" s="2" t="s">
        <v>211</v>
      </c>
      <c r="F3191" s="5">
        <v>3</v>
      </c>
      <c r="G3191">
        <v>3</v>
      </c>
      <c r="H3191" t="s">
        <v>6658</v>
      </c>
    </row>
    <row r="3192" spans="1:8" x14ac:dyDescent="0.25">
      <c r="A3192" s="2" t="s">
        <v>2184</v>
      </c>
      <c r="B3192" s="2" t="s">
        <v>58</v>
      </c>
      <c r="C3192" s="2" t="s">
        <v>870</v>
      </c>
      <c r="D3192" s="2" t="s">
        <v>50</v>
      </c>
      <c r="E3192" s="2" t="s">
        <v>211</v>
      </c>
      <c r="F3192" s="5">
        <v>403</v>
      </c>
      <c r="G3192">
        <v>1</v>
      </c>
      <c r="H3192" t="s">
        <v>6659</v>
      </c>
    </row>
    <row r="3193" spans="1:8" x14ac:dyDescent="0.25">
      <c r="A3193" s="2" t="s">
        <v>2184</v>
      </c>
      <c r="B3193" s="2" t="s">
        <v>58</v>
      </c>
      <c r="C3193" s="2" t="s">
        <v>2166</v>
      </c>
      <c r="D3193" s="2" t="s">
        <v>50</v>
      </c>
      <c r="E3193" s="2" t="s">
        <v>211</v>
      </c>
      <c r="F3193" s="5">
        <v>310</v>
      </c>
      <c r="G3193">
        <v>2</v>
      </c>
      <c r="H3193" t="s">
        <v>6660</v>
      </c>
    </row>
    <row r="3194" spans="1:8" x14ac:dyDescent="0.25">
      <c r="A3194" s="2" t="s">
        <v>2185</v>
      </c>
      <c r="B3194" s="2" t="s">
        <v>58</v>
      </c>
      <c r="C3194" s="2" t="s">
        <v>2166</v>
      </c>
      <c r="D3194" s="2" t="s">
        <v>50</v>
      </c>
      <c r="E3194" s="2" t="s">
        <v>211</v>
      </c>
      <c r="F3194" s="5">
        <v>295</v>
      </c>
      <c r="G3194">
        <v>1</v>
      </c>
      <c r="H3194" t="s">
        <v>6661</v>
      </c>
    </row>
    <row r="3195" spans="1:8" x14ac:dyDescent="0.25">
      <c r="A3195" s="2" t="s">
        <v>2186</v>
      </c>
      <c r="B3195" s="2" t="s">
        <v>754</v>
      </c>
      <c r="C3195" s="2" t="s">
        <v>2187</v>
      </c>
      <c r="D3195" s="2" t="s">
        <v>50</v>
      </c>
      <c r="E3195" s="2" t="s">
        <v>150</v>
      </c>
      <c r="F3195" s="5">
        <v>1100</v>
      </c>
      <c r="G3195">
        <v>1</v>
      </c>
      <c r="H3195" t="s">
        <v>6662</v>
      </c>
    </row>
    <row r="3196" spans="1:8" x14ac:dyDescent="0.25">
      <c r="A3196" s="2" t="s">
        <v>2186</v>
      </c>
      <c r="B3196" s="2" t="s">
        <v>754</v>
      </c>
      <c r="C3196" s="2" t="s">
        <v>772</v>
      </c>
      <c r="D3196" s="2" t="s">
        <v>50</v>
      </c>
      <c r="E3196" s="2" t="s">
        <v>150</v>
      </c>
      <c r="F3196" s="5">
        <v>3</v>
      </c>
      <c r="G3196">
        <v>2</v>
      </c>
      <c r="H3196" t="s">
        <v>6663</v>
      </c>
    </row>
    <row r="3197" spans="1:8" x14ac:dyDescent="0.25">
      <c r="A3197" s="2" t="s">
        <v>2188</v>
      </c>
      <c r="B3197" s="2" t="s">
        <v>754</v>
      </c>
      <c r="C3197" s="2" t="s">
        <v>2187</v>
      </c>
      <c r="D3197" s="2" t="s">
        <v>50</v>
      </c>
      <c r="E3197" s="2" t="s">
        <v>150</v>
      </c>
      <c r="F3197" s="5">
        <v>932</v>
      </c>
      <c r="G3197">
        <v>1</v>
      </c>
      <c r="H3197" t="s">
        <v>6664</v>
      </c>
    </row>
    <row r="3198" spans="1:8" x14ac:dyDescent="0.25">
      <c r="A3198" s="2" t="s">
        <v>2188</v>
      </c>
      <c r="B3198" s="2" t="s">
        <v>754</v>
      </c>
      <c r="C3198" s="2" t="s">
        <v>772</v>
      </c>
      <c r="D3198" s="2" t="s">
        <v>50</v>
      </c>
      <c r="E3198" s="2" t="s">
        <v>150</v>
      </c>
      <c r="F3198" s="5">
        <v>22</v>
      </c>
      <c r="G3198">
        <v>2</v>
      </c>
      <c r="H3198" t="s">
        <v>6665</v>
      </c>
    </row>
    <row r="3199" spans="1:8" x14ac:dyDescent="0.25">
      <c r="A3199" s="2" t="s">
        <v>2189</v>
      </c>
      <c r="B3199" s="2" t="s">
        <v>754</v>
      </c>
      <c r="C3199" s="2" t="s">
        <v>772</v>
      </c>
      <c r="D3199" s="2" t="s">
        <v>50</v>
      </c>
      <c r="E3199" s="2" t="s">
        <v>150</v>
      </c>
      <c r="F3199" s="5">
        <v>673</v>
      </c>
      <c r="G3199">
        <v>1</v>
      </c>
      <c r="H3199" t="s">
        <v>6666</v>
      </c>
    </row>
    <row r="3200" spans="1:8" x14ac:dyDescent="0.25">
      <c r="A3200" s="2" t="s">
        <v>2189</v>
      </c>
      <c r="B3200" s="2" t="s">
        <v>754</v>
      </c>
      <c r="C3200" s="2" t="s">
        <v>2187</v>
      </c>
      <c r="D3200" s="2" t="s">
        <v>50</v>
      </c>
      <c r="E3200" s="2" t="s">
        <v>150</v>
      </c>
      <c r="F3200" s="5">
        <v>51</v>
      </c>
      <c r="G3200">
        <v>2</v>
      </c>
      <c r="H3200" t="s">
        <v>6667</v>
      </c>
    </row>
    <row r="3201" spans="1:8" x14ac:dyDescent="0.25">
      <c r="A3201" s="2" t="s">
        <v>2189</v>
      </c>
      <c r="B3201" s="2" t="s">
        <v>754</v>
      </c>
      <c r="C3201" s="2" t="s">
        <v>776</v>
      </c>
      <c r="D3201" s="2" t="s">
        <v>50</v>
      </c>
      <c r="E3201" s="2" t="s">
        <v>150</v>
      </c>
      <c r="F3201" s="5">
        <v>2</v>
      </c>
      <c r="G3201">
        <v>3</v>
      </c>
      <c r="H3201" t="s">
        <v>6668</v>
      </c>
    </row>
    <row r="3202" spans="1:8" x14ac:dyDescent="0.25">
      <c r="A3202" s="2" t="s">
        <v>2189</v>
      </c>
      <c r="B3202" s="2" t="s">
        <v>754</v>
      </c>
      <c r="C3202" s="2" t="s">
        <v>771</v>
      </c>
      <c r="D3202" s="2" t="s">
        <v>50</v>
      </c>
      <c r="E3202" s="2" t="s">
        <v>150</v>
      </c>
      <c r="F3202" s="5">
        <v>2</v>
      </c>
      <c r="G3202">
        <v>4</v>
      </c>
      <c r="H3202" t="s">
        <v>6669</v>
      </c>
    </row>
    <row r="3203" spans="1:8" x14ac:dyDescent="0.25">
      <c r="A3203" s="2" t="s">
        <v>2190</v>
      </c>
      <c r="B3203" s="2" t="s">
        <v>754</v>
      </c>
      <c r="C3203" s="2" t="s">
        <v>2187</v>
      </c>
      <c r="D3203" s="2" t="s">
        <v>50</v>
      </c>
      <c r="E3203" s="2" t="s">
        <v>150</v>
      </c>
      <c r="F3203" s="5">
        <v>692</v>
      </c>
      <c r="G3203">
        <v>1</v>
      </c>
      <c r="H3203" t="s">
        <v>6670</v>
      </c>
    </row>
    <row r="3204" spans="1:8" x14ac:dyDescent="0.25">
      <c r="A3204" s="2" t="s">
        <v>2190</v>
      </c>
      <c r="B3204" s="2" t="s">
        <v>754</v>
      </c>
      <c r="C3204" s="2" t="s">
        <v>776</v>
      </c>
      <c r="D3204" s="2" t="s">
        <v>50</v>
      </c>
      <c r="E3204" s="2" t="s">
        <v>150</v>
      </c>
      <c r="F3204" s="5">
        <v>340</v>
      </c>
      <c r="G3204">
        <v>2</v>
      </c>
      <c r="H3204" t="s">
        <v>6671</v>
      </c>
    </row>
    <row r="3205" spans="1:8" x14ac:dyDescent="0.25">
      <c r="A3205" s="2" t="s">
        <v>2190</v>
      </c>
      <c r="B3205" s="2" t="s">
        <v>754</v>
      </c>
      <c r="C3205" s="2" t="s">
        <v>772</v>
      </c>
      <c r="D3205" s="2" t="s">
        <v>50</v>
      </c>
      <c r="E3205" s="2" t="s">
        <v>150</v>
      </c>
      <c r="F3205" s="5">
        <v>1</v>
      </c>
      <c r="G3205">
        <v>3</v>
      </c>
      <c r="H3205" t="s">
        <v>6672</v>
      </c>
    </row>
    <row r="3206" spans="1:8" x14ac:dyDescent="0.25">
      <c r="A3206" s="2" t="s">
        <v>2191</v>
      </c>
      <c r="B3206" s="2" t="s">
        <v>754</v>
      </c>
      <c r="C3206" s="2" t="s">
        <v>776</v>
      </c>
      <c r="D3206" s="2" t="s">
        <v>50</v>
      </c>
      <c r="E3206" s="2" t="s">
        <v>150</v>
      </c>
      <c r="F3206" s="5">
        <v>366</v>
      </c>
      <c r="G3206">
        <v>1</v>
      </c>
      <c r="H3206" t="s">
        <v>6673</v>
      </c>
    </row>
    <row r="3207" spans="1:8" x14ac:dyDescent="0.25">
      <c r="A3207" s="2" t="s">
        <v>2191</v>
      </c>
      <c r="B3207" s="2" t="s">
        <v>754</v>
      </c>
      <c r="C3207" s="2" t="s">
        <v>772</v>
      </c>
      <c r="D3207" s="2" t="s">
        <v>50</v>
      </c>
      <c r="E3207" s="2" t="s">
        <v>150</v>
      </c>
      <c r="F3207" s="5">
        <v>151</v>
      </c>
      <c r="G3207">
        <v>2</v>
      </c>
      <c r="H3207" t="s">
        <v>6674</v>
      </c>
    </row>
    <row r="3208" spans="1:8" x14ac:dyDescent="0.25">
      <c r="A3208" s="2" t="s">
        <v>2191</v>
      </c>
      <c r="B3208" s="2" t="s">
        <v>754</v>
      </c>
      <c r="C3208" s="2" t="s">
        <v>2187</v>
      </c>
      <c r="D3208" s="2" t="s">
        <v>50</v>
      </c>
      <c r="E3208" s="2" t="s">
        <v>150</v>
      </c>
      <c r="F3208" s="5">
        <v>37</v>
      </c>
      <c r="G3208">
        <v>3</v>
      </c>
      <c r="H3208" t="s">
        <v>6675</v>
      </c>
    </row>
    <row r="3209" spans="1:8" x14ac:dyDescent="0.25">
      <c r="A3209" s="2" t="s">
        <v>2192</v>
      </c>
      <c r="B3209" s="2" t="s">
        <v>754</v>
      </c>
      <c r="C3209" s="2" t="s">
        <v>772</v>
      </c>
      <c r="D3209" s="2" t="s">
        <v>50</v>
      </c>
      <c r="E3209" s="2" t="s">
        <v>150</v>
      </c>
      <c r="F3209" s="5">
        <v>418</v>
      </c>
      <c r="G3209">
        <v>1</v>
      </c>
      <c r="H3209" t="s">
        <v>6676</v>
      </c>
    </row>
    <row r="3210" spans="1:8" x14ac:dyDescent="0.25">
      <c r="A3210" s="2" t="s">
        <v>2192</v>
      </c>
      <c r="B3210" s="2" t="s">
        <v>754</v>
      </c>
      <c r="C3210" s="2" t="s">
        <v>776</v>
      </c>
      <c r="D3210" s="2" t="s">
        <v>50</v>
      </c>
      <c r="E3210" s="2" t="s">
        <v>150</v>
      </c>
      <c r="F3210" s="5">
        <v>12</v>
      </c>
      <c r="G3210">
        <v>2</v>
      </c>
      <c r="H3210" t="s">
        <v>6677</v>
      </c>
    </row>
    <row r="3211" spans="1:8" x14ac:dyDescent="0.25">
      <c r="A3211" s="2" t="s">
        <v>2192</v>
      </c>
      <c r="B3211" s="2" t="s">
        <v>754</v>
      </c>
      <c r="C3211" s="2" t="s">
        <v>2187</v>
      </c>
      <c r="D3211" s="2" t="s">
        <v>50</v>
      </c>
      <c r="E3211" s="2" t="s">
        <v>150</v>
      </c>
      <c r="F3211" s="5">
        <v>3</v>
      </c>
      <c r="G3211">
        <v>3</v>
      </c>
      <c r="H3211" t="s">
        <v>6678</v>
      </c>
    </row>
    <row r="3212" spans="1:8" x14ac:dyDescent="0.25">
      <c r="A3212" s="2" t="s">
        <v>2193</v>
      </c>
      <c r="B3212" s="2" t="s">
        <v>754</v>
      </c>
      <c r="C3212" s="2" t="s">
        <v>2187</v>
      </c>
      <c r="D3212" s="2" t="s">
        <v>50</v>
      </c>
      <c r="E3212" s="2" t="s">
        <v>150</v>
      </c>
      <c r="F3212" s="5">
        <v>20</v>
      </c>
      <c r="G3212">
        <v>1</v>
      </c>
      <c r="H3212" t="s">
        <v>6679</v>
      </c>
    </row>
    <row r="3213" spans="1:8" x14ac:dyDescent="0.25">
      <c r="A3213" s="2" t="s">
        <v>2194</v>
      </c>
      <c r="B3213" s="2" t="s">
        <v>58</v>
      </c>
      <c r="C3213" s="2" t="s">
        <v>2166</v>
      </c>
      <c r="D3213" s="2" t="s">
        <v>50</v>
      </c>
      <c r="E3213" s="2" t="s">
        <v>211</v>
      </c>
      <c r="F3213" s="5">
        <v>1039</v>
      </c>
      <c r="G3213">
        <v>1</v>
      </c>
      <c r="H3213" t="s">
        <v>6680</v>
      </c>
    </row>
    <row r="3214" spans="1:8" x14ac:dyDescent="0.25">
      <c r="A3214" s="2" t="s">
        <v>2195</v>
      </c>
      <c r="B3214" s="2" t="s">
        <v>58</v>
      </c>
      <c r="C3214" s="2" t="s">
        <v>2166</v>
      </c>
      <c r="D3214" s="2" t="s">
        <v>50</v>
      </c>
      <c r="E3214" s="2" t="s">
        <v>211</v>
      </c>
      <c r="F3214" s="5">
        <v>1224</v>
      </c>
      <c r="G3214">
        <v>1</v>
      </c>
      <c r="H3214" t="s">
        <v>6681</v>
      </c>
    </row>
    <row r="3215" spans="1:8" x14ac:dyDescent="0.25">
      <c r="A3215" s="2" t="s">
        <v>2196</v>
      </c>
      <c r="B3215" s="2" t="s">
        <v>58</v>
      </c>
      <c r="C3215" s="2" t="s">
        <v>838</v>
      </c>
      <c r="D3215" s="2" t="s">
        <v>50</v>
      </c>
      <c r="E3215" s="2" t="s">
        <v>211</v>
      </c>
      <c r="F3215" s="5">
        <v>993</v>
      </c>
      <c r="G3215">
        <v>1</v>
      </c>
      <c r="H3215" t="s">
        <v>6682</v>
      </c>
    </row>
    <row r="3216" spans="1:8" x14ac:dyDescent="0.25">
      <c r="A3216" s="2" t="s">
        <v>2196</v>
      </c>
      <c r="B3216" s="2" t="s">
        <v>58</v>
      </c>
      <c r="C3216" s="2" t="s">
        <v>2166</v>
      </c>
      <c r="D3216" s="2" t="s">
        <v>50</v>
      </c>
      <c r="E3216" s="2" t="s">
        <v>211</v>
      </c>
      <c r="F3216" s="5">
        <v>1</v>
      </c>
      <c r="G3216">
        <v>2</v>
      </c>
      <c r="H3216" t="s">
        <v>6683</v>
      </c>
    </row>
    <row r="3217" spans="1:8" x14ac:dyDescent="0.25">
      <c r="A3217" s="2" t="s">
        <v>2197</v>
      </c>
      <c r="B3217" s="2" t="s">
        <v>58</v>
      </c>
      <c r="C3217" s="2" t="s">
        <v>838</v>
      </c>
      <c r="D3217" s="2" t="s">
        <v>50</v>
      </c>
      <c r="E3217" s="2" t="s">
        <v>211</v>
      </c>
      <c r="F3217" s="5">
        <v>850</v>
      </c>
      <c r="G3217">
        <v>1</v>
      </c>
      <c r="H3217" t="s">
        <v>6684</v>
      </c>
    </row>
    <row r="3218" spans="1:8" x14ac:dyDescent="0.25">
      <c r="A3218" s="2" t="s">
        <v>2197</v>
      </c>
      <c r="B3218" s="2" t="s">
        <v>58</v>
      </c>
      <c r="C3218" s="2" t="s">
        <v>2166</v>
      </c>
      <c r="D3218" s="2" t="s">
        <v>50</v>
      </c>
      <c r="E3218" s="2" t="s">
        <v>211</v>
      </c>
      <c r="F3218" s="5">
        <v>5</v>
      </c>
      <c r="G3218">
        <v>2</v>
      </c>
      <c r="H3218" t="s">
        <v>6685</v>
      </c>
    </row>
    <row r="3219" spans="1:8" x14ac:dyDescent="0.25">
      <c r="A3219" s="2" t="s">
        <v>2198</v>
      </c>
      <c r="B3219" s="2" t="s">
        <v>58</v>
      </c>
      <c r="C3219" s="2" t="s">
        <v>838</v>
      </c>
      <c r="D3219" s="2" t="s">
        <v>50</v>
      </c>
      <c r="E3219" s="2" t="s">
        <v>211</v>
      </c>
      <c r="F3219" s="5">
        <v>600</v>
      </c>
      <c r="G3219">
        <v>1</v>
      </c>
      <c r="H3219" t="s">
        <v>6686</v>
      </c>
    </row>
    <row r="3220" spans="1:8" x14ac:dyDescent="0.25">
      <c r="A3220" s="2" t="s">
        <v>2199</v>
      </c>
      <c r="B3220" s="2" t="s">
        <v>58</v>
      </c>
      <c r="C3220" s="2" t="s">
        <v>870</v>
      </c>
      <c r="D3220" s="2" t="s">
        <v>50</v>
      </c>
      <c r="E3220" s="2" t="s">
        <v>211</v>
      </c>
      <c r="F3220" s="5">
        <v>573</v>
      </c>
      <c r="G3220">
        <v>1</v>
      </c>
      <c r="H3220" t="s">
        <v>6687</v>
      </c>
    </row>
    <row r="3221" spans="1:8" x14ac:dyDescent="0.25">
      <c r="A3221" s="2" t="s">
        <v>2199</v>
      </c>
      <c r="B3221" s="2" t="s">
        <v>58</v>
      </c>
      <c r="C3221" s="2" t="s">
        <v>838</v>
      </c>
      <c r="D3221" s="2" t="s">
        <v>50</v>
      </c>
      <c r="E3221" s="2" t="s">
        <v>211</v>
      </c>
      <c r="F3221" s="5">
        <v>516</v>
      </c>
      <c r="G3221">
        <v>2</v>
      </c>
      <c r="H3221" t="s">
        <v>6688</v>
      </c>
    </row>
    <row r="3222" spans="1:8" x14ac:dyDescent="0.25">
      <c r="A3222" s="2" t="s">
        <v>2200</v>
      </c>
      <c r="B3222" s="2" t="s">
        <v>58</v>
      </c>
      <c r="C3222" s="2" t="s">
        <v>833</v>
      </c>
      <c r="D3222" s="2" t="s">
        <v>50</v>
      </c>
      <c r="E3222" s="2" t="s">
        <v>211</v>
      </c>
      <c r="F3222" s="5">
        <v>346</v>
      </c>
      <c r="G3222">
        <v>1</v>
      </c>
      <c r="H3222" t="s">
        <v>6689</v>
      </c>
    </row>
    <row r="3223" spans="1:8" x14ac:dyDescent="0.25">
      <c r="A3223" s="2" t="s">
        <v>2200</v>
      </c>
      <c r="B3223" s="2" t="s">
        <v>58</v>
      </c>
      <c r="C3223" s="2" t="s">
        <v>838</v>
      </c>
      <c r="D3223" s="2" t="s">
        <v>50</v>
      </c>
      <c r="E3223" s="2" t="s">
        <v>211</v>
      </c>
      <c r="F3223" s="5">
        <v>314</v>
      </c>
      <c r="G3223">
        <v>2</v>
      </c>
      <c r="H3223" t="s">
        <v>6690</v>
      </c>
    </row>
    <row r="3224" spans="1:8" x14ac:dyDescent="0.25">
      <c r="A3224" s="2" t="s">
        <v>2201</v>
      </c>
      <c r="B3224" s="2" t="s">
        <v>58</v>
      </c>
      <c r="C3224" s="2" t="s">
        <v>838</v>
      </c>
      <c r="D3224" s="2" t="s">
        <v>50</v>
      </c>
      <c r="E3224" s="2" t="s">
        <v>211</v>
      </c>
      <c r="F3224" s="5">
        <v>795</v>
      </c>
      <c r="G3224">
        <v>1</v>
      </c>
      <c r="H3224" t="s">
        <v>6691</v>
      </c>
    </row>
    <row r="3225" spans="1:8" x14ac:dyDescent="0.25">
      <c r="A3225" s="2" t="s">
        <v>2201</v>
      </c>
      <c r="B3225" s="2" t="s">
        <v>58</v>
      </c>
      <c r="C3225" s="2" t="s">
        <v>833</v>
      </c>
      <c r="D3225" s="2" t="s">
        <v>50</v>
      </c>
      <c r="E3225" s="2" t="s">
        <v>211</v>
      </c>
      <c r="F3225" s="5">
        <v>1</v>
      </c>
      <c r="G3225">
        <v>2</v>
      </c>
      <c r="H3225" t="s">
        <v>6692</v>
      </c>
    </row>
    <row r="3226" spans="1:8" x14ac:dyDescent="0.25">
      <c r="A3226" s="2" t="s">
        <v>2202</v>
      </c>
      <c r="B3226" s="2" t="s">
        <v>58</v>
      </c>
      <c r="C3226" s="2" t="s">
        <v>838</v>
      </c>
      <c r="D3226" s="2" t="s">
        <v>50</v>
      </c>
      <c r="E3226" s="2" t="s">
        <v>211</v>
      </c>
      <c r="F3226" s="5">
        <v>1012</v>
      </c>
      <c r="G3226">
        <v>1</v>
      </c>
      <c r="H3226" t="s">
        <v>6693</v>
      </c>
    </row>
    <row r="3227" spans="1:8" x14ac:dyDescent="0.25">
      <c r="A3227" s="2" t="s">
        <v>2202</v>
      </c>
      <c r="B3227" s="2" t="s">
        <v>58</v>
      </c>
      <c r="C3227" s="2" t="s">
        <v>833</v>
      </c>
      <c r="D3227" s="2" t="s">
        <v>50</v>
      </c>
      <c r="E3227" s="2" t="s">
        <v>211</v>
      </c>
      <c r="F3227" s="5">
        <v>58</v>
      </c>
      <c r="G3227">
        <v>2</v>
      </c>
      <c r="H3227" t="s">
        <v>6694</v>
      </c>
    </row>
    <row r="3228" spans="1:8" x14ac:dyDescent="0.25">
      <c r="A3228" s="2" t="s">
        <v>2203</v>
      </c>
      <c r="B3228" s="2" t="s">
        <v>58</v>
      </c>
      <c r="C3228" s="2" t="s">
        <v>2166</v>
      </c>
      <c r="D3228" s="2" t="s">
        <v>50</v>
      </c>
      <c r="E3228" s="2" t="s">
        <v>211</v>
      </c>
      <c r="F3228" s="5">
        <v>305</v>
      </c>
      <c r="G3228">
        <v>1</v>
      </c>
      <c r="H3228" t="s">
        <v>6695</v>
      </c>
    </row>
    <row r="3229" spans="1:8" x14ac:dyDescent="0.25">
      <c r="A3229" s="2" t="s">
        <v>2204</v>
      </c>
      <c r="B3229" s="2" t="s">
        <v>58</v>
      </c>
      <c r="C3229" s="2" t="s">
        <v>870</v>
      </c>
      <c r="D3229" s="2" t="s">
        <v>50</v>
      </c>
      <c r="E3229" s="2" t="s">
        <v>211</v>
      </c>
      <c r="F3229" s="5">
        <v>1275</v>
      </c>
      <c r="G3229">
        <v>1</v>
      </c>
      <c r="H3229" t="s">
        <v>6696</v>
      </c>
    </row>
    <row r="3230" spans="1:8" x14ac:dyDescent="0.25">
      <c r="A3230" s="2" t="s">
        <v>2205</v>
      </c>
      <c r="B3230" s="2" t="s">
        <v>58</v>
      </c>
      <c r="C3230" s="2" t="s">
        <v>870</v>
      </c>
      <c r="D3230" s="2" t="s">
        <v>50</v>
      </c>
      <c r="E3230" s="2" t="s">
        <v>211</v>
      </c>
      <c r="F3230" s="5">
        <v>1168</v>
      </c>
      <c r="G3230">
        <v>1</v>
      </c>
      <c r="H3230" t="s">
        <v>6697</v>
      </c>
    </row>
    <row r="3231" spans="1:8" x14ac:dyDescent="0.25">
      <c r="A3231" s="2" t="s">
        <v>2205</v>
      </c>
      <c r="B3231" s="2" t="s">
        <v>58</v>
      </c>
      <c r="C3231" s="2" t="s">
        <v>1559</v>
      </c>
      <c r="D3231" s="2" t="s">
        <v>50</v>
      </c>
      <c r="E3231" s="2" t="s">
        <v>211</v>
      </c>
      <c r="F3231" s="5">
        <v>2</v>
      </c>
      <c r="G3231">
        <v>2</v>
      </c>
      <c r="H3231" t="s">
        <v>6698</v>
      </c>
    </row>
    <row r="3232" spans="1:8" x14ac:dyDescent="0.25">
      <c r="A3232" s="2" t="s">
        <v>2206</v>
      </c>
      <c r="B3232" s="2" t="s">
        <v>58</v>
      </c>
      <c r="C3232" s="2" t="s">
        <v>870</v>
      </c>
      <c r="D3232" s="2" t="s">
        <v>50</v>
      </c>
      <c r="E3232" s="2" t="s">
        <v>211</v>
      </c>
      <c r="F3232" s="5">
        <v>623</v>
      </c>
      <c r="G3232">
        <v>1</v>
      </c>
      <c r="H3232" t="s">
        <v>6699</v>
      </c>
    </row>
    <row r="3233" spans="1:8" x14ac:dyDescent="0.25">
      <c r="A3233" s="2" t="s">
        <v>2206</v>
      </c>
      <c r="B3233" s="2" t="s">
        <v>58</v>
      </c>
      <c r="C3233" s="2" t="s">
        <v>1559</v>
      </c>
      <c r="D3233" s="2" t="s">
        <v>50</v>
      </c>
      <c r="E3233" s="2" t="s">
        <v>211</v>
      </c>
      <c r="F3233" s="5">
        <v>64</v>
      </c>
      <c r="G3233">
        <v>2</v>
      </c>
      <c r="H3233" t="s">
        <v>6700</v>
      </c>
    </row>
    <row r="3234" spans="1:8" x14ac:dyDescent="0.25">
      <c r="A3234" s="2" t="s">
        <v>2207</v>
      </c>
      <c r="B3234" s="2" t="s">
        <v>58</v>
      </c>
      <c r="C3234" s="2" t="s">
        <v>870</v>
      </c>
      <c r="D3234" s="2" t="s">
        <v>50</v>
      </c>
      <c r="E3234" s="2" t="s">
        <v>211</v>
      </c>
      <c r="F3234" s="5">
        <v>684</v>
      </c>
      <c r="G3234">
        <v>1</v>
      </c>
      <c r="H3234" t="s">
        <v>6701</v>
      </c>
    </row>
    <row r="3235" spans="1:8" x14ac:dyDescent="0.25">
      <c r="A3235" s="2" t="s">
        <v>2207</v>
      </c>
      <c r="B3235" s="2" t="s">
        <v>58</v>
      </c>
      <c r="C3235" s="2" t="s">
        <v>838</v>
      </c>
      <c r="D3235" s="2" t="s">
        <v>50</v>
      </c>
      <c r="E3235" s="2" t="s">
        <v>211</v>
      </c>
      <c r="F3235" s="5">
        <v>49</v>
      </c>
      <c r="G3235">
        <v>2</v>
      </c>
      <c r="H3235" t="s">
        <v>6702</v>
      </c>
    </row>
    <row r="3236" spans="1:8" x14ac:dyDescent="0.25">
      <c r="A3236" s="2" t="s">
        <v>2208</v>
      </c>
      <c r="B3236" s="2" t="s">
        <v>58</v>
      </c>
      <c r="C3236" s="2" t="s">
        <v>870</v>
      </c>
      <c r="D3236" s="2" t="s">
        <v>50</v>
      </c>
      <c r="E3236" s="2" t="s">
        <v>211</v>
      </c>
      <c r="F3236" s="5">
        <v>500</v>
      </c>
      <c r="G3236">
        <v>1</v>
      </c>
      <c r="H3236" t="s">
        <v>6703</v>
      </c>
    </row>
    <row r="3237" spans="1:8" x14ac:dyDescent="0.25">
      <c r="A3237" s="2" t="s">
        <v>2208</v>
      </c>
      <c r="B3237" s="2" t="s">
        <v>58</v>
      </c>
      <c r="C3237" s="2" t="s">
        <v>838</v>
      </c>
      <c r="D3237" s="2" t="s">
        <v>50</v>
      </c>
      <c r="E3237" s="2" t="s">
        <v>211</v>
      </c>
      <c r="F3237" s="5">
        <v>3</v>
      </c>
      <c r="G3237">
        <v>2</v>
      </c>
      <c r="H3237" t="s">
        <v>6704</v>
      </c>
    </row>
    <row r="3238" spans="1:8" x14ac:dyDescent="0.25">
      <c r="A3238" s="2" t="s">
        <v>2209</v>
      </c>
      <c r="B3238" s="2" t="s">
        <v>58</v>
      </c>
      <c r="C3238" s="2" t="s">
        <v>870</v>
      </c>
      <c r="D3238" s="2" t="s">
        <v>50</v>
      </c>
      <c r="E3238" s="2" t="s">
        <v>211</v>
      </c>
      <c r="F3238" s="5">
        <v>1256</v>
      </c>
      <c r="G3238">
        <v>1</v>
      </c>
      <c r="H3238" t="s">
        <v>6705</v>
      </c>
    </row>
    <row r="3239" spans="1:8" x14ac:dyDescent="0.25">
      <c r="A3239" s="2" t="s">
        <v>2209</v>
      </c>
      <c r="B3239" s="2" t="s">
        <v>58</v>
      </c>
      <c r="C3239" s="2" t="s">
        <v>1559</v>
      </c>
      <c r="D3239" s="2" t="s">
        <v>50</v>
      </c>
      <c r="E3239" s="2" t="s">
        <v>211</v>
      </c>
      <c r="F3239" s="5">
        <v>31</v>
      </c>
      <c r="G3239">
        <v>2</v>
      </c>
      <c r="H3239" t="s">
        <v>6706</v>
      </c>
    </row>
    <row r="3240" spans="1:8" x14ac:dyDescent="0.25">
      <c r="A3240" s="2" t="s">
        <v>2210</v>
      </c>
      <c r="B3240" s="2" t="s">
        <v>58</v>
      </c>
      <c r="C3240" s="2" t="s">
        <v>2166</v>
      </c>
      <c r="D3240" s="2" t="s">
        <v>50</v>
      </c>
      <c r="E3240" s="2" t="s">
        <v>211</v>
      </c>
      <c r="F3240" s="5">
        <v>862</v>
      </c>
      <c r="G3240">
        <v>1</v>
      </c>
      <c r="H3240" t="s">
        <v>6707</v>
      </c>
    </row>
    <row r="3241" spans="1:8" x14ac:dyDescent="0.25">
      <c r="A3241" s="2" t="s">
        <v>2210</v>
      </c>
      <c r="B3241" s="2" t="s">
        <v>754</v>
      </c>
      <c r="C3241" s="2" t="s">
        <v>772</v>
      </c>
      <c r="D3241" s="2" t="s">
        <v>50</v>
      </c>
      <c r="E3241" s="2" t="s">
        <v>150</v>
      </c>
      <c r="F3241" s="5">
        <v>1</v>
      </c>
      <c r="G3241">
        <v>2</v>
      </c>
      <c r="H3241" t="s">
        <v>6708</v>
      </c>
    </row>
    <row r="3242" spans="1:8" x14ac:dyDescent="0.25">
      <c r="A3242" s="2" t="s">
        <v>2211</v>
      </c>
      <c r="B3242" s="2" t="s">
        <v>777</v>
      </c>
      <c r="C3242" s="2" t="s">
        <v>835</v>
      </c>
      <c r="D3242" s="2" t="s">
        <v>50</v>
      </c>
      <c r="E3242" s="2" t="s">
        <v>150</v>
      </c>
      <c r="F3242" s="5">
        <v>660</v>
      </c>
      <c r="G3242">
        <v>1</v>
      </c>
      <c r="H3242" t="s">
        <v>6709</v>
      </c>
    </row>
    <row r="3243" spans="1:8" x14ac:dyDescent="0.25">
      <c r="A3243" s="2" t="s">
        <v>2211</v>
      </c>
      <c r="B3243" s="2" t="s">
        <v>754</v>
      </c>
      <c r="C3243" s="2" t="s">
        <v>776</v>
      </c>
      <c r="D3243" s="2" t="s">
        <v>50</v>
      </c>
      <c r="E3243" s="2" t="s">
        <v>150</v>
      </c>
      <c r="F3243" s="5">
        <v>293</v>
      </c>
      <c r="G3243">
        <v>2</v>
      </c>
      <c r="H3243" t="s">
        <v>6710</v>
      </c>
    </row>
    <row r="3244" spans="1:8" x14ac:dyDescent="0.25">
      <c r="A3244" s="2" t="s">
        <v>2211</v>
      </c>
      <c r="B3244" s="2" t="s">
        <v>58</v>
      </c>
      <c r="C3244" s="2" t="s">
        <v>838</v>
      </c>
      <c r="D3244" s="2" t="s">
        <v>50</v>
      </c>
      <c r="E3244" s="2" t="s">
        <v>211</v>
      </c>
      <c r="F3244" s="5">
        <v>16</v>
      </c>
      <c r="G3244">
        <v>3</v>
      </c>
      <c r="H3244" t="s">
        <v>6711</v>
      </c>
    </row>
    <row r="3245" spans="1:8" x14ac:dyDescent="0.25">
      <c r="A3245" s="2" t="s">
        <v>2212</v>
      </c>
      <c r="B3245" s="2" t="s">
        <v>777</v>
      </c>
      <c r="C3245" s="2" t="s">
        <v>835</v>
      </c>
      <c r="D3245" s="2" t="s">
        <v>50</v>
      </c>
      <c r="E3245" s="2" t="s">
        <v>150</v>
      </c>
      <c r="F3245" s="5">
        <v>895</v>
      </c>
      <c r="G3245">
        <v>1</v>
      </c>
      <c r="H3245" t="s">
        <v>6712</v>
      </c>
    </row>
    <row r="3246" spans="1:8" x14ac:dyDescent="0.25">
      <c r="A3246" s="2" t="s">
        <v>2212</v>
      </c>
      <c r="B3246" s="2" t="s">
        <v>58</v>
      </c>
      <c r="C3246" s="2" t="s">
        <v>838</v>
      </c>
      <c r="D3246" s="2" t="s">
        <v>50</v>
      </c>
      <c r="E3246" s="2" t="s">
        <v>211</v>
      </c>
      <c r="F3246" s="5">
        <v>92</v>
      </c>
      <c r="G3246">
        <v>2</v>
      </c>
      <c r="H3246" t="s">
        <v>6713</v>
      </c>
    </row>
    <row r="3247" spans="1:8" x14ac:dyDescent="0.25">
      <c r="A3247" s="2" t="s">
        <v>2213</v>
      </c>
      <c r="B3247" s="2" t="s">
        <v>58</v>
      </c>
      <c r="C3247" s="2" t="s">
        <v>2166</v>
      </c>
      <c r="D3247" s="2" t="s">
        <v>50</v>
      </c>
      <c r="E3247" s="2" t="s">
        <v>211</v>
      </c>
      <c r="F3247" s="5">
        <v>719</v>
      </c>
      <c r="G3247">
        <v>1</v>
      </c>
      <c r="H3247" t="s">
        <v>6714</v>
      </c>
    </row>
    <row r="3248" spans="1:8" x14ac:dyDescent="0.25">
      <c r="A3248" s="2" t="s">
        <v>2214</v>
      </c>
      <c r="B3248" s="2" t="s">
        <v>58</v>
      </c>
      <c r="C3248" s="2" t="s">
        <v>2166</v>
      </c>
      <c r="D3248" s="2" t="s">
        <v>50</v>
      </c>
      <c r="E3248" s="2" t="s">
        <v>211</v>
      </c>
      <c r="F3248" s="5">
        <v>20</v>
      </c>
      <c r="G3248">
        <v>1</v>
      </c>
      <c r="H3248" t="s">
        <v>6715</v>
      </c>
    </row>
    <row r="3249" spans="1:8" x14ac:dyDescent="0.25">
      <c r="A3249" s="2" t="s">
        <v>2214</v>
      </c>
      <c r="B3249" s="2" t="s">
        <v>58</v>
      </c>
      <c r="C3249" s="2" t="s">
        <v>838</v>
      </c>
      <c r="D3249" s="2" t="s">
        <v>50</v>
      </c>
      <c r="E3249" s="2" t="s">
        <v>211</v>
      </c>
      <c r="F3249" s="5">
        <v>13</v>
      </c>
      <c r="G3249">
        <v>2</v>
      </c>
      <c r="H3249" t="s">
        <v>6716</v>
      </c>
    </row>
    <row r="3250" spans="1:8" x14ac:dyDescent="0.25">
      <c r="A3250" s="2" t="s">
        <v>2215</v>
      </c>
      <c r="B3250" s="2" t="s">
        <v>58</v>
      </c>
      <c r="C3250" s="2" t="s">
        <v>2166</v>
      </c>
      <c r="D3250" s="2" t="s">
        <v>50</v>
      </c>
      <c r="E3250" s="2" t="s">
        <v>211</v>
      </c>
      <c r="F3250" s="5">
        <v>16</v>
      </c>
      <c r="G3250">
        <v>1</v>
      </c>
      <c r="H3250" t="s">
        <v>6717</v>
      </c>
    </row>
    <row r="3251" spans="1:8" x14ac:dyDescent="0.25">
      <c r="A3251" s="2" t="s">
        <v>2216</v>
      </c>
      <c r="B3251" s="2" t="s">
        <v>58</v>
      </c>
      <c r="C3251" s="2" t="s">
        <v>838</v>
      </c>
      <c r="D3251" s="2" t="s">
        <v>50</v>
      </c>
      <c r="E3251" s="2" t="s">
        <v>211</v>
      </c>
      <c r="F3251" s="5">
        <v>41</v>
      </c>
      <c r="G3251">
        <v>1</v>
      </c>
      <c r="H3251" t="s">
        <v>6718</v>
      </c>
    </row>
    <row r="3252" spans="1:8" x14ac:dyDescent="0.25">
      <c r="A3252" s="2" t="s">
        <v>2216</v>
      </c>
      <c r="B3252" s="2" t="s">
        <v>58</v>
      </c>
      <c r="C3252" s="2" t="s">
        <v>2166</v>
      </c>
      <c r="D3252" s="2" t="s">
        <v>50</v>
      </c>
      <c r="E3252" s="2" t="s">
        <v>211</v>
      </c>
      <c r="F3252" s="5">
        <v>4</v>
      </c>
      <c r="G3252">
        <v>2</v>
      </c>
      <c r="H3252" t="s">
        <v>6719</v>
      </c>
    </row>
    <row r="3253" spans="1:8" x14ac:dyDescent="0.25">
      <c r="A3253" s="2" t="s">
        <v>2217</v>
      </c>
      <c r="B3253" s="2" t="s">
        <v>58</v>
      </c>
      <c r="C3253" s="2" t="s">
        <v>2166</v>
      </c>
      <c r="D3253" s="2" t="s">
        <v>50</v>
      </c>
      <c r="E3253" s="2" t="s">
        <v>211</v>
      </c>
      <c r="F3253" s="5">
        <v>150</v>
      </c>
      <c r="G3253">
        <v>1</v>
      </c>
      <c r="H3253" t="s">
        <v>6720</v>
      </c>
    </row>
    <row r="3254" spans="1:8" x14ac:dyDescent="0.25">
      <c r="A3254" s="2" t="s">
        <v>2218</v>
      </c>
      <c r="B3254" s="2" t="s">
        <v>58</v>
      </c>
      <c r="C3254" s="2" t="s">
        <v>2166</v>
      </c>
      <c r="D3254" s="2" t="s">
        <v>50</v>
      </c>
      <c r="E3254" s="2" t="s">
        <v>211</v>
      </c>
      <c r="F3254" s="5">
        <v>36</v>
      </c>
      <c r="G3254">
        <v>1</v>
      </c>
      <c r="H3254" t="s">
        <v>6721</v>
      </c>
    </row>
    <row r="3255" spans="1:8" x14ac:dyDescent="0.25">
      <c r="A3255" s="2" t="s">
        <v>2219</v>
      </c>
      <c r="B3255" s="2" t="s">
        <v>491</v>
      </c>
      <c r="C3255" s="2" t="s">
        <v>2220</v>
      </c>
      <c r="D3255" s="2" t="s">
        <v>493</v>
      </c>
      <c r="E3255" s="2" t="s">
        <v>491</v>
      </c>
      <c r="F3255" s="5">
        <v>1330</v>
      </c>
      <c r="G3255">
        <v>1</v>
      </c>
      <c r="H3255" t="s">
        <v>6722</v>
      </c>
    </row>
    <row r="3256" spans="1:8" x14ac:dyDescent="0.25">
      <c r="A3256" s="2" t="s">
        <v>2219</v>
      </c>
      <c r="B3256" s="2" t="s">
        <v>491</v>
      </c>
      <c r="C3256" s="2" t="s">
        <v>509</v>
      </c>
      <c r="D3256" s="2" t="s">
        <v>493</v>
      </c>
      <c r="E3256" s="2" t="s">
        <v>491</v>
      </c>
      <c r="F3256" s="5">
        <v>15</v>
      </c>
      <c r="G3256">
        <v>2</v>
      </c>
      <c r="H3256" t="s">
        <v>6723</v>
      </c>
    </row>
    <row r="3257" spans="1:8" x14ac:dyDescent="0.25">
      <c r="A3257" s="2" t="s">
        <v>2221</v>
      </c>
      <c r="B3257" s="2" t="s">
        <v>491</v>
      </c>
      <c r="C3257" s="2" t="s">
        <v>509</v>
      </c>
      <c r="D3257" s="2" t="s">
        <v>493</v>
      </c>
      <c r="E3257" s="2" t="s">
        <v>491</v>
      </c>
      <c r="F3257" s="5">
        <v>757</v>
      </c>
      <c r="G3257">
        <v>1</v>
      </c>
      <c r="H3257" t="s">
        <v>6724</v>
      </c>
    </row>
    <row r="3258" spans="1:8" x14ac:dyDescent="0.25">
      <c r="A3258" s="2" t="s">
        <v>2221</v>
      </c>
      <c r="B3258" s="2" t="s">
        <v>491</v>
      </c>
      <c r="C3258" s="2" t="s">
        <v>521</v>
      </c>
      <c r="D3258" s="2" t="s">
        <v>493</v>
      </c>
      <c r="E3258" s="2" t="s">
        <v>491</v>
      </c>
      <c r="F3258" s="5">
        <v>25</v>
      </c>
      <c r="G3258">
        <v>2</v>
      </c>
      <c r="H3258" t="s">
        <v>6725</v>
      </c>
    </row>
    <row r="3259" spans="1:8" x14ac:dyDescent="0.25">
      <c r="A3259" s="2" t="s">
        <v>2222</v>
      </c>
      <c r="B3259" s="2" t="s">
        <v>491</v>
      </c>
      <c r="C3259" s="2" t="s">
        <v>509</v>
      </c>
      <c r="D3259" s="2" t="s">
        <v>493</v>
      </c>
      <c r="E3259" s="2" t="s">
        <v>491</v>
      </c>
      <c r="F3259" s="5">
        <v>955</v>
      </c>
      <c r="G3259">
        <v>1</v>
      </c>
      <c r="H3259" t="s">
        <v>6726</v>
      </c>
    </row>
    <row r="3260" spans="1:8" x14ac:dyDescent="0.25">
      <c r="A3260" s="2" t="s">
        <v>2222</v>
      </c>
      <c r="B3260" s="2" t="s">
        <v>491</v>
      </c>
      <c r="C3260" s="2" t="s">
        <v>521</v>
      </c>
      <c r="D3260" s="2" t="s">
        <v>493</v>
      </c>
      <c r="E3260" s="2" t="s">
        <v>491</v>
      </c>
      <c r="F3260" s="5">
        <v>21</v>
      </c>
      <c r="G3260">
        <v>2</v>
      </c>
      <c r="H3260" t="s">
        <v>6727</v>
      </c>
    </row>
    <row r="3261" spans="1:8" x14ac:dyDescent="0.25">
      <c r="A3261" s="2" t="s">
        <v>2222</v>
      </c>
      <c r="B3261" s="2" t="s">
        <v>491</v>
      </c>
      <c r="C3261" s="2" t="s">
        <v>499</v>
      </c>
      <c r="D3261" s="2" t="s">
        <v>493</v>
      </c>
      <c r="E3261" s="2" t="s">
        <v>491</v>
      </c>
      <c r="F3261" s="5">
        <v>1</v>
      </c>
      <c r="G3261">
        <v>3</v>
      </c>
      <c r="H3261" t="s">
        <v>6728</v>
      </c>
    </row>
    <row r="3262" spans="1:8" x14ac:dyDescent="0.25">
      <c r="A3262" s="2" t="s">
        <v>2223</v>
      </c>
      <c r="B3262" s="2" t="s">
        <v>491</v>
      </c>
      <c r="C3262" s="2" t="s">
        <v>509</v>
      </c>
      <c r="D3262" s="2" t="s">
        <v>493</v>
      </c>
      <c r="E3262" s="2" t="s">
        <v>491</v>
      </c>
      <c r="F3262" s="5">
        <v>773</v>
      </c>
      <c r="G3262">
        <v>1</v>
      </c>
      <c r="H3262" t="s">
        <v>6729</v>
      </c>
    </row>
    <row r="3263" spans="1:8" x14ac:dyDescent="0.25">
      <c r="A3263" s="2" t="s">
        <v>2224</v>
      </c>
      <c r="B3263" s="2" t="s">
        <v>491</v>
      </c>
      <c r="C3263" s="2" t="s">
        <v>509</v>
      </c>
      <c r="D3263" s="2" t="s">
        <v>493</v>
      </c>
      <c r="E3263" s="2" t="s">
        <v>491</v>
      </c>
      <c r="F3263" s="5">
        <v>575</v>
      </c>
      <c r="G3263">
        <v>1</v>
      </c>
      <c r="H3263" t="s">
        <v>6730</v>
      </c>
    </row>
    <row r="3264" spans="1:8" x14ac:dyDescent="0.25">
      <c r="A3264" s="2" t="s">
        <v>2225</v>
      </c>
      <c r="B3264" s="2" t="s">
        <v>491</v>
      </c>
      <c r="C3264" s="2" t="s">
        <v>2226</v>
      </c>
      <c r="D3264" s="2" t="s">
        <v>493</v>
      </c>
      <c r="E3264" s="2" t="s">
        <v>491</v>
      </c>
      <c r="F3264" s="5">
        <v>849</v>
      </c>
      <c r="G3264">
        <v>1</v>
      </c>
      <c r="H3264" t="s">
        <v>6731</v>
      </c>
    </row>
    <row r="3265" spans="1:8" x14ac:dyDescent="0.25">
      <c r="A3265" s="2" t="s">
        <v>2227</v>
      </c>
      <c r="B3265" s="2" t="s">
        <v>491</v>
      </c>
      <c r="C3265" s="2" t="s">
        <v>2226</v>
      </c>
      <c r="D3265" s="2" t="s">
        <v>493</v>
      </c>
      <c r="E3265" s="2" t="s">
        <v>491</v>
      </c>
      <c r="F3265" s="5">
        <v>1004</v>
      </c>
      <c r="G3265">
        <v>1</v>
      </c>
      <c r="H3265" t="s">
        <v>6732</v>
      </c>
    </row>
    <row r="3266" spans="1:8" x14ac:dyDescent="0.25">
      <c r="A3266" s="2" t="s">
        <v>2228</v>
      </c>
      <c r="B3266" s="2" t="s">
        <v>491</v>
      </c>
      <c r="C3266" s="2" t="s">
        <v>2226</v>
      </c>
      <c r="D3266" s="2" t="s">
        <v>493</v>
      </c>
      <c r="E3266" s="2" t="s">
        <v>491</v>
      </c>
      <c r="F3266" s="5">
        <v>254</v>
      </c>
      <c r="G3266">
        <v>1</v>
      </c>
      <c r="H3266" t="s">
        <v>6733</v>
      </c>
    </row>
    <row r="3267" spans="1:8" x14ac:dyDescent="0.25">
      <c r="A3267" s="2" t="s">
        <v>2229</v>
      </c>
      <c r="B3267" s="2" t="s">
        <v>491</v>
      </c>
      <c r="C3267" s="2" t="s">
        <v>2226</v>
      </c>
      <c r="D3267" s="2" t="s">
        <v>493</v>
      </c>
      <c r="E3267" s="2" t="s">
        <v>491</v>
      </c>
      <c r="F3267" s="5">
        <v>419</v>
      </c>
      <c r="G3267">
        <v>1</v>
      </c>
      <c r="H3267" t="s">
        <v>6734</v>
      </c>
    </row>
    <row r="3268" spans="1:8" x14ac:dyDescent="0.25">
      <c r="A3268" s="2" t="s">
        <v>2230</v>
      </c>
      <c r="B3268" s="2" t="s">
        <v>491</v>
      </c>
      <c r="C3268" s="2" t="s">
        <v>2226</v>
      </c>
      <c r="D3268" s="2" t="s">
        <v>493</v>
      </c>
      <c r="E3268" s="2" t="s">
        <v>491</v>
      </c>
      <c r="F3268" s="5">
        <v>635</v>
      </c>
      <c r="G3268">
        <v>1</v>
      </c>
      <c r="H3268" t="s">
        <v>6735</v>
      </c>
    </row>
    <row r="3269" spans="1:8" x14ac:dyDescent="0.25">
      <c r="A3269" s="2" t="s">
        <v>2230</v>
      </c>
      <c r="B3269" s="2" t="s">
        <v>491</v>
      </c>
      <c r="C3269" s="2" t="s">
        <v>509</v>
      </c>
      <c r="D3269" s="2" t="s">
        <v>493</v>
      </c>
      <c r="E3269" s="2" t="s">
        <v>491</v>
      </c>
      <c r="F3269" s="5">
        <v>101</v>
      </c>
      <c r="G3269">
        <v>2</v>
      </c>
      <c r="H3269" t="s">
        <v>6736</v>
      </c>
    </row>
    <row r="3270" spans="1:8" x14ac:dyDescent="0.25">
      <c r="A3270" s="2" t="s">
        <v>2230</v>
      </c>
      <c r="B3270" s="2" t="s">
        <v>491</v>
      </c>
      <c r="C3270" s="2" t="s">
        <v>2220</v>
      </c>
      <c r="D3270" s="2" t="s">
        <v>493</v>
      </c>
      <c r="E3270" s="2" t="s">
        <v>491</v>
      </c>
      <c r="F3270" s="5">
        <v>16</v>
      </c>
      <c r="G3270">
        <v>3</v>
      </c>
      <c r="H3270" t="s">
        <v>6737</v>
      </c>
    </row>
    <row r="3271" spans="1:8" x14ac:dyDescent="0.25">
      <c r="A3271" s="2" t="s">
        <v>2231</v>
      </c>
      <c r="B3271" s="2" t="s">
        <v>491</v>
      </c>
      <c r="C3271" s="2" t="s">
        <v>2226</v>
      </c>
      <c r="D3271" s="2" t="s">
        <v>493</v>
      </c>
      <c r="E3271" s="2" t="s">
        <v>491</v>
      </c>
      <c r="F3271" s="5">
        <v>838</v>
      </c>
      <c r="G3271">
        <v>1</v>
      </c>
      <c r="H3271" t="s">
        <v>6738</v>
      </c>
    </row>
    <row r="3272" spans="1:8" x14ac:dyDescent="0.25">
      <c r="A3272" s="2" t="s">
        <v>2232</v>
      </c>
      <c r="B3272" s="2" t="s">
        <v>491</v>
      </c>
      <c r="C3272" s="2" t="s">
        <v>2220</v>
      </c>
      <c r="D3272" s="2" t="s">
        <v>493</v>
      </c>
      <c r="E3272" s="2" t="s">
        <v>491</v>
      </c>
      <c r="F3272" s="5">
        <v>773</v>
      </c>
      <c r="G3272">
        <v>1</v>
      </c>
      <c r="H3272" t="s">
        <v>6739</v>
      </c>
    </row>
    <row r="3273" spans="1:8" x14ac:dyDescent="0.25">
      <c r="A3273" s="2" t="s">
        <v>2233</v>
      </c>
      <c r="B3273" s="2" t="s">
        <v>491</v>
      </c>
      <c r="C3273" s="2" t="s">
        <v>2226</v>
      </c>
      <c r="D3273" s="2" t="s">
        <v>493</v>
      </c>
      <c r="E3273" s="2" t="s">
        <v>491</v>
      </c>
      <c r="F3273" s="5">
        <v>241</v>
      </c>
      <c r="G3273">
        <v>1</v>
      </c>
      <c r="H3273" t="s">
        <v>6740</v>
      </c>
    </row>
    <row r="3274" spans="1:8" x14ac:dyDescent="0.25">
      <c r="A3274" s="2" t="s">
        <v>2234</v>
      </c>
      <c r="B3274" s="2" t="s">
        <v>491</v>
      </c>
      <c r="C3274" s="2" t="s">
        <v>2220</v>
      </c>
      <c r="D3274" s="2" t="s">
        <v>493</v>
      </c>
      <c r="E3274" s="2" t="s">
        <v>491</v>
      </c>
      <c r="F3274" s="5">
        <v>724</v>
      </c>
      <c r="G3274">
        <v>1</v>
      </c>
      <c r="H3274" t="s">
        <v>6741</v>
      </c>
    </row>
    <row r="3275" spans="1:8" x14ac:dyDescent="0.25">
      <c r="A3275" s="2" t="s">
        <v>2235</v>
      </c>
      <c r="B3275" s="2" t="s">
        <v>491</v>
      </c>
      <c r="C3275" s="2" t="s">
        <v>2226</v>
      </c>
      <c r="D3275" s="2" t="s">
        <v>493</v>
      </c>
      <c r="E3275" s="2" t="s">
        <v>491</v>
      </c>
      <c r="F3275" s="5">
        <v>572</v>
      </c>
      <c r="G3275">
        <v>1</v>
      </c>
      <c r="H3275" t="s">
        <v>6742</v>
      </c>
    </row>
    <row r="3276" spans="1:8" x14ac:dyDescent="0.25">
      <c r="A3276" s="2" t="s">
        <v>2236</v>
      </c>
      <c r="B3276" s="2" t="s">
        <v>491</v>
      </c>
      <c r="C3276" s="2" t="s">
        <v>2226</v>
      </c>
      <c r="D3276" s="2" t="s">
        <v>493</v>
      </c>
      <c r="E3276" s="2" t="s">
        <v>491</v>
      </c>
      <c r="F3276" s="5">
        <v>395</v>
      </c>
      <c r="G3276">
        <v>1</v>
      </c>
      <c r="H3276" t="s">
        <v>6743</v>
      </c>
    </row>
    <row r="3277" spans="1:8" x14ac:dyDescent="0.25">
      <c r="A3277" s="2" t="s">
        <v>2237</v>
      </c>
      <c r="B3277" s="2" t="s">
        <v>491</v>
      </c>
      <c r="C3277" s="2" t="s">
        <v>2226</v>
      </c>
      <c r="D3277" s="2" t="s">
        <v>493</v>
      </c>
      <c r="E3277" s="2" t="s">
        <v>491</v>
      </c>
      <c r="F3277" s="5">
        <v>628</v>
      </c>
      <c r="G3277">
        <v>1</v>
      </c>
      <c r="H3277" t="s">
        <v>6744</v>
      </c>
    </row>
    <row r="3278" spans="1:8" x14ac:dyDescent="0.25">
      <c r="A3278" s="2" t="s">
        <v>2238</v>
      </c>
      <c r="B3278" s="2" t="s">
        <v>491</v>
      </c>
      <c r="C3278" s="2" t="s">
        <v>2226</v>
      </c>
      <c r="D3278" s="2" t="s">
        <v>493</v>
      </c>
      <c r="E3278" s="2" t="s">
        <v>491</v>
      </c>
      <c r="F3278" s="5">
        <v>199</v>
      </c>
      <c r="G3278">
        <v>1</v>
      </c>
      <c r="H3278" t="s">
        <v>6745</v>
      </c>
    </row>
    <row r="3279" spans="1:8" x14ac:dyDescent="0.25">
      <c r="A3279" s="2" t="s">
        <v>2238</v>
      </c>
      <c r="B3279" s="2" t="s">
        <v>491</v>
      </c>
      <c r="C3279" s="2" t="s">
        <v>2239</v>
      </c>
      <c r="D3279" s="2" t="s">
        <v>493</v>
      </c>
      <c r="E3279" s="2" t="s">
        <v>491</v>
      </c>
      <c r="F3279" s="5">
        <v>30</v>
      </c>
      <c r="G3279">
        <v>2</v>
      </c>
      <c r="H3279" t="s">
        <v>6746</v>
      </c>
    </row>
    <row r="3280" spans="1:8" x14ac:dyDescent="0.25">
      <c r="A3280" s="2" t="s">
        <v>2240</v>
      </c>
      <c r="B3280" s="2" t="s">
        <v>491</v>
      </c>
      <c r="C3280" s="2" t="s">
        <v>2239</v>
      </c>
      <c r="D3280" s="2" t="s">
        <v>493</v>
      </c>
      <c r="E3280" s="2" t="s">
        <v>491</v>
      </c>
      <c r="F3280" s="5">
        <v>39</v>
      </c>
      <c r="G3280">
        <v>1</v>
      </c>
      <c r="H3280" t="s">
        <v>6747</v>
      </c>
    </row>
    <row r="3281" spans="1:8" x14ac:dyDescent="0.25">
      <c r="A3281" s="2" t="s">
        <v>2240</v>
      </c>
      <c r="B3281" s="2" t="s">
        <v>491</v>
      </c>
      <c r="C3281" s="2" t="s">
        <v>2226</v>
      </c>
      <c r="D3281" s="2" t="s">
        <v>493</v>
      </c>
      <c r="E3281" s="2" t="s">
        <v>491</v>
      </c>
      <c r="F3281" s="5">
        <v>3</v>
      </c>
      <c r="G3281">
        <v>2</v>
      </c>
      <c r="H3281" t="s">
        <v>6748</v>
      </c>
    </row>
    <row r="3282" spans="1:8" x14ac:dyDescent="0.25">
      <c r="A3282" s="2" t="s">
        <v>2240</v>
      </c>
      <c r="B3282" s="2" t="s">
        <v>491</v>
      </c>
      <c r="C3282" s="2" t="s">
        <v>2241</v>
      </c>
      <c r="D3282" s="2" t="s">
        <v>493</v>
      </c>
      <c r="E3282" s="2" t="s">
        <v>491</v>
      </c>
      <c r="F3282" s="5">
        <v>1</v>
      </c>
      <c r="G3282">
        <v>3</v>
      </c>
      <c r="H3282" t="s">
        <v>6749</v>
      </c>
    </row>
    <row r="3283" spans="1:8" x14ac:dyDescent="0.25">
      <c r="A3283" s="2" t="s">
        <v>2242</v>
      </c>
      <c r="B3283" s="2" t="s">
        <v>491</v>
      </c>
      <c r="C3283" s="2" t="s">
        <v>2239</v>
      </c>
      <c r="D3283" s="2" t="s">
        <v>493</v>
      </c>
      <c r="E3283" s="2" t="s">
        <v>491</v>
      </c>
      <c r="F3283" s="5">
        <v>11</v>
      </c>
      <c r="G3283">
        <v>1</v>
      </c>
      <c r="H3283" t="s">
        <v>6750</v>
      </c>
    </row>
    <row r="3284" spans="1:8" x14ac:dyDescent="0.25">
      <c r="A3284" s="2" t="s">
        <v>2243</v>
      </c>
      <c r="B3284" s="2" t="s">
        <v>491</v>
      </c>
      <c r="C3284" s="2" t="s">
        <v>2239</v>
      </c>
      <c r="D3284" s="2" t="s">
        <v>493</v>
      </c>
      <c r="E3284" s="2" t="s">
        <v>491</v>
      </c>
      <c r="F3284" s="5">
        <v>54</v>
      </c>
      <c r="G3284">
        <v>1</v>
      </c>
      <c r="H3284" t="s">
        <v>6751</v>
      </c>
    </row>
    <row r="3285" spans="1:8" x14ac:dyDescent="0.25">
      <c r="A3285" s="2" t="s">
        <v>2243</v>
      </c>
      <c r="B3285" s="2" t="s">
        <v>491</v>
      </c>
      <c r="C3285" s="2" t="s">
        <v>2226</v>
      </c>
      <c r="D3285" s="2" t="s">
        <v>493</v>
      </c>
      <c r="E3285" s="2" t="s">
        <v>491</v>
      </c>
      <c r="F3285" s="5">
        <v>3</v>
      </c>
      <c r="G3285">
        <v>2</v>
      </c>
      <c r="H3285" t="s">
        <v>6752</v>
      </c>
    </row>
    <row r="3286" spans="1:8" x14ac:dyDescent="0.25">
      <c r="A3286" s="2" t="s">
        <v>2244</v>
      </c>
      <c r="B3286" s="2" t="s">
        <v>491</v>
      </c>
      <c r="C3286" s="2" t="s">
        <v>2226</v>
      </c>
      <c r="D3286" s="2" t="s">
        <v>493</v>
      </c>
      <c r="E3286" s="2" t="s">
        <v>491</v>
      </c>
      <c r="F3286" s="5">
        <v>115</v>
      </c>
      <c r="G3286">
        <v>1</v>
      </c>
      <c r="H3286" t="s">
        <v>6753</v>
      </c>
    </row>
    <row r="3287" spans="1:8" x14ac:dyDescent="0.25">
      <c r="A3287" s="2" t="s">
        <v>2244</v>
      </c>
      <c r="B3287" s="2" t="s">
        <v>491</v>
      </c>
      <c r="C3287" s="2" t="s">
        <v>2241</v>
      </c>
      <c r="D3287" s="2" t="s">
        <v>493</v>
      </c>
      <c r="E3287" s="2" t="s">
        <v>491</v>
      </c>
      <c r="F3287" s="5">
        <v>77</v>
      </c>
      <c r="G3287">
        <v>2</v>
      </c>
      <c r="H3287" t="s">
        <v>6754</v>
      </c>
    </row>
    <row r="3288" spans="1:8" x14ac:dyDescent="0.25">
      <c r="A3288" s="2" t="s">
        <v>2245</v>
      </c>
      <c r="B3288" s="2" t="s">
        <v>491</v>
      </c>
      <c r="C3288" s="2" t="s">
        <v>2226</v>
      </c>
      <c r="D3288" s="2" t="s">
        <v>493</v>
      </c>
      <c r="E3288" s="2" t="s">
        <v>491</v>
      </c>
      <c r="F3288" s="5">
        <v>104</v>
      </c>
      <c r="G3288">
        <v>1</v>
      </c>
      <c r="H3288" t="s">
        <v>6755</v>
      </c>
    </row>
    <row r="3289" spans="1:8" x14ac:dyDescent="0.25">
      <c r="A3289" s="2" t="s">
        <v>2245</v>
      </c>
      <c r="B3289" s="2" t="s">
        <v>491</v>
      </c>
      <c r="C3289" s="2" t="s">
        <v>2241</v>
      </c>
      <c r="D3289" s="2" t="s">
        <v>493</v>
      </c>
      <c r="E3289" s="2" t="s">
        <v>491</v>
      </c>
      <c r="F3289" s="5">
        <v>13</v>
      </c>
      <c r="G3289">
        <v>2</v>
      </c>
      <c r="H3289" t="s">
        <v>6756</v>
      </c>
    </row>
    <row r="3290" spans="1:8" x14ac:dyDescent="0.25">
      <c r="A3290" s="2" t="s">
        <v>2246</v>
      </c>
      <c r="B3290" s="2" t="s">
        <v>491</v>
      </c>
      <c r="C3290" s="2" t="s">
        <v>2220</v>
      </c>
      <c r="D3290" s="2" t="s">
        <v>493</v>
      </c>
      <c r="E3290" s="2" t="s">
        <v>491</v>
      </c>
      <c r="F3290" s="5">
        <v>1022</v>
      </c>
      <c r="G3290">
        <v>1</v>
      </c>
      <c r="H3290" t="s">
        <v>6757</v>
      </c>
    </row>
    <row r="3291" spans="1:8" x14ac:dyDescent="0.25">
      <c r="A3291" s="2" t="s">
        <v>2246</v>
      </c>
      <c r="B3291" s="2" t="s">
        <v>491</v>
      </c>
      <c r="C3291" s="2" t="s">
        <v>2226</v>
      </c>
      <c r="D3291" s="2" t="s">
        <v>493</v>
      </c>
      <c r="E3291" s="2" t="s">
        <v>491</v>
      </c>
      <c r="F3291" s="5">
        <v>87</v>
      </c>
      <c r="G3291">
        <v>2</v>
      </c>
      <c r="H3291" t="s">
        <v>6758</v>
      </c>
    </row>
    <row r="3292" spans="1:8" x14ac:dyDescent="0.25">
      <c r="A3292" s="2" t="s">
        <v>2247</v>
      </c>
      <c r="B3292" s="2" t="s">
        <v>491</v>
      </c>
      <c r="C3292" s="2" t="s">
        <v>2226</v>
      </c>
      <c r="D3292" s="2" t="s">
        <v>493</v>
      </c>
      <c r="E3292" s="2" t="s">
        <v>491</v>
      </c>
      <c r="F3292" s="5">
        <v>55</v>
      </c>
      <c r="G3292">
        <v>1</v>
      </c>
      <c r="H3292" t="s">
        <v>6759</v>
      </c>
    </row>
    <row r="3293" spans="1:8" x14ac:dyDescent="0.25">
      <c r="A3293" s="2" t="s">
        <v>2247</v>
      </c>
      <c r="B3293" s="2" t="s">
        <v>491</v>
      </c>
      <c r="C3293" s="2" t="s">
        <v>2241</v>
      </c>
      <c r="D3293" s="2" t="s">
        <v>493</v>
      </c>
      <c r="E3293" s="2" t="s">
        <v>491</v>
      </c>
      <c r="F3293" s="5">
        <v>51</v>
      </c>
      <c r="G3293">
        <v>2</v>
      </c>
      <c r="H3293" t="s">
        <v>6760</v>
      </c>
    </row>
    <row r="3294" spans="1:8" x14ac:dyDescent="0.25">
      <c r="A3294" s="2" t="s">
        <v>2248</v>
      </c>
      <c r="B3294" s="2" t="s">
        <v>491</v>
      </c>
      <c r="C3294" s="2" t="s">
        <v>2239</v>
      </c>
      <c r="D3294" s="2" t="s">
        <v>493</v>
      </c>
      <c r="E3294" s="2" t="s">
        <v>491</v>
      </c>
      <c r="F3294" s="5">
        <v>109</v>
      </c>
      <c r="G3294">
        <v>1</v>
      </c>
      <c r="H3294" t="s">
        <v>6761</v>
      </c>
    </row>
    <row r="3295" spans="1:8" x14ac:dyDescent="0.25">
      <c r="A3295" s="2" t="s">
        <v>2248</v>
      </c>
      <c r="B3295" s="2" t="s">
        <v>491</v>
      </c>
      <c r="C3295" s="2" t="s">
        <v>2241</v>
      </c>
      <c r="D3295" s="2" t="s">
        <v>493</v>
      </c>
      <c r="E3295" s="2" t="s">
        <v>491</v>
      </c>
      <c r="F3295" s="5">
        <v>1</v>
      </c>
      <c r="G3295">
        <v>2</v>
      </c>
      <c r="H3295" t="s">
        <v>6762</v>
      </c>
    </row>
    <row r="3296" spans="1:8" x14ac:dyDescent="0.25">
      <c r="A3296" s="2" t="s">
        <v>2249</v>
      </c>
      <c r="B3296" s="2" t="s">
        <v>491</v>
      </c>
      <c r="C3296" s="2" t="s">
        <v>2239</v>
      </c>
      <c r="D3296" s="2" t="s">
        <v>493</v>
      </c>
      <c r="E3296" s="2" t="s">
        <v>491</v>
      </c>
      <c r="F3296" s="5">
        <v>151</v>
      </c>
      <c r="G3296">
        <v>1</v>
      </c>
      <c r="H3296" t="s">
        <v>6763</v>
      </c>
    </row>
    <row r="3297" spans="1:8" x14ac:dyDescent="0.25">
      <c r="A3297" s="2" t="s">
        <v>2250</v>
      </c>
      <c r="B3297" s="2" t="s">
        <v>491</v>
      </c>
      <c r="C3297" s="2" t="s">
        <v>2241</v>
      </c>
      <c r="D3297" s="2" t="s">
        <v>493</v>
      </c>
      <c r="E3297" s="2" t="s">
        <v>491</v>
      </c>
      <c r="F3297" s="5">
        <v>393</v>
      </c>
      <c r="G3297">
        <v>1</v>
      </c>
      <c r="H3297" t="s">
        <v>6764</v>
      </c>
    </row>
    <row r="3298" spans="1:8" x14ac:dyDescent="0.25">
      <c r="A3298" s="2" t="s">
        <v>2250</v>
      </c>
      <c r="B3298" s="2" t="s">
        <v>491</v>
      </c>
      <c r="C3298" s="2" t="s">
        <v>2239</v>
      </c>
      <c r="D3298" s="2" t="s">
        <v>493</v>
      </c>
      <c r="E3298" s="2" t="s">
        <v>491</v>
      </c>
      <c r="F3298" s="5">
        <v>166</v>
      </c>
      <c r="G3298">
        <v>2</v>
      </c>
      <c r="H3298" t="s">
        <v>6765</v>
      </c>
    </row>
    <row r="3299" spans="1:8" x14ac:dyDescent="0.25">
      <c r="A3299" s="2" t="s">
        <v>2251</v>
      </c>
      <c r="B3299" s="2" t="s">
        <v>491</v>
      </c>
      <c r="C3299" s="2" t="s">
        <v>2241</v>
      </c>
      <c r="D3299" s="2" t="s">
        <v>493</v>
      </c>
      <c r="E3299" s="2" t="s">
        <v>491</v>
      </c>
      <c r="F3299" s="5">
        <v>521</v>
      </c>
      <c r="G3299">
        <v>1</v>
      </c>
      <c r="H3299" t="s">
        <v>6766</v>
      </c>
    </row>
    <row r="3300" spans="1:8" x14ac:dyDescent="0.25">
      <c r="A3300" s="2" t="s">
        <v>2251</v>
      </c>
      <c r="B3300" s="2" t="s">
        <v>491</v>
      </c>
      <c r="C3300" s="2" t="s">
        <v>2226</v>
      </c>
      <c r="D3300" s="2" t="s">
        <v>493</v>
      </c>
      <c r="E3300" s="2" t="s">
        <v>491</v>
      </c>
      <c r="F3300" s="5">
        <v>140</v>
      </c>
      <c r="G3300">
        <v>2</v>
      </c>
      <c r="H3300" t="s">
        <v>6767</v>
      </c>
    </row>
    <row r="3301" spans="1:8" x14ac:dyDescent="0.25">
      <c r="A3301" s="2" t="s">
        <v>2252</v>
      </c>
      <c r="B3301" s="2" t="s">
        <v>491</v>
      </c>
      <c r="C3301" s="2" t="s">
        <v>2241</v>
      </c>
      <c r="D3301" s="2" t="s">
        <v>493</v>
      </c>
      <c r="E3301" s="2" t="s">
        <v>491</v>
      </c>
      <c r="F3301" s="5">
        <v>94</v>
      </c>
      <c r="G3301">
        <v>1</v>
      </c>
      <c r="H3301" t="s">
        <v>6768</v>
      </c>
    </row>
    <row r="3302" spans="1:8" x14ac:dyDescent="0.25">
      <c r="A3302" s="2" t="s">
        <v>2253</v>
      </c>
      <c r="B3302" s="2" t="s">
        <v>491</v>
      </c>
      <c r="C3302" s="2" t="s">
        <v>2241</v>
      </c>
      <c r="D3302" s="2" t="s">
        <v>493</v>
      </c>
      <c r="E3302" s="2" t="s">
        <v>491</v>
      </c>
      <c r="F3302" s="5">
        <v>131</v>
      </c>
      <c r="G3302">
        <v>1</v>
      </c>
      <c r="H3302" t="s">
        <v>6769</v>
      </c>
    </row>
    <row r="3303" spans="1:8" x14ac:dyDescent="0.25">
      <c r="A3303" s="2" t="s">
        <v>2254</v>
      </c>
      <c r="B3303" s="2" t="s">
        <v>491</v>
      </c>
      <c r="C3303" s="2" t="s">
        <v>2241</v>
      </c>
      <c r="D3303" s="2" t="s">
        <v>493</v>
      </c>
      <c r="E3303" s="2" t="s">
        <v>491</v>
      </c>
      <c r="F3303" s="5">
        <v>71</v>
      </c>
      <c r="G3303">
        <v>1</v>
      </c>
      <c r="H3303" t="s">
        <v>6770</v>
      </c>
    </row>
    <row r="3304" spans="1:8" x14ac:dyDescent="0.25">
      <c r="A3304" s="2" t="s">
        <v>2255</v>
      </c>
      <c r="B3304" s="2" t="s">
        <v>491</v>
      </c>
      <c r="C3304" s="2" t="s">
        <v>2241</v>
      </c>
      <c r="D3304" s="2" t="s">
        <v>493</v>
      </c>
      <c r="E3304" s="2" t="s">
        <v>491</v>
      </c>
      <c r="F3304" s="5">
        <v>337</v>
      </c>
      <c r="G3304">
        <v>1</v>
      </c>
      <c r="H3304" t="s">
        <v>6771</v>
      </c>
    </row>
    <row r="3305" spans="1:8" x14ac:dyDescent="0.25">
      <c r="A3305" s="2" t="s">
        <v>2255</v>
      </c>
      <c r="B3305" s="2" t="s">
        <v>491</v>
      </c>
      <c r="C3305" s="2" t="s">
        <v>2226</v>
      </c>
      <c r="D3305" s="2" t="s">
        <v>493</v>
      </c>
      <c r="E3305" s="2" t="s">
        <v>491</v>
      </c>
      <c r="F3305" s="5">
        <v>45</v>
      </c>
      <c r="G3305">
        <v>2</v>
      </c>
      <c r="H3305" t="s">
        <v>6772</v>
      </c>
    </row>
    <row r="3306" spans="1:8" x14ac:dyDescent="0.25">
      <c r="A3306" s="2" t="s">
        <v>2256</v>
      </c>
      <c r="B3306" s="2" t="s">
        <v>491</v>
      </c>
      <c r="C3306" s="2" t="s">
        <v>2220</v>
      </c>
      <c r="D3306" s="2" t="s">
        <v>493</v>
      </c>
      <c r="E3306" s="2" t="s">
        <v>491</v>
      </c>
      <c r="F3306" s="5">
        <v>748</v>
      </c>
      <c r="G3306">
        <v>1</v>
      </c>
      <c r="H3306" t="s">
        <v>6773</v>
      </c>
    </row>
    <row r="3307" spans="1:8" x14ac:dyDescent="0.25">
      <c r="A3307" s="2" t="s">
        <v>2257</v>
      </c>
      <c r="B3307" s="2" t="s">
        <v>491</v>
      </c>
      <c r="C3307" s="2" t="s">
        <v>2220</v>
      </c>
      <c r="D3307" s="2" t="s">
        <v>493</v>
      </c>
      <c r="E3307" s="2" t="s">
        <v>491</v>
      </c>
      <c r="F3307" s="5">
        <v>765</v>
      </c>
      <c r="G3307">
        <v>1</v>
      </c>
      <c r="H3307" t="s">
        <v>6774</v>
      </c>
    </row>
    <row r="3308" spans="1:8" x14ac:dyDescent="0.25">
      <c r="A3308" s="2" t="s">
        <v>2258</v>
      </c>
      <c r="B3308" s="2" t="s">
        <v>491</v>
      </c>
      <c r="C3308" s="2" t="s">
        <v>2239</v>
      </c>
      <c r="D3308" s="2" t="s">
        <v>493</v>
      </c>
      <c r="E3308" s="2" t="s">
        <v>491</v>
      </c>
      <c r="F3308" s="5">
        <v>455</v>
      </c>
      <c r="G3308">
        <v>1</v>
      </c>
      <c r="H3308" t="s">
        <v>6775</v>
      </c>
    </row>
    <row r="3309" spans="1:8" x14ac:dyDescent="0.25">
      <c r="A3309" s="2" t="s">
        <v>2259</v>
      </c>
      <c r="B3309" s="2" t="s">
        <v>491</v>
      </c>
      <c r="C3309" s="2" t="s">
        <v>2239</v>
      </c>
      <c r="D3309" s="2" t="s">
        <v>493</v>
      </c>
      <c r="E3309" s="2" t="s">
        <v>491</v>
      </c>
      <c r="F3309" s="5">
        <v>992</v>
      </c>
      <c r="G3309">
        <v>1</v>
      </c>
      <c r="H3309" t="s">
        <v>6776</v>
      </c>
    </row>
    <row r="3310" spans="1:8" x14ac:dyDescent="0.25">
      <c r="A3310" s="2" t="s">
        <v>2260</v>
      </c>
      <c r="B3310" s="2" t="s">
        <v>491</v>
      </c>
      <c r="C3310" s="2" t="s">
        <v>2239</v>
      </c>
      <c r="D3310" s="2" t="s">
        <v>493</v>
      </c>
      <c r="E3310" s="2" t="s">
        <v>491</v>
      </c>
      <c r="F3310" s="5">
        <v>87</v>
      </c>
      <c r="G3310">
        <v>1</v>
      </c>
      <c r="H3310" t="s">
        <v>6777</v>
      </c>
    </row>
    <row r="3311" spans="1:8" x14ac:dyDescent="0.25">
      <c r="A3311" s="2" t="s">
        <v>2261</v>
      </c>
      <c r="B3311" s="2" t="s">
        <v>491</v>
      </c>
      <c r="C3311" s="2" t="s">
        <v>2239</v>
      </c>
      <c r="D3311" s="2" t="s">
        <v>493</v>
      </c>
      <c r="E3311" s="2" t="s">
        <v>491</v>
      </c>
      <c r="F3311" s="5">
        <v>104</v>
      </c>
      <c r="G3311">
        <v>1</v>
      </c>
      <c r="H3311" t="s">
        <v>6778</v>
      </c>
    </row>
    <row r="3312" spans="1:8" x14ac:dyDescent="0.25">
      <c r="A3312" s="2" t="s">
        <v>2262</v>
      </c>
      <c r="B3312" s="2" t="s">
        <v>491</v>
      </c>
      <c r="C3312" s="2" t="s">
        <v>2239</v>
      </c>
      <c r="D3312" s="2" t="s">
        <v>493</v>
      </c>
      <c r="E3312" s="2" t="s">
        <v>491</v>
      </c>
      <c r="F3312" s="5">
        <v>205</v>
      </c>
      <c r="G3312">
        <v>1</v>
      </c>
      <c r="H3312" t="s">
        <v>6779</v>
      </c>
    </row>
    <row r="3313" spans="1:8" x14ac:dyDescent="0.25">
      <c r="A3313" s="2" t="s">
        <v>2263</v>
      </c>
      <c r="B3313" s="2" t="s">
        <v>491</v>
      </c>
      <c r="C3313" s="2" t="s">
        <v>2239</v>
      </c>
      <c r="D3313" s="2" t="s">
        <v>493</v>
      </c>
      <c r="E3313" s="2" t="s">
        <v>491</v>
      </c>
      <c r="F3313" s="5">
        <v>146</v>
      </c>
      <c r="G3313">
        <v>1</v>
      </c>
      <c r="H3313" t="s">
        <v>6780</v>
      </c>
    </row>
    <row r="3314" spans="1:8" x14ac:dyDescent="0.25">
      <c r="A3314" s="2" t="s">
        <v>2263</v>
      </c>
      <c r="B3314" s="2" t="s">
        <v>491</v>
      </c>
      <c r="C3314" s="2" t="s">
        <v>2226</v>
      </c>
      <c r="D3314" s="2" t="s">
        <v>493</v>
      </c>
      <c r="E3314" s="2" t="s">
        <v>491</v>
      </c>
      <c r="F3314" s="5">
        <v>15</v>
      </c>
      <c r="G3314">
        <v>2</v>
      </c>
      <c r="H3314" t="s">
        <v>6781</v>
      </c>
    </row>
    <row r="3315" spans="1:8" x14ac:dyDescent="0.25">
      <c r="A3315" s="2" t="s">
        <v>2264</v>
      </c>
      <c r="B3315" s="2" t="s">
        <v>491</v>
      </c>
      <c r="C3315" s="2" t="s">
        <v>2239</v>
      </c>
      <c r="D3315" s="2" t="s">
        <v>493</v>
      </c>
      <c r="E3315" s="2" t="s">
        <v>491</v>
      </c>
      <c r="F3315" s="5">
        <v>349</v>
      </c>
      <c r="G3315">
        <v>1</v>
      </c>
      <c r="H3315" t="s">
        <v>6782</v>
      </c>
    </row>
    <row r="3316" spans="1:8" x14ac:dyDescent="0.25">
      <c r="A3316" s="2" t="s">
        <v>2264</v>
      </c>
      <c r="B3316" s="2" t="s">
        <v>491</v>
      </c>
      <c r="C3316" s="2" t="s">
        <v>2226</v>
      </c>
      <c r="D3316" s="2" t="s">
        <v>493</v>
      </c>
      <c r="E3316" s="2" t="s">
        <v>491</v>
      </c>
      <c r="F3316" s="5">
        <v>1</v>
      </c>
      <c r="G3316">
        <v>2</v>
      </c>
      <c r="H3316" t="s">
        <v>6783</v>
      </c>
    </row>
    <row r="3317" spans="1:8" x14ac:dyDescent="0.25">
      <c r="A3317" s="2" t="s">
        <v>2265</v>
      </c>
      <c r="B3317" s="2" t="s">
        <v>491</v>
      </c>
      <c r="C3317" s="2" t="s">
        <v>2239</v>
      </c>
      <c r="D3317" s="2" t="s">
        <v>493</v>
      </c>
      <c r="E3317" s="2" t="s">
        <v>491</v>
      </c>
      <c r="F3317" s="5">
        <v>146</v>
      </c>
      <c r="G3317">
        <v>1</v>
      </c>
      <c r="H3317" t="s">
        <v>6784</v>
      </c>
    </row>
    <row r="3318" spans="1:8" x14ac:dyDescent="0.25">
      <c r="A3318" s="2" t="s">
        <v>2266</v>
      </c>
      <c r="B3318" s="2" t="s">
        <v>491</v>
      </c>
      <c r="C3318" s="2" t="s">
        <v>2239</v>
      </c>
      <c r="D3318" s="2" t="s">
        <v>493</v>
      </c>
      <c r="E3318" s="2" t="s">
        <v>491</v>
      </c>
      <c r="F3318" s="5">
        <v>154</v>
      </c>
      <c r="G3318">
        <v>1</v>
      </c>
      <c r="H3318" t="s">
        <v>6785</v>
      </c>
    </row>
    <row r="3319" spans="1:8" x14ac:dyDescent="0.25">
      <c r="A3319" s="2" t="s">
        <v>2267</v>
      </c>
      <c r="B3319" s="2" t="s">
        <v>491</v>
      </c>
      <c r="C3319" s="2" t="s">
        <v>2220</v>
      </c>
      <c r="D3319" s="2" t="s">
        <v>493</v>
      </c>
      <c r="E3319" s="2" t="s">
        <v>491</v>
      </c>
      <c r="F3319" s="5">
        <v>349</v>
      </c>
      <c r="G3319">
        <v>1</v>
      </c>
      <c r="H3319" t="s">
        <v>6786</v>
      </c>
    </row>
    <row r="3320" spans="1:8" x14ac:dyDescent="0.25">
      <c r="A3320" s="2" t="s">
        <v>2267</v>
      </c>
      <c r="B3320" s="2" t="s">
        <v>491</v>
      </c>
      <c r="C3320" s="2" t="s">
        <v>509</v>
      </c>
      <c r="D3320" s="2" t="s">
        <v>493</v>
      </c>
      <c r="E3320" s="2" t="s">
        <v>491</v>
      </c>
      <c r="F3320" s="5">
        <v>1</v>
      </c>
      <c r="G3320">
        <v>2</v>
      </c>
      <c r="H3320" t="s">
        <v>6787</v>
      </c>
    </row>
    <row r="3321" spans="1:8" x14ac:dyDescent="0.25">
      <c r="A3321" s="2" t="s">
        <v>2268</v>
      </c>
      <c r="B3321" s="2" t="s">
        <v>491</v>
      </c>
      <c r="C3321" s="2" t="s">
        <v>2239</v>
      </c>
      <c r="D3321" s="2" t="s">
        <v>493</v>
      </c>
      <c r="E3321" s="2" t="s">
        <v>491</v>
      </c>
      <c r="F3321" s="5">
        <v>421</v>
      </c>
      <c r="G3321">
        <v>1</v>
      </c>
      <c r="H3321" t="s">
        <v>6788</v>
      </c>
    </row>
    <row r="3322" spans="1:8" x14ac:dyDescent="0.25">
      <c r="A3322" s="2" t="s">
        <v>2269</v>
      </c>
      <c r="B3322" s="2" t="s">
        <v>491</v>
      </c>
      <c r="C3322" s="2" t="s">
        <v>2239</v>
      </c>
      <c r="D3322" s="2" t="s">
        <v>493</v>
      </c>
      <c r="E3322" s="2" t="s">
        <v>491</v>
      </c>
      <c r="F3322" s="5">
        <v>402</v>
      </c>
      <c r="G3322">
        <v>1</v>
      </c>
      <c r="H3322" t="s">
        <v>6789</v>
      </c>
    </row>
    <row r="3323" spans="1:8" x14ac:dyDescent="0.25">
      <c r="A3323" s="2" t="s">
        <v>2270</v>
      </c>
      <c r="B3323" s="2" t="s">
        <v>491</v>
      </c>
      <c r="C3323" s="2" t="s">
        <v>2239</v>
      </c>
      <c r="D3323" s="2" t="s">
        <v>493</v>
      </c>
      <c r="E3323" s="2" t="s">
        <v>491</v>
      </c>
      <c r="F3323" s="5">
        <v>308</v>
      </c>
      <c r="G3323">
        <v>1</v>
      </c>
      <c r="H3323" t="s">
        <v>6790</v>
      </c>
    </row>
    <row r="3324" spans="1:8" x14ac:dyDescent="0.25">
      <c r="A3324" s="2" t="s">
        <v>2271</v>
      </c>
      <c r="B3324" s="2" t="s">
        <v>491</v>
      </c>
      <c r="C3324" s="2" t="s">
        <v>2239</v>
      </c>
      <c r="D3324" s="2" t="s">
        <v>493</v>
      </c>
      <c r="E3324" s="2" t="s">
        <v>491</v>
      </c>
      <c r="F3324" s="5">
        <v>621</v>
      </c>
      <c r="G3324">
        <v>1</v>
      </c>
      <c r="H3324" t="s">
        <v>6791</v>
      </c>
    </row>
    <row r="3325" spans="1:8" x14ac:dyDescent="0.25">
      <c r="A3325" s="2" t="s">
        <v>2272</v>
      </c>
      <c r="B3325" s="2" t="s">
        <v>491</v>
      </c>
      <c r="C3325" s="2" t="s">
        <v>509</v>
      </c>
      <c r="D3325" s="2" t="s">
        <v>493</v>
      </c>
      <c r="E3325" s="2" t="s">
        <v>491</v>
      </c>
      <c r="F3325" s="5">
        <v>295</v>
      </c>
      <c r="G3325">
        <v>1</v>
      </c>
      <c r="H3325" t="s">
        <v>6792</v>
      </c>
    </row>
    <row r="3326" spans="1:8" x14ac:dyDescent="0.25">
      <c r="A3326" s="2" t="s">
        <v>2272</v>
      </c>
      <c r="B3326" s="2" t="s">
        <v>491</v>
      </c>
      <c r="C3326" s="2" t="s">
        <v>2220</v>
      </c>
      <c r="D3326" s="2" t="s">
        <v>493</v>
      </c>
      <c r="E3326" s="2" t="s">
        <v>491</v>
      </c>
      <c r="F3326" s="5">
        <v>7</v>
      </c>
      <c r="G3326">
        <v>2</v>
      </c>
      <c r="H3326" t="s">
        <v>6793</v>
      </c>
    </row>
    <row r="3327" spans="1:8" x14ac:dyDescent="0.25">
      <c r="A3327" s="2" t="s">
        <v>2273</v>
      </c>
      <c r="B3327" s="2" t="s">
        <v>491</v>
      </c>
      <c r="C3327" s="2" t="s">
        <v>2220</v>
      </c>
      <c r="D3327" s="2" t="s">
        <v>493</v>
      </c>
      <c r="E3327" s="2" t="s">
        <v>491</v>
      </c>
      <c r="F3327" s="5">
        <v>8</v>
      </c>
      <c r="G3327">
        <v>1</v>
      </c>
      <c r="H3327" t="s">
        <v>6794</v>
      </c>
    </row>
    <row r="3328" spans="1:8" x14ac:dyDescent="0.25">
      <c r="A3328" s="2" t="s">
        <v>2274</v>
      </c>
      <c r="B3328" s="2" t="s">
        <v>491</v>
      </c>
      <c r="C3328" s="2" t="s">
        <v>521</v>
      </c>
      <c r="D3328" s="2" t="s">
        <v>493</v>
      </c>
      <c r="E3328" s="2" t="s">
        <v>491</v>
      </c>
      <c r="F3328" s="5">
        <v>340</v>
      </c>
      <c r="G3328">
        <v>1</v>
      </c>
      <c r="H3328" t="s">
        <v>6795</v>
      </c>
    </row>
    <row r="3329" spans="1:8" x14ac:dyDescent="0.25">
      <c r="A3329" s="2" t="s">
        <v>2274</v>
      </c>
      <c r="B3329" s="2" t="s">
        <v>491</v>
      </c>
      <c r="C3329" s="2" t="s">
        <v>509</v>
      </c>
      <c r="D3329" s="2" t="s">
        <v>493</v>
      </c>
      <c r="E3329" s="2" t="s">
        <v>491</v>
      </c>
      <c r="F3329" s="5">
        <v>178</v>
      </c>
      <c r="G3329">
        <v>2</v>
      </c>
      <c r="H3329" t="s">
        <v>6796</v>
      </c>
    </row>
    <row r="3330" spans="1:8" x14ac:dyDescent="0.25">
      <c r="A3330" s="2" t="s">
        <v>2274</v>
      </c>
      <c r="B3330" s="2" t="s">
        <v>491</v>
      </c>
      <c r="C3330" s="2" t="s">
        <v>2226</v>
      </c>
      <c r="D3330" s="2" t="s">
        <v>493</v>
      </c>
      <c r="E3330" s="2" t="s">
        <v>491</v>
      </c>
      <c r="F3330" s="5">
        <v>33</v>
      </c>
      <c r="G3330">
        <v>3</v>
      </c>
      <c r="H3330" t="s">
        <v>6797</v>
      </c>
    </row>
    <row r="3331" spans="1:8" x14ac:dyDescent="0.25">
      <c r="A3331" s="2" t="s">
        <v>2275</v>
      </c>
      <c r="B3331" s="2" t="s">
        <v>491</v>
      </c>
      <c r="C3331" s="2" t="s">
        <v>2220</v>
      </c>
      <c r="D3331" s="2" t="s">
        <v>493</v>
      </c>
      <c r="E3331" s="2" t="s">
        <v>491</v>
      </c>
      <c r="F3331" s="5">
        <v>63</v>
      </c>
      <c r="G3331">
        <v>1</v>
      </c>
      <c r="H3331" t="s">
        <v>6798</v>
      </c>
    </row>
    <row r="3332" spans="1:8" x14ac:dyDescent="0.25">
      <c r="A3332" s="2" t="s">
        <v>2276</v>
      </c>
      <c r="B3332" s="2" t="s">
        <v>58</v>
      </c>
      <c r="C3332" s="2" t="s">
        <v>2277</v>
      </c>
      <c r="D3332" s="2" t="s">
        <v>50</v>
      </c>
      <c r="E3332" s="2" t="s">
        <v>355</v>
      </c>
      <c r="F3332" s="5">
        <v>1846</v>
      </c>
      <c r="G3332">
        <v>1</v>
      </c>
      <c r="H3332" t="s">
        <v>6799</v>
      </c>
    </row>
    <row r="3333" spans="1:8" x14ac:dyDescent="0.25">
      <c r="A3333" s="2" t="s">
        <v>2276</v>
      </c>
      <c r="B3333" s="2" t="s">
        <v>58</v>
      </c>
      <c r="C3333" s="2" t="s">
        <v>645</v>
      </c>
      <c r="D3333" s="2" t="s">
        <v>50</v>
      </c>
      <c r="E3333" s="2" t="s">
        <v>355</v>
      </c>
      <c r="F3333" s="5">
        <v>293</v>
      </c>
      <c r="G3333">
        <v>2</v>
      </c>
      <c r="H3333" t="s">
        <v>6800</v>
      </c>
    </row>
    <row r="3334" spans="1:8" x14ac:dyDescent="0.25">
      <c r="A3334" s="2" t="s">
        <v>2278</v>
      </c>
      <c r="B3334" s="2" t="s">
        <v>58</v>
      </c>
      <c r="C3334" s="2" t="s">
        <v>366</v>
      </c>
      <c r="D3334" s="2" t="s">
        <v>50</v>
      </c>
      <c r="E3334" s="2" t="s">
        <v>355</v>
      </c>
      <c r="F3334" s="5">
        <v>665</v>
      </c>
      <c r="G3334">
        <v>1</v>
      </c>
      <c r="H3334" t="s">
        <v>6801</v>
      </c>
    </row>
    <row r="3335" spans="1:8" x14ac:dyDescent="0.25">
      <c r="A3335" s="2" t="s">
        <v>2278</v>
      </c>
      <c r="B3335" s="2" t="s">
        <v>58</v>
      </c>
      <c r="C3335" s="2" t="s">
        <v>356</v>
      </c>
      <c r="D3335" s="2" t="s">
        <v>50</v>
      </c>
      <c r="E3335" s="2" t="s">
        <v>355</v>
      </c>
      <c r="F3335" s="5">
        <v>30</v>
      </c>
      <c r="G3335">
        <v>2</v>
      </c>
      <c r="H3335" t="s">
        <v>6802</v>
      </c>
    </row>
    <row r="3336" spans="1:8" x14ac:dyDescent="0.25">
      <c r="A3336" s="2" t="s">
        <v>2279</v>
      </c>
      <c r="B3336" s="2" t="s">
        <v>58</v>
      </c>
      <c r="C3336" s="2" t="s">
        <v>645</v>
      </c>
      <c r="D3336" s="2" t="s">
        <v>50</v>
      </c>
      <c r="E3336" s="2" t="s">
        <v>355</v>
      </c>
      <c r="F3336" s="5">
        <v>424</v>
      </c>
      <c r="G3336">
        <v>1</v>
      </c>
      <c r="H3336" t="s">
        <v>6803</v>
      </c>
    </row>
    <row r="3337" spans="1:8" x14ac:dyDescent="0.25">
      <c r="A3337" s="2" t="s">
        <v>2279</v>
      </c>
      <c r="B3337" s="2" t="s">
        <v>58</v>
      </c>
      <c r="C3337" s="2" t="s">
        <v>2277</v>
      </c>
      <c r="D3337" s="2" t="s">
        <v>50</v>
      </c>
      <c r="E3337" s="2" t="s">
        <v>355</v>
      </c>
      <c r="F3337" s="5">
        <v>73</v>
      </c>
      <c r="G3337">
        <v>2</v>
      </c>
      <c r="H3337" t="s">
        <v>6804</v>
      </c>
    </row>
    <row r="3338" spans="1:8" x14ac:dyDescent="0.25">
      <c r="A3338" s="2" t="s">
        <v>2280</v>
      </c>
      <c r="B3338" s="2" t="s">
        <v>58</v>
      </c>
      <c r="C3338" s="2" t="s">
        <v>356</v>
      </c>
      <c r="D3338" s="2" t="s">
        <v>50</v>
      </c>
      <c r="E3338" s="2" t="s">
        <v>355</v>
      </c>
      <c r="F3338" s="5">
        <v>391</v>
      </c>
      <c r="G3338">
        <v>1</v>
      </c>
      <c r="H3338" t="s">
        <v>6805</v>
      </c>
    </row>
    <row r="3339" spans="1:8" x14ac:dyDescent="0.25">
      <c r="A3339" s="2" t="s">
        <v>2280</v>
      </c>
      <c r="B3339" s="2" t="s">
        <v>58</v>
      </c>
      <c r="C3339" s="2" t="s">
        <v>366</v>
      </c>
      <c r="D3339" s="2" t="s">
        <v>50</v>
      </c>
      <c r="E3339" s="2" t="s">
        <v>355</v>
      </c>
      <c r="F3339" s="5">
        <v>139</v>
      </c>
      <c r="G3339">
        <v>2</v>
      </c>
      <c r="H3339" t="s">
        <v>6806</v>
      </c>
    </row>
    <row r="3340" spans="1:8" x14ac:dyDescent="0.25">
      <c r="A3340" s="2" t="s">
        <v>2281</v>
      </c>
      <c r="B3340" s="2" t="s">
        <v>58</v>
      </c>
      <c r="C3340" s="2" t="s">
        <v>356</v>
      </c>
      <c r="D3340" s="2" t="s">
        <v>50</v>
      </c>
      <c r="E3340" s="2" t="s">
        <v>355</v>
      </c>
      <c r="F3340" s="5">
        <v>666</v>
      </c>
      <c r="G3340">
        <v>1</v>
      </c>
      <c r="H3340" t="s">
        <v>6807</v>
      </c>
    </row>
    <row r="3341" spans="1:8" x14ac:dyDescent="0.25">
      <c r="A3341" s="2" t="s">
        <v>2281</v>
      </c>
      <c r="B3341" s="2" t="s">
        <v>58</v>
      </c>
      <c r="C3341" s="2" t="s">
        <v>366</v>
      </c>
      <c r="D3341" s="2" t="s">
        <v>50</v>
      </c>
      <c r="E3341" s="2" t="s">
        <v>355</v>
      </c>
      <c r="F3341" s="5">
        <v>32</v>
      </c>
      <c r="G3341">
        <v>2</v>
      </c>
      <c r="H3341" t="s">
        <v>6808</v>
      </c>
    </row>
    <row r="3342" spans="1:8" x14ac:dyDescent="0.25">
      <c r="A3342" s="2" t="s">
        <v>2282</v>
      </c>
      <c r="B3342" s="2" t="s">
        <v>58</v>
      </c>
      <c r="C3342" s="2" t="s">
        <v>356</v>
      </c>
      <c r="D3342" s="2" t="s">
        <v>50</v>
      </c>
      <c r="E3342" s="2" t="s">
        <v>355</v>
      </c>
      <c r="F3342" s="5">
        <v>400</v>
      </c>
      <c r="G3342">
        <v>1</v>
      </c>
      <c r="H3342" t="s">
        <v>6809</v>
      </c>
    </row>
    <row r="3343" spans="1:8" x14ac:dyDescent="0.25">
      <c r="A3343" s="2" t="s">
        <v>2282</v>
      </c>
      <c r="B3343" s="2" t="s">
        <v>58</v>
      </c>
      <c r="C3343" s="2" t="s">
        <v>2277</v>
      </c>
      <c r="D3343" s="2" t="s">
        <v>50</v>
      </c>
      <c r="E3343" s="2" t="s">
        <v>355</v>
      </c>
      <c r="F3343" s="5">
        <v>7</v>
      </c>
      <c r="G3343">
        <v>2</v>
      </c>
      <c r="H3343" t="s">
        <v>6810</v>
      </c>
    </row>
    <row r="3344" spans="1:8" x14ac:dyDescent="0.25">
      <c r="A3344" s="2" t="s">
        <v>2283</v>
      </c>
      <c r="B3344" s="2" t="s">
        <v>58</v>
      </c>
      <c r="C3344" s="2" t="s">
        <v>2277</v>
      </c>
      <c r="D3344" s="2" t="s">
        <v>50</v>
      </c>
      <c r="E3344" s="2" t="s">
        <v>355</v>
      </c>
      <c r="F3344" s="5">
        <v>1140</v>
      </c>
      <c r="G3344">
        <v>1</v>
      </c>
      <c r="H3344" t="s">
        <v>6811</v>
      </c>
    </row>
    <row r="3345" spans="1:8" x14ac:dyDescent="0.25">
      <c r="A3345" s="2" t="s">
        <v>2283</v>
      </c>
      <c r="B3345" s="2" t="s">
        <v>58</v>
      </c>
      <c r="C3345" s="2" t="s">
        <v>356</v>
      </c>
      <c r="D3345" s="2" t="s">
        <v>50</v>
      </c>
      <c r="E3345" s="2" t="s">
        <v>355</v>
      </c>
      <c r="F3345" s="5">
        <v>35</v>
      </c>
      <c r="G3345">
        <v>2</v>
      </c>
      <c r="H3345" t="s">
        <v>6812</v>
      </c>
    </row>
    <row r="3346" spans="1:8" x14ac:dyDescent="0.25">
      <c r="A3346" s="2" t="s">
        <v>2284</v>
      </c>
      <c r="B3346" s="2" t="s">
        <v>58</v>
      </c>
      <c r="C3346" s="2" t="s">
        <v>2277</v>
      </c>
      <c r="D3346" s="2" t="s">
        <v>50</v>
      </c>
      <c r="E3346" s="2" t="s">
        <v>355</v>
      </c>
      <c r="F3346" s="5">
        <v>1003</v>
      </c>
      <c r="G3346">
        <v>1</v>
      </c>
      <c r="H3346" t="s">
        <v>6813</v>
      </c>
    </row>
    <row r="3347" spans="1:8" x14ac:dyDescent="0.25">
      <c r="A3347" s="2" t="s">
        <v>2284</v>
      </c>
      <c r="B3347" s="2" t="s">
        <v>58</v>
      </c>
      <c r="C3347" s="2" t="s">
        <v>356</v>
      </c>
      <c r="D3347" s="2" t="s">
        <v>50</v>
      </c>
      <c r="E3347" s="2" t="s">
        <v>355</v>
      </c>
      <c r="F3347" s="5">
        <v>49</v>
      </c>
      <c r="G3347">
        <v>2</v>
      </c>
      <c r="H3347" t="s">
        <v>6814</v>
      </c>
    </row>
    <row r="3348" spans="1:8" x14ac:dyDescent="0.25">
      <c r="A3348" s="2" t="s">
        <v>2285</v>
      </c>
      <c r="B3348" s="2" t="s">
        <v>58</v>
      </c>
      <c r="C3348" s="2" t="s">
        <v>2277</v>
      </c>
      <c r="D3348" s="2" t="s">
        <v>50</v>
      </c>
      <c r="E3348" s="2" t="s">
        <v>355</v>
      </c>
      <c r="F3348" s="5">
        <v>628</v>
      </c>
      <c r="G3348">
        <v>1</v>
      </c>
      <c r="H3348" t="s">
        <v>6815</v>
      </c>
    </row>
    <row r="3349" spans="1:8" x14ac:dyDescent="0.25">
      <c r="A3349" s="2" t="s">
        <v>2286</v>
      </c>
      <c r="B3349" s="2" t="s">
        <v>58</v>
      </c>
      <c r="C3349" s="2" t="s">
        <v>366</v>
      </c>
      <c r="D3349" s="2" t="s">
        <v>50</v>
      </c>
      <c r="E3349" s="2" t="s">
        <v>355</v>
      </c>
      <c r="F3349" s="5">
        <v>1364</v>
      </c>
      <c r="G3349">
        <v>1</v>
      </c>
      <c r="H3349" t="s">
        <v>6816</v>
      </c>
    </row>
    <row r="3350" spans="1:8" x14ac:dyDescent="0.25">
      <c r="A3350" s="2" t="s">
        <v>2287</v>
      </c>
      <c r="B3350" s="2" t="s">
        <v>58</v>
      </c>
      <c r="C3350" s="2" t="s">
        <v>359</v>
      </c>
      <c r="D3350" s="2" t="s">
        <v>50</v>
      </c>
      <c r="E3350" s="2" t="s">
        <v>355</v>
      </c>
      <c r="F3350" s="5">
        <v>352</v>
      </c>
      <c r="G3350">
        <v>1</v>
      </c>
      <c r="H3350" t="s">
        <v>6817</v>
      </c>
    </row>
    <row r="3351" spans="1:8" x14ac:dyDescent="0.25">
      <c r="A3351" s="2" t="s">
        <v>2287</v>
      </c>
      <c r="B3351" s="2" t="s">
        <v>58</v>
      </c>
      <c r="C3351" s="2" t="s">
        <v>645</v>
      </c>
      <c r="D3351" s="2" t="s">
        <v>50</v>
      </c>
      <c r="E3351" s="2" t="s">
        <v>355</v>
      </c>
      <c r="F3351" s="5">
        <v>110</v>
      </c>
      <c r="G3351">
        <v>2</v>
      </c>
      <c r="H3351" t="s">
        <v>6818</v>
      </c>
    </row>
    <row r="3352" spans="1:8" x14ac:dyDescent="0.25">
      <c r="A3352" s="2" t="s">
        <v>2287</v>
      </c>
      <c r="B3352" s="2" t="s">
        <v>58</v>
      </c>
      <c r="C3352" s="2" t="s">
        <v>354</v>
      </c>
      <c r="D3352" s="2" t="s">
        <v>50</v>
      </c>
      <c r="E3352" s="2" t="s">
        <v>355</v>
      </c>
      <c r="F3352" s="5">
        <v>80</v>
      </c>
      <c r="G3352">
        <v>3</v>
      </c>
      <c r="H3352" t="s">
        <v>6819</v>
      </c>
    </row>
    <row r="3353" spans="1:8" x14ac:dyDescent="0.25">
      <c r="A3353" s="2" t="s">
        <v>2287</v>
      </c>
      <c r="B3353" s="2" t="s">
        <v>58</v>
      </c>
      <c r="C3353" s="2" t="s">
        <v>2277</v>
      </c>
      <c r="D3353" s="2" t="s">
        <v>50</v>
      </c>
      <c r="E3353" s="2" t="s">
        <v>355</v>
      </c>
      <c r="F3353" s="5">
        <v>56</v>
      </c>
      <c r="G3353">
        <v>4</v>
      </c>
      <c r="H3353" t="s">
        <v>6820</v>
      </c>
    </row>
    <row r="3354" spans="1:8" x14ac:dyDescent="0.25">
      <c r="A3354" s="2" t="s">
        <v>2288</v>
      </c>
      <c r="B3354" s="2" t="s">
        <v>58</v>
      </c>
      <c r="C3354" s="2" t="s">
        <v>2277</v>
      </c>
      <c r="D3354" s="2" t="s">
        <v>50</v>
      </c>
      <c r="E3354" s="2" t="s">
        <v>355</v>
      </c>
      <c r="F3354" s="5">
        <v>705</v>
      </c>
      <c r="G3354">
        <v>1</v>
      </c>
      <c r="H3354" t="s">
        <v>3454</v>
      </c>
    </row>
    <row r="3355" spans="1:8" x14ac:dyDescent="0.25">
      <c r="A3355" s="2" t="s">
        <v>2289</v>
      </c>
      <c r="B3355" s="2" t="s">
        <v>58</v>
      </c>
      <c r="C3355" s="2" t="s">
        <v>366</v>
      </c>
      <c r="D3355" s="2" t="s">
        <v>50</v>
      </c>
      <c r="E3355" s="2" t="s">
        <v>355</v>
      </c>
      <c r="F3355" s="5">
        <v>327</v>
      </c>
      <c r="G3355">
        <v>1</v>
      </c>
      <c r="H3355" t="s">
        <v>6821</v>
      </c>
    </row>
    <row r="3356" spans="1:8" x14ac:dyDescent="0.25">
      <c r="A3356" s="2" t="s">
        <v>2289</v>
      </c>
      <c r="B3356" s="2" t="s">
        <v>58</v>
      </c>
      <c r="C3356" s="2" t="s">
        <v>730</v>
      </c>
      <c r="D3356" s="2" t="s">
        <v>50</v>
      </c>
      <c r="E3356" s="2" t="s">
        <v>355</v>
      </c>
      <c r="F3356" s="5">
        <v>128</v>
      </c>
      <c r="G3356">
        <v>2</v>
      </c>
      <c r="H3356" t="s">
        <v>6822</v>
      </c>
    </row>
    <row r="3357" spans="1:8" x14ac:dyDescent="0.25">
      <c r="A3357" s="2" t="s">
        <v>2290</v>
      </c>
      <c r="B3357" s="2" t="s">
        <v>58</v>
      </c>
      <c r="C3357" s="2" t="s">
        <v>354</v>
      </c>
      <c r="D3357" s="2" t="s">
        <v>50</v>
      </c>
      <c r="E3357" s="2" t="s">
        <v>355</v>
      </c>
      <c r="F3357" s="5">
        <v>491</v>
      </c>
      <c r="G3357">
        <v>1</v>
      </c>
      <c r="H3357" t="s">
        <v>6823</v>
      </c>
    </row>
    <row r="3358" spans="1:8" x14ac:dyDescent="0.25">
      <c r="A3358" s="2" t="s">
        <v>2291</v>
      </c>
      <c r="B3358" s="2" t="s">
        <v>58</v>
      </c>
      <c r="C3358" s="2" t="s">
        <v>2277</v>
      </c>
      <c r="D3358" s="2" t="s">
        <v>50</v>
      </c>
      <c r="E3358" s="2" t="s">
        <v>355</v>
      </c>
      <c r="F3358" s="5">
        <v>183</v>
      </c>
      <c r="G3358">
        <v>1</v>
      </c>
      <c r="H3358" t="s">
        <v>6824</v>
      </c>
    </row>
    <row r="3359" spans="1:8" x14ac:dyDescent="0.25">
      <c r="A3359" s="2" t="s">
        <v>2291</v>
      </c>
      <c r="B3359" s="2" t="s">
        <v>58</v>
      </c>
      <c r="C3359" s="2" t="s">
        <v>645</v>
      </c>
      <c r="D3359" s="2" t="s">
        <v>50</v>
      </c>
      <c r="E3359" s="2" t="s">
        <v>355</v>
      </c>
      <c r="F3359" s="5">
        <v>114</v>
      </c>
      <c r="G3359">
        <v>2</v>
      </c>
      <c r="H3359" t="s">
        <v>6825</v>
      </c>
    </row>
    <row r="3360" spans="1:8" x14ac:dyDescent="0.25">
      <c r="A3360" s="2" t="s">
        <v>2292</v>
      </c>
      <c r="B3360" s="2" t="s">
        <v>58</v>
      </c>
      <c r="C3360" s="2" t="s">
        <v>2277</v>
      </c>
      <c r="D3360" s="2" t="s">
        <v>50</v>
      </c>
      <c r="E3360" s="2" t="s">
        <v>355</v>
      </c>
      <c r="F3360" s="5">
        <v>516</v>
      </c>
      <c r="G3360">
        <v>1</v>
      </c>
      <c r="H3360" t="s">
        <v>6826</v>
      </c>
    </row>
    <row r="3361" spans="1:8" x14ac:dyDescent="0.25">
      <c r="A3361" s="2" t="s">
        <v>2293</v>
      </c>
      <c r="B3361" s="2" t="s">
        <v>58</v>
      </c>
      <c r="C3361" s="2" t="s">
        <v>356</v>
      </c>
      <c r="D3361" s="2" t="s">
        <v>50</v>
      </c>
      <c r="E3361" s="2" t="s">
        <v>355</v>
      </c>
      <c r="F3361" s="5">
        <v>608</v>
      </c>
      <c r="G3361">
        <v>1</v>
      </c>
      <c r="H3361" t="s">
        <v>6827</v>
      </c>
    </row>
    <row r="3362" spans="1:8" x14ac:dyDescent="0.25">
      <c r="A3362" s="2" t="s">
        <v>2293</v>
      </c>
      <c r="B3362" s="2" t="s">
        <v>58</v>
      </c>
      <c r="C3362" s="2" t="s">
        <v>2277</v>
      </c>
      <c r="D3362" s="2" t="s">
        <v>50</v>
      </c>
      <c r="E3362" s="2" t="s">
        <v>355</v>
      </c>
      <c r="F3362" s="5">
        <v>29</v>
      </c>
      <c r="G3362">
        <v>2</v>
      </c>
      <c r="H3362" t="s">
        <v>6828</v>
      </c>
    </row>
    <row r="3363" spans="1:8" x14ac:dyDescent="0.25">
      <c r="A3363" s="2" t="s">
        <v>2294</v>
      </c>
      <c r="B3363" s="2" t="s">
        <v>58</v>
      </c>
      <c r="C3363" s="2" t="s">
        <v>645</v>
      </c>
      <c r="D3363" s="2" t="s">
        <v>50</v>
      </c>
      <c r="E3363" s="2" t="s">
        <v>355</v>
      </c>
      <c r="F3363" s="5">
        <v>204</v>
      </c>
      <c r="G3363">
        <v>1</v>
      </c>
      <c r="H3363" t="s">
        <v>6829</v>
      </c>
    </row>
    <row r="3364" spans="1:8" x14ac:dyDescent="0.25">
      <c r="A3364" s="2" t="s">
        <v>2294</v>
      </c>
      <c r="B3364" s="2" t="s">
        <v>58</v>
      </c>
      <c r="C3364" s="2" t="s">
        <v>2277</v>
      </c>
      <c r="D3364" s="2" t="s">
        <v>50</v>
      </c>
      <c r="E3364" s="2" t="s">
        <v>355</v>
      </c>
      <c r="F3364" s="5">
        <v>99</v>
      </c>
      <c r="G3364">
        <v>2</v>
      </c>
      <c r="H3364" t="s">
        <v>6830</v>
      </c>
    </row>
    <row r="3365" spans="1:8" x14ac:dyDescent="0.25">
      <c r="A3365" s="2" t="s">
        <v>2295</v>
      </c>
      <c r="B3365" s="2" t="s">
        <v>58</v>
      </c>
      <c r="C3365" s="2" t="s">
        <v>359</v>
      </c>
      <c r="D3365" s="2" t="s">
        <v>50</v>
      </c>
      <c r="E3365" s="2" t="s">
        <v>355</v>
      </c>
      <c r="F3365" s="5">
        <v>646</v>
      </c>
      <c r="G3365">
        <v>1</v>
      </c>
      <c r="H3365" t="s">
        <v>6831</v>
      </c>
    </row>
    <row r="3366" spans="1:8" x14ac:dyDescent="0.25">
      <c r="A3366" s="2" t="s">
        <v>2296</v>
      </c>
      <c r="B3366" s="2" t="s">
        <v>58</v>
      </c>
      <c r="C3366" s="2" t="s">
        <v>356</v>
      </c>
      <c r="D3366" s="2" t="s">
        <v>50</v>
      </c>
      <c r="E3366" s="2" t="s">
        <v>355</v>
      </c>
      <c r="F3366" s="5">
        <v>483</v>
      </c>
      <c r="G3366">
        <v>1</v>
      </c>
      <c r="H3366" t="s">
        <v>6832</v>
      </c>
    </row>
    <row r="3367" spans="1:8" x14ac:dyDescent="0.25">
      <c r="A3367" s="2" t="s">
        <v>2296</v>
      </c>
      <c r="B3367" s="2" t="s">
        <v>58</v>
      </c>
      <c r="C3367" s="2" t="s">
        <v>354</v>
      </c>
      <c r="D3367" s="2" t="s">
        <v>50</v>
      </c>
      <c r="E3367" s="2" t="s">
        <v>355</v>
      </c>
      <c r="F3367" s="5">
        <v>114</v>
      </c>
      <c r="G3367">
        <v>2</v>
      </c>
      <c r="H3367" t="s">
        <v>6833</v>
      </c>
    </row>
    <row r="3368" spans="1:8" x14ac:dyDescent="0.25">
      <c r="A3368" s="2" t="s">
        <v>2296</v>
      </c>
      <c r="B3368" s="2" t="s">
        <v>58</v>
      </c>
      <c r="C3368" s="2" t="s">
        <v>2277</v>
      </c>
      <c r="D3368" s="2" t="s">
        <v>50</v>
      </c>
      <c r="E3368" s="2" t="s">
        <v>355</v>
      </c>
      <c r="F3368" s="5">
        <v>18</v>
      </c>
      <c r="G3368">
        <v>3</v>
      </c>
      <c r="H3368" t="s">
        <v>6834</v>
      </c>
    </row>
    <row r="3369" spans="1:8" x14ac:dyDescent="0.25">
      <c r="A3369" s="2" t="s">
        <v>2297</v>
      </c>
      <c r="B3369" s="2" t="s">
        <v>58</v>
      </c>
      <c r="C3369" s="2" t="s">
        <v>645</v>
      </c>
      <c r="D3369" s="2" t="s">
        <v>50</v>
      </c>
      <c r="E3369" s="2" t="s">
        <v>355</v>
      </c>
      <c r="F3369" s="5">
        <v>390</v>
      </c>
      <c r="G3369">
        <v>1</v>
      </c>
      <c r="H3369" t="s">
        <v>6835</v>
      </c>
    </row>
    <row r="3370" spans="1:8" x14ac:dyDescent="0.25">
      <c r="A3370" s="2" t="s">
        <v>2298</v>
      </c>
      <c r="B3370" s="2" t="s">
        <v>58</v>
      </c>
      <c r="C3370" s="2" t="s">
        <v>366</v>
      </c>
      <c r="D3370" s="2" t="s">
        <v>50</v>
      </c>
      <c r="E3370" s="2" t="s">
        <v>355</v>
      </c>
      <c r="F3370" s="5">
        <v>344</v>
      </c>
      <c r="G3370">
        <v>1</v>
      </c>
      <c r="H3370" t="s">
        <v>6836</v>
      </c>
    </row>
    <row r="3371" spans="1:8" x14ac:dyDescent="0.25">
      <c r="A3371" s="2" t="s">
        <v>2298</v>
      </c>
      <c r="B3371" s="2" t="s">
        <v>58</v>
      </c>
      <c r="C3371" s="2" t="s">
        <v>730</v>
      </c>
      <c r="D3371" s="2" t="s">
        <v>50</v>
      </c>
      <c r="E3371" s="2" t="s">
        <v>355</v>
      </c>
      <c r="F3371" s="5">
        <v>82</v>
      </c>
      <c r="G3371">
        <v>2</v>
      </c>
      <c r="H3371" t="s">
        <v>6837</v>
      </c>
    </row>
    <row r="3372" spans="1:8" x14ac:dyDescent="0.25">
      <c r="A3372" s="2" t="s">
        <v>2299</v>
      </c>
      <c r="B3372" s="2" t="s">
        <v>58</v>
      </c>
      <c r="C3372" s="2" t="s">
        <v>366</v>
      </c>
      <c r="D3372" s="2" t="s">
        <v>50</v>
      </c>
      <c r="E3372" s="2" t="s">
        <v>355</v>
      </c>
      <c r="F3372" s="5">
        <v>560</v>
      </c>
      <c r="G3372">
        <v>1</v>
      </c>
      <c r="H3372" t="s">
        <v>6838</v>
      </c>
    </row>
    <row r="3373" spans="1:8" x14ac:dyDescent="0.25">
      <c r="A3373" s="2" t="s">
        <v>2299</v>
      </c>
      <c r="B3373" s="2" t="s">
        <v>58</v>
      </c>
      <c r="C3373" s="2" t="s">
        <v>356</v>
      </c>
      <c r="D3373" s="2" t="s">
        <v>50</v>
      </c>
      <c r="E3373" s="2" t="s">
        <v>355</v>
      </c>
      <c r="F3373" s="5">
        <v>179</v>
      </c>
      <c r="G3373">
        <v>2</v>
      </c>
      <c r="H3373" t="s">
        <v>6839</v>
      </c>
    </row>
    <row r="3374" spans="1:8" x14ac:dyDescent="0.25">
      <c r="A3374" s="2" t="s">
        <v>2300</v>
      </c>
      <c r="B3374" s="2" t="s">
        <v>58</v>
      </c>
      <c r="C3374" s="2" t="s">
        <v>356</v>
      </c>
      <c r="D3374" s="2" t="s">
        <v>50</v>
      </c>
      <c r="E3374" s="2" t="s">
        <v>355</v>
      </c>
      <c r="F3374" s="5">
        <v>459</v>
      </c>
      <c r="G3374">
        <v>1</v>
      </c>
      <c r="H3374" t="s">
        <v>6840</v>
      </c>
    </row>
    <row r="3375" spans="1:8" x14ac:dyDescent="0.25">
      <c r="A3375" s="2" t="s">
        <v>2300</v>
      </c>
      <c r="B3375" s="2" t="s">
        <v>58</v>
      </c>
      <c r="C3375" s="2" t="s">
        <v>2277</v>
      </c>
      <c r="D3375" s="2" t="s">
        <v>50</v>
      </c>
      <c r="E3375" s="2" t="s">
        <v>355</v>
      </c>
      <c r="F3375" s="5">
        <v>4</v>
      </c>
      <c r="G3375">
        <v>2</v>
      </c>
      <c r="H3375" t="s">
        <v>6841</v>
      </c>
    </row>
    <row r="3376" spans="1:8" x14ac:dyDescent="0.25">
      <c r="A3376" s="2" t="s">
        <v>2301</v>
      </c>
      <c r="B3376" s="2" t="s">
        <v>58</v>
      </c>
      <c r="C3376" s="2" t="s">
        <v>2277</v>
      </c>
      <c r="D3376" s="2" t="s">
        <v>50</v>
      </c>
      <c r="E3376" s="2" t="s">
        <v>355</v>
      </c>
      <c r="F3376" s="5">
        <v>721</v>
      </c>
      <c r="G3376">
        <v>1</v>
      </c>
      <c r="H3376" t="s">
        <v>6842</v>
      </c>
    </row>
    <row r="3377" spans="1:8" x14ac:dyDescent="0.25">
      <c r="A3377" s="2" t="s">
        <v>2301</v>
      </c>
      <c r="B3377" s="2" t="s">
        <v>58</v>
      </c>
      <c r="C3377" s="2" t="s">
        <v>645</v>
      </c>
      <c r="D3377" s="2" t="s">
        <v>50</v>
      </c>
      <c r="E3377" s="2" t="s">
        <v>355</v>
      </c>
      <c r="F3377" s="5">
        <v>145</v>
      </c>
      <c r="G3377">
        <v>2</v>
      </c>
      <c r="H3377" t="s">
        <v>6843</v>
      </c>
    </row>
    <row r="3378" spans="1:8" x14ac:dyDescent="0.25">
      <c r="A3378" s="2" t="s">
        <v>2302</v>
      </c>
      <c r="B3378" s="2" t="s">
        <v>58</v>
      </c>
      <c r="C3378" s="2" t="s">
        <v>356</v>
      </c>
      <c r="D3378" s="2" t="s">
        <v>50</v>
      </c>
      <c r="E3378" s="2" t="s">
        <v>355</v>
      </c>
      <c r="F3378" s="5">
        <v>859</v>
      </c>
      <c r="G3378">
        <v>1</v>
      </c>
      <c r="H3378" t="s">
        <v>6844</v>
      </c>
    </row>
    <row r="3379" spans="1:8" x14ac:dyDescent="0.25">
      <c r="A3379" s="2" t="s">
        <v>2303</v>
      </c>
      <c r="B3379" s="2" t="s">
        <v>58</v>
      </c>
      <c r="C3379" s="2" t="s">
        <v>366</v>
      </c>
      <c r="D3379" s="2" t="s">
        <v>50</v>
      </c>
      <c r="E3379" s="2" t="s">
        <v>355</v>
      </c>
      <c r="F3379" s="5">
        <v>415</v>
      </c>
      <c r="G3379">
        <v>1</v>
      </c>
      <c r="H3379" t="s">
        <v>6845</v>
      </c>
    </row>
    <row r="3380" spans="1:8" x14ac:dyDescent="0.25">
      <c r="A3380" s="2" t="s">
        <v>2304</v>
      </c>
      <c r="B3380" s="2" t="s">
        <v>58</v>
      </c>
      <c r="C3380" s="2" t="s">
        <v>356</v>
      </c>
      <c r="D3380" s="2" t="s">
        <v>50</v>
      </c>
      <c r="E3380" s="2" t="s">
        <v>355</v>
      </c>
      <c r="F3380" s="5">
        <v>434</v>
      </c>
      <c r="G3380">
        <v>1</v>
      </c>
      <c r="H3380" t="s">
        <v>6846</v>
      </c>
    </row>
    <row r="3381" spans="1:8" x14ac:dyDescent="0.25">
      <c r="A3381" s="2" t="s">
        <v>2304</v>
      </c>
      <c r="B3381" s="2" t="s">
        <v>58</v>
      </c>
      <c r="C3381" s="2" t="s">
        <v>366</v>
      </c>
      <c r="D3381" s="2" t="s">
        <v>50</v>
      </c>
      <c r="E3381" s="2" t="s">
        <v>355</v>
      </c>
      <c r="F3381" s="5">
        <v>78</v>
      </c>
      <c r="G3381">
        <v>2</v>
      </c>
      <c r="H3381" t="s">
        <v>6847</v>
      </c>
    </row>
    <row r="3382" spans="1:8" x14ac:dyDescent="0.25">
      <c r="A3382" s="2" t="s">
        <v>2304</v>
      </c>
      <c r="B3382" s="2" t="s">
        <v>58</v>
      </c>
      <c r="C3382" s="2" t="s">
        <v>2277</v>
      </c>
      <c r="D3382" s="2" t="s">
        <v>50</v>
      </c>
      <c r="E3382" s="2" t="s">
        <v>355</v>
      </c>
      <c r="F3382" s="5">
        <v>19</v>
      </c>
      <c r="G3382">
        <v>3</v>
      </c>
      <c r="H3382" t="s">
        <v>6848</v>
      </c>
    </row>
    <row r="3383" spans="1:8" x14ac:dyDescent="0.25">
      <c r="A3383" s="2" t="s">
        <v>2305</v>
      </c>
      <c r="B3383" s="2" t="s">
        <v>58</v>
      </c>
      <c r="C3383" s="2" t="s">
        <v>366</v>
      </c>
      <c r="D3383" s="2" t="s">
        <v>50</v>
      </c>
      <c r="E3383" s="2" t="s">
        <v>355</v>
      </c>
      <c r="F3383" s="5">
        <v>986</v>
      </c>
      <c r="G3383">
        <v>1</v>
      </c>
      <c r="H3383" t="s">
        <v>6849</v>
      </c>
    </row>
    <row r="3384" spans="1:8" x14ac:dyDescent="0.25">
      <c r="A3384" s="2" t="s">
        <v>2305</v>
      </c>
      <c r="B3384" s="2" t="s">
        <v>58</v>
      </c>
      <c r="C3384" s="2" t="s">
        <v>354</v>
      </c>
      <c r="D3384" s="2" t="s">
        <v>50</v>
      </c>
      <c r="E3384" s="2" t="s">
        <v>355</v>
      </c>
      <c r="F3384" s="5">
        <v>160</v>
      </c>
      <c r="G3384">
        <v>2</v>
      </c>
      <c r="H3384" t="s">
        <v>6850</v>
      </c>
    </row>
    <row r="3385" spans="1:8" x14ac:dyDescent="0.25">
      <c r="A3385" s="2" t="s">
        <v>2305</v>
      </c>
      <c r="B3385" s="2" t="s">
        <v>58</v>
      </c>
      <c r="C3385" s="2" t="s">
        <v>356</v>
      </c>
      <c r="D3385" s="2" t="s">
        <v>50</v>
      </c>
      <c r="E3385" s="2" t="s">
        <v>355</v>
      </c>
      <c r="F3385" s="5">
        <v>35</v>
      </c>
      <c r="G3385">
        <v>3</v>
      </c>
      <c r="H3385" t="s">
        <v>6851</v>
      </c>
    </row>
    <row r="3386" spans="1:8" x14ac:dyDescent="0.25">
      <c r="A3386" s="2" t="s">
        <v>2305</v>
      </c>
      <c r="B3386" s="2" t="s">
        <v>58</v>
      </c>
      <c r="C3386" s="2" t="s">
        <v>730</v>
      </c>
      <c r="D3386" s="2" t="s">
        <v>50</v>
      </c>
      <c r="E3386" s="2" t="s">
        <v>355</v>
      </c>
      <c r="F3386" s="5">
        <v>32</v>
      </c>
      <c r="G3386">
        <v>4</v>
      </c>
      <c r="H3386" t="s">
        <v>6852</v>
      </c>
    </row>
    <row r="3387" spans="1:8" x14ac:dyDescent="0.25">
      <c r="A3387" s="2" t="s">
        <v>2306</v>
      </c>
      <c r="B3387" s="2" t="s">
        <v>48</v>
      </c>
      <c r="C3387" s="2" t="s">
        <v>2307</v>
      </c>
      <c r="D3387" s="2" t="s">
        <v>50</v>
      </c>
      <c r="E3387" s="2" t="s">
        <v>51</v>
      </c>
      <c r="F3387" s="5">
        <v>1171</v>
      </c>
      <c r="G3387">
        <v>1</v>
      </c>
      <c r="H3387" t="s">
        <v>6853</v>
      </c>
    </row>
    <row r="3388" spans="1:8" x14ac:dyDescent="0.25">
      <c r="A3388" s="2" t="s">
        <v>2306</v>
      </c>
      <c r="B3388" s="2" t="s">
        <v>48</v>
      </c>
      <c r="C3388" s="2" t="s">
        <v>61</v>
      </c>
      <c r="D3388" s="2" t="s">
        <v>50</v>
      </c>
      <c r="E3388" s="2" t="s">
        <v>51</v>
      </c>
      <c r="F3388" s="5">
        <v>68</v>
      </c>
      <c r="G3388">
        <v>2</v>
      </c>
      <c r="H3388" t="s">
        <v>6854</v>
      </c>
    </row>
    <row r="3389" spans="1:8" x14ac:dyDescent="0.25">
      <c r="A3389" s="2" t="s">
        <v>2308</v>
      </c>
      <c r="B3389" s="2" t="s">
        <v>48</v>
      </c>
      <c r="C3389" s="2" t="s">
        <v>64</v>
      </c>
      <c r="D3389" s="2" t="s">
        <v>50</v>
      </c>
      <c r="E3389" s="2" t="s">
        <v>51</v>
      </c>
      <c r="F3389" s="5">
        <v>107</v>
      </c>
      <c r="G3389">
        <v>1</v>
      </c>
      <c r="H3389" t="s">
        <v>6855</v>
      </c>
    </row>
    <row r="3390" spans="1:8" x14ac:dyDescent="0.25">
      <c r="A3390" s="2" t="s">
        <v>2309</v>
      </c>
      <c r="B3390" s="2" t="s">
        <v>48</v>
      </c>
      <c r="C3390" s="2" t="s">
        <v>64</v>
      </c>
      <c r="D3390" s="2" t="s">
        <v>50</v>
      </c>
      <c r="E3390" s="2" t="s">
        <v>51</v>
      </c>
      <c r="F3390" s="5">
        <v>368</v>
      </c>
      <c r="G3390">
        <v>1</v>
      </c>
      <c r="H3390" t="s">
        <v>6856</v>
      </c>
    </row>
    <row r="3391" spans="1:8" x14ac:dyDescent="0.25">
      <c r="A3391" s="2" t="s">
        <v>2310</v>
      </c>
      <c r="B3391" s="2" t="s">
        <v>48</v>
      </c>
      <c r="C3391" s="2" t="s">
        <v>64</v>
      </c>
      <c r="D3391" s="2" t="s">
        <v>50</v>
      </c>
      <c r="E3391" s="2" t="s">
        <v>51</v>
      </c>
      <c r="F3391" s="5">
        <v>938</v>
      </c>
      <c r="G3391">
        <v>1</v>
      </c>
      <c r="H3391" t="s">
        <v>6857</v>
      </c>
    </row>
    <row r="3392" spans="1:8" x14ac:dyDescent="0.25">
      <c r="A3392" s="2" t="s">
        <v>2311</v>
      </c>
      <c r="B3392" s="2" t="s">
        <v>48</v>
      </c>
      <c r="C3392" s="2" t="s">
        <v>64</v>
      </c>
      <c r="D3392" s="2" t="s">
        <v>50</v>
      </c>
      <c r="E3392" s="2" t="s">
        <v>51</v>
      </c>
      <c r="F3392" s="5">
        <v>505</v>
      </c>
      <c r="G3392">
        <v>1</v>
      </c>
      <c r="H3392" t="s">
        <v>6858</v>
      </c>
    </row>
    <row r="3393" spans="1:8" x14ac:dyDescent="0.25">
      <c r="A3393" s="2" t="s">
        <v>2311</v>
      </c>
      <c r="B3393" s="2" t="s">
        <v>48</v>
      </c>
      <c r="C3393" s="2" t="s">
        <v>53</v>
      </c>
      <c r="D3393" s="2" t="s">
        <v>50</v>
      </c>
      <c r="E3393" s="2" t="s">
        <v>51</v>
      </c>
      <c r="F3393" s="5">
        <v>14</v>
      </c>
      <c r="G3393">
        <v>2</v>
      </c>
      <c r="H3393" t="s">
        <v>6859</v>
      </c>
    </row>
    <row r="3394" spans="1:8" x14ac:dyDescent="0.25">
      <c r="A3394" s="2" t="s">
        <v>2311</v>
      </c>
      <c r="B3394" s="2" t="s">
        <v>48</v>
      </c>
      <c r="C3394" s="2" t="s">
        <v>974</v>
      </c>
      <c r="D3394" s="2" t="s">
        <v>50</v>
      </c>
      <c r="E3394" s="2" t="s">
        <v>51</v>
      </c>
      <c r="F3394" s="5">
        <v>7</v>
      </c>
      <c r="G3394">
        <v>3</v>
      </c>
      <c r="H3394" t="s">
        <v>6860</v>
      </c>
    </row>
    <row r="3395" spans="1:8" x14ac:dyDescent="0.25">
      <c r="A3395" s="2" t="s">
        <v>2312</v>
      </c>
      <c r="B3395" s="2" t="s">
        <v>48</v>
      </c>
      <c r="C3395" s="2" t="s">
        <v>64</v>
      </c>
      <c r="D3395" s="2" t="s">
        <v>50</v>
      </c>
      <c r="E3395" s="2" t="s">
        <v>51</v>
      </c>
      <c r="F3395" s="5">
        <v>591</v>
      </c>
      <c r="G3395">
        <v>1</v>
      </c>
      <c r="H3395" t="s">
        <v>6861</v>
      </c>
    </row>
    <row r="3396" spans="1:8" x14ac:dyDescent="0.25">
      <c r="A3396" s="2" t="s">
        <v>2313</v>
      </c>
      <c r="B3396" s="2" t="s">
        <v>58</v>
      </c>
      <c r="C3396" s="2" t="s">
        <v>59</v>
      </c>
      <c r="D3396" s="2" t="s">
        <v>50</v>
      </c>
      <c r="E3396" s="2" t="s">
        <v>51</v>
      </c>
      <c r="F3396" s="5">
        <v>105</v>
      </c>
      <c r="G3396">
        <v>1</v>
      </c>
      <c r="H3396" t="s">
        <v>6862</v>
      </c>
    </row>
    <row r="3397" spans="1:8" x14ac:dyDescent="0.25">
      <c r="A3397" s="2" t="s">
        <v>2313</v>
      </c>
      <c r="B3397" s="2" t="s">
        <v>48</v>
      </c>
      <c r="C3397" s="2" t="s">
        <v>61</v>
      </c>
      <c r="D3397" s="2" t="s">
        <v>50</v>
      </c>
      <c r="E3397" s="2" t="s">
        <v>51</v>
      </c>
      <c r="F3397" s="5">
        <v>3</v>
      </c>
      <c r="G3397">
        <v>2</v>
      </c>
      <c r="H3397" t="s">
        <v>6863</v>
      </c>
    </row>
    <row r="3398" spans="1:8" x14ac:dyDescent="0.25">
      <c r="A3398" s="2" t="s">
        <v>2314</v>
      </c>
      <c r="B3398" s="2" t="s">
        <v>58</v>
      </c>
      <c r="C3398" s="2" t="s">
        <v>59</v>
      </c>
      <c r="D3398" s="2" t="s">
        <v>50</v>
      </c>
      <c r="E3398" s="2" t="s">
        <v>51</v>
      </c>
      <c r="F3398" s="5">
        <v>171</v>
      </c>
      <c r="G3398">
        <v>1</v>
      </c>
      <c r="H3398" t="s">
        <v>6864</v>
      </c>
    </row>
    <row r="3399" spans="1:8" x14ac:dyDescent="0.25">
      <c r="A3399" s="2" t="s">
        <v>2315</v>
      </c>
      <c r="B3399" s="2" t="s">
        <v>58</v>
      </c>
      <c r="C3399" s="2" t="s">
        <v>59</v>
      </c>
      <c r="D3399" s="2" t="s">
        <v>50</v>
      </c>
      <c r="E3399" s="2" t="s">
        <v>51</v>
      </c>
      <c r="F3399" s="5">
        <v>360</v>
      </c>
      <c r="G3399">
        <v>1</v>
      </c>
      <c r="H3399" t="s">
        <v>6865</v>
      </c>
    </row>
    <row r="3400" spans="1:8" x14ac:dyDescent="0.25">
      <c r="A3400" s="2" t="s">
        <v>2316</v>
      </c>
      <c r="B3400" s="2" t="s">
        <v>58</v>
      </c>
      <c r="C3400" s="2" t="s">
        <v>59</v>
      </c>
      <c r="D3400" s="2" t="s">
        <v>50</v>
      </c>
      <c r="E3400" s="2" t="s">
        <v>51</v>
      </c>
      <c r="F3400" s="5">
        <v>686</v>
      </c>
      <c r="G3400">
        <v>1</v>
      </c>
      <c r="H3400" t="s">
        <v>6866</v>
      </c>
    </row>
    <row r="3401" spans="1:8" x14ac:dyDescent="0.25">
      <c r="A3401" s="2" t="s">
        <v>2317</v>
      </c>
      <c r="B3401" s="2" t="s">
        <v>58</v>
      </c>
      <c r="C3401" s="2" t="s">
        <v>59</v>
      </c>
      <c r="D3401" s="2" t="s">
        <v>50</v>
      </c>
      <c r="E3401" s="2" t="s">
        <v>51</v>
      </c>
      <c r="F3401" s="5">
        <v>482</v>
      </c>
      <c r="G3401">
        <v>1</v>
      </c>
      <c r="H3401" t="s">
        <v>6867</v>
      </c>
    </row>
    <row r="3402" spans="1:8" x14ac:dyDescent="0.25">
      <c r="A3402" s="2" t="s">
        <v>2317</v>
      </c>
      <c r="B3402" s="2" t="s">
        <v>462</v>
      </c>
      <c r="C3402" s="2" t="s">
        <v>464</v>
      </c>
      <c r="D3402" s="2" t="s">
        <v>50</v>
      </c>
      <c r="E3402" s="2" t="s">
        <v>51</v>
      </c>
      <c r="F3402" s="5">
        <v>116</v>
      </c>
      <c r="G3402">
        <v>2</v>
      </c>
      <c r="H3402" t="s">
        <v>6868</v>
      </c>
    </row>
    <row r="3403" spans="1:8" x14ac:dyDescent="0.25">
      <c r="A3403" s="2" t="s">
        <v>2317</v>
      </c>
      <c r="B3403" s="2" t="s">
        <v>462</v>
      </c>
      <c r="C3403" s="2" t="s">
        <v>1679</v>
      </c>
      <c r="D3403" s="2" t="s">
        <v>50</v>
      </c>
      <c r="E3403" s="2" t="s">
        <v>51</v>
      </c>
      <c r="F3403" s="5">
        <v>54</v>
      </c>
      <c r="G3403">
        <v>3</v>
      </c>
      <c r="H3403" t="s">
        <v>6869</v>
      </c>
    </row>
    <row r="3404" spans="1:8" x14ac:dyDescent="0.25">
      <c r="A3404" s="2" t="s">
        <v>2318</v>
      </c>
      <c r="B3404" s="2" t="s">
        <v>48</v>
      </c>
      <c r="C3404" s="2" t="s">
        <v>2307</v>
      </c>
      <c r="D3404" s="2" t="s">
        <v>50</v>
      </c>
      <c r="E3404" s="2" t="s">
        <v>51</v>
      </c>
      <c r="F3404" s="5">
        <v>698</v>
      </c>
      <c r="G3404">
        <v>1</v>
      </c>
      <c r="H3404" t="s">
        <v>6870</v>
      </c>
    </row>
    <row r="3405" spans="1:8" x14ac:dyDescent="0.25">
      <c r="A3405" s="2" t="s">
        <v>2318</v>
      </c>
      <c r="B3405" s="2" t="s">
        <v>48</v>
      </c>
      <c r="C3405" s="2" t="s">
        <v>64</v>
      </c>
      <c r="D3405" s="2" t="s">
        <v>50</v>
      </c>
      <c r="E3405" s="2" t="s">
        <v>51</v>
      </c>
      <c r="F3405" s="5">
        <v>127</v>
      </c>
      <c r="G3405">
        <v>2</v>
      </c>
      <c r="H3405" t="s">
        <v>6871</v>
      </c>
    </row>
    <row r="3406" spans="1:8" x14ac:dyDescent="0.25">
      <c r="A3406" s="2" t="s">
        <v>2318</v>
      </c>
      <c r="B3406" s="2" t="s">
        <v>48</v>
      </c>
      <c r="C3406" s="2" t="s">
        <v>61</v>
      </c>
      <c r="D3406" s="2" t="s">
        <v>50</v>
      </c>
      <c r="E3406" s="2" t="s">
        <v>51</v>
      </c>
      <c r="F3406" s="5">
        <v>3</v>
      </c>
      <c r="G3406">
        <v>3</v>
      </c>
      <c r="H3406" t="s">
        <v>6872</v>
      </c>
    </row>
    <row r="3407" spans="1:8" x14ac:dyDescent="0.25">
      <c r="A3407" s="2" t="s">
        <v>2319</v>
      </c>
      <c r="B3407" s="2" t="s">
        <v>48</v>
      </c>
      <c r="C3407" s="2" t="s">
        <v>61</v>
      </c>
      <c r="D3407" s="2" t="s">
        <v>50</v>
      </c>
      <c r="E3407" s="2" t="s">
        <v>51</v>
      </c>
      <c r="F3407" s="5">
        <v>121</v>
      </c>
      <c r="G3407">
        <v>1</v>
      </c>
      <c r="H3407" t="s">
        <v>6873</v>
      </c>
    </row>
    <row r="3408" spans="1:8" x14ac:dyDescent="0.25">
      <c r="A3408" s="2" t="s">
        <v>2319</v>
      </c>
      <c r="B3408" s="2" t="s">
        <v>48</v>
      </c>
      <c r="C3408" s="2" t="s">
        <v>53</v>
      </c>
      <c r="D3408" s="2" t="s">
        <v>50</v>
      </c>
      <c r="E3408" s="2" t="s">
        <v>51</v>
      </c>
      <c r="F3408" s="5">
        <v>40</v>
      </c>
      <c r="G3408">
        <v>2</v>
      </c>
      <c r="H3408" t="s">
        <v>6874</v>
      </c>
    </row>
    <row r="3409" spans="1:8" x14ac:dyDescent="0.25">
      <c r="A3409" s="2" t="s">
        <v>2319</v>
      </c>
      <c r="B3409" s="2" t="s">
        <v>48</v>
      </c>
      <c r="C3409" s="2" t="s">
        <v>64</v>
      </c>
      <c r="D3409" s="2" t="s">
        <v>50</v>
      </c>
      <c r="E3409" s="2" t="s">
        <v>51</v>
      </c>
      <c r="F3409" s="5">
        <v>38</v>
      </c>
      <c r="G3409">
        <v>3</v>
      </c>
      <c r="H3409" t="s">
        <v>6875</v>
      </c>
    </row>
    <row r="3410" spans="1:8" x14ac:dyDescent="0.25">
      <c r="A3410" s="2" t="s">
        <v>2320</v>
      </c>
      <c r="B3410" s="2" t="s">
        <v>48</v>
      </c>
      <c r="C3410" s="2" t="s">
        <v>61</v>
      </c>
      <c r="D3410" s="2" t="s">
        <v>50</v>
      </c>
      <c r="E3410" s="2" t="s">
        <v>51</v>
      </c>
      <c r="F3410" s="5">
        <v>863</v>
      </c>
      <c r="G3410">
        <v>1</v>
      </c>
      <c r="H3410" t="s">
        <v>6876</v>
      </c>
    </row>
    <row r="3411" spans="1:8" x14ac:dyDescent="0.25">
      <c r="A3411" s="2" t="s">
        <v>2320</v>
      </c>
      <c r="B3411" s="2" t="s">
        <v>48</v>
      </c>
      <c r="C3411" s="2" t="s">
        <v>2307</v>
      </c>
      <c r="D3411" s="2" t="s">
        <v>50</v>
      </c>
      <c r="E3411" s="2" t="s">
        <v>51</v>
      </c>
      <c r="F3411" s="5">
        <v>9</v>
      </c>
      <c r="G3411">
        <v>2</v>
      </c>
      <c r="H3411" t="s">
        <v>6877</v>
      </c>
    </row>
    <row r="3412" spans="1:8" x14ac:dyDescent="0.25">
      <c r="A3412" s="2" t="s">
        <v>2320</v>
      </c>
      <c r="B3412" s="2" t="s">
        <v>48</v>
      </c>
      <c r="C3412" s="2" t="s">
        <v>53</v>
      </c>
      <c r="D3412" s="2" t="s">
        <v>50</v>
      </c>
      <c r="E3412" s="2" t="s">
        <v>51</v>
      </c>
      <c r="F3412" s="5">
        <v>1</v>
      </c>
      <c r="G3412">
        <v>3</v>
      </c>
      <c r="H3412" t="s">
        <v>6878</v>
      </c>
    </row>
    <row r="3413" spans="1:8" x14ac:dyDescent="0.25">
      <c r="A3413" s="2" t="s">
        <v>2321</v>
      </c>
      <c r="B3413" s="2" t="s">
        <v>48</v>
      </c>
      <c r="C3413" s="2" t="s">
        <v>61</v>
      </c>
      <c r="D3413" s="2" t="s">
        <v>50</v>
      </c>
      <c r="E3413" s="2" t="s">
        <v>51</v>
      </c>
      <c r="F3413" s="5">
        <v>590</v>
      </c>
      <c r="G3413">
        <v>1</v>
      </c>
      <c r="H3413" t="s">
        <v>6879</v>
      </c>
    </row>
    <row r="3414" spans="1:8" x14ac:dyDescent="0.25">
      <c r="A3414" s="2" t="s">
        <v>2321</v>
      </c>
      <c r="B3414" s="2" t="s">
        <v>58</v>
      </c>
      <c r="C3414" s="2" t="s">
        <v>59</v>
      </c>
      <c r="D3414" s="2" t="s">
        <v>50</v>
      </c>
      <c r="E3414" s="2" t="s">
        <v>51</v>
      </c>
      <c r="F3414" s="5">
        <v>283</v>
      </c>
      <c r="G3414">
        <v>2</v>
      </c>
      <c r="H3414" t="s">
        <v>6880</v>
      </c>
    </row>
    <row r="3415" spans="1:8" x14ac:dyDescent="0.25">
      <c r="A3415" s="2" t="s">
        <v>2321</v>
      </c>
      <c r="B3415" s="2" t="s">
        <v>48</v>
      </c>
      <c r="C3415" s="2" t="s">
        <v>2307</v>
      </c>
      <c r="D3415" s="2" t="s">
        <v>50</v>
      </c>
      <c r="E3415" s="2" t="s">
        <v>51</v>
      </c>
      <c r="F3415" s="5">
        <v>31</v>
      </c>
      <c r="G3415">
        <v>3</v>
      </c>
      <c r="H3415" t="s">
        <v>6881</v>
      </c>
    </row>
    <row r="3416" spans="1:8" x14ac:dyDescent="0.25">
      <c r="A3416" s="2" t="s">
        <v>2322</v>
      </c>
      <c r="B3416" s="2" t="s">
        <v>48</v>
      </c>
      <c r="C3416" s="2" t="s">
        <v>61</v>
      </c>
      <c r="D3416" s="2" t="s">
        <v>50</v>
      </c>
      <c r="E3416" s="2" t="s">
        <v>51</v>
      </c>
      <c r="F3416" s="5">
        <v>986</v>
      </c>
      <c r="G3416">
        <v>1</v>
      </c>
      <c r="H3416" t="s">
        <v>6882</v>
      </c>
    </row>
    <row r="3417" spans="1:8" x14ac:dyDescent="0.25">
      <c r="A3417" s="2" t="s">
        <v>2323</v>
      </c>
      <c r="B3417" s="2" t="s">
        <v>48</v>
      </c>
      <c r="C3417" s="2" t="s">
        <v>61</v>
      </c>
      <c r="D3417" s="2" t="s">
        <v>50</v>
      </c>
      <c r="E3417" s="2" t="s">
        <v>51</v>
      </c>
      <c r="F3417" s="5">
        <v>429</v>
      </c>
      <c r="G3417">
        <v>1</v>
      </c>
      <c r="H3417" t="s">
        <v>6883</v>
      </c>
    </row>
    <row r="3418" spans="1:8" x14ac:dyDescent="0.25">
      <c r="A3418" s="2" t="s">
        <v>2323</v>
      </c>
      <c r="B3418" s="2" t="s">
        <v>462</v>
      </c>
      <c r="C3418" s="2" t="s">
        <v>464</v>
      </c>
      <c r="D3418" s="2" t="s">
        <v>50</v>
      </c>
      <c r="E3418" s="2" t="s">
        <v>51</v>
      </c>
      <c r="F3418" s="5">
        <v>8</v>
      </c>
      <c r="G3418">
        <v>2</v>
      </c>
      <c r="H3418" t="s">
        <v>6884</v>
      </c>
    </row>
    <row r="3419" spans="1:8" x14ac:dyDescent="0.25">
      <c r="A3419" s="2" t="s">
        <v>2323</v>
      </c>
      <c r="B3419" s="2" t="s">
        <v>58</v>
      </c>
      <c r="C3419" s="2" t="s">
        <v>59</v>
      </c>
      <c r="D3419" s="2" t="s">
        <v>50</v>
      </c>
      <c r="E3419" s="2" t="s">
        <v>51</v>
      </c>
      <c r="F3419" s="5">
        <v>1</v>
      </c>
      <c r="G3419">
        <v>3</v>
      </c>
      <c r="H3419" t="s">
        <v>6885</v>
      </c>
    </row>
    <row r="3420" spans="1:8" x14ac:dyDescent="0.25">
      <c r="A3420" s="2" t="s">
        <v>2324</v>
      </c>
      <c r="B3420" s="2" t="s">
        <v>462</v>
      </c>
      <c r="C3420" s="2" t="s">
        <v>464</v>
      </c>
      <c r="D3420" s="2" t="s">
        <v>50</v>
      </c>
      <c r="E3420" s="2" t="s">
        <v>51</v>
      </c>
      <c r="F3420" s="5">
        <v>615</v>
      </c>
      <c r="G3420">
        <v>1</v>
      </c>
      <c r="H3420" t="s">
        <v>6886</v>
      </c>
    </row>
    <row r="3421" spans="1:8" x14ac:dyDescent="0.25">
      <c r="A3421" s="2" t="s">
        <v>2324</v>
      </c>
      <c r="B3421" s="2" t="s">
        <v>48</v>
      </c>
      <c r="C3421" s="2" t="s">
        <v>61</v>
      </c>
      <c r="D3421" s="2" t="s">
        <v>50</v>
      </c>
      <c r="E3421" s="2" t="s">
        <v>51</v>
      </c>
      <c r="F3421" s="5">
        <v>587</v>
      </c>
      <c r="G3421">
        <v>2</v>
      </c>
      <c r="H3421" t="s">
        <v>6887</v>
      </c>
    </row>
    <row r="3422" spans="1:8" x14ac:dyDescent="0.25">
      <c r="A3422" s="2" t="s">
        <v>2324</v>
      </c>
      <c r="B3422" s="2" t="s">
        <v>466</v>
      </c>
      <c r="C3422" s="2" t="s">
        <v>467</v>
      </c>
      <c r="D3422" s="2" t="s">
        <v>50</v>
      </c>
      <c r="E3422" s="2" t="s">
        <v>51</v>
      </c>
      <c r="F3422" s="5">
        <v>29</v>
      </c>
      <c r="G3422">
        <v>3</v>
      </c>
      <c r="H3422" t="s">
        <v>6888</v>
      </c>
    </row>
    <row r="3423" spans="1:8" x14ac:dyDescent="0.25">
      <c r="A3423" s="2" t="s">
        <v>2324</v>
      </c>
      <c r="B3423" s="2" t="s">
        <v>58</v>
      </c>
      <c r="C3423" s="2" t="s">
        <v>59</v>
      </c>
      <c r="D3423" s="2" t="s">
        <v>50</v>
      </c>
      <c r="E3423" s="2" t="s">
        <v>51</v>
      </c>
      <c r="F3423" s="5">
        <v>1</v>
      </c>
      <c r="G3423">
        <v>4</v>
      </c>
      <c r="H3423" t="s">
        <v>6889</v>
      </c>
    </row>
    <row r="3424" spans="1:8" x14ac:dyDescent="0.25">
      <c r="A3424" s="2" t="s">
        <v>2325</v>
      </c>
      <c r="B3424" s="2" t="s">
        <v>48</v>
      </c>
      <c r="C3424" s="2" t="s">
        <v>64</v>
      </c>
      <c r="D3424" s="2" t="s">
        <v>50</v>
      </c>
      <c r="E3424" s="2" t="s">
        <v>51</v>
      </c>
      <c r="F3424" s="5">
        <v>401</v>
      </c>
      <c r="G3424">
        <v>1</v>
      </c>
      <c r="H3424" t="s">
        <v>6890</v>
      </c>
    </row>
    <row r="3425" spans="1:8" x14ac:dyDescent="0.25">
      <c r="A3425" s="2" t="s">
        <v>2325</v>
      </c>
      <c r="B3425" s="2" t="s">
        <v>48</v>
      </c>
      <c r="C3425" s="2" t="s">
        <v>61</v>
      </c>
      <c r="D3425" s="2" t="s">
        <v>50</v>
      </c>
      <c r="E3425" s="2" t="s">
        <v>51</v>
      </c>
      <c r="F3425" s="5">
        <v>60</v>
      </c>
      <c r="G3425">
        <v>2</v>
      </c>
      <c r="H3425" t="s">
        <v>6891</v>
      </c>
    </row>
    <row r="3426" spans="1:8" x14ac:dyDescent="0.25">
      <c r="A3426" s="2" t="s">
        <v>2326</v>
      </c>
      <c r="B3426" s="2" t="s">
        <v>58</v>
      </c>
      <c r="C3426" s="2" t="s">
        <v>1595</v>
      </c>
      <c r="D3426" s="2" t="s">
        <v>50</v>
      </c>
      <c r="E3426" s="2" t="s">
        <v>199</v>
      </c>
      <c r="F3426" s="5">
        <v>490</v>
      </c>
      <c r="G3426">
        <v>1</v>
      </c>
      <c r="H3426" t="s">
        <v>6892</v>
      </c>
    </row>
    <row r="3427" spans="1:8" x14ac:dyDescent="0.25">
      <c r="A3427" s="2" t="s">
        <v>2327</v>
      </c>
      <c r="B3427" s="2" t="s">
        <v>58</v>
      </c>
      <c r="C3427" s="2" t="s">
        <v>551</v>
      </c>
      <c r="D3427" s="2" t="s">
        <v>50</v>
      </c>
      <c r="E3427" s="2" t="s">
        <v>199</v>
      </c>
      <c r="F3427" s="5">
        <v>1407</v>
      </c>
      <c r="G3427">
        <v>1</v>
      </c>
      <c r="H3427" t="s">
        <v>6893</v>
      </c>
    </row>
    <row r="3428" spans="1:8" x14ac:dyDescent="0.25">
      <c r="A3428" s="2" t="s">
        <v>2328</v>
      </c>
      <c r="B3428" s="2" t="s">
        <v>58</v>
      </c>
      <c r="C3428" s="2" t="s">
        <v>551</v>
      </c>
      <c r="D3428" s="2" t="s">
        <v>50</v>
      </c>
      <c r="E3428" s="2" t="s">
        <v>199</v>
      </c>
      <c r="F3428" s="5">
        <v>1048</v>
      </c>
      <c r="G3428">
        <v>1</v>
      </c>
      <c r="H3428" t="s">
        <v>6894</v>
      </c>
    </row>
    <row r="3429" spans="1:8" x14ac:dyDescent="0.25">
      <c r="A3429" s="2" t="s">
        <v>2328</v>
      </c>
      <c r="B3429" s="2" t="s">
        <v>140</v>
      </c>
      <c r="C3429" s="2" t="s">
        <v>717</v>
      </c>
      <c r="D3429" s="2" t="s">
        <v>50</v>
      </c>
      <c r="E3429" s="2" t="s">
        <v>70</v>
      </c>
      <c r="F3429" s="5">
        <v>33</v>
      </c>
      <c r="G3429">
        <v>2</v>
      </c>
      <c r="H3429" t="s">
        <v>6895</v>
      </c>
    </row>
    <row r="3430" spans="1:8" x14ac:dyDescent="0.25">
      <c r="A3430" s="2" t="s">
        <v>2329</v>
      </c>
      <c r="B3430" s="2" t="s">
        <v>58</v>
      </c>
      <c r="C3430" s="2" t="s">
        <v>551</v>
      </c>
      <c r="D3430" s="2" t="s">
        <v>50</v>
      </c>
      <c r="E3430" s="2" t="s">
        <v>199</v>
      </c>
      <c r="F3430" s="5">
        <v>454</v>
      </c>
      <c r="G3430">
        <v>1</v>
      </c>
      <c r="H3430" t="s">
        <v>6896</v>
      </c>
    </row>
    <row r="3431" spans="1:8" x14ac:dyDescent="0.25">
      <c r="A3431" s="2" t="s">
        <v>2329</v>
      </c>
      <c r="B3431" s="2" t="s">
        <v>58</v>
      </c>
      <c r="C3431" s="2" t="s">
        <v>1595</v>
      </c>
      <c r="D3431" s="2" t="s">
        <v>50</v>
      </c>
      <c r="E3431" s="2" t="s">
        <v>199</v>
      </c>
      <c r="F3431" s="5">
        <v>18</v>
      </c>
      <c r="G3431">
        <v>2</v>
      </c>
      <c r="H3431" t="s">
        <v>6897</v>
      </c>
    </row>
    <row r="3432" spans="1:8" x14ac:dyDescent="0.25">
      <c r="A3432" s="2" t="s">
        <v>2330</v>
      </c>
      <c r="B3432" s="2" t="s">
        <v>754</v>
      </c>
      <c r="C3432" s="2" t="s">
        <v>2182</v>
      </c>
      <c r="D3432" s="2" t="s">
        <v>50</v>
      </c>
      <c r="E3432" s="2" t="s">
        <v>150</v>
      </c>
      <c r="F3432" s="5">
        <v>975</v>
      </c>
      <c r="G3432">
        <v>1</v>
      </c>
      <c r="H3432" t="s">
        <v>6898</v>
      </c>
    </row>
    <row r="3433" spans="1:8" x14ac:dyDescent="0.25">
      <c r="A3433" s="2" t="s">
        <v>2330</v>
      </c>
      <c r="B3433" s="2" t="s">
        <v>58</v>
      </c>
      <c r="C3433" s="2" t="s">
        <v>1584</v>
      </c>
      <c r="D3433" s="2" t="s">
        <v>50</v>
      </c>
      <c r="E3433" s="2" t="s">
        <v>199</v>
      </c>
      <c r="F3433" s="5">
        <v>5</v>
      </c>
      <c r="G3433">
        <v>2</v>
      </c>
      <c r="H3433" t="s">
        <v>6899</v>
      </c>
    </row>
    <row r="3434" spans="1:8" x14ac:dyDescent="0.25">
      <c r="A3434" s="2" t="s">
        <v>2331</v>
      </c>
      <c r="B3434" s="2" t="s">
        <v>58</v>
      </c>
      <c r="C3434" s="2" t="s">
        <v>1584</v>
      </c>
      <c r="D3434" s="2" t="s">
        <v>50</v>
      </c>
      <c r="E3434" s="2" t="s">
        <v>199</v>
      </c>
      <c r="F3434" s="5">
        <v>1265</v>
      </c>
      <c r="G3434">
        <v>1</v>
      </c>
      <c r="H3434" t="s">
        <v>6900</v>
      </c>
    </row>
    <row r="3435" spans="1:8" x14ac:dyDescent="0.25">
      <c r="A3435" s="2" t="s">
        <v>2331</v>
      </c>
      <c r="B3435" s="2" t="s">
        <v>58</v>
      </c>
      <c r="C3435" s="2" t="s">
        <v>1595</v>
      </c>
      <c r="D3435" s="2" t="s">
        <v>50</v>
      </c>
      <c r="E3435" s="2" t="s">
        <v>199</v>
      </c>
      <c r="F3435" s="5">
        <v>5</v>
      </c>
      <c r="G3435">
        <v>2</v>
      </c>
      <c r="H3435" t="s">
        <v>6901</v>
      </c>
    </row>
    <row r="3436" spans="1:8" x14ac:dyDescent="0.25">
      <c r="A3436" s="2" t="s">
        <v>2331</v>
      </c>
      <c r="B3436" s="2" t="s">
        <v>754</v>
      </c>
      <c r="C3436" s="2" t="s">
        <v>2182</v>
      </c>
      <c r="D3436" s="2" t="s">
        <v>50</v>
      </c>
      <c r="E3436" s="2" t="s">
        <v>150</v>
      </c>
      <c r="F3436" s="5">
        <v>1</v>
      </c>
      <c r="G3436">
        <v>3</v>
      </c>
      <c r="H3436" t="s">
        <v>6902</v>
      </c>
    </row>
    <row r="3437" spans="1:8" x14ac:dyDescent="0.25">
      <c r="A3437" s="2" t="s">
        <v>2332</v>
      </c>
      <c r="B3437" s="2" t="s">
        <v>58</v>
      </c>
      <c r="C3437" s="2" t="s">
        <v>1584</v>
      </c>
      <c r="D3437" s="2" t="s">
        <v>50</v>
      </c>
      <c r="E3437" s="2" t="s">
        <v>199</v>
      </c>
      <c r="F3437" s="5">
        <v>672</v>
      </c>
      <c r="G3437">
        <v>1</v>
      </c>
      <c r="H3437" t="s">
        <v>6903</v>
      </c>
    </row>
    <row r="3438" spans="1:8" x14ac:dyDescent="0.25">
      <c r="A3438" s="2" t="s">
        <v>2333</v>
      </c>
      <c r="B3438" s="2" t="s">
        <v>58</v>
      </c>
      <c r="C3438" s="2" t="s">
        <v>1584</v>
      </c>
      <c r="D3438" s="2" t="s">
        <v>50</v>
      </c>
      <c r="E3438" s="2" t="s">
        <v>199</v>
      </c>
      <c r="F3438" s="5">
        <v>465</v>
      </c>
      <c r="G3438">
        <v>1</v>
      </c>
      <c r="H3438" t="s">
        <v>6904</v>
      </c>
    </row>
    <row r="3439" spans="1:8" x14ac:dyDescent="0.25">
      <c r="A3439" s="2" t="s">
        <v>2334</v>
      </c>
      <c r="B3439" s="2" t="s">
        <v>754</v>
      </c>
      <c r="C3439" s="2" t="s">
        <v>2182</v>
      </c>
      <c r="D3439" s="2" t="s">
        <v>50</v>
      </c>
      <c r="E3439" s="2" t="s">
        <v>150</v>
      </c>
      <c r="F3439" s="5">
        <v>771</v>
      </c>
      <c r="G3439">
        <v>1</v>
      </c>
      <c r="H3439" t="s">
        <v>6905</v>
      </c>
    </row>
    <row r="3440" spans="1:8" x14ac:dyDescent="0.25">
      <c r="A3440" s="2" t="s">
        <v>2334</v>
      </c>
      <c r="B3440" s="2" t="s">
        <v>754</v>
      </c>
      <c r="C3440" s="2" t="s">
        <v>771</v>
      </c>
      <c r="D3440" s="2" t="s">
        <v>50</v>
      </c>
      <c r="E3440" s="2" t="s">
        <v>150</v>
      </c>
      <c r="F3440" s="5">
        <v>230</v>
      </c>
      <c r="G3440">
        <v>2</v>
      </c>
      <c r="H3440" t="s">
        <v>6906</v>
      </c>
    </row>
    <row r="3441" spans="1:8" x14ac:dyDescent="0.25">
      <c r="A3441" s="2" t="s">
        <v>2334</v>
      </c>
      <c r="B3441" s="2" t="s">
        <v>140</v>
      </c>
      <c r="C3441" s="2" t="s">
        <v>717</v>
      </c>
      <c r="D3441" s="2" t="s">
        <v>50</v>
      </c>
      <c r="E3441" s="2" t="s">
        <v>70</v>
      </c>
      <c r="F3441" s="5">
        <v>130</v>
      </c>
      <c r="G3441">
        <v>3</v>
      </c>
      <c r="H3441" t="s">
        <v>6907</v>
      </c>
    </row>
    <row r="3442" spans="1:8" x14ac:dyDescent="0.25">
      <c r="A3442" s="2" t="s">
        <v>2335</v>
      </c>
      <c r="B3442" s="2" t="s">
        <v>58</v>
      </c>
      <c r="C3442" s="2" t="s">
        <v>1595</v>
      </c>
      <c r="D3442" s="2" t="s">
        <v>50</v>
      </c>
      <c r="E3442" s="2" t="s">
        <v>199</v>
      </c>
      <c r="F3442" s="5">
        <v>583</v>
      </c>
      <c r="G3442">
        <v>1</v>
      </c>
      <c r="H3442" t="s">
        <v>6908</v>
      </c>
    </row>
    <row r="3443" spans="1:8" x14ac:dyDescent="0.25">
      <c r="A3443" s="2" t="s">
        <v>2336</v>
      </c>
      <c r="B3443" s="2" t="s">
        <v>754</v>
      </c>
      <c r="C3443" s="2" t="s">
        <v>2182</v>
      </c>
      <c r="D3443" s="2" t="s">
        <v>50</v>
      </c>
      <c r="E3443" s="2" t="s">
        <v>150</v>
      </c>
      <c r="F3443" s="5">
        <v>387</v>
      </c>
      <c r="G3443">
        <v>1</v>
      </c>
      <c r="H3443" t="s">
        <v>6909</v>
      </c>
    </row>
    <row r="3444" spans="1:8" x14ac:dyDescent="0.25">
      <c r="A3444" s="2" t="s">
        <v>2336</v>
      </c>
      <c r="B3444" s="2" t="s">
        <v>58</v>
      </c>
      <c r="C3444" s="2" t="s">
        <v>1595</v>
      </c>
      <c r="D3444" s="2" t="s">
        <v>50</v>
      </c>
      <c r="E3444" s="2" t="s">
        <v>199</v>
      </c>
      <c r="F3444" s="5">
        <v>4</v>
      </c>
      <c r="G3444">
        <v>2</v>
      </c>
      <c r="H3444" t="s">
        <v>6910</v>
      </c>
    </row>
    <row r="3445" spans="1:8" x14ac:dyDescent="0.25">
      <c r="A3445" s="2" t="s">
        <v>2337</v>
      </c>
      <c r="B3445" s="2" t="s">
        <v>754</v>
      </c>
      <c r="C3445" s="2" t="s">
        <v>2182</v>
      </c>
      <c r="D3445" s="2" t="s">
        <v>50</v>
      </c>
      <c r="E3445" s="2" t="s">
        <v>150</v>
      </c>
      <c r="F3445" s="5">
        <v>515</v>
      </c>
      <c r="G3445">
        <v>1</v>
      </c>
      <c r="H3445" t="s">
        <v>6911</v>
      </c>
    </row>
    <row r="3446" spans="1:8" x14ac:dyDescent="0.25">
      <c r="A3446" s="2" t="s">
        <v>2337</v>
      </c>
      <c r="B3446" s="2" t="s">
        <v>58</v>
      </c>
      <c r="C3446" s="2" t="s">
        <v>551</v>
      </c>
      <c r="D3446" s="2" t="s">
        <v>50</v>
      </c>
      <c r="E3446" s="2" t="s">
        <v>199</v>
      </c>
      <c r="F3446" s="5">
        <v>16</v>
      </c>
      <c r="G3446">
        <v>2</v>
      </c>
      <c r="H3446" t="s">
        <v>6912</v>
      </c>
    </row>
    <row r="3447" spans="1:8" x14ac:dyDescent="0.25">
      <c r="A3447" s="2" t="s">
        <v>2338</v>
      </c>
      <c r="B3447" s="2" t="s">
        <v>58</v>
      </c>
      <c r="C3447" s="2" t="s">
        <v>1595</v>
      </c>
      <c r="D3447" s="2" t="s">
        <v>50</v>
      </c>
      <c r="E3447" s="2" t="s">
        <v>199</v>
      </c>
      <c r="F3447" s="5">
        <v>593</v>
      </c>
      <c r="G3447">
        <v>1</v>
      </c>
      <c r="H3447" t="s">
        <v>6913</v>
      </c>
    </row>
    <row r="3448" spans="1:8" x14ac:dyDescent="0.25">
      <c r="A3448" s="2" t="s">
        <v>2339</v>
      </c>
      <c r="B3448" s="2" t="s">
        <v>58</v>
      </c>
      <c r="C3448" s="2" t="s">
        <v>1595</v>
      </c>
      <c r="D3448" s="2" t="s">
        <v>50</v>
      </c>
      <c r="E3448" s="2" t="s">
        <v>199</v>
      </c>
      <c r="F3448" s="5">
        <v>819</v>
      </c>
      <c r="G3448">
        <v>1</v>
      </c>
      <c r="H3448" t="s">
        <v>6914</v>
      </c>
    </row>
    <row r="3449" spans="1:8" x14ac:dyDescent="0.25">
      <c r="A3449" s="2" t="s">
        <v>2340</v>
      </c>
      <c r="B3449" s="2" t="s">
        <v>58</v>
      </c>
      <c r="C3449" s="2" t="s">
        <v>1595</v>
      </c>
      <c r="D3449" s="2" t="s">
        <v>50</v>
      </c>
      <c r="E3449" s="2" t="s">
        <v>199</v>
      </c>
      <c r="F3449" s="5">
        <v>598</v>
      </c>
      <c r="G3449">
        <v>1</v>
      </c>
      <c r="H3449" t="s">
        <v>6915</v>
      </c>
    </row>
    <row r="3450" spans="1:8" x14ac:dyDescent="0.25">
      <c r="A3450" s="2" t="s">
        <v>2340</v>
      </c>
      <c r="B3450" s="2" t="s">
        <v>58</v>
      </c>
      <c r="C3450" s="2" t="s">
        <v>1584</v>
      </c>
      <c r="D3450" s="2" t="s">
        <v>50</v>
      </c>
      <c r="E3450" s="2" t="s">
        <v>199</v>
      </c>
      <c r="F3450" s="5">
        <v>5</v>
      </c>
      <c r="G3450">
        <v>2</v>
      </c>
      <c r="H3450" t="s">
        <v>6916</v>
      </c>
    </row>
    <row r="3451" spans="1:8" x14ac:dyDescent="0.25">
      <c r="A3451" s="2" t="s">
        <v>2341</v>
      </c>
      <c r="B3451" s="2" t="s">
        <v>58</v>
      </c>
      <c r="C3451" s="2" t="s">
        <v>1595</v>
      </c>
      <c r="D3451" s="2" t="s">
        <v>50</v>
      </c>
      <c r="E3451" s="2" t="s">
        <v>199</v>
      </c>
      <c r="F3451" s="5">
        <v>1276</v>
      </c>
      <c r="G3451">
        <v>1</v>
      </c>
      <c r="H3451" t="s">
        <v>6917</v>
      </c>
    </row>
    <row r="3452" spans="1:8" x14ac:dyDescent="0.25">
      <c r="A3452" s="2" t="s">
        <v>2341</v>
      </c>
      <c r="B3452" s="2" t="s">
        <v>58</v>
      </c>
      <c r="C3452" s="2" t="s">
        <v>551</v>
      </c>
      <c r="D3452" s="2" t="s">
        <v>50</v>
      </c>
      <c r="E3452" s="2" t="s">
        <v>199</v>
      </c>
      <c r="F3452" s="5">
        <v>4</v>
      </c>
      <c r="G3452">
        <v>2</v>
      </c>
      <c r="H3452" t="s">
        <v>6918</v>
      </c>
    </row>
    <row r="3453" spans="1:8" x14ac:dyDescent="0.25">
      <c r="A3453" s="2" t="s">
        <v>2342</v>
      </c>
      <c r="B3453" s="2" t="s">
        <v>58</v>
      </c>
      <c r="C3453" s="2" t="s">
        <v>1595</v>
      </c>
      <c r="D3453" s="2" t="s">
        <v>50</v>
      </c>
      <c r="E3453" s="2" t="s">
        <v>199</v>
      </c>
      <c r="F3453" s="5">
        <v>980</v>
      </c>
      <c r="G3453">
        <v>1</v>
      </c>
      <c r="H3453" t="s">
        <v>6919</v>
      </c>
    </row>
    <row r="3454" spans="1:8" x14ac:dyDescent="0.25">
      <c r="A3454" s="2" t="s">
        <v>2342</v>
      </c>
      <c r="B3454" s="2" t="s">
        <v>58</v>
      </c>
      <c r="C3454" s="2" t="s">
        <v>551</v>
      </c>
      <c r="D3454" s="2" t="s">
        <v>50</v>
      </c>
      <c r="E3454" s="2" t="s">
        <v>199</v>
      </c>
      <c r="F3454" s="5">
        <v>2</v>
      </c>
      <c r="G3454">
        <v>2</v>
      </c>
      <c r="H3454" t="s">
        <v>6920</v>
      </c>
    </row>
    <row r="3455" spans="1:8" x14ac:dyDescent="0.25">
      <c r="A3455" s="2" t="s">
        <v>2343</v>
      </c>
      <c r="B3455" s="2" t="s">
        <v>58</v>
      </c>
      <c r="C3455" s="2" t="s">
        <v>1595</v>
      </c>
      <c r="D3455" s="2" t="s">
        <v>50</v>
      </c>
      <c r="E3455" s="2" t="s">
        <v>199</v>
      </c>
      <c r="F3455" s="5">
        <v>1329</v>
      </c>
      <c r="G3455">
        <v>1</v>
      </c>
      <c r="H3455" t="s">
        <v>6921</v>
      </c>
    </row>
    <row r="3456" spans="1:8" x14ac:dyDescent="0.25">
      <c r="A3456" s="2" t="s">
        <v>2343</v>
      </c>
      <c r="B3456" s="2" t="s">
        <v>58</v>
      </c>
      <c r="C3456" s="2" t="s">
        <v>551</v>
      </c>
      <c r="D3456" s="2" t="s">
        <v>50</v>
      </c>
      <c r="E3456" s="2" t="s">
        <v>199</v>
      </c>
      <c r="F3456" s="5">
        <v>6</v>
      </c>
      <c r="G3456">
        <v>2</v>
      </c>
      <c r="H3456" t="s">
        <v>6922</v>
      </c>
    </row>
    <row r="3457" spans="1:8" x14ac:dyDescent="0.25">
      <c r="A3457" s="2" t="s">
        <v>2344</v>
      </c>
      <c r="B3457" s="2" t="s">
        <v>58</v>
      </c>
      <c r="C3457" s="2" t="s">
        <v>551</v>
      </c>
      <c r="D3457" s="2" t="s">
        <v>50</v>
      </c>
      <c r="E3457" s="2" t="s">
        <v>199</v>
      </c>
      <c r="F3457" s="5">
        <v>1178</v>
      </c>
      <c r="G3457">
        <v>1</v>
      </c>
      <c r="H3457" t="s">
        <v>6923</v>
      </c>
    </row>
    <row r="3458" spans="1:8" x14ac:dyDescent="0.25">
      <c r="A3458" s="2" t="s">
        <v>2345</v>
      </c>
      <c r="B3458" s="2" t="s">
        <v>1173</v>
      </c>
      <c r="C3458" s="2" t="s">
        <v>1175</v>
      </c>
      <c r="D3458" s="2" t="s">
        <v>50</v>
      </c>
      <c r="E3458" s="2" t="s">
        <v>278</v>
      </c>
      <c r="F3458" s="5">
        <v>332</v>
      </c>
      <c r="G3458">
        <v>1</v>
      </c>
      <c r="H3458" t="s">
        <v>6924</v>
      </c>
    </row>
    <row r="3459" spans="1:8" x14ac:dyDescent="0.25">
      <c r="A3459" s="2" t="s">
        <v>2345</v>
      </c>
      <c r="B3459" s="2" t="s">
        <v>58</v>
      </c>
      <c r="C3459" s="2" t="s">
        <v>2346</v>
      </c>
      <c r="D3459" s="2" t="s">
        <v>50</v>
      </c>
      <c r="E3459" s="2" t="s">
        <v>278</v>
      </c>
      <c r="F3459" s="5">
        <v>12</v>
      </c>
      <c r="G3459">
        <v>2</v>
      </c>
      <c r="H3459" t="s">
        <v>6925</v>
      </c>
    </row>
    <row r="3460" spans="1:8" x14ac:dyDescent="0.25">
      <c r="A3460" s="2" t="s">
        <v>2347</v>
      </c>
      <c r="B3460" s="2" t="s">
        <v>58</v>
      </c>
      <c r="C3460" s="2" t="s">
        <v>2346</v>
      </c>
      <c r="D3460" s="2" t="s">
        <v>50</v>
      </c>
      <c r="E3460" s="2" t="s">
        <v>278</v>
      </c>
      <c r="F3460" s="5">
        <v>1366</v>
      </c>
      <c r="G3460">
        <v>1</v>
      </c>
      <c r="H3460" t="s">
        <v>6926</v>
      </c>
    </row>
    <row r="3461" spans="1:8" x14ac:dyDescent="0.25">
      <c r="A3461" s="2" t="s">
        <v>2347</v>
      </c>
      <c r="B3461" s="2" t="s">
        <v>1173</v>
      </c>
      <c r="C3461" s="2" t="s">
        <v>1175</v>
      </c>
      <c r="D3461" s="2" t="s">
        <v>50</v>
      </c>
      <c r="E3461" s="2" t="s">
        <v>278</v>
      </c>
      <c r="F3461" s="5">
        <v>287</v>
      </c>
      <c r="G3461">
        <v>2</v>
      </c>
      <c r="H3461" t="s">
        <v>6927</v>
      </c>
    </row>
    <row r="3462" spans="1:8" x14ac:dyDescent="0.25">
      <c r="A3462" s="2" t="s">
        <v>2347</v>
      </c>
      <c r="B3462" s="2" t="s">
        <v>1173</v>
      </c>
      <c r="C3462" s="2" t="s">
        <v>1176</v>
      </c>
      <c r="D3462" s="2" t="s">
        <v>50</v>
      </c>
      <c r="E3462" s="2" t="s">
        <v>278</v>
      </c>
      <c r="F3462" s="5">
        <v>1</v>
      </c>
      <c r="G3462">
        <v>3</v>
      </c>
      <c r="H3462" t="s">
        <v>6928</v>
      </c>
    </row>
    <row r="3463" spans="1:8" x14ac:dyDescent="0.25">
      <c r="A3463" s="2" t="s">
        <v>2348</v>
      </c>
      <c r="B3463" s="2" t="s">
        <v>58</v>
      </c>
      <c r="C3463" s="2" t="s">
        <v>2346</v>
      </c>
      <c r="D3463" s="2" t="s">
        <v>50</v>
      </c>
      <c r="E3463" s="2" t="s">
        <v>278</v>
      </c>
      <c r="F3463" s="5">
        <v>708</v>
      </c>
      <c r="G3463">
        <v>1</v>
      </c>
      <c r="H3463" t="s">
        <v>6929</v>
      </c>
    </row>
    <row r="3464" spans="1:8" x14ac:dyDescent="0.25">
      <c r="A3464" s="2" t="s">
        <v>2348</v>
      </c>
      <c r="B3464" s="2" t="s">
        <v>1173</v>
      </c>
      <c r="C3464" s="2" t="s">
        <v>1175</v>
      </c>
      <c r="D3464" s="2" t="s">
        <v>50</v>
      </c>
      <c r="E3464" s="2" t="s">
        <v>278</v>
      </c>
      <c r="F3464" s="5">
        <v>413</v>
      </c>
      <c r="G3464">
        <v>2</v>
      </c>
      <c r="H3464" t="s">
        <v>6930</v>
      </c>
    </row>
    <row r="3465" spans="1:8" x14ac:dyDescent="0.25">
      <c r="A3465" s="2" t="s">
        <v>2349</v>
      </c>
      <c r="B3465" s="2" t="s">
        <v>58</v>
      </c>
      <c r="C3465" s="2" t="s">
        <v>2346</v>
      </c>
      <c r="D3465" s="2" t="s">
        <v>50</v>
      </c>
      <c r="E3465" s="2" t="s">
        <v>278</v>
      </c>
      <c r="F3465" s="5">
        <v>800</v>
      </c>
      <c r="G3465">
        <v>1</v>
      </c>
      <c r="H3465" t="s">
        <v>6931</v>
      </c>
    </row>
    <row r="3466" spans="1:8" x14ac:dyDescent="0.25">
      <c r="A3466" s="2" t="s">
        <v>2349</v>
      </c>
      <c r="B3466" s="2" t="s">
        <v>58</v>
      </c>
      <c r="C3466" s="2" t="s">
        <v>2093</v>
      </c>
      <c r="D3466" s="2" t="s">
        <v>50</v>
      </c>
      <c r="E3466" s="2" t="s">
        <v>278</v>
      </c>
      <c r="F3466" s="5">
        <v>169</v>
      </c>
      <c r="G3466">
        <v>2</v>
      </c>
      <c r="H3466" t="s">
        <v>6932</v>
      </c>
    </row>
    <row r="3467" spans="1:8" x14ac:dyDescent="0.25">
      <c r="A3467" s="2" t="s">
        <v>2349</v>
      </c>
      <c r="B3467" s="2" t="s">
        <v>1173</v>
      </c>
      <c r="C3467" s="2" t="s">
        <v>1175</v>
      </c>
      <c r="D3467" s="2" t="s">
        <v>50</v>
      </c>
      <c r="E3467" s="2" t="s">
        <v>278</v>
      </c>
      <c r="F3467" s="5">
        <v>125</v>
      </c>
      <c r="G3467">
        <v>3</v>
      </c>
      <c r="H3467" t="s">
        <v>6933</v>
      </c>
    </row>
    <row r="3468" spans="1:8" x14ac:dyDescent="0.25">
      <c r="A3468" s="2" t="s">
        <v>2350</v>
      </c>
      <c r="B3468" s="2" t="s">
        <v>58</v>
      </c>
      <c r="C3468" s="2" t="s">
        <v>2093</v>
      </c>
      <c r="D3468" s="2" t="s">
        <v>50</v>
      </c>
      <c r="E3468" s="2" t="s">
        <v>278</v>
      </c>
      <c r="F3468" s="5">
        <v>1249</v>
      </c>
      <c r="G3468">
        <v>1</v>
      </c>
      <c r="H3468" t="s">
        <v>6934</v>
      </c>
    </row>
    <row r="3469" spans="1:8" x14ac:dyDescent="0.25">
      <c r="A3469" s="2" t="s">
        <v>2350</v>
      </c>
      <c r="B3469" s="2" t="s">
        <v>58</v>
      </c>
      <c r="C3469" s="2" t="s">
        <v>1102</v>
      </c>
      <c r="D3469" s="2" t="s">
        <v>50</v>
      </c>
      <c r="E3469" s="2" t="s">
        <v>278</v>
      </c>
      <c r="F3469" s="5">
        <v>96</v>
      </c>
      <c r="G3469">
        <v>2</v>
      </c>
      <c r="H3469" t="s">
        <v>6935</v>
      </c>
    </row>
    <row r="3470" spans="1:8" x14ac:dyDescent="0.25">
      <c r="A3470" s="2" t="s">
        <v>2350</v>
      </c>
      <c r="B3470" s="2" t="s">
        <v>1173</v>
      </c>
      <c r="C3470" s="2" t="s">
        <v>1175</v>
      </c>
      <c r="D3470" s="2" t="s">
        <v>50</v>
      </c>
      <c r="E3470" s="2" t="s">
        <v>278</v>
      </c>
      <c r="F3470" s="5">
        <v>19</v>
      </c>
      <c r="G3470">
        <v>3</v>
      </c>
      <c r="H3470" t="s">
        <v>6936</v>
      </c>
    </row>
    <row r="3471" spans="1:8" x14ac:dyDescent="0.25">
      <c r="A3471" s="2" t="s">
        <v>2350</v>
      </c>
      <c r="B3471" s="2" t="s">
        <v>642</v>
      </c>
      <c r="C3471" s="2" t="s">
        <v>1114</v>
      </c>
      <c r="D3471" s="2" t="s">
        <v>50</v>
      </c>
      <c r="E3471" s="2" t="s">
        <v>278</v>
      </c>
      <c r="F3471" s="5">
        <v>2</v>
      </c>
      <c r="G3471">
        <v>4</v>
      </c>
      <c r="H3471" t="s">
        <v>6937</v>
      </c>
    </row>
    <row r="3472" spans="1:8" x14ac:dyDescent="0.25">
      <c r="A3472" s="2" t="s">
        <v>2350</v>
      </c>
      <c r="B3472" s="2" t="s">
        <v>58</v>
      </c>
      <c r="C3472" s="2" t="s">
        <v>2346</v>
      </c>
      <c r="D3472" s="2" t="s">
        <v>50</v>
      </c>
      <c r="E3472" s="2" t="s">
        <v>278</v>
      </c>
      <c r="F3472" s="5">
        <v>2</v>
      </c>
      <c r="G3472">
        <v>5</v>
      </c>
      <c r="H3472" t="s">
        <v>6938</v>
      </c>
    </row>
    <row r="3473" spans="1:8" x14ac:dyDescent="0.25">
      <c r="A3473" s="2" t="s">
        <v>2351</v>
      </c>
      <c r="B3473" s="2" t="s">
        <v>58</v>
      </c>
      <c r="C3473" s="2" t="s">
        <v>2093</v>
      </c>
      <c r="D3473" s="2" t="s">
        <v>50</v>
      </c>
      <c r="E3473" s="2" t="s">
        <v>278</v>
      </c>
      <c r="F3473" s="5">
        <v>711</v>
      </c>
      <c r="G3473">
        <v>1</v>
      </c>
      <c r="H3473" t="s">
        <v>6939</v>
      </c>
    </row>
    <row r="3474" spans="1:8" x14ac:dyDescent="0.25">
      <c r="A3474" s="2" t="s">
        <v>2351</v>
      </c>
      <c r="B3474" s="2" t="s">
        <v>58</v>
      </c>
      <c r="C3474" s="2" t="s">
        <v>1102</v>
      </c>
      <c r="D3474" s="2" t="s">
        <v>50</v>
      </c>
      <c r="E3474" s="2" t="s">
        <v>278</v>
      </c>
      <c r="F3474" s="5">
        <v>198</v>
      </c>
      <c r="G3474">
        <v>2</v>
      </c>
      <c r="H3474" t="s">
        <v>6940</v>
      </c>
    </row>
    <row r="3475" spans="1:8" x14ac:dyDescent="0.25">
      <c r="A3475" s="2" t="s">
        <v>2351</v>
      </c>
      <c r="B3475" s="2" t="s">
        <v>642</v>
      </c>
      <c r="C3475" s="2" t="s">
        <v>1114</v>
      </c>
      <c r="D3475" s="2" t="s">
        <v>50</v>
      </c>
      <c r="E3475" s="2" t="s">
        <v>278</v>
      </c>
      <c r="F3475" s="5">
        <v>8</v>
      </c>
      <c r="G3475">
        <v>3</v>
      </c>
      <c r="H3475" t="s">
        <v>6941</v>
      </c>
    </row>
    <row r="3476" spans="1:8" x14ac:dyDescent="0.25">
      <c r="A3476" s="2" t="s">
        <v>2351</v>
      </c>
      <c r="B3476" s="2" t="s">
        <v>642</v>
      </c>
      <c r="C3476" s="2" t="s">
        <v>1099</v>
      </c>
      <c r="D3476" s="2" t="s">
        <v>50</v>
      </c>
      <c r="E3476" s="2" t="s">
        <v>278</v>
      </c>
      <c r="F3476" s="5">
        <v>5</v>
      </c>
      <c r="G3476">
        <v>4</v>
      </c>
      <c r="H3476" t="s">
        <v>6942</v>
      </c>
    </row>
    <row r="3477" spans="1:8" x14ac:dyDescent="0.25">
      <c r="A3477" s="2" t="s">
        <v>2352</v>
      </c>
      <c r="B3477" s="2" t="s">
        <v>58</v>
      </c>
      <c r="C3477" s="2" t="s">
        <v>2093</v>
      </c>
      <c r="D3477" s="2" t="s">
        <v>50</v>
      </c>
      <c r="E3477" s="2" t="s">
        <v>278</v>
      </c>
      <c r="F3477" s="5">
        <v>2127</v>
      </c>
      <c r="G3477">
        <v>1</v>
      </c>
      <c r="H3477" t="s">
        <v>6943</v>
      </c>
    </row>
    <row r="3478" spans="1:8" x14ac:dyDescent="0.25">
      <c r="A3478" s="2" t="s">
        <v>2352</v>
      </c>
      <c r="B3478" s="2" t="s">
        <v>1173</v>
      </c>
      <c r="C3478" s="2" t="s">
        <v>1175</v>
      </c>
      <c r="D3478" s="2" t="s">
        <v>50</v>
      </c>
      <c r="E3478" s="2" t="s">
        <v>278</v>
      </c>
      <c r="F3478" s="5">
        <v>133</v>
      </c>
      <c r="G3478">
        <v>2</v>
      </c>
      <c r="H3478" t="s">
        <v>6944</v>
      </c>
    </row>
    <row r="3479" spans="1:8" x14ac:dyDescent="0.25">
      <c r="A3479" s="2" t="s">
        <v>2352</v>
      </c>
      <c r="B3479" s="2" t="s">
        <v>58</v>
      </c>
      <c r="C3479" s="2" t="s">
        <v>2346</v>
      </c>
      <c r="D3479" s="2" t="s">
        <v>50</v>
      </c>
      <c r="E3479" s="2" t="s">
        <v>278</v>
      </c>
      <c r="F3479" s="5">
        <v>6</v>
      </c>
      <c r="G3479">
        <v>3</v>
      </c>
      <c r="H3479" t="s">
        <v>6945</v>
      </c>
    </row>
    <row r="3480" spans="1:8" x14ac:dyDescent="0.25">
      <c r="A3480" s="2" t="s">
        <v>2352</v>
      </c>
      <c r="B3480" s="2" t="s">
        <v>1173</v>
      </c>
      <c r="C3480" s="2" t="s">
        <v>1176</v>
      </c>
      <c r="D3480" s="2" t="s">
        <v>50</v>
      </c>
      <c r="E3480" s="2" t="s">
        <v>278</v>
      </c>
      <c r="F3480" s="5">
        <v>1</v>
      </c>
      <c r="G3480">
        <v>4</v>
      </c>
      <c r="H3480" t="s">
        <v>6946</v>
      </c>
    </row>
    <row r="3481" spans="1:8" x14ac:dyDescent="0.25">
      <c r="A3481" s="2" t="s">
        <v>2353</v>
      </c>
      <c r="B3481" s="2" t="s">
        <v>58</v>
      </c>
      <c r="C3481" s="2" t="s">
        <v>2093</v>
      </c>
      <c r="D3481" s="2" t="s">
        <v>50</v>
      </c>
      <c r="E3481" s="2" t="s">
        <v>278</v>
      </c>
      <c r="F3481" s="5">
        <v>37</v>
      </c>
      <c r="G3481">
        <v>1</v>
      </c>
      <c r="H3481" t="s">
        <v>6947</v>
      </c>
    </row>
    <row r="3482" spans="1:8" x14ac:dyDescent="0.25">
      <c r="A3482" s="2" t="s">
        <v>2354</v>
      </c>
      <c r="B3482" s="2" t="s">
        <v>1173</v>
      </c>
      <c r="C3482" s="2" t="s">
        <v>1176</v>
      </c>
      <c r="D3482" s="2" t="s">
        <v>50</v>
      </c>
      <c r="E3482" s="2" t="s">
        <v>278</v>
      </c>
      <c r="F3482" s="5">
        <v>697</v>
      </c>
      <c r="G3482">
        <v>1</v>
      </c>
      <c r="H3482" t="s">
        <v>6948</v>
      </c>
    </row>
    <row r="3483" spans="1:8" x14ac:dyDescent="0.25">
      <c r="A3483" s="2" t="s">
        <v>2354</v>
      </c>
      <c r="B3483" s="2" t="s">
        <v>58</v>
      </c>
      <c r="C3483" s="2" t="s">
        <v>2093</v>
      </c>
      <c r="D3483" s="2" t="s">
        <v>50</v>
      </c>
      <c r="E3483" s="2" t="s">
        <v>278</v>
      </c>
      <c r="F3483" s="5">
        <v>23</v>
      </c>
      <c r="G3483">
        <v>2</v>
      </c>
      <c r="H3483" t="s">
        <v>6949</v>
      </c>
    </row>
    <row r="3484" spans="1:8" x14ac:dyDescent="0.25">
      <c r="A3484" s="2" t="s">
        <v>2355</v>
      </c>
      <c r="B3484" s="2" t="s">
        <v>1173</v>
      </c>
      <c r="C3484" s="2" t="s">
        <v>1176</v>
      </c>
      <c r="D3484" s="2" t="s">
        <v>50</v>
      </c>
      <c r="E3484" s="2" t="s">
        <v>278</v>
      </c>
      <c r="F3484" s="5">
        <v>285</v>
      </c>
      <c r="G3484">
        <v>1</v>
      </c>
      <c r="H3484" t="s">
        <v>6950</v>
      </c>
    </row>
    <row r="3485" spans="1:8" x14ac:dyDescent="0.25">
      <c r="A3485" s="2" t="s">
        <v>2355</v>
      </c>
      <c r="B3485" s="2" t="s">
        <v>58</v>
      </c>
      <c r="C3485" s="2" t="s">
        <v>2093</v>
      </c>
      <c r="D3485" s="2" t="s">
        <v>50</v>
      </c>
      <c r="E3485" s="2" t="s">
        <v>278</v>
      </c>
      <c r="F3485" s="5">
        <v>1</v>
      </c>
      <c r="G3485">
        <v>2</v>
      </c>
      <c r="H3485" t="s">
        <v>6951</v>
      </c>
    </row>
    <row r="3486" spans="1:8" x14ac:dyDescent="0.25">
      <c r="A3486" s="2" t="s">
        <v>2356</v>
      </c>
      <c r="B3486" s="2" t="s">
        <v>1173</v>
      </c>
      <c r="C3486" s="2" t="s">
        <v>1174</v>
      </c>
      <c r="D3486" s="2" t="s">
        <v>50</v>
      </c>
      <c r="E3486" s="2" t="s">
        <v>278</v>
      </c>
      <c r="F3486" s="5">
        <v>492</v>
      </c>
      <c r="G3486">
        <v>1</v>
      </c>
      <c r="H3486" t="s">
        <v>6952</v>
      </c>
    </row>
    <row r="3487" spans="1:8" x14ac:dyDescent="0.25">
      <c r="A3487" s="2" t="s">
        <v>2356</v>
      </c>
      <c r="B3487" s="2" t="s">
        <v>1173</v>
      </c>
      <c r="C3487" s="2" t="s">
        <v>1175</v>
      </c>
      <c r="D3487" s="2" t="s">
        <v>50</v>
      </c>
      <c r="E3487" s="2" t="s">
        <v>278</v>
      </c>
      <c r="F3487" s="5">
        <v>376</v>
      </c>
      <c r="G3487">
        <v>2</v>
      </c>
      <c r="H3487" t="s">
        <v>6953</v>
      </c>
    </row>
    <row r="3488" spans="1:8" x14ac:dyDescent="0.25">
      <c r="A3488" s="2" t="s">
        <v>2356</v>
      </c>
      <c r="B3488" s="2" t="s">
        <v>48</v>
      </c>
      <c r="C3488" s="2" t="s">
        <v>1152</v>
      </c>
      <c r="D3488" s="2" t="s">
        <v>50</v>
      </c>
      <c r="E3488" s="2" t="s">
        <v>51</v>
      </c>
      <c r="F3488" s="5">
        <v>3</v>
      </c>
      <c r="G3488">
        <v>3</v>
      </c>
      <c r="H3488" t="s">
        <v>6954</v>
      </c>
    </row>
    <row r="3489" spans="1:8" x14ac:dyDescent="0.25">
      <c r="A3489" s="2" t="s">
        <v>2357</v>
      </c>
      <c r="B3489" s="2" t="s">
        <v>58</v>
      </c>
      <c r="C3489" s="2" t="s">
        <v>2346</v>
      </c>
      <c r="D3489" s="2" t="s">
        <v>50</v>
      </c>
      <c r="E3489" s="2" t="s">
        <v>278</v>
      </c>
      <c r="F3489" s="5">
        <v>24</v>
      </c>
      <c r="G3489">
        <v>1</v>
      </c>
      <c r="H3489" t="s">
        <v>6955</v>
      </c>
    </row>
    <row r="3490" spans="1:8" x14ac:dyDescent="0.25">
      <c r="A3490" s="2" t="s">
        <v>2358</v>
      </c>
      <c r="B3490" s="2" t="s">
        <v>58</v>
      </c>
      <c r="C3490" s="2" t="s">
        <v>639</v>
      </c>
      <c r="D3490" s="2" t="s">
        <v>50</v>
      </c>
      <c r="E3490" s="2" t="s">
        <v>355</v>
      </c>
      <c r="F3490" s="5">
        <v>884</v>
      </c>
      <c r="G3490">
        <v>1</v>
      </c>
      <c r="H3490" t="s">
        <v>6956</v>
      </c>
    </row>
    <row r="3491" spans="1:8" x14ac:dyDescent="0.25">
      <c r="A3491" s="2" t="s">
        <v>2359</v>
      </c>
      <c r="B3491" s="2" t="s">
        <v>58</v>
      </c>
      <c r="C3491" s="2" t="s">
        <v>639</v>
      </c>
      <c r="D3491" s="2" t="s">
        <v>50</v>
      </c>
      <c r="E3491" s="2" t="s">
        <v>355</v>
      </c>
      <c r="F3491" s="5">
        <v>555</v>
      </c>
      <c r="G3491">
        <v>1</v>
      </c>
      <c r="H3491" t="s">
        <v>6957</v>
      </c>
    </row>
    <row r="3492" spans="1:8" x14ac:dyDescent="0.25">
      <c r="A3492" s="2" t="s">
        <v>2359</v>
      </c>
      <c r="B3492" s="2" t="s">
        <v>642</v>
      </c>
      <c r="C3492" s="2" t="s">
        <v>1308</v>
      </c>
      <c r="D3492" s="2" t="s">
        <v>50</v>
      </c>
      <c r="E3492" s="2" t="s">
        <v>278</v>
      </c>
      <c r="F3492" s="5">
        <v>35</v>
      </c>
      <c r="G3492">
        <v>2</v>
      </c>
      <c r="H3492" t="s">
        <v>6958</v>
      </c>
    </row>
    <row r="3493" spans="1:8" x14ac:dyDescent="0.25">
      <c r="A3493" s="2" t="s">
        <v>2359</v>
      </c>
      <c r="B3493" s="2" t="s">
        <v>642</v>
      </c>
      <c r="C3493" s="2" t="s">
        <v>649</v>
      </c>
      <c r="D3493" s="2" t="s">
        <v>50</v>
      </c>
      <c r="E3493" s="2" t="s">
        <v>278</v>
      </c>
      <c r="F3493" s="5">
        <v>3</v>
      </c>
      <c r="G3493">
        <v>3</v>
      </c>
      <c r="H3493" t="s">
        <v>6959</v>
      </c>
    </row>
    <row r="3494" spans="1:8" x14ac:dyDescent="0.25">
      <c r="A3494" s="2" t="s">
        <v>2360</v>
      </c>
      <c r="B3494" s="2" t="s">
        <v>58</v>
      </c>
      <c r="C3494" s="2" t="s">
        <v>639</v>
      </c>
      <c r="D3494" s="2" t="s">
        <v>50</v>
      </c>
      <c r="E3494" s="2" t="s">
        <v>355</v>
      </c>
      <c r="F3494" s="5">
        <v>380</v>
      </c>
      <c r="G3494">
        <v>1</v>
      </c>
      <c r="H3494" t="s">
        <v>6960</v>
      </c>
    </row>
    <row r="3495" spans="1:8" x14ac:dyDescent="0.25">
      <c r="A3495" s="2" t="s">
        <v>2360</v>
      </c>
      <c r="B3495" s="2" t="s">
        <v>642</v>
      </c>
      <c r="C3495" s="2" t="s">
        <v>1308</v>
      </c>
      <c r="D3495" s="2" t="s">
        <v>50</v>
      </c>
      <c r="E3495" s="2" t="s">
        <v>278</v>
      </c>
      <c r="F3495" s="5">
        <v>4</v>
      </c>
      <c r="G3495">
        <v>2</v>
      </c>
      <c r="H3495" t="s">
        <v>6961</v>
      </c>
    </row>
    <row r="3496" spans="1:8" x14ac:dyDescent="0.25">
      <c r="A3496" s="2" t="s">
        <v>2360</v>
      </c>
      <c r="B3496" s="2" t="s">
        <v>58</v>
      </c>
      <c r="C3496" s="2" t="s">
        <v>646</v>
      </c>
      <c r="D3496" s="2" t="s">
        <v>50</v>
      </c>
      <c r="E3496" s="2" t="s">
        <v>355</v>
      </c>
      <c r="F3496" s="5">
        <v>4</v>
      </c>
      <c r="G3496">
        <v>3</v>
      </c>
      <c r="H3496" t="s">
        <v>6962</v>
      </c>
    </row>
    <row r="3497" spans="1:8" x14ac:dyDescent="0.25">
      <c r="A3497" s="2" t="s">
        <v>2361</v>
      </c>
      <c r="B3497" s="2" t="s">
        <v>58</v>
      </c>
      <c r="C3497" s="2" t="s">
        <v>646</v>
      </c>
      <c r="D3497" s="2" t="s">
        <v>50</v>
      </c>
      <c r="E3497" s="2" t="s">
        <v>355</v>
      </c>
      <c r="F3497" s="5">
        <v>549</v>
      </c>
      <c r="G3497">
        <v>1</v>
      </c>
      <c r="H3497" t="s">
        <v>6963</v>
      </c>
    </row>
    <row r="3498" spans="1:8" x14ac:dyDescent="0.25">
      <c r="A3498" s="2" t="s">
        <v>2361</v>
      </c>
      <c r="B3498" s="2" t="s">
        <v>58</v>
      </c>
      <c r="C3498" s="2" t="s">
        <v>639</v>
      </c>
      <c r="D3498" s="2" t="s">
        <v>50</v>
      </c>
      <c r="E3498" s="2" t="s">
        <v>355</v>
      </c>
      <c r="F3498" s="5">
        <v>50</v>
      </c>
      <c r="G3498">
        <v>2</v>
      </c>
      <c r="H3498" t="s">
        <v>6964</v>
      </c>
    </row>
    <row r="3499" spans="1:8" x14ac:dyDescent="0.25">
      <c r="A3499" s="2" t="s">
        <v>2362</v>
      </c>
      <c r="B3499" s="2" t="s">
        <v>58</v>
      </c>
      <c r="C3499" s="2" t="s">
        <v>639</v>
      </c>
      <c r="D3499" s="2" t="s">
        <v>50</v>
      </c>
      <c r="E3499" s="2" t="s">
        <v>355</v>
      </c>
      <c r="F3499" s="5">
        <v>713</v>
      </c>
      <c r="G3499">
        <v>1</v>
      </c>
      <c r="H3499" t="s">
        <v>6965</v>
      </c>
    </row>
    <row r="3500" spans="1:8" x14ac:dyDescent="0.25">
      <c r="A3500" s="2" t="s">
        <v>2362</v>
      </c>
      <c r="B3500" s="2" t="s">
        <v>642</v>
      </c>
      <c r="C3500" s="2" t="s">
        <v>649</v>
      </c>
      <c r="D3500" s="2" t="s">
        <v>50</v>
      </c>
      <c r="E3500" s="2" t="s">
        <v>278</v>
      </c>
      <c r="F3500" s="5">
        <v>1</v>
      </c>
      <c r="G3500">
        <v>2</v>
      </c>
      <c r="H3500" t="s">
        <v>6966</v>
      </c>
    </row>
    <row r="3501" spans="1:8" x14ac:dyDescent="0.25">
      <c r="A3501" s="2" t="s">
        <v>2363</v>
      </c>
      <c r="B3501" s="2" t="s">
        <v>58</v>
      </c>
      <c r="C3501" s="2" t="s">
        <v>639</v>
      </c>
      <c r="D3501" s="2" t="s">
        <v>50</v>
      </c>
      <c r="E3501" s="2" t="s">
        <v>355</v>
      </c>
      <c r="F3501" s="5">
        <v>718</v>
      </c>
      <c r="G3501">
        <v>1</v>
      </c>
      <c r="H3501" t="s">
        <v>6967</v>
      </c>
    </row>
    <row r="3502" spans="1:8" x14ac:dyDescent="0.25">
      <c r="A3502" s="2" t="s">
        <v>2364</v>
      </c>
      <c r="B3502" s="2" t="s">
        <v>642</v>
      </c>
      <c r="C3502" s="2" t="s">
        <v>649</v>
      </c>
      <c r="D3502" s="2" t="s">
        <v>50</v>
      </c>
      <c r="E3502" s="2" t="s">
        <v>278</v>
      </c>
      <c r="F3502" s="5">
        <v>450</v>
      </c>
      <c r="G3502">
        <v>1</v>
      </c>
      <c r="H3502" t="s">
        <v>6968</v>
      </c>
    </row>
    <row r="3503" spans="1:8" x14ac:dyDescent="0.25">
      <c r="A3503" s="2" t="s">
        <v>2364</v>
      </c>
      <c r="B3503" s="2" t="s">
        <v>58</v>
      </c>
      <c r="C3503" s="2" t="s">
        <v>639</v>
      </c>
      <c r="D3503" s="2" t="s">
        <v>50</v>
      </c>
      <c r="E3503" s="2" t="s">
        <v>355</v>
      </c>
      <c r="F3503" s="5">
        <v>23</v>
      </c>
      <c r="G3503">
        <v>2</v>
      </c>
      <c r="H3503" t="s">
        <v>6969</v>
      </c>
    </row>
    <row r="3504" spans="1:8" x14ac:dyDescent="0.25">
      <c r="A3504" s="2" t="s">
        <v>2365</v>
      </c>
      <c r="B3504" s="2" t="s">
        <v>58</v>
      </c>
      <c r="C3504" s="2" t="s">
        <v>2366</v>
      </c>
      <c r="D3504" s="2" t="s">
        <v>50</v>
      </c>
      <c r="E3504" s="2" t="s">
        <v>168</v>
      </c>
      <c r="F3504" s="5">
        <v>744</v>
      </c>
      <c r="G3504">
        <v>1</v>
      </c>
      <c r="H3504" t="s">
        <v>6970</v>
      </c>
    </row>
    <row r="3505" spans="1:8" x14ac:dyDescent="0.25">
      <c r="A3505" s="2" t="s">
        <v>2367</v>
      </c>
      <c r="B3505" s="2" t="s">
        <v>58</v>
      </c>
      <c r="C3505" s="2" t="s">
        <v>175</v>
      </c>
      <c r="D3505" s="2" t="s">
        <v>50</v>
      </c>
      <c r="E3505" s="2" t="s">
        <v>168</v>
      </c>
      <c r="F3505" s="5">
        <v>1173</v>
      </c>
      <c r="G3505">
        <v>1</v>
      </c>
      <c r="H3505" t="s">
        <v>6971</v>
      </c>
    </row>
    <row r="3506" spans="1:8" x14ac:dyDescent="0.25">
      <c r="A3506" s="2" t="s">
        <v>2368</v>
      </c>
      <c r="B3506" s="2" t="s">
        <v>58</v>
      </c>
      <c r="C3506" s="2" t="s">
        <v>175</v>
      </c>
      <c r="D3506" s="2" t="s">
        <v>50</v>
      </c>
      <c r="E3506" s="2" t="s">
        <v>168</v>
      </c>
      <c r="F3506" s="5">
        <v>722</v>
      </c>
      <c r="G3506">
        <v>1</v>
      </c>
      <c r="H3506" t="s">
        <v>6972</v>
      </c>
    </row>
    <row r="3507" spans="1:8" x14ac:dyDescent="0.25">
      <c r="A3507" s="2" t="s">
        <v>2369</v>
      </c>
      <c r="B3507" s="2" t="s">
        <v>58</v>
      </c>
      <c r="C3507" s="2" t="s">
        <v>175</v>
      </c>
      <c r="D3507" s="2" t="s">
        <v>50</v>
      </c>
      <c r="E3507" s="2" t="s">
        <v>168</v>
      </c>
      <c r="F3507" s="5">
        <v>779</v>
      </c>
      <c r="G3507">
        <v>1</v>
      </c>
      <c r="H3507" t="s">
        <v>6973</v>
      </c>
    </row>
    <row r="3508" spans="1:8" x14ac:dyDescent="0.25">
      <c r="A3508" s="2" t="s">
        <v>2370</v>
      </c>
      <c r="B3508" s="2" t="s">
        <v>58</v>
      </c>
      <c r="C3508" s="2" t="s">
        <v>175</v>
      </c>
      <c r="D3508" s="2" t="s">
        <v>50</v>
      </c>
      <c r="E3508" s="2" t="s">
        <v>168</v>
      </c>
      <c r="F3508" s="5">
        <v>645</v>
      </c>
      <c r="G3508">
        <v>1</v>
      </c>
      <c r="H3508" t="s">
        <v>6974</v>
      </c>
    </row>
    <row r="3509" spans="1:8" x14ac:dyDescent="0.25">
      <c r="A3509" s="2" t="s">
        <v>2371</v>
      </c>
      <c r="B3509" s="2" t="s">
        <v>58</v>
      </c>
      <c r="C3509" s="2" t="s">
        <v>175</v>
      </c>
      <c r="D3509" s="2" t="s">
        <v>50</v>
      </c>
      <c r="E3509" s="2" t="s">
        <v>168</v>
      </c>
      <c r="F3509" s="5">
        <v>832</v>
      </c>
      <c r="G3509">
        <v>1</v>
      </c>
      <c r="H3509" t="s">
        <v>6975</v>
      </c>
    </row>
    <row r="3510" spans="1:8" x14ac:dyDescent="0.25">
      <c r="A3510" s="2" t="s">
        <v>2371</v>
      </c>
      <c r="B3510" s="2" t="s">
        <v>58</v>
      </c>
      <c r="C3510" s="2" t="s">
        <v>169</v>
      </c>
      <c r="D3510" s="2" t="s">
        <v>50</v>
      </c>
      <c r="E3510" s="2" t="s">
        <v>168</v>
      </c>
      <c r="F3510" s="5">
        <v>117</v>
      </c>
      <c r="G3510">
        <v>2</v>
      </c>
      <c r="H3510" t="s">
        <v>6976</v>
      </c>
    </row>
    <row r="3511" spans="1:8" x14ac:dyDescent="0.25">
      <c r="A3511" s="2" t="s">
        <v>2372</v>
      </c>
      <c r="B3511" s="2" t="s">
        <v>58</v>
      </c>
      <c r="C3511" s="2" t="s">
        <v>175</v>
      </c>
      <c r="D3511" s="2" t="s">
        <v>50</v>
      </c>
      <c r="E3511" s="2" t="s">
        <v>168</v>
      </c>
      <c r="F3511" s="5">
        <v>1334</v>
      </c>
      <c r="G3511">
        <v>1</v>
      </c>
      <c r="H3511" t="s">
        <v>6977</v>
      </c>
    </row>
    <row r="3512" spans="1:8" x14ac:dyDescent="0.25">
      <c r="A3512" s="2" t="s">
        <v>2373</v>
      </c>
      <c r="B3512" s="2" t="s">
        <v>58</v>
      </c>
      <c r="C3512" s="2" t="s">
        <v>175</v>
      </c>
      <c r="D3512" s="2" t="s">
        <v>50</v>
      </c>
      <c r="E3512" s="2" t="s">
        <v>168</v>
      </c>
      <c r="F3512" s="5">
        <v>507</v>
      </c>
      <c r="G3512">
        <v>1</v>
      </c>
      <c r="H3512" t="s">
        <v>6978</v>
      </c>
    </row>
    <row r="3513" spans="1:8" x14ac:dyDescent="0.25">
      <c r="A3513" s="2" t="s">
        <v>2373</v>
      </c>
      <c r="B3513" s="2" t="s">
        <v>1052</v>
      </c>
      <c r="C3513" s="2" t="s">
        <v>1058</v>
      </c>
      <c r="D3513" s="2" t="s">
        <v>50</v>
      </c>
      <c r="E3513" s="2" t="s">
        <v>168</v>
      </c>
      <c r="F3513" s="5">
        <v>1</v>
      </c>
      <c r="G3513">
        <v>2</v>
      </c>
      <c r="H3513" t="s">
        <v>6979</v>
      </c>
    </row>
    <row r="3514" spans="1:8" x14ac:dyDescent="0.25">
      <c r="A3514" s="2" t="s">
        <v>2374</v>
      </c>
      <c r="B3514" s="2" t="s">
        <v>58</v>
      </c>
      <c r="C3514" s="2" t="s">
        <v>2366</v>
      </c>
      <c r="D3514" s="2" t="s">
        <v>50</v>
      </c>
      <c r="E3514" s="2" t="s">
        <v>168</v>
      </c>
      <c r="F3514" s="5">
        <v>897</v>
      </c>
      <c r="G3514">
        <v>1</v>
      </c>
      <c r="H3514" t="s">
        <v>6980</v>
      </c>
    </row>
    <row r="3515" spans="1:8" x14ac:dyDescent="0.25">
      <c r="A3515" s="2" t="s">
        <v>2375</v>
      </c>
      <c r="B3515" s="2" t="s">
        <v>58</v>
      </c>
      <c r="C3515" s="2" t="s">
        <v>2366</v>
      </c>
      <c r="D3515" s="2" t="s">
        <v>50</v>
      </c>
      <c r="E3515" s="2" t="s">
        <v>168</v>
      </c>
      <c r="F3515" s="5">
        <v>722</v>
      </c>
      <c r="G3515">
        <v>1</v>
      </c>
      <c r="H3515" t="s">
        <v>6981</v>
      </c>
    </row>
    <row r="3516" spans="1:8" x14ac:dyDescent="0.25">
      <c r="A3516" s="2" t="s">
        <v>2375</v>
      </c>
      <c r="B3516" s="2" t="s">
        <v>58</v>
      </c>
      <c r="C3516" s="2" t="s">
        <v>175</v>
      </c>
      <c r="D3516" s="2" t="s">
        <v>50</v>
      </c>
      <c r="E3516" s="2" t="s">
        <v>168</v>
      </c>
      <c r="F3516" s="5">
        <v>1</v>
      </c>
      <c r="G3516">
        <v>2</v>
      </c>
      <c r="H3516" t="s">
        <v>6982</v>
      </c>
    </row>
    <row r="3517" spans="1:8" x14ac:dyDescent="0.25">
      <c r="A3517" s="2" t="s">
        <v>2376</v>
      </c>
      <c r="B3517" s="2" t="s">
        <v>58</v>
      </c>
      <c r="C3517" s="2" t="s">
        <v>2366</v>
      </c>
      <c r="D3517" s="2" t="s">
        <v>50</v>
      </c>
      <c r="E3517" s="2" t="s">
        <v>168</v>
      </c>
      <c r="F3517" s="5">
        <v>51</v>
      </c>
      <c r="G3517">
        <v>1</v>
      </c>
      <c r="H3517" t="s">
        <v>6983</v>
      </c>
    </row>
    <row r="3518" spans="1:8" x14ac:dyDescent="0.25">
      <c r="A3518" s="2" t="s">
        <v>2377</v>
      </c>
      <c r="B3518" s="2" t="s">
        <v>58</v>
      </c>
      <c r="C3518" s="2" t="s">
        <v>2366</v>
      </c>
      <c r="D3518" s="2" t="s">
        <v>50</v>
      </c>
      <c r="E3518" s="2" t="s">
        <v>168</v>
      </c>
      <c r="F3518" s="5">
        <v>1209</v>
      </c>
      <c r="G3518">
        <v>1</v>
      </c>
      <c r="H3518" t="s">
        <v>6984</v>
      </c>
    </row>
    <row r="3519" spans="1:8" x14ac:dyDescent="0.25">
      <c r="A3519" s="2" t="s">
        <v>2378</v>
      </c>
      <c r="B3519" s="2" t="s">
        <v>58</v>
      </c>
      <c r="C3519" s="2" t="s">
        <v>2366</v>
      </c>
      <c r="D3519" s="2" t="s">
        <v>50</v>
      </c>
      <c r="E3519" s="2" t="s">
        <v>168</v>
      </c>
      <c r="F3519" s="5">
        <v>151</v>
      </c>
      <c r="G3519">
        <v>1</v>
      </c>
      <c r="H3519" t="s">
        <v>6985</v>
      </c>
    </row>
    <row r="3520" spans="1:8" x14ac:dyDescent="0.25">
      <c r="A3520" s="2" t="s">
        <v>2379</v>
      </c>
      <c r="B3520" s="2" t="s">
        <v>58</v>
      </c>
      <c r="C3520" s="2" t="s">
        <v>175</v>
      </c>
      <c r="D3520" s="2" t="s">
        <v>50</v>
      </c>
      <c r="E3520" s="2" t="s">
        <v>168</v>
      </c>
      <c r="F3520" s="5">
        <v>620</v>
      </c>
      <c r="G3520">
        <v>1</v>
      </c>
      <c r="H3520" t="s">
        <v>6986</v>
      </c>
    </row>
    <row r="3521" spans="1:8" x14ac:dyDescent="0.25">
      <c r="A3521" s="2" t="s">
        <v>2379</v>
      </c>
      <c r="B3521" s="2" t="s">
        <v>58</v>
      </c>
      <c r="C3521" s="2" t="s">
        <v>2366</v>
      </c>
      <c r="D3521" s="2" t="s">
        <v>50</v>
      </c>
      <c r="E3521" s="2" t="s">
        <v>168</v>
      </c>
      <c r="F3521" s="5">
        <v>347</v>
      </c>
      <c r="G3521">
        <v>2</v>
      </c>
      <c r="H3521" t="s">
        <v>6987</v>
      </c>
    </row>
    <row r="3522" spans="1:8" x14ac:dyDescent="0.25">
      <c r="A3522" s="2" t="s">
        <v>2380</v>
      </c>
      <c r="B3522" s="2" t="s">
        <v>58</v>
      </c>
      <c r="C3522" s="2" t="s">
        <v>2366</v>
      </c>
      <c r="D3522" s="2" t="s">
        <v>50</v>
      </c>
      <c r="E3522" s="2" t="s">
        <v>168</v>
      </c>
      <c r="F3522" s="5">
        <v>684</v>
      </c>
      <c r="G3522">
        <v>1</v>
      </c>
      <c r="H3522" t="s">
        <v>6988</v>
      </c>
    </row>
    <row r="3523" spans="1:8" x14ac:dyDescent="0.25">
      <c r="A3523" s="2" t="s">
        <v>2380</v>
      </c>
      <c r="B3523" s="2" t="s">
        <v>58</v>
      </c>
      <c r="C3523" s="2" t="s">
        <v>175</v>
      </c>
      <c r="D3523" s="2" t="s">
        <v>50</v>
      </c>
      <c r="E3523" s="2" t="s">
        <v>168</v>
      </c>
      <c r="F3523" s="5">
        <v>197</v>
      </c>
      <c r="G3523">
        <v>2</v>
      </c>
      <c r="H3523" t="s">
        <v>6989</v>
      </c>
    </row>
    <row r="3524" spans="1:8" x14ac:dyDescent="0.25">
      <c r="A3524" s="2" t="s">
        <v>2381</v>
      </c>
      <c r="B3524" s="2" t="s">
        <v>58</v>
      </c>
      <c r="C3524" s="2" t="s">
        <v>2366</v>
      </c>
      <c r="D3524" s="2" t="s">
        <v>50</v>
      </c>
      <c r="E3524" s="2" t="s">
        <v>168</v>
      </c>
      <c r="F3524" s="5">
        <v>242</v>
      </c>
      <c r="G3524">
        <v>1</v>
      </c>
      <c r="H3524" t="s">
        <v>6990</v>
      </c>
    </row>
    <row r="3525" spans="1:8" x14ac:dyDescent="0.25">
      <c r="A3525" s="2" t="s">
        <v>2381</v>
      </c>
      <c r="B3525" s="2" t="s">
        <v>1083</v>
      </c>
      <c r="C3525" s="2" t="s">
        <v>1087</v>
      </c>
      <c r="D3525" s="2" t="s">
        <v>50</v>
      </c>
      <c r="E3525" s="2" t="s">
        <v>278</v>
      </c>
      <c r="F3525" s="5">
        <v>191</v>
      </c>
      <c r="G3525">
        <v>2</v>
      </c>
      <c r="H3525" t="s">
        <v>6991</v>
      </c>
    </row>
    <row r="3526" spans="1:8" x14ac:dyDescent="0.25">
      <c r="A3526" s="2" t="s">
        <v>2381</v>
      </c>
      <c r="B3526" s="2" t="s">
        <v>58</v>
      </c>
      <c r="C3526" s="2" t="s">
        <v>175</v>
      </c>
      <c r="D3526" s="2" t="s">
        <v>50</v>
      </c>
      <c r="E3526" s="2" t="s">
        <v>168</v>
      </c>
      <c r="F3526" s="5">
        <v>187</v>
      </c>
      <c r="G3526">
        <v>3</v>
      </c>
      <c r="H3526" t="s">
        <v>6992</v>
      </c>
    </row>
    <row r="3527" spans="1:8" x14ac:dyDescent="0.25">
      <c r="A3527" s="2" t="s">
        <v>2381</v>
      </c>
      <c r="B3527" s="2" t="s">
        <v>1052</v>
      </c>
      <c r="C3527" s="2" t="s">
        <v>1058</v>
      </c>
      <c r="D3527" s="2" t="s">
        <v>50</v>
      </c>
      <c r="E3527" s="2" t="s">
        <v>168</v>
      </c>
      <c r="F3527" s="5">
        <v>1</v>
      </c>
      <c r="G3527">
        <v>4</v>
      </c>
      <c r="H3527" t="s">
        <v>6993</v>
      </c>
    </row>
    <row r="3528" spans="1:8" x14ac:dyDescent="0.25">
      <c r="A3528" s="2" t="s">
        <v>2382</v>
      </c>
      <c r="B3528" s="2" t="s">
        <v>1083</v>
      </c>
      <c r="C3528" s="2" t="s">
        <v>1087</v>
      </c>
      <c r="D3528" s="2" t="s">
        <v>50</v>
      </c>
      <c r="E3528" s="2" t="s">
        <v>278</v>
      </c>
      <c r="F3528" s="5">
        <v>503</v>
      </c>
      <c r="G3528">
        <v>1</v>
      </c>
      <c r="H3528" t="s">
        <v>6994</v>
      </c>
    </row>
    <row r="3529" spans="1:8" x14ac:dyDescent="0.25">
      <c r="A3529" s="2" t="s">
        <v>2383</v>
      </c>
      <c r="B3529" s="2" t="s">
        <v>58</v>
      </c>
      <c r="C3529" s="2" t="s">
        <v>175</v>
      </c>
      <c r="D3529" s="2" t="s">
        <v>50</v>
      </c>
      <c r="E3529" s="2" t="s">
        <v>168</v>
      </c>
      <c r="F3529" s="5">
        <v>920</v>
      </c>
      <c r="G3529">
        <v>1</v>
      </c>
      <c r="H3529" t="s">
        <v>6995</v>
      </c>
    </row>
    <row r="3530" spans="1:8" x14ac:dyDescent="0.25">
      <c r="A3530" s="2" t="s">
        <v>2383</v>
      </c>
      <c r="B3530" s="2" t="s">
        <v>58</v>
      </c>
      <c r="C3530" s="2" t="s">
        <v>2366</v>
      </c>
      <c r="D3530" s="2" t="s">
        <v>50</v>
      </c>
      <c r="E3530" s="2" t="s">
        <v>168</v>
      </c>
      <c r="F3530" s="5">
        <v>1</v>
      </c>
      <c r="G3530">
        <v>2</v>
      </c>
      <c r="H3530" t="s">
        <v>6996</v>
      </c>
    </row>
    <row r="3531" spans="1:8" x14ac:dyDescent="0.25">
      <c r="A3531" s="2" t="s">
        <v>2383</v>
      </c>
      <c r="B3531" s="2" t="s">
        <v>58</v>
      </c>
      <c r="C3531" s="2" t="s">
        <v>1936</v>
      </c>
      <c r="D3531" s="2" t="s">
        <v>50</v>
      </c>
      <c r="E3531" s="2" t="s">
        <v>278</v>
      </c>
      <c r="F3531" s="5">
        <v>1</v>
      </c>
      <c r="G3531">
        <v>3</v>
      </c>
      <c r="H3531" t="s">
        <v>6997</v>
      </c>
    </row>
    <row r="3532" spans="1:8" x14ac:dyDescent="0.25">
      <c r="A3532" s="2" t="s">
        <v>2384</v>
      </c>
      <c r="B3532" s="2" t="s">
        <v>58</v>
      </c>
      <c r="C3532" s="2" t="s">
        <v>175</v>
      </c>
      <c r="D3532" s="2" t="s">
        <v>50</v>
      </c>
      <c r="E3532" s="2" t="s">
        <v>168</v>
      </c>
      <c r="F3532" s="5">
        <v>314</v>
      </c>
      <c r="G3532">
        <v>1</v>
      </c>
      <c r="H3532" t="s">
        <v>6998</v>
      </c>
    </row>
    <row r="3533" spans="1:8" x14ac:dyDescent="0.25">
      <c r="A3533" s="2" t="s">
        <v>2385</v>
      </c>
      <c r="B3533" s="2" t="s">
        <v>58</v>
      </c>
      <c r="C3533" s="2" t="s">
        <v>2366</v>
      </c>
      <c r="D3533" s="2" t="s">
        <v>50</v>
      </c>
      <c r="E3533" s="2" t="s">
        <v>168</v>
      </c>
      <c r="F3533" s="5">
        <v>22</v>
      </c>
      <c r="G3533">
        <v>1</v>
      </c>
      <c r="H3533" t="s">
        <v>6999</v>
      </c>
    </row>
    <row r="3534" spans="1:8" x14ac:dyDescent="0.25">
      <c r="A3534" s="2" t="s">
        <v>2386</v>
      </c>
      <c r="B3534" s="2" t="s">
        <v>58</v>
      </c>
      <c r="C3534" s="2" t="s">
        <v>2387</v>
      </c>
      <c r="D3534" s="2" t="s">
        <v>50</v>
      </c>
      <c r="E3534" s="2" t="s">
        <v>278</v>
      </c>
      <c r="F3534" s="5">
        <v>865</v>
      </c>
      <c r="G3534">
        <v>1</v>
      </c>
      <c r="H3534" t="s">
        <v>7000</v>
      </c>
    </row>
    <row r="3535" spans="1:8" x14ac:dyDescent="0.25">
      <c r="A3535" s="2" t="s">
        <v>2388</v>
      </c>
      <c r="B3535" s="2" t="s">
        <v>58</v>
      </c>
      <c r="C3535" s="2" t="s">
        <v>2387</v>
      </c>
      <c r="D3535" s="2" t="s">
        <v>50</v>
      </c>
      <c r="E3535" s="2" t="s">
        <v>278</v>
      </c>
      <c r="F3535" s="5">
        <v>1169</v>
      </c>
      <c r="G3535">
        <v>1</v>
      </c>
      <c r="H3535" t="s">
        <v>7001</v>
      </c>
    </row>
    <row r="3536" spans="1:8" x14ac:dyDescent="0.25">
      <c r="A3536" s="2" t="s">
        <v>2389</v>
      </c>
      <c r="B3536" s="2" t="s">
        <v>58</v>
      </c>
      <c r="C3536" s="2" t="s">
        <v>2387</v>
      </c>
      <c r="D3536" s="2" t="s">
        <v>50</v>
      </c>
      <c r="E3536" s="2" t="s">
        <v>278</v>
      </c>
      <c r="F3536" s="5">
        <v>1336</v>
      </c>
      <c r="G3536">
        <v>1</v>
      </c>
      <c r="H3536" t="s">
        <v>7002</v>
      </c>
    </row>
    <row r="3537" spans="1:8" x14ac:dyDescent="0.25">
      <c r="A3537" s="2" t="s">
        <v>2389</v>
      </c>
      <c r="B3537" s="2" t="s">
        <v>276</v>
      </c>
      <c r="C3537" s="2" t="s">
        <v>2109</v>
      </c>
      <c r="D3537" s="2" t="s">
        <v>50</v>
      </c>
      <c r="E3537" s="2" t="s">
        <v>278</v>
      </c>
      <c r="F3537" s="5">
        <v>189</v>
      </c>
      <c r="G3537">
        <v>2</v>
      </c>
      <c r="H3537" t="s">
        <v>7003</v>
      </c>
    </row>
    <row r="3538" spans="1:8" x14ac:dyDescent="0.25">
      <c r="A3538" s="2" t="s">
        <v>2390</v>
      </c>
      <c r="B3538" s="2" t="s">
        <v>58</v>
      </c>
      <c r="C3538" s="2" t="s">
        <v>2387</v>
      </c>
      <c r="D3538" s="2" t="s">
        <v>50</v>
      </c>
      <c r="E3538" s="2" t="s">
        <v>278</v>
      </c>
      <c r="F3538" s="5">
        <v>437</v>
      </c>
      <c r="G3538">
        <v>1</v>
      </c>
      <c r="H3538" t="s">
        <v>7004</v>
      </c>
    </row>
    <row r="3539" spans="1:8" x14ac:dyDescent="0.25">
      <c r="A3539" s="2" t="s">
        <v>2391</v>
      </c>
      <c r="B3539" s="2" t="s">
        <v>58</v>
      </c>
      <c r="C3539" s="2" t="s">
        <v>2387</v>
      </c>
      <c r="D3539" s="2" t="s">
        <v>50</v>
      </c>
      <c r="E3539" s="2" t="s">
        <v>278</v>
      </c>
      <c r="F3539" s="5">
        <v>866</v>
      </c>
      <c r="G3539">
        <v>1</v>
      </c>
      <c r="H3539" t="s">
        <v>7005</v>
      </c>
    </row>
    <row r="3540" spans="1:8" x14ac:dyDescent="0.25">
      <c r="A3540" s="2" t="s">
        <v>2391</v>
      </c>
      <c r="B3540" s="2" t="s">
        <v>276</v>
      </c>
      <c r="C3540" s="2" t="s">
        <v>2392</v>
      </c>
      <c r="D3540" s="2" t="s">
        <v>50</v>
      </c>
      <c r="E3540" s="2" t="s">
        <v>278</v>
      </c>
      <c r="F3540" s="5">
        <v>91</v>
      </c>
      <c r="G3540">
        <v>2</v>
      </c>
      <c r="H3540" t="s">
        <v>7006</v>
      </c>
    </row>
    <row r="3541" spans="1:8" x14ac:dyDescent="0.25">
      <c r="A3541" s="2" t="s">
        <v>2393</v>
      </c>
      <c r="B3541" s="2" t="s">
        <v>58</v>
      </c>
      <c r="C3541" s="2" t="s">
        <v>2387</v>
      </c>
      <c r="D3541" s="2" t="s">
        <v>50</v>
      </c>
      <c r="E3541" s="2" t="s">
        <v>278</v>
      </c>
      <c r="F3541" s="5">
        <v>1156</v>
      </c>
      <c r="G3541">
        <v>1</v>
      </c>
      <c r="H3541" t="s">
        <v>7007</v>
      </c>
    </row>
    <row r="3542" spans="1:8" x14ac:dyDescent="0.25">
      <c r="A3542" s="2" t="s">
        <v>2393</v>
      </c>
      <c r="B3542" s="2" t="s">
        <v>276</v>
      </c>
      <c r="C3542" s="2" t="s">
        <v>2392</v>
      </c>
      <c r="D3542" s="2" t="s">
        <v>50</v>
      </c>
      <c r="E3542" s="2" t="s">
        <v>278</v>
      </c>
      <c r="F3542" s="5">
        <v>20</v>
      </c>
      <c r="G3542">
        <v>2</v>
      </c>
      <c r="H3542" t="s">
        <v>7008</v>
      </c>
    </row>
    <row r="3543" spans="1:8" x14ac:dyDescent="0.25">
      <c r="A3543" s="2" t="s">
        <v>2394</v>
      </c>
      <c r="B3543" s="2" t="s">
        <v>276</v>
      </c>
      <c r="C3543" s="2" t="s">
        <v>2109</v>
      </c>
      <c r="D3543" s="2" t="s">
        <v>50</v>
      </c>
      <c r="E3543" s="2" t="s">
        <v>278</v>
      </c>
      <c r="F3543" s="5">
        <v>336</v>
      </c>
      <c r="G3543">
        <v>1</v>
      </c>
      <c r="H3543" t="s">
        <v>7009</v>
      </c>
    </row>
    <row r="3544" spans="1:8" x14ac:dyDescent="0.25">
      <c r="A3544" s="2" t="s">
        <v>2394</v>
      </c>
      <c r="B3544" s="2" t="s">
        <v>276</v>
      </c>
      <c r="C3544" s="2" t="s">
        <v>1124</v>
      </c>
      <c r="D3544" s="2" t="s">
        <v>50</v>
      </c>
      <c r="E3544" s="2" t="s">
        <v>278</v>
      </c>
      <c r="F3544" s="5">
        <v>6</v>
      </c>
      <c r="G3544">
        <v>2</v>
      </c>
      <c r="H3544" t="s">
        <v>7010</v>
      </c>
    </row>
    <row r="3545" spans="1:8" x14ac:dyDescent="0.25">
      <c r="A3545" s="2" t="s">
        <v>2395</v>
      </c>
      <c r="B3545" s="2" t="s">
        <v>276</v>
      </c>
      <c r="C3545" s="2" t="s">
        <v>1124</v>
      </c>
      <c r="D3545" s="2" t="s">
        <v>50</v>
      </c>
      <c r="E3545" s="2" t="s">
        <v>278</v>
      </c>
      <c r="F3545" s="5">
        <v>665</v>
      </c>
      <c r="G3545">
        <v>1</v>
      </c>
      <c r="H3545" t="s">
        <v>7011</v>
      </c>
    </row>
    <row r="3546" spans="1:8" x14ac:dyDescent="0.25">
      <c r="A3546" s="2" t="s">
        <v>2395</v>
      </c>
      <c r="B3546" s="2" t="s">
        <v>276</v>
      </c>
      <c r="C3546" s="2" t="s">
        <v>2109</v>
      </c>
      <c r="D3546" s="2" t="s">
        <v>50</v>
      </c>
      <c r="E3546" s="2" t="s">
        <v>278</v>
      </c>
      <c r="F3546" s="5">
        <v>42</v>
      </c>
      <c r="G3546">
        <v>2</v>
      </c>
      <c r="H3546" t="s">
        <v>7012</v>
      </c>
    </row>
    <row r="3547" spans="1:8" x14ac:dyDescent="0.25">
      <c r="A3547" s="2" t="s">
        <v>2395</v>
      </c>
      <c r="B3547" s="2" t="s">
        <v>276</v>
      </c>
      <c r="C3547" s="2" t="s">
        <v>1127</v>
      </c>
      <c r="D3547" s="2" t="s">
        <v>50</v>
      </c>
      <c r="E3547" s="2" t="s">
        <v>278</v>
      </c>
      <c r="F3547" s="5">
        <v>7</v>
      </c>
      <c r="G3547">
        <v>3</v>
      </c>
      <c r="H3547" t="s">
        <v>7013</v>
      </c>
    </row>
    <row r="3548" spans="1:8" x14ac:dyDescent="0.25">
      <c r="A3548" s="2" t="s">
        <v>2396</v>
      </c>
      <c r="B3548" s="2" t="s">
        <v>276</v>
      </c>
      <c r="C3548" s="2" t="s">
        <v>1124</v>
      </c>
      <c r="D3548" s="2" t="s">
        <v>50</v>
      </c>
      <c r="E3548" s="2" t="s">
        <v>278</v>
      </c>
      <c r="F3548" s="5">
        <v>645</v>
      </c>
      <c r="G3548">
        <v>1</v>
      </c>
      <c r="H3548" t="s">
        <v>7014</v>
      </c>
    </row>
    <row r="3549" spans="1:8" x14ac:dyDescent="0.25">
      <c r="A3549" s="2" t="s">
        <v>2397</v>
      </c>
      <c r="B3549" s="2" t="s">
        <v>276</v>
      </c>
      <c r="C3549" s="2" t="s">
        <v>1124</v>
      </c>
      <c r="D3549" s="2" t="s">
        <v>50</v>
      </c>
      <c r="E3549" s="2" t="s">
        <v>278</v>
      </c>
      <c r="F3549" s="5">
        <v>802</v>
      </c>
      <c r="G3549">
        <v>1</v>
      </c>
      <c r="H3549" t="s">
        <v>7015</v>
      </c>
    </row>
    <row r="3550" spans="1:8" x14ac:dyDescent="0.25">
      <c r="A3550" s="2" t="s">
        <v>2398</v>
      </c>
      <c r="B3550" s="2" t="s">
        <v>276</v>
      </c>
      <c r="C3550" s="2" t="s">
        <v>1124</v>
      </c>
      <c r="D3550" s="2" t="s">
        <v>50</v>
      </c>
      <c r="E3550" s="2" t="s">
        <v>278</v>
      </c>
      <c r="F3550" s="5">
        <v>365</v>
      </c>
      <c r="G3550">
        <v>1</v>
      </c>
      <c r="H3550" t="s">
        <v>7016</v>
      </c>
    </row>
    <row r="3551" spans="1:8" x14ac:dyDescent="0.25">
      <c r="A3551" s="2" t="s">
        <v>2398</v>
      </c>
      <c r="B3551" s="2" t="s">
        <v>276</v>
      </c>
      <c r="C3551" s="2" t="s">
        <v>1093</v>
      </c>
      <c r="D3551" s="2" t="s">
        <v>50</v>
      </c>
      <c r="E3551" s="2" t="s">
        <v>278</v>
      </c>
      <c r="F3551" s="5">
        <v>69</v>
      </c>
      <c r="G3551">
        <v>2</v>
      </c>
      <c r="H3551" t="s">
        <v>7017</v>
      </c>
    </row>
    <row r="3552" spans="1:8" x14ac:dyDescent="0.25">
      <c r="A3552" s="2" t="s">
        <v>2398</v>
      </c>
      <c r="B3552" s="2" t="s">
        <v>276</v>
      </c>
      <c r="C3552" s="2" t="s">
        <v>1127</v>
      </c>
      <c r="D3552" s="2" t="s">
        <v>50</v>
      </c>
      <c r="E3552" s="2" t="s">
        <v>278</v>
      </c>
      <c r="F3552" s="5">
        <v>14</v>
      </c>
      <c r="G3552">
        <v>3</v>
      </c>
      <c r="H3552" t="s">
        <v>7018</v>
      </c>
    </row>
    <row r="3553" spans="1:8" x14ac:dyDescent="0.25">
      <c r="A3553" s="2" t="s">
        <v>2399</v>
      </c>
      <c r="B3553" s="2" t="s">
        <v>276</v>
      </c>
      <c r="C3553" s="2" t="s">
        <v>1124</v>
      </c>
      <c r="D3553" s="2" t="s">
        <v>50</v>
      </c>
      <c r="E3553" s="2" t="s">
        <v>278</v>
      </c>
      <c r="F3553" s="5">
        <v>9</v>
      </c>
      <c r="G3553">
        <v>1</v>
      </c>
      <c r="H3553" t="s">
        <v>7019</v>
      </c>
    </row>
    <row r="3554" spans="1:8" x14ac:dyDescent="0.25">
      <c r="A3554" s="2" t="s">
        <v>2400</v>
      </c>
      <c r="B3554" s="2" t="s">
        <v>276</v>
      </c>
      <c r="C3554" s="2" t="s">
        <v>2392</v>
      </c>
      <c r="D3554" s="2" t="s">
        <v>50</v>
      </c>
      <c r="E3554" s="2" t="s">
        <v>278</v>
      </c>
      <c r="F3554" s="5">
        <v>758</v>
      </c>
      <c r="G3554">
        <v>1</v>
      </c>
      <c r="H3554" t="s">
        <v>7020</v>
      </c>
    </row>
    <row r="3555" spans="1:8" x14ac:dyDescent="0.25">
      <c r="A3555" s="2" t="s">
        <v>2400</v>
      </c>
      <c r="B3555" s="2" t="s">
        <v>276</v>
      </c>
      <c r="C3555" s="2" t="s">
        <v>1124</v>
      </c>
      <c r="D3555" s="2" t="s">
        <v>50</v>
      </c>
      <c r="E3555" s="2" t="s">
        <v>278</v>
      </c>
      <c r="F3555" s="5">
        <v>10</v>
      </c>
      <c r="G3555">
        <v>2</v>
      </c>
      <c r="H3555" t="s">
        <v>7021</v>
      </c>
    </row>
    <row r="3556" spans="1:8" x14ac:dyDescent="0.25">
      <c r="A3556" s="2" t="s">
        <v>2401</v>
      </c>
      <c r="B3556" s="2" t="s">
        <v>276</v>
      </c>
      <c r="C3556" s="2" t="s">
        <v>2044</v>
      </c>
      <c r="D3556" s="2" t="s">
        <v>50</v>
      </c>
      <c r="E3556" s="2" t="s">
        <v>278</v>
      </c>
      <c r="F3556" s="5">
        <v>673</v>
      </c>
      <c r="G3556">
        <v>1</v>
      </c>
      <c r="H3556" t="s">
        <v>7022</v>
      </c>
    </row>
    <row r="3557" spans="1:8" x14ac:dyDescent="0.25">
      <c r="A3557" s="2" t="s">
        <v>2401</v>
      </c>
      <c r="B3557" s="2" t="s">
        <v>276</v>
      </c>
      <c r="C3557" s="2" t="s">
        <v>2392</v>
      </c>
      <c r="D3557" s="2" t="s">
        <v>50</v>
      </c>
      <c r="E3557" s="2" t="s">
        <v>278</v>
      </c>
      <c r="F3557" s="5">
        <v>426</v>
      </c>
      <c r="G3557">
        <v>2</v>
      </c>
      <c r="H3557" t="s">
        <v>7023</v>
      </c>
    </row>
    <row r="3558" spans="1:8" x14ac:dyDescent="0.25">
      <c r="A3558" s="2" t="s">
        <v>2402</v>
      </c>
      <c r="B3558" s="2" t="s">
        <v>276</v>
      </c>
      <c r="C3558" s="2" t="s">
        <v>1124</v>
      </c>
      <c r="D3558" s="2" t="s">
        <v>50</v>
      </c>
      <c r="E3558" s="2" t="s">
        <v>278</v>
      </c>
      <c r="F3558" s="5">
        <v>541</v>
      </c>
      <c r="G3558">
        <v>1</v>
      </c>
      <c r="H3558" t="s">
        <v>7024</v>
      </c>
    </row>
    <row r="3559" spans="1:8" x14ac:dyDescent="0.25">
      <c r="A3559" s="2" t="s">
        <v>2402</v>
      </c>
      <c r="B3559" s="2" t="s">
        <v>276</v>
      </c>
      <c r="C3559" s="2" t="s">
        <v>2392</v>
      </c>
      <c r="D3559" s="2" t="s">
        <v>50</v>
      </c>
      <c r="E3559" s="2" t="s">
        <v>278</v>
      </c>
      <c r="F3559" s="5">
        <v>20</v>
      </c>
      <c r="G3559">
        <v>2</v>
      </c>
      <c r="H3559" t="s">
        <v>7025</v>
      </c>
    </row>
    <row r="3560" spans="1:8" x14ac:dyDescent="0.25">
      <c r="A3560" s="2" t="s">
        <v>2403</v>
      </c>
      <c r="B3560" s="2" t="s">
        <v>276</v>
      </c>
      <c r="C3560" s="2" t="s">
        <v>277</v>
      </c>
      <c r="D3560" s="2" t="s">
        <v>50</v>
      </c>
      <c r="E3560" s="2" t="s">
        <v>278</v>
      </c>
      <c r="F3560" s="5">
        <v>1075</v>
      </c>
      <c r="G3560">
        <v>1</v>
      </c>
      <c r="H3560" t="s">
        <v>7026</v>
      </c>
    </row>
    <row r="3561" spans="1:8" x14ac:dyDescent="0.25">
      <c r="A3561" s="2" t="s">
        <v>2404</v>
      </c>
      <c r="B3561" s="2" t="s">
        <v>276</v>
      </c>
      <c r="C3561" s="2" t="s">
        <v>277</v>
      </c>
      <c r="D3561" s="2" t="s">
        <v>50</v>
      </c>
      <c r="E3561" s="2" t="s">
        <v>278</v>
      </c>
      <c r="F3561" s="5">
        <v>1068</v>
      </c>
      <c r="G3561">
        <v>1</v>
      </c>
      <c r="H3561" t="s">
        <v>7027</v>
      </c>
    </row>
    <row r="3562" spans="1:8" x14ac:dyDescent="0.25">
      <c r="A3562" s="2" t="s">
        <v>2405</v>
      </c>
      <c r="B3562" s="2" t="s">
        <v>276</v>
      </c>
      <c r="C3562" s="2" t="s">
        <v>277</v>
      </c>
      <c r="D3562" s="2" t="s">
        <v>50</v>
      </c>
      <c r="E3562" s="2" t="s">
        <v>278</v>
      </c>
      <c r="F3562" s="5">
        <v>162</v>
      </c>
      <c r="G3562">
        <v>1</v>
      </c>
      <c r="H3562" t="s">
        <v>7028</v>
      </c>
    </row>
    <row r="3563" spans="1:8" x14ac:dyDescent="0.25">
      <c r="A3563" s="2" t="s">
        <v>2406</v>
      </c>
      <c r="B3563" s="2" t="s">
        <v>276</v>
      </c>
      <c r="C3563" s="2" t="s">
        <v>277</v>
      </c>
      <c r="D3563" s="2" t="s">
        <v>50</v>
      </c>
      <c r="E3563" s="2" t="s">
        <v>278</v>
      </c>
      <c r="F3563" s="5">
        <v>142</v>
      </c>
      <c r="G3563">
        <v>1</v>
      </c>
      <c r="H3563" t="s">
        <v>7029</v>
      </c>
    </row>
    <row r="3564" spans="1:8" x14ac:dyDescent="0.25">
      <c r="A3564" s="2" t="s">
        <v>2407</v>
      </c>
      <c r="B3564" s="2" t="s">
        <v>276</v>
      </c>
      <c r="C3564" s="2" t="s">
        <v>277</v>
      </c>
      <c r="D3564" s="2" t="s">
        <v>50</v>
      </c>
      <c r="E3564" s="2" t="s">
        <v>278</v>
      </c>
      <c r="F3564" s="5">
        <v>971</v>
      </c>
      <c r="G3564">
        <v>1</v>
      </c>
      <c r="H3564" t="s">
        <v>7030</v>
      </c>
    </row>
    <row r="3565" spans="1:8" x14ac:dyDescent="0.25">
      <c r="A3565" s="2" t="s">
        <v>2408</v>
      </c>
      <c r="B3565" s="2" t="s">
        <v>276</v>
      </c>
      <c r="C3565" s="2" t="s">
        <v>2392</v>
      </c>
      <c r="D3565" s="2" t="s">
        <v>50</v>
      </c>
      <c r="E3565" s="2" t="s">
        <v>278</v>
      </c>
      <c r="F3565" s="5">
        <v>1225</v>
      </c>
      <c r="G3565">
        <v>1</v>
      </c>
      <c r="H3565" t="s">
        <v>7031</v>
      </c>
    </row>
    <row r="3566" spans="1:8" x14ac:dyDescent="0.25">
      <c r="A3566" s="2" t="s">
        <v>2408</v>
      </c>
      <c r="B3566" s="2" t="s">
        <v>276</v>
      </c>
      <c r="C3566" s="2" t="s">
        <v>1124</v>
      </c>
      <c r="D3566" s="2" t="s">
        <v>50</v>
      </c>
      <c r="E3566" s="2" t="s">
        <v>278</v>
      </c>
      <c r="F3566" s="5">
        <v>16</v>
      </c>
      <c r="G3566">
        <v>2</v>
      </c>
      <c r="H3566" t="s">
        <v>7032</v>
      </c>
    </row>
    <row r="3567" spans="1:8" x14ac:dyDescent="0.25">
      <c r="A3567" s="2" t="s">
        <v>2408</v>
      </c>
      <c r="B3567" s="2" t="s">
        <v>276</v>
      </c>
      <c r="C3567" s="2" t="s">
        <v>2109</v>
      </c>
      <c r="D3567" s="2" t="s">
        <v>50</v>
      </c>
      <c r="E3567" s="2" t="s">
        <v>278</v>
      </c>
      <c r="F3567" s="5">
        <v>2</v>
      </c>
      <c r="G3567">
        <v>3</v>
      </c>
      <c r="H3567" t="s">
        <v>7033</v>
      </c>
    </row>
    <row r="3568" spans="1:8" x14ac:dyDescent="0.25">
      <c r="A3568" s="2" t="s">
        <v>2409</v>
      </c>
      <c r="B3568" s="2" t="s">
        <v>276</v>
      </c>
      <c r="C3568" s="2" t="s">
        <v>2109</v>
      </c>
      <c r="D3568" s="2" t="s">
        <v>50</v>
      </c>
      <c r="E3568" s="2" t="s">
        <v>278</v>
      </c>
      <c r="F3568" s="5">
        <v>817</v>
      </c>
      <c r="G3568">
        <v>1</v>
      </c>
      <c r="H3568" t="s">
        <v>7034</v>
      </c>
    </row>
    <row r="3569" spans="1:8" x14ac:dyDescent="0.25">
      <c r="A3569" s="2" t="s">
        <v>2409</v>
      </c>
      <c r="B3569" s="2" t="s">
        <v>276</v>
      </c>
      <c r="C3569" s="2" t="s">
        <v>277</v>
      </c>
      <c r="D3569" s="2" t="s">
        <v>50</v>
      </c>
      <c r="E3569" s="2" t="s">
        <v>278</v>
      </c>
      <c r="F3569" s="5">
        <v>12</v>
      </c>
      <c r="G3569">
        <v>2</v>
      </c>
      <c r="H3569" t="s">
        <v>7035</v>
      </c>
    </row>
    <row r="3570" spans="1:8" x14ac:dyDescent="0.25">
      <c r="A3570" s="2" t="s">
        <v>2409</v>
      </c>
      <c r="B3570" s="2" t="s">
        <v>276</v>
      </c>
      <c r="C3570" s="2" t="s">
        <v>1124</v>
      </c>
      <c r="D3570" s="2" t="s">
        <v>50</v>
      </c>
      <c r="E3570" s="2" t="s">
        <v>278</v>
      </c>
      <c r="F3570" s="5">
        <v>4</v>
      </c>
      <c r="G3570">
        <v>3</v>
      </c>
      <c r="H3570" t="s">
        <v>7036</v>
      </c>
    </row>
    <row r="3571" spans="1:8" x14ac:dyDescent="0.25">
      <c r="A3571" s="2" t="s">
        <v>2409</v>
      </c>
      <c r="B3571" s="2" t="s">
        <v>58</v>
      </c>
      <c r="C3571" s="2" t="s">
        <v>175</v>
      </c>
      <c r="D3571" s="2" t="s">
        <v>50</v>
      </c>
      <c r="E3571" s="2" t="s">
        <v>168</v>
      </c>
      <c r="F3571" s="5">
        <v>2</v>
      </c>
      <c r="G3571">
        <v>4</v>
      </c>
      <c r="H3571" t="s">
        <v>7037</v>
      </c>
    </row>
    <row r="3572" spans="1:8" x14ac:dyDescent="0.25">
      <c r="A3572" s="2" t="s">
        <v>2410</v>
      </c>
      <c r="B3572" s="2" t="s">
        <v>276</v>
      </c>
      <c r="C3572" s="2" t="s">
        <v>2109</v>
      </c>
      <c r="D3572" s="2" t="s">
        <v>50</v>
      </c>
      <c r="E3572" s="2" t="s">
        <v>278</v>
      </c>
      <c r="F3572" s="5">
        <v>172</v>
      </c>
      <c r="G3572">
        <v>1</v>
      </c>
      <c r="H3572" t="s">
        <v>7038</v>
      </c>
    </row>
    <row r="3573" spans="1:8" x14ac:dyDescent="0.25">
      <c r="A3573" s="2" t="s">
        <v>2411</v>
      </c>
      <c r="B3573" s="2" t="s">
        <v>276</v>
      </c>
      <c r="C3573" s="2" t="s">
        <v>2392</v>
      </c>
      <c r="D3573" s="2" t="s">
        <v>50</v>
      </c>
      <c r="E3573" s="2" t="s">
        <v>278</v>
      </c>
      <c r="F3573" s="5">
        <v>718</v>
      </c>
      <c r="G3573">
        <v>1</v>
      </c>
      <c r="H3573" t="s">
        <v>7039</v>
      </c>
    </row>
    <row r="3574" spans="1:8" x14ac:dyDescent="0.25">
      <c r="A3574" s="2" t="s">
        <v>2411</v>
      </c>
      <c r="B3574" s="2" t="s">
        <v>276</v>
      </c>
      <c r="C3574" s="2" t="s">
        <v>2109</v>
      </c>
      <c r="D3574" s="2" t="s">
        <v>50</v>
      </c>
      <c r="E3574" s="2" t="s">
        <v>278</v>
      </c>
      <c r="F3574" s="5">
        <v>151</v>
      </c>
      <c r="G3574">
        <v>2</v>
      </c>
      <c r="H3574" t="s">
        <v>7040</v>
      </c>
    </row>
    <row r="3575" spans="1:8" x14ac:dyDescent="0.25">
      <c r="A3575" s="2" t="s">
        <v>2411</v>
      </c>
      <c r="B3575" s="2" t="s">
        <v>276</v>
      </c>
      <c r="C3575" s="2" t="s">
        <v>1124</v>
      </c>
      <c r="D3575" s="2" t="s">
        <v>50</v>
      </c>
      <c r="E3575" s="2" t="s">
        <v>278</v>
      </c>
      <c r="F3575" s="5">
        <v>2</v>
      </c>
      <c r="G3575">
        <v>3</v>
      </c>
      <c r="H3575" t="s">
        <v>7041</v>
      </c>
    </row>
    <row r="3576" spans="1:8" x14ac:dyDescent="0.25">
      <c r="A3576" s="2" t="s">
        <v>2412</v>
      </c>
      <c r="B3576" s="2" t="s">
        <v>276</v>
      </c>
      <c r="C3576" s="2" t="s">
        <v>2392</v>
      </c>
      <c r="D3576" s="2" t="s">
        <v>50</v>
      </c>
      <c r="E3576" s="2" t="s">
        <v>278</v>
      </c>
      <c r="F3576" s="5">
        <v>18</v>
      </c>
      <c r="G3576">
        <v>1</v>
      </c>
      <c r="H3576" t="s">
        <v>7042</v>
      </c>
    </row>
    <row r="3577" spans="1:8" x14ac:dyDescent="0.25">
      <c r="A3577" s="2" t="s">
        <v>2413</v>
      </c>
      <c r="B3577" s="2" t="s">
        <v>58</v>
      </c>
      <c r="C3577" s="2" t="s">
        <v>175</v>
      </c>
      <c r="D3577" s="2" t="s">
        <v>50</v>
      </c>
      <c r="E3577" s="2" t="s">
        <v>168</v>
      </c>
      <c r="F3577" s="5">
        <v>672</v>
      </c>
      <c r="G3577">
        <v>1</v>
      </c>
      <c r="H3577" t="s">
        <v>7043</v>
      </c>
    </row>
    <row r="3578" spans="1:8" x14ac:dyDescent="0.25">
      <c r="A3578" s="2" t="s">
        <v>2414</v>
      </c>
      <c r="B3578" s="2" t="s">
        <v>276</v>
      </c>
      <c r="C3578" s="2" t="s">
        <v>2109</v>
      </c>
      <c r="D3578" s="2" t="s">
        <v>50</v>
      </c>
      <c r="E3578" s="2" t="s">
        <v>278</v>
      </c>
      <c r="F3578" s="5">
        <v>999</v>
      </c>
      <c r="G3578">
        <v>1</v>
      </c>
      <c r="H3578" t="s">
        <v>7044</v>
      </c>
    </row>
    <row r="3579" spans="1:8" x14ac:dyDescent="0.25">
      <c r="A3579" s="2" t="s">
        <v>2415</v>
      </c>
      <c r="B3579" s="2" t="s">
        <v>276</v>
      </c>
      <c r="C3579" s="2" t="s">
        <v>2109</v>
      </c>
      <c r="D3579" s="2" t="s">
        <v>50</v>
      </c>
      <c r="E3579" s="2" t="s">
        <v>278</v>
      </c>
      <c r="F3579" s="5">
        <v>859</v>
      </c>
      <c r="G3579">
        <v>1</v>
      </c>
      <c r="H3579" t="s">
        <v>7045</v>
      </c>
    </row>
    <row r="3580" spans="1:8" x14ac:dyDescent="0.25">
      <c r="A3580" s="2" t="s">
        <v>2415</v>
      </c>
      <c r="B3580" s="2" t="s">
        <v>58</v>
      </c>
      <c r="C3580" s="2" t="s">
        <v>175</v>
      </c>
      <c r="D3580" s="2" t="s">
        <v>50</v>
      </c>
      <c r="E3580" s="2" t="s">
        <v>168</v>
      </c>
      <c r="F3580" s="5">
        <v>192</v>
      </c>
      <c r="G3580">
        <v>2</v>
      </c>
      <c r="H3580" t="s">
        <v>7046</v>
      </c>
    </row>
    <row r="3581" spans="1:8" x14ac:dyDescent="0.25">
      <c r="A3581" s="2" t="s">
        <v>2415</v>
      </c>
      <c r="B3581" s="2" t="s">
        <v>276</v>
      </c>
      <c r="C3581" s="2" t="s">
        <v>1127</v>
      </c>
      <c r="D3581" s="2" t="s">
        <v>50</v>
      </c>
      <c r="E3581" s="2" t="s">
        <v>278</v>
      </c>
      <c r="F3581" s="5">
        <v>108</v>
      </c>
      <c r="G3581">
        <v>3</v>
      </c>
      <c r="H3581" t="s">
        <v>7047</v>
      </c>
    </row>
    <row r="3582" spans="1:8" x14ac:dyDescent="0.25">
      <c r="A3582" s="2" t="s">
        <v>2416</v>
      </c>
      <c r="B3582" s="2" t="s">
        <v>58</v>
      </c>
      <c r="C3582" s="2" t="s">
        <v>175</v>
      </c>
      <c r="D3582" s="2" t="s">
        <v>50</v>
      </c>
      <c r="E3582" s="2" t="s">
        <v>168</v>
      </c>
      <c r="F3582" s="5">
        <v>862</v>
      </c>
      <c r="G3582">
        <v>1</v>
      </c>
      <c r="H3582" t="s">
        <v>7048</v>
      </c>
    </row>
    <row r="3583" spans="1:8" x14ac:dyDescent="0.25">
      <c r="A3583" s="2" t="s">
        <v>2417</v>
      </c>
      <c r="B3583" s="2" t="s">
        <v>58</v>
      </c>
      <c r="C3583" s="2" t="s">
        <v>175</v>
      </c>
      <c r="D3583" s="2" t="s">
        <v>50</v>
      </c>
      <c r="E3583" s="2" t="s">
        <v>168</v>
      </c>
      <c r="F3583" s="5">
        <v>678</v>
      </c>
      <c r="G3583">
        <v>1</v>
      </c>
      <c r="H3583" t="s">
        <v>7049</v>
      </c>
    </row>
    <row r="3584" spans="1:8" x14ac:dyDescent="0.25">
      <c r="A3584" s="2" t="s">
        <v>2418</v>
      </c>
      <c r="B3584" s="2" t="s">
        <v>58</v>
      </c>
      <c r="C3584" s="2" t="s">
        <v>175</v>
      </c>
      <c r="D3584" s="2" t="s">
        <v>50</v>
      </c>
      <c r="E3584" s="2" t="s">
        <v>168</v>
      </c>
      <c r="F3584" s="5">
        <v>975</v>
      </c>
      <c r="G3584">
        <v>1</v>
      </c>
      <c r="H3584" t="s">
        <v>7050</v>
      </c>
    </row>
    <row r="3585" spans="1:8" x14ac:dyDescent="0.25">
      <c r="A3585" s="2" t="s">
        <v>2418</v>
      </c>
      <c r="B3585" s="2" t="s">
        <v>276</v>
      </c>
      <c r="C3585" s="2" t="s">
        <v>2109</v>
      </c>
      <c r="D3585" s="2" t="s">
        <v>50</v>
      </c>
      <c r="E3585" s="2" t="s">
        <v>278</v>
      </c>
      <c r="F3585" s="5">
        <v>13</v>
      </c>
      <c r="G3585">
        <v>2</v>
      </c>
      <c r="H3585" t="s">
        <v>7051</v>
      </c>
    </row>
    <row r="3586" spans="1:8" x14ac:dyDescent="0.25">
      <c r="A3586" s="2" t="s">
        <v>2419</v>
      </c>
      <c r="B3586" s="2" t="s">
        <v>58</v>
      </c>
      <c r="C3586" s="2" t="s">
        <v>175</v>
      </c>
      <c r="D3586" s="2" t="s">
        <v>50</v>
      </c>
      <c r="E3586" s="2" t="s">
        <v>168</v>
      </c>
      <c r="F3586" s="5">
        <v>885</v>
      </c>
      <c r="G3586">
        <v>1</v>
      </c>
      <c r="H3586" t="s">
        <v>7052</v>
      </c>
    </row>
    <row r="3587" spans="1:8" x14ac:dyDescent="0.25">
      <c r="A3587" s="2" t="s">
        <v>2419</v>
      </c>
      <c r="B3587" s="2" t="s">
        <v>276</v>
      </c>
      <c r="C3587" s="2" t="s">
        <v>2109</v>
      </c>
      <c r="D3587" s="2" t="s">
        <v>50</v>
      </c>
      <c r="E3587" s="2" t="s">
        <v>278</v>
      </c>
      <c r="F3587" s="5">
        <v>68</v>
      </c>
      <c r="G3587">
        <v>2</v>
      </c>
      <c r="H3587" t="s">
        <v>7053</v>
      </c>
    </row>
    <row r="3588" spans="1:8" x14ac:dyDescent="0.25">
      <c r="A3588" s="2" t="s">
        <v>2419</v>
      </c>
      <c r="B3588" s="2" t="s">
        <v>184</v>
      </c>
      <c r="C3588" s="2" t="s">
        <v>266</v>
      </c>
      <c r="D3588" s="2" t="s">
        <v>50</v>
      </c>
      <c r="E3588" s="2" t="s">
        <v>168</v>
      </c>
      <c r="F3588" s="5">
        <v>57</v>
      </c>
      <c r="G3588">
        <v>3</v>
      </c>
      <c r="H3588" t="s">
        <v>7054</v>
      </c>
    </row>
    <row r="3589" spans="1:8" x14ac:dyDescent="0.25">
      <c r="A3589" s="2" t="s">
        <v>2419</v>
      </c>
      <c r="B3589" s="2" t="s">
        <v>184</v>
      </c>
      <c r="C3589" s="2" t="s">
        <v>194</v>
      </c>
      <c r="D3589" s="2" t="s">
        <v>50</v>
      </c>
      <c r="E3589" s="2" t="s">
        <v>168</v>
      </c>
      <c r="F3589" s="5">
        <v>15</v>
      </c>
      <c r="G3589">
        <v>4</v>
      </c>
      <c r="H3589" t="s">
        <v>7055</v>
      </c>
    </row>
    <row r="3590" spans="1:8" x14ac:dyDescent="0.25">
      <c r="A3590" s="2" t="s">
        <v>2419</v>
      </c>
      <c r="B3590" s="2" t="s">
        <v>276</v>
      </c>
      <c r="C3590" s="2" t="s">
        <v>277</v>
      </c>
      <c r="D3590" s="2" t="s">
        <v>50</v>
      </c>
      <c r="E3590" s="2" t="s">
        <v>278</v>
      </c>
      <c r="F3590" s="5">
        <v>3</v>
      </c>
      <c r="G3590">
        <v>5</v>
      </c>
      <c r="H3590" t="s">
        <v>7056</v>
      </c>
    </row>
    <row r="3591" spans="1:8" x14ac:dyDescent="0.25">
      <c r="A3591" s="2" t="s">
        <v>2420</v>
      </c>
      <c r="B3591" s="2" t="s">
        <v>276</v>
      </c>
      <c r="C3591" s="2" t="s">
        <v>277</v>
      </c>
      <c r="D3591" s="2" t="s">
        <v>50</v>
      </c>
      <c r="E3591" s="2" t="s">
        <v>278</v>
      </c>
      <c r="F3591" s="5">
        <v>518</v>
      </c>
      <c r="G3591">
        <v>1</v>
      </c>
      <c r="H3591" t="s">
        <v>7057</v>
      </c>
    </row>
    <row r="3592" spans="1:8" x14ac:dyDescent="0.25">
      <c r="A3592" s="2" t="s">
        <v>2420</v>
      </c>
      <c r="B3592" s="2" t="s">
        <v>184</v>
      </c>
      <c r="C3592" s="2" t="s">
        <v>266</v>
      </c>
      <c r="D3592" s="2" t="s">
        <v>50</v>
      </c>
      <c r="E3592" s="2" t="s">
        <v>168</v>
      </c>
      <c r="F3592" s="5">
        <v>77</v>
      </c>
      <c r="G3592">
        <v>2</v>
      </c>
      <c r="H3592" t="s">
        <v>7058</v>
      </c>
    </row>
    <row r="3593" spans="1:8" x14ac:dyDescent="0.25">
      <c r="A3593" s="2" t="s">
        <v>2420</v>
      </c>
      <c r="B3593" s="2" t="s">
        <v>58</v>
      </c>
      <c r="C3593" s="2" t="s">
        <v>175</v>
      </c>
      <c r="D3593" s="2" t="s">
        <v>50</v>
      </c>
      <c r="E3593" s="2" t="s">
        <v>168</v>
      </c>
      <c r="F3593" s="5">
        <v>1</v>
      </c>
      <c r="G3593">
        <v>3</v>
      </c>
      <c r="H3593" t="s">
        <v>7059</v>
      </c>
    </row>
    <row r="3594" spans="1:8" x14ac:dyDescent="0.25">
      <c r="A3594" s="2" t="s">
        <v>2421</v>
      </c>
      <c r="B3594" s="2" t="s">
        <v>184</v>
      </c>
      <c r="C3594" s="2" t="s">
        <v>194</v>
      </c>
      <c r="D3594" s="2" t="s">
        <v>50</v>
      </c>
      <c r="E3594" s="2" t="s">
        <v>168</v>
      </c>
      <c r="F3594" s="5">
        <v>460</v>
      </c>
      <c r="G3594">
        <v>1</v>
      </c>
      <c r="H3594" t="s">
        <v>7060</v>
      </c>
    </row>
    <row r="3595" spans="1:8" x14ac:dyDescent="0.25">
      <c r="A3595" s="2" t="s">
        <v>2421</v>
      </c>
      <c r="B3595" s="2" t="s">
        <v>58</v>
      </c>
      <c r="C3595" s="2" t="s">
        <v>175</v>
      </c>
      <c r="D3595" s="2" t="s">
        <v>50</v>
      </c>
      <c r="E3595" s="2" t="s">
        <v>168</v>
      </c>
      <c r="F3595" s="5">
        <v>152</v>
      </c>
      <c r="G3595">
        <v>2</v>
      </c>
      <c r="H3595" t="s">
        <v>7061</v>
      </c>
    </row>
    <row r="3596" spans="1:8" x14ac:dyDescent="0.25">
      <c r="A3596" s="2" t="s">
        <v>2422</v>
      </c>
      <c r="B3596" s="2" t="s">
        <v>184</v>
      </c>
      <c r="C3596" s="2" t="s">
        <v>194</v>
      </c>
      <c r="D3596" s="2" t="s">
        <v>50</v>
      </c>
      <c r="E3596" s="2" t="s">
        <v>168</v>
      </c>
      <c r="F3596" s="5">
        <v>548</v>
      </c>
      <c r="G3596">
        <v>1</v>
      </c>
      <c r="H3596" t="s">
        <v>7062</v>
      </c>
    </row>
    <row r="3597" spans="1:8" x14ac:dyDescent="0.25">
      <c r="A3597" s="2" t="s">
        <v>2423</v>
      </c>
      <c r="B3597" s="2" t="s">
        <v>58</v>
      </c>
      <c r="C3597" s="2" t="s">
        <v>175</v>
      </c>
      <c r="D3597" s="2" t="s">
        <v>50</v>
      </c>
      <c r="E3597" s="2" t="s">
        <v>168</v>
      </c>
      <c r="F3597" s="5">
        <v>203</v>
      </c>
      <c r="G3597">
        <v>1</v>
      </c>
      <c r="H3597" t="s">
        <v>7063</v>
      </c>
    </row>
    <row r="3598" spans="1:8" x14ac:dyDescent="0.25">
      <c r="A3598" s="2" t="s">
        <v>2423</v>
      </c>
      <c r="B3598" s="2" t="s">
        <v>276</v>
      </c>
      <c r="C3598" s="2" t="s">
        <v>2109</v>
      </c>
      <c r="D3598" s="2" t="s">
        <v>50</v>
      </c>
      <c r="E3598" s="2" t="s">
        <v>278</v>
      </c>
      <c r="F3598" s="5">
        <v>43</v>
      </c>
      <c r="G3598">
        <v>2</v>
      </c>
      <c r="H3598" t="s">
        <v>7064</v>
      </c>
    </row>
    <row r="3599" spans="1:8" x14ac:dyDescent="0.25">
      <c r="A3599" s="2" t="s">
        <v>2424</v>
      </c>
      <c r="B3599" s="2" t="s">
        <v>58</v>
      </c>
      <c r="C3599" s="2" t="s">
        <v>799</v>
      </c>
      <c r="D3599" s="2" t="s">
        <v>50</v>
      </c>
      <c r="E3599" s="2" t="s">
        <v>457</v>
      </c>
      <c r="F3599" s="5">
        <v>306</v>
      </c>
      <c r="G3599">
        <v>1</v>
      </c>
      <c r="H3599" t="s">
        <v>7065</v>
      </c>
    </row>
    <row r="3600" spans="1:8" x14ac:dyDescent="0.25">
      <c r="A3600" s="2" t="s">
        <v>2425</v>
      </c>
      <c r="B3600" s="2" t="s">
        <v>58</v>
      </c>
      <c r="C3600" s="2" t="s">
        <v>799</v>
      </c>
      <c r="D3600" s="2" t="s">
        <v>50</v>
      </c>
      <c r="E3600" s="2" t="s">
        <v>457</v>
      </c>
      <c r="F3600" s="5">
        <v>823</v>
      </c>
      <c r="G3600">
        <v>1</v>
      </c>
      <c r="H3600" t="s">
        <v>7066</v>
      </c>
    </row>
    <row r="3601" spans="1:8" x14ac:dyDescent="0.25">
      <c r="A3601" s="2" t="s">
        <v>2426</v>
      </c>
      <c r="B3601" s="2" t="s">
        <v>58</v>
      </c>
      <c r="C3601" s="2" t="s">
        <v>799</v>
      </c>
      <c r="D3601" s="2" t="s">
        <v>50</v>
      </c>
      <c r="E3601" s="2" t="s">
        <v>457</v>
      </c>
      <c r="F3601" s="5">
        <v>869</v>
      </c>
      <c r="G3601">
        <v>1</v>
      </c>
      <c r="H3601" t="s">
        <v>7067</v>
      </c>
    </row>
    <row r="3602" spans="1:8" x14ac:dyDescent="0.25">
      <c r="A3602" s="2" t="s">
        <v>2427</v>
      </c>
      <c r="B3602" s="2" t="s">
        <v>58</v>
      </c>
      <c r="C3602" s="2" t="s">
        <v>799</v>
      </c>
      <c r="D3602" s="2" t="s">
        <v>50</v>
      </c>
      <c r="E3602" s="2" t="s">
        <v>457</v>
      </c>
      <c r="F3602" s="5">
        <v>948</v>
      </c>
      <c r="G3602">
        <v>1</v>
      </c>
      <c r="H3602" t="s">
        <v>7068</v>
      </c>
    </row>
    <row r="3603" spans="1:8" x14ac:dyDescent="0.25">
      <c r="A3603" s="2" t="s">
        <v>2428</v>
      </c>
      <c r="B3603" s="2" t="s">
        <v>58</v>
      </c>
      <c r="C3603" s="2" t="s">
        <v>799</v>
      </c>
      <c r="D3603" s="2" t="s">
        <v>50</v>
      </c>
      <c r="E3603" s="2" t="s">
        <v>457</v>
      </c>
      <c r="F3603" s="5">
        <v>1017</v>
      </c>
      <c r="G3603">
        <v>1</v>
      </c>
      <c r="H3603" t="s">
        <v>7069</v>
      </c>
    </row>
    <row r="3604" spans="1:8" x14ac:dyDescent="0.25">
      <c r="A3604" s="2" t="s">
        <v>2428</v>
      </c>
      <c r="B3604" s="2" t="s">
        <v>58</v>
      </c>
      <c r="C3604" s="2" t="s">
        <v>1717</v>
      </c>
      <c r="D3604" s="2" t="s">
        <v>50</v>
      </c>
      <c r="E3604" s="2" t="s">
        <v>457</v>
      </c>
      <c r="F3604" s="5">
        <v>1</v>
      </c>
      <c r="G3604">
        <v>2</v>
      </c>
      <c r="H3604" t="s">
        <v>7070</v>
      </c>
    </row>
    <row r="3605" spans="1:8" x14ac:dyDescent="0.25">
      <c r="A3605" s="2" t="s">
        <v>2429</v>
      </c>
      <c r="B3605" s="2" t="s">
        <v>58</v>
      </c>
      <c r="C3605" s="2" t="s">
        <v>799</v>
      </c>
      <c r="D3605" s="2" t="s">
        <v>50</v>
      </c>
      <c r="E3605" s="2" t="s">
        <v>457</v>
      </c>
      <c r="F3605" s="5">
        <v>490</v>
      </c>
      <c r="G3605">
        <v>1</v>
      </c>
      <c r="H3605" t="s">
        <v>7071</v>
      </c>
    </row>
    <row r="3606" spans="1:8" x14ac:dyDescent="0.25">
      <c r="A3606" s="2" t="s">
        <v>2429</v>
      </c>
      <c r="B3606" s="2" t="s">
        <v>58</v>
      </c>
      <c r="C3606" s="2" t="s">
        <v>1717</v>
      </c>
      <c r="D3606" s="2" t="s">
        <v>50</v>
      </c>
      <c r="E3606" s="2" t="s">
        <v>457</v>
      </c>
      <c r="F3606" s="5">
        <v>251</v>
      </c>
      <c r="G3606">
        <v>2</v>
      </c>
      <c r="H3606" t="s">
        <v>7072</v>
      </c>
    </row>
    <row r="3607" spans="1:8" x14ac:dyDescent="0.25">
      <c r="A3607" s="2" t="s">
        <v>2430</v>
      </c>
      <c r="B3607" s="2" t="s">
        <v>58</v>
      </c>
      <c r="C3607" s="2" t="s">
        <v>795</v>
      </c>
      <c r="D3607" s="2" t="s">
        <v>50</v>
      </c>
      <c r="E3607" s="2" t="s">
        <v>457</v>
      </c>
      <c r="F3607" s="5">
        <v>834</v>
      </c>
      <c r="G3607">
        <v>1</v>
      </c>
      <c r="H3607" t="s">
        <v>7073</v>
      </c>
    </row>
    <row r="3608" spans="1:8" x14ac:dyDescent="0.25">
      <c r="A3608" s="2" t="s">
        <v>2430</v>
      </c>
      <c r="B3608" s="2" t="s">
        <v>58</v>
      </c>
      <c r="C3608" s="2" t="s">
        <v>799</v>
      </c>
      <c r="D3608" s="2" t="s">
        <v>50</v>
      </c>
      <c r="E3608" s="2" t="s">
        <v>457</v>
      </c>
      <c r="F3608" s="5">
        <v>3</v>
      </c>
      <c r="G3608">
        <v>2</v>
      </c>
      <c r="H3608" t="s">
        <v>7074</v>
      </c>
    </row>
    <row r="3609" spans="1:8" x14ac:dyDescent="0.25">
      <c r="A3609" s="2" t="s">
        <v>2431</v>
      </c>
      <c r="B3609" s="2" t="s">
        <v>58</v>
      </c>
      <c r="C3609" s="2" t="s">
        <v>795</v>
      </c>
      <c r="D3609" s="2" t="s">
        <v>50</v>
      </c>
      <c r="E3609" s="2" t="s">
        <v>457</v>
      </c>
      <c r="F3609" s="5">
        <v>997</v>
      </c>
      <c r="G3609">
        <v>1</v>
      </c>
      <c r="H3609" t="s">
        <v>7075</v>
      </c>
    </row>
    <row r="3610" spans="1:8" x14ac:dyDescent="0.25">
      <c r="A3610" s="2" t="s">
        <v>2432</v>
      </c>
      <c r="B3610" s="2" t="s">
        <v>58</v>
      </c>
      <c r="C3610" s="2" t="s">
        <v>799</v>
      </c>
      <c r="D3610" s="2" t="s">
        <v>50</v>
      </c>
      <c r="E3610" s="2" t="s">
        <v>457</v>
      </c>
      <c r="F3610" s="5">
        <v>9</v>
      </c>
      <c r="G3610">
        <v>1</v>
      </c>
      <c r="H3610" t="s">
        <v>7076</v>
      </c>
    </row>
    <row r="3611" spans="1:8" x14ac:dyDescent="0.25">
      <c r="A3611" s="2" t="s">
        <v>2433</v>
      </c>
      <c r="B3611" s="2" t="s">
        <v>58</v>
      </c>
      <c r="C3611" s="2" t="s">
        <v>2434</v>
      </c>
      <c r="D3611" s="2" t="s">
        <v>50</v>
      </c>
      <c r="E3611" s="2" t="s">
        <v>51</v>
      </c>
      <c r="F3611" s="5">
        <v>735</v>
      </c>
      <c r="G3611">
        <v>1</v>
      </c>
      <c r="H3611" t="s">
        <v>7077</v>
      </c>
    </row>
    <row r="3612" spans="1:8" x14ac:dyDescent="0.25">
      <c r="A3612" s="2" t="s">
        <v>2435</v>
      </c>
      <c r="B3612" s="2" t="s">
        <v>58</v>
      </c>
      <c r="C3612" s="2" t="s">
        <v>2434</v>
      </c>
      <c r="D3612" s="2" t="s">
        <v>50</v>
      </c>
      <c r="E3612" s="2" t="s">
        <v>51</v>
      </c>
      <c r="F3612" s="5">
        <v>688</v>
      </c>
      <c r="G3612">
        <v>1</v>
      </c>
      <c r="H3612" t="s">
        <v>7078</v>
      </c>
    </row>
    <row r="3613" spans="1:8" x14ac:dyDescent="0.25">
      <c r="A3613" s="2" t="s">
        <v>2436</v>
      </c>
      <c r="B3613" s="2" t="s">
        <v>466</v>
      </c>
      <c r="C3613" s="2" t="s">
        <v>587</v>
      </c>
      <c r="D3613" s="2" t="s">
        <v>50</v>
      </c>
      <c r="E3613" s="2" t="s">
        <v>51</v>
      </c>
      <c r="F3613" s="5">
        <v>306</v>
      </c>
      <c r="G3613">
        <v>1</v>
      </c>
      <c r="H3613" t="s">
        <v>7079</v>
      </c>
    </row>
    <row r="3614" spans="1:8" x14ac:dyDescent="0.25">
      <c r="A3614" s="2" t="s">
        <v>2436</v>
      </c>
      <c r="B3614" s="2" t="s">
        <v>466</v>
      </c>
      <c r="C3614" s="2" t="s">
        <v>585</v>
      </c>
      <c r="D3614" s="2" t="s">
        <v>50</v>
      </c>
      <c r="E3614" s="2" t="s">
        <v>51</v>
      </c>
      <c r="F3614" s="5">
        <v>108</v>
      </c>
      <c r="G3614">
        <v>2</v>
      </c>
      <c r="H3614" t="s">
        <v>7080</v>
      </c>
    </row>
    <row r="3615" spans="1:8" x14ac:dyDescent="0.25">
      <c r="A3615" s="2" t="s">
        <v>2436</v>
      </c>
      <c r="B3615" s="2" t="s">
        <v>466</v>
      </c>
      <c r="C3615" s="2" t="s">
        <v>2437</v>
      </c>
      <c r="D3615" s="2" t="s">
        <v>50</v>
      </c>
      <c r="E3615" s="2" t="s">
        <v>51</v>
      </c>
      <c r="F3615" s="5">
        <v>30</v>
      </c>
      <c r="G3615">
        <v>3</v>
      </c>
      <c r="H3615" t="s">
        <v>7081</v>
      </c>
    </row>
    <row r="3616" spans="1:8" x14ac:dyDescent="0.25">
      <c r="A3616" s="2" t="s">
        <v>2438</v>
      </c>
      <c r="B3616" s="2" t="s">
        <v>466</v>
      </c>
      <c r="C3616" s="2" t="s">
        <v>587</v>
      </c>
      <c r="D3616" s="2" t="s">
        <v>50</v>
      </c>
      <c r="E3616" s="2" t="s">
        <v>51</v>
      </c>
      <c r="F3616" s="5">
        <v>398</v>
      </c>
      <c r="G3616">
        <v>1</v>
      </c>
      <c r="H3616" t="s">
        <v>7082</v>
      </c>
    </row>
    <row r="3617" spans="1:8" x14ac:dyDescent="0.25">
      <c r="A3617" s="2" t="s">
        <v>2439</v>
      </c>
      <c r="B3617" s="2" t="s">
        <v>466</v>
      </c>
      <c r="C3617" s="2" t="s">
        <v>587</v>
      </c>
      <c r="D3617" s="2" t="s">
        <v>50</v>
      </c>
      <c r="E3617" s="2" t="s">
        <v>51</v>
      </c>
      <c r="F3617" s="5">
        <v>499</v>
      </c>
      <c r="G3617">
        <v>1</v>
      </c>
      <c r="H3617" t="s">
        <v>7083</v>
      </c>
    </row>
    <row r="3618" spans="1:8" x14ac:dyDescent="0.25">
      <c r="A3618" s="2" t="s">
        <v>2440</v>
      </c>
      <c r="B3618" s="2" t="s">
        <v>466</v>
      </c>
      <c r="C3618" s="2" t="s">
        <v>587</v>
      </c>
      <c r="D3618" s="2" t="s">
        <v>50</v>
      </c>
      <c r="E3618" s="2" t="s">
        <v>51</v>
      </c>
      <c r="F3618" s="5">
        <v>738</v>
      </c>
      <c r="G3618">
        <v>1</v>
      </c>
      <c r="H3618" t="s">
        <v>7084</v>
      </c>
    </row>
    <row r="3619" spans="1:8" x14ac:dyDescent="0.25">
      <c r="A3619" s="2" t="s">
        <v>2441</v>
      </c>
      <c r="B3619" s="2" t="s">
        <v>466</v>
      </c>
      <c r="C3619" s="2" t="s">
        <v>587</v>
      </c>
      <c r="D3619" s="2" t="s">
        <v>50</v>
      </c>
      <c r="E3619" s="2" t="s">
        <v>51</v>
      </c>
      <c r="F3619" s="5">
        <v>626</v>
      </c>
      <c r="G3619">
        <v>1</v>
      </c>
      <c r="H3619" t="s">
        <v>7085</v>
      </c>
    </row>
    <row r="3620" spans="1:8" x14ac:dyDescent="0.25">
      <c r="A3620" s="2" t="s">
        <v>2442</v>
      </c>
      <c r="B3620" s="2" t="s">
        <v>466</v>
      </c>
      <c r="C3620" s="2" t="s">
        <v>587</v>
      </c>
      <c r="D3620" s="2" t="s">
        <v>50</v>
      </c>
      <c r="E3620" s="2" t="s">
        <v>51</v>
      </c>
      <c r="F3620" s="5">
        <v>618</v>
      </c>
      <c r="G3620">
        <v>1</v>
      </c>
      <c r="H3620" t="s">
        <v>7086</v>
      </c>
    </row>
    <row r="3621" spans="1:8" x14ac:dyDescent="0.25">
      <c r="A3621" s="2" t="s">
        <v>2442</v>
      </c>
      <c r="B3621" s="2" t="s">
        <v>58</v>
      </c>
      <c r="C3621" s="2" t="s">
        <v>591</v>
      </c>
      <c r="D3621" s="2" t="s">
        <v>50</v>
      </c>
      <c r="E3621" s="2" t="s">
        <v>51</v>
      </c>
      <c r="F3621" s="5">
        <v>10</v>
      </c>
      <c r="G3621">
        <v>2</v>
      </c>
      <c r="H3621" t="s">
        <v>7087</v>
      </c>
    </row>
    <row r="3622" spans="1:8" x14ac:dyDescent="0.25">
      <c r="A3622" s="2" t="s">
        <v>2443</v>
      </c>
      <c r="B3622" s="2" t="s">
        <v>58</v>
      </c>
      <c r="C3622" s="2" t="s">
        <v>591</v>
      </c>
      <c r="D3622" s="2" t="s">
        <v>50</v>
      </c>
      <c r="E3622" s="2" t="s">
        <v>51</v>
      </c>
      <c r="F3622" s="5">
        <v>735</v>
      </c>
      <c r="G3622">
        <v>1</v>
      </c>
      <c r="H3622" t="s">
        <v>7088</v>
      </c>
    </row>
    <row r="3623" spans="1:8" x14ac:dyDescent="0.25">
      <c r="A3623" s="2" t="s">
        <v>2443</v>
      </c>
      <c r="B3623" s="2" t="s">
        <v>466</v>
      </c>
      <c r="C3623" s="2" t="s">
        <v>587</v>
      </c>
      <c r="D3623" s="2" t="s">
        <v>50</v>
      </c>
      <c r="E3623" s="2" t="s">
        <v>51</v>
      </c>
      <c r="F3623" s="5">
        <v>6</v>
      </c>
      <c r="G3623">
        <v>2</v>
      </c>
      <c r="H3623" t="s">
        <v>7089</v>
      </c>
    </row>
    <row r="3624" spans="1:8" x14ac:dyDescent="0.25">
      <c r="A3624" s="2" t="s">
        <v>2444</v>
      </c>
      <c r="B3624" s="2" t="s">
        <v>58</v>
      </c>
      <c r="C3624" s="2" t="s">
        <v>2434</v>
      </c>
      <c r="D3624" s="2" t="s">
        <v>50</v>
      </c>
      <c r="E3624" s="2" t="s">
        <v>51</v>
      </c>
      <c r="F3624" s="5">
        <v>675</v>
      </c>
      <c r="G3624">
        <v>1</v>
      </c>
      <c r="H3624" t="s">
        <v>7090</v>
      </c>
    </row>
    <row r="3625" spans="1:8" x14ac:dyDescent="0.25">
      <c r="A3625" s="2" t="s">
        <v>2444</v>
      </c>
      <c r="B3625" s="2" t="s">
        <v>466</v>
      </c>
      <c r="C3625" s="2" t="s">
        <v>2437</v>
      </c>
      <c r="D3625" s="2" t="s">
        <v>50</v>
      </c>
      <c r="E3625" s="2" t="s">
        <v>51</v>
      </c>
      <c r="F3625" s="5">
        <v>10</v>
      </c>
      <c r="G3625">
        <v>2</v>
      </c>
      <c r="H3625" t="s">
        <v>7091</v>
      </c>
    </row>
    <row r="3626" spans="1:8" x14ac:dyDescent="0.25">
      <c r="A3626" s="2" t="s">
        <v>2445</v>
      </c>
      <c r="B3626" s="2" t="s">
        <v>58</v>
      </c>
      <c r="C3626" s="2" t="s">
        <v>2434</v>
      </c>
      <c r="D3626" s="2" t="s">
        <v>50</v>
      </c>
      <c r="E3626" s="2" t="s">
        <v>51</v>
      </c>
      <c r="F3626" s="5">
        <v>3</v>
      </c>
      <c r="G3626">
        <v>1</v>
      </c>
      <c r="H3626" t="s">
        <v>7092</v>
      </c>
    </row>
    <row r="3627" spans="1:8" x14ac:dyDescent="0.25">
      <c r="A3627" s="2" t="s">
        <v>2446</v>
      </c>
      <c r="B3627" s="2" t="s">
        <v>58</v>
      </c>
      <c r="C3627" s="2" t="s">
        <v>2434</v>
      </c>
      <c r="D3627" s="2" t="s">
        <v>50</v>
      </c>
      <c r="E3627" s="2" t="s">
        <v>51</v>
      </c>
      <c r="F3627" s="5">
        <v>398</v>
      </c>
      <c r="G3627">
        <v>1</v>
      </c>
      <c r="H3627" t="s">
        <v>7093</v>
      </c>
    </row>
    <row r="3628" spans="1:8" x14ac:dyDescent="0.25">
      <c r="A3628" s="2" t="s">
        <v>2446</v>
      </c>
      <c r="B3628" s="2" t="s">
        <v>466</v>
      </c>
      <c r="C3628" s="2" t="s">
        <v>2437</v>
      </c>
      <c r="D3628" s="2" t="s">
        <v>50</v>
      </c>
      <c r="E3628" s="2" t="s">
        <v>51</v>
      </c>
      <c r="F3628" s="5">
        <v>193</v>
      </c>
      <c r="G3628">
        <v>2</v>
      </c>
      <c r="H3628" t="s">
        <v>7094</v>
      </c>
    </row>
    <row r="3629" spans="1:8" x14ac:dyDescent="0.25">
      <c r="A3629" s="2" t="s">
        <v>2447</v>
      </c>
      <c r="B3629" s="2" t="s">
        <v>466</v>
      </c>
      <c r="C3629" s="2" t="s">
        <v>2437</v>
      </c>
      <c r="D3629" s="2" t="s">
        <v>50</v>
      </c>
      <c r="E3629" s="2" t="s">
        <v>51</v>
      </c>
      <c r="F3629" s="5">
        <v>530</v>
      </c>
      <c r="G3629">
        <v>1</v>
      </c>
      <c r="H3629" t="s">
        <v>7095</v>
      </c>
    </row>
    <row r="3630" spans="1:8" x14ac:dyDescent="0.25">
      <c r="A3630" s="2" t="s">
        <v>2448</v>
      </c>
      <c r="B3630" s="2" t="s">
        <v>466</v>
      </c>
      <c r="C3630" s="2" t="s">
        <v>2437</v>
      </c>
      <c r="D3630" s="2" t="s">
        <v>50</v>
      </c>
      <c r="E3630" s="2" t="s">
        <v>51</v>
      </c>
      <c r="F3630" s="5">
        <v>530</v>
      </c>
      <c r="G3630">
        <v>1</v>
      </c>
      <c r="H3630" t="s">
        <v>7096</v>
      </c>
    </row>
    <row r="3631" spans="1:8" x14ac:dyDescent="0.25">
      <c r="A3631" s="2" t="s">
        <v>2449</v>
      </c>
      <c r="B3631" s="2" t="s">
        <v>466</v>
      </c>
      <c r="C3631" s="2" t="s">
        <v>2437</v>
      </c>
      <c r="D3631" s="2" t="s">
        <v>50</v>
      </c>
      <c r="E3631" s="2" t="s">
        <v>51</v>
      </c>
      <c r="F3631" s="5">
        <v>717</v>
      </c>
      <c r="G3631">
        <v>1</v>
      </c>
      <c r="H3631" t="s">
        <v>7097</v>
      </c>
    </row>
    <row r="3632" spans="1:8" x14ac:dyDescent="0.25">
      <c r="A3632" s="2" t="s">
        <v>2449</v>
      </c>
      <c r="B3632" s="2" t="s">
        <v>466</v>
      </c>
      <c r="C3632" s="2" t="s">
        <v>2450</v>
      </c>
      <c r="D3632" s="2" t="s">
        <v>50</v>
      </c>
      <c r="E3632" s="2" t="s">
        <v>51</v>
      </c>
      <c r="F3632" s="5">
        <v>11</v>
      </c>
      <c r="G3632">
        <v>2</v>
      </c>
      <c r="H3632" t="s">
        <v>7098</v>
      </c>
    </row>
    <row r="3633" spans="1:8" x14ac:dyDescent="0.25">
      <c r="A3633" s="2" t="s">
        <v>2449</v>
      </c>
      <c r="B3633" s="2" t="s">
        <v>466</v>
      </c>
      <c r="C3633" s="2" t="s">
        <v>587</v>
      </c>
      <c r="D3633" s="2" t="s">
        <v>50</v>
      </c>
      <c r="E3633" s="2" t="s">
        <v>51</v>
      </c>
      <c r="F3633" s="5">
        <v>1</v>
      </c>
      <c r="G3633">
        <v>3</v>
      </c>
      <c r="H3633" t="s">
        <v>7099</v>
      </c>
    </row>
    <row r="3634" spans="1:8" x14ac:dyDescent="0.25">
      <c r="A3634" s="2" t="s">
        <v>2451</v>
      </c>
      <c r="B3634" s="2" t="s">
        <v>466</v>
      </c>
      <c r="C3634" s="2" t="s">
        <v>2450</v>
      </c>
      <c r="D3634" s="2" t="s">
        <v>50</v>
      </c>
      <c r="E3634" s="2" t="s">
        <v>51</v>
      </c>
      <c r="F3634" s="5">
        <v>1127</v>
      </c>
      <c r="G3634">
        <v>1</v>
      </c>
      <c r="H3634" t="s">
        <v>7100</v>
      </c>
    </row>
    <row r="3635" spans="1:8" x14ac:dyDescent="0.25">
      <c r="A3635" s="2" t="s">
        <v>2451</v>
      </c>
      <c r="B3635" s="2" t="s">
        <v>466</v>
      </c>
      <c r="C3635" s="2" t="s">
        <v>587</v>
      </c>
      <c r="D3635" s="2" t="s">
        <v>50</v>
      </c>
      <c r="E3635" s="2" t="s">
        <v>51</v>
      </c>
      <c r="F3635" s="5">
        <v>1</v>
      </c>
      <c r="G3635">
        <v>2</v>
      </c>
      <c r="H3635" t="s">
        <v>7101</v>
      </c>
    </row>
    <row r="3636" spans="1:8" x14ac:dyDescent="0.25">
      <c r="A3636" s="2" t="s">
        <v>2452</v>
      </c>
      <c r="B3636" s="2" t="s">
        <v>466</v>
      </c>
      <c r="C3636" s="2" t="s">
        <v>2450</v>
      </c>
      <c r="D3636" s="2" t="s">
        <v>50</v>
      </c>
      <c r="E3636" s="2" t="s">
        <v>51</v>
      </c>
      <c r="F3636" s="5">
        <v>869</v>
      </c>
      <c r="G3636">
        <v>1</v>
      </c>
      <c r="H3636" t="s">
        <v>7102</v>
      </c>
    </row>
    <row r="3637" spans="1:8" x14ac:dyDescent="0.25">
      <c r="A3637" s="2" t="s">
        <v>2453</v>
      </c>
      <c r="B3637" s="2" t="s">
        <v>58</v>
      </c>
      <c r="C3637" s="2" t="s">
        <v>2434</v>
      </c>
      <c r="D3637" s="2" t="s">
        <v>50</v>
      </c>
      <c r="E3637" s="2" t="s">
        <v>51</v>
      </c>
      <c r="F3637" s="5">
        <v>1026</v>
      </c>
      <c r="G3637">
        <v>1</v>
      </c>
      <c r="H3637" t="s">
        <v>7103</v>
      </c>
    </row>
    <row r="3638" spans="1:8" x14ac:dyDescent="0.25">
      <c r="A3638" s="2" t="s">
        <v>2453</v>
      </c>
      <c r="B3638" s="2" t="s">
        <v>466</v>
      </c>
      <c r="C3638" s="2" t="s">
        <v>2437</v>
      </c>
      <c r="D3638" s="2" t="s">
        <v>50</v>
      </c>
      <c r="E3638" s="2" t="s">
        <v>51</v>
      </c>
      <c r="F3638" s="5">
        <v>21</v>
      </c>
      <c r="G3638">
        <v>2</v>
      </c>
      <c r="H3638" t="s">
        <v>7104</v>
      </c>
    </row>
    <row r="3639" spans="1:8" x14ac:dyDescent="0.25">
      <c r="A3639" s="2" t="s">
        <v>2453</v>
      </c>
      <c r="B3639" s="2" t="s">
        <v>466</v>
      </c>
      <c r="C3639" s="2" t="s">
        <v>2450</v>
      </c>
      <c r="D3639" s="2" t="s">
        <v>50</v>
      </c>
      <c r="E3639" s="2" t="s">
        <v>51</v>
      </c>
      <c r="F3639" s="5">
        <v>12</v>
      </c>
      <c r="G3639">
        <v>3</v>
      </c>
      <c r="H3639" t="s">
        <v>7105</v>
      </c>
    </row>
    <row r="3640" spans="1:8" x14ac:dyDescent="0.25">
      <c r="A3640" s="2" t="s">
        <v>2454</v>
      </c>
      <c r="B3640" s="2" t="s">
        <v>58</v>
      </c>
      <c r="C3640" s="2" t="s">
        <v>2434</v>
      </c>
      <c r="D3640" s="2" t="s">
        <v>50</v>
      </c>
      <c r="E3640" s="2" t="s">
        <v>51</v>
      </c>
      <c r="F3640" s="5">
        <v>135</v>
      </c>
      <c r="G3640">
        <v>1</v>
      </c>
      <c r="H3640" t="s">
        <v>7106</v>
      </c>
    </row>
    <row r="3641" spans="1:8" x14ac:dyDescent="0.25">
      <c r="A3641" s="2" t="s">
        <v>2455</v>
      </c>
      <c r="B3641" s="2" t="s">
        <v>58</v>
      </c>
      <c r="C3641" s="2" t="s">
        <v>2456</v>
      </c>
      <c r="D3641" s="2" t="s">
        <v>50</v>
      </c>
      <c r="E3641" s="2" t="s">
        <v>70</v>
      </c>
      <c r="F3641" s="5">
        <v>972</v>
      </c>
      <c r="G3641">
        <v>1</v>
      </c>
      <c r="H3641" t="s">
        <v>7107</v>
      </c>
    </row>
    <row r="3642" spans="1:8" x14ac:dyDescent="0.25">
      <c r="A3642" s="2" t="s">
        <v>2457</v>
      </c>
      <c r="B3642" s="2" t="s">
        <v>140</v>
      </c>
      <c r="C3642" s="2" t="s">
        <v>717</v>
      </c>
      <c r="D3642" s="2" t="s">
        <v>50</v>
      </c>
      <c r="E3642" s="2" t="s">
        <v>70</v>
      </c>
      <c r="F3642" s="5">
        <v>747</v>
      </c>
      <c r="G3642">
        <v>1</v>
      </c>
      <c r="H3642" t="s">
        <v>7108</v>
      </c>
    </row>
    <row r="3643" spans="1:8" x14ac:dyDescent="0.25">
      <c r="A3643" s="2" t="s">
        <v>2457</v>
      </c>
      <c r="B3643" s="2" t="s">
        <v>140</v>
      </c>
      <c r="C3643" s="2" t="s">
        <v>760</v>
      </c>
      <c r="D3643" s="2" t="s">
        <v>50</v>
      </c>
      <c r="E3643" s="2" t="s">
        <v>70</v>
      </c>
      <c r="F3643" s="5">
        <v>56</v>
      </c>
      <c r="G3643">
        <v>2</v>
      </c>
      <c r="H3643" t="s">
        <v>7109</v>
      </c>
    </row>
    <row r="3644" spans="1:8" x14ac:dyDescent="0.25">
      <c r="A3644" s="2" t="s">
        <v>2457</v>
      </c>
      <c r="B3644" s="2" t="s">
        <v>140</v>
      </c>
      <c r="C3644" s="2" t="s">
        <v>2458</v>
      </c>
      <c r="D3644" s="2" t="s">
        <v>50</v>
      </c>
      <c r="E3644" s="2" t="s">
        <v>70</v>
      </c>
      <c r="F3644" s="5">
        <v>1</v>
      </c>
      <c r="G3644">
        <v>3</v>
      </c>
      <c r="H3644" t="s">
        <v>7110</v>
      </c>
    </row>
    <row r="3645" spans="1:8" x14ac:dyDescent="0.25">
      <c r="A3645" s="2" t="s">
        <v>2459</v>
      </c>
      <c r="B3645" s="2" t="s">
        <v>140</v>
      </c>
      <c r="C3645" s="2" t="s">
        <v>717</v>
      </c>
      <c r="D3645" s="2" t="s">
        <v>50</v>
      </c>
      <c r="E3645" s="2" t="s">
        <v>70</v>
      </c>
      <c r="F3645" s="5">
        <v>143</v>
      </c>
      <c r="G3645">
        <v>1</v>
      </c>
      <c r="H3645" t="s">
        <v>7111</v>
      </c>
    </row>
    <row r="3646" spans="1:8" x14ac:dyDescent="0.25">
      <c r="A3646" s="2" t="s">
        <v>2459</v>
      </c>
      <c r="B3646" s="2" t="s">
        <v>140</v>
      </c>
      <c r="C3646" s="2" t="s">
        <v>2458</v>
      </c>
      <c r="D3646" s="2" t="s">
        <v>50</v>
      </c>
      <c r="E3646" s="2" t="s">
        <v>70</v>
      </c>
      <c r="F3646" s="5">
        <v>80</v>
      </c>
      <c r="G3646">
        <v>2</v>
      </c>
      <c r="H3646" t="s">
        <v>7112</v>
      </c>
    </row>
    <row r="3647" spans="1:8" x14ac:dyDescent="0.25">
      <c r="A3647" s="2" t="s">
        <v>2459</v>
      </c>
      <c r="B3647" s="2" t="s">
        <v>58</v>
      </c>
      <c r="C3647" s="2" t="s">
        <v>2456</v>
      </c>
      <c r="D3647" s="2" t="s">
        <v>50</v>
      </c>
      <c r="E3647" s="2" t="s">
        <v>70</v>
      </c>
      <c r="F3647" s="5">
        <v>2</v>
      </c>
      <c r="G3647">
        <v>3</v>
      </c>
      <c r="H3647" t="s">
        <v>7113</v>
      </c>
    </row>
    <row r="3648" spans="1:8" x14ac:dyDescent="0.25">
      <c r="A3648" s="2" t="s">
        <v>2460</v>
      </c>
      <c r="B3648" s="2" t="s">
        <v>140</v>
      </c>
      <c r="C3648" s="2" t="s">
        <v>2458</v>
      </c>
      <c r="D3648" s="2" t="s">
        <v>50</v>
      </c>
      <c r="E3648" s="2" t="s">
        <v>70</v>
      </c>
      <c r="F3648" s="5">
        <v>97</v>
      </c>
      <c r="G3648">
        <v>1</v>
      </c>
      <c r="H3648" t="s">
        <v>7114</v>
      </c>
    </row>
    <row r="3649" spans="1:8" x14ac:dyDescent="0.25">
      <c r="A3649" s="2" t="s">
        <v>2460</v>
      </c>
      <c r="B3649" s="2" t="s">
        <v>58</v>
      </c>
      <c r="C3649" s="2" t="s">
        <v>2456</v>
      </c>
      <c r="D3649" s="2" t="s">
        <v>50</v>
      </c>
      <c r="E3649" s="2" t="s">
        <v>70</v>
      </c>
      <c r="F3649" s="5">
        <v>14</v>
      </c>
      <c r="G3649">
        <v>2</v>
      </c>
      <c r="H3649" t="s">
        <v>7115</v>
      </c>
    </row>
    <row r="3650" spans="1:8" x14ac:dyDescent="0.25">
      <c r="A3650" s="2" t="s">
        <v>2461</v>
      </c>
      <c r="B3650" s="2" t="s">
        <v>140</v>
      </c>
      <c r="C3650" s="2" t="s">
        <v>717</v>
      </c>
      <c r="D3650" s="2" t="s">
        <v>50</v>
      </c>
      <c r="E3650" s="2" t="s">
        <v>70</v>
      </c>
      <c r="F3650" s="5">
        <v>941</v>
      </c>
      <c r="G3650">
        <v>1</v>
      </c>
      <c r="H3650" t="s">
        <v>7116</v>
      </c>
    </row>
    <row r="3651" spans="1:8" x14ac:dyDescent="0.25">
      <c r="A3651" s="2" t="s">
        <v>2462</v>
      </c>
      <c r="B3651" s="2" t="s">
        <v>140</v>
      </c>
      <c r="C3651" s="2" t="s">
        <v>760</v>
      </c>
      <c r="D3651" s="2" t="s">
        <v>50</v>
      </c>
      <c r="E3651" s="2" t="s">
        <v>70</v>
      </c>
      <c r="F3651" s="5">
        <v>636</v>
      </c>
      <c r="G3651">
        <v>1</v>
      </c>
      <c r="H3651" t="s">
        <v>7117</v>
      </c>
    </row>
    <row r="3652" spans="1:8" x14ac:dyDescent="0.25">
      <c r="A3652" s="2" t="s">
        <v>2462</v>
      </c>
      <c r="B3652" s="2" t="s">
        <v>754</v>
      </c>
      <c r="C3652" s="2" t="s">
        <v>771</v>
      </c>
      <c r="D3652" s="2" t="s">
        <v>50</v>
      </c>
      <c r="E3652" s="2" t="s">
        <v>150</v>
      </c>
      <c r="F3652" s="5">
        <v>4</v>
      </c>
      <c r="G3652">
        <v>2</v>
      </c>
      <c r="H3652" t="s">
        <v>7118</v>
      </c>
    </row>
    <row r="3653" spans="1:8" x14ac:dyDescent="0.25">
      <c r="A3653" s="2" t="s">
        <v>2462</v>
      </c>
      <c r="B3653" s="2" t="s">
        <v>140</v>
      </c>
      <c r="C3653" s="2" t="s">
        <v>717</v>
      </c>
      <c r="D3653" s="2" t="s">
        <v>50</v>
      </c>
      <c r="E3653" s="2" t="s">
        <v>70</v>
      </c>
      <c r="F3653" s="5">
        <v>3</v>
      </c>
      <c r="G3653">
        <v>3</v>
      </c>
      <c r="H3653" t="s">
        <v>7119</v>
      </c>
    </row>
    <row r="3654" spans="1:8" x14ac:dyDescent="0.25">
      <c r="A3654" s="2" t="s">
        <v>2462</v>
      </c>
      <c r="B3654" s="2" t="s">
        <v>140</v>
      </c>
      <c r="C3654" s="2" t="s">
        <v>2458</v>
      </c>
      <c r="D3654" s="2" t="s">
        <v>50</v>
      </c>
      <c r="E3654" s="2" t="s">
        <v>70</v>
      </c>
      <c r="F3654" s="5">
        <v>2</v>
      </c>
      <c r="G3654">
        <v>4</v>
      </c>
      <c r="H3654" t="s">
        <v>7120</v>
      </c>
    </row>
    <row r="3655" spans="1:8" x14ac:dyDescent="0.25">
      <c r="A3655" s="2" t="s">
        <v>2463</v>
      </c>
      <c r="B3655" s="2" t="s">
        <v>140</v>
      </c>
      <c r="C3655" s="2" t="s">
        <v>2458</v>
      </c>
      <c r="D3655" s="2" t="s">
        <v>50</v>
      </c>
      <c r="E3655" s="2" t="s">
        <v>70</v>
      </c>
      <c r="F3655" s="5">
        <v>663</v>
      </c>
      <c r="G3655">
        <v>1</v>
      </c>
      <c r="H3655" t="s">
        <v>7121</v>
      </c>
    </row>
    <row r="3656" spans="1:8" x14ac:dyDescent="0.25">
      <c r="A3656" s="2" t="s">
        <v>2463</v>
      </c>
      <c r="B3656" s="2" t="s">
        <v>140</v>
      </c>
      <c r="C3656" s="2" t="s">
        <v>717</v>
      </c>
      <c r="D3656" s="2" t="s">
        <v>50</v>
      </c>
      <c r="E3656" s="2" t="s">
        <v>70</v>
      </c>
      <c r="F3656" s="5">
        <v>1</v>
      </c>
      <c r="G3656">
        <v>2</v>
      </c>
      <c r="H3656" t="s">
        <v>7122</v>
      </c>
    </row>
    <row r="3657" spans="1:8" x14ac:dyDescent="0.25">
      <c r="A3657" s="2" t="s">
        <v>2464</v>
      </c>
      <c r="B3657" s="2" t="s">
        <v>140</v>
      </c>
      <c r="C3657" s="2" t="s">
        <v>2458</v>
      </c>
      <c r="D3657" s="2" t="s">
        <v>50</v>
      </c>
      <c r="E3657" s="2" t="s">
        <v>70</v>
      </c>
      <c r="F3657" s="5">
        <v>900</v>
      </c>
      <c r="G3657">
        <v>1</v>
      </c>
      <c r="H3657" t="s">
        <v>7123</v>
      </c>
    </row>
    <row r="3658" spans="1:8" x14ac:dyDescent="0.25">
      <c r="A3658" s="2" t="s">
        <v>2465</v>
      </c>
      <c r="B3658" s="2" t="s">
        <v>140</v>
      </c>
      <c r="C3658" s="2" t="s">
        <v>2458</v>
      </c>
      <c r="D3658" s="2" t="s">
        <v>50</v>
      </c>
      <c r="E3658" s="2" t="s">
        <v>70</v>
      </c>
      <c r="F3658" s="5">
        <v>846</v>
      </c>
      <c r="G3658">
        <v>1</v>
      </c>
      <c r="H3658" t="s">
        <v>7124</v>
      </c>
    </row>
    <row r="3659" spans="1:8" x14ac:dyDescent="0.25">
      <c r="A3659" s="2" t="s">
        <v>2465</v>
      </c>
      <c r="B3659" s="2" t="s">
        <v>140</v>
      </c>
      <c r="C3659" s="2" t="s">
        <v>892</v>
      </c>
      <c r="D3659" s="2" t="s">
        <v>50</v>
      </c>
      <c r="E3659" s="2" t="s">
        <v>70</v>
      </c>
      <c r="F3659" s="5">
        <v>39</v>
      </c>
      <c r="G3659">
        <v>2</v>
      </c>
      <c r="H3659" t="s">
        <v>7125</v>
      </c>
    </row>
    <row r="3660" spans="1:8" x14ac:dyDescent="0.25">
      <c r="A3660" s="2" t="s">
        <v>2466</v>
      </c>
      <c r="B3660" s="2" t="s">
        <v>140</v>
      </c>
      <c r="C3660" s="2" t="s">
        <v>2458</v>
      </c>
      <c r="D3660" s="2" t="s">
        <v>50</v>
      </c>
      <c r="E3660" s="2" t="s">
        <v>70</v>
      </c>
      <c r="F3660" s="5">
        <v>543</v>
      </c>
      <c r="G3660">
        <v>1</v>
      </c>
      <c r="H3660" t="s">
        <v>7126</v>
      </c>
    </row>
    <row r="3661" spans="1:8" x14ac:dyDescent="0.25">
      <c r="A3661" s="2" t="s">
        <v>2466</v>
      </c>
      <c r="B3661" s="2" t="s">
        <v>140</v>
      </c>
      <c r="C3661" s="2" t="s">
        <v>892</v>
      </c>
      <c r="D3661" s="2" t="s">
        <v>50</v>
      </c>
      <c r="E3661" s="2" t="s">
        <v>70</v>
      </c>
      <c r="F3661" s="5">
        <v>26</v>
      </c>
      <c r="G3661">
        <v>2</v>
      </c>
      <c r="H3661" t="s">
        <v>7127</v>
      </c>
    </row>
    <row r="3662" spans="1:8" x14ac:dyDescent="0.25">
      <c r="A3662" s="2" t="s">
        <v>2466</v>
      </c>
      <c r="B3662" s="2" t="s">
        <v>140</v>
      </c>
      <c r="C3662" s="2" t="s">
        <v>760</v>
      </c>
      <c r="D3662" s="2" t="s">
        <v>50</v>
      </c>
      <c r="E3662" s="2" t="s">
        <v>70</v>
      </c>
      <c r="F3662" s="5">
        <v>4</v>
      </c>
      <c r="G3662">
        <v>3</v>
      </c>
      <c r="H3662" t="s">
        <v>7128</v>
      </c>
    </row>
    <row r="3663" spans="1:8" x14ac:dyDescent="0.25">
      <c r="A3663" s="2" t="s">
        <v>2467</v>
      </c>
      <c r="B3663" s="2" t="s">
        <v>140</v>
      </c>
      <c r="C3663" s="2" t="s">
        <v>892</v>
      </c>
      <c r="D3663" s="2" t="s">
        <v>50</v>
      </c>
      <c r="E3663" s="2" t="s">
        <v>70</v>
      </c>
      <c r="F3663" s="5">
        <v>418</v>
      </c>
      <c r="G3663">
        <v>1</v>
      </c>
      <c r="H3663" t="s">
        <v>7129</v>
      </c>
    </row>
    <row r="3664" spans="1:8" x14ac:dyDescent="0.25">
      <c r="A3664" s="2" t="s">
        <v>2467</v>
      </c>
      <c r="B3664" s="2" t="s">
        <v>140</v>
      </c>
      <c r="C3664" s="2" t="s">
        <v>2458</v>
      </c>
      <c r="D3664" s="2" t="s">
        <v>50</v>
      </c>
      <c r="E3664" s="2" t="s">
        <v>70</v>
      </c>
      <c r="F3664" s="5">
        <v>4</v>
      </c>
      <c r="G3664">
        <v>2</v>
      </c>
      <c r="H3664" t="s">
        <v>7130</v>
      </c>
    </row>
    <row r="3665" spans="1:8" x14ac:dyDescent="0.25">
      <c r="A3665" s="2" t="s">
        <v>2467</v>
      </c>
      <c r="B3665" s="2" t="s">
        <v>58</v>
      </c>
      <c r="C3665" s="2" t="s">
        <v>721</v>
      </c>
      <c r="D3665" s="2" t="s">
        <v>50</v>
      </c>
      <c r="E3665" s="2" t="s">
        <v>70</v>
      </c>
      <c r="F3665" s="5">
        <v>1</v>
      </c>
      <c r="G3665">
        <v>3</v>
      </c>
      <c r="H3665" t="s">
        <v>7131</v>
      </c>
    </row>
    <row r="3666" spans="1:8" x14ac:dyDescent="0.25">
      <c r="A3666" s="2" t="s">
        <v>2468</v>
      </c>
      <c r="B3666" s="2" t="s">
        <v>58</v>
      </c>
      <c r="C3666" s="2" t="s">
        <v>2456</v>
      </c>
      <c r="D3666" s="2" t="s">
        <v>50</v>
      </c>
      <c r="E3666" s="2" t="s">
        <v>70</v>
      </c>
      <c r="F3666" s="5">
        <v>729</v>
      </c>
      <c r="G3666">
        <v>1</v>
      </c>
      <c r="H3666" t="s">
        <v>7132</v>
      </c>
    </row>
    <row r="3667" spans="1:8" x14ac:dyDescent="0.25">
      <c r="A3667" s="2" t="s">
        <v>2468</v>
      </c>
      <c r="B3667" s="2" t="s">
        <v>140</v>
      </c>
      <c r="C3667" s="2" t="s">
        <v>717</v>
      </c>
      <c r="D3667" s="2" t="s">
        <v>50</v>
      </c>
      <c r="E3667" s="2" t="s">
        <v>70</v>
      </c>
      <c r="F3667" s="5">
        <v>21</v>
      </c>
      <c r="G3667">
        <v>2</v>
      </c>
      <c r="H3667" t="s">
        <v>7133</v>
      </c>
    </row>
    <row r="3668" spans="1:8" x14ac:dyDescent="0.25">
      <c r="A3668" s="2" t="s">
        <v>2469</v>
      </c>
      <c r="B3668" s="2" t="s">
        <v>140</v>
      </c>
      <c r="C3668" s="2" t="s">
        <v>2458</v>
      </c>
      <c r="D3668" s="2" t="s">
        <v>50</v>
      </c>
      <c r="E3668" s="2" t="s">
        <v>70</v>
      </c>
      <c r="F3668" s="5">
        <v>213</v>
      </c>
      <c r="G3668">
        <v>1</v>
      </c>
      <c r="H3668" t="s">
        <v>7134</v>
      </c>
    </row>
    <row r="3669" spans="1:8" x14ac:dyDescent="0.25">
      <c r="A3669" s="2" t="s">
        <v>2470</v>
      </c>
      <c r="B3669" s="2" t="s">
        <v>140</v>
      </c>
      <c r="C3669" s="2" t="s">
        <v>2458</v>
      </c>
      <c r="D3669" s="2" t="s">
        <v>50</v>
      </c>
      <c r="E3669" s="2" t="s">
        <v>70</v>
      </c>
      <c r="F3669" s="5">
        <v>205</v>
      </c>
      <c r="G3669">
        <v>1</v>
      </c>
      <c r="H3669" t="s">
        <v>7135</v>
      </c>
    </row>
    <row r="3670" spans="1:8" x14ac:dyDescent="0.25">
      <c r="A3670" s="2" t="s">
        <v>2471</v>
      </c>
      <c r="B3670" s="2" t="s">
        <v>58</v>
      </c>
      <c r="C3670" s="2" t="s">
        <v>2456</v>
      </c>
      <c r="D3670" s="2" t="s">
        <v>50</v>
      </c>
      <c r="E3670" s="2" t="s">
        <v>70</v>
      </c>
      <c r="F3670" s="5">
        <v>1550</v>
      </c>
      <c r="G3670">
        <v>1</v>
      </c>
      <c r="H3670" t="s">
        <v>7136</v>
      </c>
    </row>
    <row r="3671" spans="1:8" x14ac:dyDescent="0.25">
      <c r="A3671" s="2" t="s">
        <v>2471</v>
      </c>
      <c r="B3671" s="2" t="s">
        <v>140</v>
      </c>
      <c r="C3671" s="2" t="s">
        <v>2458</v>
      </c>
      <c r="D3671" s="2" t="s">
        <v>50</v>
      </c>
      <c r="E3671" s="2" t="s">
        <v>70</v>
      </c>
      <c r="F3671" s="5">
        <v>87</v>
      </c>
      <c r="G3671">
        <v>2</v>
      </c>
      <c r="H3671" t="s">
        <v>7137</v>
      </c>
    </row>
    <row r="3672" spans="1:8" x14ac:dyDescent="0.25">
      <c r="A3672" s="2" t="s">
        <v>2471</v>
      </c>
      <c r="B3672" s="2" t="s">
        <v>140</v>
      </c>
      <c r="C3672" s="2" t="s">
        <v>717</v>
      </c>
      <c r="D3672" s="2" t="s">
        <v>50</v>
      </c>
      <c r="E3672" s="2" t="s">
        <v>70</v>
      </c>
      <c r="F3672" s="5">
        <v>8</v>
      </c>
      <c r="G3672">
        <v>3</v>
      </c>
      <c r="H3672" t="s">
        <v>7138</v>
      </c>
    </row>
    <row r="3673" spans="1:8" x14ac:dyDescent="0.25">
      <c r="A3673" s="2" t="s">
        <v>2472</v>
      </c>
      <c r="B3673" s="2" t="s">
        <v>58</v>
      </c>
      <c r="C3673" s="2" t="s">
        <v>2456</v>
      </c>
      <c r="D3673" s="2" t="s">
        <v>50</v>
      </c>
      <c r="E3673" s="2" t="s">
        <v>70</v>
      </c>
      <c r="F3673" s="5">
        <v>1608</v>
      </c>
      <c r="G3673">
        <v>1</v>
      </c>
      <c r="H3673" t="s">
        <v>7139</v>
      </c>
    </row>
    <row r="3674" spans="1:8" x14ac:dyDescent="0.25">
      <c r="A3674" s="2" t="s">
        <v>2472</v>
      </c>
      <c r="B3674" s="2" t="s">
        <v>140</v>
      </c>
      <c r="C3674" s="2" t="s">
        <v>2458</v>
      </c>
      <c r="D3674" s="2" t="s">
        <v>50</v>
      </c>
      <c r="E3674" s="2" t="s">
        <v>70</v>
      </c>
      <c r="F3674" s="5">
        <v>33</v>
      </c>
      <c r="G3674">
        <v>2</v>
      </c>
      <c r="H3674" t="s">
        <v>7140</v>
      </c>
    </row>
    <row r="3675" spans="1:8" x14ac:dyDescent="0.25">
      <c r="A3675" s="2" t="s">
        <v>2472</v>
      </c>
      <c r="B3675" s="2" t="s">
        <v>140</v>
      </c>
      <c r="C3675" s="2" t="s">
        <v>719</v>
      </c>
      <c r="D3675" s="2" t="s">
        <v>50</v>
      </c>
      <c r="E3675" s="2" t="s">
        <v>70</v>
      </c>
      <c r="F3675" s="5">
        <v>10</v>
      </c>
      <c r="G3675">
        <v>3</v>
      </c>
      <c r="H3675" t="s">
        <v>7141</v>
      </c>
    </row>
    <row r="3676" spans="1:8" x14ac:dyDescent="0.25">
      <c r="A3676" s="2" t="s">
        <v>2473</v>
      </c>
      <c r="B3676" s="2" t="s">
        <v>140</v>
      </c>
      <c r="C3676" s="2" t="s">
        <v>719</v>
      </c>
      <c r="D3676" s="2" t="s">
        <v>50</v>
      </c>
      <c r="E3676" s="2" t="s">
        <v>70</v>
      </c>
      <c r="F3676" s="5">
        <v>1984</v>
      </c>
      <c r="G3676">
        <v>1</v>
      </c>
      <c r="H3676" t="s">
        <v>7142</v>
      </c>
    </row>
    <row r="3677" spans="1:8" x14ac:dyDescent="0.25">
      <c r="A3677" s="2" t="s">
        <v>2473</v>
      </c>
      <c r="B3677" s="2" t="s">
        <v>140</v>
      </c>
      <c r="C3677" s="2" t="s">
        <v>2458</v>
      </c>
      <c r="D3677" s="2" t="s">
        <v>50</v>
      </c>
      <c r="E3677" s="2" t="s">
        <v>70</v>
      </c>
      <c r="F3677" s="5">
        <v>14</v>
      </c>
      <c r="G3677">
        <v>2</v>
      </c>
      <c r="H3677" t="s">
        <v>7143</v>
      </c>
    </row>
    <row r="3678" spans="1:8" x14ac:dyDescent="0.25">
      <c r="A3678" s="2" t="s">
        <v>2473</v>
      </c>
      <c r="B3678" s="2" t="s">
        <v>58</v>
      </c>
      <c r="C3678" s="2" t="s">
        <v>2456</v>
      </c>
      <c r="D3678" s="2" t="s">
        <v>50</v>
      </c>
      <c r="E3678" s="2" t="s">
        <v>70</v>
      </c>
      <c r="F3678" s="5">
        <v>3</v>
      </c>
      <c r="G3678">
        <v>3</v>
      </c>
      <c r="H3678" t="s">
        <v>7144</v>
      </c>
    </row>
    <row r="3679" spans="1:8" x14ac:dyDescent="0.25">
      <c r="A3679" s="2" t="s">
        <v>2474</v>
      </c>
      <c r="B3679" s="2" t="s">
        <v>140</v>
      </c>
      <c r="C3679" s="2" t="s">
        <v>719</v>
      </c>
      <c r="D3679" s="2" t="s">
        <v>50</v>
      </c>
      <c r="E3679" s="2" t="s">
        <v>70</v>
      </c>
      <c r="F3679" s="5">
        <v>36</v>
      </c>
      <c r="G3679">
        <v>1</v>
      </c>
      <c r="H3679" t="s">
        <v>7145</v>
      </c>
    </row>
    <row r="3680" spans="1:8" x14ac:dyDescent="0.25">
      <c r="A3680" s="2" t="s">
        <v>2475</v>
      </c>
      <c r="B3680" s="2" t="s">
        <v>58</v>
      </c>
      <c r="C3680" s="2" t="s">
        <v>2456</v>
      </c>
      <c r="D3680" s="2" t="s">
        <v>50</v>
      </c>
      <c r="E3680" s="2" t="s">
        <v>70</v>
      </c>
      <c r="F3680" s="5">
        <v>1528</v>
      </c>
      <c r="G3680">
        <v>1</v>
      </c>
      <c r="H3680" t="s">
        <v>7146</v>
      </c>
    </row>
    <row r="3681" spans="1:8" x14ac:dyDescent="0.25">
      <c r="A3681" s="2" t="s">
        <v>2475</v>
      </c>
      <c r="B3681" s="2" t="s">
        <v>140</v>
      </c>
      <c r="C3681" s="2" t="s">
        <v>717</v>
      </c>
      <c r="D3681" s="2" t="s">
        <v>50</v>
      </c>
      <c r="E3681" s="2" t="s">
        <v>70</v>
      </c>
      <c r="F3681" s="5">
        <v>77</v>
      </c>
      <c r="G3681">
        <v>2</v>
      </c>
      <c r="H3681" t="s">
        <v>7147</v>
      </c>
    </row>
    <row r="3682" spans="1:8" x14ac:dyDescent="0.25">
      <c r="A3682" s="2" t="s">
        <v>2475</v>
      </c>
      <c r="B3682" s="2" t="s">
        <v>140</v>
      </c>
      <c r="C3682" s="2" t="s">
        <v>719</v>
      </c>
      <c r="D3682" s="2" t="s">
        <v>50</v>
      </c>
      <c r="E3682" s="2" t="s">
        <v>70</v>
      </c>
      <c r="F3682" s="5">
        <v>9</v>
      </c>
      <c r="G3682">
        <v>3</v>
      </c>
      <c r="H3682" t="s">
        <v>7148</v>
      </c>
    </row>
    <row r="3683" spans="1:8" x14ac:dyDescent="0.25">
      <c r="A3683" s="2" t="s">
        <v>2476</v>
      </c>
      <c r="B3683" s="2" t="s">
        <v>140</v>
      </c>
      <c r="C3683" s="2" t="s">
        <v>719</v>
      </c>
      <c r="D3683" s="2" t="s">
        <v>50</v>
      </c>
      <c r="E3683" s="2" t="s">
        <v>70</v>
      </c>
      <c r="F3683" s="5">
        <v>696</v>
      </c>
      <c r="G3683">
        <v>1</v>
      </c>
      <c r="H3683" t="s">
        <v>7149</v>
      </c>
    </row>
    <row r="3684" spans="1:8" x14ac:dyDescent="0.25">
      <c r="A3684" s="2" t="s">
        <v>2476</v>
      </c>
      <c r="B3684" s="2" t="s">
        <v>58</v>
      </c>
      <c r="C3684" s="2" t="s">
        <v>551</v>
      </c>
      <c r="D3684" s="2" t="s">
        <v>50</v>
      </c>
      <c r="E3684" s="2" t="s">
        <v>199</v>
      </c>
      <c r="F3684" s="5">
        <v>555</v>
      </c>
      <c r="G3684">
        <v>2</v>
      </c>
      <c r="H3684" t="s">
        <v>7150</v>
      </c>
    </row>
    <row r="3685" spans="1:8" x14ac:dyDescent="0.25">
      <c r="A3685" s="2" t="s">
        <v>2476</v>
      </c>
      <c r="B3685" s="2" t="s">
        <v>58</v>
      </c>
      <c r="C3685" s="2" t="s">
        <v>2456</v>
      </c>
      <c r="D3685" s="2" t="s">
        <v>50</v>
      </c>
      <c r="E3685" s="2" t="s">
        <v>70</v>
      </c>
      <c r="F3685" s="5">
        <v>37</v>
      </c>
      <c r="G3685">
        <v>3</v>
      </c>
      <c r="H3685" t="s">
        <v>7151</v>
      </c>
    </row>
    <row r="3686" spans="1:8" x14ac:dyDescent="0.25">
      <c r="A3686" s="2" t="s">
        <v>2476</v>
      </c>
      <c r="B3686" s="2" t="s">
        <v>140</v>
      </c>
      <c r="C3686" s="2" t="s">
        <v>717</v>
      </c>
      <c r="D3686" s="2" t="s">
        <v>50</v>
      </c>
      <c r="E3686" s="2" t="s">
        <v>70</v>
      </c>
      <c r="F3686" s="5">
        <v>7</v>
      </c>
      <c r="G3686">
        <v>4</v>
      </c>
      <c r="H3686" t="s">
        <v>7152</v>
      </c>
    </row>
    <row r="3687" spans="1:8" x14ac:dyDescent="0.25">
      <c r="A3687" s="2" t="s">
        <v>2477</v>
      </c>
      <c r="B3687" s="2" t="s">
        <v>140</v>
      </c>
      <c r="C3687" s="2" t="s">
        <v>717</v>
      </c>
      <c r="D3687" s="2" t="s">
        <v>50</v>
      </c>
      <c r="E3687" s="2" t="s">
        <v>70</v>
      </c>
      <c r="F3687" s="5">
        <v>511</v>
      </c>
      <c r="G3687">
        <v>1</v>
      </c>
      <c r="H3687" t="s">
        <v>7153</v>
      </c>
    </row>
    <row r="3688" spans="1:8" x14ac:dyDescent="0.25">
      <c r="A3688" s="2" t="s">
        <v>2477</v>
      </c>
      <c r="B3688" s="2" t="s">
        <v>58</v>
      </c>
      <c r="C3688" s="2" t="s">
        <v>2456</v>
      </c>
      <c r="D3688" s="2" t="s">
        <v>50</v>
      </c>
      <c r="E3688" s="2" t="s">
        <v>70</v>
      </c>
      <c r="F3688" s="5">
        <v>19</v>
      </c>
      <c r="G3688">
        <v>2</v>
      </c>
      <c r="H3688" t="s">
        <v>7154</v>
      </c>
    </row>
    <row r="3689" spans="1:8" x14ac:dyDescent="0.25">
      <c r="A3689" s="2" t="s">
        <v>2478</v>
      </c>
      <c r="B3689" s="2" t="s">
        <v>140</v>
      </c>
      <c r="C3689" s="2" t="s">
        <v>717</v>
      </c>
      <c r="D3689" s="2" t="s">
        <v>50</v>
      </c>
      <c r="E3689" s="2" t="s">
        <v>70</v>
      </c>
      <c r="F3689" s="5">
        <v>304</v>
      </c>
      <c r="G3689">
        <v>1</v>
      </c>
      <c r="H3689" t="s">
        <v>7155</v>
      </c>
    </row>
    <row r="3690" spans="1:8" x14ac:dyDescent="0.25">
      <c r="A3690" s="2" t="s">
        <v>2478</v>
      </c>
      <c r="B3690" s="2" t="s">
        <v>58</v>
      </c>
      <c r="C3690" s="2" t="s">
        <v>2456</v>
      </c>
      <c r="D3690" s="2" t="s">
        <v>50</v>
      </c>
      <c r="E3690" s="2" t="s">
        <v>70</v>
      </c>
      <c r="F3690" s="5">
        <v>28</v>
      </c>
      <c r="G3690">
        <v>2</v>
      </c>
      <c r="H3690" t="s">
        <v>7156</v>
      </c>
    </row>
    <row r="3691" spans="1:8" x14ac:dyDescent="0.25">
      <c r="A3691" s="2" t="s">
        <v>2479</v>
      </c>
      <c r="B3691" s="2" t="s">
        <v>58</v>
      </c>
      <c r="C3691" s="2" t="s">
        <v>2480</v>
      </c>
      <c r="D3691" s="2" t="s">
        <v>50</v>
      </c>
      <c r="E3691" s="2" t="s">
        <v>355</v>
      </c>
      <c r="F3691" s="5">
        <v>463</v>
      </c>
      <c r="G3691">
        <v>1</v>
      </c>
      <c r="H3691" t="s">
        <v>7157</v>
      </c>
    </row>
    <row r="3692" spans="1:8" x14ac:dyDescent="0.25">
      <c r="A3692" s="2" t="s">
        <v>2479</v>
      </c>
      <c r="B3692" s="2" t="s">
        <v>58</v>
      </c>
      <c r="C3692" s="2" t="s">
        <v>1902</v>
      </c>
      <c r="D3692" s="2" t="s">
        <v>50</v>
      </c>
      <c r="E3692" s="2" t="s">
        <v>355</v>
      </c>
      <c r="F3692" s="5">
        <v>13</v>
      </c>
      <c r="G3692">
        <v>2</v>
      </c>
      <c r="H3692" t="s">
        <v>7158</v>
      </c>
    </row>
    <row r="3693" spans="1:8" x14ac:dyDescent="0.25">
      <c r="A3693" s="2" t="s">
        <v>2481</v>
      </c>
      <c r="B3693" s="2" t="s">
        <v>58</v>
      </c>
      <c r="C3693" s="2" t="s">
        <v>2482</v>
      </c>
      <c r="D3693" s="2" t="s">
        <v>50</v>
      </c>
      <c r="E3693" s="2" t="s">
        <v>355</v>
      </c>
      <c r="F3693" s="5">
        <v>1299</v>
      </c>
      <c r="G3693">
        <v>1</v>
      </c>
      <c r="H3693" t="s">
        <v>7159</v>
      </c>
    </row>
    <row r="3694" spans="1:8" x14ac:dyDescent="0.25">
      <c r="A3694" s="2" t="s">
        <v>2483</v>
      </c>
      <c r="B3694" s="2" t="s">
        <v>58</v>
      </c>
      <c r="C3694" s="2" t="s">
        <v>2482</v>
      </c>
      <c r="D3694" s="2" t="s">
        <v>50</v>
      </c>
      <c r="E3694" s="2" t="s">
        <v>355</v>
      </c>
      <c r="F3694" s="5">
        <v>464</v>
      </c>
      <c r="G3694">
        <v>1</v>
      </c>
      <c r="H3694" t="s">
        <v>7160</v>
      </c>
    </row>
    <row r="3695" spans="1:8" x14ac:dyDescent="0.25">
      <c r="A3695" s="2" t="s">
        <v>2483</v>
      </c>
      <c r="B3695" s="2" t="s">
        <v>58</v>
      </c>
      <c r="C3695" s="2" t="s">
        <v>645</v>
      </c>
      <c r="D3695" s="2" t="s">
        <v>50</v>
      </c>
      <c r="E3695" s="2" t="s">
        <v>355</v>
      </c>
      <c r="F3695" s="5">
        <v>155</v>
      </c>
      <c r="G3695">
        <v>2</v>
      </c>
      <c r="H3695" t="s">
        <v>7161</v>
      </c>
    </row>
    <row r="3696" spans="1:8" x14ac:dyDescent="0.25">
      <c r="A3696" s="2" t="s">
        <v>2484</v>
      </c>
      <c r="B3696" s="2" t="s">
        <v>58</v>
      </c>
      <c r="C3696" s="2" t="s">
        <v>1296</v>
      </c>
      <c r="D3696" s="2" t="s">
        <v>50</v>
      </c>
      <c r="E3696" s="2" t="s">
        <v>355</v>
      </c>
      <c r="F3696" s="5">
        <v>389</v>
      </c>
      <c r="G3696">
        <v>1</v>
      </c>
      <c r="H3696" t="s">
        <v>7162</v>
      </c>
    </row>
    <row r="3697" spans="1:8" x14ac:dyDescent="0.25">
      <c r="A3697" s="2" t="s">
        <v>2485</v>
      </c>
      <c r="B3697" s="2" t="s">
        <v>58</v>
      </c>
      <c r="C3697" s="2" t="s">
        <v>1296</v>
      </c>
      <c r="D3697" s="2" t="s">
        <v>50</v>
      </c>
      <c r="E3697" s="2" t="s">
        <v>355</v>
      </c>
      <c r="F3697" s="5">
        <v>374</v>
      </c>
      <c r="G3697">
        <v>1</v>
      </c>
      <c r="H3697" t="s">
        <v>7163</v>
      </c>
    </row>
    <row r="3698" spans="1:8" x14ac:dyDescent="0.25">
      <c r="A3698" s="2" t="s">
        <v>2486</v>
      </c>
      <c r="B3698" s="2" t="s">
        <v>58</v>
      </c>
      <c r="C3698" s="2" t="s">
        <v>2482</v>
      </c>
      <c r="D3698" s="2" t="s">
        <v>50</v>
      </c>
      <c r="E3698" s="2" t="s">
        <v>355</v>
      </c>
      <c r="F3698" s="5">
        <v>1182</v>
      </c>
      <c r="G3698">
        <v>1</v>
      </c>
      <c r="H3698" t="s">
        <v>7164</v>
      </c>
    </row>
    <row r="3699" spans="1:8" x14ac:dyDescent="0.25">
      <c r="A3699" s="2" t="s">
        <v>2486</v>
      </c>
      <c r="B3699" s="2" t="s">
        <v>58</v>
      </c>
      <c r="C3699" s="2" t="s">
        <v>1295</v>
      </c>
      <c r="D3699" s="2" t="s">
        <v>50</v>
      </c>
      <c r="E3699" s="2" t="s">
        <v>355</v>
      </c>
      <c r="F3699" s="5">
        <v>44</v>
      </c>
      <c r="G3699">
        <v>2</v>
      </c>
      <c r="H3699" t="s">
        <v>7165</v>
      </c>
    </row>
    <row r="3700" spans="1:8" x14ac:dyDescent="0.25">
      <c r="A3700" s="2" t="s">
        <v>2486</v>
      </c>
      <c r="B3700" s="2" t="s">
        <v>58</v>
      </c>
      <c r="C3700" s="2" t="s">
        <v>1296</v>
      </c>
      <c r="D3700" s="2" t="s">
        <v>50</v>
      </c>
      <c r="E3700" s="2" t="s">
        <v>355</v>
      </c>
      <c r="F3700" s="5">
        <v>17</v>
      </c>
      <c r="G3700">
        <v>3</v>
      </c>
      <c r="H3700" t="s">
        <v>7166</v>
      </c>
    </row>
    <row r="3701" spans="1:8" x14ac:dyDescent="0.25">
      <c r="A3701" s="2" t="s">
        <v>2487</v>
      </c>
      <c r="B3701" s="2" t="s">
        <v>58</v>
      </c>
      <c r="C3701" s="2" t="s">
        <v>645</v>
      </c>
      <c r="D3701" s="2" t="s">
        <v>50</v>
      </c>
      <c r="E3701" s="2" t="s">
        <v>355</v>
      </c>
      <c r="F3701" s="5">
        <v>789</v>
      </c>
      <c r="G3701">
        <v>1</v>
      </c>
      <c r="H3701" t="s">
        <v>7167</v>
      </c>
    </row>
    <row r="3702" spans="1:8" x14ac:dyDescent="0.25">
      <c r="A3702" s="2" t="s">
        <v>2487</v>
      </c>
      <c r="B3702" s="2" t="s">
        <v>58</v>
      </c>
      <c r="C3702" s="2" t="s">
        <v>359</v>
      </c>
      <c r="D3702" s="2" t="s">
        <v>50</v>
      </c>
      <c r="E3702" s="2" t="s">
        <v>355</v>
      </c>
      <c r="F3702" s="5">
        <v>304</v>
      </c>
      <c r="G3702">
        <v>2</v>
      </c>
      <c r="H3702" t="s">
        <v>7168</v>
      </c>
    </row>
    <row r="3703" spans="1:8" x14ac:dyDescent="0.25">
      <c r="A3703" s="2" t="s">
        <v>2487</v>
      </c>
      <c r="B3703" s="2" t="s">
        <v>58</v>
      </c>
      <c r="C3703" s="2" t="s">
        <v>2482</v>
      </c>
      <c r="D3703" s="2" t="s">
        <v>50</v>
      </c>
      <c r="E3703" s="2" t="s">
        <v>355</v>
      </c>
      <c r="F3703" s="5">
        <v>177</v>
      </c>
      <c r="G3703">
        <v>3</v>
      </c>
      <c r="H3703" t="s">
        <v>7169</v>
      </c>
    </row>
    <row r="3704" spans="1:8" x14ac:dyDescent="0.25">
      <c r="A3704" s="2" t="s">
        <v>2487</v>
      </c>
      <c r="B3704" s="2" t="s">
        <v>58</v>
      </c>
      <c r="C3704" s="2" t="s">
        <v>646</v>
      </c>
      <c r="D3704" s="2" t="s">
        <v>50</v>
      </c>
      <c r="E3704" s="2" t="s">
        <v>355</v>
      </c>
      <c r="F3704" s="5">
        <v>94</v>
      </c>
      <c r="G3704">
        <v>4</v>
      </c>
      <c r="H3704" t="s">
        <v>7170</v>
      </c>
    </row>
    <row r="3705" spans="1:8" x14ac:dyDescent="0.25">
      <c r="A3705" s="2" t="s">
        <v>2488</v>
      </c>
      <c r="B3705" s="2" t="s">
        <v>58</v>
      </c>
      <c r="C3705" s="2" t="s">
        <v>2482</v>
      </c>
      <c r="D3705" s="2" t="s">
        <v>50</v>
      </c>
      <c r="E3705" s="2" t="s">
        <v>355</v>
      </c>
      <c r="F3705" s="5">
        <v>894</v>
      </c>
      <c r="G3705">
        <v>1</v>
      </c>
      <c r="H3705" t="s">
        <v>7171</v>
      </c>
    </row>
    <row r="3706" spans="1:8" x14ac:dyDescent="0.25">
      <c r="A3706" s="2" t="s">
        <v>2488</v>
      </c>
      <c r="B3706" s="2" t="s">
        <v>58</v>
      </c>
      <c r="C3706" s="2" t="s">
        <v>646</v>
      </c>
      <c r="D3706" s="2" t="s">
        <v>50</v>
      </c>
      <c r="E3706" s="2" t="s">
        <v>355</v>
      </c>
      <c r="F3706" s="5">
        <v>72</v>
      </c>
      <c r="G3706">
        <v>2</v>
      </c>
      <c r="H3706" t="s">
        <v>7172</v>
      </c>
    </row>
    <row r="3707" spans="1:8" x14ac:dyDescent="0.25">
      <c r="A3707" s="2" t="s">
        <v>2489</v>
      </c>
      <c r="B3707" s="2" t="s">
        <v>58</v>
      </c>
      <c r="C3707" s="2" t="s">
        <v>2482</v>
      </c>
      <c r="D3707" s="2" t="s">
        <v>50</v>
      </c>
      <c r="E3707" s="2" t="s">
        <v>355</v>
      </c>
      <c r="F3707" s="5">
        <v>1156</v>
      </c>
      <c r="G3707">
        <v>1</v>
      </c>
      <c r="H3707" t="s">
        <v>7173</v>
      </c>
    </row>
    <row r="3708" spans="1:8" x14ac:dyDescent="0.25">
      <c r="A3708" s="2" t="s">
        <v>2489</v>
      </c>
      <c r="B3708" s="2" t="s">
        <v>58</v>
      </c>
      <c r="C3708" s="2" t="s">
        <v>646</v>
      </c>
      <c r="D3708" s="2" t="s">
        <v>50</v>
      </c>
      <c r="E3708" s="2" t="s">
        <v>355</v>
      </c>
      <c r="F3708" s="5">
        <v>13</v>
      </c>
      <c r="G3708">
        <v>2</v>
      </c>
      <c r="H3708" t="s">
        <v>7174</v>
      </c>
    </row>
    <row r="3709" spans="1:8" x14ac:dyDescent="0.25">
      <c r="A3709" s="2" t="s">
        <v>2490</v>
      </c>
      <c r="B3709" s="2" t="s">
        <v>58</v>
      </c>
      <c r="C3709" s="2" t="s">
        <v>646</v>
      </c>
      <c r="D3709" s="2" t="s">
        <v>50</v>
      </c>
      <c r="E3709" s="2" t="s">
        <v>355</v>
      </c>
      <c r="F3709" s="5">
        <v>1457</v>
      </c>
      <c r="G3709">
        <v>1</v>
      </c>
      <c r="H3709" t="s">
        <v>7175</v>
      </c>
    </row>
    <row r="3710" spans="1:8" x14ac:dyDescent="0.25">
      <c r="A3710" s="2" t="s">
        <v>2490</v>
      </c>
      <c r="B3710" s="2" t="s">
        <v>58</v>
      </c>
      <c r="C3710" s="2" t="s">
        <v>2482</v>
      </c>
      <c r="D3710" s="2" t="s">
        <v>50</v>
      </c>
      <c r="E3710" s="2" t="s">
        <v>355</v>
      </c>
      <c r="F3710" s="5">
        <v>249</v>
      </c>
      <c r="G3710">
        <v>2</v>
      </c>
      <c r="H3710" t="s">
        <v>7176</v>
      </c>
    </row>
    <row r="3711" spans="1:8" x14ac:dyDescent="0.25">
      <c r="A3711" s="2" t="s">
        <v>2491</v>
      </c>
      <c r="B3711" s="2" t="s">
        <v>58</v>
      </c>
      <c r="C3711" s="2" t="s">
        <v>957</v>
      </c>
      <c r="D3711" s="2" t="s">
        <v>50</v>
      </c>
      <c r="E3711" s="2" t="s">
        <v>355</v>
      </c>
      <c r="F3711" s="5">
        <v>143</v>
      </c>
      <c r="G3711">
        <v>1</v>
      </c>
      <c r="H3711" t="s">
        <v>3455</v>
      </c>
    </row>
    <row r="3712" spans="1:8" x14ac:dyDescent="0.25">
      <c r="A3712" s="2" t="s">
        <v>2491</v>
      </c>
      <c r="B3712" s="2" t="s">
        <v>58</v>
      </c>
      <c r="C3712" s="2" t="s">
        <v>2482</v>
      </c>
      <c r="D3712" s="2" t="s">
        <v>50</v>
      </c>
      <c r="E3712" s="2" t="s">
        <v>355</v>
      </c>
      <c r="F3712" s="5">
        <v>9</v>
      </c>
      <c r="G3712">
        <v>2</v>
      </c>
      <c r="H3712" t="s">
        <v>3456</v>
      </c>
    </row>
    <row r="3713" spans="1:8" x14ac:dyDescent="0.25">
      <c r="A3713" s="2" t="s">
        <v>2492</v>
      </c>
      <c r="B3713" s="2" t="s">
        <v>58</v>
      </c>
      <c r="C3713" s="2" t="s">
        <v>957</v>
      </c>
      <c r="D3713" s="2" t="s">
        <v>50</v>
      </c>
      <c r="E3713" s="2" t="s">
        <v>355</v>
      </c>
      <c r="F3713" s="5">
        <v>84</v>
      </c>
      <c r="G3713">
        <v>1</v>
      </c>
      <c r="H3713" t="s">
        <v>3457</v>
      </c>
    </row>
    <row r="3714" spans="1:8" x14ac:dyDescent="0.25">
      <c r="A3714" s="2" t="s">
        <v>2492</v>
      </c>
      <c r="B3714" s="2" t="s">
        <v>58</v>
      </c>
      <c r="C3714" s="2" t="s">
        <v>2482</v>
      </c>
      <c r="D3714" s="2" t="s">
        <v>50</v>
      </c>
      <c r="E3714" s="2" t="s">
        <v>355</v>
      </c>
      <c r="F3714" s="5">
        <v>5</v>
      </c>
      <c r="G3714">
        <v>2</v>
      </c>
      <c r="H3714" t="s">
        <v>3458</v>
      </c>
    </row>
    <row r="3715" spans="1:8" x14ac:dyDescent="0.25">
      <c r="A3715" s="2" t="s">
        <v>2493</v>
      </c>
      <c r="B3715" s="2" t="s">
        <v>58</v>
      </c>
      <c r="C3715" s="2" t="s">
        <v>957</v>
      </c>
      <c r="D3715" s="2" t="s">
        <v>50</v>
      </c>
      <c r="E3715" s="2" t="s">
        <v>355</v>
      </c>
      <c r="F3715" s="5">
        <v>94</v>
      </c>
      <c r="G3715">
        <v>1</v>
      </c>
      <c r="H3715" t="s">
        <v>3459</v>
      </c>
    </row>
    <row r="3716" spans="1:8" x14ac:dyDescent="0.25">
      <c r="A3716" s="2" t="s">
        <v>2493</v>
      </c>
      <c r="B3716" s="2" t="s">
        <v>58</v>
      </c>
      <c r="C3716" s="2" t="s">
        <v>2482</v>
      </c>
      <c r="D3716" s="2" t="s">
        <v>50</v>
      </c>
      <c r="E3716" s="2" t="s">
        <v>355</v>
      </c>
      <c r="F3716" s="5">
        <v>8</v>
      </c>
      <c r="G3716">
        <v>2</v>
      </c>
      <c r="H3716" t="s">
        <v>3460</v>
      </c>
    </row>
    <row r="3717" spans="1:8" x14ac:dyDescent="0.25">
      <c r="A3717" s="2" t="s">
        <v>2494</v>
      </c>
      <c r="B3717" s="2" t="s">
        <v>58</v>
      </c>
      <c r="C3717" s="2" t="s">
        <v>2482</v>
      </c>
      <c r="D3717" s="2" t="s">
        <v>50</v>
      </c>
      <c r="E3717" s="2" t="s">
        <v>355</v>
      </c>
      <c r="F3717" s="5">
        <v>534</v>
      </c>
      <c r="G3717">
        <v>1</v>
      </c>
      <c r="H3717" t="s">
        <v>3461</v>
      </c>
    </row>
    <row r="3718" spans="1:8" x14ac:dyDescent="0.25">
      <c r="A3718" s="2" t="s">
        <v>2494</v>
      </c>
      <c r="B3718" s="2" t="s">
        <v>58</v>
      </c>
      <c r="C3718" s="2" t="s">
        <v>957</v>
      </c>
      <c r="D3718" s="2" t="s">
        <v>50</v>
      </c>
      <c r="E3718" s="2" t="s">
        <v>355</v>
      </c>
      <c r="F3718" s="5">
        <v>478</v>
      </c>
      <c r="G3718">
        <v>2</v>
      </c>
      <c r="H3718" t="s">
        <v>3462</v>
      </c>
    </row>
    <row r="3719" spans="1:8" x14ac:dyDescent="0.25">
      <c r="A3719" s="2" t="s">
        <v>2495</v>
      </c>
      <c r="B3719" s="2" t="s">
        <v>58</v>
      </c>
      <c r="C3719" s="2" t="s">
        <v>957</v>
      </c>
      <c r="D3719" s="2" t="s">
        <v>50</v>
      </c>
      <c r="E3719" s="2" t="s">
        <v>355</v>
      </c>
      <c r="F3719" s="5">
        <v>572</v>
      </c>
      <c r="G3719">
        <v>1</v>
      </c>
      <c r="H3719" t="s">
        <v>3463</v>
      </c>
    </row>
    <row r="3720" spans="1:8" x14ac:dyDescent="0.25">
      <c r="A3720" s="2" t="s">
        <v>2495</v>
      </c>
      <c r="B3720" s="2" t="s">
        <v>58</v>
      </c>
      <c r="C3720" s="2" t="s">
        <v>2482</v>
      </c>
      <c r="D3720" s="2" t="s">
        <v>50</v>
      </c>
      <c r="E3720" s="2" t="s">
        <v>355</v>
      </c>
      <c r="F3720" s="5">
        <v>18</v>
      </c>
      <c r="G3720">
        <v>2</v>
      </c>
      <c r="H3720" t="s">
        <v>3464</v>
      </c>
    </row>
    <row r="3721" spans="1:8" x14ac:dyDescent="0.25">
      <c r="A3721" s="2" t="s">
        <v>2496</v>
      </c>
      <c r="B3721" s="2" t="s">
        <v>58</v>
      </c>
      <c r="C3721" s="2" t="s">
        <v>957</v>
      </c>
      <c r="D3721" s="2" t="s">
        <v>50</v>
      </c>
      <c r="E3721" s="2" t="s">
        <v>355</v>
      </c>
      <c r="F3721" s="5">
        <v>285</v>
      </c>
      <c r="G3721">
        <v>1</v>
      </c>
      <c r="H3721" t="s">
        <v>3465</v>
      </c>
    </row>
    <row r="3722" spans="1:8" x14ac:dyDescent="0.25">
      <c r="A3722" s="2" t="s">
        <v>2496</v>
      </c>
      <c r="B3722" s="2" t="s">
        <v>58</v>
      </c>
      <c r="C3722" s="2" t="s">
        <v>2480</v>
      </c>
      <c r="D3722" s="2" t="s">
        <v>50</v>
      </c>
      <c r="E3722" s="2" t="s">
        <v>355</v>
      </c>
      <c r="F3722" s="5">
        <v>53</v>
      </c>
      <c r="G3722">
        <v>2</v>
      </c>
      <c r="H3722" t="s">
        <v>3466</v>
      </c>
    </row>
    <row r="3723" spans="1:8" x14ac:dyDescent="0.25">
      <c r="A3723" s="2" t="s">
        <v>2496</v>
      </c>
      <c r="B3723" s="2" t="s">
        <v>58</v>
      </c>
      <c r="C3723" s="2" t="s">
        <v>2482</v>
      </c>
      <c r="D3723" s="2" t="s">
        <v>50</v>
      </c>
      <c r="E3723" s="2" t="s">
        <v>355</v>
      </c>
      <c r="F3723" s="5">
        <v>22</v>
      </c>
      <c r="G3723">
        <v>3</v>
      </c>
      <c r="H3723" t="s">
        <v>3467</v>
      </c>
    </row>
    <row r="3724" spans="1:8" x14ac:dyDescent="0.25">
      <c r="A3724" s="2" t="s">
        <v>2497</v>
      </c>
      <c r="B3724" s="2" t="s">
        <v>58</v>
      </c>
      <c r="C3724" s="2" t="s">
        <v>957</v>
      </c>
      <c r="D3724" s="2" t="s">
        <v>50</v>
      </c>
      <c r="E3724" s="2" t="s">
        <v>355</v>
      </c>
      <c r="F3724" s="5">
        <v>222</v>
      </c>
      <c r="G3724">
        <v>1</v>
      </c>
      <c r="H3724" t="s">
        <v>3468</v>
      </c>
    </row>
    <row r="3725" spans="1:8" x14ac:dyDescent="0.25">
      <c r="A3725" s="2" t="s">
        <v>2497</v>
      </c>
      <c r="B3725" s="2" t="s">
        <v>58</v>
      </c>
      <c r="C3725" s="2" t="s">
        <v>2480</v>
      </c>
      <c r="D3725" s="2" t="s">
        <v>50</v>
      </c>
      <c r="E3725" s="2" t="s">
        <v>355</v>
      </c>
      <c r="F3725" s="5">
        <v>191</v>
      </c>
      <c r="G3725">
        <v>2</v>
      </c>
      <c r="H3725" t="s">
        <v>3469</v>
      </c>
    </row>
    <row r="3726" spans="1:8" x14ac:dyDescent="0.25">
      <c r="A3726" s="2" t="s">
        <v>2497</v>
      </c>
      <c r="B3726" s="2" t="s">
        <v>58</v>
      </c>
      <c r="C3726" s="2" t="s">
        <v>2482</v>
      </c>
      <c r="D3726" s="2" t="s">
        <v>50</v>
      </c>
      <c r="E3726" s="2" t="s">
        <v>355</v>
      </c>
      <c r="F3726" s="5">
        <v>15</v>
      </c>
      <c r="G3726">
        <v>3</v>
      </c>
      <c r="H3726" t="s">
        <v>3470</v>
      </c>
    </row>
    <row r="3727" spans="1:8" x14ac:dyDescent="0.25">
      <c r="A3727" s="2" t="s">
        <v>2498</v>
      </c>
      <c r="B3727" s="2" t="s">
        <v>58</v>
      </c>
      <c r="C3727" s="2" t="s">
        <v>957</v>
      </c>
      <c r="D3727" s="2" t="s">
        <v>50</v>
      </c>
      <c r="E3727" s="2" t="s">
        <v>355</v>
      </c>
      <c r="F3727" s="5">
        <v>187</v>
      </c>
      <c r="G3727">
        <v>1</v>
      </c>
      <c r="H3727" t="s">
        <v>3471</v>
      </c>
    </row>
    <row r="3728" spans="1:8" x14ac:dyDescent="0.25">
      <c r="A3728" s="2" t="s">
        <v>2498</v>
      </c>
      <c r="B3728" s="2" t="s">
        <v>58</v>
      </c>
      <c r="C3728" s="2" t="s">
        <v>2482</v>
      </c>
      <c r="D3728" s="2" t="s">
        <v>50</v>
      </c>
      <c r="E3728" s="2" t="s">
        <v>355</v>
      </c>
      <c r="F3728" s="5">
        <v>9</v>
      </c>
      <c r="G3728">
        <v>2</v>
      </c>
      <c r="H3728" t="s">
        <v>3472</v>
      </c>
    </row>
    <row r="3729" spans="1:8" x14ac:dyDescent="0.25">
      <c r="A3729" s="2" t="s">
        <v>2499</v>
      </c>
      <c r="B3729" s="2" t="s">
        <v>58</v>
      </c>
      <c r="C3729" s="2" t="s">
        <v>645</v>
      </c>
      <c r="D3729" s="2" t="s">
        <v>50</v>
      </c>
      <c r="E3729" s="2" t="s">
        <v>355</v>
      </c>
      <c r="F3729" s="5">
        <v>1041</v>
      </c>
      <c r="G3729">
        <v>1</v>
      </c>
      <c r="H3729" t="s">
        <v>7177</v>
      </c>
    </row>
    <row r="3730" spans="1:8" x14ac:dyDescent="0.25">
      <c r="A3730" s="2" t="s">
        <v>2500</v>
      </c>
      <c r="B3730" s="2" t="s">
        <v>58</v>
      </c>
      <c r="C3730" s="2" t="s">
        <v>646</v>
      </c>
      <c r="D3730" s="2" t="s">
        <v>50</v>
      </c>
      <c r="E3730" s="2" t="s">
        <v>355</v>
      </c>
      <c r="F3730" s="5">
        <v>574</v>
      </c>
      <c r="G3730">
        <v>1</v>
      </c>
      <c r="H3730" t="s">
        <v>7178</v>
      </c>
    </row>
    <row r="3731" spans="1:8" x14ac:dyDescent="0.25">
      <c r="A3731" s="2" t="s">
        <v>2500</v>
      </c>
      <c r="B3731" s="2" t="s">
        <v>58</v>
      </c>
      <c r="C3731" s="2" t="s">
        <v>1295</v>
      </c>
      <c r="D3731" s="2" t="s">
        <v>50</v>
      </c>
      <c r="E3731" s="2" t="s">
        <v>355</v>
      </c>
      <c r="F3731" s="5">
        <v>8</v>
      </c>
      <c r="G3731">
        <v>2</v>
      </c>
      <c r="H3731" t="s">
        <v>7179</v>
      </c>
    </row>
    <row r="3732" spans="1:8" x14ac:dyDescent="0.25">
      <c r="A3732" s="2" t="s">
        <v>2501</v>
      </c>
      <c r="B3732" s="2" t="s">
        <v>58</v>
      </c>
      <c r="C3732" s="2" t="s">
        <v>2480</v>
      </c>
      <c r="D3732" s="2" t="s">
        <v>50</v>
      </c>
      <c r="E3732" s="2" t="s">
        <v>355</v>
      </c>
      <c r="F3732" s="5">
        <v>840</v>
      </c>
      <c r="G3732">
        <v>1</v>
      </c>
      <c r="H3732" t="s">
        <v>7180</v>
      </c>
    </row>
    <row r="3733" spans="1:8" x14ac:dyDescent="0.25">
      <c r="A3733" s="2" t="s">
        <v>2501</v>
      </c>
      <c r="B3733" s="2" t="s">
        <v>58</v>
      </c>
      <c r="C3733" s="2" t="s">
        <v>645</v>
      </c>
      <c r="D3733" s="2" t="s">
        <v>50</v>
      </c>
      <c r="E3733" s="2" t="s">
        <v>355</v>
      </c>
      <c r="F3733" s="5">
        <v>47</v>
      </c>
      <c r="G3733">
        <v>2</v>
      </c>
      <c r="H3733" t="s">
        <v>7181</v>
      </c>
    </row>
    <row r="3734" spans="1:8" x14ac:dyDescent="0.25">
      <c r="A3734" s="2" t="s">
        <v>2501</v>
      </c>
      <c r="B3734" s="2" t="s">
        <v>58</v>
      </c>
      <c r="C3734" s="2" t="s">
        <v>957</v>
      </c>
      <c r="D3734" s="2" t="s">
        <v>50</v>
      </c>
      <c r="E3734" s="2" t="s">
        <v>355</v>
      </c>
      <c r="F3734" s="5">
        <v>6</v>
      </c>
      <c r="G3734">
        <v>3</v>
      </c>
      <c r="H3734" t="s">
        <v>7182</v>
      </c>
    </row>
    <row r="3735" spans="1:8" x14ac:dyDescent="0.25">
      <c r="A3735" s="2" t="s">
        <v>2502</v>
      </c>
      <c r="B3735" s="2" t="s">
        <v>58</v>
      </c>
      <c r="C3735" s="2" t="s">
        <v>645</v>
      </c>
      <c r="D3735" s="2" t="s">
        <v>50</v>
      </c>
      <c r="E3735" s="2" t="s">
        <v>355</v>
      </c>
      <c r="F3735" s="5">
        <v>890</v>
      </c>
      <c r="G3735">
        <v>1</v>
      </c>
      <c r="H3735" t="s">
        <v>7183</v>
      </c>
    </row>
    <row r="3736" spans="1:8" x14ac:dyDescent="0.25">
      <c r="A3736" s="2" t="s">
        <v>2502</v>
      </c>
      <c r="B3736" s="2" t="s">
        <v>58</v>
      </c>
      <c r="C3736" s="2" t="s">
        <v>2482</v>
      </c>
      <c r="D3736" s="2" t="s">
        <v>50</v>
      </c>
      <c r="E3736" s="2" t="s">
        <v>355</v>
      </c>
      <c r="F3736" s="5">
        <v>42</v>
      </c>
      <c r="G3736">
        <v>2</v>
      </c>
      <c r="H3736" t="s">
        <v>7184</v>
      </c>
    </row>
    <row r="3737" spans="1:8" x14ac:dyDescent="0.25">
      <c r="A3737" s="2" t="s">
        <v>2503</v>
      </c>
      <c r="B3737" s="2" t="s">
        <v>58</v>
      </c>
      <c r="C3737" s="2" t="s">
        <v>2480</v>
      </c>
      <c r="D3737" s="2" t="s">
        <v>50</v>
      </c>
      <c r="E3737" s="2" t="s">
        <v>355</v>
      </c>
      <c r="F3737" s="5">
        <v>333</v>
      </c>
      <c r="G3737">
        <v>1</v>
      </c>
      <c r="H3737" t="s">
        <v>7185</v>
      </c>
    </row>
    <row r="3738" spans="1:8" x14ac:dyDescent="0.25">
      <c r="A3738" s="2" t="s">
        <v>2504</v>
      </c>
      <c r="B3738" s="2" t="s">
        <v>58</v>
      </c>
      <c r="C3738" s="2" t="s">
        <v>1902</v>
      </c>
      <c r="D3738" s="2" t="s">
        <v>50</v>
      </c>
      <c r="E3738" s="2" t="s">
        <v>355</v>
      </c>
      <c r="F3738" s="5">
        <v>1568</v>
      </c>
      <c r="G3738">
        <v>1</v>
      </c>
      <c r="H3738" t="s">
        <v>7186</v>
      </c>
    </row>
    <row r="3739" spans="1:8" x14ac:dyDescent="0.25">
      <c r="A3739" s="2" t="s">
        <v>2505</v>
      </c>
      <c r="B3739" s="2" t="s">
        <v>58</v>
      </c>
      <c r="C3739" s="2" t="s">
        <v>2480</v>
      </c>
      <c r="D3739" s="2" t="s">
        <v>50</v>
      </c>
      <c r="E3739" s="2" t="s">
        <v>355</v>
      </c>
      <c r="F3739" s="5">
        <v>506</v>
      </c>
      <c r="G3739">
        <v>1</v>
      </c>
      <c r="H3739" t="s">
        <v>7187</v>
      </c>
    </row>
    <row r="3740" spans="1:8" x14ac:dyDescent="0.25">
      <c r="A3740" s="2" t="s">
        <v>2505</v>
      </c>
      <c r="B3740" s="2" t="s">
        <v>58</v>
      </c>
      <c r="C3740" s="2" t="s">
        <v>957</v>
      </c>
      <c r="D3740" s="2" t="s">
        <v>50</v>
      </c>
      <c r="E3740" s="2" t="s">
        <v>355</v>
      </c>
      <c r="F3740" s="5">
        <v>169</v>
      </c>
      <c r="G3740">
        <v>2</v>
      </c>
      <c r="H3740" t="s">
        <v>7188</v>
      </c>
    </row>
    <row r="3741" spans="1:8" x14ac:dyDescent="0.25">
      <c r="A3741" s="2" t="s">
        <v>2506</v>
      </c>
      <c r="B3741" s="2" t="s">
        <v>58</v>
      </c>
      <c r="C3741" s="2" t="s">
        <v>645</v>
      </c>
      <c r="D3741" s="2" t="s">
        <v>50</v>
      </c>
      <c r="E3741" s="2" t="s">
        <v>355</v>
      </c>
      <c r="F3741" s="5">
        <v>574</v>
      </c>
      <c r="G3741">
        <v>1</v>
      </c>
      <c r="H3741" t="s">
        <v>7189</v>
      </c>
    </row>
    <row r="3742" spans="1:8" x14ac:dyDescent="0.25">
      <c r="A3742" s="2" t="s">
        <v>2506</v>
      </c>
      <c r="B3742" s="2" t="s">
        <v>58</v>
      </c>
      <c r="C3742" s="2" t="s">
        <v>2482</v>
      </c>
      <c r="D3742" s="2" t="s">
        <v>50</v>
      </c>
      <c r="E3742" s="2" t="s">
        <v>355</v>
      </c>
      <c r="F3742" s="5">
        <v>254</v>
      </c>
      <c r="G3742">
        <v>2</v>
      </c>
      <c r="H3742" t="s">
        <v>7190</v>
      </c>
    </row>
    <row r="3743" spans="1:8" x14ac:dyDescent="0.25">
      <c r="A3743" s="2" t="s">
        <v>2507</v>
      </c>
      <c r="B3743" s="2" t="s">
        <v>58</v>
      </c>
      <c r="C3743" s="2" t="s">
        <v>645</v>
      </c>
      <c r="D3743" s="2" t="s">
        <v>50</v>
      </c>
      <c r="E3743" s="2" t="s">
        <v>355</v>
      </c>
      <c r="F3743" s="5">
        <v>955</v>
      </c>
      <c r="G3743">
        <v>1</v>
      </c>
      <c r="H3743" t="s">
        <v>7191</v>
      </c>
    </row>
    <row r="3744" spans="1:8" x14ac:dyDescent="0.25">
      <c r="A3744" s="2" t="s">
        <v>2508</v>
      </c>
      <c r="B3744" s="2" t="s">
        <v>58</v>
      </c>
      <c r="C3744" s="2" t="s">
        <v>2482</v>
      </c>
      <c r="D3744" s="2" t="s">
        <v>50</v>
      </c>
      <c r="E3744" s="2" t="s">
        <v>355</v>
      </c>
      <c r="F3744" s="5">
        <v>43</v>
      </c>
      <c r="G3744">
        <v>1</v>
      </c>
      <c r="H3744" t="s">
        <v>7192</v>
      </c>
    </row>
    <row r="3745" spans="1:8" x14ac:dyDescent="0.25">
      <c r="A3745" s="2" t="s">
        <v>2508</v>
      </c>
      <c r="B3745" s="2" t="s">
        <v>58</v>
      </c>
      <c r="C3745" s="2" t="s">
        <v>645</v>
      </c>
      <c r="D3745" s="2" t="s">
        <v>50</v>
      </c>
      <c r="E3745" s="2" t="s">
        <v>355</v>
      </c>
      <c r="F3745" s="5">
        <v>2</v>
      </c>
      <c r="G3745">
        <v>2</v>
      </c>
      <c r="H3745" t="s">
        <v>7193</v>
      </c>
    </row>
    <row r="3746" spans="1:8" x14ac:dyDescent="0.25">
      <c r="A3746" s="2" t="s">
        <v>2509</v>
      </c>
      <c r="B3746" s="2" t="s">
        <v>58</v>
      </c>
      <c r="C3746" s="2" t="s">
        <v>721</v>
      </c>
      <c r="D3746" s="2" t="s">
        <v>50</v>
      </c>
      <c r="E3746" s="2" t="s">
        <v>70</v>
      </c>
      <c r="F3746" s="5">
        <v>1013</v>
      </c>
      <c r="G3746">
        <v>1</v>
      </c>
      <c r="H3746" t="s">
        <v>7194</v>
      </c>
    </row>
    <row r="3747" spans="1:8" x14ac:dyDescent="0.25">
      <c r="A3747" s="2" t="s">
        <v>2510</v>
      </c>
      <c r="B3747" s="2" t="s">
        <v>58</v>
      </c>
      <c r="C3747" s="2" t="s">
        <v>721</v>
      </c>
      <c r="D3747" s="2" t="s">
        <v>50</v>
      </c>
      <c r="E3747" s="2" t="s">
        <v>70</v>
      </c>
      <c r="F3747" s="5">
        <v>588</v>
      </c>
      <c r="G3747">
        <v>1</v>
      </c>
      <c r="H3747" t="s">
        <v>7195</v>
      </c>
    </row>
    <row r="3748" spans="1:8" x14ac:dyDescent="0.25">
      <c r="A3748" s="2" t="s">
        <v>2510</v>
      </c>
      <c r="B3748" s="2" t="s">
        <v>491</v>
      </c>
      <c r="C3748" s="2" t="s">
        <v>521</v>
      </c>
      <c r="D3748" s="2" t="s">
        <v>493</v>
      </c>
      <c r="E3748" s="2" t="s">
        <v>491</v>
      </c>
      <c r="F3748" s="5">
        <v>213</v>
      </c>
      <c r="G3748">
        <v>2</v>
      </c>
      <c r="H3748" t="s">
        <v>7196</v>
      </c>
    </row>
    <row r="3749" spans="1:8" x14ac:dyDescent="0.25">
      <c r="A3749" s="2" t="s">
        <v>2510</v>
      </c>
      <c r="B3749" s="2" t="s">
        <v>491</v>
      </c>
      <c r="C3749" s="2" t="s">
        <v>1453</v>
      </c>
      <c r="D3749" s="2" t="s">
        <v>493</v>
      </c>
      <c r="E3749" s="2" t="s">
        <v>491</v>
      </c>
      <c r="F3749" s="5">
        <v>9</v>
      </c>
      <c r="G3749">
        <v>3</v>
      </c>
      <c r="H3749" t="s">
        <v>7197</v>
      </c>
    </row>
    <row r="3750" spans="1:8" x14ac:dyDescent="0.25">
      <c r="A3750" s="2" t="s">
        <v>2511</v>
      </c>
      <c r="B3750" s="2" t="s">
        <v>58</v>
      </c>
      <c r="C3750" s="2" t="s">
        <v>721</v>
      </c>
      <c r="D3750" s="2" t="s">
        <v>50</v>
      </c>
      <c r="E3750" s="2" t="s">
        <v>70</v>
      </c>
      <c r="F3750" s="5">
        <v>940</v>
      </c>
      <c r="G3750">
        <v>1</v>
      </c>
      <c r="H3750" t="s">
        <v>7198</v>
      </c>
    </row>
    <row r="3751" spans="1:8" x14ac:dyDescent="0.25">
      <c r="A3751" s="2" t="s">
        <v>2512</v>
      </c>
      <c r="B3751" s="2" t="s">
        <v>58</v>
      </c>
      <c r="C3751" s="2" t="s">
        <v>721</v>
      </c>
      <c r="D3751" s="2" t="s">
        <v>50</v>
      </c>
      <c r="E3751" s="2" t="s">
        <v>70</v>
      </c>
      <c r="F3751" s="5">
        <v>373</v>
      </c>
      <c r="G3751">
        <v>1</v>
      </c>
      <c r="H3751" t="s">
        <v>7199</v>
      </c>
    </row>
    <row r="3752" spans="1:8" x14ac:dyDescent="0.25">
      <c r="A3752" s="2" t="s">
        <v>2513</v>
      </c>
      <c r="B3752" s="2" t="s">
        <v>58</v>
      </c>
      <c r="C3752" s="2" t="s">
        <v>721</v>
      </c>
      <c r="D3752" s="2" t="s">
        <v>50</v>
      </c>
      <c r="E3752" s="2" t="s">
        <v>70</v>
      </c>
      <c r="F3752" s="5">
        <v>645</v>
      </c>
      <c r="G3752">
        <v>1</v>
      </c>
      <c r="H3752" t="s">
        <v>7200</v>
      </c>
    </row>
    <row r="3753" spans="1:8" x14ac:dyDescent="0.25">
      <c r="A3753" s="2" t="s">
        <v>2513</v>
      </c>
      <c r="B3753" s="2" t="s">
        <v>491</v>
      </c>
      <c r="C3753" s="2" t="s">
        <v>1453</v>
      </c>
      <c r="D3753" s="2" t="s">
        <v>493</v>
      </c>
      <c r="E3753" s="2" t="s">
        <v>491</v>
      </c>
      <c r="F3753" s="5">
        <v>123</v>
      </c>
      <c r="G3753">
        <v>2</v>
      </c>
      <c r="H3753" t="s">
        <v>7201</v>
      </c>
    </row>
    <row r="3754" spans="1:8" x14ac:dyDescent="0.25">
      <c r="A3754" s="2" t="s">
        <v>2513</v>
      </c>
      <c r="B3754" s="2" t="s">
        <v>58</v>
      </c>
      <c r="C3754" s="2" t="s">
        <v>551</v>
      </c>
      <c r="D3754" s="2" t="s">
        <v>50</v>
      </c>
      <c r="E3754" s="2" t="s">
        <v>199</v>
      </c>
      <c r="F3754" s="5">
        <v>59</v>
      </c>
      <c r="G3754">
        <v>3</v>
      </c>
      <c r="H3754" t="s">
        <v>7202</v>
      </c>
    </row>
    <row r="3755" spans="1:8" x14ac:dyDescent="0.25">
      <c r="A3755" s="2" t="s">
        <v>2513</v>
      </c>
      <c r="B3755" s="2" t="s">
        <v>58</v>
      </c>
      <c r="C3755" s="2" t="s">
        <v>541</v>
      </c>
      <c r="D3755" s="2" t="s">
        <v>50</v>
      </c>
      <c r="E3755" s="2" t="s">
        <v>199</v>
      </c>
      <c r="F3755" s="5">
        <v>24</v>
      </c>
      <c r="G3755">
        <v>4</v>
      </c>
      <c r="H3755" t="s">
        <v>7203</v>
      </c>
    </row>
    <row r="3756" spans="1:8" x14ac:dyDescent="0.25">
      <c r="A3756" s="2" t="s">
        <v>2514</v>
      </c>
      <c r="B3756" s="2" t="s">
        <v>58</v>
      </c>
      <c r="C3756" s="2" t="s">
        <v>541</v>
      </c>
      <c r="D3756" s="2" t="s">
        <v>50</v>
      </c>
      <c r="E3756" s="2" t="s">
        <v>199</v>
      </c>
      <c r="F3756" s="5">
        <v>245</v>
      </c>
      <c r="G3756">
        <v>1</v>
      </c>
      <c r="H3756" t="s">
        <v>7204</v>
      </c>
    </row>
    <row r="3757" spans="1:8" x14ac:dyDescent="0.25">
      <c r="A3757" s="2" t="s">
        <v>2514</v>
      </c>
      <c r="B3757" s="2" t="s">
        <v>58</v>
      </c>
      <c r="C3757" s="2" t="s">
        <v>551</v>
      </c>
      <c r="D3757" s="2" t="s">
        <v>50</v>
      </c>
      <c r="E3757" s="2" t="s">
        <v>199</v>
      </c>
      <c r="F3757" s="5">
        <v>49</v>
      </c>
      <c r="G3757">
        <v>2</v>
      </c>
      <c r="H3757" t="s">
        <v>7205</v>
      </c>
    </row>
    <row r="3758" spans="1:8" x14ac:dyDescent="0.25">
      <c r="A3758" s="2" t="s">
        <v>2514</v>
      </c>
      <c r="B3758" s="2" t="s">
        <v>491</v>
      </c>
      <c r="C3758" s="2" t="s">
        <v>1453</v>
      </c>
      <c r="D3758" s="2" t="s">
        <v>493</v>
      </c>
      <c r="E3758" s="2" t="s">
        <v>491</v>
      </c>
      <c r="F3758" s="5">
        <v>29</v>
      </c>
      <c r="G3758">
        <v>3</v>
      </c>
      <c r="H3758" t="s">
        <v>7206</v>
      </c>
    </row>
    <row r="3759" spans="1:8" x14ac:dyDescent="0.25">
      <c r="A3759" s="2" t="s">
        <v>2514</v>
      </c>
      <c r="B3759" s="2" t="s">
        <v>58</v>
      </c>
      <c r="C3759" s="2" t="s">
        <v>721</v>
      </c>
      <c r="D3759" s="2" t="s">
        <v>50</v>
      </c>
      <c r="E3759" s="2" t="s">
        <v>70</v>
      </c>
      <c r="F3759" s="5">
        <v>3</v>
      </c>
      <c r="G3759">
        <v>4</v>
      </c>
      <c r="H3759" t="s">
        <v>7207</v>
      </c>
    </row>
    <row r="3760" spans="1:8" x14ac:dyDescent="0.25">
      <c r="A3760" s="2" t="s">
        <v>2515</v>
      </c>
      <c r="B3760" s="2" t="s">
        <v>491</v>
      </c>
      <c r="C3760" s="2" t="s">
        <v>521</v>
      </c>
      <c r="D3760" s="2" t="s">
        <v>493</v>
      </c>
      <c r="E3760" s="2" t="s">
        <v>491</v>
      </c>
      <c r="F3760" s="5">
        <v>204</v>
      </c>
      <c r="G3760">
        <v>1</v>
      </c>
      <c r="H3760" t="s">
        <v>7208</v>
      </c>
    </row>
    <row r="3761" spans="1:8" x14ac:dyDescent="0.25">
      <c r="A3761" s="2" t="s">
        <v>2515</v>
      </c>
      <c r="B3761" s="2" t="s">
        <v>58</v>
      </c>
      <c r="C3761" s="2" t="s">
        <v>721</v>
      </c>
      <c r="D3761" s="2" t="s">
        <v>50</v>
      </c>
      <c r="E3761" s="2" t="s">
        <v>70</v>
      </c>
      <c r="F3761" s="5">
        <v>44</v>
      </c>
      <c r="G3761">
        <v>2</v>
      </c>
      <c r="H3761" t="s">
        <v>7209</v>
      </c>
    </row>
    <row r="3762" spans="1:8" x14ac:dyDescent="0.25">
      <c r="A3762" s="2" t="s">
        <v>2516</v>
      </c>
      <c r="B3762" s="2" t="s">
        <v>491</v>
      </c>
      <c r="C3762" s="2" t="s">
        <v>521</v>
      </c>
      <c r="D3762" s="2" t="s">
        <v>493</v>
      </c>
      <c r="E3762" s="2" t="s">
        <v>491</v>
      </c>
      <c r="F3762" s="5">
        <v>679</v>
      </c>
      <c r="G3762">
        <v>1</v>
      </c>
      <c r="H3762" t="s">
        <v>7210</v>
      </c>
    </row>
    <row r="3763" spans="1:8" x14ac:dyDescent="0.25">
      <c r="A3763" s="2" t="s">
        <v>2517</v>
      </c>
      <c r="B3763" s="2" t="s">
        <v>491</v>
      </c>
      <c r="C3763" s="2" t="s">
        <v>521</v>
      </c>
      <c r="D3763" s="2" t="s">
        <v>493</v>
      </c>
      <c r="E3763" s="2" t="s">
        <v>491</v>
      </c>
      <c r="F3763" s="5">
        <v>180</v>
      </c>
      <c r="G3763">
        <v>1</v>
      </c>
      <c r="H3763" t="s">
        <v>7211</v>
      </c>
    </row>
    <row r="3764" spans="1:8" x14ac:dyDescent="0.25">
      <c r="A3764" s="2" t="s">
        <v>2518</v>
      </c>
      <c r="B3764" s="2" t="s">
        <v>491</v>
      </c>
      <c r="C3764" s="2" t="s">
        <v>521</v>
      </c>
      <c r="D3764" s="2" t="s">
        <v>493</v>
      </c>
      <c r="E3764" s="2" t="s">
        <v>491</v>
      </c>
      <c r="F3764" s="5">
        <v>217</v>
      </c>
      <c r="G3764">
        <v>1</v>
      </c>
      <c r="H3764" t="s">
        <v>7212</v>
      </c>
    </row>
    <row r="3765" spans="1:8" x14ac:dyDescent="0.25">
      <c r="A3765" s="2" t="s">
        <v>2519</v>
      </c>
      <c r="B3765" s="2" t="s">
        <v>491</v>
      </c>
      <c r="C3765" s="2" t="s">
        <v>521</v>
      </c>
      <c r="D3765" s="2" t="s">
        <v>493</v>
      </c>
      <c r="E3765" s="2" t="s">
        <v>491</v>
      </c>
      <c r="F3765" s="5">
        <v>55</v>
      </c>
      <c r="G3765">
        <v>1</v>
      </c>
      <c r="H3765" t="s">
        <v>7213</v>
      </c>
    </row>
    <row r="3766" spans="1:8" x14ac:dyDescent="0.25">
      <c r="A3766" s="2" t="s">
        <v>2520</v>
      </c>
      <c r="B3766" s="2" t="s">
        <v>58</v>
      </c>
      <c r="C3766" s="2" t="s">
        <v>721</v>
      </c>
      <c r="D3766" s="2" t="s">
        <v>50</v>
      </c>
      <c r="E3766" s="2" t="s">
        <v>70</v>
      </c>
      <c r="F3766" s="5">
        <v>516</v>
      </c>
      <c r="G3766">
        <v>1</v>
      </c>
      <c r="H3766" t="s">
        <v>7214</v>
      </c>
    </row>
    <row r="3767" spans="1:8" x14ac:dyDescent="0.25">
      <c r="A3767" s="2" t="s">
        <v>2521</v>
      </c>
      <c r="B3767" s="2" t="s">
        <v>491</v>
      </c>
      <c r="C3767" s="2" t="s">
        <v>521</v>
      </c>
      <c r="D3767" s="2" t="s">
        <v>493</v>
      </c>
      <c r="E3767" s="2" t="s">
        <v>491</v>
      </c>
      <c r="F3767" s="5">
        <v>247</v>
      </c>
      <c r="G3767">
        <v>1</v>
      </c>
      <c r="H3767" t="s">
        <v>7215</v>
      </c>
    </row>
    <row r="3768" spans="1:8" x14ac:dyDescent="0.25">
      <c r="A3768" s="2" t="s">
        <v>2521</v>
      </c>
      <c r="B3768" s="2" t="s">
        <v>491</v>
      </c>
      <c r="C3768" s="2" t="s">
        <v>1465</v>
      </c>
      <c r="D3768" s="2" t="s">
        <v>493</v>
      </c>
      <c r="E3768" s="2" t="s">
        <v>491</v>
      </c>
      <c r="F3768" s="5">
        <v>142</v>
      </c>
      <c r="G3768">
        <v>2</v>
      </c>
      <c r="H3768" t="s">
        <v>7216</v>
      </c>
    </row>
    <row r="3769" spans="1:8" x14ac:dyDescent="0.25">
      <c r="A3769" s="2" t="s">
        <v>2521</v>
      </c>
      <c r="B3769" s="2" t="s">
        <v>491</v>
      </c>
      <c r="C3769" s="2" t="s">
        <v>2241</v>
      </c>
      <c r="D3769" s="2" t="s">
        <v>493</v>
      </c>
      <c r="E3769" s="2" t="s">
        <v>491</v>
      </c>
      <c r="F3769" s="5">
        <v>37</v>
      </c>
      <c r="G3769">
        <v>3</v>
      </c>
      <c r="H3769" t="s">
        <v>7217</v>
      </c>
    </row>
    <row r="3770" spans="1:8" x14ac:dyDescent="0.25">
      <c r="A3770" s="2" t="s">
        <v>2522</v>
      </c>
      <c r="B3770" s="2" t="s">
        <v>491</v>
      </c>
      <c r="C3770" s="2" t="s">
        <v>521</v>
      </c>
      <c r="D3770" s="2" t="s">
        <v>493</v>
      </c>
      <c r="E3770" s="2" t="s">
        <v>491</v>
      </c>
      <c r="F3770" s="5">
        <v>850</v>
      </c>
      <c r="G3770">
        <v>1</v>
      </c>
      <c r="H3770" t="s">
        <v>7218</v>
      </c>
    </row>
    <row r="3771" spans="1:8" x14ac:dyDescent="0.25">
      <c r="A3771" s="2" t="s">
        <v>2522</v>
      </c>
      <c r="B3771" s="2" t="s">
        <v>58</v>
      </c>
      <c r="C3771" s="2" t="s">
        <v>721</v>
      </c>
      <c r="D3771" s="2" t="s">
        <v>50</v>
      </c>
      <c r="E3771" s="2" t="s">
        <v>70</v>
      </c>
      <c r="F3771" s="5">
        <v>16</v>
      </c>
      <c r="G3771">
        <v>2</v>
      </c>
      <c r="H3771" t="s">
        <v>7219</v>
      </c>
    </row>
    <row r="3772" spans="1:8" x14ac:dyDescent="0.25">
      <c r="A3772" s="2" t="s">
        <v>2523</v>
      </c>
      <c r="B3772" s="2" t="s">
        <v>491</v>
      </c>
      <c r="C3772" s="2" t="s">
        <v>521</v>
      </c>
      <c r="D3772" s="2" t="s">
        <v>493</v>
      </c>
      <c r="E3772" s="2" t="s">
        <v>491</v>
      </c>
      <c r="F3772" s="5">
        <v>390</v>
      </c>
      <c r="G3772">
        <v>1</v>
      </c>
      <c r="H3772" t="s">
        <v>7220</v>
      </c>
    </row>
    <row r="3773" spans="1:8" x14ac:dyDescent="0.25">
      <c r="A3773" s="2" t="s">
        <v>2523</v>
      </c>
      <c r="B3773" s="2" t="s">
        <v>58</v>
      </c>
      <c r="C3773" s="2" t="s">
        <v>721</v>
      </c>
      <c r="D3773" s="2" t="s">
        <v>50</v>
      </c>
      <c r="E3773" s="2" t="s">
        <v>70</v>
      </c>
      <c r="F3773" s="5">
        <v>18</v>
      </c>
      <c r="G3773">
        <v>2</v>
      </c>
      <c r="H3773" t="s">
        <v>7221</v>
      </c>
    </row>
    <row r="3774" spans="1:8" x14ac:dyDescent="0.25">
      <c r="A3774" s="2" t="s">
        <v>2524</v>
      </c>
      <c r="B3774" s="2" t="s">
        <v>491</v>
      </c>
      <c r="C3774" s="2" t="s">
        <v>2241</v>
      </c>
      <c r="D3774" s="2" t="s">
        <v>493</v>
      </c>
      <c r="E3774" s="2" t="s">
        <v>491</v>
      </c>
      <c r="F3774" s="5">
        <v>976</v>
      </c>
      <c r="G3774">
        <v>1</v>
      </c>
      <c r="H3774" t="s">
        <v>7222</v>
      </c>
    </row>
    <row r="3775" spans="1:8" x14ac:dyDescent="0.25">
      <c r="A3775" s="2" t="s">
        <v>2524</v>
      </c>
      <c r="B3775" s="2" t="s">
        <v>491</v>
      </c>
      <c r="C3775" s="2" t="s">
        <v>521</v>
      </c>
      <c r="D3775" s="2" t="s">
        <v>493</v>
      </c>
      <c r="E3775" s="2" t="s">
        <v>491</v>
      </c>
      <c r="F3775" s="5">
        <v>1</v>
      </c>
      <c r="G3775">
        <v>2</v>
      </c>
      <c r="H3775" t="s">
        <v>7223</v>
      </c>
    </row>
    <row r="3776" spans="1:8" x14ac:dyDescent="0.25">
      <c r="A3776" s="2" t="s">
        <v>2525</v>
      </c>
      <c r="B3776" s="2" t="s">
        <v>491</v>
      </c>
      <c r="C3776" s="2" t="s">
        <v>2241</v>
      </c>
      <c r="D3776" s="2" t="s">
        <v>493</v>
      </c>
      <c r="E3776" s="2" t="s">
        <v>491</v>
      </c>
      <c r="F3776" s="5">
        <v>145</v>
      </c>
      <c r="G3776">
        <v>1</v>
      </c>
      <c r="H3776" t="s">
        <v>7224</v>
      </c>
    </row>
    <row r="3777" spans="1:8" x14ac:dyDescent="0.25">
      <c r="A3777" s="2" t="s">
        <v>2526</v>
      </c>
      <c r="B3777" s="2" t="s">
        <v>491</v>
      </c>
      <c r="C3777" s="2" t="s">
        <v>2241</v>
      </c>
      <c r="D3777" s="2" t="s">
        <v>493</v>
      </c>
      <c r="E3777" s="2" t="s">
        <v>491</v>
      </c>
      <c r="F3777" s="5">
        <v>218</v>
      </c>
      <c r="G3777">
        <v>1</v>
      </c>
      <c r="H3777" t="s">
        <v>7225</v>
      </c>
    </row>
    <row r="3778" spans="1:8" x14ac:dyDescent="0.25">
      <c r="A3778" s="2" t="s">
        <v>2527</v>
      </c>
      <c r="B3778" s="2" t="s">
        <v>58</v>
      </c>
      <c r="C3778" s="2" t="s">
        <v>721</v>
      </c>
      <c r="D3778" s="2" t="s">
        <v>50</v>
      </c>
      <c r="E3778" s="2" t="s">
        <v>70</v>
      </c>
      <c r="F3778" s="5">
        <v>1054</v>
      </c>
      <c r="G3778">
        <v>1</v>
      </c>
      <c r="H3778" t="s">
        <v>7226</v>
      </c>
    </row>
    <row r="3779" spans="1:8" x14ac:dyDescent="0.25">
      <c r="A3779" s="2" t="s">
        <v>2528</v>
      </c>
      <c r="B3779" s="2" t="s">
        <v>58</v>
      </c>
      <c r="C3779" s="2" t="s">
        <v>721</v>
      </c>
      <c r="D3779" s="2" t="s">
        <v>50</v>
      </c>
      <c r="E3779" s="2" t="s">
        <v>70</v>
      </c>
      <c r="F3779" s="5">
        <v>1010</v>
      </c>
      <c r="G3779">
        <v>1</v>
      </c>
      <c r="H3779" t="s">
        <v>7227</v>
      </c>
    </row>
    <row r="3780" spans="1:8" x14ac:dyDescent="0.25">
      <c r="A3780" s="2" t="s">
        <v>2528</v>
      </c>
      <c r="B3780" s="2" t="s">
        <v>58</v>
      </c>
      <c r="C3780" s="2" t="s">
        <v>2529</v>
      </c>
      <c r="D3780" s="2" t="s">
        <v>50</v>
      </c>
      <c r="E3780" s="2" t="s">
        <v>70</v>
      </c>
      <c r="F3780" s="5">
        <v>23</v>
      </c>
      <c r="G3780">
        <v>2</v>
      </c>
      <c r="H3780" t="s">
        <v>7228</v>
      </c>
    </row>
    <row r="3781" spans="1:8" x14ac:dyDescent="0.25">
      <c r="A3781" s="2" t="s">
        <v>2530</v>
      </c>
      <c r="B3781" s="2" t="s">
        <v>58</v>
      </c>
      <c r="C3781" s="2" t="s">
        <v>721</v>
      </c>
      <c r="D3781" s="2" t="s">
        <v>50</v>
      </c>
      <c r="E3781" s="2" t="s">
        <v>70</v>
      </c>
      <c r="F3781" s="5">
        <v>997</v>
      </c>
      <c r="G3781">
        <v>1</v>
      </c>
      <c r="H3781" t="s">
        <v>7229</v>
      </c>
    </row>
    <row r="3782" spans="1:8" x14ac:dyDescent="0.25">
      <c r="A3782" s="2" t="s">
        <v>2530</v>
      </c>
      <c r="B3782" s="2" t="s">
        <v>491</v>
      </c>
      <c r="C3782" s="2" t="s">
        <v>521</v>
      </c>
      <c r="D3782" s="2" t="s">
        <v>493</v>
      </c>
      <c r="E3782" s="2" t="s">
        <v>491</v>
      </c>
      <c r="F3782" s="5">
        <v>32</v>
      </c>
      <c r="G3782">
        <v>2</v>
      </c>
      <c r="H3782" t="s">
        <v>7230</v>
      </c>
    </row>
    <row r="3783" spans="1:8" x14ac:dyDescent="0.25">
      <c r="A3783" s="2" t="s">
        <v>2531</v>
      </c>
      <c r="B3783" s="2" t="s">
        <v>58</v>
      </c>
      <c r="C3783" s="2" t="s">
        <v>721</v>
      </c>
      <c r="D3783" s="2" t="s">
        <v>50</v>
      </c>
      <c r="E3783" s="2" t="s">
        <v>70</v>
      </c>
      <c r="F3783" s="5">
        <v>327</v>
      </c>
      <c r="G3783">
        <v>1</v>
      </c>
      <c r="H3783" t="s">
        <v>7231</v>
      </c>
    </row>
    <row r="3784" spans="1:8" x14ac:dyDescent="0.25">
      <c r="A3784" s="2" t="s">
        <v>2532</v>
      </c>
      <c r="B3784" s="2" t="s">
        <v>58</v>
      </c>
      <c r="C3784" s="2" t="s">
        <v>721</v>
      </c>
      <c r="D3784" s="2" t="s">
        <v>50</v>
      </c>
      <c r="E3784" s="2" t="s">
        <v>70</v>
      </c>
      <c r="F3784" s="5">
        <v>490</v>
      </c>
      <c r="G3784">
        <v>1</v>
      </c>
      <c r="H3784" t="s">
        <v>7232</v>
      </c>
    </row>
    <row r="3785" spans="1:8" x14ac:dyDescent="0.25">
      <c r="A3785" s="2" t="s">
        <v>2532</v>
      </c>
      <c r="B3785" s="2" t="s">
        <v>58</v>
      </c>
      <c r="C3785" s="2" t="s">
        <v>1066</v>
      </c>
      <c r="D3785" s="2" t="s">
        <v>50</v>
      </c>
      <c r="E3785" s="2" t="s">
        <v>70</v>
      </c>
      <c r="F3785" s="5">
        <v>65</v>
      </c>
      <c r="G3785">
        <v>2</v>
      </c>
      <c r="H3785" t="s">
        <v>7233</v>
      </c>
    </row>
    <row r="3786" spans="1:8" x14ac:dyDescent="0.25">
      <c r="A3786" s="2" t="s">
        <v>2532</v>
      </c>
      <c r="B3786" s="2" t="s">
        <v>491</v>
      </c>
      <c r="C3786" s="2" t="s">
        <v>521</v>
      </c>
      <c r="D3786" s="2" t="s">
        <v>493</v>
      </c>
      <c r="E3786" s="2" t="s">
        <v>491</v>
      </c>
      <c r="F3786" s="5">
        <v>1</v>
      </c>
      <c r="G3786">
        <v>3</v>
      </c>
      <c r="H3786" t="s">
        <v>7234</v>
      </c>
    </row>
    <row r="3787" spans="1:8" x14ac:dyDescent="0.25">
      <c r="A3787" s="2" t="s">
        <v>2533</v>
      </c>
      <c r="B3787" s="2" t="s">
        <v>58</v>
      </c>
      <c r="C3787" s="2" t="s">
        <v>721</v>
      </c>
      <c r="D3787" s="2" t="s">
        <v>50</v>
      </c>
      <c r="E3787" s="2" t="s">
        <v>70</v>
      </c>
      <c r="F3787" s="5">
        <v>695</v>
      </c>
      <c r="G3787">
        <v>1</v>
      </c>
      <c r="H3787" t="s">
        <v>7235</v>
      </c>
    </row>
    <row r="3788" spans="1:8" x14ac:dyDescent="0.25">
      <c r="A3788" s="2" t="s">
        <v>2533</v>
      </c>
      <c r="B3788" s="2" t="s">
        <v>58</v>
      </c>
      <c r="C3788" s="2" t="s">
        <v>1066</v>
      </c>
      <c r="D3788" s="2" t="s">
        <v>50</v>
      </c>
      <c r="E3788" s="2" t="s">
        <v>70</v>
      </c>
      <c r="F3788" s="5">
        <v>117</v>
      </c>
      <c r="G3788">
        <v>2</v>
      </c>
      <c r="H3788" t="s">
        <v>7236</v>
      </c>
    </row>
    <row r="3789" spans="1:8" x14ac:dyDescent="0.25">
      <c r="A3789" s="2" t="s">
        <v>2533</v>
      </c>
      <c r="B3789" s="2" t="s">
        <v>76</v>
      </c>
      <c r="C3789" s="2" t="s">
        <v>897</v>
      </c>
      <c r="D3789" s="2" t="s">
        <v>50</v>
      </c>
      <c r="E3789" s="2" t="s">
        <v>70</v>
      </c>
      <c r="F3789" s="5">
        <v>1</v>
      </c>
      <c r="G3789">
        <v>3</v>
      </c>
      <c r="H3789" t="s">
        <v>7237</v>
      </c>
    </row>
    <row r="3790" spans="1:8" x14ac:dyDescent="0.25">
      <c r="A3790" s="2" t="s">
        <v>2534</v>
      </c>
      <c r="B3790" s="2" t="s">
        <v>58</v>
      </c>
      <c r="C3790" s="2" t="s">
        <v>721</v>
      </c>
      <c r="D3790" s="2" t="s">
        <v>50</v>
      </c>
      <c r="E3790" s="2" t="s">
        <v>70</v>
      </c>
      <c r="F3790" s="5">
        <v>131</v>
      </c>
      <c r="G3790">
        <v>1</v>
      </c>
      <c r="H3790" t="s">
        <v>7238</v>
      </c>
    </row>
    <row r="3791" spans="1:8" x14ac:dyDescent="0.25">
      <c r="A3791" s="2" t="s">
        <v>2534</v>
      </c>
      <c r="B3791" s="2" t="s">
        <v>491</v>
      </c>
      <c r="C3791" s="2" t="s">
        <v>521</v>
      </c>
      <c r="D3791" s="2" t="s">
        <v>493</v>
      </c>
      <c r="E3791" s="2" t="s">
        <v>491</v>
      </c>
      <c r="F3791" s="5">
        <v>2</v>
      </c>
      <c r="G3791">
        <v>2</v>
      </c>
      <c r="H3791" t="s">
        <v>7239</v>
      </c>
    </row>
    <row r="3792" spans="1:8" x14ac:dyDescent="0.25">
      <c r="A3792" s="2" t="s">
        <v>2535</v>
      </c>
      <c r="B3792" s="2" t="s">
        <v>58</v>
      </c>
      <c r="C3792" s="2" t="s">
        <v>721</v>
      </c>
      <c r="D3792" s="2" t="s">
        <v>50</v>
      </c>
      <c r="E3792" s="2" t="s">
        <v>70</v>
      </c>
      <c r="F3792" s="5">
        <v>9</v>
      </c>
      <c r="G3792">
        <v>1</v>
      </c>
      <c r="H3792" t="s">
        <v>7240</v>
      </c>
    </row>
    <row r="3793" spans="1:8" x14ac:dyDescent="0.25">
      <c r="A3793" s="2" t="s">
        <v>2536</v>
      </c>
      <c r="B3793" s="2" t="s">
        <v>171</v>
      </c>
      <c r="C3793" s="2" t="s">
        <v>994</v>
      </c>
      <c r="D3793" s="2" t="s">
        <v>50</v>
      </c>
      <c r="E3793" s="2" t="s">
        <v>168</v>
      </c>
      <c r="F3793" s="5">
        <v>1155</v>
      </c>
      <c r="G3793">
        <v>1</v>
      </c>
      <c r="H3793" t="s">
        <v>7241</v>
      </c>
    </row>
    <row r="3794" spans="1:8" x14ac:dyDescent="0.25">
      <c r="A3794" s="2" t="s">
        <v>2537</v>
      </c>
      <c r="B3794" s="2" t="s">
        <v>171</v>
      </c>
      <c r="C3794" s="2" t="s">
        <v>173</v>
      </c>
      <c r="D3794" s="2" t="s">
        <v>50</v>
      </c>
      <c r="E3794" s="2" t="s">
        <v>168</v>
      </c>
      <c r="F3794" s="5">
        <v>424</v>
      </c>
      <c r="G3794">
        <v>1</v>
      </c>
      <c r="H3794" t="s">
        <v>7242</v>
      </c>
    </row>
    <row r="3795" spans="1:8" x14ac:dyDescent="0.25">
      <c r="A3795" s="2" t="s">
        <v>2538</v>
      </c>
      <c r="B3795" s="2" t="s">
        <v>171</v>
      </c>
      <c r="C3795" s="2" t="s">
        <v>173</v>
      </c>
      <c r="D3795" s="2" t="s">
        <v>50</v>
      </c>
      <c r="E3795" s="2" t="s">
        <v>168</v>
      </c>
      <c r="F3795" s="5">
        <v>351</v>
      </c>
      <c r="G3795">
        <v>1</v>
      </c>
      <c r="H3795" t="s">
        <v>7243</v>
      </c>
    </row>
    <row r="3796" spans="1:8" x14ac:dyDescent="0.25">
      <c r="A3796" s="2" t="s">
        <v>2538</v>
      </c>
      <c r="B3796" s="2" t="s">
        <v>171</v>
      </c>
      <c r="C3796" s="2" t="s">
        <v>172</v>
      </c>
      <c r="D3796" s="2" t="s">
        <v>50</v>
      </c>
      <c r="E3796" s="2" t="s">
        <v>168</v>
      </c>
      <c r="F3796" s="5">
        <v>28</v>
      </c>
      <c r="G3796">
        <v>2</v>
      </c>
      <c r="H3796" t="s">
        <v>7244</v>
      </c>
    </row>
    <row r="3797" spans="1:8" x14ac:dyDescent="0.25">
      <c r="A3797" s="2" t="s">
        <v>2539</v>
      </c>
      <c r="B3797" s="2" t="s">
        <v>171</v>
      </c>
      <c r="C3797" s="2" t="s">
        <v>173</v>
      </c>
      <c r="D3797" s="2" t="s">
        <v>50</v>
      </c>
      <c r="E3797" s="2" t="s">
        <v>168</v>
      </c>
      <c r="F3797" s="5">
        <v>155</v>
      </c>
      <c r="G3797">
        <v>1</v>
      </c>
      <c r="H3797" t="s">
        <v>7245</v>
      </c>
    </row>
    <row r="3798" spans="1:8" x14ac:dyDescent="0.25">
      <c r="A3798" s="2" t="s">
        <v>2540</v>
      </c>
      <c r="B3798" s="2" t="s">
        <v>171</v>
      </c>
      <c r="C3798" s="2" t="s">
        <v>173</v>
      </c>
      <c r="D3798" s="2" t="s">
        <v>50</v>
      </c>
      <c r="E3798" s="2" t="s">
        <v>168</v>
      </c>
      <c r="F3798" s="5">
        <v>139</v>
      </c>
      <c r="G3798">
        <v>1</v>
      </c>
      <c r="H3798" t="s">
        <v>7246</v>
      </c>
    </row>
    <row r="3799" spans="1:8" x14ac:dyDescent="0.25">
      <c r="A3799" s="2" t="s">
        <v>2541</v>
      </c>
      <c r="B3799" s="2" t="s">
        <v>171</v>
      </c>
      <c r="C3799" s="2" t="s">
        <v>173</v>
      </c>
      <c r="D3799" s="2" t="s">
        <v>50</v>
      </c>
      <c r="E3799" s="2" t="s">
        <v>168</v>
      </c>
      <c r="F3799" s="5">
        <v>84</v>
      </c>
      <c r="G3799">
        <v>1</v>
      </c>
      <c r="H3799" t="s">
        <v>7247</v>
      </c>
    </row>
    <row r="3800" spans="1:8" x14ac:dyDescent="0.25">
      <c r="A3800" s="2" t="s">
        <v>2542</v>
      </c>
      <c r="B3800" s="2" t="s">
        <v>171</v>
      </c>
      <c r="C3800" s="2" t="s">
        <v>173</v>
      </c>
      <c r="D3800" s="2" t="s">
        <v>50</v>
      </c>
      <c r="E3800" s="2" t="s">
        <v>168</v>
      </c>
      <c r="F3800" s="5">
        <v>25</v>
      </c>
      <c r="G3800">
        <v>1</v>
      </c>
      <c r="H3800" t="s">
        <v>7248</v>
      </c>
    </row>
    <row r="3801" spans="1:8" x14ac:dyDescent="0.25">
      <c r="A3801" s="2" t="s">
        <v>2543</v>
      </c>
      <c r="B3801" s="2" t="s">
        <v>171</v>
      </c>
      <c r="C3801" s="2" t="s">
        <v>173</v>
      </c>
      <c r="D3801" s="2" t="s">
        <v>50</v>
      </c>
      <c r="E3801" s="2" t="s">
        <v>168</v>
      </c>
      <c r="F3801" s="5">
        <v>54</v>
      </c>
      <c r="G3801">
        <v>1</v>
      </c>
      <c r="H3801" t="s">
        <v>7249</v>
      </c>
    </row>
    <row r="3802" spans="1:8" x14ac:dyDescent="0.25">
      <c r="A3802" s="2" t="s">
        <v>2544</v>
      </c>
      <c r="B3802" s="2" t="s">
        <v>171</v>
      </c>
      <c r="C3802" s="2" t="s">
        <v>173</v>
      </c>
      <c r="D3802" s="2" t="s">
        <v>50</v>
      </c>
      <c r="E3802" s="2" t="s">
        <v>168</v>
      </c>
      <c r="F3802" s="5">
        <v>34</v>
      </c>
      <c r="G3802">
        <v>1</v>
      </c>
      <c r="H3802" t="s">
        <v>7250</v>
      </c>
    </row>
    <row r="3803" spans="1:8" x14ac:dyDescent="0.25">
      <c r="A3803" s="2" t="s">
        <v>2545</v>
      </c>
      <c r="B3803" s="2" t="s">
        <v>171</v>
      </c>
      <c r="C3803" s="2" t="s">
        <v>173</v>
      </c>
      <c r="D3803" s="2" t="s">
        <v>50</v>
      </c>
      <c r="E3803" s="2" t="s">
        <v>168</v>
      </c>
      <c r="F3803" s="5">
        <v>395</v>
      </c>
      <c r="G3803">
        <v>1</v>
      </c>
      <c r="H3803" t="s">
        <v>7251</v>
      </c>
    </row>
    <row r="3804" spans="1:8" x14ac:dyDescent="0.25">
      <c r="A3804" s="2" t="s">
        <v>2545</v>
      </c>
      <c r="B3804" s="2" t="s">
        <v>184</v>
      </c>
      <c r="C3804" s="2" t="s">
        <v>185</v>
      </c>
      <c r="D3804" s="2" t="s">
        <v>50</v>
      </c>
      <c r="E3804" s="2" t="s">
        <v>168</v>
      </c>
      <c r="F3804" s="5">
        <v>6</v>
      </c>
      <c r="G3804">
        <v>2</v>
      </c>
      <c r="H3804" t="s">
        <v>7252</v>
      </c>
    </row>
    <row r="3805" spans="1:8" x14ac:dyDescent="0.25">
      <c r="A3805" s="2" t="s">
        <v>2546</v>
      </c>
      <c r="B3805" s="2" t="s">
        <v>171</v>
      </c>
      <c r="C3805" s="2" t="s">
        <v>173</v>
      </c>
      <c r="D3805" s="2" t="s">
        <v>50</v>
      </c>
      <c r="E3805" s="2" t="s">
        <v>168</v>
      </c>
      <c r="F3805" s="5">
        <v>429</v>
      </c>
      <c r="G3805">
        <v>1</v>
      </c>
      <c r="H3805" t="s">
        <v>7253</v>
      </c>
    </row>
    <row r="3806" spans="1:8" x14ac:dyDescent="0.25">
      <c r="A3806" s="2" t="s">
        <v>2547</v>
      </c>
      <c r="B3806" s="2" t="s">
        <v>171</v>
      </c>
      <c r="C3806" s="2" t="s">
        <v>994</v>
      </c>
      <c r="D3806" s="2" t="s">
        <v>50</v>
      </c>
      <c r="E3806" s="2" t="s">
        <v>168</v>
      </c>
      <c r="F3806" s="5">
        <v>693</v>
      </c>
      <c r="G3806">
        <v>1</v>
      </c>
      <c r="H3806" t="s">
        <v>7254</v>
      </c>
    </row>
    <row r="3807" spans="1:8" x14ac:dyDescent="0.25">
      <c r="A3807" s="2" t="s">
        <v>2547</v>
      </c>
      <c r="B3807" s="2" t="s">
        <v>171</v>
      </c>
      <c r="C3807" s="2" t="s">
        <v>190</v>
      </c>
      <c r="D3807" s="2" t="s">
        <v>50</v>
      </c>
      <c r="E3807" s="2" t="s">
        <v>168</v>
      </c>
      <c r="F3807" s="5">
        <v>6</v>
      </c>
      <c r="G3807">
        <v>2</v>
      </c>
      <c r="H3807" t="s">
        <v>7255</v>
      </c>
    </row>
    <row r="3808" spans="1:8" x14ac:dyDescent="0.25">
      <c r="A3808" s="2" t="s">
        <v>2548</v>
      </c>
      <c r="B3808" s="2" t="s">
        <v>171</v>
      </c>
      <c r="C3808" s="2" t="s">
        <v>173</v>
      </c>
      <c r="D3808" s="2" t="s">
        <v>50</v>
      </c>
      <c r="E3808" s="2" t="s">
        <v>168</v>
      </c>
      <c r="F3808" s="5">
        <v>741</v>
      </c>
      <c r="G3808">
        <v>1</v>
      </c>
      <c r="H3808" t="s">
        <v>7256</v>
      </c>
    </row>
    <row r="3809" spans="1:8" x14ac:dyDescent="0.25">
      <c r="A3809" s="2" t="s">
        <v>2548</v>
      </c>
      <c r="B3809" s="2" t="s">
        <v>184</v>
      </c>
      <c r="C3809" s="2" t="s">
        <v>185</v>
      </c>
      <c r="D3809" s="2" t="s">
        <v>50</v>
      </c>
      <c r="E3809" s="2" t="s">
        <v>168</v>
      </c>
      <c r="F3809" s="5">
        <v>51</v>
      </c>
      <c r="G3809">
        <v>2</v>
      </c>
      <c r="H3809" t="s">
        <v>7257</v>
      </c>
    </row>
    <row r="3810" spans="1:8" x14ac:dyDescent="0.25">
      <c r="A3810" s="2" t="s">
        <v>2548</v>
      </c>
      <c r="B3810" s="2" t="s">
        <v>171</v>
      </c>
      <c r="C3810" s="2" t="s">
        <v>994</v>
      </c>
      <c r="D3810" s="2" t="s">
        <v>50</v>
      </c>
      <c r="E3810" s="2" t="s">
        <v>168</v>
      </c>
      <c r="F3810" s="5">
        <v>16</v>
      </c>
      <c r="G3810">
        <v>3</v>
      </c>
      <c r="H3810" t="s">
        <v>7258</v>
      </c>
    </row>
    <row r="3811" spans="1:8" x14ac:dyDescent="0.25">
      <c r="A3811" s="2" t="s">
        <v>2548</v>
      </c>
      <c r="B3811" s="2" t="s">
        <v>886</v>
      </c>
      <c r="C3811" s="2" t="s">
        <v>887</v>
      </c>
      <c r="D3811" s="2" t="s">
        <v>50</v>
      </c>
      <c r="E3811" s="2" t="s">
        <v>168</v>
      </c>
      <c r="F3811" s="5">
        <v>4</v>
      </c>
      <c r="G3811">
        <v>4</v>
      </c>
      <c r="H3811" t="s">
        <v>7259</v>
      </c>
    </row>
    <row r="3812" spans="1:8" x14ac:dyDescent="0.25">
      <c r="A3812" s="2" t="s">
        <v>2549</v>
      </c>
      <c r="B3812" s="2" t="s">
        <v>171</v>
      </c>
      <c r="C3812" s="2" t="s">
        <v>994</v>
      </c>
      <c r="D3812" s="2" t="s">
        <v>50</v>
      </c>
      <c r="E3812" s="2" t="s">
        <v>168</v>
      </c>
      <c r="F3812" s="5">
        <v>562</v>
      </c>
      <c r="G3812">
        <v>1</v>
      </c>
      <c r="H3812" t="s">
        <v>7260</v>
      </c>
    </row>
    <row r="3813" spans="1:8" x14ac:dyDescent="0.25">
      <c r="A3813" s="2" t="s">
        <v>2549</v>
      </c>
      <c r="B3813" s="2" t="s">
        <v>886</v>
      </c>
      <c r="C3813" s="2" t="s">
        <v>993</v>
      </c>
      <c r="D3813" s="2" t="s">
        <v>50</v>
      </c>
      <c r="E3813" s="2" t="s">
        <v>168</v>
      </c>
      <c r="F3813" s="5">
        <v>50</v>
      </c>
      <c r="G3813">
        <v>2</v>
      </c>
      <c r="H3813" t="s">
        <v>7261</v>
      </c>
    </row>
    <row r="3814" spans="1:8" x14ac:dyDescent="0.25">
      <c r="A3814" s="2" t="s">
        <v>2550</v>
      </c>
      <c r="B3814" s="2" t="s">
        <v>171</v>
      </c>
      <c r="C3814" s="2" t="s">
        <v>998</v>
      </c>
      <c r="D3814" s="2" t="s">
        <v>50</v>
      </c>
      <c r="E3814" s="2" t="s">
        <v>168</v>
      </c>
      <c r="F3814" s="5">
        <v>160</v>
      </c>
      <c r="G3814">
        <v>1</v>
      </c>
      <c r="H3814" t="s">
        <v>7262</v>
      </c>
    </row>
    <row r="3815" spans="1:8" x14ac:dyDescent="0.25">
      <c r="A3815" s="2" t="s">
        <v>2550</v>
      </c>
      <c r="B3815" s="2" t="s">
        <v>886</v>
      </c>
      <c r="C3815" s="2" t="s">
        <v>993</v>
      </c>
      <c r="D3815" s="2" t="s">
        <v>50</v>
      </c>
      <c r="E3815" s="2" t="s">
        <v>168</v>
      </c>
      <c r="F3815" s="5">
        <v>9</v>
      </c>
      <c r="G3815">
        <v>2</v>
      </c>
      <c r="H3815" t="s">
        <v>7263</v>
      </c>
    </row>
    <row r="3816" spans="1:8" x14ac:dyDescent="0.25">
      <c r="A3816" s="2" t="s">
        <v>2550</v>
      </c>
      <c r="B3816" s="2" t="s">
        <v>886</v>
      </c>
      <c r="C3816" s="2" t="s">
        <v>997</v>
      </c>
      <c r="D3816" s="2" t="s">
        <v>50</v>
      </c>
      <c r="E3816" s="2" t="s">
        <v>168</v>
      </c>
      <c r="F3816" s="5">
        <v>4</v>
      </c>
      <c r="G3816">
        <v>3</v>
      </c>
      <c r="H3816" t="s">
        <v>7264</v>
      </c>
    </row>
    <row r="3817" spans="1:8" x14ac:dyDescent="0.25">
      <c r="A3817" s="2" t="s">
        <v>2551</v>
      </c>
      <c r="B3817" s="2" t="s">
        <v>171</v>
      </c>
      <c r="C3817" s="2" t="s">
        <v>998</v>
      </c>
      <c r="D3817" s="2" t="s">
        <v>50</v>
      </c>
      <c r="E3817" s="2" t="s">
        <v>168</v>
      </c>
      <c r="F3817" s="5">
        <v>245</v>
      </c>
      <c r="G3817">
        <v>1</v>
      </c>
      <c r="H3817" t="s">
        <v>7265</v>
      </c>
    </row>
    <row r="3818" spans="1:8" x14ac:dyDescent="0.25">
      <c r="A3818" s="2" t="s">
        <v>2552</v>
      </c>
      <c r="B3818" s="2" t="s">
        <v>171</v>
      </c>
      <c r="C3818" s="2" t="s">
        <v>998</v>
      </c>
      <c r="D3818" s="2" t="s">
        <v>50</v>
      </c>
      <c r="E3818" s="2" t="s">
        <v>168</v>
      </c>
      <c r="F3818" s="5">
        <v>944</v>
      </c>
      <c r="G3818">
        <v>1</v>
      </c>
      <c r="H3818" t="s">
        <v>7266</v>
      </c>
    </row>
    <row r="3819" spans="1:8" x14ac:dyDescent="0.25">
      <c r="A3819" s="2" t="s">
        <v>2553</v>
      </c>
      <c r="B3819" s="2" t="s">
        <v>171</v>
      </c>
      <c r="C3819" s="2" t="s">
        <v>994</v>
      </c>
      <c r="D3819" s="2" t="s">
        <v>50</v>
      </c>
      <c r="E3819" s="2" t="s">
        <v>168</v>
      </c>
      <c r="F3819" s="5">
        <v>568</v>
      </c>
      <c r="G3819">
        <v>1</v>
      </c>
      <c r="H3819" t="s">
        <v>7267</v>
      </c>
    </row>
    <row r="3820" spans="1:8" x14ac:dyDescent="0.25">
      <c r="A3820" s="2" t="s">
        <v>2553</v>
      </c>
      <c r="B3820" s="2" t="s">
        <v>171</v>
      </c>
      <c r="C3820" s="2" t="s">
        <v>173</v>
      </c>
      <c r="D3820" s="2" t="s">
        <v>50</v>
      </c>
      <c r="E3820" s="2" t="s">
        <v>168</v>
      </c>
      <c r="F3820" s="5">
        <v>69</v>
      </c>
      <c r="G3820">
        <v>2</v>
      </c>
      <c r="H3820" t="s">
        <v>7268</v>
      </c>
    </row>
    <row r="3821" spans="1:8" x14ac:dyDescent="0.25">
      <c r="A3821" s="2" t="s">
        <v>2553</v>
      </c>
      <c r="B3821" s="2" t="s">
        <v>171</v>
      </c>
      <c r="C3821" s="2" t="s">
        <v>190</v>
      </c>
      <c r="D3821" s="2" t="s">
        <v>50</v>
      </c>
      <c r="E3821" s="2" t="s">
        <v>168</v>
      </c>
      <c r="F3821" s="5">
        <v>8</v>
      </c>
      <c r="G3821">
        <v>3</v>
      </c>
      <c r="H3821" t="s">
        <v>7269</v>
      </c>
    </row>
    <row r="3822" spans="1:8" x14ac:dyDescent="0.25">
      <c r="A3822" s="2" t="s">
        <v>2553</v>
      </c>
      <c r="B3822" s="2" t="s">
        <v>886</v>
      </c>
      <c r="C3822" s="2" t="s">
        <v>887</v>
      </c>
      <c r="D3822" s="2" t="s">
        <v>50</v>
      </c>
      <c r="E3822" s="2" t="s">
        <v>168</v>
      </c>
      <c r="F3822" s="5">
        <v>3</v>
      </c>
      <c r="G3822">
        <v>4</v>
      </c>
      <c r="H3822" t="s">
        <v>7270</v>
      </c>
    </row>
    <row r="3823" spans="1:8" x14ac:dyDescent="0.25">
      <c r="A3823" s="2" t="s">
        <v>2554</v>
      </c>
      <c r="B3823" s="2" t="s">
        <v>171</v>
      </c>
      <c r="C3823" s="2" t="s">
        <v>994</v>
      </c>
      <c r="D3823" s="2" t="s">
        <v>50</v>
      </c>
      <c r="E3823" s="2" t="s">
        <v>168</v>
      </c>
      <c r="F3823" s="5">
        <v>551</v>
      </c>
      <c r="G3823">
        <v>1</v>
      </c>
      <c r="H3823" t="s">
        <v>7271</v>
      </c>
    </row>
    <row r="3824" spans="1:8" x14ac:dyDescent="0.25">
      <c r="A3824" s="2" t="s">
        <v>2554</v>
      </c>
      <c r="B3824" s="2" t="s">
        <v>171</v>
      </c>
      <c r="C3824" s="2" t="s">
        <v>998</v>
      </c>
      <c r="D3824" s="2" t="s">
        <v>50</v>
      </c>
      <c r="E3824" s="2" t="s">
        <v>168</v>
      </c>
      <c r="F3824" s="5">
        <v>349</v>
      </c>
      <c r="G3824">
        <v>2</v>
      </c>
      <c r="H3824" t="s">
        <v>7272</v>
      </c>
    </row>
    <row r="3825" spans="1:8" x14ac:dyDescent="0.25">
      <c r="A3825" s="2" t="s">
        <v>2554</v>
      </c>
      <c r="B3825" s="2" t="s">
        <v>886</v>
      </c>
      <c r="C3825" s="2" t="s">
        <v>993</v>
      </c>
      <c r="D3825" s="2" t="s">
        <v>50</v>
      </c>
      <c r="E3825" s="2" t="s">
        <v>168</v>
      </c>
      <c r="F3825" s="5">
        <v>2</v>
      </c>
      <c r="G3825">
        <v>3</v>
      </c>
      <c r="H3825" t="s">
        <v>7273</v>
      </c>
    </row>
    <row r="3826" spans="1:8" x14ac:dyDescent="0.25">
      <c r="A3826" s="2" t="s">
        <v>2555</v>
      </c>
      <c r="B3826" s="2" t="s">
        <v>171</v>
      </c>
      <c r="C3826" s="2" t="s">
        <v>190</v>
      </c>
      <c r="D3826" s="2" t="s">
        <v>50</v>
      </c>
      <c r="E3826" s="2" t="s">
        <v>168</v>
      </c>
      <c r="F3826" s="5">
        <v>363</v>
      </c>
      <c r="G3826">
        <v>1</v>
      </c>
      <c r="H3826" t="s">
        <v>7274</v>
      </c>
    </row>
    <row r="3827" spans="1:8" x14ac:dyDescent="0.25">
      <c r="A3827" s="2" t="s">
        <v>2555</v>
      </c>
      <c r="B3827" s="2" t="s">
        <v>171</v>
      </c>
      <c r="C3827" s="2" t="s">
        <v>998</v>
      </c>
      <c r="D3827" s="2" t="s">
        <v>50</v>
      </c>
      <c r="E3827" s="2" t="s">
        <v>168</v>
      </c>
      <c r="F3827" s="5">
        <v>89</v>
      </c>
      <c r="G3827">
        <v>2</v>
      </c>
      <c r="H3827" t="s">
        <v>7275</v>
      </c>
    </row>
    <row r="3828" spans="1:8" x14ac:dyDescent="0.25">
      <c r="A3828" s="2" t="s">
        <v>2555</v>
      </c>
      <c r="B3828" s="2" t="s">
        <v>171</v>
      </c>
      <c r="C3828" s="2" t="s">
        <v>994</v>
      </c>
      <c r="D3828" s="2" t="s">
        <v>50</v>
      </c>
      <c r="E3828" s="2" t="s">
        <v>168</v>
      </c>
      <c r="F3828" s="5">
        <v>2</v>
      </c>
      <c r="G3828">
        <v>3</v>
      </c>
      <c r="H3828" t="s">
        <v>7276</v>
      </c>
    </row>
    <row r="3829" spans="1:8" x14ac:dyDescent="0.25">
      <c r="A3829" s="2" t="s">
        <v>2556</v>
      </c>
      <c r="B3829" s="2" t="s">
        <v>171</v>
      </c>
      <c r="C3829" s="2" t="s">
        <v>190</v>
      </c>
      <c r="D3829" s="2" t="s">
        <v>50</v>
      </c>
      <c r="E3829" s="2" t="s">
        <v>168</v>
      </c>
      <c r="F3829" s="5">
        <v>1311</v>
      </c>
      <c r="G3829">
        <v>1</v>
      </c>
      <c r="H3829" t="s">
        <v>7277</v>
      </c>
    </row>
    <row r="3830" spans="1:8" x14ac:dyDescent="0.25">
      <c r="A3830" s="2" t="s">
        <v>2557</v>
      </c>
      <c r="B3830" s="2" t="s">
        <v>171</v>
      </c>
      <c r="C3830" s="2" t="s">
        <v>190</v>
      </c>
      <c r="D3830" s="2" t="s">
        <v>50</v>
      </c>
      <c r="E3830" s="2" t="s">
        <v>168</v>
      </c>
      <c r="F3830" s="5">
        <v>556</v>
      </c>
      <c r="G3830">
        <v>1</v>
      </c>
      <c r="H3830" t="s">
        <v>7278</v>
      </c>
    </row>
    <row r="3831" spans="1:8" x14ac:dyDescent="0.25">
      <c r="A3831" s="2" t="s">
        <v>2557</v>
      </c>
      <c r="B3831" s="2" t="s">
        <v>171</v>
      </c>
      <c r="C3831" s="2" t="s">
        <v>994</v>
      </c>
      <c r="D3831" s="2" t="s">
        <v>50</v>
      </c>
      <c r="E3831" s="2" t="s">
        <v>168</v>
      </c>
      <c r="F3831" s="5">
        <v>22</v>
      </c>
      <c r="G3831">
        <v>2</v>
      </c>
      <c r="H3831" t="s">
        <v>7279</v>
      </c>
    </row>
    <row r="3832" spans="1:8" x14ac:dyDescent="0.25">
      <c r="A3832" s="2" t="s">
        <v>2557</v>
      </c>
      <c r="B3832" s="2" t="s">
        <v>171</v>
      </c>
      <c r="C3832" s="2" t="s">
        <v>173</v>
      </c>
      <c r="D3832" s="2" t="s">
        <v>50</v>
      </c>
      <c r="E3832" s="2" t="s">
        <v>168</v>
      </c>
      <c r="F3832" s="5">
        <v>3</v>
      </c>
      <c r="G3832">
        <v>3</v>
      </c>
      <c r="H3832" t="s">
        <v>7280</v>
      </c>
    </row>
    <row r="3833" spans="1:8" x14ac:dyDescent="0.25">
      <c r="A3833" s="2" t="s">
        <v>2558</v>
      </c>
      <c r="B3833" s="2" t="s">
        <v>171</v>
      </c>
      <c r="C3833" s="2" t="s">
        <v>190</v>
      </c>
      <c r="D3833" s="2" t="s">
        <v>50</v>
      </c>
      <c r="E3833" s="2" t="s">
        <v>168</v>
      </c>
      <c r="F3833" s="5">
        <v>430</v>
      </c>
      <c r="G3833">
        <v>1</v>
      </c>
      <c r="H3833" t="s">
        <v>7281</v>
      </c>
    </row>
    <row r="3834" spans="1:8" x14ac:dyDescent="0.25">
      <c r="A3834" s="2" t="s">
        <v>2559</v>
      </c>
      <c r="B3834" s="2" t="s">
        <v>171</v>
      </c>
      <c r="C3834" s="2" t="s">
        <v>190</v>
      </c>
      <c r="D3834" s="2" t="s">
        <v>50</v>
      </c>
      <c r="E3834" s="2" t="s">
        <v>168</v>
      </c>
      <c r="F3834" s="5">
        <v>422</v>
      </c>
      <c r="G3834">
        <v>1</v>
      </c>
      <c r="H3834" t="s">
        <v>7282</v>
      </c>
    </row>
    <row r="3835" spans="1:8" x14ac:dyDescent="0.25">
      <c r="A3835" s="2" t="s">
        <v>2560</v>
      </c>
      <c r="B3835" s="2" t="s">
        <v>58</v>
      </c>
      <c r="C3835" s="2" t="s">
        <v>456</v>
      </c>
      <c r="D3835" s="2" t="s">
        <v>50</v>
      </c>
      <c r="E3835" s="2" t="s">
        <v>457</v>
      </c>
      <c r="F3835" s="5">
        <v>94</v>
      </c>
      <c r="G3835">
        <v>1</v>
      </c>
      <c r="H3835" t="s">
        <v>7283</v>
      </c>
    </row>
    <row r="3836" spans="1:8" x14ac:dyDescent="0.25">
      <c r="A3836" s="2" t="s">
        <v>2561</v>
      </c>
      <c r="B3836" s="2" t="s">
        <v>58</v>
      </c>
      <c r="C3836" s="2" t="s">
        <v>456</v>
      </c>
      <c r="D3836" s="2" t="s">
        <v>50</v>
      </c>
      <c r="E3836" s="2" t="s">
        <v>457</v>
      </c>
      <c r="F3836" s="5">
        <v>528</v>
      </c>
      <c r="G3836">
        <v>1</v>
      </c>
      <c r="H3836" t="s">
        <v>7284</v>
      </c>
    </row>
    <row r="3837" spans="1:8" x14ac:dyDescent="0.25">
      <c r="A3837" s="2" t="s">
        <v>2562</v>
      </c>
      <c r="B3837" s="2" t="s">
        <v>425</v>
      </c>
      <c r="C3837" s="2" t="s">
        <v>426</v>
      </c>
      <c r="D3837" s="2" t="s">
        <v>50</v>
      </c>
      <c r="E3837" s="2" t="s">
        <v>199</v>
      </c>
      <c r="F3837" s="5">
        <v>6</v>
      </c>
      <c r="G3837">
        <v>1</v>
      </c>
      <c r="H3837" t="s">
        <v>7285</v>
      </c>
    </row>
    <row r="3838" spans="1:8" x14ac:dyDescent="0.25">
      <c r="A3838" s="2" t="s">
        <v>2563</v>
      </c>
      <c r="B3838" s="2" t="s">
        <v>58</v>
      </c>
      <c r="C3838" s="2" t="s">
        <v>2529</v>
      </c>
      <c r="D3838" s="2" t="s">
        <v>50</v>
      </c>
      <c r="E3838" s="2" t="s">
        <v>70</v>
      </c>
      <c r="F3838" s="5">
        <v>1039</v>
      </c>
      <c r="G3838">
        <v>1</v>
      </c>
      <c r="H3838" t="s">
        <v>7286</v>
      </c>
    </row>
    <row r="3839" spans="1:8" x14ac:dyDescent="0.25">
      <c r="A3839" s="2" t="s">
        <v>2564</v>
      </c>
      <c r="B3839" s="2" t="s">
        <v>58</v>
      </c>
      <c r="C3839" s="2" t="s">
        <v>2529</v>
      </c>
      <c r="D3839" s="2" t="s">
        <v>50</v>
      </c>
      <c r="E3839" s="2" t="s">
        <v>70</v>
      </c>
      <c r="F3839" s="5">
        <v>542</v>
      </c>
      <c r="G3839">
        <v>1</v>
      </c>
      <c r="H3839" t="s">
        <v>7287</v>
      </c>
    </row>
    <row r="3840" spans="1:8" x14ac:dyDescent="0.25">
      <c r="A3840" s="2" t="s">
        <v>2564</v>
      </c>
      <c r="B3840" s="2" t="s">
        <v>140</v>
      </c>
      <c r="C3840" s="2" t="s">
        <v>2458</v>
      </c>
      <c r="D3840" s="2" t="s">
        <v>50</v>
      </c>
      <c r="E3840" s="2" t="s">
        <v>70</v>
      </c>
      <c r="F3840" s="5">
        <v>52</v>
      </c>
      <c r="G3840">
        <v>2</v>
      </c>
      <c r="H3840" t="s">
        <v>7288</v>
      </c>
    </row>
    <row r="3841" spans="1:8" x14ac:dyDescent="0.25">
      <c r="A3841" s="2" t="s">
        <v>2564</v>
      </c>
      <c r="B3841" s="2" t="s">
        <v>58</v>
      </c>
      <c r="C3841" s="2" t="s">
        <v>721</v>
      </c>
      <c r="D3841" s="2" t="s">
        <v>50</v>
      </c>
      <c r="E3841" s="2" t="s">
        <v>70</v>
      </c>
      <c r="F3841" s="5">
        <v>17</v>
      </c>
      <c r="G3841">
        <v>3</v>
      </c>
      <c r="H3841" t="s">
        <v>7289</v>
      </c>
    </row>
    <row r="3842" spans="1:8" x14ac:dyDescent="0.25">
      <c r="A3842" s="2" t="s">
        <v>2564</v>
      </c>
      <c r="B3842" s="2" t="s">
        <v>140</v>
      </c>
      <c r="C3842" s="2" t="s">
        <v>892</v>
      </c>
      <c r="D3842" s="2" t="s">
        <v>50</v>
      </c>
      <c r="E3842" s="2" t="s">
        <v>70</v>
      </c>
      <c r="F3842" s="5">
        <v>3</v>
      </c>
      <c r="G3842">
        <v>4</v>
      </c>
      <c r="H3842" t="s">
        <v>7290</v>
      </c>
    </row>
    <row r="3843" spans="1:8" x14ac:dyDescent="0.25">
      <c r="A3843" s="2" t="s">
        <v>2565</v>
      </c>
      <c r="B3843" s="2" t="s">
        <v>58</v>
      </c>
      <c r="C3843" s="2" t="s">
        <v>721</v>
      </c>
      <c r="D3843" s="2" t="s">
        <v>50</v>
      </c>
      <c r="E3843" s="2" t="s">
        <v>70</v>
      </c>
      <c r="F3843" s="5">
        <v>364</v>
      </c>
      <c r="G3843">
        <v>1</v>
      </c>
      <c r="H3843" t="s">
        <v>7291</v>
      </c>
    </row>
    <row r="3844" spans="1:8" x14ac:dyDescent="0.25">
      <c r="A3844" s="2" t="s">
        <v>2565</v>
      </c>
      <c r="B3844" s="2" t="s">
        <v>140</v>
      </c>
      <c r="C3844" s="2" t="s">
        <v>892</v>
      </c>
      <c r="D3844" s="2" t="s">
        <v>50</v>
      </c>
      <c r="E3844" s="2" t="s">
        <v>70</v>
      </c>
      <c r="F3844" s="5">
        <v>50</v>
      </c>
      <c r="G3844">
        <v>2</v>
      </c>
      <c r="H3844" t="s">
        <v>7292</v>
      </c>
    </row>
    <row r="3845" spans="1:8" x14ac:dyDescent="0.25">
      <c r="A3845" s="2" t="s">
        <v>2565</v>
      </c>
      <c r="B3845" s="2" t="s">
        <v>58</v>
      </c>
      <c r="C3845" s="2" t="s">
        <v>2529</v>
      </c>
      <c r="D3845" s="2" t="s">
        <v>50</v>
      </c>
      <c r="E3845" s="2" t="s">
        <v>70</v>
      </c>
      <c r="F3845" s="5">
        <v>2</v>
      </c>
      <c r="G3845">
        <v>3</v>
      </c>
      <c r="H3845" t="s">
        <v>7293</v>
      </c>
    </row>
    <row r="3846" spans="1:8" x14ac:dyDescent="0.25">
      <c r="A3846" s="2" t="s">
        <v>2566</v>
      </c>
      <c r="B3846" s="2" t="s">
        <v>58</v>
      </c>
      <c r="C3846" s="2" t="s">
        <v>721</v>
      </c>
      <c r="D3846" s="2" t="s">
        <v>50</v>
      </c>
      <c r="E3846" s="2" t="s">
        <v>70</v>
      </c>
      <c r="F3846" s="5">
        <v>229</v>
      </c>
      <c r="G3846">
        <v>1</v>
      </c>
      <c r="H3846" t="s">
        <v>7294</v>
      </c>
    </row>
    <row r="3847" spans="1:8" x14ac:dyDescent="0.25">
      <c r="A3847" s="2" t="s">
        <v>2567</v>
      </c>
      <c r="B3847" s="2" t="s">
        <v>58</v>
      </c>
      <c r="C3847" s="2" t="s">
        <v>721</v>
      </c>
      <c r="D3847" s="2" t="s">
        <v>50</v>
      </c>
      <c r="E3847" s="2" t="s">
        <v>70</v>
      </c>
      <c r="F3847" s="5">
        <v>198</v>
      </c>
      <c r="G3847">
        <v>1</v>
      </c>
      <c r="H3847" t="s">
        <v>7295</v>
      </c>
    </row>
    <row r="3848" spans="1:8" x14ac:dyDescent="0.25">
      <c r="A3848" s="2" t="s">
        <v>2567</v>
      </c>
      <c r="B3848" s="2" t="s">
        <v>58</v>
      </c>
      <c r="C3848" s="2" t="s">
        <v>2529</v>
      </c>
      <c r="D3848" s="2" t="s">
        <v>50</v>
      </c>
      <c r="E3848" s="2" t="s">
        <v>70</v>
      </c>
      <c r="F3848" s="5">
        <v>3</v>
      </c>
      <c r="G3848">
        <v>2</v>
      </c>
      <c r="H3848" t="s">
        <v>7296</v>
      </c>
    </row>
    <row r="3849" spans="1:8" x14ac:dyDescent="0.25">
      <c r="A3849" s="2" t="s">
        <v>2568</v>
      </c>
      <c r="B3849" s="2" t="s">
        <v>58</v>
      </c>
      <c r="C3849" s="2" t="s">
        <v>2529</v>
      </c>
      <c r="D3849" s="2" t="s">
        <v>50</v>
      </c>
      <c r="E3849" s="2" t="s">
        <v>70</v>
      </c>
      <c r="F3849" s="5">
        <v>1091</v>
      </c>
      <c r="G3849">
        <v>1</v>
      </c>
      <c r="H3849" t="s">
        <v>7297</v>
      </c>
    </row>
    <row r="3850" spans="1:8" x14ac:dyDescent="0.25">
      <c r="A3850" s="2" t="s">
        <v>2568</v>
      </c>
      <c r="B3850" s="2" t="s">
        <v>58</v>
      </c>
      <c r="C3850" s="2" t="s">
        <v>721</v>
      </c>
      <c r="D3850" s="2" t="s">
        <v>50</v>
      </c>
      <c r="E3850" s="2" t="s">
        <v>70</v>
      </c>
      <c r="F3850" s="5">
        <v>2</v>
      </c>
      <c r="G3850">
        <v>2</v>
      </c>
      <c r="H3850" t="s">
        <v>7298</v>
      </c>
    </row>
    <row r="3851" spans="1:8" x14ac:dyDescent="0.25">
      <c r="A3851" s="2" t="s">
        <v>2569</v>
      </c>
      <c r="B3851" s="2" t="s">
        <v>58</v>
      </c>
      <c r="C3851" s="2" t="s">
        <v>2529</v>
      </c>
      <c r="D3851" s="2" t="s">
        <v>50</v>
      </c>
      <c r="E3851" s="2" t="s">
        <v>70</v>
      </c>
      <c r="F3851" s="5">
        <v>622</v>
      </c>
      <c r="G3851">
        <v>1</v>
      </c>
      <c r="H3851" t="s">
        <v>7299</v>
      </c>
    </row>
    <row r="3852" spans="1:8" x14ac:dyDescent="0.25">
      <c r="A3852" s="2" t="s">
        <v>2570</v>
      </c>
      <c r="B3852" s="2" t="s">
        <v>58</v>
      </c>
      <c r="C3852" s="2" t="s">
        <v>2529</v>
      </c>
      <c r="D3852" s="2" t="s">
        <v>50</v>
      </c>
      <c r="E3852" s="2" t="s">
        <v>70</v>
      </c>
      <c r="F3852" s="5">
        <v>533</v>
      </c>
      <c r="G3852">
        <v>1</v>
      </c>
      <c r="H3852" t="s">
        <v>7300</v>
      </c>
    </row>
    <row r="3853" spans="1:8" x14ac:dyDescent="0.25">
      <c r="A3853" s="2" t="s">
        <v>2571</v>
      </c>
      <c r="B3853" s="2" t="s">
        <v>58</v>
      </c>
      <c r="C3853" s="2" t="s">
        <v>2529</v>
      </c>
      <c r="D3853" s="2" t="s">
        <v>50</v>
      </c>
      <c r="E3853" s="2" t="s">
        <v>70</v>
      </c>
      <c r="F3853" s="5">
        <v>118</v>
      </c>
      <c r="G3853">
        <v>1</v>
      </c>
      <c r="H3853" t="s">
        <v>7301</v>
      </c>
    </row>
    <row r="3854" spans="1:8" x14ac:dyDescent="0.25">
      <c r="A3854" s="2" t="s">
        <v>2572</v>
      </c>
      <c r="B3854" s="2" t="s">
        <v>58</v>
      </c>
      <c r="C3854" s="2" t="s">
        <v>2529</v>
      </c>
      <c r="D3854" s="2" t="s">
        <v>50</v>
      </c>
      <c r="E3854" s="2" t="s">
        <v>70</v>
      </c>
      <c r="F3854" s="5">
        <v>253</v>
      </c>
      <c r="G3854">
        <v>1</v>
      </c>
      <c r="H3854" t="s">
        <v>7302</v>
      </c>
    </row>
    <row r="3855" spans="1:8" x14ac:dyDescent="0.25">
      <c r="A3855" s="2" t="s">
        <v>2572</v>
      </c>
      <c r="B3855" s="2" t="s">
        <v>58</v>
      </c>
      <c r="C3855" s="2" t="s">
        <v>721</v>
      </c>
      <c r="D3855" s="2" t="s">
        <v>50</v>
      </c>
      <c r="E3855" s="2" t="s">
        <v>70</v>
      </c>
      <c r="F3855" s="5">
        <v>26</v>
      </c>
      <c r="G3855">
        <v>2</v>
      </c>
      <c r="H3855" t="s">
        <v>7303</v>
      </c>
    </row>
    <row r="3856" spans="1:8" x14ac:dyDescent="0.25">
      <c r="A3856" s="2" t="s">
        <v>2573</v>
      </c>
      <c r="B3856" s="2" t="s">
        <v>58</v>
      </c>
      <c r="C3856" s="2" t="s">
        <v>2529</v>
      </c>
      <c r="D3856" s="2" t="s">
        <v>50</v>
      </c>
      <c r="E3856" s="2" t="s">
        <v>70</v>
      </c>
      <c r="F3856" s="5">
        <v>504</v>
      </c>
      <c r="G3856">
        <v>1</v>
      </c>
      <c r="H3856" t="s">
        <v>7304</v>
      </c>
    </row>
    <row r="3857" spans="1:8" x14ac:dyDescent="0.25">
      <c r="A3857" s="2" t="s">
        <v>2574</v>
      </c>
      <c r="B3857" s="2" t="s">
        <v>58</v>
      </c>
      <c r="C3857" s="2" t="s">
        <v>2529</v>
      </c>
      <c r="D3857" s="2" t="s">
        <v>50</v>
      </c>
      <c r="E3857" s="2" t="s">
        <v>70</v>
      </c>
      <c r="F3857" s="5">
        <v>140</v>
      </c>
      <c r="G3857">
        <v>1</v>
      </c>
      <c r="H3857" t="s">
        <v>7305</v>
      </c>
    </row>
    <row r="3858" spans="1:8" x14ac:dyDescent="0.25">
      <c r="A3858" s="2" t="s">
        <v>2574</v>
      </c>
      <c r="B3858" s="2" t="s">
        <v>58</v>
      </c>
      <c r="C3858" s="2" t="s">
        <v>721</v>
      </c>
      <c r="D3858" s="2" t="s">
        <v>50</v>
      </c>
      <c r="E3858" s="2" t="s">
        <v>70</v>
      </c>
      <c r="F3858" s="5">
        <v>30</v>
      </c>
      <c r="G3858">
        <v>2</v>
      </c>
      <c r="H3858" t="s">
        <v>7306</v>
      </c>
    </row>
    <row r="3859" spans="1:8" x14ac:dyDescent="0.25">
      <c r="A3859" s="2" t="s">
        <v>2575</v>
      </c>
      <c r="B3859" s="2" t="s">
        <v>58</v>
      </c>
      <c r="C3859" s="2" t="s">
        <v>721</v>
      </c>
      <c r="D3859" s="2" t="s">
        <v>50</v>
      </c>
      <c r="E3859" s="2" t="s">
        <v>70</v>
      </c>
      <c r="F3859" s="5">
        <v>765</v>
      </c>
      <c r="G3859">
        <v>1</v>
      </c>
      <c r="H3859" t="s">
        <v>7307</v>
      </c>
    </row>
    <row r="3860" spans="1:8" x14ac:dyDescent="0.25">
      <c r="A3860" s="2" t="s">
        <v>2575</v>
      </c>
      <c r="B3860" s="2" t="s">
        <v>140</v>
      </c>
      <c r="C3860" s="2" t="s">
        <v>719</v>
      </c>
      <c r="D3860" s="2" t="s">
        <v>50</v>
      </c>
      <c r="E3860" s="2" t="s">
        <v>70</v>
      </c>
      <c r="F3860" s="5">
        <v>215</v>
      </c>
      <c r="G3860">
        <v>2</v>
      </c>
      <c r="H3860" t="s">
        <v>7308</v>
      </c>
    </row>
    <row r="3861" spans="1:8" x14ac:dyDescent="0.25">
      <c r="A3861" s="2" t="s">
        <v>2575</v>
      </c>
      <c r="B3861" s="2" t="s">
        <v>140</v>
      </c>
      <c r="C3861" s="2" t="s">
        <v>2458</v>
      </c>
      <c r="D3861" s="2" t="s">
        <v>50</v>
      </c>
      <c r="E3861" s="2" t="s">
        <v>70</v>
      </c>
      <c r="F3861" s="5">
        <v>2</v>
      </c>
      <c r="G3861">
        <v>3</v>
      </c>
      <c r="H3861" t="s">
        <v>7309</v>
      </c>
    </row>
    <row r="3862" spans="1:8" x14ac:dyDescent="0.25">
      <c r="A3862" s="2" t="s">
        <v>2575</v>
      </c>
      <c r="B3862" s="2" t="s">
        <v>58</v>
      </c>
      <c r="C3862" s="2" t="s">
        <v>2529</v>
      </c>
      <c r="D3862" s="2" t="s">
        <v>50</v>
      </c>
      <c r="E3862" s="2" t="s">
        <v>70</v>
      </c>
      <c r="F3862" s="5">
        <v>1</v>
      </c>
      <c r="G3862">
        <v>4</v>
      </c>
      <c r="H3862" t="s">
        <v>7310</v>
      </c>
    </row>
    <row r="3863" spans="1:8" x14ac:dyDescent="0.25">
      <c r="A3863" s="2" t="s">
        <v>2575</v>
      </c>
      <c r="B3863" s="2" t="s">
        <v>58</v>
      </c>
      <c r="C3863" s="2" t="s">
        <v>551</v>
      </c>
      <c r="D3863" s="2" t="s">
        <v>50</v>
      </c>
      <c r="E3863" s="2" t="s">
        <v>199</v>
      </c>
      <c r="F3863" s="5">
        <v>1</v>
      </c>
      <c r="G3863">
        <v>5</v>
      </c>
      <c r="H3863" t="s">
        <v>7311</v>
      </c>
    </row>
    <row r="3864" spans="1:8" x14ac:dyDescent="0.25">
      <c r="A3864" s="2" t="s">
        <v>2576</v>
      </c>
      <c r="B3864" s="2" t="s">
        <v>363</v>
      </c>
      <c r="C3864" s="2" t="s">
        <v>2577</v>
      </c>
      <c r="D3864" s="2" t="s">
        <v>50</v>
      </c>
      <c r="E3864" s="2" t="s">
        <v>278</v>
      </c>
      <c r="F3864" s="5">
        <v>394</v>
      </c>
      <c r="G3864">
        <v>1</v>
      </c>
      <c r="H3864" t="s">
        <v>7312</v>
      </c>
    </row>
    <row r="3865" spans="1:8" x14ac:dyDescent="0.25">
      <c r="A3865" s="2" t="s">
        <v>2576</v>
      </c>
      <c r="B3865" s="2" t="s">
        <v>363</v>
      </c>
      <c r="C3865" s="2" t="s">
        <v>736</v>
      </c>
      <c r="D3865" s="2" t="s">
        <v>50</v>
      </c>
      <c r="E3865" s="2" t="s">
        <v>278</v>
      </c>
      <c r="F3865" s="5">
        <v>9</v>
      </c>
      <c r="G3865">
        <v>2</v>
      </c>
      <c r="H3865" t="s">
        <v>7313</v>
      </c>
    </row>
    <row r="3866" spans="1:8" x14ac:dyDescent="0.25">
      <c r="A3866" s="2" t="s">
        <v>2578</v>
      </c>
      <c r="B3866" s="2" t="s">
        <v>363</v>
      </c>
      <c r="C3866" s="2" t="s">
        <v>736</v>
      </c>
      <c r="D3866" s="2" t="s">
        <v>50</v>
      </c>
      <c r="E3866" s="2" t="s">
        <v>278</v>
      </c>
      <c r="F3866" s="5">
        <v>393</v>
      </c>
      <c r="G3866">
        <v>1</v>
      </c>
      <c r="H3866" t="s">
        <v>7314</v>
      </c>
    </row>
    <row r="3867" spans="1:8" x14ac:dyDescent="0.25">
      <c r="A3867" s="2" t="s">
        <v>2579</v>
      </c>
      <c r="B3867" s="2" t="s">
        <v>363</v>
      </c>
      <c r="C3867" s="2" t="s">
        <v>736</v>
      </c>
      <c r="D3867" s="2" t="s">
        <v>50</v>
      </c>
      <c r="E3867" s="2" t="s">
        <v>278</v>
      </c>
      <c r="F3867" s="5">
        <v>373</v>
      </c>
      <c r="G3867">
        <v>1</v>
      </c>
      <c r="H3867" t="s">
        <v>7315</v>
      </c>
    </row>
    <row r="3868" spans="1:8" x14ac:dyDescent="0.25">
      <c r="A3868" s="2" t="s">
        <v>2579</v>
      </c>
      <c r="B3868" s="2" t="s">
        <v>363</v>
      </c>
      <c r="C3868" s="2" t="s">
        <v>364</v>
      </c>
      <c r="D3868" s="2" t="s">
        <v>50</v>
      </c>
      <c r="E3868" s="2" t="s">
        <v>278</v>
      </c>
      <c r="F3868" s="5">
        <v>156</v>
      </c>
      <c r="G3868">
        <v>2</v>
      </c>
      <c r="H3868" t="s">
        <v>7316</v>
      </c>
    </row>
    <row r="3869" spans="1:8" x14ac:dyDescent="0.25">
      <c r="A3869" s="2" t="s">
        <v>2579</v>
      </c>
      <c r="B3869" s="2" t="s">
        <v>363</v>
      </c>
      <c r="C3869" s="2" t="s">
        <v>2577</v>
      </c>
      <c r="D3869" s="2" t="s">
        <v>50</v>
      </c>
      <c r="E3869" s="2" t="s">
        <v>278</v>
      </c>
      <c r="F3869" s="5">
        <v>52</v>
      </c>
      <c r="G3869">
        <v>3</v>
      </c>
      <c r="H3869" t="s">
        <v>7317</v>
      </c>
    </row>
    <row r="3870" spans="1:8" x14ac:dyDescent="0.25">
      <c r="A3870" s="2" t="s">
        <v>2580</v>
      </c>
      <c r="B3870" s="2" t="s">
        <v>363</v>
      </c>
      <c r="C3870" s="2" t="s">
        <v>2577</v>
      </c>
      <c r="D3870" s="2" t="s">
        <v>50</v>
      </c>
      <c r="E3870" s="2" t="s">
        <v>278</v>
      </c>
      <c r="F3870" s="5">
        <v>519</v>
      </c>
      <c r="G3870">
        <v>1</v>
      </c>
      <c r="H3870" t="s">
        <v>7318</v>
      </c>
    </row>
    <row r="3871" spans="1:8" x14ac:dyDescent="0.25">
      <c r="A3871" s="2" t="s">
        <v>2580</v>
      </c>
      <c r="B3871" s="2" t="s">
        <v>363</v>
      </c>
      <c r="C3871" s="2" t="s">
        <v>1640</v>
      </c>
      <c r="D3871" s="2" t="s">
        <v>50</v>
      </c>
      <c r="E3871" s="2" t="s">
        <v>278</v>
      </c>
      <c r="F3871" s="5">
        <v>466</v>
      </c>
      <c r="G3871">
        <v>2</v>
      </c>
      <c r="H3871" t="s">
        <v>7319</v>
      </c>
    </row>
    <row r="3872" spans="1:8" x14ac:dyDescent="0.25">
      <c r="A3872" s="2" t="s">
        <v>2580</v>
      </c>
      <c r="B3872" s="2" t="s">
        <v>363</v>
      </c>
      <c r="C3872" s="2" t="s">
        <v>736</v>
      </c>
      <c r="D3872" s="2" t="s">
        <v>50</v>
      </c>
      <c r="E3872" s="2" t="s">
        <v>278</v>
      </c>
      <c r="F3872" s="5">
        <v>147</v>
      </c>
      <c r="G3872">
        <v>3</v>
      </c>
      <c r="H3872" t="s">
        <v>7320</v>
      </c>
    </row>
    <row r="3873" spans="1:8" x14ac:dyDescent="0.25">
      <c r="A3873" s="2" t="s">
        <v>2581</v>
      </c>
      <c r="B3873" s="2" t="s">
        <v>363</v>
      </c>
      <c r="C3873" s="2" t="s">
        <v>364</v>
      </c>
      <c r="D3873" s="2" t="s">
        <v>50</v>
      </c>
      <c r="E3873" s="2" t="s">
        <v>278</v>
      </c>
      <c r="F3873" s="5">
        <v>822</v>
      </c>
      <c r="G3873">
        <v>1</v>
      </c>
      <c r="H3873" t="s">
        <v>7321</v>
      </c>
    </row>
    <row r="3874" spans="1:8" x14ac:dyDescent="0.25">
      <c r="A3874" s="2" t="s">
        <v>2582</v>
      </c>
      <c r="B3874" s="2" t="s">
        <v>363</v>
      </c>
      <c r="C3874" s="2" t="s">
        <v>364</v>
      </c>
      <c r="D3874" s="2" t="s">
        <v>50</v>
      </c>
      <c r="E3874" s="2" t="s">
        <v>278</v>
      </c>
      <c r="F3874" s="5">
        <v>547</v>
      </c>
      <c r="G3874">
        <v>1</v>
      </c>
      <c r="H3874" t="s">
        <v>7322</v>
      </c>
    </row>
    <row r="3875" spans="1:8" x14ac:dyDescent="0.25">
      <c r="A3875" s="2" t="s">
        <v>2582</v>
      </c>
      <c r="B3875" s="2" t="s">
        <v>58</v>
      </c>
      <c r="C3875" s="2" t="s">
        <v>354</v>
      </c>
      <c r="D3875" s="2" t="s">
        <v>50</v>
      </c>
      <c r="E3875" s="2" t="s">
        <v>355</v>
      </c>
      <c r="F3875" s="5">
        <v>26</v>
      </c>
      <c r="G3875">
        <v>2</v>
      </c>
      <c r="H3875" t="s">
        <v>7323</v>
      </c>
    </row>
    <row r="3876" spans="1:8" x14ac:dyDescent="0.25">
      <c r="A3876" s="2" t="s">
        <v>2583</v>
      </c>
      <c r="B3876" s="2" t="s">
        <v>363</v>
      </c>
      <c r="C3876" s="2" t="s">
        <v>364</v>
      </c>
      <c r="D3876" s="2" t="s">
        <v>50</v>
      </c>
      <c r="E3876" s="2" t="s">
        <v>278</v>
      </c>
      <c r="F3876" s="5">
        <v>472</v>
      </c>
      <c r="G3876">
        <v>1</v>
      </c>
      <c r="H3876" t="s">
        <v>7324</v>
      </c>
    </row>
    <row r="3877" spans="1:8" x14ac:dyDescent="0.25">
      <c r="A3877" s="2" t="s">
        <v>2583</v>
      </c>
      <c r="B3877" s="2" t="s">
        <v>363</v>
      </c>
      <c r="C3877" s="2" t="s">
        <v>736</v>
      </c>
      <c r="D3877" s="2" t="s">
        <v>50</v>
      </c>
      <c r="E3877" s="2" t="s">
        <v>278</v>
      </c>
      <c r="F3877" s="5">
        <v>468</v>
      </c>
      <c r="G3877">
        <v>2</v>
      </c>
      <c r="H3877" t="s">
        <v>7325</v>
      </c>
    </row>
    <row r="3878" spans="1:8" x14ac:dyDescent="0.25">
      <c r="A3878" s="2" t="s">
        <v>2583</v>
      </c>
      <c r="B3878" s="2" t="s">
        <v>363</v>
      </c>
      <c r="C3878" s="2" t="s">
        <v>733</v>
      </c>
      <c r="D3878" s="2" t="s">
        <v>50</v>
      </c>
      <c r="E3878" s="2" t="s">
        <v>278</v>
      </c>
      <c r="F3878" s="5">
        <v>2</v>
      </c>
      <c r="G3878">
        <v>3</v>
      </c>
      <c r="H3878" t="s">
        <v>7326</v>
      </c>
    </row>
    <row r="3879" spans="1:8" x14ac:dyDescent="0.25">
      <c r="A3879" s="2" t="s">
        <v>2584</v>
      </c>
      <c r="B3879" s="2" t="s">
        <v>58</v>
      </c>
      <c r="C3879" s="2" t="s">
        <v>354</v>
      </c>
      <c r="D3879" s="2" t="s">
        <v>50</v>
      </c>
      <c r="E3879" s="2" t="s">
        <v>355</v>
      </c>
      <c r="F3879" s="5">
        <v>304</v>
      </c>
      <c r="G3879">
        <v>1</v>
      </c>
      <c r="H3879" t="s">
        <v>7327</v>
      </c>
    </row>
    <row r="3880" spans="1:8" x14ac:dyDescent="0.25">
      <c r="A3880" s="2" t="s">
        <v>2584</v>
      </c>
      <c r="B3880" s="2" t="s">
        <v>363</v>
      </c>
      <c r="C3880" s="2" t="s">
        <v>364</v>
      </c>
      <c r="D3880" s="2" t="s">
        <v>50</v>
      </c>
      <c r="E3880" s="2" t="s">
        <v>278</v>
      </c>
      <c r="F3880" s="5">
        <v>232</v>
      </c>
      <c r="G3880">
        <v>2</v>
      </c>
      <c r="H3880" t="s">
        <v>7328</v>
      </c>
    </row>
    <row r="3881" spans="1:8" x14ac:dyDescent="0.25">
      <c r="A3881" s="2" t="s">
        <v>2584</v>
      </c>
      <c r="B3881" s="2" t="s">
        <v>642</v>
      </c>
      <c r="C3881" s="2" t="s">
        <v>643</v>
      </c>
      <c r="D3881" s="2" t="s">
        <v>50</v>
      </c>
      <c r="E3881" s="2" t="s">
        <v>278</v>
      </c>
      <c r="F3881" s="5">
        <v>78</v>
      </c>
      <c r="G3881">
        <v>3</v>
      </c>
      <c r="H3881" t="s">
        <v>7329</v>
      </c>
    </row>
    <row r="3882" spans="1:8" x14ac:dyDescent="0.25">
      <c r="A3882" s="2" t="s">
        <v>2585</v>
      </c>
      <c r="B3882" s="2" t="s">
        <v>363</v>
      </c>
      <c r="C3882" s="2" t="s">
        <v>2577</v>
      </c>
      <c r="D3882" s="2" t="s">
        <v>50</v>
      </c>
      <c r="E3882" s="2" t="s">
        <v>278</v>
      </c>
      <c r="F3882" s="5">
        <v>585</v>
      </c>
      <c r="G3882">
        <v>1</v>
      </c>
      <c r="H3882" t="s">
        <v>7330</v>
      </c>
    </row>
    <row r="3883" spans="1:8" x14ac:dyDescent="0.25">
      <c r="A3883" s="2" t="s">
        <v>2585</v>
      </c>
      <c r="B3883" s="2" t="s">
        <v>363</v>
      </c>
      <c r="C3883" s="2" t="s">
        <v>676</v>
      </c>
      <c r="D3883" s="2" t="s">
        <v>50</v>
      </c>
      <c r="E3883" s="2" t="s">
        <v>278</v>
      </c>
      <c r="F3883" s="5">
        <v>66</v>
      </c>
      <c r="G3883">
        <v>2</v>
      </c>
      <c r="H3883" t="s">
        <v>7331</v>
      </c>
    </row>
    <row r="3884" spans="1:8" x14ac:dyDescent="0.25">
      <c r="A3884" s="2" t="s">
        <v>2585</v>
      </c>
      <c r="B3884" s="2" t="s">
        <v>363</v>
      </c>
      <c r="C3884" s="2" t="s">
        <v>1640</v>
      </c>
      <c r="D3884" s="2" t="s">
        <v>50</v>
      </c>
      <c r="E3884" s="2" t="s">
        <v>278</v>
      </c>
      <c r="F3884" s="5">
        <v>2</v>
      </c>
      <c r="G3884">
        <v>3</v>
      </c>
      <c r="H3884" t="s">
        <v>7332</v>
      </c>
    </row>
    <row r="3885" spans="1:8" x14ac:dyDescent="0.25">
      <c r="A3885" s="2" t="s">
        <v>2586</v>
      </c>
      <c r="B3885" s="2" t="s">
        <v>363</v>
      </c>
      <c r="C3885" s="2" t="s">
        <v>2577</v>
      </c>
      <c r="D3885" s="2" t="s">
        <v>50</v>
      </c>
      <c r="E3885" s="2" t="s">
        <v>278</v>
      </c>
      <c r="F3885" s="5">
        <v>334</v>
      </c>
      <c r="G3885">
        <v>1</v>
      </c>
      <c r="H3885" t="s">
        <v>7333</v>
      </c>
    </row>
    <row r="3886" spans="1:8" x14ac:dyDescent="0.25">
      <c r="A3886" s="2" t="s">
        <v>2586</v>
      </c>
      <c r="B3886" s="2" t="s">
        <v>363</v>
      </c>
      <c r="C3886" s="2" t="s">
        <v>676</v>
      </c>
      <c r="D3886" s="2" t="s">
        <v>50</v>
      </c>
      <c r="E3886" s="2" t="s">
        <v>278</v>
      </c>
      <c r="F3886" s="5">
        <v>10</v>
      </c>
      <c r="G3886">
        <v>2</v>
      </c>
      <c r="H3886" t="s">
        <v>7334</v>
      </c>
    </row>
    <row r="3887" spans="1:8" x14ac:dyDescent="0.25">
      <c r="A3887" s="2" t="s">
        <v>2586</v>
      </c>
      <c r="B3887" s="2" t="s">
        <v>305</v>
      </c>
      <c r="C3887" s="2" t="s">
        <v>332</v>
      </c>
      <c r="D3887" s="2" t="s">
        <v>50</v>
      </c>
      <c r="E3887" s="2" t="s">
        <v>278</v>
      </c>
      <c r="F3887" s="5">
        <v>2</v>
      </c>
      <c r="G3887">
        <v>3</v>
      </c>
      <c r="H3887" t="s">
        <v>7335</v>
      </c>
    </row>
    <row r="3888" spans="1:8" x14ac:dyDescent="0.25">
      <c r="A3888" s="2" t="s">
        <v>2587</v>
      </c>
      <c r="B3888" s="2" t="s">
        <v>305</v>
      </c>
      <c r="C3888" s="2" t="s">
        <v>332</v>
      </c>
      <c r="D3888" s="2" t="s">
        <v>50</v>
      </c>
      <c r="E3888" s="2" t="s">
        <v>278</v>
      </c>
      <c r="F3888" s="5">
        <v>183</v>
      </c>
      <c r="G3888">
        <v>1</v>
      </c>
      <c r="H3888" t="s">
        <v>7336</v>
      </c>
    </row>
    <row r="3889" spans="1:8" x14ac:dyDescent="0.25">
      <c r="A3889" s="2" t="s">
        <v>2587</v>
      </c>
      <c r="B3889" s="2" t="s">
        <v>305</v>
      </c>
      <c r="C3889" s="2" t="s">
        <v>327</v>
      </c>
      <c r="D3889" s="2" t="s">
        <v>50</v>
      </c>
      <c r="E3889" s="2" t="s">
        <v>278</v>
      </c>
      <c r="F3889" s="5">
        <v>1</v>
      </c>
      <c r="G3889">
        <v>2</v>
      </c>
      <c r="H3889" t="s">
        <v>7337</v>
      </c>
    </row>
    <row r="3890" spans="1:8" x14ac:dyDescent="0.25">
      <c r="A3890" s="2" t="s">
        <v>2588</v>
      </c>
      <c r="B3890" s="2" t="s">
        <v>363</v>
      </c>
      <c r="C3890" s="2" t="s">
        <v>2577</v>
      </c>
      <c r="D3890" s="2" t="s">
        <v>50</v>
      </c>
      <c r="E3890" s="2" t="s">
        <v>278</v>
      </c>
      <c r="F3890" s="5">
        <v>748</v>
      </c>
      <c r="G3890">
        <v>1</v>
      </c>
      <c r="H3890" t="s">
        <v>7338</v>
      </c>
    </row>
    <row r="3891" spans="1:8" x14ac:dyDescent="0.25">
      <c r="A3891" s="2" t="s">
        <v>2588</v>
      </c>
      <c r="B3891" s="2" t="s">
        <v>305</v>
      </c>
      <c r="C3891" s="2" t="s">
        <v>327</v>
      </c>
      <c r="D3891" s="2" t="s">
        <v>50</v>
      </c>
      <c r="E3891" s="2" t="s">
        <v>278</v>
      </c>
      <c r="F3891" s="5">
        <v>65</v>
      </c>
      <c r="G3891">
        <v>2</v>
      </c>
      <c r="H3891" t="s">
        <v>7339</v>
      </c>
    </row>
    <row r="3892" spans="1:8" x14ac:dyDescent="0.25">
      <c r="A3892" s="2" t="s">
        <v>2588</v>
      </c>
      <c r="B3892" s="2" t="s">
        <v>363</v>
      </c>
      <c r="C3892" s="2" t="s">
        <v>736</v>
      </c>
      <c r="D3892" s="2" t="s">
        <v>50</v>
      </c>
      <c r="E3892" s="2" t="s">
        <v>278</v>
      </c>
      <c r="F3892" s="5">
        <v>14</v>
      </c>
      <c r="G3892">
        <v>3</v>
      </c>
      <c r="H3892" t="s">
        <v>7340</v>
      </c>
    </row>
    <row r="3893" spans="1:8" x14ac:dyDescent="0.25">
      <c r="A3893" s="2" t="s">
        <v>2589</v>
      </c>
      <c r="B3893" s="2" t="s">
        <v>305</v>
      </c>
      <c r="C3893" s="2" t="s">
        <v>327</v>
      </c>
      <c r="D3893" s="2" t="s">
        <v>50</v>
      </c>
      <c r="E3893" s="2" t="s">
        <v>278</v>
      </c>
      <c r="F3893" s="5">
        <v>177</v>
      </c>
      <c r="G3893">
        <v>1</v>
      </c>
      <c r="H3893" t="s">
        <v>7341</v>
      </c>
    </row>
    <row r="3894" spans="1:8" x14ac:dyDescent="0.25">
      <c r="A3894" s="2" t="s">
        <v>2590</v>
      </c>
      <c r="B3894" s="2" t="s">
        <v>305</v>
      </c>
      <c r="C3894" s="2" t="s">
        <v>327</v>
      </c>
      <c r="D3894" s="2" t="s">
        <v>50</v>
      </c>
      <c r="E3894" s="2" t="s">
        <v>278</v>
      </c>
      <c r="F3894" s="5">
        <v>652</v>
      </c>
      <c r="G3894">
        <v>1</v>
      </c>
      <c r="H3894" t="s">
        <v>7342</v>
      </c>
    </row>
    <row r="3895" spans="1:8" x14ac:dyDescent="0.25">
      <c r="A3895" s="2" t="s">
        <v>2590</v>
      </c>
      <c r="B3895" s="2" t="s">
        <v>305</v>
      </c>
      <c r="C3895" s="2" t="s">
        <v>332</v>
      </c>
      <c r="D3895" s="2" t="s">
        <v>50</v>
      </c>
      <c r="E3895" s="2" t="s">
        <v>278</v>
      </c>
      <c r="F3895" s="5">
        <v>35</v>
      </c>
      <c r="G3895">
        <v>2</v>
      </c>
      <c r="H3895" t="s">
        <v>7343</v>
      </c>
    </row>
    <row r="3896" spans="1:8" x14ac:dyDescent="0.25">
      <c r="A3896" s="2" t="s">
        <v>2591</v>
      </c>
      <c r="B3896" s="2" t="s">
        <v>305</v>
      </c>
      <c r="C3896" s="2" t="s">
        <v>327</v>
      </c>
      <c r="D3896" s="2" t="s">
        <v>50</v>
      </c>
      <c r="E3896" s="2" t="s">
        <v>278</v>
      </c>
      <c r="F3896" s="5">
        <v>987</v>
      </c>
      <c r="G3896">
        <v>1</v>
      </c>
      <c r="H3896" t="s">
        <v>7344</v>
      </c>
    </row>
    <row r="3897" spans="1:8" x14ac:dyDescent="0.25">
      <c r="A3897" s="2" t="s">
        <v>2591</v>
      </c>
      <c r="B3897" s="2" t="s">
        <v>305</v>
      </c>
      <c r="C3897" s="2" t="s">
        <v>306</v>
      </c>
      <c r="D3897" s="2" t="s">
        <v>50</v>
      </c>
      <c r="E3897" s="2" t="s">
        <v>278</v>
      </c>
      <c r="F3897" s="5">
        <v>10</v>
      </c>
      <c r="G3897">
        <v>2</v>
      </c>
      <c r="H3897" t="s">
        <v>7345</v>
      </c>
    </row>
    <row r="3898" spans="1:8" x14ac:dyDescent="0.25">
      <c r="A3898" s="2" t="s">
        <v>2592</v>
      </c>
      <c r="B3898" s="2" t="s">
        <v>363</v>
      </c>
      <c r="C3898" s="2" t="s">
        <v>676</v>
      </c>
      <c r="D3898" s="2" t="s">
        <v>50</v>
      </c>
      <c r="E3898" s="2" t="s">
        <v>278</v>
      </c>
      <c r="F3898" s="5">
        <v>958</v>
      </c>
      <c r="G3898">
        <v>1</v>
      </c>
      <c r="H3898" t="s">
        <v>7346</v>
      </c>
    </row>
    <row r="3899" spans="1:8" x14ac:dyDescent="0.25">
      <c r="A3899" s="2" t="s">
        <v>2593</v>
      </c>
      <c r="B3899" s="2" t="s">
        <v>363</v>
      </c>
      <c r="C3899" s="2" t="s">
        <v>676</v>
      </c>
      <c r="D3899" s="2" t="s">
        <v>50</v>
      </c>
      <c r="E3899" s="2" t="s">
        <v>278</v>
      </c>
      <c r="F3899" s="5">
        <v>723</v>
      </c>
      <c r="G3899">
        <v>1</v>
      </c>
      <c r="H3899" t="s">
        <v>7347</v>
      </c>
    </row>
    <row r="3900" spans="1:8" x14ac:dyDescent="0.25">
      <c r="A3900" s="2" t="s">
        <v>2594</v>
      </c>
      <c r="B3900" s="2" t="s">
        <v>363</v>
      </c>
      <c r="C3900" s="2" t="s">
        <v>676</v>
      </c>
      <c r="D3900" s="2" t="s">
        <v>50</v>
      </c>
      <c r="E3900" s="2" t="s">
        <v>278</v>
      </c>
      <c r="F3900" s="5">
        <v>548</v>
      </c>
      <c r="G3900">
        <v>1</v>
      </c>
      <c r="H3900" t="s">
        <v>7348</v>
      </c>
    </row>
    <row r="3901" spans="1:8" x14ac:dyDescent="0.25">
      <c r="A3901" s="2" t="s">
        <v>2594</v>
      </c>
      <c r="B3901" s="2" t="s">
        <v>363</v>
      </c>
      <c r="C3901" s="2" t="s">
        <v>665</v>
      </c>
      <c r="D3901" s="2" t="s">
        <v>50</v>
      </c>
      <c r="E3901" s="2" t="s">
        <v>278</v>
      </c>
      <c r="F3901" s="5">
        <v>125</v>
      </c>
      <c r="G3901">
        <v>2</v>
      </c>
      <c r="H3901" t="s">
        <v>7349</v>
      </c>
    </row>
    <row r="3902" spans="1:8" x14ac:dyDescent="0.25">
      <c r="A3902" s="2" t="s">
        <v>2595</v>
      </c>
      <c r="B3902" s="2" t="s">
        <v>363</v>
      </c>
      <c r="C3902" s="2" t="s">
        <v>676</v>
      </c>
      <c r="D3902" s="2" t="s">
        <v>50</v>
      </c>
      <c r="E3902" s="2" t="s">
        <v>278</v>
      </c>
      <c r="F3902" s="5">
        <v>487</v>
      </c>
      <c r="G3902">
        <v>1</v>
      </c>
      <c r="H3902" t="s">
        <v>7350</v>
      </c>
    </row>
    <row r="3903" spans="1:8" x14ac:dyDescent="0.25">
      <c r="A3903" s="2" t="s">
        <v>2595</v>
      </c>
      <c r="B3903" s="2" t="s">
        <v>363</v>
      </c>
      <c r="C3903" s="2" t="s">
        <v>665</v>
      </c>
      <c r="D3903" s="2" t="s">
        <v>50</v>
      </c>
      <c r="E3903" s="2" t="s">
        <v>278</v>
      </c>
      <c r="F3903" s="5">
        <v>10</v>
      </c>
      <c r="G3903">
        <v>2</v>
      </c>
      <c r="H3903" t="s">
        <v>7351</v>
      </c>
    </row>
    <row r="3904" spans="1:8" x14ac:dyDescent="0.25">
      <c r="A3904" s="2" t="s">
        <v>2596</v>
      </c>
      <c r="B3904" s="2" t="s">
        <v>363</v>
      </c>
      <c r="C3904" s="2" t="s">
        <v>676</v>
      </c>
      <c r="D3904" s="2" t="s">
        <v>50</v>
      </c>
      <c r="E3904" s="2" t="s">
        <v>278</v>
      </c>
      <c r="F3904" s="5">
        <v>432</v>
      </c>
      <c r="G3904">
        <v>1</v>
      </c>
      <c r="H3904" t="s">
        <v>7352</v>
      </c>
    </row>
    <row r="3905" spans="1:8" x14ac:dyDescent="0.25">
      <c r="A3905" s="2" t="s">
        <v>2596</v>
      </c>
      <c r="B3905" s="2" t="s">
        <v>363</v>
      </c>
      <c r="C3905" s="2" t="s">
        <v>1640</v>
      </c>
      <c r="D3905" s="2" t="s">
        <v>50</v>
      </c>
      <c r="E3905" s="2" t="s">
        <v>278</v>
      </c>
      <c r="F3905" s="5">
        <v>145</v>
      </c>
      <c r="G3905">
        <v>2</v>
      </c>
      <c r="H3905" t="s">
        <v>7353</v>
      </c>
    </row>
    <row r="3906" spans="1:8" x14ac:dyDescent="0.25">
      <c r="A3906" s="2" t="s">
        <v>2596</v>
      </c>
      <c r="B3906" s="2" t="s">
        <v>363</v>
      </c>
      <c r="C3906" s="2" t="s">
        <v>2577</v>
      </c>
      <c r="D3906" s="2" t="s">
        <v>50</v>
      </c>
      <c r="E3906" s="2" t="s">
        <v>278</v>
      </c>
      <c r="F3906" s="5">
        <v>9</v>
      </c>
      <c r="G3906">
        <v>3</v>
      </c>
      <c r="H3906" t="s">
        <v>7354</v>
      </c>
    </row>
    <row r="3907" spans="1:8" x14ac:dyDescent="0.25">
      <c r="A3907" s="2" t="s">
        <v>2596</v>
      </c>
      <c r="B3907" s="2" t="s">
        <v>363</v>
      </c>
      <c r="C3907" s="2" t="s">
        <v>671</v>
      </c>
      <c r="D3907" s="2" t="s">
        <v>50</v>
      </c>
      <c r="E3907" s="2" t="s">
        <v>278</v>
      </c>
      <c r="F3907" s="5">
        <v>1</v>
      </c>
      <c r="G3907">
        <v>4</v>
      </c>
      <c r="H3907" t="s">
        <v>7355</v>
      </c>
    </row>
    <row r="3908" spans="1:8" x14ac:dyDescent="0.25">
      <c r="A3908" s="2" t="s">
        <v>2597</v>
      </c>
      <c r="B3908" s="2" t="s">
        <v>363</v>
      </c>
      <c r="C3908" s="2" t="s">
        <v>665</v>
      </c>
      <c r="D3908" s="2" t="s">
        <v>50</v>
      </c>
      <c r="E3908" s="2" t="s">
        <v>278</v>
      </c>
      <c r="F3908" s="5">
        <v>278</v>
      </c>
      <c r="G3908">
        <v>1</v>
      </c>
      <c r="H3908" t="s">
        <v>7356</v>
      </c>
    </row>
    <row r="3909" spans="1:8" x14ac:dyDescent="0.25">
      <c r="A3909" s="2" t="s">
        <v>2598</v>
      </c>
      <c r="B3909" s="2" t="s">
        <v>363</v>
      </c>
      <c r="C3909" s="2" t="s">
        <v>665</v>
      </c>
      <c r="D3909" s="2" t="s">
        <v>50</v>
      </c>
      <c r="E3909" s="2" t="s">
        <v>278</v>
      </c>
      <c r="F3909" s="5">
        <v>516</v>
      </c>
      <c r="G3909">
        <v>1</v>
      </c>
      <c r="H3909" t="s">
        <v>7357</v>
      </c>
    </row>
    <row r="3910" spans="1:8" x14ac:dyDescent="0.25">
      <c r="A3910" s="2" t="s">
        <v>2599</v>
      </c>
      <c r="B3910" s="2" t="s">
        <v>363</v>
      </c>
      <c r="C3910" s="2" t="s">
        <v>2577</v>
      </c>
      <c r="D3910" s="2" t="s">
        <v>50</v>
      </c>
      <c r="E3910" s="2" t="s">
        <v>278</v>
      </c>
      <c r="F3910" s="5">
        <v>331</v>
      </c>
      <c r="G3910">
        <v>1</v>
      </c>
      <c r="H3910" t="s">
        <v>7358</v>
      </c>
    </row>
    <row r="3911" spans="1:8" x14ac:dyDescent="0.25">
      <c r="A3911" s="2" t="s">
        <v>2599</v>
      </c>
      <c r="B3911" s="2" t="s">
        <v>305</v>
      </c>
      <c r="C3911" s="2" t="s">
        <v>327</v>
      </c>
      <c r="D3911" s="2" t="s">
        <v>50</v>
      </c>
      <c r="E3911" s="2" t="s">
        <v>278</v>
      </c>
      <c r="F3911" s="5">
        <v>204</v>
      </c>
      <c r="G3911">
        <v>2</v>
      </c>
      <c r="H3911" t="s">
        <v>7359</v>
      </c>
    </row>
    <row r="3912" spans="1:8" x14ac:dyDescent="0.25">
      <c r="A3912" s="2" t="s">
        <v>2599</v>
      </c>
      <c r="B3912" s="2" t="s">
        <v>363</v>
      </c>
      <c r="C3912" s="2" t="s">
        <v>364</v>
      </c>
      <c r="D3912" s="2" t="s">
        <v>50</v>
      </c>
      <c r="E3912" s="2" t="s">
        <v>278</v>
      </c>
      <c r="F3912" s="5">
        <v>22</v>
      </c>
      <c r="G3912">
        <v>3</v>
      </c>
      <c r="H3912" t="s">
        <v>7360</v>
      </c>
    </row>
    <row r="3913" spans="1:8" x14ac:dyDescent="0.25">
      <c r="A3913" s="2" t="s">
        <v>2599</v>
      </c>
      <c r="B3913" s="2" t="s">
        <v>363</v>
      </c>
      <c r="C3913" s="2" t="s">
        <v>736</v>
      </c>
      <c r="D3913" s="2" t="s">
        <v>50</v>
      </c>
      <c r="E3913" s="2" t="s">
        <v>278</v>
      </c>
      <c r="F3913" s="5">
        <v>10</v>
      </c>
      <c r="G3913">
        <v>4</v>
      </c>
      <c r="H3913" t="s">
        <v>7361</v>
      </c>
    </row>
    <row r="3914" spans="1:8" x14ac:dyDescent="0.25">
      <c r="A3914" s="2" t="s">
        <v>2600</v>
      </c>
      <c r="B3914" s="2" t="s">
        <v>363</v>
      </c>
      <c r="C3914" s="2" t="s">
        <v>676</v>
      </c>
      <c r="D3914" s="2" t="s">
        <v>50</v>
      </c>
      <c r="E3914" s="2" t="s">
        <v>278</v>
      </c>
      <c r="F3914" s="5">
        <v>369</v>
      </c>
      <c r="G3914">
        <v>1</v>
      </c>
      <c r="H3914" t="s">
        <v>7362</v>
      </c>
    </row>
    <row r="3915" spans="1:8" x14ac:dyDescent="0.25">
      <c r="A3915" s="2" t="s">
        <v>2601</v>
      </c>
      <c r="B3915" s="2" t="s">
        <v>305</v>
      </c>
      <c r="C3915" s="2" t="s">
        <v>332</v>
      </c>
      <c r="D3915" s="2" t="s">
        <v>50</v>
      </c>
      <c r="E3915" s="2" t="s">
        <v>278</v>
      </c>
      <c r="F3915" s="5">
        <v>530</v>
      </c>
      <c r="G3915">
        <v>1</v>
      </c>
      <c r="H3915" t="s">
        <v>7363</v>
      </c>
    </row>
    <row r="3916" spans="1:8" x14ac:dyDescent="0.25">
      <c r="A3916" s="2" t="s">
        <v>2601</v>
      </c>
      <c r="B3916" s="2" t="s">
        <v>363</v>
      </c>
      <c r="C3916" s="2" t="s">
        <v>665</v>
      </c>
      <c r="D3916" s="2" t="s">
        <v>50</v>
      </c>
      <c r="E3916" s="2" t="s">
        <v>278</v>
      </c>
      <c r="F3916" s="5">
        <v>4</v>
      </c>
      <c r="G3916">
        <v>2</v>
      </c>
      <c r="H3916" t="s">
        <v>7364</v>
      </c>
    </row>
    <row r="3917" spans="1:8" x14ac:dyDescent="0.25">
      <c r="A3917" s="2" t="s">
        <v>2602</v>
      </c>
      <c r="B3917" s="2" t="s">
        <v>305</v>
      </c>
      <c r="C3917" s="2" t="s">
        <v>332</v>
      </c>
      <c r="D3917" s="2" t="s">
        <v>50</v>
      </c>
      <c r="E3917" s="2" t="s">
        <v>278</v>
      </c>
      <c r="F3917" s="5">
        <v>236</v>
      </c>
      <c r="G3917">
        <v>1</v>
      </c>
      <c r="H3917" t="s">
        <v>7365</v>
      </c>
    </row>
    <row r="3918" spans="1:8" x14ac:dyDescent="0.25">
      <c r="A3918" s="2" t="s">
        <v>2603</v>
      </c>
      <c r="B3918" s="2" t="s">
        <v>305</v>
      </c>
      <c r="C3918" s="2" t="s">
        <v>332</v>
      </c>
      <c r="D3918" s="2" t="s">
        <v>50</v>
      </c>
      <c r="E3918" s="2" t="s">
        <v>278</v>
      </c>
      <c r="F3918" s="5">
        <v>397</v>
      </c>
      <c r="G3918">
        <v>1</v>
      </c>
      <c r="H3918" t="s">
        <v>7366</v>
      </c>
    </row>
    <row r="3919" spans="1:8" x14ac:dyDescent="0.25">
      <c r="A3919" s="2" t="s">
        <v>2603</v>
      </c>
      <c r="B3919" s="2" t="s">
        <v>305</v>
      </c>
      <c r="C3919" s="2" t="s">
        <v>327</v>
      </c>
      <c r="D3919" s="2" t="s">
        <v>50</v>
      </c>
      <c r="E3919" s="2" t="s">
        <v>278</v>
      </c>
      <c r="F3919" s="5">
        <v>68</v>
      </c>
      <c r="G3919">
        <v>2</v>
      </c>
      <c r="H3919" t="s">
        <v>7367</v>
      </c>
    </row>
    <row r="3920" spans="1:8" x14ac:dyDescent="0.25">
      <c r="A3920" s="2" t="s">
        <v>2604</v>
      </c>
      <c r="B3920" s="2" t="s">
        <v>305</v>
      </c>
      <c r="C3920" s="2" t="s">
        <v>2605</v>
      </c>
      <c r="D3920" s="2" t="s">
        <v>50</v>
      </c>
      <c r="E3920" s="2" t="s">
        <v>278</v>
      </c>
      <c r="F3920" s="5">
        <v>710</v>
      </c>
      <c r="G3920">
        <v>1</v>
      </c>
      <c r="H3920" t="s">
        <v>7368</v>
      </c>
    </row>
    <row r="3921" spans="1:8" x14ac:dyDescent="0.25">
      <c r="A3921" s="2" t="s">
        <v>2604</v>
      </c>
      <c r="B3921" s="2" t="s">
        <v>305</v>
      </c>
      <c r="C3921" s="2" t="s">
        <v>332</v>
      </c>
      <c r="D3921" s="2" t="s">
        <v>50</v>
      </c>
      <c r="E3921" s="2" t="s">
        <v>278</v>
      </c>
      <c r="F3921" s="5">
        <v>4</v>
      </c>
      <c r="G3921">
        <v>2</v>
      </c>
      <c r="H3921" t="s">
        <v>7369</v>
      </c>
    </row>
    <row r="3922" spans="1:8" x14ac:dyDescent="0.25">
      <c r="A3922" s="2" t="s">
        <v>2606</v>
      </c>
      <c r="B3922" s="2" t="s">
        <v>305</v>
      </c>
      <c r="C3922" s="2" t="s">
        <v>2605</v>
      </c>
      <c r="D3922" s="2" t="s">
        <v>50</v>
      </c>
      <c r="E3922" s="2" t="s">
        <v>278</v>
      </c>
      <c r="F3922" s="5">
        <v>211</v>
      </c>
      <c r="G3922">
        <v>1</v>
      </c>
      <c r="H3922" t="s">
        <v>7370</v>
      </c>
    </row>
    <row r="3923" spans="1:8" x14ac:dyDescent="0.25">
      <c r="A3923" s="2" t="s">
        <v>2606</v>
      </c>
      <c r="B3923" s="2" t="s">
        <v>305</v>
      </c>
      <c r="C3923" s="2" t="s">
        <v>332</v>
      </c>
      <c r="D3923" s="2" t="s">
        <v>50</v>
      </c>
      <c r="E3923" s="2" t="s">
        <v>278</v>
      </c>
      <c r="F3923" s="5">
        <v>178</v>
      </c>
      <c r="G3923">
        <v>2</v>
      </c>
      <c r="H3923" t="s">
        <v>7371</v>
      </c>
    </row>
    <row r="3924" spans="1:8" x14ac:dyDescent="0.25">
      <c r="A3924" s="2" t="s">
        <v>2607</v>
      </c>
      <c r="B3924" s="2" t="s">
        <v>305</v>
      </c>
      <c r="C3924" s="2" t="s">
        <v>332</v>
      </c>
      <c r="D3924" s="2" t="s">
        <v>50</v>
      </c>
      <c r="E3924" s="2" t="s">
        <v>278</v>
      </c>
      <c r="F3924" s="5">
        <v>102</v>
      </c>
      <c r="G3924">
        <v>1</v>
      </c>
      <c r="H3924" t="s">
        <v>7372</v>
      </c>
    </row>
    <row r="3925" spans="1:8" x14ac:dyDescent="0.25">
      <c r="A3925" s="2" t="s">
        <v>2608</v>
      </c>
      <c r="B3925" s="2" t="s">
        <v>305</v>
      </c>
      <c r="C3925" s="2" t="s">
        <v>2605</v>
      </c>
      <c r="D3925" s="2" t="s">
        <v>50</v>
      </c>
      <c r="E3925" s="2" t="s">
        <v>278</v>
      </c>
      <c r="F3925" s="5">
        <v>435</v>
      </c>
      <c r="G3925">
        <v>1</v>
      </c>
      <c r="H3925" t="s">
        <v>7373</v>
      </c>
    </row>
    <row r="3926" spans="1:8" x14ac:dyDescent="0.25">
      <c r="A3926" s="2" t="s">
        <v>2608</v>
      </c>
      <c r="B3926" s="2" t="s">
        <v>305</v>
      </c>
      <c r="C3926" s="2" t="s">
        <v>332</v>
      </c>
      <c r="D3926" s="2" t="s">
        <v>50</v>
      </c>
      <c r="E3926" s="2" t="s">
        <v>278</v>
      </c>
      <c r="F3926" s="5">
        <v>9</v>
      </c>
      <c r="G3926">
        <v>2</v>
      </c>
      <c r="H3926" t="s">
        <v>7374</v>
      </c>
    </row>
    <row r="3927" spans="1:8" x14ac:dyDescent="0.25">
      <c r="A3927" s="2" t="s">
        <v>2609</v>
      </c>
      <c r="B3927" s="2" t="s">
        <v>305</v>
      </c>
      <c r="C3927" s="2" t="s">
        <v>2605</v>
      </c>
      <c r="D3927" s="2" t="s">
        <v>50</v>
      </c>
      <c r="E3927" s="2" t="s">
        <v>278</v>
      </c>
      <c r="F3927" s="5">
        <v>638</v>
      </c>
      <c r="G3927">
        <v>1</v>
      </c>
      <c r="H3927" t="s">
        <v>7375</v>
      </c>
    </row>
    <row r="3928" spans="1:8" x14ac:dyDescent="0.25">
      <c r="A3928" s="2" t="s">
        <v>2609</v>
      </c>
      <c r="B3928" s="2" t="s">
        <v>305</v>
      </c>
      <c r="C3928" s="2" t="s">
        <v>332</v>
      </c>
      <c r="D3928" s="2" t="s">
        <v>50</v>
      </c>
      <c r="E3928" s="2" t="s">
        <v>278</v>
      </c>
      <c r="F3928" s="5">
        <v>5</v>
      </c>
      <c r="G3928">
        <v>2</v>
      </c>
      <c r="H3928" t="s">
        <v>7376</v>
      </c>
    </row>
    <row r="3929" spans="1:8" x14ac:dyDescent="0.25">
      <c r="A3929" s="2" t="s">
        <v>2610</v>
      </c>
      <c r="B3929" s="2" t="s">
        <v>305</v>
      </c>
      <c r="C3929" s="2" t="s">
        <v>332</v>
      </c>
      <c r="D3929" s="2" t="s">
        <v>50</v>
      </c>
      <c r="E3929" s="2" t="s">
        <v>278</v>
      </c>
      <c r="F3929" s="5">
        <v>655</v>
      </c>
      <c r="G3929">
        <v>1</v>
      </c>
      <c r="H3929" t="s">
        <v>7377</v>
      </c>
    </row>
    <row r="3930" spans="1:8" x14ac:dyDescent="0.25">
      <c r="A3930" s="2" t="s">
        <v>2610</v>
      </c>
      <c r="B3930" s="2" t="s">
        <v>305</v>
      </c>
      <c r="C3930" s="2" t="s">
        <v>327</v>
      </c>
      <c r="D3930" s="2" t="s">
        <v>50</v>
      </c>
      <c r="E3930" s="2" t="s">
        <v>278</v>
      </c>
      <c r="F3930" s="5">
        <v>6</v>
      </c>
      <c r="G3930">
        <v>2</v>
      </c>
      <c r="H3930" t="s">
        <v>7378</v>
      </c>
    </row>
    <row r="3931" spans="1:8" x14ac:dyDescent="0.25">
      <c r="A3931" s="2" t="s">
        <v>2611</v>
      </c>
      <c r="B3931" s="2" t="s">
        <v>363</v>
      </c>
      <c r="C3931" s="2" t="s">
        <v>2577</v>
      </c>
      <c r="D3931" s="2" t="s">
        <v>50</v>
      </c>
      <c r="E3931" s="2" t="s">
        <v>278</v>
      </c>
      <c r="F3931" s="5">
        <v>762</v>
      </c>
      <c r="G3931">
        <v>1</v>
      </c>
      <c r="H3931" t="s">
        <v>7379</v>
      </c>
    </row>
    <row r="3932" spans="1:8" x14ac:dyDescent="0.25">
      <c r="A3932" s="2" t="s">
        <v>2611</v>
      </c>
      <c r="B3932" s="2" t="s">
        <v>363</v>
      </c>
      <c r="C3932" s="2" t="s">
        <v>736</v>
      </c>
      <c r="D3932" s="2" t="s">
        <v>50</v>
      </c>
      <c r="E3932" s="2" t="s">
        <v>278</v>
      </c>
      <c r="F3932" s="5">
        <v>13</v>
      </c>
      <c r="G3932">
        <v>2</v>
      </c>
      <c r="H3932" t="s">
        <v>7380</v>
      </c>
    </row>
    <row r="3933" spans="1:8" x14ac:dyDescent="0.25">
      <c r="A3933" s="2" t="s">
        <v>2612</v>
      </c>
      <c r="B3933" s="2" t="s">
        <v>305</v>
      </c>
      <c r="C3933" s="2" t="s">
        <v>332</v>
      </c>
      <c r="D3933" s="2" t="s">
        <v>50</v>
      </c>
      <c r="E3933" s="2" t="s">
        <v>278</v>
      </c>
      <c r="F3933" s="5">
        <v>545</v>
      </c>
      <c r="G3933">
        <v>1</v>
      </c>
      <c r="H3933" t="s">
        <v>7381</v>
      </c>
    </row>
    <row r="3934" spans="1:8" x14ac:dyDescent="0.25">
      <c r="A3934" s="2" t="s">
        <v>2613</v>
      </c>
      <c r="B3934" s="2" t="s">
        <v>305</v>
      </c>
      <c r="C3934" s="2" t="s">
        <v>327</v>
      </c>
      <c r="D3934" s="2" t="s">
        <v>50</v>
      </c>
      <c r="E3934" s="2" t="s">
        <v>278</v>
      </c>
      <c r="F3934" s="5">
        <v>219</v>
      </c>
      <c r="G3934">
        <v>1</v>
      </c>
      <c r="H3934" t="s">
        <v>7382</v>
      </c>
    </row>
    <row r="3935" spans="1:8" x14ac:dyDescent="0.25">
      <c r="A3935" s="2" t="s">
        <v>2613</v>
      </c>
      <c r="B3935" s="2" t="s">
        <v>305</v>
      </c>
      <c r="C3935" s="2" t="s">
        <v>332</v>
      </c>
      <c r="D3935" s="2" t="s">
        <v>50</v>
      </c>
      <c r="E3935" s="2" t="s">
        <v>278</v>
      </c>
      <c r="F3935" s="5">
        <v>162</v>
      </c>
      <c r="G3935">
        <v>2</v>
      </c>
      <c r="H3935" t="s">
        <v>7383</v>
      </c>
    </row>
    <row r="3936" spans="1:8" x14ac:dyDescent="0.25">
      <c r="A3936" s="2" t="s">
        <v>2613</v>
      </c>
      <c r="B3936" s="2" t="s">
        <v>363</v>
      </c>
      <c r="C3936" s="2" t="s">
        <v>2577</v>
      </c>
      <c r="D3936" s="2" t="s">
        <v>50</v>
      </c>
      <c r="E3936" s="2" t="s">
        <v>278</v>
      </c>
      <c r="F3936" s="5">
        <v>11</v>
      </c>
      <c r="G3936">
        <v>3</v>
      </c>
      <c r="H3936" t="s">
        <v>7384</v>
      </c>
    </row>
    <row r="3937" spans="1:8" x14ac:dyDescent="0.25">
      <c r="A3937" s="2" t="s">
        <v>2613</v>
      </c>
      <c r="B3937" s="2" t="s">
        <v>363</v>
      </c>
      <c r="C3937" s="2" t="s">
        <v>736</v>
      </c>
      <c r="D3937" s="2" t="s">
        <v>50</v>
      </c>
      <c r="E3937" s="2" t="s">
        <v>278</v>
      </c>
      <c r="F3937" s="5">
        <v>4</v>
      </c>
      <c r="G3937">
        <v>4</v>
      </c>
      <c r="H3937" t="s">
        <v>7385</v>
      </c>
    </row>
    <row r="3938" spans="1:8" x14ac:dyDescent="0.25">
      <c r="A3938" s="2" t="s">
        <v>2614</v>
      </c>
      <c r="B3938" s="2" t="s">
        <v>305</v>
      </c>
      <c r="C3938" s="2" t="s">
        <v>327</v>
      </c>
      <c r="D3938" s="2" t="s">
        <v>50</v>
      </c>
      <c r="E3938" s="2" t="s">
        <v>278</v>
      </c>
      <c r="F3938" s="5">
        <v>817</v>
      </c>
      <c r="G3938">
        <v>1</v>
      </c>
      <c r="H3938" t="s">
        <v>7386</v>
      </c>
    </row>
    <row r="3939" spans="1:8" x14ac:dyDescent="0.25">
      <c r="A3939" s="2" t="s">
        <v>2615</v>
      </c>
      <c r="B3939" s="2" t="s">
        <v>305</v>
      </c>
      <c r="C3939" s="2" t="s">
        <v>327</v>
      </c>
      <c r="D3939" s="2" t="s">
        <v>50</v>
      </c>
      <c r="E3939" s="2" t="s">
        <v>278</v>
      </c>
      <c r="F3939" s="5">
        <v>98</v>
      </c>
      <c r="G3939">
        <v>1</v>
      </c>
      <c r="H3939" t="s">
        <v>7387</v>
      </c>
    </row>
    <row r="3940" spans="1:8" x14ac:dyDescent="0.25">
      <c r="A3940" s="2" t="s">
        <v>2616</v>
      </c>
      <c r="B3940" s="2" t="s">
        <v>363</v>
      </c>
      <c r="C3940" s="2" t="s">
        <v>364</v>
      </c>
      <c r="D3940" s="2" t="s">
        <v>50</v>
      </c>
      <c r="E3940" s="2" t="s">
        <v>278</v>
      </c>
      <c r="F3940" s="5">
        <v>527</v>
      </c>
      <c r="G3940">
        <v>1</v>
      </c>
      <c r="H3940" t="s">
        <v>7388</v>
      </c>
    </row>
    <row r="3941" spans="1:8" x14ac:dyDescent="0.25">
      <c r="A3941" s="2" t="s">
        <v>2616</v>
      </c>
      <c r="B3941" s="2" t="s">
        <v>642</v>
      </c>
      <c r="C3941" s="2" t="s">
        <v>643</v>
      </c>
      <c r="D3941" s="2" t="s">
        <v>50</v>
      </c>
      <c r="E3941" s="2" t="s">
        <v>278</v>
      </c>
      <c r="F3941" s="5">
        <v>24</v>
      </c>
      <c r="G3941">
        <v>2</v>
      </c>
      <c r="H3941" t="s">
        <v>7389</v>
      </c>
    </row>
    <row r="3942" spans="1:8" x14ac:dyDescent="0.25">
      <c r="A3942" s="2" t="s">
        <v>2616</v>
      </c>
      <c r="B3942" s="2" t="s">
        <v>305</v>
      </c>
      <c r="C3942" s="2" t="s">
        <v>327</v>
      </c>
      <c r="D3942" s="2" t="s">
        <v>50</v>
      </c>
      <c r="E3942" s="2" t="s">
        <v>278</v>
      </c>
      <c r="F3942" s="5">
        <v>12</v>
      </c>
      <c r="G3942">
        <v>3</v>
      </c>
      <c r="H3942" t="s">
        <v>7390</v>
      </c>
    </row>
    <row r="3943" spans="1:8" x14ac:dyDescent="0.25">
      <c r="A3943" s="2" t="s">
        <v>2617</v>
      </c>
      <c r="B3943" s="2" t="s">
        <v>363</v>
      </c>
      <c r="C3943" s="2" t="s">
        <v>736</v>
      </c>
      <c r="D3943" s="2" t="s">
        <v>50</v>
      </c>
      <c r="E3943" s="2" t="s">
        <v>278</v>
      </c>
      <c r="F3943" s="5">
        <v>506</v>
      </c>
      <c r="G3943">
        <v>1</v>
      </c>
      <c r="H3943" t="s">
        <v>7391</v>
      </c>
    </row>
    <row r="3944" spans="1:8" x14ac:dyDescent="0.25">
      <c r="A3944" s="2" t="s">
        <v>2618</v>
      </c>
      <c r="B3944" s="2" t="s">
        <v>58</v>
      </c>
      <c r="C3944" s="2" t="s">
        <v>2619</v>
      </c>
      <c r="D3944" s="2" t="s">
        <v>50</v>
      </c>
      <c r="E3944" s="2" t="s">
        <v>168</v>
      </c>
      <c r="F3944" s="5">
        <v>922</v>
      </c>
      <c r="G3944">
        <v>1</v>
      </c>
      <c r="H3944" t="s">
        <v>7392</v>
      </c>
    </row>
    <row r="3945" spans="1:8" x14ac:dyDescent="0.25">
      <c r="A3945" s="2" t="s">
        <v>2618</v>
      </c>
      <c r="B3945" s="2" t="s">
        <v>886</v>
      </c>
      <c r="C3945" s="2" t="s">
        <v>1005</v>
      </c>
      <c r="D3945" s="2" t="s">
        <v>50</v>
      </c>
      <c r="E3945" s="2" t="s">
        <v>168</v>
      </c>
      <c r="F3945" s="5">
        <v>2</v>
      </c>
      <c r="G3945">
        <v>2</v>
      </c>
      <c r="H3945" t="s">
        <v>7393</v>
      </c>
    </row>
    <row r="3946" spans="1:8" x14ac:dyDescent="0.25">
      <c r="A3946" s="2" t="s">
        <v>2620</v>
      </c>
      <c r="B3946" s="2" t="s">
        <v>886</v>
      </c>
      <c r="C3946" s="2" t="s">
        <v>2012</v>
      </c>
      <c r="D3946" s="2" t="s">
        <v>50</v>
      </c>
      <c r="E3946" s="2" t="s">
        <v>168</v>
      </c>
      <c r="F3946" s="5">
        <v>170</v>
      </c>
      <c r="G3946">
        <v>1</v>
      </c>
      <c r="H3946" t="s">
        <v>7394</v>
      </c>
    </row>
    <row r="3947" spans="1:8" x14ac:dyDescent="0.25">
      <c r="A3947" s="2" t="s">
        <v>2621</v>
      </c>
      <c r="B3947" s="2" t="s">
        <v>886</v>
      </c>
      <c r="C3947" s="2" t="s">
        <v>1005</v>
      </c>
      <c r="D3947" s="2" t="s">
        <v>50</v>
      </c>
      <c r="E3947" s="2" t="s">
        <v>168</v>
      </c>
      <c r="F3947" s="5">
        <v>110</v>
      </c>
      <c r="G3947">
        <v>1</v>
      </c>
      <c r="H3947" t="s">
        <v>7395</v>
      </c>
    </row>
    <row r="3948" spans="1:8" x14ac:dyDescent="0.25">
      <c r="A3948" s="2" t="s">
        <v>2621</v>
      </c>
      <c r="B3948" s="2" t="s">
        <v>886</v>
      </c>
      <c r="C3948" s="2" t="s">
        <v>2012</v>
      </c>
      <c r="D3948" s="2" t="s">
        <v>50</v>
      </c>
      <c r="E3948" s="2" t="s">
        <v>168</v>
      </c>
      <c r="F3948" s="5">
        <v>50</v>
      </c>
      <c r="G3948">
        <v>2</v>
      </c>
      <c r="H3948" t="s">
        <v>7396</v>
      </c>
    </row>
    <row r="3949" spans="1:8" x14ac:dyDescent="0.25">
      <c r="A3949" s="2" t="s">
        <v>2622</v>
      </c>
      <c r="B3949" s="2" t="s">
        <v>886</v>
      </c>
      <c r="C3949" s="2" t="s">
        <v>1005</v>
      </c>
      <c r="D3949" s="2" t="s">
        <v>50</v>
      </c>
      <c r="E3949" s="2" t="s">
        <v>168</v>
      </c>
      <c r="F3949" s="5">
        <v>1650</v>
      </c>
      <c r="G3949">
        <v>1</v>
      </c>
      <c r="H3949" t="s">
        <v>7397</v>
      </c>
    </row>
    <row r="3950" spans="1:8" x14ac:dyDescent="0.25">
      <c r="A3950" s="2" t="s">
        <v>2622</v>
      </c>
      <c r="B3950" s="2" t="s">
        <v>886</v>
      </c>
      <c r="C3950" s="2" t="s">
        <v>2012</v>
      </c>
      <c r="D3950" s="2" t="s">
        <v>50</v>
      </c>
      <c r="E3950" s="2" t="s">
        <v>168</v>
      </c>
      <c r="F3950" s="5">
        <v>1</v>
      </c>
      <c r="G3950">
        <v>2</v>
      </c>
      <c r="H3950" t="s">
        <v>7398</v>
      </c>
    </row>
    <row r="3951" spans="1:8" x14ac:dyDescent="0.25">
      <c r="A3951" s="2" t="s">
        <v>2622</v>
      </c>
      <c r="B3951" s="2" t="s">
        <v>58</v>
      </c>
      <c r="C3951" s="2" t="s">
        <v>2619</v>
      </c>
      <c r="D3951" s="2" t="s">
        <v>50</v>
      </c>
      <c r="E3951" s="2" t="s">
        <v>168</v>
      </c>
      <c r="F3951" s="5">
        <v>1</v>
      </c>
      <c r="G3951">
        <v>3</v>
      </c>
      <c r="H3951" t="s">
        <v>7399</v>
      </c>
    </row>
    <row r="3952" spans="1:8" x14ac:dyDescent="0.25">
      <c r="A3952" s="2" t="s">
        <v>2623</v>
      </c>
      <c r="B3952" s="2" t="s">
        <v>886</v>
      </c>
      <c r="C3952" s="2" t="s">
        <v>1005</v>
      </c>
      <c r="D3952" s="2" t="s">
        <v>50</v>
      </c>
      <c r="E3952" s="2" t="s">
        <v>168</v>
      </c>
      <c r="F3952" s="5">
        <v>837</v>
      </c>
      <c r="G3952">
        <v>1</v>
      </c>
      <c r="H3952" t="s">
        <v>7400</v>
      </c>
    </row>
    <row r="3953" spans="1:8" x14ac:dyDescent="0.25">
      <c r="A3953" s="2" t="s">
        <v>2623</v>
      </c>
      <c r="B3953" s="2" t="s">
        <v>886</v>
      </c>
      <c r="C3953" s="2" t="s">
        <v>1000</v>
      </c>
      <c r="D3953" s="2" t="s">
        <v>50</v>
      </c>
      <c r="E3953" s="2" t="s">
        <v>168</v>
      </c>
      <c r="F3953" s="5">
        <v>111</v>
      </c>
      <c r="G3953">
        <v>2</v>
      </c>
      <c r="H3953" t="s">
        <v>7401</v>
      </c>
    </row>
    <row r="3954" spans="1:8" x14ac:dyDescent="0.25">
      <c r="A3954" s="2" t="s">
        <v>2623</v>
      </c>
      <c r="B3954" s="2" t="s">
        <v>886</v>
      </c>
      <c r="C3954" s="2" t="s">
        <v>2012</v>
      </c>
      <c r="D3954" s="2" t="s">
        <v>50</v>
      </c>
      <c r="E3954" s="2" t="s">
        <v>168</v>
      </c>
      <c r="F3954" s="5">
        <v>38</v>
      </c>
      <c r="G3954">
        <v>3</v>
      </c>
      <c r="H3954" t="s">
        <v>7402</v>
      </c>
    </row>
    <row r="3955" spans="1:8" x14ac:dyDescent="0.25">
      <c r="A3955" s="2" t="s">
        <v>2624</v>
      </c>
      <c r="B3955" s="2" t="s">
        <v>886</v>
      </c>
      <c r="C3955" s="2" t="s">
        <v>1005</v>
      </c>
      <c r="D3955" s="2" t="s">
        <v>50</v>
      </c>
      <c r="E3955" s="2" t="s">
        <v>168</v>
      </c>
      <c r="F3955" s="5">
        <v>662</v>
      </c>
      <c r="G3955">
        <v>1</v>
      </c>
      <c r="H3955" t="s">
        <v>7403</v>
      </c>
    </row>
    <row r="3956" spans="1:8" x14ac:dyDescent="0.25">
      <c r="A3956" s="2" t="s">
        <v>2625</v>
      </c>
      <c r="B3956" s="2" t="s">
        <v>58</v>
      </c>
      <c r="C3956" s="2" t="s">
        <v>2619</v>
      </c>
      <c r="D3956" s="2" t="s">
        <v>50</v>
      </c>
      <c r="E3956" s="2" t="s">
        <v>168</v>
      </c>
      <c r="F3956" s="5">
        <v>929</v>
      </c>
      <c r="G3956">
        <v>1</v>
      </c>
      <c r="H3956" t="s">
        <v>7404</v>
      </c>
    </row>
    <row r="3957" spans="1:8" x14ac:dyDescent="0.25">
      <c r="A3957" s="2" t="s">
        <v>2625</v>
      </c>
      <c r="B3957" s="2" t="s">
        <v>886</v>
      </c>
      <c r="C3957" s="2" t="s">
        <v>1005</v>
      </c>
      <c r="D3957" s="2" t="s">
        <v>50</v>
      </c>
      <c r="E3957" s="2" t="s">
        <v>168</v>
      </c>
      <c r="F3957" s="5">
        <v>2</v>
      </c>
      <c r="G3957">
        <v>2</v>
      </c>
      <c r="H3957" t="s">
        <v>7405</v>
      </c>
    </row>
    <row r="3958" spans="1:8" x14ac:dyDescent="0.25">
      <c r="A3958" s="2" t="s">
        <v>2626</v>
      </c>
      <c r="B3958" s="2" t="s">
        <v>58</v>
      </c>
      <c r="C3958" s="2" t="s">
        <v>2619</v>
      </c>
      <c r="D3958" s="2" t="s">
        <v>50</v>
      </c>
      <c r="E3958" s="2" t="s">
        <v>168</v>
      </c>
      <c r="F3958" s="5">
        <v>696</v>
      </c>
      <c r="G3958">
        <v>1</v>
      </c>
      <c r="H3958" t="s">
        <v>7406</v>
      </c>
    </row>
    <row r="3959" spans="1:8" x14ac:dyDescent="0.25">
      <c r="A3959" s="2" t="s">
        <v>2626</v>
      </c>
      <c r="B3959" s="2" t="s">
        <v>886</v>
      </c>
      <c r="C3959" s="2" t="s">
        <v>2012</v>
      </c>
      <c r="D3959" s="2" t="s">
        <v>50</v>
      </c>
      <c r="E3959" s="2" t="s">
        <v>168</v>
      </c>
      <c r="F3959" s="5">
        <v>60</v>
      </c>
      <c r="G3959">
        <v>2</v>
      </c>
      <c r="H3959" t="s">
        <v>7407</v>
      </c>
    </row>
    <row r="3960" spans="1:8" x14ac:dyDescent="0.25">
      <c r="A3960" s="2" t="s">
        <v>2626</v>
      </c>
      <c r="B3960" s="2" t="s">
        <v>886</v>
      </c>
      <c r="C3960" s="2" t="s">
        <v>1005</v>
      </c>
      <c r="D3960" s="2" t="s">
        <v>50</v>
      </c>
      <c r="E3960" s="2" t="s">
        <v>168</v>
      </c>
      <c r="F3960" s="5">
        <v>1</v>
      </c>
      <c r="G3960">
        <v>3</v>
      </c>
      <c r="H3960" t="s">
        <v>7408</v>
      </c>
    </row>
    <row r="3961" spans="1:8" x14ac:dyDescent="0.25">
      <c r="A3961" s="2" t="s">
        <v>2627</v>
      </c>
      <c r="B3961" s="2" t="s">
        <v>58</v>
      </c>
      <c r="C3961" s="2" t="s">
        <v>2619</v>
      </c>
      <c r="D3961" s="2" t="s">
        <v>50</v>
      </c>
      <c r="E3961" s="2" t="s">
        <v>168</v>
      </c>
      <c r="F3961" s="5">
        <v>576</v>
      </c>
      <c r="G3961">
        <v>1</v>
      </c>
      <c r="H3961" t="s">
        <v>7409</v>
      </c>
    </row>
    <row r="3962" spans="1:8" x14ac:dyDescent="0.25">
      <c r="A3962" s="2" t="s">
        <v>2628</v>
      </c>
      <c r="B3962" s="2" t="s">
        <v>58</v>
      </c>
      <c r="C3962" s="2" t="s">
        <v>2619</v>
      </c>
      <c r="D3962" s="2" t="s">
        <v>50</v>
      </c>
      <c r="E3962" s="2" t="s">
        <v>168</v>
      </c>
      <c r="F3962" s="5">
        <v>628</v>
      </c>
      <c r="G3962">
        <v>1</v>
      </c>
      <c r="H3962" t="s">
        <v>7410</v>
      </c>
    </row>
    <row r="3963" spans="1:8" x14ac:dyDescent="0.25">
      <c r="A3963" s="2" t="s">
        <v>2628</v>
      </c>
      <c r="B3963" s="2" t="s">
        <v>886</v>
      </c>
      <c r="C3963" s="2" t="s">
        <v>2012</v>
      </c>
      <c r="D3963" s="2" t="s">
        <v>50</v>
      </c>
      <c r="E3963" s="2" t="s">
        <v>168</v>
      </c>
      <c r="F3963" s="5">
        <v>23</v>
      </c>
      <c r="G3963">
        <v>2</v>
      </c>
      <c r="H3963" t="s">
        <v>7411</v>
      </c>
    </row>
    <row r="3964" spans="1:8" x14ac:dyDescent="0.25">
      <c r="A3964" s="2" t="s">
        <v>2629</v>
      </c>
      <c r="B3964" s="2" t="s">
        <v>886</v>
      </c>
      <c r="C3964" s="2" t="s">
        <v>2012</v>
      </c>
      <c r="D3964" s="2" t="s">
        <v>50</v>
      </c>
      <c r="E3964" s="2" t="s">
        <v>168</v>
      </c>
      <c r="F3964" s="5">
        <v>438</v>
      </c>
      <c r="G3964">
        <v>1</v>
      </c>
      <c r="H3964" t="s">
        <v>7412</v>
      </c>
    </row>
    <row r="3965" spans="1:8" x14ac:dyDescent="0.25">
      <c r="A3965" s="2" t="s">
        <v>2630</v>
      </c>
      <c r="B3965" s="2" t="s">
        <v>886</v>
      </c>
      <c r="C3965" s="2" t="s">
        <v>2012</v>
      </c>
      <c r="D3965" s="2" t="s">
        <v>50</v>
      </c>
      <c r="E3965" s="2" t="s">
        <v>168</v>
      </c>
      <c r="F3965" s="5">
        <v>896</v>
      </c>
      <c r="G3965">
        <v>1</v>
      </c>
      <c r="H3965" t="s">
        <v>7413</v>
      </c>
    </row>
    <row r="3966" spans="1:8" x14ac:dyDescent="0.25">
      <c r="A3966" s="2" t="s">
        <v>2631</v>
      </c>
      <c r="B3966" s="2" t="s">
        <v>886</v>
      </c>
      <c r="C3966" s="2" t="s">
        <v>2012</v>
      </c>
      <c r="D3966" s="2" t="s">
        <v>50</v>
      </c>
      <c r="E3966" s="2" t="s">
        <v>168</v>
      </c>
      <c r="F3966" s="5">
        <v>178</v>
      </c>
      <c r="G3966">
        <v>1</v>
      </c>
      <c r="H3966" t="s">
        <v>7414</v>
      </c>
    </row>
    <row r="3967" spans="1:8" x14ac:dyDescent="0.25">
      <c r="A3967" s="2" t="s">
        <v>2632</v>
      </c>
      <c r="B3967" s="2" t="s">
        <v>886</v>
      </c>
      <c r="C3967" s="2" t="s">
        <v>2012</v>
      </c>
      <c r="D3967" s="2" t="s">
        <v>50</v>
      </c>
      <c r="E3967" s="2" t="s">
        <v>168</v>
      </c>
      <c r="F3967" s="5">
        <v>863</v>
      </c>
      <c r="G3967">
        <v>1</v>
      </c>
      <c r="H3967" t="s">
        <v>7415</v>
      </c>
    </row>
    <row r="3968" spans="1:8" x14ac:dyDescent="0.25">
      <c r="A3968" s="2" t="s">
        <v>2632</v>
      </c>
      <c r="B3968" s="2" t="s">
        <v>886</v>
      </c>
      <c r="C3968" s="2" t="s">
        <v>1005</v>
      </c>
      <c r="D3968" s="2" t="s">
        <v>50</v>
      </c>
      <c r="E3968" s="2" t="s">
        <v>168</v>
      </c>
      <c r="F3968" s="5">
        <v>34</v>
      </c>
      <c r="G3968">
        <v>2</v>
      </c>
      <c r="H3968" t="s">
        <v>7416</v>
      </c>
    </row>
    <row r="3969" spans="1:8" x14ac:dyDescent="0.25">
      <c r="A3969" s="2" t="s">
        <v>2633</v>
      </c>
      <c r="B3969" s="2" t="s">
        <v>58</v>
      </c>
      <c r="C3969" s="2" t="s">
        <v>1009</v>
      </c>
      <c r="D3969" s="2" t="s">
        <v>50</v>
      </c>
      <c r="E3969" s="2" t="s">
        <v>168</v>
      </c>
      <c r="F3969" s="5">
        <v>801</v>
      </c>
      <c r="G3969">
        <v>1</v>
      </c>
      <c r="H3969" t="s">
        <v>7417</v>
      </c>
    </row>
    <row r="3970" spans="1:8" x14ac:dyDescent="0.25">
      <c r="A3970" s="2" t="s">
        <v>2634</v>
      </c>
      <c r="B3970" s="2" t="s">
        <v>58</v>
      </c>
      <c r="C3970" s="2" t="s">
        <v>1009</v>
      </c>
      <c r="D3970" s="2" t="s">
        <v>50</v>
      </c>
      <c r="E3970" s="2" t="s">
        <v>168</v>
      </c>
      <c r="F3970" s="5">
        <v>370</v>
      </c>
      <c r="G3970">
        <v>1</v>
      </c>
      <c r="H3970" t="s">
        <v>7418</v>
      </c>
    </row>
    <row r="3971" spans="1:8" x14ac:dyDescent="0.25">
      <c r="A3971" s="2" t="s">
        <v>2635</v>
      </c>
      <c r="B3971" s="2" t="s">
        <v>58</v>
      </c>
      <c r="C3971" s="2" t="s">
        <v>1009</v>
      </c>
      <c r="D3971" s="2" t="s">
        <v>50</v>
      </c>
      <c r="E3971" s="2" t="s">
        <v>168</v>
      </c>
      <c r="F3971" s="5">
        <v>993</v>
      </c>
      <c r="G3971">
        <v>1</v>
      </c>
      <c r="H3971" t="s">
        <v>7419</v>
      </c>
    </row>
    <row r="3972" spans="1:8" x14ac:dyDescent="0.25">
      <c r="A3972" s="2" t="s">
        <v>2636</v>
      </c>
      <c r="B3972" s="2" t="s">
        <v>58</v>
      </c>
      <c r="C3972" s="2" t="s">
        <v>1009</v>
      </c>
      <c r="D3972" s="2" t="s">
        <v>50</v>
      </c>
      <c r="E3972" s="2" t="s">
        <v>168</v>
      </c>
      <c r="F3972" s="5">
        <v>428</v>
      </c>
      <c r="G3972">
        <v>1</v>
      </c>
      <c r="H3972" t="s">
        <v>7420</v>
      </c>
    </row>
    <row r="3973" spans="1:8" x14ac:dyDescent="0.25">
      <c r="A3973" s="2" t="s">
        <v>2637</v>
      </c>
      <c r="B3973" s="2" t="s">
        <v>58</v>
      </c>
      <c r="C3973" s="2" t="s">
        <v>1009</v>
      </c>
      <c r="D3973" s="2" t="s">
        <v>50</v>
      </c>
      <c r="E3973" s="2" t="s">
        <v>168</v>
      </c>
      <c r="F3973" s="5">
        <v>746</v>
      </c>
      <c r="G3973">
        <v>1</v>
      </c>
      <c r="H3973" t="s">
        <v>7421</v>
      </c>
    </row>
    <row r="3974" spans="1:8" x14ac:dyDescent="0.25">
      <c r="A3974" s="2" t="s">
        <v>2638</v>
      </c>
      <c r="B3974" s="2" t="s">
        <v>58</v>
      </c>
      <c r="C3974" s="2" t="s">
        <v>1009</v>
      </c>
      <c r="D3974" s="2" t="s">
        <v>50</v>
      </c>
      <c r="E3974" s="2" t="s">
        <v>168</v>
      </c>
      <c r="F3974" s="5">
        <v>861</v>
      </c>
      <c r="G3974">
        <v>1</v>
      </c>
      <c r="H3974" t="s">
        <v>7422</v>
      </c>
    </row>
    <row r="3975" spans="1:8" x14ac:dyDescent="0.25">
      <c r="A3975" s="2" t="s">
        <v>2639</v>
      </c>
      <c r="B3975" s="2" t="s">
        <v>58</v>
      </c>
      <c r="C3975" s="2" t="s">
        <v>1009</v>
      </c>
      <c r="D3975" s="2" t="s">
        <v>50</v>
      </c>
      <c r="E3975" s="2" t="s">
        <v>168</v>
      </c>
      <c r="F3975" s="5">
        <v>679</v>
      </c>
      <c r="G3975">
        <v>1</v>
      </c>
      <c r="H3975" t="s">
        <v>7423</v>
      </c>
    </row>
    <row r="3976" spans="1:8" x14ac:dyDescent="0.25">
      <c r="A3976" s="2" t="s">
        <v>2640</v>
      </c>
      <c r="B3976" s="2" t="s">
        <v>58</v>
      </c>
      <c r="C3976" s="2" t="s">
        <v>1009</v>
      </c>
      <c r="D3976" s="2" t="s">
        <v>50</v>
      </c>
      <c r="E3976" s="2" t="s">
        <v>168</v>
      </c>
      <c r="F3976" s="5">
        <v>630</v>
      </c>
      <c r="G3976">
        <v>1</v>
      </c>
      <c r="H3976" t="s">
        <v>7424</v>
      </c>
    </row>
    <row r="3977" spans="1:8" x14ac:dyDescent="0.25">
      <c r="A3977" s="2" t="s">
        <v>2641</v>
      </c>
      <c r="B3977" s="2" t="s">
        <v>58</v>
      </c>
      <c r="C3977" s="2" t="s">
        <v>1009</v>
      </c>
      <c r="D3977" s="2" t="s">
        <v>50</v>
      </c>
      <c r="E3977" s="2" t="s">
        <v>168</v>
      </c>
      <c r="F3977" s="5">
        <v>88</v>
      </c>
      <c r="G3977">
        <v>1</v>
      </c>
      <c r="H3977" t="s">
        <v>7425</v>
      </c>
    </row>
    <row r="3978" spans="1:8" x14ac:dyDescent="0.25">
      <c r="A3978" s="2" t="s">
        <v>2642</v>
      </c>
      <c r="B3978" s="2" t="s">
        <v>58</v>
      </c>
      <c r="C3978" s="2" t="s">
        <v>1009</v>
      </c>
      <c r="D3978" s="2" t="s">
        <v>50</v>
      </c>
      <c r="E3978" s="2" t="s">
        <v>168</v>
      </c>
      <c r="F3978" s="5">
        <v>860</v>
      </c>
      <c r="G3978">
        <v>1</v>
      </c>
      <c r="H3978" t="s">
        <v>7426</v>
      </c>
    </row>
    <row r="3979" spans="1:8" x14ac:dyDescent="0.25">
      <c r="A3979" s="2" t="s">
        <v>2643</v>
      </c>
      <c r="B3979" s="2" t="s">
        <v>58</v>
      </c>
      <c r="C3979" s="2" t="s">
        <v>1009</v>
      </c>
      <c r="D3979" s="2" t="s">
        <v>50</v>
      </c>
      <c r="E3979" s="2" t="s">
        <v>168</v>
      </c>
      <c r="F3979" s="5">
        <v>506</v>
      </c>
      <c r="G3979">
        <v>1</v>
      </c>
      <c r="H3979" t="s">
        <v>7427</v>
      </c>
    </row>
    <row r="3980" spans="1:8" x14ac:dyDescent="0.25">
      <c r="A3980" s="2" t="s">
        <v>2644</v>
      </c>
      <c r="B3980" s="2" t="s">
        <v>58</v>
      </c>
      <c r="C3980" s="2" t="s">
        <v>1009</v>
      </c>
      <c r="D3980" s="2" t="s">
        <v>50</v>
      </c>
      <c r="E3980" s="2" t="s">
        <v>168</v>
      </c>
      <c r="F3980" s="5">
        <v>517</v>
      </c>
      <c r="G3980">
        <v>1</v>
      </c>
      <c r="H3980" t="s">
        <v>7428</v>
      </c>
    </row>
    <row r="3981" spans="1:8" x14ac:dyDescent="0.25">
      <c r="A3981" s="2" t="s">
        <v>2645</v>
      </c>
      <c r="B3981" s="2" t="s">
        <v>58</v>
      </c>
      <c r="C3981" s="2" t="s">
        <v>1009</v>
      </c>
      <c r="D3981" s="2" t="s">
        <v>50</v>
      </c>
      <c r="E3981" s="2" t="s">
        <v>168</v>
      </c>
      <c r="F3981" s="5">
        <v>487</v>
      </c>
      <c r="G3981">
        <v>1</v>
      </c>
      <c r="H3981" t="s">
        <v>7429</v>
      </c>
    </row>
    <row r="3982" spans="1:8" x14ac:dyDescent="0.25">
      <c r="A3982" s="2" t="s">
        <v>2646</v>
      </c>
      <c r="B3982" s="2" t="s">
        <v>58</v>
      </c>
      <c r="C3982" s="2" t="s">
        <v>2647</v>
      </c>
      <c r="D3982" s="2" t="s">
        <v>50</v>
      </c>
      <c r="E3982" s="2" t="s">
        <v>168</v>
      </c>
      <c r="F3982" s="5">
        <v>71</v>
      </c>
      <c r="G3982">
        <v>1</v>
      </c>
      <c r="H3982" t="s">
        <v>7430</v>
      </c>
    </row>
    <row r="3983" spans="1:8" x14ac:dyDescent="0.25">
      <c r="A3983" s="2" t="s">
        <v>2646</v>
      </c>
      <c r="B3983" s="2" t="s">
        <v>58</v>
      </c>
      <c r="C3983" s="2" t="s">
        <v>1009</v>
      </c>
      <c r="D3983" s="2" t="s">
        <v>50</v>
      </c>
      <c r="E3983" s="2" t="s">
        <v>168</v>
      </c>
      <c r="F3983" s="5">
        <v>3</v>
      </c>
      <c r="G3983">
        <v>2</v>
      </c>
      <c r="H3983" t="s">
        <v>7431</v>
      </c>
    </row>
    <row r="3984" spans="1:8" x14ac:dyDescent="0.25">
      <c r="A3984" s="2" t="s">
        <v>2648</v>
      </c>
      <c r="B3984" s="2" t="s">
        <v>58</v>
      </c>
      <c r="C3984" s="2" t="s">
        <v>2647</v>
      </c>
      <c r="D3984" s="2" t="s">
        <v>50</v>
      </c>
      <c r="E3984" s="2" t="s">
        <v>168</v>
      </c>
      <c r="F3984" s="5">
        <v>1</v>
      </c>
      <c r="G3984">
        <v>1</v>
      </c>
      <c r="H3984" t="s">
        <v>7432</v>
      </c>
    </row>
    <row r="3985" spans="1:8" x14ac:dyDescent="0.25">
      <c r="A3985" s="2" t="s">
        <v>2649</v>
      </c>
      <c r="B3985" s="2" t="s">
        <v>58</v>
      </c>
      <c r="C3985" s="2" t="s">
        <v>2647</v>
      </c>
      <c r="D3985" s="2" t="s">
        <v>50</v>
      </c>
      <c r="E3985" s="2" t="s">
        <v>168</v>
      </c>
      <c r="F3985" s="5">
        <v>2</v>
      </c>
      <c r="G3985">
        <v>1</v>
      </c>
      <c r="H3985" t="s">
        <v>7433</v>
      </c>
    </row>
    <row r="3986" spans="1:8" x14ac:dyDescent="0.25">
      <c r="A3986" s="2" t="s">
        <v>2650</v>
      </c>
      <c r="B3986" s="2" t="s">
        <v>58</v>
      </c>
      <c r="C3986" s="2" t="s">
        <v>2647</v>
      </c>
      <c r="D3986" s="2" t="s">
        <v>50</v>
      </c>
      <c r="E3986" s="2" t="s">
        <v>168</v>
      </c>
      <c r="F3986" s="5">
        <v>17</v>
      </c>
      <c r="G3986">
        <v>1</v>
      </c>
      <c r="H3986" t="s">
        <v>7434</v>
      </c>
    </row>
    <row r="3987" spans="1:8" x14ac:dyDescent="0.25">
      <c r="A3987" s="2" t="s">
        <v>2651</v>
      </c>
      <c r="B3987" s="2" t="s">
        <v>58</v>
      </c>
      <c r="C3987" s="2" t="s">
        <v>2647</v>
      </c>
      <c r="D3987" s="2" t="s">
        <v>50</v>
      </c>
      <c r="E3987" s="2" t="s">
        <v>168</v>
      </c>
      <c r="F3987" s="5">
        <v>3</v>
      </c>
      <c r="G3987">
        <v>1</v>
      </c>
      <c r="H3987" t="s">
        <v>7435</v>
      </c>
    </row>
    <row r="3988" spans="1:8" x14ac:dyDescent="0.25">
      <c r="A3988" s="2" t="s">
        <v>2652</v>
      </c>
      <c r="B3988" s="2" t="s">
        <v>58</v>
      </c>
      <c r="C3988" s="2" t="s">
        <v>1009</v>
      </c>
      <c r="D3988" s="2" t="s">
        <v>50</v>
      </c>
      <c r="E3988" s="2" t="s">
        <v>168</v>
      </c>
      <c r="F3988" s="5">
        <v>623</v>
      </c>
      <c r="G3988">
        <v>1</v>
      </c>
      <c r="H3988" t="s">
        <v>7436</v>
      </c>
    </row>
    <row r="3989" spans="1:8" x14ac:dyDescent="0.25">
      <c r="A3989" s="2" t="s">
        <v>2653</v>
      </c>
      <c r="B3989" s="2" t="s">
        <v>58</v>
      </c>
      <c r="C3989" s="2" t="s">
        <v>1009</v>
      </c>
      <c r="D3989" s="2" t="s">
        <v>50</v>
      </c>
      <c r="E3989" s="2" t="s">
        <v>168</v>
      </c>
      <c r="F3989" s="5">
        <v>510</v>
      </c>
      <c r="G3989">
        <v>1</v>
      </c>
      <c r="H3989" t="s">
        <v>7437</v>
      </c>
    </row>
    <row r="3990" spans="1:8" x14ac:dyDescent="0.25">
      <c r="A3990" s="2" t="s">
        <v>2654</v>
      </c>
      <c r="B3990" s="2" t="s">
        <v>58</v>
      </c>
      <c r="C3990" s="2" t="s">
        <v>1009</v>
      </c>
      <c r="D3990" s="2" t="s">
        <v>50</v>
      </c>
      <c r="E3990" s="2" t="s">
        <v>168</v>
      </c>
      <c r="F3990" s="5">
        <v>470</v>
      </c>
      <c r="G3990">
        <v>1</v>
      </c>
      <c r="H3990" t="s">
        <v>7438</v>
      </c>
    </row>
    <row r="3991" spans="1:8" x14ac:dyDescent="0.25">
      <c r="A3991" s="2" t="s">
        <v>2655</v>
      </c>
      <c r="B3991" s="2" t="s">
        <v>58</v>
      </c>
      <c r="C3991" s="2" t="s">
        <v>1009</v>
      </c>
      <c r="D3991" s="2" t="s">
        <v>50</v>
      </c>
      <c r="E3991" s="2" t="s">
        <v>168</v>
      </c>
      <c r="F3991" s="5">
        <v>489</v>
      </c>
      <c r="G3991">
        <v>1</v>
      </c>
      <c r="H3991" t="s">
        <v>7439</v>
      </c>
    </row>
    <row r="3992" spans="1:8" x14ac:dyDescent="0.25">
      <c r="A3992" s="2" t="s">
        <v>2656</v>
      </c>
      <c r="B3992" s="2" t="s">
        <v>58</v>
      </c>
      <c r="C3992" s="2" t="s">
        <v>1009</v>
      </c>
      <c r="D3992" s="2" t="s">
        <v>50</v>
      </c>
      <c r="E3992" s="2" t="s">
        <v>168</v>
      </c>
      <c r="F3992" s="5">
        <v>178</v>
      </c>
      <c r="G3992">
        <v>1</v>
      </c>
      <c r="H3992" t="s">
        <v>7440</v>
      </c>
    </row>
    <row r="3993" spans="1:8" x14ac:dyDescent="0.25">
      <c r="A3993" s="2" t="s">
        <v>2657</v>
      </c>
      <c r="B3993" s="2" t="s">
        <v>58</v>
      </c>
      <c r="C3993" s="2" t="s">
        <v>1009</v>
      </c>
      <c r="D3993" s="2" t="s">
        <v>50</v>
      </c>
      <c r="E3993" s="2" t="s">
        <v>168</v>
      </c>
      <c r="F3993" s="5">
        <v>148</v>
      </c>
      <c r="G3993">
        <v>1</v>
      </c>
      <c r="H3993" t="s">
        <v>7441</v>
      </c>
    </row>
    <row r="3994" spans="1:8" x14ac:dyDescent="0.25">
      <c r="A3994" s="2" t="s">
        <v>2658</v>
      </c>
      <c r="B3994" s="2" t="s">
        <v>58</v>
      </c>
      <c r="C3994" s="2" t="s">
        <v>1009</v>
      </c>
      <c r="D3994" s="2" t="s">
        <v>50</v>
      </c>
      <c r="E3994" s="2" t="s">
        <v>168</v>
      </c>
      <c r="F3994" s="5">
        <v>643</v>
      </c>
      <c r="G3994">
        <v>1</v>
      </c>
      <c r="H3994" t="s">
        <v>7442</v>
      </c>
    </row>
    <row r="3995" spans="1:8" x14ac:dyDescent="0.25">
      <c r="A3995" s="2" t="s">
        <v>2659</v>
      </c>
      <c r="B3995" s="2" t="s">
        <v>58</v>
      </c>
      <c r="C3995" s="2" t="s">
        <v>1009</v>
      </c>
      <c r="D3995" s="2" t="s">
        <v>50</v>
      </c>
      <c r="E3995" s="2" t="s">
        <v>168</v>
      </c>
      <c r="F3995" s="5">
        <v>440</v>
      </c>
      <c r="G3995">
        <v>1</v>
      </c>
      <c r="H3995" t="s">
        <v>7443</v>
      </c>
    </row>
    <row r="3996" spans="1:8" x14ac:dyDescent="0.25">
      <c r="A3996" s="2" t="s">
        <v>2660</v>
      </c>
      <c r="B3996" s="2" t="s">
        <v>58</v>
      </c>
      <c r="C3996" s="2" t="s">
        <v>1009</v>
      </c>
      <c r="D3996" s="2" t="s">
        <v>50</v>
      </c>
      <c r="E3996" s="2" t="s">
        <v>168</v>
      </c>
      <c r="F3996" s="5">
        <v>267</v>
      </c>
      <c r="G3996">
        <v>1</v>
      </c>
      <c r="H3996" t="s">
        <v>7444</v>
      </c>
    </row>
    <row r="3997" spans="1:8" x14ac:dyDescent="0.25">
      <c r="A3997" s="2" t="s">
        <v>2661</v>
      </c>
      <c r="B3997" s="2" t="s">
        <v>58</v>
      </c>
      <c r="C3997" s="2" t="s">
        <v>2662</v>
      </c>
      <c r="D3997" s="2" t="s">
        <v>50</v>
      </c>
      <c r="E3997" s="2" t="s">
        <v>457</v>
      </c>
      <c r="F3997" s="5">
        <v>637</v>
      </c>
      <c r="G3997">
        <v>1</v>
      </c>
      <c r="H3997" t="s">
        <v>7445</v>
      </c>
    </row>
    <row r="3998" spans="1:8" x14ac:dyDescent="0.25">
      <c r="A3998" s="2" t="s">
        <v>2663</v>
      </c>
      <c r="B3998" s="2" t="s">
        <v>58</v>
      </c>
      <c r="C3998" s="2" t="s">
        <v>2664</v>
      </c>
      <c r="D3998" s="2" t="s">
        <v>50</v>
      </c>
      <c r="E3998" s="2" t="s">
        <v>457</v>
      </c>
      <c r="F3998" s="5">
        <v>1064</v>
      </c>
      <c r="G3998">
        <v>1</v>
      </c>
      <c r="H3998" t="s">
        <v>7446</v>
      </c>
    </row>
    <row r="3999" spans="1:8" x14ac:dyDescent="0.25">
      <c r="A3999" s="2" t="s">
        <v>2665</v>
      </c>
      <c r="B3999" s="2" t="s">
        <v>58</v>
      </c>
      <c r="C3999" s="2" t="s">
        <v>2664</v>
      </c>
      <c r="D3999" s="2" t="s">
        <v>50</v>
      </c>
      <c r="E3999" s="2" t="s">
        <v>457</v>
      </c>
      <c r="F3999" s="5">
        <v>352</v>
      </c>
      <c r="G3999">
        <v>1</v>
      </c>
      <c r="H3999" t="s">
        <v>7447</v>
      </c>
    </row>
    <row r="4000" spans="1:8" x14ac:dyDescent="0.25">
      <c r="A4000" s="2" t="s">
        <v>2666</v>
      </c>
      <c r="B4000" s="2" t="s">
        <v>58</v>
      </c>
      <c r="C4000" s="2" t="s">
        <v>2664</v>
      </c>
      <c r="D4000" s="2" t="s">
        <v>50</v>
      </c>
      <c r="E4000" s="2" t="s">
        <v>457</v>
      </c>
      <c r="F4000" s="5">
        <v>659</v>
      </c>
      <c r="G4000">
        <v>1</v>
      </c>
      <c r="H4000" t="s">
        <v>7448</v>
      </c>
    </row>
    <row r="4001" spans="1:8" x14ac:dyDescent="0.25">
      <c r="A4001" s="2" t="s">
        <v>2667</v>
      </c>
      <c r="B4001" s="2" t="s">
        <v>58</v>
      </c>
      <c r="C4001" s="2" t="s">
        <v>2664</v>
      </c>
      <c r="D4001" s="2" t="s">
        <v>50</v>
      </c>
      <c r="E4001" s="2" t="s">
        <v>457</v>
      </c>
      <c r="F4001" s="5">
        <v>265</v>
      </c>
      <c r="G4001">
        <v>1</v>
      </c>
      <c r="H4001" t="s">
        <v>7449</v>
      </c>
    </row>
    <row r="4002" spans="1:8" x14ac:dyDescent="0.25">
      <c r="A4002" s="2" t="s">
        <v>2667</v>
      </c>
      <c r="B4002" s="2" t="s">
        <v>209</v>
      </c>
      <c r="C4002" s="2" t="s">
        <v>2668</v>
      </c>
      <c r="D4002" s="2" t="s">
        <v>50</v>
      </c>
      <c r="E4002" s="2" t="s">
        <v>211</v>
      </c>
      <c r="F4002" s="5">
        <v>121</v>
      </c>
      <c r="G4002">
        <v>2</v>
      </c>
      <c r="H4002" t="s">
        <v>7450</v>
      </c>
    </row>
    <row r="4003" spans="1:8" x14ac:dyDescent="0.25">
      <c r="A4003" s="2" t="s">
        <v>2669</v>
      </c>
      <c r="B4003" s="2" t="s">
        <v>58</v>
      </c>
      <c r="C4003" s="2" t="s">
        <v>2664</v>
      </c>
      <c r="D4003" s="2" t="s">
        <v>50</v>
      </c>
      <c r="E4003" s="2" t="s">
        <v>457</v>
      </c>
      <c r="F4003" s="5">
        <v>497</v>
      </c>
      <c r="G4003">
        <v>1</v>
      </c>
      <c r="H4003" t="s">
        <v>7451</v>
      </c>
    </row>
    <row r="4004" spans="1:8" x14ac:dyDescent="0.25">
      <c r="A4004" s="2" t="s">
        <v>2670</v>
      </c>
      <c r="B4004" s="2" t="s">
        <v>58</v>
      </c>
      <c r="C4004" s="2" t="s">
        <v>822</v>
      </c>
      <c r="D4004" s="2" t="s">
        <v>50</v>
      </c>
      <c r="E4004" s="2" t="s">
        <v>457</v>
      </c>
      <c r="F4004" s="5">
        <v>287</v>
      </c>
      <c r="G4004">
        <v>1</v>
      </c>
      <c r="H4004" t="s">
        <v>7452</v>
      </c>
    </row>
    <row r="4005" spans="1:8" x14ac:dyDescent="0.25">
      <c r="A4005" s="2" t="s">
        <v>2670</v>
      </c>
      <c r="B4005" s="2" t="s">
        <v>209</v>
      </c>
      <c r="C4005" s="2" t="s">
        <v>812</v>
      </c>
      <c r="D4005" s="2" t="s">
        <v>50</v>
      </c>
      <c r="E4005" s="2" t="s">
        <v>211</v>
      </c>
      <c r="F4005" s="5">
        <v>115</v>
      </c>
      <c r="G4005">
        <v>2</v>
      </c>
      <c r="H4005" t="s">
        <v>7453</v>
      </c>
    </row>
    <row r="4006" spans="1:8" x14ac:dyDescent="0.25">
      <c r="A4006" s="2" t="s">
        <v>2671</v>
      </c>
      <c r="B4006" s="2" t="s">
        <v>58</v>
      </c>
      <c r="C4006" s="2" t="s">
        <v>822</v>
      </c>
      <c r="D4006" s="2" t="s">
        <v>50</v>
      </c>
      <c r="E4006" s="2" t="s">
        <v>457</v>
      </c>
      <c r="F4006" s="5">
        <v>316</v>
      </c>
      <c r="G4006">
        <v>1</v>
      </c>
      <c r="H4006" t="s">
        <v>7454</v>
      </c>
    </row>
    <row r="4007" spans="1:8" x14ac:dyDescent="0.25">
      <c r="A4007" s="2" t="s">
        <v>2672</v>
      </c>
      <c r="B4007" s="2" t="s">
        <v>58</v>
      </c>
      <c r="C4007" s="2" t="s">
        <v>822</v>
      </c>
      <c r="D4007" s="2" t="s">
        <v>50</v>
      </c>
      <c r="E4007" s="2" t="s">
        <v>457</v>
      </c>
      <c r="F4007" s="5">
        <v>1002</v>
      </c>
      <c r="G4007">
        <v>1</v>
      </c>
      <c r="H4007" t="s">
        <v>7455</v>
      </c>
    </row>
    <row r="4008" spans="1:8" x14ac:dyDescent="0.25">
      <c r="A4008" s="2" t="s">
        <v>2672</v>
      </c>
      <c r="B4008" s="2" t="s">
        <v>58</v>
      </c>
      <c r="C4008" s="2" t="s">
        <v>2662</v>
      </c>
      <c r="D4008" s="2" t="s">
        <v>50</v>
      </c>
      <c r="E4008" s="2" t="s">
        <v>457</v>
      </c>
      <c r="F4008" s="5">
        <v>6</v>
      </c>
      <c r="G4008">
        <v>2</v>
      </c>
      <c r="H4008" t="s">
        <v>7456</v>
      </c>
    </row>
    <row r="4009" spans="1:8" x14ac:dyDescent="0.25">
      <c r="A4009" s="2" t="s">
        <v>2673</v>
      </c>
      <c r="B4009" s="2" t="s">
        <v>58</v>
      </c>
      <c r="C4009" s="2" t="s">
        <v>822</v>
      </c>
      <c r="D4009" s="2" t="s">
        <v>50</v>
      </c>
      <c r="E4009" s="2" t="s">
        <v>457</v>
      </c>
      <c r="F4009" s="5">
        <v>880</v>
      </c>
      <c r="G4009">
        <v>1</v>
      </c>
      <c r="H4009" t="s">
        <v>7457</v>
      </c>
    </row>
    <row r="4010" spans="1:8" x14ac:dyDescent="0.25">
      <c r="A4010" s="2" t="s">
        <v>2674</v>
      </c>
      <c r="B4010" s="2" t="s">
        <v>58</v>
      </c>
      <c r="C4010" s="2" t="s">
        <v>822</v>
      </c>
      <c r="D4010" s="2" t="s">
        <v>50</v>
      </c>
      <c r="E4010" s="2" t="s">
        <v>457</v>
      </c>
      <c r="F4010" s="5">
        <v>1055</v>
      </c>
      <c r="G4010">
        <v>1</v>
      </c>
      <c r="H4010" t="s">
        <v>7458</v>
      </c>
    </row>
    <row r="4011" spans="1:8" x14ac:dyDescent="0.25">
      <c r="A4011" s="2" t="s">
        <v>2675</v>
      </c>
      <c r="B4011" s="2" t="s">
        <v>58</v>
      </c>
      <c r="C4011" s="2" t="s">
        <v>2662</v>
      </c>
      <c r="D4011" s="2" t="s">
        <v>50</v>
      </c>
      <c r="E4011" s="2" t="s">
        <v>457</v>
      </c>
      <c r="F4011" s="5">
        <v>83</v>
      </c>
      <c r="G4011">
        <v>1</v>
      </c>
      <c r="H4011" t="s">
        <v>7459</v>
      </c>
    </row>
    <row r="4012" spans="1:8" x14ac:dyDescent="0.25">
      <c r="A4012" s="2" t="s">
        <v>2675</v>
      </c>
      <c r="B4012" s="2" t="s">
        <v>58</v>
      </c>
      <c r="C4012" s="2" t="s">
        <v>822</v>
      </c>
      <c r="D4012" s="2" t="s">
        <v>50</v>
      </c>
      <c r="E4012" s="2" t="s">
        <v>457</v>
      </c>
      <c r="F4012" s="5">
        <v>35</v>
      </c>
      <c r="G4012">
        <v>2</v>
      </c>
      <c r="H4012" t="s">
        <v>7460</v>
      </c>
    </row>
    <row r="4013" spans="1:8" x14ac:dyDescent="0.25">
      <c r="A4013" s="2" t="s">
        <v>2676</v>
      </c>
      <c r="B4013" s="2" t="s">
        <v>58</v>
      </c>
      <c r="C4013" s="2" t="s">
        <v>822</v>
      </c>
      <c r="D4013" s="2" t="s">
        <v>50</v>
      </c>
      <c r="E4013" s="2" t="s">
        <v>457</v>
      </c>
      <c r="F4013" s="5">
        <v>505</v>
      </c>
      <c r="G4013">
        <v>1</v>
      </c>
      <c r="H4013" t="s">
        <v>7461</v>
      </c>
    </row>
    <row r="4014" spans="1:8" x14ac:dyDescent="0.25">
      <c r="A4014" s="2" t="s">
        <v>2677</v>
      </c>
      <c r="B4014" s="2" t="s">
        <v>58</v>
      </c>
      <c r="C4014" s="2" t="s">
        <v>795</v>
      </c>
      <c r="D4014" s="2" t="s">
        <v>50</v>
      </c>
      <c r="E4014" s="2" t="s">
        <v>457</v>
      </c>
      <c r="F4014" s="5">
        <v>288</v>
      </c>
      <c r="G4014">
        <v>1</v>
      </c>
      <c r="H4014" t="s">
        <v>7462</v>
      </c>
    </row>
    <row r="4015" spans="1:8" x14ac:dyDescent="0.25">
      <c r="A4015" s="2" t="s">
        <v>2677</v>
      </c>
      <c r="B4015" s="2" t="s">
        <v>58</v>
      </c>
      <c r="C4015" s="2" t="s">
        <v>822</v>
      </c>
      <c r="D4015" s="2" t="s">
        <v>50</v>
      </c>
      <c r="E4015" s="2" t="s">
        <v>457</v>
      </c>
      <c r="F4015" s="5">
        <v>174</v>
      </c>
      <c r="G4015">
        <v>2</v>
      </c>
      <c r="H4015" t="s">
        <v>7463</v>
      </c>
    </row>
    <row r="4016" spans="1:8" x14ac:dyDescent="0.25">
      <c r="A4016" s="2" t="s">
        <v>2677</v>
      </c>
      <c r="B4016" s="2" t="s">
        <v>58</v>
      </c>
      <c r="C4016" s="2" t="s">
        <v>810</v>
      </c>
      <c r="D4016" s="2" t="s">
        <v>50</v>
      </c>
      <c r="E4016" s="2" t="s">
        <v>457</v>
      </c>
      <c r="F4016" s="5">
        <v>31</v>
      </c>
      <c r="G4016">
        <v>3</v>
      </c>
      <c r="H4016" t="s">
        <v>7464</v>
      </c>
    </row>
    <row r="4017" spans="1:8" x14ac:dyDescent="0.25">
      <c r="A4017" s="2" t="s">
        <v>2678</v>
      </c>
      <c r="B4017" s="2" t="s">
        <v>58</v>
      </c>
      <c r="C4017" s="2" t="s">
        <v>822</v>
      </c>
      <c r="D4017" s="2" t="s">
        <v>50</v>
      </c>
      <c r="E4017" s="2" t="s">
        <v>457</v>
      </c>
      <c r="F4017" s="5">
        <v>221</v>
      </c>
      <c r="G4017">
        <v>1</v>
      </c>
      <c r="H4017" t="s">
        <v>7465</v>
      </c>
    </row>
    <row r="4018" spans="1:8" x14ac:dyDescent="0.25">
      <c r="A4018" s="2" t="s">
        <v>2678</v>
      </c>
      <c r="B4018" s="2" t="s">
        <v>58</v>
      </c>
      <c r="C4018" s="2" t="s">
        <v>2679</v>
      </c>
      <c r="D4018" s="2" t="s">
        <v>50</v>
      </c>
      <c r="E4018" s="2" t="s">
        <v>457</v>
      </c>
      <c r="F4018" s="5">
        <v>32</v>
      </c>
      <c r="G4018">
        <v>2</v>
      </c>
      <c r="H4018" t="s">
        <v>7466</v>
      </c>
    </row>
    <row r="4019" spans="1:8" x14ac:dyDescent="0.25">
      <c r="A4019" s="2" t="s">
        <v>2678</v>
      </c>
      <c r="B4019" s="2" t="s">
        <v>58</v>
      </c>
      <c r="C4019" s="2" t="s">
        <v>795</v>
      </c>
      <c r="D4019" s="2" t="s">
        <v>50</v>
      </c>
      <c r="E4019" s="2" t="s">
        <v>457</v>
      </c>
      <c r="F4019" s="5">
        <v>3</v>
      </c>
      <c r="G4019">
        <v>3</v>
      </c>
      <c r="H4019" t="s">
        <v>7467</v>
      </c>
    </row>
    <row r="4020" spans="1:8" x14ac:dyDescent="0.25">
      <c r="A4020" s="2" t="s">
        <v>2680</v>
      </c>
      <c r="B4020" s="2" t="s">
        <v>58</v>
      </c>
      <c r="C4020" s="2" t="s">
        <v>822</v>
      </c>
      <c r="D4020" s="2" t="s">
        <v>50</v>
      </c>
      <c r="E4020" s="2" t="s">
        <v>457</v>
      </c>
      <c r="F4020" s="5">
        <v>774</v>
      </c>
      <c r="G4020">
        <v>1</v>
      </c>
      <c r="H4020" t="s">
        <v>7468</v>
      </c>
    </row>
    <row r="4021" spans="1:8" x14ac:dyDescent="0.25">
      <c r="A4021" s="2" t="s">
        <v>2680</v>
      </c>
      <c r="B4021" s="2" t="s">
        <v>58</v>
      </c>
      <c r="C4021" s="2" t="s">
        <v>2679</v>
      </c>
      <c r="D4021" s="2" t="s">
        <v>50</v>
      </c>
      <c r="E4021" s="2" t="s">
        <v>457</v>
      </c>
      <c r="F4021" s="5">
        <v>1</v>
      </c>
      <c r="G4021">
        <v>2</v>
      </c>
      <c r="H4021" t="s">
        <v>7469</v>
      </c>
    </row>
    <row r="4022" spans="1:8" x14ac:dyDescent="0.25">
      <c r="A4022" s="2" t="s">
        <v>2681</v>
      </c>
      <c r="B4022" s="2" t="s">
        <v>58</v>
      </c>
      <c r="C4022" s="2" t="s">
        <v>2679</v>
      </c>
      <c r="D4022" s="2" t="s">
        <v>50</v>
      </c>
      <c r="E4022" s="2" t="s">
        <v>457</v>
      </c>
      <c r="F4022" s="5">
        <v>730</v>
      </c>
      <c r="G4022">
        <v>1</v>
      </c>
      <c r="H4022" t="s">
        <v>7470</v>
      </c>
    </row>
    <row r="4023" spans="1:8" x14ac:dyDescent="0.25">
      <c r="A4023" s="2" t="s">
        <v>2682</v>
      </c>
      <c r="B4023" s="2" t="s">
        <v>58</v>
      </c>
      <c r="C4023" s="2" t="s">
        <v>2679</v>
      </c>
      <c r="D4023" s="2" t="s">
        <v>50</v>
      </c>
      <c r="E4023" s="2" t="s">
        <v>457</v>
      </c>
      <c r="F4023" s="5">
        <v>1046</v>
      </c>
      <c r="G4023">
        <v>1</v>
      </c>
      <c r="H4023" t="s">
        <v>7471</v>
      </c>
    </row>
    <row r="4024" spans="1:8" x14ac:dyDescent="0.25">
      <c r="A4024" s="2" t="s">
        <v>2683</v>
      </c>
      <c r="B4024" s="2" t="s">
        <v>58</v>
      </c>
      <c r="C4024" s="2" t="s">
        <v>2679</v>
      </c>
      <c r="D4024" s="2" t="s">
        <v>50</v>
      </c>
      <c r="E4024" s="2" t="s">
        <v>457</v>
      </c>
      <c r="F4024" s="5">
        <v>635</v>
      </c>
      <c r="G4024">
        <v>1</v>
      </c>
      <c r="H4024" t="s">
        <v>7472</v>
      </c>
    </row>
    <row r="4025" spans="1:8" x14ac:dyDescent="0.25">
      <c r="A4025" s="2" t="s">
        <v>2684</v>
      </c>
      <c r="B4025" s="2" t="s">
        <v>58</v>
      </c>
      <c r="C4025" s="2" t="s">
        <v>795</v>
      </c>
      <c r="D4025" s="2" t="s">
        <v>50</v>
      </c>
      <c r="E4025" s="2" t="s">
        <v>457</v>
      </c>
      <c r="F4025" s="5">
        <v>230</v>
      </c>
      <c r="G4025">
        <v>1</v>
      </c>
      <c r="H4025" t="s">
        <v>7473</v>
      </c>
    </row>
    <row r="4026" spans="1:8" x14ac:dyDescent="0.25">
      <c r="A4026" s="2" t="s">
        <v>2684</v>
      </c>
      <c r="B4026" s="2" t="s">
        <v>58</v>
      </c>
      <c r="C4026" s="2" t="s">
        <v>2679</v>
      </c>
      <c r="D4026" s="2" t="s">
        <v>50</v>
      </c>
      <c r="E4026" s="2" t="s">
        <v>457</v>
      </c>
      <c r="F4026" s="5">
        <v>138</v>
      </c>
      <c r="G4026">
        <v>2</v>
      </c>
      <c r="H4026" t="s">
        <v>7474</v>
      </c>
    </row>
    <row r="4027" spans="1:8" x14ac:dyDescent="0.25">
      <c r="A4027" s="2" t="s">
        <v>2685</v>
      </c>
      <c r="B4027" s="2" t="s">
        <v>58</v>
      </c>
      <c r="C4027" s="2" t="s">
        <v>795</v>
      </c>
      <c r="D4027" s="2" t="s">
        <v>50</v>
      </c>
      <c r="E4027" s="2" t="s">
        <v>457</v>
      </c>
      <c r="F4027" s="5">
        <v>152</v>
      </c>
      <c r="G4027">
        <v>1</v>
      </c>
      <c r="H4027" t="s">
        <v>7475</v>
      </c>
    </row>
    <row r="4028" spans="1:8" x14ac:dyDescent="0.25">
      <c r="A4028" s="2" t="s">
        <v>2686</v>
      </c>
      <c r="B4028" s="2" t="s">
        <v>58</v>
      </c>
      <c r="C4028" s="2" t="s">
        <v>795</v>
      </c>
      <c r="D4028" s="2" t="s">
        <v>50</v>
      </c>
      <c r="E4028" s="2" t="s">
        <v>457</v>
      </c>
      <c r="F4028" s="5">
        <v>193</v>
      </c>
      <c r="G4028">
        <v>1</v>
      </c>
      <c r="H4028" t="s">
        <v>7476</v>
      </c>
    </row>
    <row r="4029" spans="1:8" x14ac:dyDescent="0.25">
      <c r="A4029" s="2" t="s">
        <v>2687</v>
      </c>
      <c r="B4029" s="2" t="s">
        <v>58</v>
      </c>
      <c r="C4029" s="2" t="s">
        <v>2662</v>
      </c>
      <c r="D4029" s="2" t="s">
        <v>50</v>
      </c>
      <c r="E4029" s="2" t="s">
        <v>457</v>
      </c>
      <c r="F4029" s="5">
        <v>880</v>
      </c>
      <c r="G4029">
        <v>1</v>
      </c>
      <c r="H4029" t="s">
        <v>7477</v>
      </c>
    </row>
    <row r="4030" spans="1:8" x14ac:dyDescent="0.25">
      <c r="A4030" s="2" t="s">
        <v>2687</v>
      </c>
      <c r="B4030" s="2" t="s">
        <v>58</v>
      </c>
      <c r="C4030" s="2" t="s">
        <v>2664</v>
      </c>
      <c r="D4030" s="2" t="s">
        <v>50</v>
      </c>
      <c r="E4030" s="2" t="s">
        <v>457</v>
      </c>
      <c r="F4030" s="5">
        <v>1</v>
      </c>
      <c r="G4030">
        <v>2</v>
      </c>
      <c r="H4030" t="s">
        <v>7478</v>
      </c>
    </row>
    <row r="4031" spans="1:8" x14ac:dyDescent="0.25">
      <c r="A4031" s="2" t="s">
        <v>2688</v>
      </c>
      <c r="B4031" s="2" t="s">
        <v>58</v>
      </c>
      <c r="C4031" s="2" t="s">
        <v>2662</v>
      </c>
      <c r="D4031" s="2" t="s">
        <v>50</v>
      </c>
      <c r="E4031" s="2" t="s">
        <v>457</v>
      </c>
      <c r="F4031" s="5">
        <v>486</v>
      </c>
      <c r="G4031">
        <v>1</v>
      </c>
      <c r="H4031" t="s">
        <v>7479</v>
      </c>
    </row>
    <row r="4032" spans="1:8" x14ac:dyDescent="0.25">
      <c r="A4032" s="2" t="s">
        <v>2689</v>
      </c>
      <c r="B4032" s="2" t="s">
        <v>58</v>
      </c>
      <c r="C4032" s="2" t="s">
        <v>2662</v>
      </c>
      <c r="D4032" s="2" t="s">
        <v>50</v>
      </c>
      <c r="E4032" s="2" t="s">
        <v>457</v>
      </c>
      <c r="F4032" s="5">
        <v>1002</v>
      </c>
      <c r="G4032">
        <v>1</v>
      </c>
      <c r="H4032" t="s">
        <v>7480</v>
      </c>
    </row>
    <row r="4033" spans="1:8" x14ac:dyDescent="0.25">
      <c r="A4033" s="2" t="s">
        <v>2690</v>
      </c>
      <c r="B4033" s="2" t="s">
        <v>58</v>
      </c>
      <c r="C4033" s="2" t="s">
        <v>2664</v>
      </c>
      <c r="D4033" s="2" t="s">
        <v>50</v>
      </c>
      <c r="E4033" s="2" t="s">
        <v>457</v>
      </c>
      <c r="F4033" s="5">
        <v>883</v>
      </c>
      <c r="G4033">
        <v>1</v>
      </c>
      <c r="H4033" t="s">
        <v>7481</v>
      </c>
    </row>
    <row r="4034" spans="1:8" x14ac:dyDescent="0.25">
      <c r="A4034" s="2" t="s">
        <v>2691</v>
      </c>
      <c r="B4034" s="2" t="s">
        <v>58</v>
      </c>
      <c r="C4034" s="2" t="s">
        <v>2662</v>
      </c>
      <c r="D4034" s="2" t="s">
        <v>50</v>
      </c>
      <c r="E4034" s="2" t="s">
        <v>457</v>
      </c>
      <c r="F4034" s="5">
        <v>350</v>
      </c>
      <c r="G4034">
        <v>1</v>
      </c>
      <c r="H4034" t="s">
        <v>7482</v>
      </c>
    </row>
    <row r="4035" spans="1:8" x14ac:dyDescent="0.25">
      <c r="A4035" s="2" t="s">
        <v>2691</v>
      </c>
      <c r="B4035" s="2" t="s">
        <v>58</v>
      </c>
      <c r="C4035" s="2" t="s">
        <v>2664</v>
      </c>
      <c r="D4035" s="2" t="s">
        <v>50</v>
      </c>
      <c r="E4035" s="2" t="s">
        <v>457</v>
      </c>
      <c r="F4035" s="5">
        <v>224</v>
      </c>
      <c r="G4035">
        <v>2</v>
      </c>
      <c r="H4035" t="s">
        <v>7483</v>
      </c>
    </row>
    <row r="4036" spans="1:8" x14ac:dyDescent="0.25">
      <c r="A4036" s="2" t="s">
        <v>2691</v>
      </c>
      <c r="B4036" s="2" t="s">
        <v>209</v>
      </c>
      <c r="C4036" s="2" t="s">
        <v>812</v>
      </c>
      <c r="D4036" s="2" t="s">
        <v>50</v>
      </c>
      <c r="E4036" s="2" t="s">
        <v>211</v>
      </c>
      <c r="F4036" s="5">
        <v>4</v>
      </c>
      <c r="G4036">
        <v>3</v>
      </c>
      <c r="H4036" t="s">
        <v>7484</v>
      </c>
    </row>
    <row r="4037" spans="1:8" x14ac:dyDescent="0.25">
      <c r="A4037" s="2" t="s">
        <v>2692</v>
      </c>
      <c r="B4037" s="2" t="s">
        <v>58</v>
      </c>
      <c r="C4037" s="2" t="s">
        <v>2662</v>
      </c>
      <c r="D4037" s="2" t="s">
        <v>50</v>
      </c>
      <c r="E4037" s="2" t="s">
        <v>457</v>
      </c>
      <c r="F4037" s="5">
        <v>316</v>
      </c>
      <c r="G4037">
        <v>1</v>
      </c>
      <c r="H4037" t="s">
        <v>7485</v>
      </c>
    </row>
    <row r="4038" spans="1:8" x14ac:dyDescent="0.25">
      <c r="A4038" s="2" t="s">
        <v>2692</v>
      </c>
      <c r="B4038" s="2" t="s">
        <v>58</v>
      </c>
      <c r="C4038" s="2" t="s">
        <v>822</v>
      </c>
      <c r="D4038" s="2" t="s">
        <v>50</v>
      </c>
      <c r="E4038" s="2" t="s">
        <v>457</v>
      </c>
      <c r="F4038" s="5">
        <v>15</v>
      </c>
      <c r="G4038">
        <v>2</v>
      </c>
      <c r="H4038" t="s">
        <v>7486</v>
      </c>
    </row>
    <row r="4039" spans="1:8" x14ac:dyDescent="0.25">
      <c r="A4039" s="2" t="s">
        <v>2692</v>
      </c>
      <c r="B4039" s="2" t="s">
        <v>209</v>
      </c>
      <c r="C4039" s="2" t="s">
        <v>812</v>
      </c>
      <c r="D4039" s="2" t="s">
        <v>50</v>
      </c>
      <c r="E4039" s="2" t="s">
        <v>211</v>
      </c>
      <c r="F4039" s="5">
        <v>14</v>
      </c>
      <c r="G4039">
        <v>3</v>
      </c>
      <c r="H4039" t="s">
        <v>7487</v>
      </c>
    </row>
    <row r="4040" spans="1:8" x14ac:dyDescent="0.25">
      <c r="A4040" s="2" t="s">
        <v>2693</v>
      </c>
      <c r="B4040" s="2" t="s">
        <v>209</v>
      </c>
      <c r="C4040" s="2" t="s">
        <v>812</v>
      </c>
      <c r="D4040" s="2" t="s">
        <v>50</v>
      </c>
      <c r="E4040" s="2" t="s">
        <v>211</v>
      </c>
      <c r="F4040" s="5">
        <v>516</v>
      </c>
      <c r="G4040">
        <v>1</v>
      </c>
      <c r="H4040" t="s">
        <v>7488</v>
      </c>
    </row>
    <row r="4041" spans="1:8" x14ac:dyDescent="0.25">
      <c r="A4041" s="2" t="s">
        <v>2693</v>
      </c>
      <c r="B4041" s="2" t="s">
        <v>58</v>
      </c>
      <c r="C4041" s="2" t="s">
        <v>2664</v>
      </c>
      <c r="D4041" s="2" t="s">
        <v>50</v>
      </c>
      <c r="E4041" s="2" t="s">
        <v>457</v>
      </c>
      <c r="F4041" s="5">
        <v>8</v>
      </c>
      <c r="G4041">
        <v>2</v>
      </c>
      <c r="H4041" t="s">
        <v>7489</v>
      </c>
    </row>
    <row r="4042" spans="1:8" x14ac:dyDescent="0.25">
      <c r="A4042" s="2" t="s">
        <v>2693</v>
      </c>
      <c r="B4042" s="2" t="s">
        <v>209</v>
      </c>
      <c r="C4042" s="2" t="s">
        <v>827</v>
      </c>
      <c r="D4042" s="2" t="s">
        <v>50</v>
      </c>
      <c r="E4042" s="2" t="s">
        <v>211</v>
      </c>
      <c r="F4042" s="5">
        <v>2</v>
      </c>
      <c r="G4042">
        <v>3</v>
      </c>
      <c r="H4042" t="s">
        <v>7490</v>
      </c>
    </row>
    <row r="4043" spans="1:8" x14ac:dyDescent="0.25">
      <c r="A4043" s="2" t="s">
        <v>2693</v>
      </c>
      <c r="B4043" s="2" t="s">
        <v>58</v>
      </c>
      <c r="C4043" s="2" t="s">
        <v>2662</v>
      </c>
      <c r="D4043" s="2" t="s">
        <v>50</v>
      </c>
      <c r="E4043" s="2" t="s">
        <v>457</v>
      </c>
      <c r="F4043" s="5">
        <v>2</v>
      </c>
      <c r="G4043">
        <v>4</v>
      </c>
      <c r="H4043" t="s">
        <v>7491</v>
      </c>
    </row>
    <row r="4044" spans="1:8" x14ac:dyDescent="0.25">
      <c r="A4044" s="2" t="s">
        <v>2694</v>
      </c>
      <c r="B4044" s="2" t="s">
        <v>58</v>
      </c>
      <c r="C4044" s="2" t="s">
        <v>1296</v>
      </c>
      <c r="D4044" s="2" t="s">
        <v>50</v>
      </c>
      <c r="E4044" s="2" t="s">
        <v>355</v>
      </c>
      <c r="F4044" s="5">
        <v>620</v>
      </c>
      <c r="G4044">
        <v>1</v>
      </c>
      <c r="H4044" t="s">
        <v>7492</v>
      </c>
    </row>
    <row r="4045" spans="1:8" x14ac:dyDescent="0.25">
      <c r="A4045" s="2" t="s">
        <v>2694</v>
      </c>
      <c r="B4045" s="2" t="s">
        <v>58</v>
      </c>
      <c r="C4045" s="2" t="s">
        <v>2695</v>
      </c>
      <c r="D4045" s="2" t="s">
        <v>50</v>
      </c>
      <c r="E4045" s="2" t="s">
        <v>355</v>
      </c>
      <c r="F4045" s="5">
        <v>73</v>
      </c>
      <c r="G4045">
        <v>2</v>
      </c>
      <c r="H4045" t="s">
        <v>7493</v>
      </c>
    </row>
    <row r="4046" spans="1:8" x14ac:dyDescent="0.25">
      <c r="A4046" s="2" t="s">
        <v>2696</v>
      </c>
      <c r="B4046" s="2" t="s">
        <v>58</v>
      </c>
      <c r="C4046" s="2" t="s">
        <v>1296</v>
      </c>
      <c r="D4046" s="2" t="s">
        <v>50</v>
      </c>
      <c r="E4046" s="2" t="s">
        <v>355</v>
      </c>
      <c r="F4046" s="5">
        <v>515</v>
      </c>
      <c r="G4046">
        <v>1</v>
      </c>
      <c r="H4046" t="s">
        <v>7494</v>
      </c>
    </row>
    <row r="4047" spans="1:8" x14ac:dyDescent="0.25">
      <c r="A4047" s="2" t="s">
        <v>2696</v>
      </c>
      <c r="B4047" s="2" t="s">
        <v>58</v>
      </c>
      <c r="C4047" s="2" t="s">
        <v>1295</v>
      </c>
      <c r="D4047" s="2" t="s">
        <v>50</v>
      </c>
      <c r="E4047" s="2" t="s">
        <v>355</v>
      </c>
      <c r="F4047" s="5">
        <v>3</v>
      </c>
      <c r="G4047">
        <v>2</v>
      </c>
      <c r="H4047" t="s">
        <v>7495</v>
      </c>
    </row>
    <row r="4048" spans="1:8" x14ac:dyDescent="0.25">
      <c r="A4048" s="2" t="s">
        <v>2697</v>
      </c>
      <c r="B4048" s="2" t="s">
        <v>58</v>
      </c>
      <c r="C4048" s="2" t="s">
        <v>1296</v>
      </c>
      <c r="D4048" s="2" t="s">
        <v>50</v>
      </c>
      <c r="E4048" s="2" t="s">
        <v>355</v>
      </c>
      <c r="F4048" s="5">
        <v>557</v>
      </c>
      <c r="G4048">
        <v>1</v>
      </c>
      <c r="H4048" t="s">
        <v>7496</v>
      </c>
    </row>
    <row r="4049" spans="1:8" x14ac:dyDescent="0.25">
      <c r="A4049" s="2" t="s">
        <v>2698</v>
      </c>
      <c r="B4049" s="2" t="s">
        <v>58</v>
      </c>
      <c r="C4049" s="2" t="s">
        <v>1296</v>
      </c>
      <c r="D4049" s="2" t="s">
        <v>50</v>
      </c>
      <c r="E4049" s="2" t="s">
        <v>355</v>
      </c>
      <c r="F4049" s="5">
        <v>570</v>
      </c>
      <c r="G4049">
        <v>1</v>
      </c>
      <c r="H4049" t="s">
        <v>7497</v>
      </c>
    </row>
    <row r="4050" spans="1:8" x14ac:dyDescent="0.25">
      <c r="A4050" s="2" t="s">
        <v>2698</v>
      </c>
      <c r="B4050" s="2" t="s">
        <v>642</v>
      </c>
      <c r="C4050" s="2" t="s">
        <v>1302</v>
      </c>
      <c r="D4050" s="2" t="s">
        <v>50</v>
      </c>
      <c r="E4050" s="2" t="s">
        <v>278</v>
      </c>
      <c r="F4050" s="5">
        <v>1</v>
      </c>
      <c r="G4050">
        <v>2</v>
      </c>
      <c r="H4050" t="s">
        <v>7498</v>
      </c>
    </row>
    <row r="4051" spans="1:8" x14ac:dyDescent="0.25">
      <c r="A4051" s="2" t="s">
        <v>2699</v>
      </c>
      <c r="B4051" s="2" t="s">
        <v>58</v>
      </c>
      <c r="C4051" s="2" t="s">
        <v>2695</v>
      </c>
      <c r="D4051" s="2" t="s">
        <v>50</v>
      </c>
      <c r="E4051" s="2" t="s">
        <v>355</v>
      </c>
      <c r="F4051" s="5">
        <v>684</v>
      </c>
      <c r="G4051">
        <v>1</v>
      </c>
      <c r="H4051" t="s">
        <v>7499</v>
      </c>
    </row>
    <row r="4052" spans="1:8" x14ac:dyDescent="0.25">
      <c r="A4052" s="2" t="s">
        <v>2699</v>
      </c>
      <c r="B4052" s="2" t="s">
        <v>58</v>
      </c>
      <c r="C4052" s="2" t="s">
        <v>1296</v>
      </c>
      <c r="D4052" s="2" t="s">
        <v>50</v>
      </c>
      <c r="E4052" s="2" t="s">
        <v>355</v>
      </c>
      <c r="F4052" s="5">
        <v>18</v>
      </c>
      <c r="G4052">
        <v>2</v>
      </c>
      <c r="H4052" t="s">
        <v>7500</v>
      </c>
    </row>
    <row r="4053" spans="1:8" x14ac:dyDescent="0.25">
      <c r="A4053" s="2" t="s">
        <v>2700</v>
      </c>
      <c r="B4053" s="2" t="s">
        <v>58</v>
      </c>
      <c r="C4053" s="2" t="s">
        <v>2695</v>
      </c>
      <c r="D4053" s="2" t="s">
        <v>50</v>
      </c>
      <c r="E4053" s="2" t="s">
        <v>355</v>
      </c>
      <c r="F4053" s="5">
        <v>458</v>
      </c>
      <c r="G4053">
        <v>1</v>
      </c>
      <c r="H4053" t="s">
        <v>7501</v>
      </c>
    </row>
    <row r="4054" spans="1:8" x14ac:dyDescent="0.25">
      <c r="A4054" s="2" t="s">
        <v>2700</v>
      </c>
      <c r="B4054" s="2" t="s">
        <v>58</v>
      </c>
      <c r="C4054" s="2" t="s">
        <v>1150</v>
      </c>
      <c r="D4054" s="2" t="s">
        <v>50</v>
      </c>
      <c r="E4054" s="2" t="s">
        <v>355</v>
      </c>
      <c r="F4054" s="5">
        <v>3</v>
      </c>
      <c r="G4054">
        <v>2</v>
      </c>
      <c r="H4054" t="s">
        <v>7502</v>
      </c>
    </row>
    <row r="4055" spans="1:8" x14ac:dyDescent="0.25">
      <c r="A4055" s="2" t="s">
        <v>2700</v>
      </c>
      <c r="B4055" s="2" t="s">
        <v>642</v>
      </c>
      <c r="C4055" s="2" t="s">
        <v>1302</v>
      </c>
      <c r="D4055" s="2" t="s">
        <v>50</v>
      </c>
      <c r="E4055" s="2" t="s">
        <v>278</v>
      </c>
      <c r="F4055" s="5">
        <v>2</v>
      </c>
      <c r="G4055">
        <v>3</v>
      </c>
      <c r="H4055" t="s">
        <v>7503</v>
      </c>
    </row>
    <row r="4056" spans="1:8" x14ac:dyDescent="0.25">
      <c r="A4056" s="2" t="s">
        <v>2701</v>
      </c>
      <c r="B4056" s="2" t="s">
        <v>642</v>
      </c>
      <c r="C4056" s="2" t="s">
        <v>1302</v>
      </c>
      <c r="D4056" s="2" t="s">
        <v>50</v>
      </c>
      <c r="E4056" s="2" t="s">
        <v>278</v>
      </c>
      <c r="F4056" s="5">
        <v>691</v>
      </c>
      <c r="G4056">
        <v>1</v>
      </c>
      <c r="H4056" t="s">
        <v>7504</v>
      </c>
    </row>
    <row r="4057" spans="1:8" x14ac:dyDescent="0.25">
      <c r="A4057" s="2" t="s">
        <v>2701</v>
      </c>
      <c r="B4057" s="2" t="s">
        <v>58</v>
      </c>
      <c r="C4057" s="2" t="s">
        <v>2695</v>
      </c>
      <c r="D4057" s="2" t="s">
        <v>50</v>
      </c>
      <c r="E4057" s="2" t="s">
        <v>355</v>
      </c>
      <c r="F4057" s="5">
        <v>6</v>
      </c>
      <c r="G4057">
        <v>2</v>
      </c>
      <c r="H4057" t="s">
        <v>7505</v>
      </c>
    </row>
    <row r="4058" spans="1:8" x14ac:dyDescent="0.25">
      <c r="A4058" s="2" t="s">
        <v>2702</v>
      </c>
      <c r="B4058" s="2" t="s">
        <v>642</v>
      </c>
      <c r="C4058" s="2" t="s">
        <v>1302</v>
      </c>
      <c r="D4058" s="2" t="s">
        <v>50</v>
      </c>
      <c r="E4058" s="2" t="s">
        <v>278</v>
      </c>
      <c r="F4058" s="5">
        <v>537</v>
      </c>
      <c r="G4058">
        <v>1</v>
      </c>
      <c r="H4058" t="s">
        <v>7506</v>
      </c>
    </row>
    <row r="4059" spans="1:8" x14ac:dyDescent="0.25">
      <c r="A4059" s="2" t="s">
        <v>2702</v>
      </c>
      <c r="B4059" s="2" t="s">
        <v>642</v>
      </c>
      <c r="C4059" s="2" t="s">
        <v>1298</v>
      </c>
      <c r="D4059" s="2" t="s">
        <v>50</v>
      </c>
      <c r="E4059" s="2" t="s">
        <v>278</v>
      </c>
      <c r="F4059" s="5">
        <v>3</v>
      </c>
      <c r="G4059">
        <v>2</v>
      </c>
      <c r="H4059" t="s">
        <v>7507</v>
      </c>
    </row>
    <row r="4060" spans="1:8" x14ac:dyDescent="0.25">
      <c r="A4060" s="2" t="s">
        <v>2703</v>
      </c>
      <c r="B4060" s="2" t="s">
        <v>642</v>
      </c>
      <c r="C4060" s="2" t="s">
        <v>1302</v>
      </c>
      <c r="D4060" s="2" t="s">
        <v>50</v>
      </c>
      <c r="E4060" s="2" t="s">
        <v>278</v>
      </c>
      <c r="F4060" s="5">
        <v>415</v>
      </c>
      <c r="G4060">
        <v>1</v>
      </c>
      <c r="H4060" t="s">
        <v>7508</v>
      </c>
    </row>
    <row r="4061" spans="1:8" x14ac:dyDescent="0.25">
      <c r="A4061" s="2" t="s">
        <v>2703</v>
      </c>
      <c r="B4061" s="2" t="s">
        <v>642</v>
      </c>
      <c r="C4061" s="2" t="s">
        <v>1298</v>
      </c>
      <c r="D4061" s="2" t="s">
        <v>50</v>
      </c>
      <c r="E4061" s="2" t="s">
        <v>278</v>
      </c>
      <c r="F4061" s="5">
        <v>5</v>
      </c>
      <c r="G4061">
        <v>2</v>
      </c>
      <c r="H4061" t="s">
        <v>7509</v>
      </c>
    </row>
    <row r="4062" spans="1:8" x14ac:dyDescent="0.25">
      <c r="A4062" s="2" t="s">
        <v>2704</v>
      </c>
      <c r="B4062" s="2" t="s">
        <v>642</v>
      </c>
      <c r="C4062" s="2" t="s">
        <v>1302</v>
      </c>
      <c r="D4062" s="2" t="s">
        <v>50</v>
      </c>
      <c r="E4062" s="2" t="s">
        <v>278</v>
      </c>
      <c r="F4062" s="5">
        <v>577</v>
      </c>
      <c r="G4062">
        <v>1</v>
      </c>
      <c r="H4062" t="s">
        <v>7510</v>
      </c>
    </row>
    <row r="4063" spans="1:8" x14ac:dyDescent="0.25">
      <c r="A4063" s="2" t="s">
        <v>2704</v>
      </c>
      <c r="B4063" s="2" t="s">
        <v>642</v>
      </c>
      <c r="C4063" s="2" t="s">
        <v>1114</v>
      </c>
      <c r="D4063" s="2" t="s">
        <v>50</v>
      </c>
      <c r="E4063" s="2" t="s">
        <v>278</v>
      </c>
      <c r="F4063" s="5">
        <v>152</v>
      </c>
      <c r="G4063">
        <v>2</v>
      </c>
      <c r="H4063" t="s">
        <v>7511</v>
      </c>
    </row>
    <row r="4064" spans="1:8" x14ac:dyDescent="0.25">
      <c r="A4064" s="2" t="s">
        <v>2704</v>
      </c>
      <c r="B4064" s="2" t="s">
        <v>58</v>
      </c>
      <c r="C4064" s="2" t="s">
        <v>2093</v>
      </c>
      <c r="D4064" s="2" t="s">
        <v>50</v>
      </c>
      <c r="E4064" s="2" t="s">
        <v>278</v>
      </c>
      <c r="F4064" s="5">
        <v>7</v>
      </c>
      <c r="G4064">
        <v>3</v>
      </c>
      <c r="H4064" t="s">
        <v>7512</v>
      </c>
    </row>
    <row r="4065" spans="1:8" x14ac:dyDescent="0.25">
      <c r="A4065" s="2" t="s">
        <v>2705</v>
      </c>
      <c r="B4065" s="2" t="s">
        <v>642</v>
      </c>
      <c r="C4065" s="2" t="s">
        <v>1302</v>
      </c>
      <c r="D4065" s="2" t="s">
        <v>50</v>
      </c>
      <c r="E4065" s="2" t="s">
        <v>278</v>
      </c>
      <c r="F4065" s="5">
        <v>279</v>
      </c>
      <c r="G4065">
        <v>1</v>
      </c>
      <c r="H4065" t="s">
        <v>7513</v>
      </c>
    </row>
    <row r="4066" spans="1:8" x14ac:dyDescent="0.25">
      <c r="A4066" s="2" t="s">
        <v>2705</v>
      </c>
      <c r="B4066" s="2" t="s">
        <v>58</v>
      </c>
      <c r="C4066" s="2" t="s">
        <v>2093</v>
      </c>
      <c r="D4066" s="2" t="s">
        <v>50</v>
      </c>
      <c r="E4066" s="2" t="s">
        <v>278</v>
      </c>
      <c r="F4066" s="5">
        <v>96</v>
      </c>
      <c r="G4066">
        <v>2</v>
      </c>
      <c r="H4066" t="s">
        <v>7514</v>
      </c>
    </row>
    <row r="4067" spans="1:8" x14ac:dyDescent="0.25">
      <c r="A4067" s="2" t="s">
        <v>2705</v>
      </c>
      <c r="B4067" s="2" t="s">
        <v>642</v>
      </c>
      <c r="C4067" s="2" t="s">
        <v>1114</v>
      </c>
      <c r="D4067" s="2" t="s">
        <v>50</v>
      </c>
      <c r="E4067" s="2" t="s">
        <v>278</v>
      </c>
      <c r="F4067" s="5">
        <v>5</v>
      </c>
      <c r="G4067">
        <v>3</v>
      </c>
      <c r="H4067" t="s">
        <v>7515</v>
      </c>
    </row>
    <row r="4068" spans="1:8" x14ac:dyDescent="0.25">
      <c r="A4068" s="2" t="s">
        <v>2705</v>
      </c>
      <c r="B4068" s="2" t="s">
        <v>58</v>
      </c>
      <c r="C4068" s="2" t="s">
        <v>2695</v>
      </c>
      <c r="D4068" s="2" t="s">
        <v>50</v>
      </c>
      <c r="E4068" s="2" t="s">
        <v>355</v>
      </c>
      <c r="F4068" s="5">
        <v>3</v>
      </c>
      <c r="G4068">
        <v>4</v>
      </c>
      <c r="H4068" t="s">
        <v>7516</v>
      </c>
    </row>
    <row r="4069" spans="1:8" x14ac:dyDescent="0.25">
      <c r="A4069" s="2" t="s">
        <v>2705</v>
      </c>
      <c r="B4069" s="2" t="s">
        <v>58</v>
      </c>
      <c r="C4069" s="2" t="s">
        <v>1150</v>
      </c>
      <c r="D4069" s="2" t="s">
        <v>50</v>
      </c>
      <c r="E4069" s="2" t="s">
        <v>355</v>
      </c>
      <c r="F4069" s="5">
        <v>2</v>
      </c>
      <c r="G4069">
        <v>5</v>
      </c>
      <c r="H4069" t="s">
        <v>7517</v>
      </c>
    </row>
    <row r="4070" spans="1:8" x14ac:dyDescent="0.25">
      <c r="A4070" s="2" t="s">
        <v>2706</v>
      </c>
      <c r="B4070" s="2" t="s">
        <v>58</v>
      </c>
      <c r="C4070" s="2" t="s">
        <v>1296</v>
      </c>
      <c r="D4070" s="2" t="s">
        <v>50</v>
      </c>
      <c r="E4070" s="2" t="s">
        <v>355</v>
      </c>
      <c r="F4070" s="5">
        <v>547</v>
      </c>
      <c r="G4070">
        <v>1</v>
      </c>
      <c r="H4070" t="s">
        <v>7518</v>
      </c>
    </row>
    <row r="4071" spans="1:8" x14ac:dyDescent="0.25">
      <c r="A4071" s="2" t="s">
        <v>2706</v>
      </c>
      <c r="B4071" s="2" t="s">
        <v>58</v>
      </c>
      <c r="C4071" s="2" t="s">
        <v>2695</v>
      </c>
      <c r="D4071" s="2" t="s">
        <v>50</v>
      </c>
      <c r="E4071" s="2" t="s">
        <v>355</v>
      </c>
      <c r="F4071" s="5">
        <v>26</v>
      </c>
      <c r="G4071">
        <v>2</v>
      </c>
      <c r="H4071" t="s">
        <v>7519</v>
      </c>
    </row>
    <row r="4072" spans="1:8" x14ac:dyDescent="0.25">
      <c r="A4072" s="2" t="s">
        <v>2707</v>
      </c>
      <c r="B4072" s="2" t="s">
        <v>642</v>
      </c>
      <c r="C4072" s="2" t="s">
        <v>1114</v>
      </c>
      <c r="D4072" s="2" t="s">
        <v>50</v>
      </c>
      <c r="E4072" s="2" t="s">
        <v>278</v>
      </c>
      <c r="F4072" s="5">
        <v>648</v>
      </c>
      <c r="G4072">
        <v>1</v>
      </c>
      <c r="H4072" t="s">
        <v>7520</v>
      </c>
    </row>
    <row r="4073" spans="1:8" x14ac:dyDescent="0.25">
      <c r="A4073" s="2" t="s">
        <v>2708</v>
      </c>
      <c r="B4073" s="2" t="s">
        <v>58</v>
      </c>
      <c r="C4073" s="2" t="s">
        <v>2695</v>
      </c>
      <c r="D4073" s="2" t="s">
        <v>50</v>
      </c>
      <c r="E4073" s="2" t="s">
        <v>355</v>
      </c>
      <c r="F4073" s="5">
        <v>710</v>
      </c>
      <c r="G4073">
        <v>1</v>
      </c>
      <c r="H4073" t="s">
        <v>7521</v>
      </c>
    </row>
    <row r="4074" spans="1:8" x14ac:dyDescent="0.25">
      <c r="A4074" s="2" t="s">
        <v>2708</v>
      </c>
      <c r="B4074" s="2" t="s">
        <v>58</v>
      </c>
      <c r="C4074" s="2" t="s">
        <v>1296</v>
      </c>
      <c r="D4074" s="2" t="s">
        <v>50</v>
      </c>
      <c r="E4074" s="2" t="s">
        <v>355</v>
      </c>
      <c r="F4074" s="5">
        <v>28</v>
      </c>
      <c r="G4074">
        <v>2</v>
      </c>
      <c r="H4074" t="s">
        <v>7522</v>
      </c>
    </row>
    <row r="4075" spans="1:8" x14ac:dyDescent="0.25">
      <c r="A4075" s="2" t="s">
        <v>2709</v>
      </c>
      <c r="B4075" s="2" t="s">
        <v>58</v>
      </c>
      <c r="C4075" s="2" t="s">
        <v>2695</v>
      </c>
      <c r="D4075" s="2" t="s">
        <v>50</v>
      </c>
      <c r="E4075" s="2" t="s">
        <v>355</v>
      </c>
      <c r="F4075" s="5">
        <v>366</v>
      </c>
      <c r="G4075">
        <v>1</v>
      </c>
      <c r="H4075" t="s">
        <v>7523</v>
      </c>
    </row>
    <row r="4076" spans="1:8" x14ac:dyDescent="0.25">
      <c r="A4076" s="2" t="s">
        <v>2709</v>
      </c>
      <c r="B4076" s="2" t="s">
        <v>58</v>
      </c>
      <c r="C4076" s="2" t="s">
        <v>1296</v>
      </c>
      <c r="D4076" s="2" t="s">
        <v>50</v>
      </c>
      <c r="E4076" s="2" t="s">
        <v>355</v>
      </c>
      <c r="F4076" s="5">
        <v>63</v>
      </c>
      <c r="G4076">
        <v>2</v>
      </c>
      <c r="H4076" t="s">
        <v>7524</v>
      </c>
    </row>
    <row r="4077" spans="1:8" x14ac:dyDescent="0.25">
      <c r="A4077" s="2" t="s">
        <v>2710</v>
      </c>
      <c r="B4077" s="2" t="s">
        <v>58</v>
      </c>
      <c r="C4077" s="2" t="s">
        <v>2695</v>
      </c>
      <c r="D4077" s="2" t="s">
        <v>50</v>
      </c>
      <c r="E4077" s="2" t="s">
        <v>355</v>
      </c>
      <c r="F4077" s="5">
        <v>404</v>
      </c>
      <c r="G4077">
        <v>1</v>
      </c>
      <c r="H4077" t="s">
        <v>7525</v>
      </c>
    </row>
    <row r="4078" spans="1:8" x14ac:dyDescent="0.25">
      <c r="A4078" s="2" t="s">
        <v>2710</v>
      </c>
      <c r="B4078" s="2" t="s">
        <v>58</v>
      </c>
      <c r="C4078" s="2" t="s">
        <v>1150</v>
      </c>
      <c r="D4078" s="2" t="s">
        <v>50</v>
      </c>
      <c r="E4078" s="2" t="s">
        <v>355</v>
      </c>
      <c r="F4078" s="5">
        <v>1</v>
      </c>
      <c r="G4078">
        <v>2</v>
      </c>
      <c r="H4078" t="s">
        <v>7526</v>
      </c>
    </row>
    <row r="4079" spans="1:8" x14ac:dyDescent="0.25">
      <c r="A4079" s="2" t="s">
        <v>2711</v>
      </c>
      <c r="B4079" s="2" t="s">
        <v>58</v>
      </c>
      <c r="C4079" s="2" t="s">
        <v>1150</v>
      </c>
      <c r="D4079" s="2" t="s">
        <v>50</v>
      </c>
      <c r="E4079" s="2" t="s">
        <v>355</v>
      </c>
      <c r="F4079" s="5">
        <v>122</v>
      </c>
      <c r="G4079">
        <v>1</v>
      </c>
      <c r="H4079" t="s">
        <v>7527</v>
      </c>
    </row>
    <row r="4080" spans="1:8" x14ac:dyDescent="0.25">
      <c r="A4080" s="2" t="s">
        <v>2711</v>
      </c>
      <c r="B4080" s="2" t="s">
        <v>58</v>
      </c>
      <c r="C4080" s="2" t="s">
        <v>2695</v>
      </c>
      <c r="D4080" s="2" t="s">
        <v>50</v>
      </c>
      <c r="E4080" s="2" t="s">
        <v>355</v>
      </c>
      <c r="F4080" s="5">
        <v>3</v>
      </c>
      <c r="G4080">
        <v>2</v>
      </c>
      <c r="H4080" t="s">
        <v>7528</v>
      </c>
    </row>
    <row r="4081" spans="1:8" x14ac:dyDescent="0.25">
      <c r="A4081" s="2" t="s">
        <v>2711</v>
      </c>
      <c r="B4081" s="2" t="s">
        <v>642</v>
      </c>
      <c r="C4081" s="2" t="s">
        <v>1302</v>
      </c>
      <c r="D4081" s="2" t="s">
        <v>50</v>
      </c>
      <c r="E4081" s="2" t="s">
        <v>278</v>
      </c>
      <c r="F4081" s="5">
        <v>1</v>
      </c>
      <c r="G4081">
        <v>3</v>
      </c>
      <c r="H4081" t="s">
        <v>7529</v>
      </c>
    </row>
    <row r="4082" spans="1:8" x14ac:dyDescent="0.25">
      <c r="A4082" s="2" t="s">
        <v>2712</v>
      </c>
      <c r="B4082" s="2" t="s">
        <v>58</v>
      </c>
      <c r="C4082" s="2" t="s">
        <v>2695</v>
      </c>
      <c r="D4082" s="2" t="s">
        <v>50</v>
      </c>
      <c r="E4082" s="2" t="s">
        <v>355</v>
      </c>
      <c r="F4082" s="5">
        <v>741</v>
      </c>
      <c r="G4082">
        <v>1</v>
      </c>
      <c r="H4082" t="s">
        <v>7530</v>
      </c>
    </row>
    <row r="4083" spans="1:8" x14ac:dyDescent="0.25">
      <c r="A4083" s="2" t="s">
        <v>2712</v>
      </c>
      <c r="B4083" s="2" t="s">
        <v>58</v>
      </c>
      <c r="C4083" s="2" t="s">
        <v>1296</v>
      </c>
      <c r="D4083" s="2" t="s">
        <v>50</v>
      </c>
      <c r="E4083" s="2" t="s">
        <v>355</v>
      </c>
      <c r="F4083" s="5">
        <v>9</v>
      </c>
      <c r="G4083">
        <v>2</v>
      </c>
      <c r="H4083" t="s">
        <v>7531</v>
      </c>
    </row>
    <row r="4084" spans="1:8" x14ac:dyDescent="0.25">
      <c r="A4084" s="2" t="s">
        <v>2713</v>
      </c>
      <c r="B4084" s="2" t="s">
        <v>58</v>
      </c>
      <c r="C4084" s="2" t="s">
        <v>2695</v>
      </c>
      <c r="D4084" s="2" t="s">
        <v>50</v>
      </c>
      <c r="E4084" s="2" t="s">
        <v>355</v>
      </c>
      <c r="F4084" s="5">
        <v>495</v>
      </c>
      <c r="G4084">
        <v>1</v>
      </c>
      <c r="H4084" t="s">
        <v>7532</v>
      </c>
    </row>
    <row r="4085" spans="1:8" x14ac:dyDescent="0.25">
      <c r="A4085" s="2" t="s">
        <v>2713</v>
      </c>
      <c r="B4085" s="2" t="s">
        <v>58</v>
      </c>
      <c r="C4085" s="2" t="s">
        <v>1144</v>
      </c>
      <c r="D4085" s="2" t="s">
        <v>50</v>
      </c>
      <c r="E4085" s="2" t="s">
        <v>355</v>
      </c>
      <c r="F4085" s="5">
        <v>2</v>
      </c>
      <c r="G4085">
        <v>2</v>
      </c>
      <c r="H4085" t="s">
        <v>7533</v>
      </c>
    </row>
    <row r="4086" spans="1:8" x14ac:dyDescent="0.25">
      <c r="A4086" s="2" t="s">
        <v>2714</v>
      </c>
      <c r="B4086" s="2" t="s">
        <v>58</v>
      </c>
      <c r="C4086" s="2" t="s">
        <v>1296</v>
      </c>
      <c r="D4086" s="2" t="s">
        <v>50</v>
      </c>
      <c r="E4086" s="2" t="s">
        <v>355</v>
      </c>
      <c r="F4086" s="5">
        <v>634</v>
      </c>
      <c r="G4086">
        <v>1</v>
      </c>
      <c r="H4086" t="s">
        <v>7534</v>
      </c>
    </row>
    <row r="4087" spans="1:8" x14ac:dyDescent="0.25">
      <c r="A4087" s="2" t="s">
        <v>2715</v>
      </c>
      <c r="B4087" s="2" t="s">
        <v>58</v>
      </c>
      <c r="C4087" s="2" t="s">
        <v>1144</v>
      </c>
      <c r="D4087" s="2" t="s">
        <v>50</v>
      </c>
      <c r="E4087" s="2" t="s">
        <v>355</v>
      </c>
      <c r="F4087" s="5">
        <v>573</v>
      </c>
      <c r="G4087">
        <v>1</v>
      </c>
      <c r="H4087" t="s">
        <v>7535</v>
      </c>
    </row>
    <row r="4088" spans="1:8" x14ac:dyDescent="0.25">
      <c r="A4088" s="2" t="s">
        <v>2715</v>
      </c>
      <c r="B4088" s="2" t="s">
        <v>58</v>
      </c>
      <c r="C4088" s="2" t="s">
        <v>1150</v>
      </c>
      <c r="D4088" s="2" t="s">
        <v>50</v>
      </c>
      <c r="E4088" s="2" t="s">
        <v>355</v>
      </c>
      <c r="F4088" s="5">
        <v>40</v>
      </c>
      <c r="G4088">
        <v>2</v>
      </c>
      <c r="H4088" t="s">
        <v>7536</v>
      </c>
    </row>
    <row r="4089" spans="1:8" x14ac:dyDescent="0.25">
      <c r="A4089" s="2" t="s">
        <v>2716</v>
      </c>
      <c r="B4089" s="2" t="s">
        <v>58</v>
      </c>
      <c r="C4089" s="2" t="s">
        <v>1150</v>
      </c>
      <c r="D4089" s="2" t="s">
        <v>50</v>
      </c>
      <c r="E4089" s="2" t="s">
        <v>355</v>
      </c>
      <c r="F4089" s="5">
        <v>676</v>
      </c>
      <c r="G4089">
        <v>1</v>
      </c>
      <c r="H4089" t="s">
        <v>7537</v>
      </c>
    </row>
    <row r="4090" spans="1:8" x14ac:dyDescent="0.25">
      <c r="A4090" s="2" t="s">
        <v>2717</v>
      </c>
      <c r="B4090" s="2" t="s">
        <v>58</v>
      </c>
      <c r="C4090" s="2" t="s">
        <v>1150</v>
      </c>
      <c r="D4090" s="2" t="s">
        <v>50</v>
      </c>
      <c r="E4090" s="2" t="s">
        <v>355</v>
      </c>
      <c r="F4090" s="5">
        <v>27</v>
      </c>
      <c r="G4090">
        <v>1</v>
      </c>
      <c r="H4090" t="s">
        <v>7538</v>
      </c>
    </row>
    <row r="4091" spans="1:8" x14ac:dyDescent="0.25">
      <c r="A4091" s="2" t="s">
        <v>2718</v>
      </c>
      <c r="B4091" s="2" t="s">
        <v>58</v>
      </c>
      <c r="C4091" s="2" t="s">
        <v>1144</v>
      </c>
      <c r="D4091" s="2" t="s">
        <v>50</v>
      </c>
      <c r="E4091" s="2" t="s">
        <v>355</v>
      </c>
      <c r="F4091" s="5">
        <v>55</v>
      </c>
      <c r="G4091">
        <v>1</v>
      </c>
      <c r="H4091" t="s">
        <v>7539</v>
      </c>
    </row>
    <row r="4092" spans="1:8" x14ac:dyDescent="0.25">
      <c r="A4092" s="2" t="s">
        <v>2719</v>
      </c>
      <c r="B4092" s="2" t="s">
        <v>58</v>
      </c>
      <c r="C4092" s="2" t="s">
        <v>1144</v>
      </c>
      <c r="D4092" s="2" t="s">
        <v>50</v>
      </c>
      <c r="E4092" s="2" t="s">
        <v>355</v>
      </c>
      <c r="F4092" s="5">
        <v>378</v>
      </c>
      <c r="G4092">
        <v>1</v>
      </c>
      <c r="H4092" t="s">
        <v>7540</v>
      </c>
    </row>
    <row r="4093" spans="1:8" x14ac:dyDescent="0.25">
      <c r="A4093" s="2" t="s">
        <v>2719</v>
      </c>
      <c r="B4093" s="2" t="s">
        <v>58</v>
      </c>
      <c r="C4093" s="2" t="s">
        <v>2695</v>
      </c>
      <c r="D4093" s="2" t="s">
        <v>50</v>
      </c>
      <c r="E4093" s="2" t="s">
        <v>355</v>
      </c>
      <c r="F4093" s="5">
        <v>98</v>
      </c>
      <c r="G4093">
        <v>2</v>
      </c>
      <c r="H4093" t="s">
        <v>7541</v>
      </c>
    </row>
    <row r="4094" spans="1:8" x14ac:dyDescent="0.25">
      <c r="A4094" s="2" t="s">
        <v>2719</v>
      </c>
      <c r="B4094" s="2" t="s">
        <v>58</v>
      </c>
      <c r="C4094" s="2" t="s">
        <v>1150</v>
      </c>
      <c r="D4094" s="2" t="s">
        <v>50</v>
      </c>
      <c r="E4094" s="2" t="s">
        <v>355</v>
      </c>
      <c r="F4094" s="5">
        <v>17</v>
      </c>
      <c r="G4094">
        <v>3</v>
      </c>
      <c r="H4094" t="s">
        <v>7542</v>
      </c>
    </row>
    <row r="4095" spans="1:8" x14ac:dyDescent="0.25">
      <c r="A4095" s="2" t="s">
        <v>2720</v>
      </c>
      <c r="B4095" s="2" t="s">
        <v>58</v>
      </c>
      <c r="C4095" s="2" t="s">
        <v>1150</v>
      </c>
      <c r="D4095" s="2" t="s">
        <v>50</v>
      </c>
      <c r="E4095" s="2" t="s">
        <v>355</v>
      </c>
      <c r="F4095" s="5">
        <v>920</v>
      </c>
      <c r="G4095">
        <v>1</v>
      </c>
      <c r="H4095" t="s">
        <v>7543</v>
      </c>
    </row>
    <row r="4096" spans="1:8" x14ac:dyDescent="0.25">
      <c r="A4096" s="2" t="s">
        <v>2721</v>
      </c>
      <c r="B4096" s="2" t="s">
        <v>58</v>
      </c>
      <c r="C4096" s="2" t="s">
        <v>1150</v>
      </c>
      <c r="D4096" s="2" t="s">
        <v>50</v>
      </c>
      <c r="E4096" s="2" t="s">
        <v>355</v>
      </c>
      <c r="F4096" s="5">
        <v>698</v>
      </c>
      <c r="G4096">
        <v>1</v>
      </c>
      <c r="H4096" t="s">
        <v>7544</v>
      </c>
    </row>
    <row r="4097" spans="1:8" x14ac:dyDescent="0.25">
      <c r="A4097" s="2" t="s">
        <v>2722</v>
      </c>
      <c r="B4097" s="2" t="s">
        <v>58</v>
      </c>
      <c r="C4097" s="2" t="s">
        <v>1144</v>
      </c>
      <c r="D4097" s="2" t="s">
        <v>50</v>
      </c>
      <c r="E4097" s="2" t="s">
        <v>355</v>
      </c>
      <c r="F4097" s="5">
        <v>791</v>
      </c>
      <c r="G4097">
        <v>1</v>
      </c>
      <c r="H4097" t="s">
        <v>7545</v>
      </c>
    </row>
    <row r="4098" spans="1:8" x14ac:dyDescent="0.25">
      <c r="A4098" s="2" t="s">
        <v>2722</v>
      </c>
      <c r="B4098" s="2" t="s">
        <v>58</v>
      </c>
      <c r="C4098" s="2" t="s">
        <v>1150</v>
      </c>
      <c r="D4098" s="2" t="s">
        <v>50</v>
      </c>
      <c r="E4098" s="2" t="s">
        <v>355</v>
      </c>
      <c r="F4098" s="5">
        <v>20</v>
      </c>
      <c r="G4098">
        <v>2</v>
      </c>
      <c r="H4098" t="s">
        <v>7546</v>
      </c>
    </row>
    <row r="4099" spans="1:8" x14ac:dyDescent="0.25">
      <c r="A4099" s="2" t="s">
        <v>2722</v>
      </c>
      <c r="B4099" s="2" t="s">
        <v>58</v>
      </c>
      <c r="C4099" s="2" t="s">
        <v>1146</v>
      </c>
      <c r="D4099" s="2" t="s">
        <v>50</v>
      </c>
      <c r="E4099" s="2" t="s">
        <v>355</v>
      </c>
      <c r="F4099" s="5">
        <v>17</v>
      </c>
      <c r="G4099">
        <v>3</v>
      </c>
      <c r="H4099" t="s">
        <v>7547</v>
      </c>
    </row>
    <row r="4100" spans="1:8" x14ac:dyDescent="0.25">
      <c r="A4100" s="2" t="s">
        <v>2723</v>
      </c>
      <c r="B4100" s="2" t="s">
        <v>58</v>
      </c>
      <c r="C4100" s="2" t="s">
        <v>1144</v>
      </c>
      <c r="D4100" s="2" t="s">
        <v>50</v>
      </c>
      <c r="E4100" s="2" t="s">
        <v>355</v>
      </c>
      <c r="F4100" s="5">
        <v>843</v>
      </c>
      <c r="G4100">
        <v>1</v>
      </c>
      <c r="H4100" t="s">
        <v>7548</v>
      </c>
    </row>
    <row r="4101" spans="1:8" x14ac:dyDescent="0.25">
      <c r="A4101" s="2" t="s">
        <v>2723</v>
      </c>
      <c r="B4101" s="2" t="s">
        <v>58</v>
      </c>
      <c r="C4101" s="2" t="s">
        <v>1146</v>
      </c>
      <c r="D4101" s="2" t="s">
        <v>50</v>
      </c>
      <c r="E4101" s="2" t="s">
        <v>355</v>
      </c>
      <c r="F4101" s="5">
        <v>1</v>
      </c>
      <c r="G4101">
        <v>2</v>
      </c>
      <c r="H4101" t="s">
        <v>7549</v>
      </c>
    </row>
    <row r="4102" spans="1:8" x14ac:dyDescent="0.25">
      <c r="A4102" s="2" t="s">
        <v>2724</v>
      </c>
      <c r="B4102" s="2" t="s">
        <v>58</v>
      </c>
      <c r="C4102" s="2" t="s">
        <v>1150</v>
      </c>
      <c r="D4102" s="2" t="s">
        <v>50</v>
      </c>
      <c r="E4102" s="2" t="s">
        <v>355</v>
      </c>
      <c r="F4102" s="5">
        <v>622</v>
      </c>
      <c r="G4102">
        <v>1</v>
      </c>
      <c r="H4102" t="s">
        <v>7550</v>
      </c>
    </row>
    <row r="4103" spans="1:8" x14ac:dyDescent="0.25">
      <c r="A4103" s="2" t="s">
        <v>2725</v>
      </c>
      <c r="B4103" s="2" t="s">
        <v>58</v>
      </c>
      <c r="C4103" s="2" t="s">
        <v>1150</v>
      </c>
      <c r="D4103" s="2" t="s">
        <v>50</v>
      </c>
      <c r="E4103" s="2" t="s">
        <v>355</v>
      </c>
      <c r="F4103" s="5">
        <v>838</v>
      </c>
      <c r="G4103">
        <v>1</v>
      </c>
      <c r="H4103" t="s">
        <v>7551</v>
      </c>
    </row>
    <row r="4104" spans="1:8" x14ac:dyDescent="0.25">
      <c r="A4104" s="2" t="s">
        <v>2725</v>
      </c>
      <c r="B4104" s="2" t="s">
        <v>1173</v>
      </c>
      <c r="C4104" s="2" t="s">
        <v>1175</v>
      </c>
      <c r="D4104" s="2" t="s">
        <v>50</v>
      </c>
      <c r="E4104" s="2" t="s">
        <v>278</v>
      </c>
      <c r="F4104" s="5">
        <v>22</v>
      </c>
      <c r="G4104">
        <v>2</v>
      </c>
      <c r="H4104" t="s">
        <v>7552</v>
      </c>
    </row>
    <row r="4105" spans="1:8" x14ac:dyDescent="0.25">
      <c r="A4105" s="2" t="s">
        <v>2726</v>
      </c>
      <c r="B4105" s="2" t="s">
        <v>1173</v>
      </c>
      <c r="C4105" s="2" t="s">
        <v>1175</v>
      </c>
      <c r="D4105" s="2" t="s">
        <v>50</v>
      </c>
      <c r="E4105" s="2" t="s">
        <v>278</v>
      </c>
      <c r="F4105" s="5">
        <v>217</v>
      </c>
      <c r="G4105">
        <v>1</v>
      </c>
      <c r="H4105" t="s">
        <v>7553</v>
      </c>
    </row>
    <row r="4106" spans="1:8" x14ac:dyDescent="0.25">
      <c r="A4106" s="2" t="s">
        <v>2726</v>
      </c>
      <c r="B4106" s="2" t="s">
        <v>58</v>
      </c>
      <c r="C4106" s="2" t="s">
        <v>1150</v>
      </c>
      <c r="D4106" s="2" t="s">
        <v>50</v>
      </c>
      <c r="E4106" s="2" t="s">
        <v>355</v>
      </c>
      <c r="F4106" s="5">
        <v>210</v>
      </c>
      <c r="G4106">
        <v>2</v>
      </c>
      <c r="H4106" t="s">
        <v>7554</v>
      </c>
    </row>
    <row r="4107" spans="1:8" x14ac:dyDescent="0.25">
      <c r="A4107" s="2" t="s">
        <v>2726</v>
      </c>
      <c r="B4107" s="2" t="s">
        <v>48</v>
      </c>
      <c r="C4107" s="2" t="s">
        <v>1152</v>
      </c>
      <c r="D4107" s="2" t="s">
        <v>50</v>
      </c>
      <c r="E4107" s="2" t="s">
        <v>51</v>
      </c>
      <c r="F4107" s="5">
        <v>1</v>
      </c>
      <c r="G4107">
        <v>3</v>
      </c>
      <c r="H4107" t="s">
        <v>7555</v>
      </c>
    </row>
    <row r="4108" spans="1:8" x14ac:dyDescent="0.25">
      <c r="A4108" s="2" t="s">
        <v>2727</v>
      </c>
      <c r="B4108" s="2" t="s">
        <v>58</v>
      </c>
      <c r="C4108" s="2" t="s">
        <v>2480</v>
      </c>
      <c r="D4108" s="2" t="s">
        <v>50</v>
      </c>
      <c r="E4108" s="2" t="s">
        <v>355</v>
      </c>
      <c r="F4108" s="5">
        <v>471</v>
      </c>
      <c r="G4108">
        <v>1</v>
      </c>
      <c r="H4108" t="s">
        <v>7556</v>
      </c>
    </row>
    <row r="4109" spans="1:8" x14ac:dyDescent="0.25">
      <c r="A4109" s="2" t="s">
        <v>2727</v>
      </c>
      <c r="B4109" s="2" t="s">
        <v>58</v>
      </c>
      <c r="C4109" s="2" t="s">
        <v>957</v>
      </c>
      <c r="D4109" s="2" t="s">
        <v>50</v>
      </c>
      <c r="E4109" s="2" t="s">
        <v>355</v>
      </c>
      <c r="F4109" s="5">
        <v>169</v>
      </c>
      <c r="G4109">
        <v>2</v>
      </c>
      <c r="H4109" t="s">
        <v>7557</v>
      </c>
    </row>
    <row r="4110" spans="1:8" x14ac:dyDescent="0.25">
      <c r="A4110" s="2" t="s">
        <v>2727</v>
      </c>
      <c r="B4110" s="2" t="s">
        <v>58</v>
      </c>
      <c r="C4110" s="2" t="s">
        <v>1144</v>
      </c>
      <c r="D4110" s="2" t="s">
        <v>50</v>
      </c>
      <c r="E4110" s="2" t="s">
        <v>355</v>
      </c>
      <c r="F4110" s="5">
        <v>20</v>
      </c>
      <c r="G4110">
        <v>3</v>
      </c>
      <c r="H4110" t="s">
        <v>7558</v>
      </c>
    </row>
    <row r="4111" spans="1:8" x14ac:dyDescent="0.25">
      <c r="A4111" s="2" t="s">
        <v>2727</v>
      </c>
      <c r="B4111" s="2" t="s">
        <v>58</v>
      </c>
      <c r="C4111" s="2" t="s">
        <v>1143</v>
      </c>
      <c r="D4111" s="2" t="s">
        <v>50</v>
      </c>
      <c r="E4111" s="2" t="s">
        <v>355</v>
      </c>
      <c r="F4111" s="5">
        <v>12</v>
      </c>
      <c r="G4111">
        <v>4</v>
      </c>
      <c r="H4111" t="s">
        <v>7559</v>
      </c>
    </row>
    <row r="4112" spans="1:8" x14ac:dyDescent="0.25">
      <c r="A4112" s="2" t="s">
        <v>2727</v>
      </c>
      <c r="B4112" s="2" t="s">
        <v>58</v>
      </c>
      <c r="C4112" s="2" t="s">
        <v>1902</v>
      </c>
      <c r="D4112" s="2" t="s">
        <v>50</v>
      </c>
      <c r="E4112" s="2" t="s">
        <v>355</v>
      </c>
      <c r="F4112" s="5">
        <v>3</v>
      </c>
      <c r="G4112">
        <v>5</v>
      </c>
      <c r="H4112" t="s">
        <v>7560</v>
      </c>
    </row>
    <row r="4113" spans="1:8" x14ac:dyDescent="0.25">
      <c r="A4113" s="2" t="s">
        <v>2728</v>
      </c>
      <c r="B4113" s="2" t="s">
        <v>58</v>
      </c>
      <c r="C4113" s="2" t="s">
        <v>2480</v>
      </c>
      <c r="D4113" s="2" t="s">
        <v>50</v>
      </c>
      <c r="E4113" s="2" t="s">
        <v>355</v>
      </c>
      <c r="F4113" s="5">
        <v>628</v>
      </c>
      <c r="G4113">
        <v>1</v>
      </c>
      <c r="H4113" t="s">
        <v>7561</v>
      </c>
    </row>
    <row r="4114" spans="1:8" x14ac:dyDescent="0.25">
      <c r="A4114" s="2" t="s">
        <v>2728</v>
      </c>
      <c r="B4114" s="2" t="s">
        <v>58</v>
      </c>
      <c r="C4114" s="2" t="s">
        <v>1144</v>
      </c>
      <c r="D4114" s="2" t="s">
        <v>50</v>
      </c>
      <c r="E4114" s="2" t="s">
        <v>355</v>
      </c>
      <c r="F4114" s="5">
        <v>92</v>
      </c>
      <c r="G4114">
        <v>2</v>
      </c>
      <c r="H4114" t="s">
        <v>7562</v>
      </c>
    </row>
    <row r="4115" spans="1:8" x14ac:dyDescent="0.25">
      <c r="A4115" s="2" t="s">
        <v>2728</v>
      </c>
      <c r="B4115" s="2" t="s">
        <v>58</v>
      </c>
      <c r="C4115" s="2" t="s">
        <v>957</v>
      </c>
      <c r="D4115" s="2" t="s">
        <v>50</v>
      </c>
      <c r="E4115" s="2" t="s">
        <v>355</v>
      </c>
      <c r="F4115" s="5">
        <v>40</v>
      </c>
      <c r="G4115">
        <v>3</v>
      </c>
      <c r="H4115" t="s">
        <v>7563</v>
      </c>
    </row>
    <row r="4116" spans="1:8" x14ac:dyDescent="0.25">
      <c r="A4116" s="2" t="s">
        <v>2728</v>
      </c>
      <c r="B4116" s="2" t="s">
        <v>58</v>
      </c>
      <c r="C4116" s="2" t="s">
        <v>1902</v>
      </c>
      <c r="D4116" s="2" t="s">
        <v>50</v>
      </c>
      <c r="E4116" s="2" t="s">
        <v>355</v>
      </c>
      <c r="F4116" s="5">
        <v>19</v>
      </c>
      <c r="G4116">
        <v>4</v>
      </c>
      <c r="H4116" t="s">
        <v>7564</v>
      </c>
    </row>
    <row r="4117" spans="1:8" x14ac:dyDescent="0.25">
      <c r="A4117" s="2" t="s">
        <v>2729</v>
      </c>
      <c r="B4117" s="2" t="s">
        <v>58</v>
      </c>
      <c r="C4117" s="2" t="s">
        <v>1902</v>
      </c>
      <c r="D4117" s="2" t="s">
        <v>50</v>
      </c>
      <c r="E4117" s="2" t="s">
        <v>355</v>
      </c>
      <c r="F4117" s="5">
        <v>714</v>
      </c>
      <c r="G4117">
        <v>1</v>
      </c>
      <c r="H4117" t="s">
        <v>7565</v>
      </c>
    </row>
    <row r="4118" spans="1:8" x14ac:dyDescent="0.25">
      <c r="A4118" s="2" t="s">
        <v>2729</v>
      </c>
      <c r="B4118" s="2" t="s">
        <v>58</v>
      </c>
      <c r="C4118" s="2" t="s">
        <v>1144</v>
      </c>
      <c r="D4118" s="2" t="s">
        <v>50</v>
      </c>
      <c r="E4118" s="2" t="s">
        <v>355</v>
      </c>
      <c r="F4118" s="5">
        <v>96</v>
      </c>
      <c r="G4118">
        <v>2</v>
      </c>
      <c r="H4118" t="s">
        <v>7566</v>
      </c>
    </row>
    <row r="4119" spans="1:8" x14ac:dyDescent="0.25">
      <c r="A4119" s="2" t="s">
        <v>2730</v>
      </c>
      <c r="B4119" s="2" t="s">
        <v>58</v>
      </c>
      <c r="C4119" s="2" t="s">
        <v>1144</v>
      </c>
      <c r="D4119" s="2" t="s">
        <v>50</v>
      </c>
      <c r="E4119" s="2" t="s">
        <v>355</v>
      </c>
      <c r="F4119" s="5">
        <v>575</v>
      </c>
      <c r="G4119">
        <v>1</v>
      </c>
      <c r="H4119" t="s">
        <v>7567</v>
      </c>
    </row>
    <row r="4120" spans="1:8" x14ac:dyDescent="0.25">
      <c r="A4120" s="2" t="s">
        <v>2731</v>
      </c>
      <c r="B4120" s="2" t="s">
        <v>58</v>
      </c>
      <c r="C4120" s="2" t="s">
        <v>1902</v>
      </c>
      <c r="D4120" s="2" t="s">
        <v>50</v>
      </c>
      <c r="E4120" s="2" t="s">
        <v>355</v>
      </c>
      <c r="F4120" s="5">
        <v>583</v>
      </c>
      <c r="G4120">
        <v>1</v>
      </c>
      <c r="H4120" t="s">
        <v>7568</v>
      </c>
    </row>
    <row r="4121" spans="1:8" x14ac:dyDescent="0.25">
      <c r="A4121" s="2" t="s">
        <v>2731</v>
      </c>
      <c r="B4121" s="2" t="s">
        <v>58</v>
      </c>
      <c r="C4121" s="2" t="s">
        <v>2480</v>
      </c>
      <c r="D4121" s="2" t="s">
        <v>50</v>
      </c>
      <c r="E4121" s="2" t="s">
        <v>355</v>
      </c>
      <c r="F4121" s="5">
        <v>144</v>
      </c>
      <c r="G4121">
        <v>2</v>
      </c>
      <c r="H4121" t="s">
        <v>7569</v>
      </c>
    </row>
    <row r="4122" spans="1:8" x14ac:dyDescent="0.25">
      <c r="A4122" s="2" t="s">
        <v>2732</v>
      </c>
      <c r="B4122" s="2" t="s">
        <v>58</v>
      </c>
      <c r="C4122" s="2" t="s">
        <v>933</v>
      </c>
      <c r="D4122" s="2" t="s">
        <v>50</v>
      </c>
      <c r="E4122" s="2" t="s">
        <v>355</v>
      </c>
      <c r="F4122" s="5">
        <v>352</v>
      </c>
      <c r="G4122">
        <v>1</v>
      </c>
      <c r="H4122" t="s">
        <v>3473</v>
      </c>
    </row>
    <row r="4123" spans="1:8" x14ac:dyDescent="0.25">
      <c r="A4123" s="2" t="s">
        <v>2732</v>
      </c>
      <c r="B4123" s="2" t="s">
        <v>58</v>
      </c>
      <c r="C4123" s="2" t="s">
        <v>957</v>
      </c>
      <c r="D4123" s="2" t="s">
        <v>50</v>
      </c>
      <c r="E4123" s="2" t="s">
        <v>355</v>
      </c>
      <c r="F4123" s="5">
        <v>4</v>
      </c>
      <c r="G4123">
        <v>2</v>
      </c>
      <c r="H4123" t="s">
        <v>3474</v>
      </c>
    </row>
    <row r="4124" spans="1:8" x14ac:dyDescent="0.25">
      <c r="A4124" s="2" t="s">
        <v>2733</v>
      </c>
      <c r="B4124" s="2" t="s">
        <v>58</v>
      </c>
      <c r="C4124" s="2" t="s">
        <v>957</v>
      </c>
      <c r="D4124" s="2" t="s">
        <v>50</v>
      </c>
      <c r="E4124" s="2" t="s">
        <v>355</v>
      </c>
      <c r="F4124" s="5">
        <v>329</v>
      </c>
      <c r="G4124">
        <v>1</v>
      </c>
      <c r="H4124" t="s">
        <v>3475</v>
      </c>
    </row>
    <row r="4125" spans="1:8" x14ac:dyDescent="0.25">
      <c r="A4125" s="2" t="s">
        <v>2734</v>
      </c>
      <c r="B4125" s="2" t="s">
        <v>58</v>
      </c>
      <c r="C4125" s="2" t="s">
        <v>957</v>
      </c>
      <c r="D4125" s="2" t="s">
        <v>50</v>
      </c>
      <c r="E4125" s="2" t="s">
        <v>355</v>
      </c>
      <c r="F4125" s="5">
        <v>139</v>
      </c>
      <c r="G4125">
        <v>1</v>
      </c>
      <c r="H4125" t="s">
        <v>3476</v>
      </c>
    </row>
    <row r="4126" spans="1:8" x14ac:dyDescent="0.25">
      <c r="A4126" s="2" t="s">
        <v>2734</v>
      </c>
      <c r="B4126" s="2" t="s">
        <v>58</v>
      </c>
      <c r="C4126" s="2" t="s">
        <v>933</v>
      </c>
      <c r="D4126" s="2" t="s">
        <v>50</v>
      </c>
      <c r="E4126" s="2" t="s">
        <v>355</v>
      </c>
      <c r="F4126" s="5">
        <v>1</v>
      </c>
      <c r="G4126">
        <v>2</v>
      </c>
      <c r="H4126" t="s">
        <v>3477</v>
      </c>
    </row>
    <row r="4127" spans="1:8" x14ac:dyDescent="0.25">
      <c r="A4127" s="2" t="s">
        <v>2735</v>
      </c>
      <c r="B4127" s="2" t="s">
        <v>58</v>
      </c>
      <c r="C4127" s="2" t="s">
        <v>957</v>
      </c>
      <c r="D4127" s="2" t="s">
        <v>50</v>
      </c>
      <c r="E4127" s="2" t="s">
        <v>355</v>
      </c>
      <c r="F4127" s="5">
        <v>720</v>
      </c>
      <c r="G4127">
        <v>1</v>
      </c>
      <c r="H4127" t="s">
        <v>3478</v>
      </c>
    </row>
    <row r="4128" spans="1:8" x14ac:dyDescent="0.25">
      <c r="A4128" s="2" t="s">
        <v>2736</v>
      </c>
      <c r="B4128" s="2" t="s">
        <v>58</v>
      </c>
      <c r="C4128" s="2" t="s">
        <v>957</v>
      </c>
      <c r="D4128" s="2" t="s">
        <v>50</v>
      </c>
      <c r="E4128" s="2" t="s">
        <v>355</v>
      </c>
      <c r="F4128" s="5">
        <v>787</v>
      </c>
      <c r="G4128">
        <v>1</v>
      </c>
      <c r="H4128" t="s">
        <v>3479</v>
      </c>
    </row>
    <row r="4129" spans="1:8" x14ac:dyDescent="0.25">
      <c r="A4129" s="2" t="s">
        <v>2737</v>
      </c>
      <c r="B4129" s="2" t="s">
        <v>58</v>
      </c>
      <c r="C4129" s="2" t="s">
        <v>957</v>
      </c>
      <c r="D4129" s="2" t="s">
        <v>50</v>
      </c>
      <c r="E4129" s="2" t="s">
        <v>355</v>
      </c>
      <c r="F4129" s="5">
        <v>729</v>
      </c>
      <c r="G4129">
        <v>1</v>
      </c>
      <c r="H4129" t="s">
        <v>3480</v>
      </c>
    </row>
    <row r="4130" spans="1:8" x14ac:dyDescent="0.25">
      <c r="A4130" s="2" t="s">
        <v>2737</v>
      </c>
      <c r="B4130" s="2" t="s">
        <v>58</v>
      </c>
      <c r="C4130" s="2" t="s">
        <v>933</v>
      </c>
      <c r="D4130" s="2" t="s">
        <v>50</v>
      </c>
      <c r="E4130" s="2" t="s">
        <v>355</v>
      </c>
      <c r="F4130" s="5">
        <v>1</v>
      </c>
      <c r="G4130">
        <v>2</v>
      </c>
      <c r="H4130" t="s">
        <v>3481</v>
      </c>
    </row>
    <row r="4131" spans="1:8" x14ac:dyDescent="0.25">
      <c r="A4131" s="2" t="s">
        <v>2738</v>
      </c>
      <c r="B4131" s="2" t="s">
        <v>58</v>
      </c>
      <c r="C4131" s="2" t="s">
        <v>957</v>
      </c>
      <c r="D4131" s="2" t="s">
        <v>50</v>
      </c>
      <c r="E4131" s="2" t="s">
        <v>355</v>
      </c>
      <c r="F4131" s="5">
        <v>714</v>
      </c>
      <c r="G4131">
        <v>1</v>
      </c>
      <c r="H4131" t="s">
        <v>3482</v>
      </c>
    </row>
    <row r="4132" spans="1:8" x14ac:dyDescent="0.25">
      <c r="A4132" s="2" t="s">
        <v>2739</v>
      </c>
      <c r="B4132" s="2" t="s">
        <v>58</v>
      </c>
      <c r="C4132" s="2" t="s">
        <v>957</v>
      </c>
      <c r="D4132" s="2" t="s">
        <v>50</v>
      </c>
      <c r="E4132" s="2" t="s">
        <v>355</v>
      </c>
      <c r="F4132" s="5">
        <v>717</v>
      </c>
      <c r="G4132">
        <v>1</v>
      </c>
      <c r="H4132" t="s">
        <v>3483</v>
      </c>
    </row>
    <row r="4133" spans="1:8" x14ac:dyDescent="0.25">
      <c r="A4133" s="2" t="s">
        <v>2739</v>
      </c>
      <c r="B4133" s="2" t="s">
        <v>58</v>
      </c>
      <c r="C4133" s="2" t="s">
        <v>933</v>
      </c>
      <c r="D4133" s="2" t="s">
        <v>50</v>
      </c>
      <c r="E4133" s="2" t="s">
        <v>355</v>
      </c>
      <c r="F4133" s="5">
        <v>2</v>
      </c>
      <c r="G4133">
        <v>2</v>
      </c>
      <c r="H4133" t="s">
        <v>3484</v>
      </c>
    </row>
    <row r="4134" spans="1:8" x14ac:dyDescent="0.25">
      <c r="A4134" s="2" t="s">
        <v>2740</v>
      </c>
      <c r="B4134" s="2" t="s">
        <v>58</v>
      </c>
      <c r="C4134" s="2" t="s">
        <v>957</v>
      </c>
      <c r="D4134" s="2" t="s">
        <v>50</v>
      </c>
      <c r="E4134" s="2" t="s">
        <v>355</v>
      </c>
      <c r="F4134" s="5">
        <v>893</v>
      </c>
      <c r="G4134">
        <v>1</v>
      </c>
      <c r="H4134" t="s">
        <v>3485</v>
      </c>
    </row>
    <row r="4135" spans="1:8" x14ac:dyDescent="0.25">
      <c r="A4135" s="2" t="s">
        <v>2741</v>
      </c>
      <c r="B4135" s="2" t="s">
        <v>58</v>
      </c>
      <c r="C4135" s="2" t="s">
        <v>957</v>
      </c>
      <c r="D4135" s="2" t="s">
        <v>50</v>
      </c>
      <c r="E4135" s="2" t="s">
        <v>355</v>
      </c>
      <c r="F4135" s="5">
        <v>601</v>
      </c>
      <c r="G4135">
        <v>1</v>
      </c>
      <c r="H4135" t="s">
        <v>3486</v>
      </c>
    </row>
    <row r="4136" spans="1:8" x14ac:dyDescent="0.25">
      <c r="A4136" s="2" t="s">
        <v>2742</v>
      </c>
      <c r="B4136" s="2" t="s">
        <v>58</v>
      </c>
      <c r="C4136" s="2" t="s">
        <v>605</v>
      </c>
      <c r="D4136" s="2" t="s">
        <v>50</v>
      </c>
      <c r="E4136" s="2" t="s">
        <v>355</v>
      </c>
      <c r="F4136" s="5">
        <v>701</v>
      </c>
      <c r="G4136">
        <v>1</v>
      </c>
      <c r="H4136" t="s">
        <v>3487</v>
      </c>
    </row>
    <row r="4137" spans="1:8" x14ac:dyDescent="0.25">
      <c r="A4137" s="2" t="s">
        <v>2742</v>
      </c>
      <c r="B4137" s="2" t="s">
        <v>58</v>
      </c>
      <c r="C4137" s="2" t="s">
        <v>957</v>
      </c>
      <c r="D4137" s="2" t="s">
        <v>50</v>
      </c>
      <c r="E4137" s="2" t="s">
        <v>355</v>
      </c>
      <c r="F4137" s="5">
        <v>266</v>
      </c>
      <c r="G4137">
        <v>2</v>
      </c>
      <c r="H4137" t="s">
        <v>3488</v>
      </c>
    </row>
    <row r="4138" spans="1:8" x14ac:dyDescent="0.25">
      <c r="A4138" s="2" t="s">
        <v>2743</v>
      </c>
      <c r="B4138" s="2" t="s">
        <v>58</v>
      </c>
      <c r="C4138" s="2" t="s">
        <v>957</v>
      </c>
      <c r="D4138" s="2" t="s">
        <v>50</v>
      </c>
      <c r="E4138" s="2" t="s">
        <v>355</v>
      </c>
      <c r="F4138" s="5">
        <v>1130</v>
      </c>
      <c r="G4138">
        <v>1</v>
      </c>
      <c r="H4138" t="s">
        <v>3489</v>
      </c>
    </row>
    <row r="4139" spans="1:8" x14ac:dyDescent="0.25">
      <c r="A4139" s="2" t="s">
        <v>2743</v>
      </c>
      <c r="B4139" s="2" t="s">
        <v>58</v>
      </c>
      <c r="C4139" s="2" t="s">
        <v>933</v>
      </c>
      <c r="D4139" s="2" t="s">
        <v>50</v>
      </c>
      <c r="E4139" s="2" t="s">
        <v>355</v>
      </c>
      <c r="F4139" s="5">
        <v>1</v>
      </c>
      <c r="G4139">
        <v>2</v>
      </c>
      <c r="H4139" t="s">
        <v>3490</v>
      </c>
    </row>
    <row r="4140" spans="1:8" x14ac:dyDescent="0.25">
      <c r="A4140" s="2" t="s">
        <v>2744</v>
      </c>
      <c r="B4140" s="2" t="s">
        <v>58</v>
      </c>
      <c r="C4140" s="2" t="s">
        <v>957</v>
      </c>
      <c r="D4140" s="2" t="s">
        <v>50</v>
      </c>
      <c r="E4140" s="2" t="s">
        <v>355</v>
      </c>
      <c r="F4140" s="5">
        <v>640</v>
      </c>
      <c r="G4140">
        <v>1</v>
      </c>
      <c r="H4140" t="s">
        <v>3491</v>
      </c>
    </row>
    <row r="4141" spans="1:8" x14ac:dyDescent="0.25">
      <c r="A4141" s="2" t="s">
        <v>2744</v>
      </c>
      <c r="B4141" s="2" t="s">
        <v>58</v>
      </c>
      <c r="C4141" s="2" t="s">
        <v>933</v>
      </c>
      <c r="D4141" s="2" t="s">
        <v>50</v>
      </c>
      <c r="E4141" s="2" t="s">
        <v>355</v>
      </c>
      <c r="F4141" s="5">
        <v>8</v>
      </c>
      <c r="G4141">
        <v>2</v>
      </c>
      <c r="H4141" t="s">
        <v>3492</v>
      </c>
    </row>
    <row r="4142" spans="1:8" x14ac:dyDescent="0.25">
      <c r="A4142" s="2" t="s">
        <v>2745</v>
      </c>
      <c r="B4142" s="2" t="s">
        <v>58</v>
      </c>
      <c r="C4142" s="2" t="s">
        <v>957</v>
      </c>
      <c r="D4142" s="2" t="s">
        <v>50</v>
      </c>
      <c r="E4142" s="2" t="s">
        <v>355</v>
      </c>
      <c r="F4142" s="5">
        <v>1021</v>
      </c>
      <c r="G4142">
        <v>1</v>
      </c>
      <c r="H4142" t="s">
        <v>7570</v>
      </c>
    </row>
    <row r="4143" spans="1:8" x14ac:dyDescent="0.25">
      <c r="A4143" s="2" t="s">
        <v>2745</v>
      </c>
      <c r="B4143" s="2" t="s">
        <v>58</v>
      </c>
      <c r="C4143" s="2" t="s">
        <v>1144</v>
      </c>
      <c r="D4143" s="2" t="s">
        <v>50</v>
      </c>
      <c r="E4143" s="2" t="s">
        <v>355</v>
      </c>
      <c r="F4143" s="5">
        <v>113</v>
      </c>
      <c r="G4143">
        <v>2</v>
      </c>
      <c r="H4143" t="s">
        <v>7571</v>
      </c>
    </row>
    <row r="4144" spans="1:8" x14ac:dyDescent="0.25">
      <c r="A4144" s="2" t="s">
        <v>2745</v>
      </c>
      <c r="B4144" s="2" t="s">
        <v>58</v>
      </c>
      <c r="C4144" s="2" t="s">
        <v>2480</v>
      </c>
      <c r="D4144" s="2" t="s">
        <v>50</v>
      </c>
      <c r="E4144" s="2" t="s">
        <v>355</v>
      </c>
      <c r="F4144" s="5">
        <v>51</v>
      </c>
      <c r="G4144">
        <v>3</v>
      </c>
      <c r="H4144" t="s">
        <v>7572</v>
      </c>
    </row>
    <row r="4145" spans="1:8" x14ac:dyDescent="0.25">
      <c r="A4145" s="2" t="s">
        <v>2746</v>
      </c>
      <c r="B4145" s="2" t="s">
        <v>58</v>
      </c>
      <c r="C4145" s="2" t="s">
        <v>1144</v>
      </c>
      <c r="D4145" s="2" t="s">
        <v>50</v>
      </c>
      <c r="E4145" s="2" t="s">
        <v>355</v>
      </c>
      <c r="F4145" s="5">
        <v>987</v>
      </c>
      <c r="G4145">
        <v>1</v>
      </c>
      <c r="H4145" t="s">
        <v>7573</v>
      </c>
    </row>
    <row r="4146" spans="1:8" x14ac:dyDescent="0.25">
      <c r="A4146" s="2" t="s">
        <v>2746</v>
      </c>
      <c r="B4146" s="2" t="s">
        <v>58</v>
      </c>
      <c r="C4146" s="2" t="s">
        <v>2695</v>
      </c>
      <c r="D4146" s="2" t="s">
        <v>50</v>
      </c>
      <c r="E4146" s="2" t="s">
        <v>355</v>
      </c>
      <c r="F4146" s="5">
        <v>29</v>
      </c>
      <c r="G4146">
        <v>2</v>
      </c>
      <c r="H4146" t="s">
        <v>7574</v>
      </c>
    </row>
    <row r="4147" spans="1:8" x14ac:dyDescent="0.25">
      <c r="A4147" s="2" t="s">
        <v>2746</v>
      </c>
      <c r="B4147" s="2" t="s">
        <v>58</v>
      </c>
      <c r="C4147" s="2" t="s">
        <v>1902</v>
      </c>
      <c r="D4147" s="2" t="s">
        <v>50</v>
      </c>
      <c r="E4147" s="2" t="s">
        <v>355</v>
      </c>
      <c r="F4147" s="5">
        <v>23</v>
      </c>
      <c r="G4147">
        <v>3</v>
      </c>
      <c r="H4147" t="s">
        <v>7575</v>
      </c>
    </row>
    <row r="4148" spans="1:8" x14ac:dyDescent="0.25">
      <c r="A4148" s="2" t="s">
        <v>2747</v>
      </c>
      <c r="B4148" s="2" t="s">
        <v>58</v>
      </c>
      <c r="C4148" s="2" t="s">
        <v>2695</v>
      </c>
      <c r="D4148" s="2" t="s">
        <v>50</v>
      </c>
      <c r="E4148" s="2" t="s">
        <v>355</v>
      </c>
      <c r="F4148" s="5">
        <v>809</v>
      </c>
      <c r="G4148">
        <v>1</v>
      </c>
      <c r="H4148" t="s">
        <v>7576</v>
      </c>
    </row>
    <row r="4149" spans="1:8" x14ac:dyDescent="0.25">
      <c r="A4149" s="2" t="s">
        <v>2747</v>
      </c>
      <c r="B4149" s="2" t="s">
        <v>58</v>
      </c>
      <c r="C4149" s="2" t="s">
        <v>1144</v>
      </c>
      <c r="D4149" s="2" t="s">
        <v>50</v>
      </c>
      <c r="E4149" s="2" t="s">
        <v>355</v>
      </c>
      <c r="F4149" s="5">
        <v>243</v>
      </c>
      <c r="G4149">
        <v>2</v>
      </c>
      <c r="H4149" t="s">
        <v>7577</v>
      </c>
    </row>
    <row r="4150" spans="1:8" x14ac:dyDescent="0.25">
      <c r="A4150" s="2" t="s">
        <v>2747</v>
      </c>
      <c r="B4150" s="2" t="s">
        <v>58</v>
      </c>
      <c r="C4150" s="2" t="s">
        <v>1902</v>
      </c>
      <c r="D4150" s="2" t="s">
        <v>50</v>
      </c>
      <c r="E4150" s="2" t="s">
        <v>355</v>
      </c>
      <c r="F4150" s="5">
        <v>3</v>
      </c>
      <c r="G4150">
        <v>3</v>
      </c>
      <c r="H4150" t="s">
        <v>7578</v>
      </c>
    </row>
    <row r="4151" spans="1:8" x14ac:dyDescent="0.25">
      <c r="A4151" s="2" t="s">
        <v>2748</v>
      </c>
      <c r="B4151" s="2" t="s">
        <v>58</v>
      </c>
      <c r="C4151" s="2" t="s">
        <v>1144</v>
      </c>
      <c r="D4151" s="2" t="s">
        <v>50</v>
      </c>
      <c r="E4151" s="2" t="s">
        <v>355</v>
      </c>
      <c r="F4151" s="5">
        <v>1029</v>
      </c>
      <c r="G4151">
        <v>1</v>
      </c>
      <c r="H4151" t="s">
        <v>7579</v>
      </c>
    </row>
    <row r="4152" spans="1:8" x14ac:dyDescent="0.25">
      <c r="A4152" s="2" t="s">
        <v>2748</v>
      </c>
      <c r="B4152" s="2" t="s">
        <v>58</v>
      </c>
      <c r="C4152" s="2" t="s">
        <v>2695</v>
      </c>
      <c r="D4152" s="2" t="s">
        <v>50</v>
      </c>
      <c r="E4152" s="2" t="s">
        <v>355</v>
      </c>
      <c r="F4152" s="5">
        <v>11</v>
      </c>
      <c r="G4152">
        <v>2</v>
      </c>
      <c r="H4152" t="s">
        <v>7580</v>
      </c>
    </row>
    <row r="4153" spans="1:8" x14ac:dyDescent="0.25">
      <c r="A4153" s="2" t="s">
        <v>2749</v>
      </c>
      <c r="B4153" s="2" t="s">
        <v>58</v>
      </c>
      <c r="C4153" s="2" t="s">
        <v>1902</v>
      </c>
      <c r="D4153" s="2" t="s">
        <v>50</v>
      </c>
      <c r="E4153" s="2" t="s">
        <v>355</v>
      </c>
      <c r="F4153" s="5">
        <v>787</v>
      </c>
      <c r="G4153">
        <v>1</v>
      </c>
      <c r="H4153" t="s">
        <v>7581</v>
      </c>
    </row>
    <row r="4154" spans="1:8" x14ac:dyDescent="0.25">
      <c r="A4154" s="2" t="s">
        <v>2749</v>
      </c>
      <c r="B4154" s="2" t="s">
        <v>58</v>
      </c>
      <c r="C4154" s="2" t="s">
        <v>2695</v>
      </c>
      <c r="D4154" s="2" t="s">
        <v>50</v>
      </c>
      <c r="E4154" s="2" t="s">
        <v>355</v>
      </c>
      <c r="F4154" s="5">
        <v>13</v>
      </c>
      <c r="G4154">
        <v>2</v>
      </c>
      <c r="H4154" t="s">
        <v>7582</v>
      </c>
    </row>
    <row r="4155" spans="1:8" x14ac:dyDescent="0.25">
      <c r="A4155" s="2" t="s">
        <v>2750</v>
      </c>
      <c r="B4155" s="2" t="s">
        <v>58</v>
      </c>
      <c r="C4155" s="2" t="s">
        <v>1144</v>
      </c>
      <c r="D4155" s="2" t="s">
        <v>50</v>
      </c>
      <c r="E4155" s="2" t="s">
        <v>355</v>
      </c>
      <c r="F4155" s="5">
        <v>505</v>
      </c>
      <c r="G4155">
        <v>1</v>
      </c>
      <c r="H4155" t="s">
        <v>7583</v>
      </c>
    </row>
    <row r="4156" spans="1:8" x14ac:dyDescent="0.25">
      <c r="A4156" s="2" t="s">
        <v>2751</v>
      </c>
      <c r="B4156" s="2" t="s">
        <v>58</v>
      </c>
      <c r="C4156" s="2" t="s">
        <v>2480</v>
      </c>
      <c r="D4156" s="2" t="s">
        <v>50</v>
      </c>
      <c r="E4156" s="2" t="s">
        <v>355</v>
      </c>
      <c r="F4156" s="5">
        <v>738</v>
      </c>
      <c r="G4156">
        <v>1</v>
      </c>
      <c r="H4156" t="s">
        <v>7584</v>
      </c>
    </row>
    <row r="4157" spans="1:8" x14ac:dyDescent="0.25">
      <c r="A4157" s="2" t="s">
        <v>2752</v>
      </c>
      <c r="B4157" s="2" t="s">
        <v>58</v>
      </c>
      <c r="C4157" s="2" t="s">
        <v>957</v>
      </c>
      <c r="D4157" s="2" t="s">
        <v>50</v>
      </c>
      <c r="E4157" s="2" t="s">
        <v>355</v>
      </c>
      <c r="F4157" s="5">
        <v>525</v>
      </c>
      <c r="G4157">
        <v>1</v>
      </c>
      <c r="H4157" t="s">
        <v>7585</v>
      </c>
    </row>
    <row r="4158" spans="1:8" x14ac:dyDescent="0.25">
      <c r="A4158" s="2" t="s">
        <v>2752</v>
      </c>
      <c r="B4158" s="2" t="s">
        <v>58</v>
      </c>
      <c r="C4158" s="2" t="s">
        <v>2480</v>
      </c>
      <c r="D4158" s="2" t="s">
        <v>50</v>
      </c>
      <c r="E4158" s="2" t="s">
        <v>355</v>
      </c>
      <c r="F4158" s="5">
        <v>43</v>
      </c>
      <c r="G4158">
        <v>2</v>
      </c>
      <c r="H4158" t="s">
        <v>7586</v>
      </c>
    </row>
    <row r="4159" spans="1:8" x14ac:dyDescent="0.25">
      <c r="A4159" s="2" t="s">
        <v>2752</v>
      </c>
      <c r="B4159" s="2" t="s">
        <v>58</v>
      </c>
      <c r="C4159" s="2" t="s">
        <v>605</v>
      </c>
      <c r="D4159" s="2" t="s">
        <v>50</v>
      </c>
      <c r="E4159" s="2" t="s">
        <v>355</v>
      </c>
      <c r="F4159" s="5">
        <v>6</v>
      </c>
      <c r="G4159">
        <v>3</v>
      </c>
      <c r="H4159" t="s">
        <v>7587</v>
      </c>
    </row>
    <row r="4160" spans="1:8" x14ac:dyDescent="0.25">
      <c r="A4160" s="2" t="s">
        <v>2752</v>
      </c>
      <c r="B4160" s="2" t="s">
        <v>58</v>
      </c>
      <c r="C4160" s="2" t="s">
        <v>1143</v>
      </c>
      <c r="D4160" s="2" t="s">
        <v>50</v>
      </c>
      <c r="E4160" s="2" t="s">
        <v>355</v>
      </c>
      <c r="F4160" s="5">
        <v>3</v>
      </c>
      <c r="G4160">
        <v>4</v>
      </c>
      <c r="H4160" t="s">
        <v>7588</v>
      </c>
    </row>
    <row r="4161" spans="1:8" x14ac:dyDescent="0.25">
      <c r="A4161" s="2" t="s">
        <v>2753</v>
      </c>
      <c r="B4161" s="2" t="s">
        <v>58</v>
      </c>
      <c r="C4161" s="2" t="s">
        <v>2754</v>
      </c>
      <c r="D4161" s="2" t="s">
        <v>50</v>
      </c>
      <c r="E4161" s="2" t="s">
        <v>199</v>
      </c>
      <c r="F4161" s="5">
        <v>772</v>
      </c>
      <c r="G4161">
        <v>1</v>
      </c>
      <c r="H4161" t="s">
        <v>7589</v>
      </c>
    </row>
    <row r="4162" spans="1:8" x14ac:dyDescent="0.25">
      <c r="A4162" s="2" t="s">
        <v>2755</v>
      </c>
      <c r="B4162" s="2" t="s">
        <v>58</v>
      </c>
      <c r="C4162" s="2" t="s">
        <v>1358</v>
      </c>
      <c r="D4162" s="2" t="s">
        <v>50</v>
      </c>
      <c r="E4162" s="2" t="s">
        <v>199</v>
      </c>
      <c r="F4162" s="5">
        <v>1271</v>
      </c>
      <c r="G4162">
        <v>1</v>
      </c>
      <c r="H4162" t="s">
        <v>7590</v>
      </c>
    </row>
    <row r="4163" spans="1:8" x14ac:dyDescent="0.25">
      <c r="A4163" s="2" t="s">
        <v>2755</v>
      </c>
      <c r="B4163" s="2" t="s">
        <v>58</v>
      </c>
      <c r="C4163" s="2" t="s">
        <v>1328</v>
      </c>
      <c r="D4163" s="2" t="s">
        <v>50</v>
      </c>
      <c r="E4163" s="2" t="s">
        <v>199</v>
      </c>
      <c r="F4163" s="5">
        <v>2</v>
      </c>
      <c r="G4163">
        <v>2</v>
      </c>
      <c r="H4163" t="s">
        <v>7591</v>
      </c>
    </row>
    <row r="4164" spans="1:8" x14ac:dyDescent="0.25">
      <c r="A4164" s="2" t="s">
        <v>2756</v>
      </c>
      <c r="B4164" s="2" t="s">
        <v>58</v>
      </c>
      <c r="C4164" s="2" t="s">
        <v>1358</v>
      </c>
      <c r="D4164" s="2" t="s">
        <v>50</v>
      </c>
      <c r="E4164" s="2" t="s">
        <v>199</v>
      </c>
      <c r="F4164" s="5">
        <v>1017</v>
      </c>
      <c r="G4164">
        <v>1</v>
      </c>
      <c r="H4164" t="s">
        <v>7592</v>
      </c>
    </row>
    <row r="4165" spans="1:8" x14ac:dyDescent="0.25">
      <c r="A4165" s="2" t="s">
        <v>2756</v>
      </c>
      <c r="B4165" s="2" t="s">
        <v>197</v>
      </c>
      <c r="C4165" s="2" t="s">
        <v>1354</v>
      </c>
      <c r="D4165" s="2" t="s">
        <v>50</v>
      </c>
      <c r="E4165" s="2" t="s">
        <v>199</v>
      </c>
      <c r="F4165" s="5">
        <v>2</v>
      </c>
      <c r="G4165">
        <v>2</v>
      </c>
      <c r="H4165" t="s">
        <v>7593</v>
      </c>
    </row>
    <row r="4166" spans="1:8" x14ac:dyDescent="0.25">
      <c r="A4166" s="2" t="s">
        <v>2757</v>
      </c>
      <c r="B4166" s="2" t="s">
        <v>58</v>
      </c>
      <c r="C4166" s="2" t="s">
        <v>1358</v>
      </c>
      <c r="D4166" s="2" t="s">
        <v>50</v>
      </c>
      <c r="E4166" s="2" t="s">
        <v>199</v>
      </c>
      <c r="F4166" s="5">
        <v>617</v>
      </c>
      <c r="G4166">
        <v>1</v>
      </c>
      <c r="H4166" t="s">
        <v>7594</v>
      </c>
    </row>
    <row r="4167" spans="1:8" x14ac:dyDescent="0.25">
      <c r="A4167" s="2" t="s">
        <v>2757</v>
      </c>
      <c r="B4167" s="2" t="s">
        <v>58</v>
      </c>
      <c r="C4167" s="2" t="s">
        <v>1607</v>
      </c>
      <c r="D4167" s="2" t="s">
        <v>50</v>
      </c>
      <c r="E4167" s="2" t="s">
        <v>199</v>
      </c>
      <c r="F4167" s="5">
        <v>2</v>
      </c>
      <c r="G4167">
        <v>2</v>
      </c>
      <c r="H4167" t="s">
        <v>7595</v>
      </c>
    </row>
    <row r="4168" spans="1:8" x14ac:dyDescent="0.25">
      <c r="A4168" s="2" t="s">
        <v>2757</v>
      </c>
      <c r="B4168" s="2" t="s">
        <v>58</v>
      </c>
      <c r="C4168" s="2" t="s">
        <v>2754</v>
      </c>
      <c r="D4168" s="2" t="s">
        <v>50</v>
      </c>
      <c r="E4168" s="2" t="s">
        <v>199</v>
      </c>
      <c r="F4168" s="5">
        <v>1</v>
      </c>
      <c r="G4168">
        <v>3</v>
      </c>
      <c r="H4168" t="s">
        <v>7596</v>
      </c>
    </row>
    <row r="4169" spans="1:8" x14ac:dyDescent="0.25">
      <c r="A4169" s="2" t="s">
        <v>2758</v>
      </c>
      <c r="B4169" s="2" t="s">
        <v>58</v>
      </c>
      <c r="C4169" s="2" t="s">
        <v>2754</v>
      </c>
      <c r="D4169" s="2" t="s">
        <v>50</v>
      </c>
      <c r="E4169" s="2" t="s">
        <v>199</v>
      </c>
      <c r="F4169" s="5">
        <v>419</v>
      </c>
      <c r="G4169">
        <v>1</v>
      </c>
      <c r="H4169" t="s">
        <v>7597</v>
      </c>
    </row>
    <row r="4170" spans="1:8" x14ac:dyDescent="0.25">
      <c r="A4170" s="2" t="s">
        <v>2758</v>
      </c>
      <c r="B4170" s="2" t="s">
        <v>58</v>
      </c>
      <c r="C4170" s="2" t="s">
        <v>1589</v>
      </c>
      <c r="D4170" s="2" t="s">
        <v>50</v>
      </c>
      <c r="E4170" s="2" t="s">
        <v>199</v>
      </c>
      <c r="F4170" s="5">
        <v>50</v>
      </c>
      <c r="G4170">
        <v>2</v>
      </c>
      <c r="H4170" t="s">
        <v>7598</v>
      </c>
    </row>
    <row r="4171" spans="1:8" x14ac:dyDescent="0.25">
      <c r="A4171" s="2" t="s">
        <v>2758</v>
      </c>
      <c r="B4171" s="2" t="s">
        <v>58</v>
      </c>
      <c r="C4171" s="2" t="s">
        <v>551</v>
      </c>
      <c r="D4171" s="2" t="s">
        <v>50</v>
      </c>
      <c r="E4171" s="2" t="s">
        <v>199</v>
      </c>
      <c r="F4171" s="5">
        <v>17</v>
      </c>
      <c r="G4171">
        <v>3</v>
      </c>
      <c r="H4171" t="s">
        <v>7599</v>
      </c>
    </row>
    <row r="4172" spans="1:8" x14ac:dyDescent="0.25">
      <c r="A4172" s="2" t="s">
        <v>2759</v>
      </c>
      <c r="B4172" s="2" t="s">
        <v>58</v>
      </c>
      <c r="C4172" s="2" t="s">
        <v>1589</v>
      </c>
      <c r="D4172" s="2" t="s">
        <v>50</v>
      </c>
      <c r="E4172" s="2" t="s">
        <v>199</v>
      </c>
      <c r="F4172" s="5">
        <v>1082</v>
      </c>
      <c r="G4172">
        <v>1</v>
      </c>
      <c r="H4172" t="s">
        <v>7600</v>
      </c>
    </row>
    <row r="4173" spans="1:8" x14ac:dyDescent="0.25">
      <c r="A4173" s="2" t="s">
        <v>2759</v>
      </c>
      <c r="B4173" s="2" t="s">
        <v>58</v>
      </c>
      <c r="C4173" s="2" t="s">
        <v>551</v>
      </c>
      <c r="D4173" s="2" t="s">
        <v>50</v>
      </c>
      <c r="E4173" s="2" t="s">
        <v>199</v>
      </c>
      <c r="F4173" s="5">
        <v>56</v>
      </c>
      <c r="G4173">
        <v>2</v>
      </c>
      <c r="H4173" t="s">
        <v>7601</v>
      </c>
    </row>
    <row r="4174" spans="1:8" x14ac:dyDescent="0.25">
      <c r="A4174" s="2" t="s">
        <v>2760</v>
      </c>
      <c r="B4174" s="2" t="s">
        <v>58</v>
      </c>
      <c r="C4174" s="2" t="s">
        <v>1589</v>
      </c>
      <c r="D4174" s="2" t="s">
        <v>50</v>
      </c>
      <c r="E4174" s="2" t="s">
        <v>199</v>
      </c>
      <c r="F4174" s="5">
        <v>1197</v>
      </c>
      <c r="G4174">
        <v>1</v>
      </c>
      <c r="H4174" t="s">
        <v>7602</v>
      </c>
    </row>
    <row r="4175" spans="1:8" x14ac:dyDescent="0.25">
      <c r="A4175" s="2" t="s">
        <v>2760</v>
      </c>
      <c r="B4175" s="2" t="s">
        <v>58</v>
      </c>
      <c r="C4175" s="2" t="s">
        <v>551</v>
      </c>
      <c r="D4175" s="2" t="s">
        <v>50</v>
      </c>
      <c r="E4175" s="2" t="s">
        <v>199</v>
      </c>
      <c r="F4175" s="5">
        <v>20</v>
      </c>
      <c r="G4175">
        <v>2</v>
      </c>
      <c r="H4175" t="s">
        <v>7603</v>
      </c>
    </row>
    <row r="4176" spans="1:8" x14ac:dyDescent="0.25">
      <c r="A4176" s="2" t="s">
        <v>2760</v>
      </c>
      <c r="B4176" s="2" t="s">
        <v>58</v>
      </c>
      <c r="C4176" s="2" t="s">
        <v>1582</v>
      </c>
      <c r="D4176" s="2" t="s">
        <v>50</v>
      </c>
      <c r="E4176" s="2" t="s">
        <v>199</v>
      </c>
      <c r="F4176" s="5">
        <v>18</v>
      </c>
      <c r="G4176">
        <v>3</v>
      </c>
      <c r="H4176" t="s">
        <v>7604</v>
      </c>
    </row>
    <row r="4177" spans="1:8" x14ac:dyDescent="0.25">
      <c r="A4177" s="2" t="s">
        <v>2761</v>
      </c>
      <c r="B4177" s="2" t="s">
        <v>58</v>
      </c>
      <c r="C4177" s="2" t="s">
        <v>551</v>
      </c>
      <c r="D4177" s="2" t="s">
        <v>50</v>
      </c>
      <c r="E4177" s="2" t="s">
        <v>199</v>
      </c>
      <c r="F4177" s="5">
        <v>1109</v>
      </c>
      <c r="G4177">
        <v>1</v>
      </c>
      <c r="H4177" t="s">
        <v>7605</v>
      </c>
    </row>
    <row r="4178" spans="1:8" x14ac:dyDescent="0.25">
      <c r="A4178" s="2" t="s">
        <v>2761</v>
      </c>
      <c r="B4178" s="2" t="s">
        <v>58</v>
      </c>
      <c r="C4178" s="2" t="s">
        <v>541</v>
      </c>
      <c r="D4178" s="2" t="s">
        <v>50</v>
      </c>
      <c r="E4178" s="2" t="s">
        <v>199</v>
      </c>
      <c r="F4178" s="5">
        <v>75</v>
      </c>
      <c r="G4178">
        <v>2</v>
      </c>
      <c r="H4178" t="s">
        <v>7606</v>
      </c>
    </row>
    <row r="4179" spans="1:8" x14ac:dyDescent="0.25">
      <c r="A4179" s="2" t="s">
        <v>2762</v>
      </c>
      <c r="B4179" s="2" t="s">
        <v>58</v>
      </c>
      <c r="C4179" s="2" t="s">
        <v>2754</v>
      </c>
      <c r="D4179" s="2" t="s">
        <v>50</v>
      </c>
      <c r="E4179" s="2" t="s">
        <v>199</v>
      </c>
      <c r="F4179" s="5">
        <v>923</v>
      </c>
      <c r="G4179">
        <v>1</v>
      </c>
      <c r="H4179" t="s">
        <v>7607</v>
      </c>
    </row>
    <row r="4180" spans="1:8" x14ac:dyDescent="0.25">
      <c r="A4180" s="2" t="s">
        <v>2762</v>
      </c>
      <c r="B4180" s="2" t="s">
        <v>58</v>
      </c>
      <c r="C4180" s="2" t="s">
        <v>1358</v>
      </c>
      <c r="D4180" s="2" t="s">
        <v>50</v>
      </c>
      <c r="E4180" s="2" t="s">
        <v>199</v>
      </c>
      <c r="F4180" s="5">
        <v>1</v>
      </c>
      <c r="G4180">
        <v>2</v>
      </c>
      <c r="H4180" t="s">
        <v>7608</v>
      </c>
    </row>
    <row r="4181" spans="1:8" x14ac:dyDescent="0.25">
      <c r="A4181" s="2" t="s">
        <v>2763</v>
      </c>
      <c r="B4181" s="2" t="s">
        <v>58</v>
      </c>
      <c r="C4181" s="2" t="s">
        <v>2754</v>
      </c>
      <c r="D4181" s="2" t="s">
        <v>50</v>
      </c>
      <c r="E4181" s="2" t="s">
        <v>199</v>
      </c>
      <c r="F4181" s="5">
        <v>761</v>
      </c>
      <c r="G4181">
        <v>1</v>
      </c>
      <c r="H4181" t="s">
        <v>7609</v>
      </c>
    </row>
    <row r="4182" spans="1:8" x14ac:dyDescent="0.25">
      <c r="A4182" s="2" t="s">
        <v>2763</v>
      </c>
      <c r="B4182" s="2" t="s">
        <v>58</v>
      </c>
      <c r="C4182" s="2" t="s">
        <v>1607</v>
      </c>
      <c r="D4182" s="2" t="s">
        <v>50</v>
      </c>
      <c r="E4182" s="2" t="s">
        <v>199</v>
      </c>
      <c r="F4182" s="5">
        <v>694</v>
      </c>
      <c r="G4182">
        <v>2</v>
      </c>
      <c r="H4182" t="s">
        <v>7610</v>
      </c>
    </row>
    <row r="4183" spans="1:8" x14ac:dyDescent="0.25">
      <c r="A4183" s="2" t="s">
        <v>2763</v>
      </c>
      <c r="B4183" s="2" t="s">
        <v>58</v>
      </c>
      <c r="C4183" s="2" t="s">
        <v>1358</v>
      </c>
      <c r="D4183" s="2" t="s">
        <v>50</v>
      </c>
      <c r="E4183" s="2" t="s">
        <v>199</v>
      </c>
      <c r="F4183" s="5">
        <v>12</v>
      </c>
      <c r="G4183">
        <v>3</v>
      </c>
      <c r="H4183" t="s">
        <v>7611</v>
      </c>
    </row>
    <row r="4184" spans="1:8" x14ac:dyDescent="0.25">
      <c r="A4184" s="2" t="s">
        <v>2763</v>
      </c>
      <c r="B4184" s="2" t="s">
        <v>58</v>
      </c>
      <c r="C4184" s="2" t="s">
        <v>1592</v>
      </c>
      <c r="D4184" s="2" t="s">
        <v>50</v>
      </c>
      <c r="E4184" s="2" t="s">
        <v>199</v>
      </c>
      <c r="F4184" s="5">
        <v>9</v>
      </c>
      <c r="G4184">
        <v>4</v>
      </c>
      <c r="H4184" t="s">
        <v>7612</v>
      </c>
    </row>
    <row r="4185" spans="1:8" x14ac:dyDescent="0.25">
      <c r="A4185" s="2" t="s">
        <v>2764</v>
      </c>
      <c r="B4185" s="2" t="s">
        <v>58</v>
      </c>
      <c r="C4185" s="2" t="s">
        <v>2754</v>
      </c>
      <c r="D4185" s="2" t="s">
        <v>50</v>
      </c>
      <c r="E4185" s="2" t="s">
        <v>199</v>
      </c>
      <c r="F4185" s="5">
        <v>1241</v>
      </c>
      <c r="G4185">
        <v>1</v>
      </c>
      <c r="H4185" t="s">
        <v>7613</v>
      </c>
    </row>
    <row r="4186" spans="1:8" x14ac:dyDescent="0.25">
      <c r="A4186" s="2" t="s">
        <v>2764</v>
      </c>
      <c r="B4186" s="2" t="s">
        <v>58</v>
      </c>
      <c r="C4186" s="2" t="s">
        <v>1345</v>
      </c>
      <c r="D4186" s="2" t="s">
        <v>50</v>
      </c>
      <c r="E4186" s="2" t="s">
        <v>199</v>
      </c>
      <c r="F4186" s="5">
        <v>88</v>
      </c>
      <c r="G4186">
        <v>2</v>
      </c>
      <c r="H4186" t="s">
        <v>7614</v>
      </c>
    </row>
    <row r="4187" spans="1:8" x14ac:dyDescent="0.25">
      <c r="A4187" s="2" t="s">
        <v>2764</v>
      </c>
      <c r="B4187" s="2" t="s">
        <v>58</v>
      </c>
      <c r="C4187" s="2" t="s">
        <v>541</v>
      </c>
      <c r="D4187" s="2" t="s">
        <v>50</v>
      </c>
      <c r="E4187" s="2" t="s">
        <v>199</v>
      </c>
      <c r="F4187" s="5">
        <v>83</v>
      </c>
      <c r="G4187">
        <v>3</v>
      </c>
      <c r="H4187" t="s">
        <v>7615</v>
      </c>
    </row>
    <row r="4188" spans="1:8" x14ac:dyDescent="0.25">
      <c r="A4188" s="2" t="s">
        <v>2765</v>
      </c>
      <c r="B4188" s="2" t="s">
        <v>58</v>
      </c>
      <c r="C4188" s="2" t="s">
        <v>2754</v>
      </c>
      <c r="D4188" s="2" t="s">
        <v>50</v>
      </c>
      <c r="E4188" s="2" t="s">
        <v>199</v>
      </c>
      <c r="F4188" s="5">
        <v>1236</v>
      </c>
      <c r="G4188">
        <v>1</v>
      </c>
      <c r="H4188" t="s">
        <v>7616</v>
      </c>
    </row>
    <row r="4189" spans="1:8" x14ac:dyDescent="0.25">
      <c r="A4189" s="2" t="s">
        <v>2765</v>
      </c>
      <c r="B4189" s="2" t="s">
        <v>58</v>
      </c>
      <c r="C4189" s="2" t="s">
        <v>1358</v>
      </c>
      <c r="D4189" s="2" t="s">
        <v>50</v>
      </c>
      <c r="E4189" s="2" t="s">
        <v>199</v>
      </c>
      <c r="F4189" s="5">
        <v>1</v>
      </c>
      <c r="G4189">
        <v>2</v>
      </c>
      <c r="H4189" t="s">
        <v>7617</v>
      </c>
    </row>
    <row r="4190" spans="1:8" x14ac:dyDescent="0.25">
      <c r="A4190" s="2" t="s">
        <v>2766</v>
      </c>
      <c r="B4190" s="2" t="s">
        <v>58</v>
      </c>
      <c r="C4190" s="2" t="s">
        <v>2754</v>
      </c>
      <c r="D4190" s="2" t="s">
        <v>50</v>
      </c>
      <c r="E4190" s="2" t="s">
        <v>199</v>
      </c>
      <c r="F4190" s="5">
        <v>18</v>
      </c>
      <c r="G4190">
        <v>1</v>
      </c>
      <c r="H4190" t="s">
        <v>7618</v>
      </c>
    </row>
    <row r="4191" spans="1:8" x14ac:dyDescent="0.25">
      <c r="A4191" s="2" t="s">
        <v>2767</v>
      </c>
      <c r="B4191" s="2" t="s">
        <v>58</v>
      </c>
      <c r="C4191" s="2" t="s">
        <v>541</v>
      </c>
      <c r="D4191" s="2" t="s">
        <v>50</v>
      </c>
      <c r="E4191" s="2" t="s">
        <v>199</v>
      </c>
      <c r="F4191" s="5">
        <v>958</v>
      </c>
      <c r="G4191">
        <v>1</v>
      </c>
      <c r="H4191" t="s">
        <v>7619</v>
      </c>
    </row>
    <row r="4192" spans="1:8" x14ac:dyDescent="0.25">
      <c r="A4192" s="2" t="s">
        <v>2768</v>
      </c>
      <c r="B4192" s="2" t="s">
        <v>58</v>
      </c>
      <c r="C4192" s="2" t="s">
        <v>1345</v>
      </c>
      <c r="D4192" s="2" t="s">
        <v>50</v>
      </c>
      <c r="E4192" s="2" t="s">
        <v>199</v>
      </c>
      <c r="F4192" s="5">
        <v>1424</v>
      </c>
      <c r="G4192">
        <v>1</v>
      </c>
      <c r="H4192" t="s">
        <v>7620</v>
      </c>
    </row>
    <row r="4193" spans="1:8" x14ac:dyDescent="0.25">
      <c r="A4193" s="2" t="s">
        <v>2768</v>
      </c>
      <c r="B4193" s="2" t="s">
        <v>58</v>
      </c>
      <c r="C4193" s="2" t="s">
        <v>541</v>
      </c>
      <c r="D4193" s="2" t="s">
        <v>50</v>
      </c>
      <c r="E4193" s="2" t="s">
        <v>199</v>
      </c>
      <c r="F4193" s="5">
        <v>32</v>
      </c>
      <c r="G4193">
        <v>2</v>
      </c>
      <c r="H4193" t="s">
        <v>7621</v>
      </c>
    </row>
    <row r="4194" spans="1:8" x14ac:dyDescent="0.25">
      <c r="A4194" s="2" t="s">
        <v>2769</v>
      </c>
      <c r="B4194" s="2" t="s">
        <v>58</v>
      </c>
      <c r="C4194" s="2" t="s">
        <v>1345</v>
      </c>
      <c r="D4194" s="2" t="s">
        <v>50</v>
      </c>
      <c r="E4194" s="2" t="s">
        <v>199</v>
      </c>
      <c r="F4194" s="5">
        <v>1457</v>
      </c>
      <c r="G4194">
        <v>1</v>
      </c>
      <c r="H4194" t="s">
        <v>7622</v>
      </c>
    </row>
    <row r="4195" spans="1:8" x14ac:dyDescent="0.25">
      <c r="A4195" s="2" t="s">
        <v>2769</v>
      </c>
      <c r="B4195" s="2" t="s">
        <v>58</v>
      </c>
      <c r="C4195" s="2" t="s">
        <v>1328</v>
      </c>
      <c r="D4195" s="2" t="s">
        <v>50</v>
      </c>
      <c r="E4195" s="2" t="s">
        <v>199</v>
      </c>
      <c r="F4195" s="5">
        <v>58</v>
      </c>
      <c r="G4195">
        <v>2</v>
      </c>
      <c r="H4195" t="s">
        <v>7623</v>
      </c>
    </row>
    <row r="4196" spans="1:8" x14ac:dyDescent="0.25">
      <c r="A4196" s="2" t="s">
        <v>2769</v>
      </c>
      <c r="B4196" s="2" t="s">
        <v>58</v>
      </c>
      <c r="C4196" s="2" t="s">
        <v>1358</v>
      </c>
      <c r="D4196" s="2" t="s">
        <v>50</v>
      </c>
      <c r="E4196" s="2" t="s">
        <v>199</v>
      </c>
      <c r="F4196" s="5">
        <v>31</v>
      </c>
      <c r="G4196">
        <v>3</v>
      </c>
      <c r="H4196" t="s">
        <v>7624</v>
      </c>
    </row>
    <row r="4197" spans="1:8" x14ac:dyDescent="0.25">
      <c r="A4197" s="2" t="s">
        <v>2769</v>
      </c>
      <c r="B4197" s="2" t="s">
        <v>58</v>
      </c>
      <c r="C4197" s="2" t="s">
        <v>2754</v>
      </c>
      <c r="D4197" s="2" t="s">
        <v>50</v>
      </c>
      <c r="E4197" s="2" t="s">
        <v>199</v>
      </c>
      <c r="F4197" s="5">
        <v>2</v>
      </c>
      <c r="G4197">
        <v>4</v>
      </c>
      <c r="H4197" t="s">
        <v>7625</v>
      </c>
    </row>
    <row r="4198" spans="1:8" x14ac:dyDescent="0.25">
      <c r="A4198" s="2" t="s">
        <v>2770</v>
      </c>
      <c r="B4198" s="2" t="s">
        <v>58</v>
      </c>
      <c r="C4198" s="2" t="s">
        <v>1345</v>
      </c>
      <c r="D4198" s="2" t="s">
        <v>50</v>
      </c>
      <c r="E4198" s="2" t="s">
        <v>199</v>
      </c>
      <c r="F4198" s="5">
        <v>23</v>
      </c>
      <c r="G4198">
        <v>1</v>
      </c>
      <c r="H4198" t="s">
        <v>7626</v>
      </c>
    </row>
    <row r="4199" spans="1:8" x14ac:dyDescent="0.25">
      <c r="A4199" s="2" t="s">
        <v>2771</v>
      </c>
      <c r="B4199" s="2" t="s">
        <v>58</v>
      </c>
      <c r="C4199" s="2" t="s">
        <v>1358</v>
      </c>
      <c r="D4199" s="2" t="s">
        <v>50</v>
      </c>
      <c r="E4199" s="2" t="s">
        <v>199</v>
      </c>
      <c r="F4199" s="5">
        <v>1227</v>
      </c>
      <c r="G4199">
        <v>1</v>
      </c>
      <c r="H4199" t="s">
        <v>7627</v>
      </c>
    </row>
    <row r="4200" spans="1:8" x14ac:dyDescent="0.25">
      <c r="A4200" s="2" t="s">
        <v>2771</v>
      </c>
      <c r="B4200" s="2" t="s">
        <v>58</v>
      </c>
      <c r="C4200" s="2" t="s">
        <v>2754</v>
      </c>
      <c r="D4200" s="2" t="s">
        <v>50</v>
      </c>
      <c r="E4200" s="2" t="s">
        <v>199</v>
      </c>
      <c r="F4200" s="5">
        <v>2</v>
      </c>
      <c r="G4200">
        <v>2</v>
      </c>
      <c r="H4200" t="s">
        <v>7628</v>
      </c>
    </row>
    <row r="4201" spans="1:8" x14ac:dyDescent="0.25">
      <c r="A4201" s="2" t="s">
        <v>2772</v>
      </c>
      <c r="B4201" s="2" t="s">
        <v>58</v>
      </c>
      <c r="C4201" s="2" t="s">
        <v>605</v>
      </c>
      <c r="D4201" s="2" t="s">
        <v>50</v>
      </c>
      <c r="E4201" s="2" t="s">
        <v>355</v>
      </c>
      <c r="F4201" s="5">
        <v>103</v>
      </c>
      <c r="G4201">
        <v>1</v>
      </c>
      <c r="H4201" t="s">
        <v>3493</v>
      </c>
    </row>
    <row r="4202" spans="1:8" x14ac:dyDescent="0.25">
      <c r="A4202" s="2" t="s">
        <v>2772</v>
      </c>
      <c r="B4202" s="2" t="s">
        <v>58</v>
      </c>
      <c r="C4202" s="2" t="s">
        <v>933</v>
      </c>
      <c r="D4202" s="2" t="s">
        <v>50</v>
      </c>
      <c r="E4202" s="2" t="s">
        <v>355</v>
      </c>
      <c r="F4202" s="5">
        <v>69</v>
      </c>
      <c r="G4202">
        <v>2</v>
      </c>
      <c r="H4202" t="s">
        <v>3494</v>
      </c>
    </row>
    <row r="4203" spans="1:8" x14ac:dyDescent="0.25">
      <c r="A4203" s="2" t="s">
        <v>2773</v>
      </c>
      <c r="B4203" s="2" t="s">
        <v>58</v>
      </c>
      <c r="C4203" s="2" t="s">
        <v>605</v>
      </c>
      <c r="D4203" s="2" t="s">
        <v>50</v>
      </c>
      <c r="E4203" s="2" t="s">
        <v>355</v>
      </c>
      <c r="F4203" s="5">
        <v>169</v>
      </c>
      <c r="G4203">
        <v>1</v>
      </c>
      <c r="H4203" t="s">
        <v>3495</v>
      </c>
    </row>
    <row r="4204" spans="1:8" x14ac:dyDescent="0.25">
      <c r="A4204" s="2" t="s">
        <v>2773</v>
      </c>
      <c r="B4204" s="2" t="s">
        <v>58</v>
      </c>
      <c r="C4204" s="2" t="s">
        <v>933</v>
      </c>
      <c r="D4204" s="2" t="s">
        <v>50</v>
      </c>
      <c r="E4204" s="2" t="s">
        <v>355</v>
      </c>
      <c r="F4204" s="5">
        <v>9</v>
      </c>
      <c r="G4204">
        <v>2</v>
      </c>
      <c r="H4204" t="s">
        <v>3496</v>
      </c>
    </row>
    <row r="4205" spans="1:8" x14ac:dyDescent="0.25">
      <c r="A4205" s="2" t="s">
        <v>2774</v>
      </c>
      <c r="B4205" s="2" t="s">
        <v>58</v>
      </c>
      <c r="C4205" s="2" t="s">
        <v>605</v>
      </c>
      <c r="D4205" s="2" t="s">
        <v>50</v>
      </c>
      <c r="E4205" s="2" t="s">
        <v>355</v>
      </c>
      <c r="F4205" s="5">
        <v>108</v>
      </c>
      <c r="G4205">
        <v>1</v>
      </c>
      <c r="H4205" t="s">
        <v>3497</v>
      </c>
    </row>
    <row r="4206" spans="1:8" x14ac:dyDescent="0.25">
      <c r="A4206" s="2" t="s">
        <v>2774</v>
      </c>
      <c r="B4206" s="2" t="s">
        <v>58</v>
      </c>
      <c r="C4206" s="2" t="s">
        <v>933</v>
      </c>
      <c r="D4206" s="2" t="s">
        <v>50</v>
      </c>
      <c r="E4206" s="2" t="s">
        <v>355</v>
      </c>
      <c r="F4206" s="5">
        <v>2</v>
      </c>
      <c r="G4206">
        <v>2</v>
      </c>
      <c r="H4206" t="s">
        <v>3498</v>
      </c>
    </row>
    <row r="4207" spans="1:8" x14ac:dyDescent="0.25">
      <c r="A4207" s="2" t="s">
        <v>2775</v>
      </c>
      <c r="B4207" s="2" t="s">
        <v>58</v>
      </c>
      <c r="C4207" s="2" t="s">
        <v>605</v>
      </c>
      <c r="D4207" s="2" t="s">
        <v>50</v>
      </c>
      <c r="E4207" s="2" t="s">
        <v>355</v>
      </c>
      <c r="F4207" s="5">
        <v>313</v>
      </c>
      <c r="G4207">
        <v>1</v>
      </c>
      <c r="H4207" t="s">
        <v>3499</v>
      </c>
    </row>
    <row r="4208" spans="1:8" x14ac:dyDescent="0.25">
      <c r="A4208" s="2" t="s">
        <v>2775</v>
      </c>
      <c r="B4208" s="2" t="s">
        <v>58</v>
      </c>
      <c r="C4208" s="2" t="s">
        <v>933</v>
      </c>
      <c r="D4208" s="2" t="s">
        <v>50</v>
      </c>
      <c r="E4208" s="2" t="s">
        <v>355</v>
      </c>
      <c r="F4208" s="5">
        <v>14</v>
      </c>
      <c r="G4208">
        <v>2</v>
      </c>
      <c r="H4208" t="s">
        <v>3500</v>
      </c>
    </row>
    <row r="4209" spans="1:8" x14ac:dyDescent="0.25">
      <c r="A4209" s="2" t="s">
        <v>2776</v>
      </c>
      <c r="B4209" s="2" t="s">
        <v>58</v>
      </c>
      <c r="C4209" s="2" t="s">
        <v>605</v>
      </c>
      <c r="D4209" s="2" t="s">
        <v>50</v>
      </c>
      <c r="E4209" s="2" t="s">
        <v>355</v>
      </c>
      <c r="F4209" s="5">
        <v>274</v>
      </c>
      <c r="G4209">
        <v>1</v>
      </c>
      <c r="H4209" t="s">
        <v>3501</v>
      </c>
    </row>
    <row r="4210" spans="1:8" x14ac:dyDescent="0.25">
      <c r="A4210" s="2" t="s">
        <v>2776</v>
      </c>
      <c r="B4210" s="2" t="s">
        <v>58</v>
      </c>
      <c r="C4210" s="2" t="s">
        <v>933</v>
      </c>
      <c r="D4210" s="2" t="s">
        <v>50</v>
      </c>
      <c r="E4210" s="2" t="s">
        <v>355</v>
      </c>
      <c r="F4210" s="5">
        <v>9</v>
      </c>
      <c r="G4210">
        <v>2</v>
      </c>
      <c r="H4210" t="s">
        <v>3502</v>
      </c>
    </row>
    <row r="4211" spans="1:8" x14ac:dyDescent="0.25">
      <c r="A4211" s="2" t="s">
        <v>2777</v>
      </c>
      <c r="B4211" s="2" t="s">
        <v>58</v>
      </c>
      <c r="C4211" s="2" t="s">
        <v>605</v>
      </c>
      <c r="D4211" s="2" t="s">
        <v>50</v>
      </c>
      <c r="E4211" s="2" t="s">
        <v>355</v>
      </c>
      <c r="F4211" s="5">
        <v>98</v>
      </c>
      <c r="G4211">
        <v>1</v>
      </c>
      <c r="H4211" t="s">
        <v>3503</v>
      </c>
    </row>
    <row r="4212" spans="1:8" x14ac:dyDescent="0.25">
      <c r="A4212" s="2" t="s">
        <v>2777</v>
      </c>
      <c r="B4212" s="2" t="s">
        <v>58</v>
      </c>
      <c r="C4212" s="2" t="s">
        <v>933</v>
      </c>
      <c r="D4212" s="2" t="s">
        <v>50</v>
      </c>
      <c r="E4212" s="2" t="s">
        <v>355</v>
      </c>
      <c r="F4212" s="5">
        <v>4</v>
      </c>
      <c r="G4212">
        <v>2</v>
      </c>
      <c r="H4212" t="s">
        <v>3504</v>
      </c>
    </row>
    <row r="4213" spans="1:8" x14ac:dyDescent="0.25">
      <c r="A4213" s="2" t="s">
        <v>2778</v>
      </c>
      <c r="B4213" s="2" t="s">
        <v>58</v>
      </c>
      <c r="C4213" s="2" t="s">
        <v>605</v>
      </c>
      <c r="D4213" s="2" t="s">
        <v>50</v>
      </c>
      <c r="E4213" s="2" t="s">
        <v>355</v>
      </c>
      <c r="F4213" s="5">
        <v>95</v>
      </c>
      <c r="G4213">
        <v>1</v>
      </c>
      <c r="H4213" t="s">
        <v>3505</v>
      </c>
    </row>
    <row r="4214" spans="1:8" x14ac:dyDescent="0.25">
      <c r="A4214" s="2" t="s">
        <v>2778</v>
      </c>
      <c r="B4214" s="2" t="s">
        <v>58</v>
      </c>
      <c r="C4214" s="2" t="s">
        <v>909</v>
      </c>
      <c r="D4214" s="2" t="s">
        <v>50</v>
      </c>
      <c r="E4214" s="2" t="s">
        <v>355</v>
      </c>
      <c r="F4214" s="5">
        <v>13</v>
      </c>
      <c r="G4214">
        <v>2</v>
      </c>
      <c r="H4214" t="s">
        <v>3506</v>
      </c>
    </row>
    <row r="4215" spans="1:8" x14ac:dyDescent="0.25">
      <c r="A4215" s="2" t="s">
        <v>2778</v>
      </c>
      <c r="B4215" s="2" t="s">
        <v>58</v>
      </c>
      <c r="C4215" s="2" t="s">
        <v>933</v>
      </c>
      <c r="D4215" s="2" t="s">
        <v>50</v>
      </c>
      <c r="E4215" s="2" t="s">
        <v>355</v>
      </c>
      <c r="F4215" s="5">
        <v>5</v>
      </c>
      <c r="G4215">
        <v>3</v>
      </c>
      <c r="H4215" t="s">
        <v>3507</v>
      </c>
    </row>
    <row r="4216" spans="1:8" x14ac:dyDescent="0.25">
      <c r="A4216" s="2" t="s">
        <v>2779</v>
      </c>
      <c r="B4216" s="2" t="s">
        <v>58</v>
      </c>
      <c r="C4216" s="2" t="s">
        <v>605</v>
      </c>
      <c r="D4216" s="2" t="s">
        <v>50</v>
      </c>
      <c r="E4216" s="2" t="s">
        <v>355</v>
      </c>
      <c r="F4216" s="5">
        <v>219</v>
      </c>
      <c r="G4216">
        <v>1</v>
      </c>
      <c r="H4216" t="s">
        <v>3508</v>
      </c>
    </row>
    <row r="4217" spans="1:8" x14ac:dyDescent="0.25">
      <c r="A4217" s="2" t="s">
        <v>2779</v>
      </c>
      <c r="B4217" s="2" t="s">
        <v>58</v>
      </c>
      <c r="C4217" s="2" t="s">
        <v>933</v>
      </c>
      <c r="D4217" s="2" t="s">
        <v>50</v>
      </c>
      <c r="E4217" s="2" t="s">
        <v>355</v>
      </c>
      <c r="F4217" s="5">
        <v>109</v>
      </c>
      <c r="G4217">
        <v>2</v>
      </c>
      <c r="H4217" t="s">
        <v>3509</v>
      </c>
    </row>
    <row r="4218" spans="1:8" x14ac:dyDescent="0.25">
      <c r="A4218" s="2" t="s">
        <v>2780</v>
      </c>
      <c r="B4218" s="2" t="s">
        <v>58</v>
      </c>
      <c r="C4218" s="2" t="s">
        <v>605</v>
      </c>
      <c r="D4218" s="2" t="s">
        <v>50</v>
      </c>
      <c r="E4218" s="2" t="s">
        <v>355</v>
      </c>
      <c r="F4218" s="5">
        <v>65</v>
      </c>
      <c r="G4218">
        <v>1</v>
      </c>
      <c r="H4218" t="s">
        <v>3510</v>
      </c>
    </row>
    <row r="4219" spans="1:8" x14ac:dyDescent="0.25">
      <c r="A4219" s="2" t="s">
        <v>2780</v>
      </c>
      <c r="B4219" s="2" t="s">
        <v>58</v>
      </c>
      <c r="C4219" s="2" t="s">
        <v>957</v>
      </c>
      <c r="D4219" s="2" t="s">
        <v>50</v>
      </c>
      <c r="E4219" s="2" t="s">
        <v>355</v>
      </c>
      <c r="F4219" s="5">
        <v>27</v>
      </c>
      <c r="G4219">
        <v>2</v>
      </c>
      <c r="H4219" t="s">
        <v>3511</v>
      </c>
    </row>
    <row r="4220" spans="1:8" x14ac:dyDescent="0.25">
      <c r="A4220" s="2" t="s">
        <v>2780</v>
      </c>
      <c r="B4220" s="2" t="s">
        <v>58</v>
      </c>
      <c r="C4220" s="2" t="s">
        <v>909</v>
      </c>
      <c r="D4220" s="2" t="s">
        <v>50</v>
      </c>
      <c r="E4220" s="2" t="s">
        <v>355</v>
      </c>
      <c r="F4220" s="5">
        <v>26</v>
      </c>
      <c r="G4220">
        <v>3</v>
      </c>
      <c r="H4220" t="s">
        <v>3512</v>
      </c>
    </row>
    <row r="4221" spans="1:8" x14ac:dyDescent="0.25">
      <c r="A4221" s="2" t="s">
        <v>2780</v>
      </c>
      <c r="B4221" s="2" t="s">
        <v>58</v>
      </c>
      <c r="C4221" s="2" t="s">
        <v>933</v>
      </c>
      <c r="D4221" s="2" t="s">
        <v>50</v>
      </c>
      <c r="E4221" s="2" t="s">
        <v>355</v>
      </c>
      <c r="F4221" s="5">
        <v>5</v>
      </c>
      <c r="G4221">
        <v>4</v>
      </c>
      <c r="H4221" t="s">
        <v>3513</v>
      </c>
    </row>
    <row r="4222" spans="1:8" x14ac:dyDescent="0.25">
      <c r="A4222" s="2" t="s">
        <v>2781</v>
      </c>
      <c r="B4222" s="2" t="s">
        <v>58</v>
      </c>
      <c r="C4222" s="2" t="s">
        <v>605</v>
      </c>
      <c r="D4222" s="2" t="s">
        <v>50</v>
      </c>
      <c r="E4222" s="2" t="s">
        <v>355</v>
      </c>
      <c r="F4222" s="5">
        <v>97</v>
      </c>
      <c r="G4222">
        <v>1</v>
      </c>
      <c r="H4222" t="s">
        <v>3514</v>
      </c>
    </row>
    <row r="4223" spans="1:8" x14ac:dyDescent="0.25">
      <c r="A4223" s="2" t="s">
        <v>2781</v>
      </c>
      <c r="B4223" s="2" t="s">
        <v>58</v>
      </c>
      <c r="C4223" s="2" t="s">
        <v>957</v>
      </c>
      <c r="D4223" s="2" t="s">
        <v>50</v>
      </c>
      <c r="E4223" s="2" t="s">
        <v>355</v>
      </c>
      <c r="F4223" s="5">
        <v>93</v>
      </c>
      <c r="G4223">
        <v>2</v>
      </c>
      <c r="H4223" t="s">
        <v>3515</v>
      </c>
    </row>
    <row r="4224" spans="1:8" x14ac:dyDescent="0.25">
      <c r="A4224" s="2" t="s">
        <v>2781</v>
      </c>
      <c r="B4224" s="2" t="s">
        <v>58</v>
      </c>
      <c r="C4224" s="2" t="s">
        <v>933</v>
      </c>
      <c r="D4224" s="2" t="s">
        <v>50</v>
      </c>
      <c r="E4224" s="2" t="s">
        <v>355</v>
      </c>
      <c r="F4224" s="5">
        <v>9</v>
      </c>
      <c r="G4224">
        <v>3</v>
      </c>
      <c r="H4224" t="s">
        <v>3516</v>
      </c>
    </row>
    <row r="4225" spans="1:8" x14ac:dyDescent="0.25">
      <c r="A4225" s="2" t="s">
        <v>2782</v>
      </c>
      <c r="B4225" s="2" t="s">
        <v>58</v>
      </c>
      <c r="C4225" s="2" t="s">
        <v>957</v>
      </c>
      <c r="D4225" s="2" t="s">
        <v>50</v>
      </c>
      <c r="E4225" s="2" t="s">
        <v>355</v>
      </c>
      <c r="F4225" s="5">
        <v>185</v>
      </c>
      <c r="G4225">
        <v>1</v>
      </c>
      <c r="H4225" t="s">
        <v>3517</v>
      </c>
    </row>
    <row r="4226" spans="1:8" x14ac:dyDescent="0.25">
      <c r="A4226" s="2" t="s">
        <v>2782</v>
      </c>
      <c r="B4226" s="2" t="s">
        <v>58</v>
      </c>
      <c r="C4226" s="2" t="s">
        <v>933</v>
      </c>
      <c r="D4226" s="2" t="s">
        <v>50</v>
      </c>
      <c r="E4226" s="2" t="s">
        <v>355</v>
      </c>
      <c r="F4226" s="5">
        <v>4</v>
      </c>
      <c r="G4226">
        <v>2</v>
      </c>
      <c r="H4226" t="s">
        <v>3518</v>
      </c>
    </row>
    <row r="4227" spans="1:8" x14ac:dyDescent="0.25">
      <c r="A4227" s="2" t="s">
        <v>2783</v>
      </c>
      <c r="B4227" s="2" t="s">
        <v>58</v>
      </c>
      <c r="C4227" s="2" t="s">
        <v>605</v>
      </c>
      <c r="D4227" s="2" t="s">
        <v>50</v>
      </c>
      <c r="E4227" s="2" t="s">
        <v>355</v>
      </c>
      <c r="F4227" s="5">
        <v>190</v>
      </c>
      <c r="G4227">
        <v>1</v>
      </c>
      <c r="H4227" t="s">
        <v>3519</v>
      </c>
    </row>
    <row r="4228" spans="1:8" x14ac:dyDescent="0.25">
      <c r="A4228" s="2" t="s">
        <v>2783</v>
      </c>
      <c r="B4228" s="2" t="s">
        <v>58</v>
      </c>
      <c r="C4228" s="2" t="s">
        <v>957</v>
      </c>
      <c r="D4228" s="2" t="s">
        <v>50</v>
      </c>
      <c r="E4228" s="2" t="s">
        <v>355</v>
      </c>
      <c r="F4228" s="5">
        <v>172</v>
      </c>
      <c r="G4228">
        <v>2</v>
      </c>
      <c r="H4228" t="s">
        <v>3520</v>
      </c>
    </row>
    <row r="4229" spans="1:8" x14ac:dyDescent="0.25">
      <c r="A4229" s="2" t="s">
        <v>2783</v>
      </c>
      <c r="B4229" s="2" t="s">
        <v>58</v>
      </c>
      <c r="C4229" s="2" t="s">
        <v>933</v>
      </c>
      <c r="D4229" s="2" t="s">
        <v>50</v>
      </c>
      <c r="E4229" s="2" t="s">
        <v>355</v>
      </c>
      <c r="F4229" s="5">
        <v>13</v>
      </c>
      <c r="G4229">
        <v>3</v>
      </c>
      <c r="H4229" t="s">
        <v>3521</v>
      </c>
    </row>
    <row r="4230" spans="1:8" x14ac:dyDescent="0.25">
      <c r="A4230" s="2" t="s">
        <v>2784</v>
      </c>
      <c r="B4230" s="2" t="s">
        <v>58</v>
      </c>
      <c r="C4230" s="2" t="s">
        <v>957</v>
      </c>
      <c r="D4230" s="2" t="s">
        <v>50</v>
      </c>
      <c r="E4230" s="2" t="s">
        <v>355</v>
      </c>
      <c r="F4230" s="5">
        <v>150</v>
      </c>
      <c r="G4230">
        <v>1</v>
      </c>
      <c r="H4230" t="s">
        <v>3522</v>
      </c>
    </row>
    <row r="4231" spans="1:8" x14ac:dyDescent="0.25">
      <c r="A4231" s="2" t="s">
        <v>2784</v>
      </c>
      <c r="B4231" s="2" t="s">
        <v>58</v>
      </c>
      <c r="C4231" s="2" t="s">
        <v>933</v>
      </c>
      <c r="D4231" s="2" t="s">
        <v>50</v>
      </c>
      <c r="E4231" s="2" t="s">
        <v>355</v>
      </c>
      <c r="F4231" s="5">
        <v>6</v>
      </c>
      <c r="G4231">
        <v>2</v>
      </c>
      <c r="H4231" t="s">
        <v>3523</v>
      </c>
    </row>
    <row r="4232" spans="1:8" x14ac:dyDescent="0.25">
      <c r="A4232" s="2" t="s">
        <v>2785</v>
      </c>
      <c r="B4232" s="2" t="s">
        <v>58</v>
      </c>
      <c r="C4232" s="2" t="s">
        <v>957</v>
      </c>
      <c r="D4232" s="2" t="s">
        <v>50</v>
      </c>
      <c r="E4232" s="2" t="s">
        <v>355</v>
      </c>
      <c r="F4232" s="5">
        <v>105</v>
      </c>
      <c r="G4232">
        <v>1</v>
      </c>
      <c r="H4232" t="s">
        <v>3524</v>
      </c>
    </row>
    <row r="4233" spans="1:8" x14ac:dyDescent="0.25">
      <c r="A4233" s="2" t="s">
        <v>2785</v>
      </c>
      <c r="B4233" s="2" t="s">
        <v>58</v>
      </c>
      <c r="C4233" s="2" t="s">
        <v>933</v>
      </c>
      <c r="D4233" s="2" t="s">
        <v>50</v>
      </c>
      <c r="E4233" s="2" t="s">
        <v>355</v>
      </c>
      <c r="F4233" s="5">
        <v>12</v>
      </c>
      <c r="G4233">
        <v>2</v>
      </c>
      <c r="H4233" t="s">
        <v>3525</v>
      </c>
    </row>
    <row r="4234" spans="1:8" x14ac:dyDescent="0.25">
      <c r="A4234" s="2" t="s">
        <v>2786</v>
      </c>
      <c r="B4234" s="2" t="s">
        <v>48</v>
      </c>
      <c r="C4234" s="2" t="s">
        <v>2787</v>
      </c>
      <c r="D4234" s="2" t="s">
        <v>50</v>
      </c>
      <c r="E4234" s="2" t="s">
        <v>51</v>
      </c>
      <c r="F4234" s="5">
        <v>589</v>
      </c>
      <c r="G4234">
        <v>1</v>
      </c>
      <c r="H4234" t="s">
        <v>7629</v>
      </c>
    </row>
    <row r="4235" spans="1:8" x14ac:dyDescent="0.25">
      <c r="A4235" s="2" t="s">
        <v>2788</v>
      </c>
      <c r="B4235" s="2" t="s">
        <v>48</v>
      </c>
      <c r="C4235" s="2" t="s">
        <v>2787</v>
      </c>
      <c r="D4235" s="2" t="s">
        <v>50</v>
      </c>
      <c r="E4235" s="2" t="s">
        <v>51</v>
      </c>
      <c r="F4235" s="5">
        <v>639</v>
      </c>
      <c r="G4235">
        <v>1</v>
      </c>
      <c r="H4235" t="s">
        <v>7630</v>
      </c>
    </row>
    <row r="4236" spans="1:8" x14ac:dyDescent="0.25">
      <c r="A4236" s="2" t="s">
        <v>2788</v>
      </c>
      <c r="B4236" s="2" t="s">
        <v>48</v>
      </c>
      <c r="C4236" s="2" t="s">
        <v>1152</v>
      </c>
      <c r="D4236" s="2" t="s">
        <v>50</v>
      </c>
      <c r="E4236" s="2" t="s">
        <v>51</v>
      </c>
      <c r="F4236" s="5">
        <v>60</v>
      </c>
      <c r="G4236">
        <v>2</v>
      </c>
      <c r="H4236" t="s">
        <v>7631</v>
      </c>
    </row>
    <row r="4237" spans="1:8" x14ac:dyDescent="0.25">
      <c r="A4237" s="2" t="s">
        <v>2789</v>
      </c>
      <c r="B4237" s="2" t="s">
        <v>48</v>
      </c>
      <c r="C4237" s="2" t="s">
        <v>1152</v>
      </c>
      <c r="D4237" s="2" t="s">
        <v>50</v>
      </c>
      <c r="E4237" s="2" t="s">
        <v>51</v>
      </c>
      <c r="F4237" s="5">
        <v>492</v>
      </c>
      <c r="G4237">
        <v>1</v>
      </c>
      <c r="H4237" t="s">
        <v>7632</v>
      </c>
    </row>
    <row r="4238" spans="1:8" x14ac:dyDescent="0.25">
      <c r="A4238" s="2" t="s">
        <v>2789</v>
      </c>
      <c r="B4238" s="2" t="s">
        <v>48</v>
      </c>
      <c r="C4238" s="2" t="s">
        <v>2787</v>
      </c>
      <c r="D4238" s="2" t="s">
        <v>50</v>
      </c>
      <c r="E4238" s="2" t="s">
        <v>51</v>
      </c>
      <c r="F4238" s="5">
        <v>177</v>
      </c>
      <c r="G4238">
        <v>2</v>
      </c>
      <c r="H4238" t="s">
        <v>7633</v>
      </c>
    </row>
    <row r="4239" spans="1:8" x14ac:dyDescent="0.25">
      <c r="A4239" s="2" t="s">
        <v>2789</v>
      </c>
      <c r="B4239" s="2" t="s">
        <v>48</v>
      </c>
      <c r="C4239" s="2" t="s">
        <v>55</v>
      </c>
      <c r="D4239" s="2" t="s">
        <v>50</v>
      </c>
      <c r="E4239" s="2" t="s">
        <v>51</v>
      </c>
      <c r="F4239" s="5">
        <v>4</v>
      </c>
      <c r="G4239">
        <v>3</v>
      </c>
      <c r="H4239" t="s">
        <v>7634</v>
      </c>
    </row>
    <row r="4240" spans="1:8" x14ac:dyDescent="0.25">
      <c r="A4240" s="2" t="s">
        <v>2790</v>
      </c>
      <c r="B4240" s="2" t="s">
        <v>48</v>
      </c>
      <c r="C4240" s="2" t="s">
        <v>55</v>
      </c>
      <c r="D4240" s="2" t="s">
        <v>50</v>
      </c>
      <c r="E4240" s="2" t="s">
        <v>51</v>
      </c>
      <c r="F4240" s="5">
        <v>748</v>
      </c>
      <c r="G4240">
        <v>1</v>
      </c>
      <c r="H4240" t="s">
        <v>7635</v>
      </c>
    </row>
    <row r="4241" spans="1:8" x14ac:dyDescent="0.25">
      <c r="A4241" s="2" t="s">
        <v>2790</v>
      </c>
      <c r="B4241" s="2" t="s">
        <v>48</v>
      </c>
      <c r="C4241" s="2" t="s">
        <v>2787</v>
      </c>
      <c r="D4241" s="2" t="s">
        <v>50</v>
      </c>
      <c r="E4241" s="2" t="s">
        <v>51</v>
      </c>
      <c r="F4241" s="5">
        <v>9</v>
      </c>
      <c r="G4241">
        <v>2</v>
      </c>
      <c r="H4241" t="s">
        <v>7636</v>
      </c>
    </row>
    <row r="4242" spans="1:8" x14ac:dyDescent="0.25">
      <c r="A4242" s="2" t="s">
        <v>2790</v>
      </c>
      <c r="B4242" s="2" t="s">
        <v>58</v>
      </c>
      <c r="C4242" s="2" t="s">
        <v>1146</v>
      </c>
      <c r="D4242" s="2" t="s">
        <v>50</v>
      </c>
      <c r="E4242" s="2" t="s">
        <v>355</v>
      </c>
      <c r="F4242" s="5">
        <v>2</v>
      </c>
      <c r="G4242">
        <v>3</v>
      </c>
      <c r="H4242" t="s">
        <v>7637</v>
      </c>
    </row>
    <row r="4243" spans="1:8" x14ac:dyDescent="0.25">
      <c r="A4243" s="2" t="s">
        <v>2791</v>
      </c>
      <c r="B4243" s="2" t="s">
        <v>48</v>
      </c>
      <c r="C4243" s="2" t="s">
        <v>2787</v>
      </c>
      <c r="D4243" s="2" t="s">
        <v>50</v>
      </c>
      <c r="E4243" s="2" t="s">
        <v>51</v>
      </c>
      <c r="F4243" s="5">
        <v>528</v>
      </c>
      <c r="G4243">
        <v>1</v>
      </c>
      <c r="H4243" t="s">
        <v>7638</v>
      </c>
    </row>
    <row r="4244" spans="1:8" x14ac:dyDescent="0.25">
      <c r="A4244" s="2" t="s">
        <v>2792</v>
      </c>
      <c r="B4244" s="2" t="s">
        <v>48</v>
      </c>
      <c r="C4244" s="2" t="s">
        <v>2787</v>
      </c>
      <c r="D4244" s="2" t="s">
        <v>50</v>
      </c>
      <c r="E4244" s="2" t="s">
        <v>51</v>
      </c>
      <c r="F4244" s="5">
        <v>454</v>
      </c>
      <c r="G4244">
        <v>1</v>
      </c>
      <c r="H4244" t="s">
        <v>7639</v>
      </c>
    </row>
    <row r="4245" spans="1:8" x14ac:dyDescent="0.25">
      <c r="A4245" s="2" t="s">
        <v>2792</v>
      </c>
      <c r="B4245" s="2" t="s">
        <v>48</v>
      </c>
      <c r="C4245" s="2" t="s">
        <v>55</v>
      </c>
      <c r="D4245" s="2" t="s">
        <v>50</v>
      </c>
      <c r="E4245" s="2" t="s">
        <v>51</v>
      </c>
      <c r="F4245" s="5">
        <v>102</v>
      </c>
      <c r="G4245">
        <v>2</v>
      </c>
      <c r="H4245" t="s">
        <v>7640</v>
      </c>
    </row>
    <row r="4246" spans="1:8" x14ac:dyDescent="0.25">
      <c r="A4246" s="2" t="s">
        <v>2792</v>
      </c>
      <c r="B4246" s="2" t="s">
        <v>48</v>
      </c>
      <c r="C4246" s="2" t="s">
        <v>1152</v>
      </c>
      <c r="D4246" s="2" t="s">
        <v>50</v>
      </c>
      <c r="E4246" s="2" t="s">
        <v>51</v>
      </c>
      <c r="F4246" s="5">
        <v>83</v>
      </c>
      <c r="G4246">
        <v>3</v>
      </c>
      <c r="H4246" t="s">
        <v>7641</v>
      </c>
    </row>
    <row r="4247" spans="1:8" x14ac:dyDescent="0.25">
      <c r="A4247" s="2" t="s">
        <v>2792</v>
      </c>
      <c r="B4247" s="2" t="s">
        <v>48</v>
      </c>
      <c r="C4247" s="2" t="s">
        <v>49</v>
      </c>
      <c r="D4247" s="2" t="s">
        <v>50</v>
      </c>
      <c r="E4247" s="2" t="s">
        <v>51</v>
      </c>
      <c r="F4247" s="5">
        <v>9</v>
      </c>
      <c r="G4247">
        <v>4</v>
      </c>
      <c r="H4247" t="s">
        <v>7642</v>
      </c>
    </row>
    <row r="4248" spans="1:8" x14ac:dyDescent="0.25">
      <c r="A4248" s="2" t="s">
        <v>2793</v>
      </c>
      <c r="B4248" s="2" t="s">
        <v>48</v>
      </c>
      <c r="C4248" s="2" t="s">
        <v>1152</v>
      </c>
      <c r="D4248" s="2" t="s">
        <v>50</v>
      </c>
      <c r="E4248" s="2" t="s">
        <v>51</v>
      </c>
      <c r="F4248" s="5">
        <v>1254</v>
      </c>
      <c r="G4248">
        <v>1</v>
      </c>
      <c r="H4248" t="s">
        <v>7643</v>
      </c>
    </row>
    <row r="4249" spans="1:8" x14ac:dyDescent="0.25">
      <c r="A4249" s="2" t="s">
        <v>2793</v>
      </c>
      <c r="B4249" s="2" t="s">
        <v>1173</v>
      </c>
      <c r="C4249" s="2" t="s">
        <v>1174</v>
      </c>
      <c r="D4249" s="2" t="s">
        <v>50</v>
      </c>
      <c r="E4249" s="2" t="s">
        <v>278</v>
      </c>
      <c r="F4249" s="5">
        <v>19</v>
      </c>
      <c r="G4249">
        <v>2</v>
      </c>
      <c r="H4249" t="s">
        <v>7644</v>
      </c>
    </row>
    <row r="4250" spans="1:8" x14ac:dyDescent="0.25">
      <c r="A4250" s="2" t="s">
        <v>2793</v>
      </c>
      <c r="B4250" s="2" t="s">
        <v>58</v>
      </c>
      <c r="C4250" s="2" t="s">
        <v>1150</v>
      </c>
      <c r="D4250" s="2" t="s">
        <v>50</v>
      </c>
      <c r="E4250" s="2" t="s">
        <v>355</v>
      </c>
      <c r="F4250" s="5">
        <v>9</v>
      </c>
      <c r="G4250">
        <v>3</v>
      </c>
      <c r="H4250" t="s">
        <v>7645</v>
      </c>
    </row>
    <row r="4251" spans="1:8" x14ac:dyDescent="0.25">
      <c r="A4251" s="2" t="s">
        <v>2793</v>
      </c>
      <c r="B4251" s="2" t="s">
        <v>1173</v>
      </c>
      <c r="C4251" s="2" t="s">
        <v>1175</v>
      </c>
      <c r="D4251" s="2" t="s">
        <v>50</v>
      </c>
      <c r="E4251" s="2" t="s">
        <v>278</v>
      </c>
      <c r="F4251" s="5">
        <v>1</v>
      </c>
      <c r="G4251">
        <v>4</v>
      </c>
      <c r="H4251" t="s">
        <v>7646</v>
      </c>
    </row>
    <row r="4252" spans="1:8" x14ac:dyDescent="0.25">
      <c r="A4252" s="2" t="s">
        <v>2793</v>
      </c>
      <c r="B4252" s="2" t="s">
        <v>48</v>
      </c>
      <c r="C4252" s="2" t="s">
        <v>2787</v>
      </c>
      <c r="D4252" s="2" t="s">
        <v>50</v>
      </c>
      <c r="E4252" s="2" t="s">
        <v>51</v>
      </c>
      <c r="F4252" s="5">
        <v>1</v>
      </c>
      <c r="G4252">
        <v>5</v>
      </c>
      <c r="H4252" t="s">
        <v>7647</v>
      </c>
    </row>
    <row r="4253" spans="1:8" x14ac:dyDescent="0.25">
      <c r="A4253" s="2" t="s">
        <v>2794</v>
      </c>
      <c r="B4253" s="2" t="s">
        <v>48</v>
      </c>
      <c r="C4253" s="2" t="s">
        <v>57</v>
      </c>
      <c r="D4253" s="2" t="s">
        <v>50</v>
      </c>
      <c r="E4253" s="2" t="s">
        <v>51</v>
      </c>
      <c r="F4253" s="5">
        <v>205</v>
      </c>
      <c r="G4253">
        <v>1</v>
      </c>
      <c r="H4253" t="s">
        <v>7648</v>
      </c>
    </row>
    <row r="4254" spans="1:8" x14ac:dyDescent="0.25">
      <c r="A4254" s="2" t="s">
        <v>2794</v>
      </c>
      <c r="B4254" s="2" t="s">
        <v>48</v>
      </c>
      <c r="C4254" s="2" t="s">
        <v>1152</v>
      </c>
      <c r="D4254" s="2" t="s">
        <v>50</v>
      </c>
      <c r="E4254" s="2" t="s">
        <v>51</v>
      </c>
      <c r="F4254" s="5">
        <v>144</v>
      </c>
      <c r="G4254">
        <v>2</v>
      </c>
      <c r="H4254" t="s">
        <v>7649</v>
      </c>
    </row>
    <row r="4255" spans="1:8" x14ac:dyDescent="0.25">
      <c r="A4255" s="2" t="s">
        <v>2794</v>
      </c>
      <c r="B4255" s="2" t="s">
        <v>48</v>
      </c>
      <c r="C4255" s="2" t="s">
        <v>2787</v>
      </c>
      <c r="D4255" s="2" t="s">
        <v>50</v>
      </c>
      <c r="E4255" s="2" t="s">
        <v>51</v>
      </c>
      <c r="F4255" s="5">
        <v>13</v>
      </c>
      <c r="G4255">
        <v>3</v>
      </c>
      <c r="H4255" t="s">
        <v>7650</v>
      </c>
    </row>
    <row r="4256" spans="1:8" x14ac:dyDescent="0.25">
      <c r="A4256" s="2" t="s">
        <v>2795</v>
      </c>
      <c r="B4256" s="2" t="s">
        <v>48</v>
      </c>
      <c r="C4256" s="2" t="s">
        <v>1152</v>
      </c>
      <c r="D4256" s="2" t="s">
        <v>50</v>
      </c>
      <c r="E4256" s="2" t="s">
        <v>51</v>
      </c>
      <c r="F4256" s="5">
        <v>243</v>
      </c>
      <c r="G4256">
        <v>1</v>
      </c>
      <c r="H4256" t="s">
        <v>7651</v>
      </c>
    </row>
    <row r="4257" spans="1:8" x14ac:dyDescent="0.25">
      <c r="A4257" s="2" t="s">
        <v>2795</v>
      </c>
      <c r="B4257" s="2" t="s">
        <v>48</v>
      </c>
      <c r="C4257" s="2" t="s">
        <v>2787</v>
      </c>
      <c r="D4257" s="2" t="s">
        <v>50</v>
      </c>
      <c r="E4257" s="2" t="s">
        <v>51</v>
      </c>
      <c r="F4257" s="5">
        <v>6</v>
      </c>
      <c r="G4257">
        <v>2</v>
      </c>
      <c r="H4257" t="s">
        <v>7652</v>
      </c>
    </row>
    <row r="4258" spans="1:8" x14ac:dyDescent="0.25">
      <c r="A4258" s="2" t="s">
        <v>2795</v>
      </c>
      <c r="B4258" s="2" t="s">
        <v>48</v>
      </c>
      <c r="C4258" s="2" t="s">
        <v>49</v>
      </c>
      <c r="D4258" s="2" t="s">
        <v>50</v>
      </c>
      <c r="E4258" s="2" t="s">
        <v>51</v>
      </c>
      <c r="F4258" s="5">
        <v>6</v>
      </c>
      <c r="G4258">
        <v>3</v>
      </c>
      <c r="H4258" t="s">
        <v>7653</v>
      </c>
    </row>
    <row r="4259" spans="1:8" x14ac:dyDescent="0.25">
      <c r="A4259" s="2" t="s">
        <v>2796</v>
      </c>
      <c r="B4259" s="2" t="s">
        <v>48</v>
      </c>
      <c r="C4259" s="2" t="s">
        <v>55</v>
      </c>
      <c r="D4259" s="2" t="s">
        <v>50</v>
      </c>
      <c r="E4259" s="2" t="s">
        <v>51</v>
      </c>
      <c r="F4259" s="5">
        <v>1066</v>
      </c>
      <c r="G4259">
        <v>1</v>
      </c>
      <c r="H4259" t="s">
        <v>7654</v>
      </c>
    </row>
    <row r="4260" spans="1:8" x14ac:dyDescent="0.25">
      <c r="A4260" s="2" t="s">
        <v>2796</v>
      </c>
      <c r="B4260" s="2" t="s">
        <v>58</v>
      </c>
      <c r="C4260" s="2" t="s">
        <v>979</v>
      </c>
      <c r="D4260" s="2" t="s">
        <v>50</v>
      </c>
      <c r="E4260" s="2" t="s">
        <v>355</v>
      </c>
      <c r="F4260" s="5">
        <v>2</v>
      </c>
      <c r="G4260">
        <v>2</v>
      </c>
      <c r="H4260" t="s">
        <v>7655</v>
      </c>
    </row>
    <row r="4261" spans="1:8" x14ac:dyDescent="0.25">
      <c r="A4261" s="2" t="s">
        <v>2797</v>
      </c>
      <c r="B4261" s="2" t="s">
        <v>48</v>
      </c>
      <c r="C4261" s="2" t="s">
        <v>55</v>
      </c>
      <c r="D4261" s="2" t="s">
        <v>50</v>
      </c>
      <c r="E4261" s="2" t="s">
        <v>51</v>
      </c>
      <c r="F4261" s="5">
        <v>413</v>
      </c>
      <c r="G4261">
        <v>1</v>
      </c>
      <c r="H4261" t="s">
        <v>7656</v>
      </c>
    </row>
    <row r="4262" spans="1:8" x14ac:dyDescent="0.25">
      <c r="A4262" s="2" t="s">
        <v>2797</v>
      </c>
      <c r="B4262" s="2" t="s">
        <v>48</v>
      </c>
      <c r="C4262" s="2" t="s">
        <v>49</v>
      </c>
      <c r="D4262" s="2" t="s">
        <v>50</v>
      </c>
      <c r="E4262" s="2" t="s">
        <v>51</v>
      </c>
      <c r="F4262" s="5">
        <v>14</v>
      </c>
      <c r="G4262">
        <v>2</v>
      </c>
      <c r="H4262" t="s">
        <v>7657</v>
      </c>
    </row>
    <row r="4263" spans="1:8" x14ac:dyDescent="0.25">
      <c r="A4263" s="2" t="s">
        <v>2798</v>
      </c>
      <c r="B4263" s="2" t="s">
        <v>48</v>
      </c>
      <c r="C4263" s="2" t="s">
        <v>2787</v>
      </c>
      <c r="D4263" s="2" t="s">
        <v>50</v>
      </c>
      <c r="E4263" s="2" t="s">
        <v>51</v>
      </c>
      <c r="F4263" s="5">
        <v>21</v>
      </c>
      <c r="G4263">
        <v>1</v>
      </c>
      <c r="H4263" t="s">
        <v>7658</v>
      </c>
    </row>
    <row r="4264" spans="1:8" x14ac:dyDescent="0.25">
      <c r="A4264" s="2" t="s">
        <v>2799</v>
      </c>
      <c r="B4264" s="2" t="s">
        <v>58</v>
      </c>
      <c r="C4264" s="2" t="s">
        <v>1559</v>
      </c>
      <c r="D4264" s="2" t="s">
        <v>50</v>
      </c>
      <c r="E4264" s="2" t="s">
        <v>211</v>
      </c>
      <c r="F4264" s="5">
        <v>1143</v>
      </c>
      <c r="G4264">
        <v>1</v>
      </c>
      <c r="H4264" t="s">
        <v>7659</v>
      </c>
    </row>
    <row r="4265" spans="1:8" x14ac:dyDescent="0.25">
      <c r="A4265" s="2" t="s">
        <v>2800</v>
      </c>
      <c r="B4265" s="2" t="s">
        <v>58</v>
      </c>
      <c r="C4265" s="2" t="s">
        <v>1559</v>
      </c>
      <c r="D4265" s="2" t="s">
        <v>50</v>
      </c>
      <c r="E4265" s="2" t="s">
        <v>211</v>
      </c>
      <c r="F4265" s="5">
        <v>1056</v>
      </c>
      <c r="G4265">
        <v>1</v>
      </c>
      <c r="H4265" t="s">
        <v>7660</v>
      </c>
    </row>
    <row r="4266" spans="1:8" x14ac:dyDescent="0.25">
      <c r="A4266" s="2" t="s">
        <v>2800</v>
      </c>
      <c r="B4266" s="2" t="s">
        <v>58</v>
      </c>
      <c r="C4266" s="2" t="s">
        <v>226</v>
      </c>
      <c r="D4266" s="2" t="s">
        <v>50</v>
      </c>
      <c r="E4266" s="2" t="s">
        <v>211</v>
      </c>
      <c r="F4266" s="5">
        <v>115</v>
      </c>
      <c r="G4266">
        <v>2</v>
      </c>
      <c r="H4266" t="s">
        <v>7661</v>
      </c>
    </row>
    <row r="4267" spans="1:8" x14ac:dyDescent="0.25">
      <c r="A4267" s="2" t="s">
        <v>2801</v>
      </c>
      <c r="B4267" s="2" t="s">
        <v>58</v>
      </c>
      <c r="C4267" s="2" t="s">
        <v>1559</v>
      </c>
      <c r="D4267" s="2" t="s">
        <v>50</v>
      </c>
      <c r="E4267" s="2" t="s">
        <v>211</v>
      </c>
      <c r="F4267" s="5">
        <v>386</v>
      </c>
      <c r="G4267">
        <v>1</v>
      </c>
      <c r="H4267" t="s">
        <v>7662</v>
      </c>
    </row>
    <row r="4268" spans="1:8" x14ac:dyDescent="0.25">
      <c r="A4268" s="2" t="s">
        <v>2801</v>
      </c>
      <c r="B4268" s="2" t="s">
        <v>209</v>
      </c>
      <c r="C4268" s="2" t="s">
        <v>841</v>
      </c>
      <c r="D4268" s="2" t="s">
        <v>50</v>
      </c>
      <c r="E4268" s="2" t="s">
        <v>211</v>
      </c>
      <c r="F4268" s="5">
        <v>121</v>
      </c>
      <c r="G4268">
        <v>2</v>
      </c>
      <c r="H4268" t="s">
        <v>7663</v>
      </c>
    </row>
    <row r="4269" spans="1:8" x14ac:dyDescent="0.25">
      <c r="A4269" s="2" t="s">
        <v>2802</v>
      </c>
      <c r="B4269" s="2" t="s">
        <v>58</v>
      </c>
      <c r="C4269" s="2" t="s">
        <v>228</v>
      </c>
      <c r="D4269" s="2" t="s">
        <v>50</v>
      </c>
      <c r="E4269" s="2" t="s">
        <v>211</v>
      </c>
      <c r="F4269" s="5">
        <v>792</v>
      </c>
      <c r="G4269">
        <v>1</v>
      </c>
      <c r="H4269" t="s">
        <v>7664</v>
      </c>
    </row>
    <row r="4270" spans="1:8" x14ac:dyDescent="0.25">
      <c r="A4270" s="2" t="s">
        <v>2802</v>
      </c>
      <c r="B4270" s="2" t="s">
        <v>58</v>
      </c>
      <c r="C4270" s="2" t="s">
        <v>226</v>
      </c>
      <c r="D4270" s="2" t="s">
        <v>50</v>
      </c>
      <c r="E4270" s="2" t="s">
        <v>211</v>
      </c>
      <c r="F4270" s="5">
        <v>6</v>
      </c>
      <c r="G4270">
        <v>2</v>
      </c>
      <c r="H4270" t="s">
        <v>7665</v>
      </c>
    </row>
    <row r="4271" spans="1:8" x14ac:dyDescent="0.25">
      <c r="A4271" s="2" t="s">
        <v>2802</v>
      </c>
      <c r="B4271" s="2" t="s">
        <v>58</v>
      </c>
      <c r="C4271" s="2" t="s">
        <v>1559</v>
      </c>
      <c r="D4271" s="2" t="s">
        <v>50</v>
      </c>
      <c r="E4271" s="2" t="s">
        <v>211</v>
      </c>
      <c r="F4271" s="5">
        <v>5</v>
      </c>
      <c r="G4271">
        <v>3</v>
      </c>
      <c r="H4271" t="s">
        <v>7666</v>
      </c>
    </row>
    <row r="4272" spans="1:8" x14ac:dyDescent="0.25">
      <c r="A4272" s="2" t="s">
        <v>2803</v>
      </c>
      <c r="B4272" s="2" t="s">
        <v>58</v>
      </c>
      <c r="C4272" s="2" t="s">
        <v>228</v>
      </c>
      <c r="D4272" s="2" t="s">
        <v>50</v>
      </c>
      <c r="E4272" s="2" t="s">
        <v>211</v>
      </c>
      <c r="F4272" s="5">
        <v>748</v>
      </c>
      <c r="G4272">
        <v>1</v>
      </c>
      <c r="H4272" t="s">
        <v>7667</v>
      </c>
    </row>
    <row r="4273" spans="1:8" x14ac:dyDescent="0.25">
      <c r="A4273" s="2" t="s">
        <v>2804</v>
      </c>
      <c r="B4273" s="2" t="s">
        <v>58</v>
      </c>
      <c r="C4273" s="2" t="s">
        <v>228</v>
      </c>
      <c r="D4273" s="2" t="s">
        <v>50</v>
      </c>
      <c r="E4273" s="2" t="s">
        <v>211</v>
      </c>
      <c r="F4273" s="5">
        <v>568</v>
      </c>
      <c r="G4273">
        <v>1</v>
      </c>
      <c r="H4273" t="s">
        <v>7668</v>
      </c>
    </row>
    <row r="4274" spans="1:8" x14ac:dyDescent="0.25">
      <c r="A4274" s="2" t="s">
        <v>2804</v>
      </c>
      <c r="B4274" s="2" t="s">
        <v>58</v>
      </c>
      <c r="C4274" s="2" t="s">
        <v>231</v>
      </c>
      <c r="D4274" s="2" t="s">
        <v>50</v>
      </c>
      <c r="E4274" s="2" t="s">
        <v>211</v>
      </c>
      <c r="F4274" s="5">
        <v>2</v>
      </c>
      <c r="G4274">
        <v>2</v>
      </c>
      <c r="H4274" t="s">
        <v>7669</v>
      </c>
    </row>
    <row r="4275" spans="1:8" x14ac:dyDescent="0.25">
      <c r="A4275" s="2" t="s">
        <v>2805</v>
      </c>
      <c r="B4275" s="2" t="s">
        <v>58</v>
      </c>
      <c r="C4275" s="2" t="s">
        <v>228</v>
      </c>
      <c r="D4275" s="2" t="s">
        <v>50</v>
      </c>
      <c r="E4275" s="2" t="s">
        <v>211</v>
      </c>
      <c r="F4275" s="5">
        <v>507</v>
      </c>
      <c r="G4275">
        <v>1</v>
      </c>
      <c r="H4275" t="s">
        <v>7670</v>
      </c>
    </row>
    <row r="4276" spans="1:8" x14ac:dyDescent="0.25">
      <c r="A4276" s="2" t="s">
        <v>2806</v>
      </c>
      <c r="B4276" s="2" t="s">
        <v>58</v>
      </c>
      <c r="C4276" s="2" t="s">
        <v>228</v>
      </c>
      <c r="D4276" s="2" t="s">
        <v>50</v>
      </c>
      <c r="E4276" s="2" t="s">
        <v>211</v>
      </c>
      <c r="F4276" s="5">
        <v>366</v>
      </c>
      <c r="G4276">
        <v>1</v>
      </c>
      <c r="H4276" t="s">
        <v>7671</v>
      </c>
    </row>
    <row r="4277" spans="1:8" x14ac:dyDescent="0.25">
      <c r="A4277" s="2" t="s">
        <v>2807</v>
      </c>
      <c r="B4277" s="2" t="s">
        <v>58</v>
      </c>
      <c r="C4277" s="2" t="s">
        <v>228</v>
      </c>
      <c r="D4277" s="2" t="s">
        <v>50</v>
      </c>
      <c r="E4277" s="2" t="s">
        <v>211</v>
      </c>
      <c r="F4277" s="5">
        <v>1094</v>
      </c>
      <c r="G4277">
        <v>1</v>
      </c>
      <c r="H4277" t="s">
        <v>7672</v>
      </c>
    </row>
    <row r="4278" spans="1:8" x14ac:dyDescent="0.25">
      <c r="A4278" s="2" t="s">
        <v>2807</v>
      </c>
      <c r="B4278" s="2" t="s">
        <v>58</v>
      </c>
      <c r="C4278" s="2" t="s">
        <v>226</v>
      </c>
      <c r="D4278" s="2" t="s">
        <v>50</v>
      </c>
      <c r="E4278" s="2" t="s">
        <v>211</v>
      </c>
      <c r="F4278" s="5">
        <v>2</v>
      </c>
      <c r="G4278">
        <v>2</v>
      </c>
      <c r="H4278" t="s">
        <v>7673</v>
      </c>
    </row>
    <row r="4279" spans="1:8" x14ac:dyDescent="0.25">
      <c r="A4279" s="2" t="s">
        <v>2808</v>
      </c>
      <c r="B4279" s="2" t="s">
        <v>58</v>
      </c>
      <c r="C4279" s="2" t="s">
        <v>1559</v>
      </c>
      <c r="D4279" s="2" t="s">
        <v>50</v>
      </c>
      <c r="E4279" s="2" t="s">
        <v>211</v>
      </c>
      <c r="F4279" s="5">
        <v>1269</v>
      </c>
      <c r="G4279">
        <v>1</v>
      </c>
      <c r="H4279" t="s">
        <v>7674</v>
      </c>
    </row>
    <row r="4280" spans="1:8" x14ac:dyDescent="0.25">
      <c r="A4280" s="2" t="s">
        <v>2808</v>
      </c>
      <c r="B4280" s="2" t="s">
        <v>58</v>
      </c>
      <c r="C4280" s="2" t="s">
        <v>226</v>
      </c>
      <c r="D4280" s="2" t="s">
        <v>50</v>
      </c>
      <c r="E4280" s="2" t="s">
        <v>211</v>
      </c>
      <c r="F4280" s="5">
        <v>4</v>
      </c>
      <c r="G4280">
        <v>2</v>
      </c>
      <c r="H4280" t="s">
        <v>7675</v>
      </c>
    </row>
    <row r="4281" spans="1:8" x14ac:dyDescent="0.25">
      <c r="A4281" s="2" t="s">
        <v>2809</v>
      </c>
      <c r="B4281" s="2" t="s">
        <v>58</v>
      </c>
      <c r="C4281" s="2" t="s">
        <v>226</v>
      </c>
      <c r="D4281" s="2" t="s">
        <v>50</v>
      </c>
      <c r="E4281" s="2" t="s">
        <v>211</v>
      </c>
      <c r="F4281" s="5">
        <v>616</v>
      </c>
      <c r="G4281">
        <v>1</v>
      </c>
      <c r="H4281" t="s">
        <v>7676</v>
      </c>
    </row>
    <row r="4282" spans="1:8" x14ac:dyDescent="0.25">
      <c r="A4282" s="2" t="s">
        <v>2809</v>
      </c>
      <c r="B4282" s="2" t="s">
        <v>58</v>
      </c>
      <c r="C4282" s="2" t="s">
        <v>1559</v>
      </c>
      <c r="D4282" s="2" t="s">
        <v>50</v>
      </c>
      <c r="E4282" s="2" t="s">
        <v>211</v>
      </c>
      <c r="F4282" s="5">
        <v>267</v>
      </c>
      <c r="G4282">
        <v>2</v>
      </c>
      <c r="H4282" t="s">
        <v>7677</v>
      </c>
    </row>
    <row r="4283" spans="1:8" x14ac:dyDescent="0.25">
      <c r="A4283" s="2" t="s">
        <v>2809</v>
      </c>
      <c r="B4283" s="2" t="s">
        <v>58</v>
      </c>
      <c r="C4283" s="2" t="s">
        <v>228</v>
      </c>
      <c r="D4283" s="2" t="s">
        <v>50</v>
      </c>
      <c r="E4283" s="2" t="s">
        <v>211</v>
      </c>
      <c r="F4283" s="5">
        <v>1</v>
      </c>
      <c r="G4283">
        <v>3</v>
      </c>
      <c r="H4283" t="s">
        <v>7678</v>
      </c>
    </row>
    <row r="4284" spans="1:8" x14ac:dyDescent="0.25">
      <c r="A4284" s="2" t="s">
        <v>2810</v>
      </c>
      <c r="B4284" s="2" t="s">
        <v>58</v>
      </c>
      <c r="C4284" s="2" t="s">
        <v>1559</v>
      </c>
      <c r="D4284" s="2" t="s">
        <v>50</v>
      </c>
      <c r="E4284" s="2" t="s">
        <v>211</v>
      </c>
      <c r="F4284" s="5">
        <v>1145</v>
      </c>
      <c r="G4284">
        <v>1</v>
      </c>
      <c r="H4284" t="s">
        <v>7679</v>
      </c>
    </row>
    <row r="4285" spans="1:8" x14ac:dyDescent="0.25">
      <c r="A4285" s="2" t="s">
        <v>2810</v>
      </c>
      <c r="B4285" s="2" t="s">
        <v>58</v>
      </c>
      <c r="C4285" s="2" t="s">
        <v>228</v>
      </c>
      <c r="D4285" s="2" t="s">
        <v>50</v>
      </c>
      <c r="E4285" s="2" t="s">
        <v>211</v>
      </c>
      <c r="F4285" s="5">
        <v>88</v>
      </c>
      <c r="G4285">
        <v>2</v>
      </c>
      <c r="H4285" t="s">
        <v>7680</v>
      </c>
    </row>
    <row r="4286" spans="1:8" x14ac:dyDescent="0.25">
      <c r="A4286" s="2" t="s">
        <v>2810</v>
      </c>
      <c r="B4286" s="2" t="s">
        <v>58</v>
      </c>
      <c r="C4286" s="2" t="s">
        <v>870</v>
      </c>
      <c r="D4286" s="2" t="s">
        <v>50</v>
      </c>
      <c r="E4286" s="2" t="s">
        <v>211</v>
      </c>
      <c r="F4286" s="5">
        <v>1</v>
      </c>
      <c r="G4286">
        <v>3</v>
      </c>
      <c r="H4286" t="s">
        <v>7681</v>
      </c>
    </row>
    <row r="4287" spans="1:8" x14ac:dyDescent="0.25">
      <c r="A4287" s="2" t="s">
        <v>2811</v>
      </c>
      <c r="B4287" s="2" t="s">
        <v>58</v>
      </c>
      <c r="C4287" s="2" t="s">
        <v>1559</v>
      </c>
      <c r="D4287" s="2" t="s">
        <v>50</v>
      </c>
      <c r="E4287" s="2" t="s">
        <v>211</v>
      </c>
      <c r="F4287" s="5">
        <v>651</v>
      </c>
      <c r="G4287">
        <v>1</v>
      </c>
      <c r="H4287" t="s">
        <v>7682</v>
      </c>
    </row>
    <row r="4288" spans="1:8" x14ac:dyDescent="0.25">
      <c r="A4288" s="2" t="s">
        <v>2811</v>
      </c>
      <c r="B4288" s="2" t="s">
        <v>58</v>
      </c>
      <c r="C4288" s="2" t="s">
        <v>228</v>
      </c>
      <c r="D4288" s="2" t="s">
        <v>50</v>
      </c>
      <c r="E4288" s="2" t="s">
        <v>211</v>
      </c>
      <c r="F4288" s="5">
        <v>2</v>
      </c>
      <c r="G4288">
        <v>2</v>
      </c>
      <c r="H4288" t="s">
        <v>7683</v>
      </c>
    </row>
    <row r="4289" spans="1:8" x14ac:dyDescent="0.25">
      <c r="A4289" s="2" t="s">
        <v>2812</v>
      </c>
      <c r="B4289" s="2" t="s">
        <v>58</v>
      </c>
      <c r="C4289" s="2" t="s">
        <v>1559</v>
      </c>
      <c r="D4289" s="2" t="s">
        <v>50</v>
      </c>
      <c r="E4289" s="2" t="s">
        <v>211</v>
      </c>
      <c r="F4289" s="5">
        <v>556</v>
      </c>
      <c r="G4289">
        <v>1</v>
      </c>
      <c r="H4289" t="s">
        <v>7684</v>
      </c>
    </row>
    <row r="4290" spans="1:8" x14ac:dyDescent="0.25">
      <c r="A4290" s="2" t="s">
        <v>2813</v>
      </c>
      <c r="B4290" s="2" t="s">
        <v>58</v>
      </c>
      <c r="C4290" s="2" t="s">
        <v>1559</v>
      </c>
      <c r="D4290" s="2" t="s">
        <v>50</v>
      </c>
      <c r="E4290" s="2" t="s">
        <v>211</v>
      </c>
      <c r="F4290" s="5">
        <v>544</v>
      </c>
      <c r="G4290">
        <v>1</v>
      </c>
      <c r="H4290" t="s">
        <v>7685</v>
      </c>
    </row>
    <row r="4291" spans="1:8" x14ac:dyDescent="0.25">
      <c r="A4291" s="2" t="s">
        <v>2814</v>
      </c>
      <c r="B4291" s="2" t="s">
        <v>58</v>
      </c>
      <c r="C4291" s="2" t="s">
        <v>1559</v>
      </c>
      <c r="D4291" s="2" t="s">
        <v>50</v>
      </c>
      <c r="E4291" s="2" t="s">
        <v>211</v>
      </c>
      <c r="F4291" s="5">
        <v>921</v>
      </c>
      <c r="G4291">
        <v>1</v>
      </c>
      <c r="H4291" t="s">
        <v>7686</v>
      </c>
    </row>
    <row r="4292" spans="1:8" x14ac:dyDescent="0.25">
      <c r="A4292" s="2" t="s">
        <v>2814</v>
      </c>
      <c r="B4292" s="2" t="s">
        <v>209</v>
      </c>
      <c r="C4292" s="2" t="s">
        <v>841</v>
      </c>
      <c r="D4292" s="2" t="s">
        <v>50</v>
      </c>
      <c r="E4292" s="2" t="s">
        <v>211</v>
      </c>
      <c r="F4292" s="5">
        <v>32</v>
      </c>
      <c r="G4292">
        <v>2</v>
      </c>
      <c r="H4292" t="s">
        <v>7687</v>
      </c>
    </row>
    <row r="4293" spans="1:8" x14ac:dyDescent="0.25">
      <c r="A4293" s="2" t="s">
        <v>2814</v>
      </c>
      <c r="B4293" s="2" t="s">
        <v>58</v>
      </c>
      <c r="C4293" s="2" t="s">
        <v>833</v>
      </c>
      <c r="D4293" s="2" t="s">
        <v>50</v>
      </c>
      <c r="E4293" s="2" t="s">
        <v>211</v>
      </c>
      <c r="F4293" s="5">
        <v>3</v>
      </c>
      <c r="G4293">
        <v>3</v>
      </c>
      <c r="H4293" t="s">
        <v>7688</v>
      </c>
    </row>
    <row r="4294" spans="1:8" x14ac:dyDescent="0.25">
      <c r="A4294" s="2" t="s">
        <v>2815</v>
      </c>
      <c r="B4294" s="2" t="s">
        <v>58</v>
      </c>
      <c r="C4294" s="2" t="s">
        <v>1559</v>
      </c>
      <c r="D4294" s="2" t="s">
        <v>50</v>
      </c>
      <c r="E4294" s="2" t="s">
        <v>211</v>
      </c>
      <c r="F4294" s="5">
        <v>1100</v>
      </c>
      <c r="G4294">
        <v>1</v>
      </c>
      <c r="H4294" t="s">
        <v>7689</v>
      </c>
    </row>
    <row r="4295" spans="1:8" x14ac:dyDescent="0.25">
      <c r="A4295" s="2" t="s">
        <v>2816</v>
      </c>
      <c r="B4295" s="2" t="s">
        <v>58</v>
      </c>
      <c r="C4295" s="2" t="s">
        <v>1559</v>
      </c>
      <c r="D4295" s="2" t="s">
        <v>50</v>
      </c>
      <c r="E4295" s="2" t="s">
        <v>211</v>
      </c>
      <c r="F4295" s="5">
        <v>4</v>
      </c>
      <c r="G4295">
        <v>1</v>
      </c>
      <c r="H4295" t="s">
        <v>7690</v>
      </c>
    </row>
    <row r="4296" spans="1:8" x14ac:dyDescent="0.25">
      <c r="A4296" s="2" t="s">
        <v>2817</v>
      </c>
      <c r="B4296" s="2" t="s">
        <v>58</v>
      </c>
      <c r="C4296" s="2" t="s">
        <v>1607</v>
      </c>
      <c r="D4296" s="2" t="s">
        <v>50</v>
      </c>
      <c r="E4296" s="2" t="s">
        <v>199</v>
      </c>
      <c r="F4296" s="5">
        <v>719</v>
      </c>
      <c r="G4296">
        <v>1</v>
      </c>
      <c r="H4296" t="s">
        <v>7691</v>
      </c>
    </row>
    <row r="4297" spans="1:8" x14ac:dyDescent="0.25">
      <c r="A4297" s="2" t="s">
        <v>2817</v>
      </c>
      <c r="B4297" s="2" t="s">
        <v>58</v>
      </c>
      <c r="C4297" s="2" t="s">
        <v>292</v>
      </c>
      <c r="D4297" s="2" t="s">
        <v>50</v>
      </c>
      <c r="E4297" s="2" t="s">
        <v>199</v>
      </c>
      <c r="F4297" s="5">
        <v>3</v>
      </c>
      <c r="G4297">
        <v>2</v>
      </c>
      <c r="H4297" t="s">
        <v>7692</v>
      </c>
    </row>
    <row r="4298" spans="1:8" x14ac:dyDescent="0.25">
      <c r="A4298" s="2" t="s">
        <v>2818</v>
      </c>
      <c r="B4298" s="2" t="s">
        <v>58</v>
      </c>
      <c r="C4298" s="2" t="s">
        <v>1607</v>
      </c>
      <c r="D4298" s="2" t="s">
        <v>50</v>
      </c>
      <c r="E4298" s="2" t="s">
        <v>199</v>
      </c>
      <c r="F4298" s="5">
        <v>1220</v>
      </c>
      <c r="G4298">
        <v>1</v>
      </c>
      <c r="H4298" t="s">
        <v>7693</v>
      </c>
    </row>
    <row r="4299" spans="1:8" x14ac:dyDescent="0.25">
      <c r="A4299" s="2" t="s">
        <v>2818</v>
      </c>
      <c r="B4299" s="2" t="s">
        <v>58</v>
      </c>
      <c r="C4299" s="2" t="s">
        <v>292</v>
      </c>
      <c r="D4299" s="2" t="s">
        <v>50</v>
      </c>
      <c r="E4299" s="2" t="s">
        <v>199</v>
      </c>
      <c r="F4299" s="5">
        <v>3</v>
      </c>
      <c r="G4299">
        <v>2</v>
      </c>
      <c r="H4299" t="s">
        <v>7694</v>
      </c>
    </row>
    <row r="4300" spans="1:8" x14ac:dyDescent="0.25">
      <c r="A4300" s="2" t="s">
        <v>2819</v>
      </c>
      <c r="B4300" s="2" t="s">
        <v>58</v>
      </c>
      <c r="C4300" s="2" t="s">
        <v>1607</v>
      </c>
      <c r="D4300" s="2" t="s">
        <v>50</v>
      </c>
      <c r="E4300" s="2" t="s">
        <v>199</v>
      </c>
      <c r="F4300" s="5">
        <v>691</v>
      </c>
      <c r="G4300">
        <v>1</v>
      </c>
      <c r="H4300" t="s">
        <v>7695</v>
      </c>
    </row>
    <row r="4301" spans="1:8" x14ac:dyDescent="0.25">
      <c r="A4301" s="2" t="s">
        <v>2820</v>
      </c>
      <c r="B4301" s="2" t="s">
        <v>58</v>
      </c>
      <c r="C4301" s="2" t="s">
        <v>1607</v>
      </c>
      <c r="D4301" s="2" t="s">
        <v>50</v>
      </c>
      <c r="E4301" s="2" t="s">
        <v>199</v>
      </c>
      <c r="F4301" s="5">
        <v>501</v>
      </c>
      <c r="G4301">
        <v>1</v>
      </c>
      <c r="H4301" t="s">
        <v>7696</v>
      </c>
    </row>
    <row r="4302" spans="1:8" x14ac:dyDescent="0.25">
      <c r="A4302" s="2" t="s">
        <v>2820</v>
      </c>
      <c r="B4302" s="2" t="s">
        <v>58</v>
      </c>
      <c r="C4302" s="2" t="s">
        <v>1358</v>
      </c>
      <c r="D4302" s="2" t="s">
        <v>50</v>
      </c>
      <c r="E4302" s="2" t="s">
        <v>199</v>
      </c>
      <c r="F4302" s="5">
        <v>94</v>
      </c>
      <c r="G4302">
        <v>2</v>
      </c>
      <c r="H4302" t="s">
        <v>7697</v>
      </c>
    </row>
    <row r="4303" spans="1:8" x14ac:dyDescent="0.25">
      <c r="A4303" s="2" t="s">
        <v>2821</v>
      </c>
      <c r="B4303" s="2" t="s">
        <v>58</v>
      </c>
      <c r="C4303" s="2" t="s">
        <v>1607</v>
      </c>
      <c r="D4303" s="2" t="s">
        <v>50</v>
      </c>
      <c r="E4303" s="2" t="s">
        <v>199</v>
      </c>
      <c r="F4303" s="5">
        <v>788</v>
      </c>
      <c r="G4303">
        <v>1</v>
      </c>
      <c r="H4303" t="s">
        <v>7698</v>
      </c>
    </row>
    <row r="4304" spans="1:8" x14ac:dyDescent="0.25">
      <c r="A4304" s="2" t="s">
        <v>2821</v>
      </c>
      <c r="B4304" s="2" t="s">
        <v>58</v>
      </c>
      <c r="C4304" s="2" t="s">
        <v>1358</v>
      </c>
      <c r="D4304" s="2" t="s">
        <v>50</v>
      </c>
      <c r="E4304" s="2" t="s">
        <v>199</v>
      </c>
      <c r="F4304" s="5">
        <v>121</v>
      </c>
      <c r="G4304">
        <v>2</v>
      </c>
      <c r="H4304" t="s">
        <v>7699</v>
      </c>
    </row>
    <row r="4305" spans="1:8" x14ac:dyDescent="0.25">
      <c r="A4305" s="2" t="s">
        <v>2821</v>
      </c>
      <c r="B4305" s="2" t="s">
        <v>197</v>
      </c>
      <c r="C4305" s="2" t="s">
        <v>1354</v>
      </c>
      <c r="D4305" s="2" t="s">
        <v>50</v>
      </c>
      <c r="E4305" s="2" t="s">
        <v>199</v>
      </c>
      <c r="F4305" s="5">
        <v>13</v>
      </c>
      <c r="G4305">
        <v>3</v>
      </c>
      <c r="H4305" t="s">
        <v>7700</v>
      </c>
    </row>
    <row r="4306" spans="1:8" x14ac:dyDescent="0.25">
      <c r="A4306" s="2" t="s">
        <v>2822</v>
      </c>
      <c r="B4306" s="2" t="s">
        <v>58</v>
      </c>
      <c r="C4306" s="2" t="s">
        <v>1607</v>
      </c>
      <c r="D4306" s="2" t="s">
        <v>50</v>
      </c>
      <c r="E4306" s="2" t="s">
        <v>199</v>
      </c>
      <c r="F4306" s="5">
        <v>761</v>
      </c>
      <c r="G4306">
        <v>1</v>
      </c>
      <c r="H4306" t="s">
        <v>7701</v>
      </c>
    </row>
    <row r="4307" spans="1:8" x14ac:dyDescent="0.25">
      <c r="A4307" s="2" t="s">
        <v>2822</v>
      </c>
      <c r="B4307" s="2" t="s">
        <v>197</v>
      </c>
      <c r="C4307" s="2" t="s">
        <v>1354</v>
      </c>
      <c r="D4307" s="2" t="s">
        <v>50</v>
      </c>
      <c r="E4307" s="2" t="s">
        <v>199</v>
      </c>
      <c r="F4307" s="5">
        <v>108</v>
      </c>
      <c r="G4307">
        <v>2</v>
      </c>
      <c r="H4307" t="s">
        <v>7702</v>
      </c>
    </row>
    <row r="4308" spans="1:8" x14ac:dyDescent="0.25">
      <c r="A4308" s="2" t="s">
        <v>2822</v>
      </c>
      <c r="B4308" s="2" t="s">
        <v>197</v>
      </c>
      <c r="C4308" s="2" t="s">
        <v>213</v>
      </c>
      <c r="D4308" s="2" t="s">
        <v>50</v>
      </c>
      <c r="E4308" s="2" t="s">
        <v>199</v>
      </c>
      <c r="F4308" s="5">
        <v>1</v>
      </c>
      <c r="G4308">
        <v>3</v>
      </c>
      <c r="H4308" t="s">
        <v>7703</v>
      </c>
    </row>
    <row r="4309" spans="1:8" x14ac:dyDescent="0.25">
      <c r="A4309" s="2" t="s">
        <v>2823</v>
      </c>
      <c r="B4309" s="2" t="s">
        <v>58</v>
      </c>
      <c r="C4309" s="2" t="s">
        <v>1607</v>
      </c>
      <c r="D4309" s="2" t="s">
        <v>50</v>
      </c>
      <c r="E4309" s="2" t="s">
        <v>199</v>
      </c>
      <c r="F4309" s="5">
        <v>1130</v>
      </c>
      <c r="G4309">
        <v>1</v>
      </c>
      <c r="H4309" t="s">
        <v>7704</v>
      </c>
    </row>
    <row r="4310" spans="1:8" x14ac:dyDescent="0.25">
      <c r="A4310" s="2" t="s">
        <v>2824</v>
      </c>
      <c r="B4310" s="2" t="s">
        <v>197</v>
      </c>
      <c r="C4310" s="2" t="s">
        <v>1354</v>
      </c>
      <c r="D4310" s="2" t="s">
        <v>50</v>
      </c>
      <c r="E4310" s="2" t="s">
        <v>199</v>
      </c>
      <c r="F4310" s="5">
        <v>890</v>
      </c>
      <c r="G4310">
        <v>1</v>
      </c>
      <c r="H4310" t="s">
        <v>7705</v>
      </c>
    </row>
    <row r="4311" spans="1:8" x14ac:dyDescent="0.25">
      <c r="A4311" s="2" t="s">
        <v>2825</v>
      </c>
      <c r="B4311" s="2" t="s">
        <v>76</v>
      </c>
      <c r="C4311" s="2" t="s">
        <v>2826</v>
      </c>
      <c r="D4311" s="2" t="s">
        <v>50</v>
      </c>
      <c r="E4311" s="2" t="s">
        <v>70</v>
      </c>
      <c r="F4311" s="5">
        <v>442</v>
      </c>
      <c r="G4311">
        <v>1</v>
      </c>
      <c r="H4311" t="s">
        <v>7706</v>
      </c>
    </row>
    <row r="4312" spans="1:8" x14ac:dyDescent="0.25">
      <c r="A4312" s="2" t="s">
        <v>2827</v>
      </c>
      <c r="B4312" s="2" t="s">
        <v>76</v>
      </c>
      <c r="C4312" s="2" t="s">
        <v>119</v>
      </c>
      <c r="D4312" s="2" t="s">
        <v>50</v>
      </c>
      <c r="E4312" s="2" t="s">
        <v>70</v>
      </c>
      <c r="F4312" s="5">
        <v>607</v>
      </c>
      <c r="G4312">
        <v>1</v>
      </c>
      <c r="H4312" t="s">
        <v>7707</v>
      </c>
    </row>
    <row r="4313" spans="1:8" x14ac:dyDescent="0.25">
      <c r="A4313" s="2" t="s">
        <v>2828</v>
      </c>
      <c r="B4313" s="2" t="s">
        <v>76</v>
      </c>
      <c r="C4313" s="2" t="s">
        <v>119</v>
      </c>
      <c r="D4313" s="2" t="s">
        <v>50</v>
      </c>
      <c r="E4313" s="2" t="s">
        <v>70</v>
      </c>
      <c r="F4313" s="5">
        <v>1071</v>
      </c>
      <c r="G4313">
        <v>1</v>
      </c>
      <c r="H4313" t="s">
        <v>7708</v>
      </c>
    </row>
    <row r="4314" spans="1:8" x14ac:dyDescent="0.25">
      <c r="A4314" s="2" t="s">
        <v>2828</v>
      </c>
      <c r="B4314" s="2" t="s">
        <v>113</v>
      </c>
      <c r="C4314" s="2" t="s">
        <v>116</v>
      </c>
      <c r="D4314" s="2" t="s">
        <v>50</v>
      </c>
      <c r="E4314" s="2" t="s">
        <v>70</v>
      </c>
      <c r="F4314" s="5">
        <v>32</v>
      </c>
      <c r="G4314">
        <v>2</v>
      </c>
      <c r="H4314" t="s">
        <v>7709</v>
      </c>
    </row>
    <row r="4315" spans="1:8" x14ac:dyDescent="0.25">
      <c r="A4315" s="2" t="s">
        <v>2828</v>
      </c>
      <c r="B4315" s="2" t="s">
        <v>1052</v>
      </c>
      <c r="C4315" s="2" t="s">
        <v>1069</v>
      </c>
      <c r="D4315" s="2" t="s">
        <v>50</v>
      </c>
      <c r="E4315" s="2" t="s">
        <v>168</v>
      </c>
      <c r="F4315" s="5">
        <v>14</v>
      </c>
      <c r="G4315">
        <v>3</v>
      </c>
      <c r="H4315" t="s">
        <v>7710</v>
      </c>
    </row>
    <row r="4316" spans="1:8" x14ac:dyDescent="0.25">
      <c r="A4316" s="2" t="s">
        <v>2828</v>
      </c>
      <c r="B4316" s="2" t="s">
        <v>1052</v>
      </c>
      <c r="C4316" s="2" t="s">
        <v>1058</v>
      </c>
      <c r="D4316" s="2" t="s">
        <v>50</v>
      </c>
      <c r="E4316" s="2" t="s">
        <v>168</v>
      </c>
      <c r="F4316" s="5">
        <v>5</v>
      </c>
      <c r="G4316">
        <v>4</v>
      </c>
      <c r="H4316" t="s">
        <v>7711</v>
      </c>
    </row>
    <row r="4317" spans="1:8" x14ac:dyDescent="0.25">
      <c r="A4317" s="2" t="s">
        <v>2829</v>
      </c>
      <c r="B4317" s="2" t="s">
        <v>76</v>
      </c>
      <c r="C4317" s="2" t="s">
        <v>119</v>
      </c>
      <c r="D4317" s="2" t="s">
        <v>50</v>
      </c>
      <c r="E4317" s="2" t="s">
        <v>70</v>
      </c>
      <c r="F4317" s="5">
        <v>144</v>
      </c>
      <c r="G4317">
        <v>1</v>
      </c>
      <c r="H4317" t="s">
        <v>7712</v>
      </c>
    </row>
    <row r="4318" spans="1:8" x14ac:dyDescent="0.25">
      <c r="A4318" s="2" t="s">
        <v>2829</v>
      </c>
      <c r="B4318" s="2" t="s">
        <v>1052</v>
      </c>
      <c r="C4318" s="2" t="s">
        <v>1058</v>
      </c>
      <c r="D4318" s="2" t="s">
        <v>50</v>
      </c>
      <c r="E4318" s="2" t="s">
        <v>168</v>
      </c>
      <c r="F4318" s="5">
        <v>27</v>
      </c>
      <c r="G4318">
        <v>2</v>
      </c>
      <c r="H4318" t="s">
        <v>7713</v>
      </c>
    </row>
    <row r="4319" spans="1:8" x14ac:dyDescent="0.25">
      <c r="A4319" s="2" t="s">
        <v>2829</v>
      </c>
      <c r="B4319" s="2" t="s">
        <v>1052</v>
      </c>
      <c r="C4319" s="2" t="s">
        <v>1069</v>
      </c>
      <c r="D4319" s="2" t="s">
        <v>50</v>
      </c>
      <c r="E4319" s="2" t="s">
        <v>168</v>
      </c>
      <c r="F4319" s="5">
        <v>19</v>
      </c>
      <c r="G4319">
        <v>3</v>
      </c>
      <c r="H4319" t="s">
        <v>7714</v>
      </c>
    </row>
    <row r="4320" spans="1:8" x14ac:dyDescent="0.25">
      <c r="A4320" s="2" t="s">
        <v>2830</v>
      </c>
      <c r="B4320" s="2" t="s">
        <v>58</v>
      </c>
      <c r="C4320" s="2" t="s">
        <v>1066</v>
      </c>
      <c r="D4320" s="2" t="s">
        <v>50</v>
      </c>
      <c r="E4320" s="2" t="s">
        <v>70</v>
      </c>
      <c r="F4320" s="5">
        <v>188</v>
      </c>
      <c r="G4320">
        <v>1</v>
      </c>
      <c r="H4320" t="s">
        <v>7715</v>
      </c>
    </row>
    <row r="4321" spans="1:8" x14ac:dyDescent="0.25">
      <c r="A4321" s="2" t="s">
        <v>2830</v>
      </c>
      <c r="B4321" s="2" t="s">
        <v>76</v>
      </c>
      <c r="C4321" s="2" t="s">
        <v>897</v>
      </c>
      <c r="D4321" s="2" t="s">
        <v>50</v>
      </c>
      <c r="E4321" s="2" t="s">
        <v>70</v>
      </c>
      <c r="F4321" s="5">
        <v>162</v>
      </c>
      <c r="G4321">
        <v>2</v>
      </c>
      <c r="H4321" t="s">
        <v>7716</v>
      </c>
    </row>
    <row r="4322" spans="1:8" x14ac:dyDescent="0.25">
      <c r="A4322" s="2" t="s">
        <v>2830</v>
      </c>
      <c r="B4322" s="2" t="s">
        <v>1052</v>
      </c>
      <c r="C4322" s="2" t="s">
        <v>1061</v>
      </c>
      <c r="D4322" s="2" t="s">
        <v>50</v>
      </c>
      <c r="E4322" s="2" t="s">
        <v>168</v>
      </c>
      <c r="F4322" s="5">
        <v>2</v>
      </c>
      <c r="G4322">
        <v>3</v>
      </c>
      <c r="H4322" t="s">
        <v>7717</v>
      </c>
    </row>
    <row r="4323" spans="1:8" x14ac:dyDescent="0.25">
      <c r="A4323" s="2" t="s">
        <v>2831</v>
      </c>
      <c r="B4323" s="2" t="s">
        <v>76</v>
      </c>
      <c r="C4323" s="2" t="s">
        <v>897</v>
      </c>
      <c r="D4323" s="2" t="s">
        <v>50</v>
      </c>
      <c r="E4323" s="2" t="s">
        <v>70</v>
      </c>
      <c r="F4323" s="5">
        <v>1032</v>
      </c>
      <c r="G4323">
        <v>1</v>
      </c>
      <c r="H4323" t="s">
        <v>7718</v>
      </c>
    </row>
    <row r="4324" spans="1:8" x14ac:dyDescent="0.25">
      <c r="A4324" s="2" t="s">
        <v>2831</v>
      </c>
      <c r="B4324" s="2" t="s">
        <v>58</v>
      </c>
      <c r="C4324" s="2" t="s">
        <v>1066</v>
      </c>
      <c r="D4324" s="2" t="s">
        <v>50</v>
      </c>
      <c r="E4324" s="2" t="s">
        <v>70</v>
      </c>
      <c r="F4324" s="5">
        <v>8</v>
      </c>
      <c r="G4324">
        <v>2</v>
      </c>
      <c r="H4324" t="s">
        <v>7719</v>
      </c>
    </row>
    <row r="4325" spans="1:8" x14ac:dyDescent="0.25">
      <c r="A4325" s="2" t="s">
        <v>2832</v>
      </c>
      <c r="B4325" s="2" t="s">
        <v>76</v>
      </c>
      <c r="C4325" s="2" t="s">
        <v>897</v>
      </c>
      <c r="D4325" s="2" t="s">
        <v>50</v>
      </c>
      <c r="E4325" s="2" t="s">
        <v>70</v>
      </c>
      <c r="F4325" s="5">
        <v>187</v>
      </c>
      <c r="G4325">
        <v>1</v>
      </c>
      <c r="H4325" t="s">
        <v>7720</v>
      </c>
    </row>
    <row r="4326" spans="1:8" x14ac:dyDescent="0.25">
      <c r="A4326" s="2" t="s">
        <v>2832</v>
      </c>
      <c r="B4326" s="2" t="s">
        <v>58</v>
      </c>
      <c r="C4326" s="2" t="s">
        <v>721</v>
      </c>
      <c r="D4326" s="2" t="s">
        <v>50</v>
      </c>
      <c r="E4326" s="2" t="s">
        <v>70</v>
      </c>
      <c r="F4326" s="5">
        <v>56</v>
      </c>
      <c r="G4326">
        <v>2</v>
      </c>
      <c r="H4326" t="s">
        <v>7721</v>
      </c>
    </row>
    <row r="4327" spans="1:8" x14ac:dyDescent="0.25">
      <c r="A4327" s="2" t="s">
        <v>2832</v>
      </c>
      <c r="B4327" s="2" t="s">
        <v>58</v>
      </c>
      <c r="C4327" s="2" t="s">
        <v>1066</v>
      </c>
      <c r="D4327" s="2" t="s">
        <v>50</v>
      </c>
      <c r="E4327" s="2" t="s">
        <v>70</v>
      </c>
      <c r="F4327" s="5">
        <v>9</v>
      </c>
      <c r="G4327">
        <v>3</v>
      </c>
      <c r="H4327" t="s">
        <v>7722</v>
      </c>
    </row>
    <row r="4328" spans="1:8" x14ac:dyDescent="0.25">
      <c r="A4328" s="2" t="s">
        <v>2833</v>
      </c>
      <c r="B4328" s="2" t="s">
        <v>76</v>
      </c>
      <c r="C4328" s="2" t="s">
        <v>2826</v>
      </c>
      <c r="D4328" s="2" t="s">
        <v>50</v>
      </c>
      <c r="E4328" s="2" t="s">
        <v>70</v>
      </c>
      <c r="F4328" s="5">
        <v>507</v>
      </c>
      <c r="G4328">
        <v>1</v>
      </c>
      <c r="H4328" t="s">
        <v>7723</v>
      </c>
    </row>
    <row r="4329" spans="1:8" x14ac:dyDescent="0.25">
      <c r="A4329" s="2" t="s">
        <v>2833</v>
      </c>
      <c r="B4329" s="2" t="s">
        <v>76</v>
      </c>
      <c r="C4329" s="2" t="s">
        <v>897</v>
      </c>
      <c r="D4329" s="2" t="s">
        <v>50</v>
      </c>
      <c r="E4329" s="2" t="s">
        <v>70</v>
      </c>
      <c r="F4329" s="5">
        <v>201</v>
      </c>
      <c r="G4329">
        <v>2</v>
      </c>
      <c r="H4329" t="s">
        <v>7724</v>
      </c>
    </row>
    <row r="4330" spans="1:8" x14ac:dyDescent="0.25">
      <c r="A4330" s="2" t="s">
        <v>2834</v>
      </c>
      <c r="B4330" s="2" t="s">
        <v>76</v>
      </c>
      <c r="C4330" s="2" t="s">
        <v>2826</v>
      </c>
      <c r="D4330" s="2" t="s">
        <v>50</v>
      </c>
      <c r="E4330" s="2" t="s">
        <v>70</v>
      </c>
      <c r="F4330" s="5">
        <v>381</v>
      </c>
      <c r="G4330">
        <v>1</v>
      </c>
      <c r="H4330" t="s">
        <v>7725</v>
      </c>
    </row>
    <row r="4331" spans="1:8" x14ac:dyDescent="0.25">
      <c r="A4331" s="2" t="s">
        <v>2834</v>
      </c>
      <c r="B4331" s="2" t="s">
        <v>76</v>
      </c>
      <c r="C4331" s="2" t="s">
        <v>119</v>
      </c>
      <c r="D4331" s="2" t="s">
        <v>50</v>
      </c>
      <c r="E4331" s="2" t="s">
        <v>70</v>
      </c>
      <c r="F4331" s="5">
        <v>131</v>
      </c>
      <c r="G4331">
        <v>2</v>
      </c>
      <c r="H4331" t="s">
        <v>7726</v>
      </c>
    </row>
    <row r="4332" spans="1:8" x14ac:dyDescent="0.25">
      <c r="A4332" s="2" t="s">
        <v>2835</v>
      </c>
      <c r="B4332" s="2" t="s">
        <v>76</v>
      </c>
      <c r="C4332" s="2" t="s">
        <v>2826</v>
      </c>
      <c r="D4332" s="2" t="s">
        <v>50</v>
      </c>
      <c r="E4332" s="2" t="s">
        <v>70</v>
      </c>
      <c r="F4332" s="5">
        <v>607</v>
      </c>
      <c r="G4332">
        <v>1</v>
      </c>
      <c r="H4332" t="s">
        <v>7727</v>
      </c>
    </row>
    <row r="4333" spans="1:8" x14ac:dyDescent="0.25">
      <c r="A4333" s="2" t="s">
        <v>2835</v>
      </c>
      <c r="B4333" s="2" t="s">
        <v>76</v>
      </c>
      <c r="C4333" s="2" t="s">
        <v>119</v>
      </c>
      <c r="D4333" s="2" t="s">
        <v>50</v>
      </c>
      <c r="E4333" s="2" t="s">
        <v>70</v>
      </c>
      <c r="F4333" s="5">
        <v>1</v>
      </c>
      <c r="G4333">
        <v>2</v>
      </c>
      <c r="H4333" t="s">
        <v>7728</v>
      </c>
    </row>
    <row r="4334" spans="1:8" x14ac:dyDescent="0.25">
      <c r="A4334" s="2" t="s">
        <v>2836</v>
      </c>
      <c r="B4334" s="2" t="s">
        <v>76</v>
      </c>
      <c r="C4334" s="2" t="s">
        <v>2826</v>
      </c>
      <c r="D4334" s="2" t="s">
        <v>50</v>
      </c>
      <c r="E4334" s="2" t="s">
        <v>70</v>
      </c>
      <c r="F4334" s="5">
        <v>560</v>
      </c>
      <c r="G4334">
        <v>1</v>
      </c>
      <c r="H4334" t="s">
        <v>7729</v>
      </c>
    </row>
    <row r="4335" spans="1:8" x14ac:dyDescent="0.25">
      <c r="A4335" s="2" t="s">
        <v>2836</v>
      </c>
      <c r="B4335" s="2" t="s">
        <v>76</v>
      </c>
      <c r="C4335" s="2" t="s">
        <v>897</v>
      </c>
      <c r="D4335" s="2" t="s">
        <v>50</v>
      </c>
      <c r="E4335" s="2" t="s">
        <v>70</v>
      </c>
      <c r="F4335" s="5">
        <v>92</v>
      </c>
      <c r="G4335">
        <v>2</v>
      </c>
      <c r="H4335" t="s">
        <v>7730</v>
      </c>
    </row>
    <row r="4336" spans="1:8" x14ac:dyDescent="0.25">
      <c r="A4336" s="2" t="s">
        <v>2836</v>
      </c>
      <c r="B4336" s="2" t="s">
        <v>76</v>
      </c>
      <c r="C4336" s="2" t="s">
        <v>119</v>
      </c>
      <c r="D4336" s="2" t="s">
        <v>50</v>
      </c>
      <c r="E4336" s="2" t="s">
        <v>70</v>
      </c>
      <c r="F4336" s="5">
        <v>90</v>
      </c>
      <c r="G4336">
        <v>3</v>
      </c>
      <c r="H4336" t="s">
        <v>7731</v>
      </c>
    </row>
    <row r="4337" spans="1:8" x14ac:dyDescent="0.25">
      <c r="A4337" s="2" t="s">
        <v>2837</v>
      </c>
      <c r="B4337" s="2" t="s">
        <v>76</v>
      </c>
      <c r="C4337" s="2" t="s">
        <v>897</v>
      </c>
      <c r="D4337" s="2" t="s">
        <v>50</v>
      </c>
      <c r="E4337" s="2" t="s">
        <v>70</v>
      </c>
      <c r="F4337" s="5">
        <v>372</v>
      </c>
      <c r="G4337">
        <v>1</v>
      </c>
      <c r="H4337" t="s">
        <v>7732</v>
      </c>
    </row>
    <row r="4338" spans="1:8" x14ac:dyDescent="0.25">
      <c r="A4338" s="2" t="s">
        <v>2837</v>
      </c>
      <c r="B4338" s="2" t="s">
        <v>58</v>
      </c>
      <c r="C4338" s="2" t="s">
        <v>1066</v>
      </c>
      <c r="D4338" s="2" t="s">
        <v>50</v>
      </c>
      <c r="E4338" s="2" t="s">
        <v>70</v>
      </c>
      <c r="F4338" s="5">
        <v>117</v>
      </c>
      <c r="G4338">
        <v>2</v>
      </c>
      <c r="H4338" t="s">
        <v>7733</v>
      </c>
    </row>
    <row r="4339" spans="1:8" x14ac:dyDescent="0.25">
      <c r="A4339" s="2" t="s">
        <v>2837</v>
      </c>
      <c r="B4339" s="2" t="s">
        <v>76</v>
      </c>
      <c r="C4339" s="2" t="s">
        <v>2826</v>
      </c>
      <c r="D4339" s="2" t="s">
        <v>50</v>
      </c>
      <c r="E4339" s="2" t="s">
        <v>70</v>
      </c>
      <c r="F4339" s="5">
        <v>5</v>
      </c>
      <c r="G4339">
        <v>3</v>
      </c>
      <c r="H4339" t="s">
        <v>7734</v>
      </c>
    </row>
    <row r="4340" spans="1:8" x14ac:dyDescent="0.25">
      <c r="A4340" s="2" t="s">
        <v>2837</v>
      </c>
      <c r="B4340" s="2" t="s">
        <v>76</v>
      </c>
      <c r="C4340" s="2" t="s">
        <v>893</v>
      </c>
      <c r="D4340" s="2" t="s">
        <v>50</v>
      </c>
      <c r="E4340" s="2" t="s">
        <v>70</v>
      </c>
      <c r="F4340" s="5">
        <v>5</v>
      </c>
      <c r="G4340">
        <v>4</v>
      </c>
      <c r="H4340" t="s">
        <v>7735</v>
      </c>
    </row>
    <row r="4341" spans="1:8" x14ac:dyDescent="0.25">
      <c r="A4341" s="2" t="s">
        <v>2837</v>
      </c>
      <c r="B4341" s="2" t="s">
        <v>76</v>
      </c>
      <c r="C4341" s="2" t="s">
        <v>119</v>
      </c>
      <c r="D4341" s="2" t="s">
        <v>50</v>
      </c>
      <c r="E4341" s="2" t="s">
        <v>70</v>
      </c>
      <c r="F4341" s="5">
        <v>3</v>
      </c>
      <c r="G4341">
        <v>5</v>
      </c>
      <c r="H4341" t="s">
        <v>7736</v>
      </c>
    </row>
    <row r="4342" spans="1:8" x14ac:dyDescent="0.25">
      <c r="A4342" s="2" t="s">
        <v>2838</v>
      </c>
      <c r="B4342" s="2" t="s">
        <v>76</v>
      </c>
      <c r="C4342" s="2" t="s">
        <v>119</v>
      </c>
      <c r="D4342" s="2" t="s">
        <v>50</v>
      </c>
      <c r="E4342" s="2" t="s">
        <v>70</v>
      </c>
      <c r="F4342" s="5">
        <v>209</v>
      </c>
      <c r="G4342">
        <v>1</v>
      </c>
      <c r="H4342" t="s">
        <v>7737</v>
      </c>
    </row>
    <row r="4343" spans="1:8" x14ac:dyDescent="0.25">
      <c r="A4343" s="2" t="s">
        <v>2838</v>
      </c>
      <c r="B4343" s="2" t="s">
        <v>76</v>
      </c>
      <c r="C4343" s="2" t="s">
        <v>2826</v>
      </c>
      <c r="D4343" s="2" t="s">
        <v>50</v>
      </c>
      <c r="E4343" s="2" t="s">
        <v>70</v>
      </c>
      <c r="F4343" s="5">
        <v>4</v>
      </c>
      <c r="G4343">
        <v>2</v>
      </c>
      <c r="H4343" t="s">
        <v>7738</v>
      </c>
    </row>
    <row r="4344" spans="1:8" x14ac:dyDescent="0.25">
      <c r="A4344" s="2" t="s">
        <v>2839</v>
      </c>
      <c r="B4344" s="2" t="s">
        <v>76</v>
      </c>
      <c r="C4344" s="2" t="s">
        <v>897</v>
      </c>
      <c r="D4344" s="2" t="s">
        <v>50</v>
      </c>
      <c r="E4344" s="2" t="s">
        <v>70</v>
      </c>
      <c r="F4344" s="5">
        <v>251</v>
      </c>
      <c r="G4344">
        <v>1</v>
      </c>
      <c r="H4344" t="s">
        <v>7739</v>
      </c>
    </row>
    <row r="4345" spans="1:8" x14ac:dyDescent="0.25">
      <c r="A4345" s="2" t="s">
        <v>2839</v>
      </c>
      <c r="B4345" s="2" t="s">
        <v>76</v>
      </c>
      <c r="C4345" s="2" t="s">
        <v>119</v>
      </c>
      <c r="D4345" s="2" t="s">
        <v>50</v>
      </c>
      <c r="E4345" s="2" t="s">
        <v>70</v>
      </c>
      <c r="F4345" s="5">
        <v>70</v>
      </c>
      <c r="G4345">
        <v>2</v>
      </c>
      <c r="H4345" t="s">
        <v>7740</v>
      </c>
    </row>
    <row r="4346" spans="1:8" x14ac:dyDescent="0.25">
      <c r="A4346" s="2" t="s">
        <v>2839</v>
      </c>
      <c r="B4346" s="2" t="s">
        <v>76</v>
      </c>
      <c r="C4346" s="2" t="s">
        <v>2826</v>
      </c>
      <c r="D4346" s="2" t="s">
        <v>50</v>
      </c>
      <c r="E4346" s="2" t="s">
        <v>70</v>
      </c>
      <c r="F4346" s="5">
        <v>3</v>
      </c>
      <c r="G4346">
        <v>3</v>
      </c>
      <c r="H4346" t="s">
        <v>7741</v>
      </c>
    </row>
    <row r="4347" spans="1:8" x14ac:dyDescent="0.25">
      <c r="A4347" s="2" t="s">
        <v>2839</v>
      </c>
      <c r="B4347" s="2" t="s">
        <v>1052</v>
      </c>
      <c r="C4347" s="2" t="s">
        <v>1069</v>
      </c>
      <c r="D4347" s="2" t="s">
        <v>50</v>
      </c>
      <c r="E4347" s="2" t="s">
        <v>168</v>
      </c>
      <c r="F4347" s="5">
        <v>1</v>
      </c>
      <c r="G4347">
        <v>4</v>
      </c>
      <c r="H4347" t="s">
        <v>7742</v>
      </c>
    </row>
    <row r="4348" spans="1:8" x14ac:dyDescent="0.25">
      <c r="A4348" s="2" t="s">
        <v>2840</v>
      </c>
      <c r="B4348" s="2" t="s">
        <v>76</v>
      </c>
      <c r="C4348" s="2" t="s">
        <v>119</v>
      </c>
      <c r="D4348" s="2" t="s">
        <v>50</v>
      </c>
      <c r="E4348" s="2" t="s">
        <v>70</v>
      </c>
      <c r="F4348" s="5">
        <v>814</v>
      </c>
      <c r="G4348">
        <v>1</v>
      </c>
      <c r="H4348" t="s">
        <v>7743</v>
      </c>
    </row>
    <row r="4349" spans="1:8" x14ac:dyDescent="0.25">
      <c r="A4349" s="2" t="s">
        <v>2840</v>
      </c>
      <c r="B4349" s="2" t="s">
        <v>76</v>
      </c>
      <c r="C4349" s="2" t="s">
        <v>893</v>
      </c>
      <c r="D4349" s="2" t="s">
        <v>50</v>
      </c>
      <c r="E4349" s="2" t="s">
        <v>70</v>
      </c>
      <c r="F4349" s="5">
        <v>5</v>
      </c>
      <c r="G4349">
        <v>2</v>
      </c>
      <c r="H4349" t="s">
        <v>7744</v>
      </c>
    </row>
    <row r="4350" spans="1:8" x14ac:dyDescent="0.25">
      <c r="A4350" s="2" t="s">
        <v>2841</v>
      </c>
      <c r="B4350" s="2" t="s">
        <v>76</v>
      </c>
      <c r="C4350" s="2" t="s">
        <v>2826</v>
      </c>
      <c r="D4350" s="2" t="s">
        <v>50</v>
      </c>
      <c r="E4350" s="2" t="s">
        <v>70</v>
      </c>
      <c r="F4350" s="5">
        <v>5</v>
      </c>
      <c r="G4350">
        <v>1</v>
      </c>
      <c r="H4350" t="s">
        <v>7745</v>
      </c>
    </row>
    <row r="4351" spans="1:8" x14ac:dyDescent="0.25">
      <c r="A4351" s="2" t="s">
        <v>2842</v>
      </c>
      <c r="B4351" s="2" t="s">
        <v>58</v>
      </c>
      <c r="C4351" s="2" t="s">
        <v>109</v>
      </c>
      <c r="D4351" s="2" t="s">
        <v>50</v>
      </c>
      <c r="E4351" s="2" t="s">
        <v>70</v>
      </c>
      <c r="F4351" s="5">
        <v>650</v>
      </c>
      <c r="G4351">
        <v>1</v>
      </c>
      <c r="H4351" t="s">
        <v>7746</v>
      </c>
    </row>
    <row r="4352" spans="1:8" x14ac:dyDescent="0.25">
      <c r="A4352" s="2" t="s">
        <v>2842</v>
      </c>
      <c r="B4352" s="2" t="s">
        <v>58</v>
      </c>
      <c r="C4352" s="2" t="s">
        <v>81</v>
      </c>
      <c r="D4352" s="2" t="s">
        <v>50</v>
      </c>
      <c r="E4352" s="2" t="s">
        <v>70</v>
      </c>
      <c r="F4352" s="5">
        <v>1</v>
      </c>
      <c r="G4352">
        <v>2</v>
      </c>
      <c r="H4352" t="s">
        <v>7747</v>
      </c>
    </row>
    <row r="4353" spans="1:8" x14ac:dyDescent="0.25">
      <c r="A4353" s="2" t="s">
        <v>2843</v>
      </c>
      <c r="B4353" s="2" t="s">
        <v>58</v>
      </c>
      <c r="C4353" s="2" t="s">
        <v>81</v>
      </c>
      <c r="D4353" s="2" t="s">
        <v>50</v>
      </c>
      <c r="E4353" s="2" t="s">
        <v>70</v>
      </c>
      <c r="F4353" s="5">
        <v>539</v>
      </c>
      <c r="G4353">
        <v>1</v>
      </c>
      <c r="H4353" t="s">
        <v>7748</v>
      </c>
    </row>
    <row r="4354" spans="1:8" x14ac:dyDescent="0.25">
      <c r="A4354" s="2" t="s">
        <v>2843</v>
      </c>
      <c r="B4354" s="2" t="s">
        <v>58</v>
      </c>
      <c r="C4354" s="2" t="s">
        <v>109</v>
      </c>
      <c r="D4354" s="2" t="s">
        <v>50</v>
      </c>
      <c r="E4354" s="2" t="s">
        <v>70</v>
      </c>
      <c r="F4354" s="5">
        <v>371</v>
      </c>
      <c r="G4354">
        <v>2</v>
      </c>
      <c r="H4354" t="s">
        <v>7749</v>
      </c>
    </row>
    <row r="4355" spans="1:8" x14ac:dyDescent="0.25">
      <c r="A4355" s="2" t="s">
        <v>2844</v>
      </c>
      <c r="B4355" s="2" t="s">
        <v>140</v>
      </c>
      <c r="C4355" s="2" t="s">
        <v>2845</v>
      </c>
      <c r="D4355" s="2" t="s">
        <v>50</v>
      </c>
      <c r="E4355" s="2" t="s">
        <v>70</v>
      </c>
      <c r="F4355" s="5">
        <v>928</v>
      </c>
      <c r="G4355">
        <v>1</v>
      </c>
      <c r="H4355" t="s">
        <v>7750</v>
      </c>
    </row>
    <row r="4356" spans="1:8" x14ac:dyDescent="0.25">
      <c r="A4356" s="2" t="s">
        <v>2844</v>
      </c>
      <c r="B4356" s="2" t="s">
        <v>140</v>
      </c>
      <c r="C4356" s="2" t="s">
        <v>892</v>
      </c>
      <c r="D4356" s="2" t="s">
        <v>50</v>
      </c>
      <c r="E4356" s="2" t="s">
        <v>70</v>
      </c>
      <c r="F4356" s="5">
        <v>51</v>
      </c>
      <c r="G4356">
        <v>2</v>
      </c>
      <c r="H4356" t="s">
        <v>7751</v>
      </c>
    </row>
    <row r="4357" spans="1:8" x14ac:dyDescent="0.25">
      <c r="A4357" s="2" t="s">
        <v>2846</v>
      </c>
      <c r="B4357" s="2" t="s">
        <v>140</v>
      </c>
      <c r="C4357" s="2" t="s">
        <v>2845</v>
      </c>
      <c r="D4357" s="2" t="s">
        <v>50</v>
      </c>
      <c r="E4357" s="2" t="s">
        <v>70</v>
      </c>
      <c r="F4357" s="5">
        <v>618</v>
      </c>
      <c r="G4357">
        <v>1</v>
      </c>
      <c r="H4357" t="s">
        <v>7752</v>
      </c>
    </row>
    <row r="4358" spans="1:8" x14ac:dyDescent="0.25">
      <c r="A4358" s="2" t="s">
        <v>2846</v>
      </c>
      <c r="B4358" s="2" t="s">
        <v>140</v>
      </c>
      <c r="C4358" s="2" t="s">
        <v>892</v>
      </c>
      <c r="D4358" s="2" t="s">
        <v>50</v>
      </c>
      <c r="E4358" s="2" t="s">
        <v>70</v>
      </c>
      <c r="F4358" s="5">
        <v>87</v>
      </c>
      <c r="G4358">
        <v>2</v>
      </c>
      <c r="H4358" t="s">
        <v>7753</v>
      </c>
    </row>
    <row r="4359" spans="1:8" x14ac:dyDescent="0.25">
      <c r="A4359" s="2" t="s">
        <v>2846</v>
      </c>
      <c r="B4359" s="2" t="s">
        <v>140</v>
      </c>
      <c r="C4359" s="2" t="s">
        <v>2458</v>
      </c>
      <c r="D4359" s="2" t="s">
        <v>50</v>
      </c>
      <c r="E4359" s="2" t="s">
        <v>70</v>
      </c>
      <c r="F4359" s="5">
        <v>1</v>
      </c>
      <c r="G4359">
        <v>3</v>
      </c>
      <c r="H4359" t="s">
        <v>7754</v>
      </c>
    </row>
    <row r="4360" spans="1:8" x14ac:dyDescent="0.25">
      <c r="A4360" s="2" t="s">
        <v>2847</v>
      </c>
      <c r="B4360" s="2" t="s">
        <v>140</v>
      </c>
      <c r="C4360" s="2" t="s">
        <v>141</v>
      </c>
      <c r="D4360" s="2" t="s">
        <v>50</v>
      </c>
      <c r="E4360" s="2" t="s">
        <v>70</v>
      </c>
      <c r="F4360" s="5">
        <v>758</v>
      </c>
      <c r="G4360">
        <v>1</v>
      </c>
      <c r="H4360" t="s">
        <v>7755</v>
      </c>
    </row>
    <row r="4361" spans="1:8" x14ac:dyDescent="0.25">
      <c r="A4361" s="2" t="s">
        <v>2848</v>
      </c>
      <c r="B4361" s="2" t="s">
        <v>140</v>
      </c>
      <c r="C4361" s="2" t="s">
        <v>141</v>
      </c>
      <c r="D4361" s="2" t="s">
        <v>50</v>
      </c>
      <c r="E4361" s="2" t="s">
        <v>70</v>
      </c>
      <c r="F4361" s="5">
        <v>537</v>
      </c>
      <c r="G4361">
        <v>1</v>
      </c>
      <c r="H4361" t="s">
        <v>7756</v>
      </c>
    </row>
    <row r="4362" spans="1:8" x14ac:dyDescent="0.25">
      <c r="A4362" s="2" t="s">
        <v>2849</v>
      </c>
      <c r="B4362" s="2" t="s">
        <v>140</v>
      </c>
      <c r="C4362" s="2" t="s">
        <v>2845</v>
      </c>
      <c r="D4362" s="2" t="s">
        <v>50</v>
      </c>
      <c r="E4362" s="2" t="s">
        <v>70</v>
      </c>
      <c r="F4362" s="5">
        <v>595</v>
      </c>
      <c r="G4362">
        <v>1</v>
      </c>
      <c r="H4362" t="s">
        <v>7757</v>
      </c>
    </row>
    <row r="4363" spans="1:8" x14ac:dyDescent="0.25">
      <c r="A4363" s="2" t="s">
        <v>2849</v>
      </c>
      <c r="B4363" s="2" t="s">
        <v>140</v>
      </c>
      <c r="C4363" s="2" t="s">
        <v>141</v>
      </c>
      <c r="D4363" s="2" t="s">
        <v>50</v>
      </c>
      <c r="E4363" s="2" t="s">
        <v>70</v>
      </c>
      <c r="F4363" s="5">
        <v>338</v>
      </c>
      <c r="G4363">
        <v>2</v>
      </c>
      <c r="H4363" t="s">
        <v>7758</v>
      </c>
    </row>
    <row r="4364" spans="1:8" x14ac:dyDescent="0.25">
      <c r="A4364" s="2" t="s">
        <v>2849</v>
      </c>
      <c r="B4364" s="2" t="s">
        <v>140</v>
      </c>
      <c r="C4364" s="2" t="s">
        <v>760</v>
      </c>
      <c r="D4364" s="2" t="s">
        <v>50</v>
      </c>
      <c r="E4364" s="2" t="s">
        <v>70</v>
      </c>
      <c r="F4364" s="5">
        <v>99</v>
      </c>
      <c r="G4364">
        <v>3</v>
      </c>
      <c r="H4364" t="s">
        <v>7759</v>
      </c>
    </row>
    <row r="4365" spans="1:8" x14ac:dyDescent="0.25">
      <c r="A4365" s="2" t="s">
        <v>2849</v>
      </c>
      <c r="B4365" s="2" t="s">
        <v>140</v>
      </c>
      <c r="C4365" s="2" t="s">
        <v>2458</v>
      </c>
      <c r="D4365" s="2" t="s">
        <v>50</v>
      </c>
      <c r="E4365" s="2" t="s">
        <v>70</v>
      </c>
      <c r="F4365" s="5">
        <v>8</v>
      </c>
      <c r="G4365">
        <v>4</v>
      </c>
      <c r="H4365" t="s">
        <v>7760</v>
      </c>
    </row>
    <row r="4366" spans="1:8" x14ac:dyDescent="0.25">
      <c r="A4366" s="2" t="s">
        <v>2850</v>
      </c>
      <c r="B4366" s="2" t="s">
        <v>58</v>
      </c>
      <c r="C4366" s="2" t="s">
        <v>109</v>
      </c>
      <c r="D4366" s="2" t="s">
        <v>50</v>
      </c>
      <c r="E4366" s="2" t="s">
        <v>70</v>
      </c>
      <c r="F4366" s="5">
        <v>728</v>
      </c>
      <c r="G4366">
        <v>1</v>
      </c>
      <c r="H4366" t="s">
        <v>7761</v>
      </c>
    </row>
    <row r="4367" spans="1:8" x14ac:dyDescent="0.25">
      <c r="A4367" s="2" t="s">
        <v>2851</v>
      </c>
      <c r="B4367" s="2" t="s">
        <v>58</v>
      </c>
      <c r="C4367" s="2" t="s">
        <v>109</v>
      </c>
      <c r="D4367" s="2" t="s">
        <v>50</v>
      </c>
      <c r="E4367" s="2" t="s">
        <v>70</v>
      </c>
      <c r="F4367" s="5">
        <v>960</v>
      </c>
      <c r="G4367">
        <v>1</v>
      </c>
      <c r="H4367" t="s">
        <v>7762</v>
      </c>
    </row>
    <row r="4368" spans="1:8" x14ac:dyDescent="0.25">
      <c r="A4368" s="2" t="s">
        <v>2851</v>
      </c>
      <c r="B4368" s="2" t="s">
        <v>140</v>
      </c>
      <c r="C4368" s="2" t="s">
        <v>2845</v>
      </c>
      <c r="D4368" s="2" t="s">
        <v>50</v>
      </c>
      <c r="E4368" s="2" t="s">
        <v>70</v>
      </c>
      <c r="F4368" s="5">
        <v>10</v>
      </c>
      <c r="G4368">
        <v>2</v>
      </c>
      <c r="H4368" t="s">
        <v>7763</v>
      </c>
    </row>
    <row r="4369" spans="1:8" x14ac:dyDescent="0.25">
      <c r="A4369" s="2" t="s">
        <v>2851</v>
      </c>
      <c r="B4369" s="2" t="s">
        <v>140</v>
      </c>
      <c r="C4369" s="2" t="s">
        <v>892</v>
      </c>
      <c r="D4369" s="2" t="s">
        <v>50</v>
      </c>
      <c r="E4369" s="2" t="s">
        <v>70</v>
      </c>
      <c r="F4369" s="5">
        <v>2</v>
      </c>
      <c r="G4369">
        <v>3</v>
      </c>
      <c r="H4369" t="s">
        <v>7764</v>
      </c>
    </row>
    <row r="4370" spans="1:8" x14ac:dyDescent="0.25">
      <c r="A4370" s="2" t="s">
        <v>2852</v>
      </c>
      <c r="B4370" s="2" t="s">
        <v>58</v>
      </c>
      <c r="C4370" s="2" t="s">
        <v>109</v>
      </c>
      <c r="D4370" s="2" t="s">
        <v>50</v>
      </c>
      <c r="E4370" s="2" t="s">
        <v>70</v>
      </c>
      <c r="F4370" s="5">
        <v>336</v>
      </c>
      <c r="G4370">
        <v>1</v>
      </c>
      <c r="H4370" t="s">
        <v>7765</v>
      </c>
    </row>
    <row r="4371" spans="1:8" x14ac:dyDescent="0.25">
      <c r="A4371" s="2" t="s">
        <v>2853</v>
      </c>
      <c r="B4371" s="2" t="s">
        <v>58</v>
      </c>
      <c r="C4371" s="2" t="s">
        <v>109</v>
      </c>
      <c r="D4371" s="2" t="s">
        <v>50</v>
      </c>
      <c r="E4371" s="2" t="s">
        <v>70</v>
      </c>
      <c r="F4371" s="5">
        <v>254</v>
      </c>
      <c r="G4371">
        <v>1</v>
      </c>
      <c r="H4371" t="s">
        <v>7766</v>
      </c>
    </row>
    <row r="4372" spans="1:8" x14ac:dyDescent="0.25">
      <c r="A4372" s="2" t="s">
        <v>2853</v>
      </c>
      <c r="B4372" s="2" t="s">
        <v>58</v>
      </c>
      <c r="C4372" s="2" t="s">
        <v>81</v>
      </c>
      <c r="D4372" s="2" t="s">
        <v>50</v>
      </c>
      <c r="E4372" s="2" t="s">
        <v>70</v>
      </c>
      <c r="F4372" s="5">
        <v>125</v>
      </c>
      <c r="G4372">
        <v>2</v>
      </c>
      <c r="H4372" t="s">
        <v>7767</v>
      </c>
    </row>
    <row r="4373" spans="1:8" x14ac:dyDescent="0.25">
      <c r="A4373" s="2" t="s">
        <v>2854</v>
      </c>
      <c r="B4373" s="2" t="s">
        <v>140</v>
      </c>
      <c r="C4373" s="2" t="s">
        <v>892</v>
      </c>
      <c r="D4373" s="2" t="s">
        <v>50</v>
      </c>
      <c r="E4373" s="2" t="s">
        <v>70</v>
      </c>
      <c r="F4373" s="5">
        <v>332</v>
      </c>
      <c r="G4373">
        <v>1</v>
      </c>
      <c r="H4373" t="s">
        <v>7768</v>
      </c>
    </row>
    <row r="4374" spans="1:8" x14ac:dyDescent="0.25">
      <c r="A4374" s="2" t="s">
        <v>2855</v>
      </c>
      <c r="B4374" s="2" t="s">
        <v>140</v>
      </c>
      <c r="C4374" s="2" t="s">
        <v>141</v>
      </c>
      <c r="D4374" s="2" t="s">
        <v>50</v>
      </c>
      <c r="E4374" s="2" t="s">
        <v>70</v>
      </c>
      <c r="F4374" s="5">
        <v>623</v>
      </c>
      <c r="G4374">
        <v>1</v>
      </c>
      <c r="H4374" t="s">
        <v>7769</v>
      </c>
    </row>
    <row r="4375" spans="1:8" x14ac:dyDescent="0.25">
      <c r="A4375" s="2" t="s">
        <v>2856</v>
      </c>
      <c r="B4375" s="2" t="s">
        <v>58</v>
      </c>
      <c r="C4375" s="2" t="s">
        <v>109</v>
      </c>
      <c r="D4375" s="2" t="s">
        <v>50</v>
      </c>
      <c r="E4375" s="2" t="s">
        <v>70</v>
      </c>
      <c r="F4375" s="5">
        <v>306</v>
      </c>
      <c r="G4375">
        <v>1</v>
      </c>
      <c r="H4375" t="s">
        <v>7770</v>
      </c>
    </row>
    <row r="4376" spans="1:8" x14ac:dyDescent="0.25">
      <c r="A4376" s="2" t="s">
        <v>2856</v>
      </c>
      <c r="B4376" s="2" t="s">
        <v>140</v>
      </c>
      <c r="C4376" s="2" t="s">
        <v>141</v>
      </c>
      <c r="D4376" s="2" t="s">
        <v>50</v>
      </c>
      <c r="E4376" s="2" t="s">
        <v>70</v>
      </c>
      <c r="F4376" s="5">
        <v>6</v>
      </c>
      <c r="G4376">
        <v>2</v>
      </c>
      <c r="H4376" t="s">
        <v>7771</v>
      </c>
    </row>
    <row r="4377" spans="1:8" x14ac:dyDescent="0.25">
      <c r="A4377" s="2" t="s">
        <v>2856</v>
      </c>
      <c r="B4377" s="2" t="s">
        <v>140</v>
      </c>
      <c r="C4377" s="2" t="s">
        <v>2845</v>
      </c>
      <c r="D4377" s="2" t="s">
        <v>50</v>
      </c>
      <c r="E4377" s="2" t="s">
        <v>70</v>
      </c>
      <c r="F4377" s="5">
        <v>1</v>
      </c>
      <c r="G4377">
        <v>3</v>
      </c>
      <c r="H4377" t="s">
        <v>7772</v>
      </c>
    </row>
    <row r="4378" spans="1:8" x14ac:dyDescent="0.25">
      <c r="A4378" s="2" t="s">
        <v>2857</v>
      </c>
      <c r="B4378" s="2" t="s">
        <v>58</v>
      </c>
      <c r="C4378" s="2" t="s">
        <v>109</v>
      </c>
      <c r="D4378" s="2" t="s">
        <v>50</v>
      </c>
      <c r="E4378" s="2" t="s">
        <v>70</v>
      </c>
      <c r="F4378" s="5">
        <v>595</v>
      </c>
      <c r="G4378">
        <v>1</v>
      </c>
      <c r="H4378" t="s">
        <v>7773</v>
      </c>
    </row>
    <row r="4379" spans="1:8" x14ac:dyDescent="0.25">
      <c r="A4379" s="2" t="s">
        <v>2857</v>
      </c>
      <c r="B4379" s="2" t="s">
        <v>140</v>
      </c>
      <c r="C4379" s="2" t="s">
        <v>141</v>
      </c>
      <c r="D4379" s="2" t="s">
        <v>50</v>
      </c>
      <c r="E4379" s="2" t="s">
        <v>70</v>
      </c>
      <c r="F4379" s="5">
        <v>41</v>
      </c>
      <c r="G4379">
        <v>2</v>
      </c>
      <c r="H4379" t="s">
        <v>7774</v>
      </c>
    </row>
    <row r="4380" spans="1:8" x14ac:dyDescent="0.25">
      <c r="A4380" s="2" t="s">
        <v>2858</v>
      </c>
      <c r="B4380" s="2" t="s">
        <v>58</v>
      </c>
      <c r="C4380" s="2" t="s">
        <v>901</v>
      </c>
      <c r="D4380" s="2" t="s">
        <v>50</v>
      </c>
      <c r="E4380" s="2" t="s">
        <v>70</v>
      </c>
      <c r="F4380" s="5">
        <v>715</v>
      </c>
      <c r="G4380">
        <v>1</v>
      </c>
      <c r="H4380" t="s">
        <v>7775</v>
      </c>
    </row>
    <row r="4381" spans="1:8" x14ac:dyDescent="0.25">
      <c r="A4381" s="2" t="s">
        <v>2859</v>
      </c>
      <c r="B4381" s="2" t="s">
        <v>58</v>
      </c>
      <c r="C4381" s="2" t="s">
        <v>901</v>
      </c>
      <c r="D4381" s="2" t="s">
        <v>50</v>
      </c>
      <c r="E4381" s="2" t="s">
        <v>70</v>
      </c>
      <c r="F4381" s="5">
        <v>924</v>
      </c>
      <c r="G4381">
        <v>1</v>
      </c>
      <c r="H4381" t="s">
        <v>7776</v>
      </c>
    </row>
    <row r="4382" spans="1:8" x14ac:dyDescent="0.25">
      <c r="A4382" s="2" t="s">
        <v>2859</v>
      </c>
      <c r="B4382" s="2" t="s">
        <v>140</v>
      </c>
      <c r="C4382" s="2" t="s">
        <v>892</v>
      </c>
      <c r="D4382" s="2" t="s">
        <v>50</v>
      </c>
      <c r="E4382" s="2" t="s">
        <v>70</v>
      </c>
      <c r="F4382" s="5">
        <v>198</v>
      </c>
      <c r="G4382">
        <v>2</v>
      </c>
      <c r="H4382" t="s">
        <v>7777</v>
      </c>
    </row>
    <row r="4383" spans="1:8" x14ac:dyDescent="0.25">
      <c r="A4383" s="2" t="s">
        <v>2860</v>
      </c>
      <c r="B4383" s="2" t="s">
        <v>58</v>
      </c>
      <c r="C4383" s="2" t="s">
        <v>901</v>
      </c>
      <c r="D4383" s="2" t="s">
        <v>50</v>
      </c>
      <c r="E4383" s="2" t="s">
        <v>70</v>
      </c>
      <c r="F4383" s="5">
        <v>566</v>
      </c>
      <c r="G4383">
        <v>1</v>
      </c>
      <c r="H4383" t="s">
        <v>7778</v>
      </c>
    </row>
    <row r="4384" spans="1:8" x14ac:dyDescent="0.25">
      <c r="A4384" s="2" t="s">
        <v>2860</v>
      </c>
      <c r="B4384" s="2" t="s">
        <v>140</v>
      </c>
      <c r="C4384" s="2" t="s">
        <v>892</v>
      </c>
      <c r="D4384" s="2" t="s">
        <v>50</v>
      </c>
      <c r="E4384" s="2" t="s">
        <v>70</v>
      </c>
      <c r="F4384" s="5">
        <v>83</v>
      </c>
      <c r="G4384">
        <v>2</v>
      </c>
      <c r="H4384" t="s">
        <v>7779</v>
      </c>
    </row>
    <row r="4385" spans="1:8" x14ac:dyDescent="0.25">
      <c r="A4385" s="2" t="s">
        <v>2860</v>
      </c>
      <c r="B4385" s="2" t="s">
        <v>58</v>
      </c>
      <c r="C4385" s="2" t="s">
        <v>109</v>
      </c>
      <c r="D4385" s="2" t="s">
        <v>50</v>
      </c>
      <c r="E4385" s="2" t="s">
        <v>70</v>
      </c>
      <c r="F4385" s="5">
        <v>9</v>
      </c>
      <c r="G4385">
        <v>3</v>
      </c>
      <c r="H4385" t="s">
        <v>7780</v>
      </c>
    </row>
    <row r="4386" spans="1:8" x14ac:dyDescent="0.25">
      <c r="A4386" s="2" t="s">
        <v>2861</v>
      </c>
      <c r="B4386" s="2" t="s">
        <v>58</v>
      </c>
      <c r="C4386" s="2" t="s">
        <v>109</v>
      </c>
      <c r="D4386" s="2" t="s">
        <v>50</v>
      </c>
      <c r="E4386" s="2" t="s">
        <v>70</v>
      </c>
      <c r="F4386" s="5">
        <v>467</v>
      </c>
      <c r="G4386">
        <v>1</v>
      </c>
      <c r="H4386" t="s">
        <v>7781</v>
      </c>
    </row>
    <row r="4387" spans="1:8" x14ac:dyDescent="0.25">
      <c r="A4387" s="2" t="s">
        <v>2861</v>
      </c>
      <c r="B4387" s="2" t="s">
        <v>58</v>
      </c>
      <c r="C4387" s="2" t="s">
        <v>901</v>
      </c>
      <c r="D4387" s="2" t="s">
        <v>50</v>
      </c>
      <c r="E4387" s="2" t="s">
        <v>70</v>
      </c>
      <c r="F4387" s="5">
        <v>38</v>
      </c>
      <c r="G4387">
        <v>2</v>
      </c>
      <c r="H4387" t="s">
        <v>7782</v>
      </c>
    </row>
    <row r="4388" spans="1:8" x14ac:dyDescent="0.25">
      <c r="A4388" s="2" t="s">
        <v>2862</v>
      </c>
      <c r="B4388" s="2" t="s">
        <v>58</v>
      </c>
      <c r="C4388" s="2" t="s">
        <v>109</v>
      </c>
      <c r="D4388" s="2" t="s">
        <v>50</v>
      </c>
      <c r="E4388" s="2" t="s">
        <v>70</v>
      </c>
      <c r="F4388" s="5">
        <v>373</v>
      </c>
      <c r="G4388">
        <v>1</v>
      </c>
      <c r="H4388" t="s">
        <v>7783</v>
      </c>
    </row>
    <row r="4389" spans="1:8" x14ac:dyDescent="0.25">
      <c r="A4389" s="2" t="s">
        <v>2862</v>
      </c>
      <c r="B4389" s="2" t="s">
        <v>58</v>
      </c>
      <c r="C4389" s="2" t="s">
        <v>901</v>
      </c>
      <c r="D4389" s="2" t="s">
        <v>50</v>
      </c>
      <c r="E4389" s="2" t="s">
        <v>70</v>
      </c>
      <c r="F4389" s="5">
        <v>132</v>
      </c>
      <c r="G4389">
        <v>2</v>
      </c>
      <c r="H4389" t="s">
        <v>7784</v>
      </c>
    </row>
    <row r="4390" spans="1:8" x14ac:dyDescent="0.25">
      <c r="A4390" s="2" t="s">
        <v>2863</v>
      </c>
      <c r="B4390" s="2" t="s">
        <v>58</v>
      </c>
      <c r="C4390" s="2" t="s">
        <v>901</v>
      </c>
      <c r="D4390" s="2" t="s">
        <v>50</v>
      </c>
      <c r="E4390" s="2" t="s">
        <v>70</v>
      </c>
      <c r="F4390" s="5">
        <v>670</v>
      </c>
      <c r="G4390">
        <v>1</v>
      </c>
      <c r="H4390" t="s">
        <v>7785</v>
      </c>
    </row>
    <row r="4391" spans="1:8" x14ac:dyDescent="0.25">
      <c r="A4391" s="2" t="s">
        <v>2863</v>
      </c>
      <c r="B4391" s="2" t="s">
        <v>58</v>
      </c>
      <c r="C4391" s="2" t="s">
        <v>126</v>
      </c>
      <c r="D4391" s="2" t="s">
        <v>50</v>
      </c>
      <c r="E4391" s="2" t="s">
        <v>70</v>
      </c>
      <c r="F4391" s="5">
        <v>275</v>
      </c>
      <c r="G4391">
        <v>2</v>
      </c>
      <c r="H4391" t="s">
        <v>7786</v>
      </c>
    </row>
    <row r="4392" spans="1:8" x14ac:dyDescent="0.25">
      <c r="A4392" s="2" t="s">
        <v>2863</v>
      </c>
      <c r="B4392" s="2" t="s">
        <v>58</v>
      </c>
      <c r="C4392" s="2" t="s">
        <v>109</v>
      </c>
      <c r="D4392" s="2" t="s">
        <v>50</v>
      </c>
      <c r="E4392" s="2" t="s">
        <v>70</v>
      </c>
      <c r="F4392" s="5">
        <v>39</v>
      </c>
      <c r="G4392">
        <v>3</v>
      </c>
      <c r="H4392" t="s">
        <v>7787</v>
      </c>
    </row>
    <row r="4393" spans="1:8" x14ac:dyDescent="0.25">
      <c r="A4393" s="2" t="s">
        <v>2863</v>
      </c>
      <c r="B4393" s="2" t="s">
        <v>58</v>
      </c>
      <c r="C4393" s="2" t="s">
        <v>81</v>
      </c>
      <c r="D4393" s="2" t="s">
        <v>50</v>
      </c>
      <c r="E4393" s="2" t="s">
        <v>70</v>
      </c>
      <c r="F4393" s="5">
        <v>13</v>
      </c>
      <c r="G4393">
        <v>4</v>
      </c>
      <c r="H4393" t="s">
        <v>7788</v>
      </c>
    </row>
    <row r="4394" spans="1:8" x14ac:dyDescent="0.25">
      <c r="A4394" s="2" t="s">
        <v>2864</v>
      </c>
      <c r="B4394" s="2" t="s">
        <v>58</v>
      </c>
      <c r="C4394" s="2" t="s">
        <v>721</v>
      </c>
      <c r="D4394" s="2" t="s">
        <v>50</v>
      </c>
      <c r="E4394" s="2" t="s">
        <v>70</v>
      </c>
      <c r="F4394" s="5">
        <v>288</v>
      </c>
      <c r="G4394">
        <v>1</v>
      </c>
      <c r="H4394" t="s">
        <v>7789</v>
      </c>
    </row>
    <row r="4395" spans="1:8" x14ac:dyDescent="0.25">
      <c r="A4395" s="2" t="s">
        <v>2864</v>
      </c>
      <c r="B4395" s="2" t="s">
        <v>140</v>
      </c>
      <c r="C4395" s="2" t="s">
        <v>892</v>
      </c>
      <c r="D4395" s="2" t="s">
        <v>50</v>
      </c>
      <c r="E4395" s="2" t="s">
        <v>70</v>
      </c>
      <c r="F4395" s="5">
        <v>3</v>
      </c>
      <c r="G4395">
        <v>2</v>
      </c>
      <c r="H4395" t="s">
        <v>7790</v>
      </c>
    </row>
    <row r="4396" spans="1:8" x14ac:dyDescent="0.25">
      <c r="A4396" s="2" t="s">
        <v>2865</v>
      </c>
      <c r="B4396" s="2" t="s">
        <v>58</v>
      </c>
      <c r="C4396" s="2" t="s">
        <v>721</v>
      </c>
      <c r="D4396" s="2" t="s">
        <v>50</v>
      </c>
      <c r="E4396" s="2" t="s">
        <v>70</v>
      </c>
      <c r="F4396" s="5">
        <v>564</v>
      </c>
      <c r="G4396">
        <v>1</v>
      </c>
      <c r="H4396" t="s">
        <v>7791</v>
      </c>
    </row>
    <row r="4397" spans="1:8" x14ac:dyDescent="0.25">
      <c r="A4397" s="2" t="s">
        <v>2866</v>
      </c>
      <c r="B4397" s="2" t="s">
        <v>58</v>
      </c>
      <c r="C4397" s="2" t="s">
        <v>901</v>
      </c>
      <c r="D4397" s="2" t="s">
        <v>50</v>
      </c>
      <c r="E4397" s="2" t="s">
        <v>70</v>
      </c>
      <c r="F4397" s="5">
        <v>420</v>
      </c>
      <c r="G4397">
        <v>1</v>
      </c>
      <c r="H4397" t="s">
        <v>7792</v>
      </c>
    </row>
    <row r="4398" spans="1:8" x14ac:dyDescent="0.25">
      <c r="A4398" s="2" t="s">
        <v>2867</v>
      </c>
      <c r="B4398" s="2" t="s">
        <v>58</v>
      </c>
      <c r="C4398" s="2" t="s">
        <v>901</v>
      </c>
      <c r="D4398" s="2" t="s">
        <v>50</v>
      </c>
      <c r="E4398" s="2" t="s">
        <v>70</v>
      </c>
      <c r="F4398" s="5">
        <v>613</v>
      </c>
      <c r="G4398">
        <v>1</v>
      </c>
      <c r="H4398" t="s">
        <v>7793</v>
      </c>
    </row>
    <row r="4399" spans="1:8" x14ac:dyDescent="0.25">
      <c r="A4399" s="2" t="s">
        <v>2867</v>
      </c>
      <c r="B4399" s="2" t="s">
        <v>140</v>
      </c>
      <c r="C4399" s="2" t="s">
        <v>892</v>
      </c>
      <c r="D4399" s="2" t="s">
        <v>50</v>
      </c>
      <c r="E4399" s="2" t="s">
        <v>70</v>
      </c>
      <c r="F4399" s="5">
        <v>2</v>
      </c>
      <c r="G4399">
        <v>2</v>
      </c>
      <c r="H4399" t="s">
        <v>7794</v>
      </c>
    </row>
    <row r="4400" spans="1:8" x14ac:dyDescent="0.25">
      <c r="A4400" s="2" t="s">
        <v>2868</v>
      </c>
      <c r="B4400" s="2" t="s">
        <v>58</v>
      </c>
      <c r="C4400" s="2" t="s">
        <v>901</v>
      </c>
      <c r="D4400" s="2" t="s">
        <v>50</v>
      </c>
      <c r="E4400" s="2" t="s">
        <v>70</v>
      </c>
      <c r="F4400" s="5">
        <v>663</v>
      </c>
      <c r="G4400">
        <v>1</v>
      </c>
      <c r="H4400" t="s">
        <v>7795</v>
      </c>
    </row>
    <row r="4401" spans="1:8" x14ac:dyDescent="0.25">
      <c r="A4401" s="2" t="s">
        <v>2868</v>
      </c>
      <c r="B4401" s="2" t="s">
        <v>140</v>
      </c>
      <c r="C4401" s="2" t="s">
        <v>892</v>
      </c>
      <c r="D4401" s="2" t="s">
        <v>50</v>
      </c>
      <c r="E4401" s="2" t="s">
        <v>70</v>
      </c>
      <c r="F4401" s="5">
        <v>75</v>
      </c>
      <c r="G4401">
        <v>2</v>
      </c>
      <c r="H4401" t="s">
        <v>7796</v>
      </c>
    </row>
    <row r="4402" spans="1:8" x14ac:dyDescent="0.25">
      <c r="A4402" s="2" t="s">
        <v>2868</v>
      </c>
      <c r="B4402" s="2" t="s">
        <v>58</v>
      </c>
      <c r="C4402" s="2" t="s">
        <v>126</v>
      </c>
      <c r="D4402" s="2" t="s">
        <v>50</v>
      </c>
      <c r="E4402" s="2" t="s">
        <v>70</v>
      </c>
      <c r="F4402" s="5">
        <v>4</v>
      </c>
      <c r="G4402">
        <v>3</v>
      </c>
      <c r="H4402" t="s">
        <v>7797</v>
      </c>
    </row>
    <row r="4403" spans="1:8" x14ac:dyDescent="0.25">
      <c r="A4403" s="2" t="s">
        <v>2869</v>
      </c>
      <c r="B4403" s="2" t="s">
        <v>140</v>
      </c>
      <c r="C4403" s="2" t="s">
        <v>892</v>
      </c>
      <c r="D4403" s="2" t="s">
        <v>50</v>
      </c>
      <c r="E4403" s="2" t="s">
        <v>70</v>
      </c>
      <c r="F4403" s="5">
        <v>402</v>
      </c>
      <c r="G4403">
        <v>1</v>
      </c>
      <c r="H4403" t="s">
        <v>7798</v>
      </c>
    </row>
    <row r="4404" spans="1:8" x14ac:dyDescent="0.25">
      <c r="A4404" s="2" t="s">
        <v>2869</v>
      </c>
      <c r="B4404" s="2" t="s">
        <v>58</v>
      </c>
      <c r="C4404" s="2" t="s">
        <v>721</v>
      </c>
      <c r="D4404" s="2" t="s">
        <v>50</v>
      </c>
      <c r="E4404" s="2" t="s">
        <v>70</v>
      </c>
      <c r="F4404" s="5">
        <v>54</v>
      </c>
      <c r="G4404">
        <v>2</v>
      </c>
      <c r="H4404" t="s">
        <v>7799</v>
      </c>
    </row>
    <row r="4405" spans="1:8" x14ac:dyDescent="0.25">
      <c r="A4405" s="2" t="s">
        <v>2870</v>
      </c>
      <c r="B4405" s="2" t="s">
        <v>58</v>
      </c>
      <c r="C4405" s="2" t="s">
        <v>901</v>
      </c>
      <c r="D4405" s="2" t="s">
        <v>50</v>
      </c>
      <c r="E4405" s="2" t="s">
        <v>70</v>
      </c>
      <c r="F4405" s="5">
        <v>714</v>
      </c>
      <c r="G4405">
        <v>1</v>
      </c>
      <c r="H4405" t="s">
        <v>7800</v>
      </c>
    </row>
    <row r="4406" spans="1:8" x14ac:dyDescent="0.25">
      <c r="A4406" s="2" t="s">
        <v>2870</v>
      </c>
      <c r="B4406" s="2" t="s">
        <v>140</v>
      </c>
      <c r="C4406" s="2" t="s">
        <v>892</v>
      </c>
      <c r="D4406" s="2" t="s">
        <v>50</v>
      </c>
      <c r="E4406" s="2" t="s">
        <v>70</v>
      </c>
      <c r="F4406" s="5">
        <v>304</v>
      </c>
      <c r="G4406">
        <v>2</v>
      </c>
      <c r="H4406" t="s">
        <v>7801</v>
      </c>
    </row>
    <row r="4407" spans="1:8" x14ac:dyDescent="0.25">
      <c r="A4407" s="2" t="s">
        <v>2870</v>
      </c>
      <c r="B4407" s="2" t="s">
        <v>58</v>
      </c>
      <c r="C4407" s="2" t="s">
        <v>721</v>
      </c>
      <c r="D4407" s="2" t="s">
        <v>50</v>
      </c>
      <c r="E4407" s="2" t="s">
        <v>70</v>
      </c>
      <c r="F4407" s="5">
        <v>23</v>
      </c>
      <c r="G4407">
        <v>3</v>
      </c>
      <c r="H4407" t="s">
        <v>7802</v>
      </c>
    </row>
    <row r="4408" spans="1:8" x14ac:dyDescent="0.25">
      <c r="A4408" s="2" t="s">
        <v>2871</v>
      </c>
      <c r="B4408" s="2" t="s">
        <v>58</v>
      </c>
      <c r="C4408" s="2" t="s">
        <v>721</v>
      </c>
      <c r="D4408" s="2" t="s">
        <v>50</v>
      </c>
      <c r="E4408" s="2" t="s">
        <v>70</v>
      </c>
      <c r="F4408" s="5">
        <v>183</v>
      </c>
      <c r="G4408">
        <v>1</v>
      </c>
      <c r="H4408" t="s">
        <v>7803</v>
      </c>
    </row>
    <row r="4409" spans="1:8" x14ac:dyDescent="0.25">
      <c r="A4409" s="2" t="s">
        <v>2871</v>
      </c>
      <c r="B4409" s="2" t="s">
        <v>140</v>
      </c>
      <c r="C4409" s="2" t="s">
        <v>892</v>
      </c>
      <c r="D4409" s="2" t="s">
        <v>50</v>
      </c>
      <c r="E4409" s="2" t="s">
        <v>70</v>
      </c>
      <c r="F4409" s="5">
        <v>9</v>
      </c>
      <c r="G4409">
        <v>2</v>
      </c>
      <c r="H4409" t="s">
        <v>7804</v>
      </c>
    </row>
    <row r="4410" spans="1:8" x14ac:dyDescent="0.25">
      <c r="A4410" s="2" t="s">
        <v>2872</v>
      </c>
      <c r="B4410" s="2" t="s">
        <v>140</v>
      </c>
      <c r="C4410" s="2" t="s">
        <v>892</v>
      </c>
      <c r="D4410" s="2" t="s">
        <v>50</v>
      </c>
      <c r="E4410" s="2" t="s">
        <v>70</v>
      </c>
      <c r="F4410" s="5">
        <v>330</v>
      </c>
      <c r="G4410">
        <v>1</v>
      </c>
      <c r="H4410" t="s">
        <v>7805</v>
      </c>
    </row>
    <row r="4411" spans="1:8" x14ac:dyDescent="0.25">
      <c r="A4411" s="2" t="s">
        <v>2872</v>
      </c>
      <c r="B4411" s="2" t="s">
        <v>58</v>
      </c>
      <c r="C4411" s="2" t="s">
        <v>901</v>
      </c>
      <c r="D4411" s="2" t="s">
        <v>50</v>
      </c>
      <c r="E4411" s="2" t="s">
        <v>70</v>
      </c>
      <c r="F4411" s="5">
        <v>78</v>
      </c>
      <c r="G4411">
        <v>2</v>
      </c>
      <c r="H4411" t="s">
        <v>7806</v>
      </c>
    </row>
    <row r="4412" spans="1:8" x14ac:dyDescent="0.25">
      <c r="A4412" s="2" t="s">
        <v>2872</v>
      </c>
      <c r="B4412" s="2" t="s">
        <v>58</v>
      </c>
      <c r="C4412" s="2" t="s">
        <v>721</v>
      </c>
      <c r="D4412" s="2" t="s">
        <v>50</v>
      </c>
      <c r="E4412" s="2" t="s">
        <v>70</v>
      </c>
      <c r="F4412" s="5">
        <v>10</v>
      </c>
      <c r="G4412">
        <v>3</v>
      </c>
      <c r="H4412" t="s">
        <v>7807</v>
      </c>
    </row>
    <row r="4413" spans="1:8" x14ac:dyDescent="0.25">
      <c r="A4413" s="2" t="s">
        <v>2873</v>
      </c>
      <c r="B4413" s="2" t="s">
        <v>58</v>
      </c>
      <c r="C4413" s="2" t="s">
        <v>901</v>
      </c>
      <c r="D4413" s="2" t="s">
        <v>50</v>
      </c>
      <c r="E4413" s="2" t="s">
        <v>70</v>
      </c>
      <c r="F4413" s="5">
        <v>106</v>
      </c>
      <c r="G4413">
        <v>1</v>
      </c>
      <c r="H4413" t="s">
        <v>7808</v>
      </c>
    </row>
    <row r="4414" spans="1:8" x14ac:dyDescent="0.25">
      <c r="A4414" s="2" t="s">
        <v>2873</v>
      </c>
      <c r="B4414" s="2" t="s">
        <v>140</v>
      </c>
      <c r="C4414" s="2" t="s">
        <v>892</v>
      </c>
      <c r="D4414" s="2" t="s">
        <v>50</v>
      </c>
      <c r="E4414" s="2" t="s">
        <v>70</v>
      </c>
      <c r="F4414" s="5">
        <v>79</v>
      </c>
      <c r="G4414">
        <v>2</v>
      </c>
      <c r="H4414" t="s">
        <v>7809</v>
      </c>
    </row>
    <row r="4415" spans="1:8" x14ac:dyDescent="0.25">
      <c r="A4415" s="2" t="s">
        <v>2874</v>
      </c>
      <c r="B4415" s="2" t="s">
        <v>76</v>
      </c>
      <c r="C4415" s="2" t="s">
        <v>893</v>
      </c>
      <c r="D4415" s="2" t="s">
        <v>50</v>
      </c>
      <c r="E4415" s="2" t="s">
        <v>70</v>
      </c>
      <c r="F4415" s="5">
        <v>328</v>
      </c>
      <c r="G4415">
        <v>1</v>
      </c>
      <c r="H4415" t="s">
        <v>7810</v>
      </c>
    </row>
    <row r="4416" spans="1:8" x14ac:dyDescent="0.25">
      <c r="A4416" s="2" t="s">
        <v>2874</v>
      </c>
      <c r="B4416" s="2" t="s">
        <v>58</v>
      </c>
      <c r="C4416" s="2" t="s">
        <v>901</v>
      </c>
      <c r="D4416" s="2" t="s">
        <v>50</v>
      </c>
      <c r="E4416" s="2" t="s">
        <v>70</v>
      </c>
      <c r="F4416" s="5">
        <v>70</v>
      </c>
      <c r="G4416">
        <v>2</v>
      </c>
      <c r="H4416" t="s">
        <v>7811</v>
      </c>
    </row>
    <row r="4417" spans="1:8" x14ac:dyDescent="0.25">
      <c r="A4417" s="2" t="s">
        <v>2874</v>
      </c>
      <c r="B4417" s="2" t="s">
        <v>9</v>
      </c>
      <c r="C4417" s="2" t="s">
        <v>9</v>
      </c>
      <c r="D4417" s="2" t="s">
        <v>50</v>
      </c>
      <c r="E4417" s="2" t="s">
        <v>9</v>
      </c>
      <c r="F4417" s="5">
        <v>32</v>
      </c>
      <c r="G4417">
        <v>3</v>
      </c>
      <c r="H4417" t="s">
        <v>7812</v>
      </c>
    </row>
    <row r="4418" spans="1:8" x14ac:dyDescent="0.25">
      <c r="A4418" s="2" t="s">
        <v>2875</v>
      </c>
      <c r="B4418" s="2" t="s">
        <v>58</v>
      </c>
      <c r="C4418" s="2" t="s">
        <v>2529</v>
      </c>
      <c r="D4418" s="2" t="s">
        <v>50</v>
      </c>
      <c r="E4418" s="2" t="s">
        <v>70</v>
      </c>
      <c r="F4418" s="5">
        <v>511</v>
      </c>
      <c r="G4418">
        <v>1</v>
      </c>
      <c r="H4418" t="s">
        <v>7813</v>
      </c>
    </row>
    <row r="4419" spans="1:8" x14ac:dyDescent="0.25">
      <c r="A4419" s="2" t="s">
        <v>2876</v>
      </c>
      <c r="B4419" s="2" t="s">
        <v>58</v>
      </c>
      <c r="C4419" s="2" t="s">
        <v>2877</v>
      </c>
      <c r="D4419" s="2" t="s">
        <v>50</v>
      </c>
      <c r="E4419" s="2" t="s">
        <v>211</v>
      </c>
      <c r="F4419" s="5">
        <v>427</v>
      </c>
      <c r="G4419">
        <v>1</v>
      </c>
      <c r="H4419" t="s">
        <v>7814</v>
      </c>
    </row>
    <row r="4420" spans="1:8" x14ac:dyDescent="0.25">
      <c r="A4420" s="2" t="s">
        <v>2878</v>
      </c>
      <c r="B4420" s="2" t="s">
        <v>58</v>
      </c>
      <c r="C4420" s="2" t="s">
        <v>2877</v>
      </c>
      <c r="D4420" s="2" t="s">
        <v>50</v>
      </c>
      <c r="E4420" s="2" t="s">
        <v>211</v>
      </c>
      <c r="F4420" s="5">
        <v>638</v>
      </c>
      <c r="G4420">
        <v>1</v>
      </c>
      <c r="H4420" t="s">
        <v>7815</v>
      </c>
    </row>
    <row r="4421" spans="1:8" x14ac:dyDescent="0.25">
      <c r="A4421" s="2" t="s">
        <v>2879</v>
      </c>
      <c r="B4421" s="2" t="s">
        <v>209</v>
      </c>
      <c r="C4421" s="2" t="s">
        <v>2668</v>
      </c>
      <c r="D4421" s="2" t="s">
        <v>50</v>
      </c>
      <c r="E4421" s="2" t="s">
        <v>211</v>
      </c>
      <c r="F4421" s="5">
        <v>734</v>
      </c>
      <c r="G4421">
        <v>1</v>
      </c>
      <c r="H4421" t="s">
        <v>7816</v>
      </c>
    </row>
    <row r="4422" spans="1:8" x14ac:dyDescent="0.25">
      <c r="A4422" s="2" t="s">
        <v>2880</v>
      </c>
      <c r="B4422" s="2" t="s">
        <v>209</v>
      </c>
      <c r="C4422" s="2" t="s">
        <v>2668</v>
      </c>
      <c r="D4422" s="2" t="s">
        <v>50</v>
      </c>
      <c r="E4422" s="2" t="s">
        <v>211</v>
      </c>
      <c r="F4422" s="5">
        <v>824</v>
      </c>
      <c r="G4422">
        <v>1</v>
      </c>
      <c r="H4422" t="s">
        <v>7817</v>
      </c>
    </row>
    <row r="4423" spans="1:8" x14ac:dyDescent="0.25">
      <c r="A4423" s="2" t="s">
        <v>2880</v>
      </c>
      <c r="B4423" s="2" t="s">
        <v>209</v>
      </c>
      <c r="C4423" s="2" t="s">
        <v>827</v>
      </c>
      <c r="D4423" s="2" t="s">
        <v>50</v>
      </c>
      <c r="E4423" s="2" t="s">
        <v>211</v>
      </c>
      <c r="F4423" s="5">
        <v>47</v>
      </c>
      <c r="G4423">
        <v>2</v>
      </c>
      <c r="H4423" t="s">
        <v>7818</v>
      </c>
    </row>
    <row r="4424" spans="1:8" x14ac:dyDescent="0.25">
      <c r="A4424" s="2" t="s">
        <v>2881</v>
      </c>
      <c r="B4424" s="2" t="s">
        <v>209</v>
      </c>
      <c r="C4424" s="2" t="s">
        <v>2668</v>
      </c>
      <c r="D4424" s="2" t="s">
        <v>50</v>
      </c>
      <c r="E4424" s="2" t="s">
        <v>211</v>
      </c>
      <c r="F4424" s="5">
        <v>350</v>
      </c>
      <c r="G4424">
        <v>1</v>
      </c>
      <c r="H4424" t="s">
        <v>7819</v>
      </c>
    </row>
    <row r="4425" spans="1:8" x14ac:dyDescent="0.25">
      <c r="A4425" s="2" t="s">
        <v>2881</v>
      </c>
      <c r="B4425" s="2" t="s">
        <v>209</v>
      </c>
      <c r="C4425" s="2" t="s">
        <v>827</v>
      </c>
      <c r="D4425" s="2" t="s">
        <v>50</v>
      </c>
      <c r="E4425" s="2" t="s">
        <v>211</v>
      </c>
      <c r="F4425" s="5">
        <v>30</v>
      </c>
      <c r="G4425">
        <v>2</v>
      </c>
      <c r="H4425" t="s">
        <v>7820</v>
      </c>
    </row>
    <row r="4426" spans="1:8" x14ac:dyDescent="0.25">
      <c r="A4426" s="2" t="s">
        <v>2882</v>
      </c>
      <c r="B4426" s="2" t="s">
        <v>209</v>
      </c>
      <c r="C4426" s="2" t="s">
        <v>2668</v>
      </c>
      <c r="D4426" s="2" t="s">
        <v>50</v>
      </c>
      <c r="E4426" s="2" t="s">
        <v>211</v>
      </c>
      <c r="F4426" s="5">
        <v>395</v>
      </c>
      <c r="G4426">
        <v>1</v>
      </c>
      <c r="H4426" t="s">
        <v>7821</v>
      </c>
    </row>
    <row r="4427" spans="1:8" x14ac:dyDescent="0.25">
      <c r="A4427" s="2" t="s">
        <v>2883</v>
      </c>
      <c r="B4427" s="2" t="s">
        <v>58</v>
      </c>
      <c r="C4427" s="2" t="s">
        <v>842</v>
      </c>
      <c r="D4427" s="2" t="s">
        <v>50</v>
      </c>
      <c r="E4427" s="2" t="s">
        <v>211</v>
      </c>
      <c r="F4427" s="5">
        <v>484</v>
      </c>
      <c r="G4427">
        <v>1</v>
      </c>
      <c r="H4427" t="s">
        <v>7822</v>
      </c>
    </row>
    <row r="4428" spans="1:8" x14ac:dyDescent="0.25">
      <c r="A4428" s="2" t="s">
        <v>2884</v>
      </c>
      <c r="B4428" s="2" t="s">
        <v>58</v>
      </c>
      <c r="C4428" s="2" t="s">
        <v>842</v>
      </c>
      <c r="D4428" s="2" t="s">
        <v>50</v>
      </c>
      <c r="E4428" s="2" t="s">
        <v>211</v>
      </c>
      <c r="F4428" s="5">
        <v>654</v>
      </c>
      <c r="G4428">
        <v>1</v>
      </c>
      <c r="H4428" t="s">
        <v>7823</v>
      </c>
    </row>
    <row r="4429" spans="1:8" x14ac:dyDescent="0.25">
      <c r="A4429" s="2" t="s">
        <v>2885</v>
      </c>
      <c r="B4429" s="2" t="s">
        <v>209</v>
      </c>
      <c r="C4429" s="2" t="s">
        <v>827</v>
      </c>
      <c r="D4429" s="2" t="s">
        <v>50</v>
      </c>
      <c r="E4429" s="2" t="s">
        <v>211</v>
      </c>
      <c r="F4429" s="5">
        <v>785</v>
      </c>
      <c r="G4429">
        <v>1</v>
      </c>
      <c r="H4429" t="s">
        <v>7824</v>
      </c>
    </row>
    <row r="4430" spans="1:8" x14ac:dyDescent="0.25">
      <c r="A4430" s="2" t="s">
        <v>2886</v>
      </c>
      <c r="B4430" s="2" t="s">
        <v>209</v>
      </c>
      <c r="C4430" s="2" t="s">
        <v>827</v>
      </c>
      <c r="D4430" s="2" t="s">
        <v>50</v>
      </c>
      <c r="E4430" s="2" t="s">
        <v>211</v>
      </c>
      <c r="F4430" s="5">
        <v>421</v>
      </c>
      <c r="G4430">
        <v>1</v>
      </c>
      <c r="H4430" t="s">
        <v>7825</v>
      </c>
    </row>
    <row r="4431" spans="1:8" x14ac:dyDescent="0.25">
      <c r="A4431" s="2" t="s">
        <v>2887</v>
      </c>
      <c r="B4431" s="2" t="s">
        <v>58</v>
      </c>
      <c r="C4431" s="2" t="s">
        <v>2877</v>
      </c>
      <c r="D4431" s="2" t="s">
        <v>50</v>
      </c>
      <c r="E4431" s="2" t="s">
        <v>211</v>
      </c>
      <c r="F4431" s="5">
        <v>286</v>
      </c>
      <c r="G4431">
        <v>1</v>
      </c>
      <c r="H4431" t="s">
        <v>7826</v>
      </c>
    </row>
    <row r="4432" spans="1:8" x14ac:dyDescent="0.25">
      <c r="A4432" s="2" t="s">
        <v>2887</v>
      </c>
      <c r="B4432" s="2" t="s">
        <v>209</v>
      </c>
      <c r="C4432" s="2" t="s">
        <v>841</v>
      </c>
      <c r="D4432" s="2" t="s">
        <v>50</v>
      </c>
      <c r="E4432" s="2" t="s">
        <v>211</v>
      </c>
      <c r="F4432" s="5">
        <v>167</v>
      </c>
      <c r="G4432">
        <v>2</v>
      </c>
      <c r="H4432" t="s">
        <v>7827</v>
      </c>
    </row>
    <row r="4433" spans="1:8" x14ac:dyDescent="0.25">
      <c r="A4433" s="2" t="s">
        <v>2887</v>
      </c>
      <c r="B4433" s="2" t="s">
        <v>209</v>
      </c>
      <c r="C4433" s="2" t="s">
        <v>827</v>
      </c>
      <c r="D4433" s="2" t="s">
        <v>50</v>
      </c>
      <c r="E4433" s="2" t="s">
        <v>211</v>
      </c>
      <c r="F4433" s="5">
        <v>9</v>
      </c>
      <c r="G4433">
        <v>3</v>
      </c>
      <c r="H4433" t="s">
        <v>7828</v>
      </c>
    </row>
    <row r="4434" spans="1:8" x14ac:dyDescent="0.25">
      <c r="A4434" s="2" t="s">
        <v>2888</v>
      </c>
      <c r="B4434" s="2" t="s">
        <v>209</v>
      </c>
      <c r="C4434" s="2" t="s">
        <v>2668</v>
      </c>
      <c r="D4434" s="2" t="s">
        <v>50</v>
      </c>
      <c r="E4434" s="2" t="s">
        <v>211</v>
      </c>
      <c r="F4434" s="5">
        <v>634</v>
      </c>
      <c r="G4434">
        <v>1</v>
      </c>
      <c r="H4434" t="s">
        <v>7829</v>
      </c>
    </row>
    <row r="4435" spans="1:8" x14ac:dyDescent="0.25">
      <c r="A4435" s="2" t="s">
        <v>2888</v>
      </c>
      <c r="B4435" s="2" t="s">
        <v>209</v>
      </c>
      <c r="C4435" s="2" t="s">
        <v>812</v>
      </c>
      <c r="D4435" s="2" t="s">
        <v>50</v>
      </c>
      <c r="E4435" s="2" t="s">
        <v>211</v>
      </c>
      <c r="F4435" s="5">
        <v>15</v>
      </c>
      <c r="G4435">
        <v>2</v>
      </c>
      <c r="H4435" t="s">
        <v>7830</v>
      </c>
    </row>
    <row r="4436" spans="1:8" x14ac:dyDescent="0.25">
      <c r="A4436" s="2" t="s">
        <v>2889</v>
      </c>
      <c r="B4436" s="2" t="s">
        <v>209</v>
      </c>
      <c r="C4436" s="2" t="s">
        <v>2668</v>
      </c>
      <c r="D4436" s="2" t="s">
        <v>50</v>
      </c>
      <c r="E4436" s="2" t="s">
        <v>211</v>
      </c>
      <c r="F4436" s="5">
        <v>411</v>
      </c>
      <c r="G4436">
        <v>1</v>
      </c>
      <c r="H4436" t="s">
        <v>7831</v>
      </c>
    </row>
    <row r="4437" spans="1:8" x14ac:dyDescent="0.25">
      <c r="A4437" s="2" t="s">
        <v>2890</v>
      </c>
      <c r="B4437" s="2" t="s">
        <v>58</v>
      </c>
      <c r="C4437" s="2" t="s">
        <v>2877</v>
      </c>
      <c r="D4437" s="2" t="s">
        <v>50</v>
      </c>
      <c r="E4437" s="2" t="s">
        <v>211</v>
      </c>
      <c r="F4437" s="5">
        <v>470</v>
      </c>
      <c r="G4437">
        <v>1</v>
      </c>
      <c r="H4437" t="s">
        <v>7832</v>
      </c>
    </row>
    <row r="4438" spans="1:8" x14ac:dyDescent="0.25">
      <c r="A4438" s="2" t="s">
        <v>2890</v>
      </c>
      <c r="B4438" s="2" t="s">
        <v>209</v>
      </c>
      <c r="C4438" s="2" t="s">
        <v>841</v>
      </c>
      <c r="D4438" s="2" t="s">
        <v>50</v>
      </c>
      <c r="E4438" s="2" t="s">
        <v>211</v>
      </c>
      <c r="F4438" s="5">
        <v>84</v>
      </c>
      <c r="G4438">
        <v>2</v>
      </c>
      <c r="H4438" t="s">
        <v>7833</v>
      </c>
    </row>
    <row r="4439" spans="1:8" x14ac:dyDescent="0.25">
      <c r="A4439" s="2" t="s">
        <v>2890</v>
      </c>
      <c r="B4439" s="2" t="s">
        <v>209</v>
      </c>
      <c r="C4439" s="2" t="s">
        <v>243</v>
      </c>
      <c r="D4439" s="2" t="s">
        <v>50</v>
      </c>
      <c r="E4439" s="2" t="s">
        <v>211</v>
      </c>
      <c r="F4439" s="5">
        <v>1</v>
      </c>
      <c r="G4439">
        <v>3</v>
      </c>
      <c r="H4439" t="s">
        <v>7834</v>
      </c>
    </row>
    <row r="4440" spans="1:8" x14ac:dyDescent="0.25">
      <c r="A4440" s="2" t="s">
        <v>2891</v>
      </c>
      <c r="B4440" s="2" t="s">
        <v>58</v>
      </c>
      <c r="C4440" s="2" t="s">
        <v>2877</v>
      </c>
      <c r="D4440" s="2" t="s">
        <v>50</v>
      </c>
      <c r="E4440" s="2" t="s">
        <v>211</v>
      </c>
      <c r="F4440" s="5">
        <v>686</v>
      </c>
      <c r="G4440">
        <v>1</v>
      </c>
      <c r="H4440" t="s">
        <v>7835</v>
      </c>
    </row>
    <row r="4441" spans="1:8" x14ac:dyDescent="0.25">
      <c r="A4441" s="2" t="s">
        <v>2892</v>
      </c>
      <c r="B4441" s="2" t="s">
        <v>58</v>
      </c>
      <c r="C4441" s="2" t="s">
        <v>842</v>
      </c>
      <c r="D4441" s="2" t="s">
        <v>50</v>
      </c>
      <c r="E4441" s="2" t="s">
        <v>211</v>
      </c>
      <c r="F4441" s="5">
        <v>1230</v>
      </c>
      <c r="G4441">
        <v>1</v>
      </c>
      <c r="H4441" t="s">
        <v>7836</v>
      </c>
    </row>
    <row r="4442" spans="1:8" x14ac:dyDescent="0.25">
      <c r="A4442" s="2" t="s">
        <v>2892</v>
      </c>
      <c r="B4442" s="2" t="s">
        <v>209</v>
      </c>
      <c r="C4442" s="2" t="s">
        <v>827</v>
      </c>
      <c r="D4442" s="2" t="s">
        <v>50</v>
      </c>
      <c r="E4442" s="2" t="s">
        <v>211</v>
      </c>
      <c r="F4442" s="5">
        <v>22</v>
      </c>
      <c r="G4442">
        <v>2</v>
      </c>
      <c r="H4442" t="s">
        <v>7837</v>
      </c>
    </row>
    <row r="4443" spans="1:8" x14ac:dyDescent="0.25">
      <c r="A4443" s="2" t="s">
        <v>2892</v>
      </c>
      <c r="B4443" s="2" t="s">
        <v>209</v>
      </c>
      <c r="C4443" s="2" t="s">
        <v>2668</v>
      </c>
      <c r="D4443" s="2" t="s">
        <v>50</v>
      </c>
      <c r="E4443" s="2" t="s">
        <v>211</v>
      </c>
      <c r="F4443" s="5">
        <v>1</v>
      </c>
      <c r="G4443">
        <v>3</v>
      </c>
      <c r="H4443" t="s">
        <v>7838</v>
      </c>
    </row>
    <row r="4444" spans="1:8" x14ac:dyDescent="0.25">
      <c r="A4444" s="2" t="s">
        <v>2893</v>
      </c>
      <c r="B4444" s="2" t="s">
        <v>58</v>
      </c>
      <c r="C4444" s="2" t="s">
        <v>2877</v>
      </c>
      <c r="D4444" s="2" t="s">
        <v>50</v>
      </c>
      <c r="E4444" s="2" t="s">
        <v>211</v>
      </c>
      <c r="F4444" s="5">
        <v>610</v>
      </c>
      <c r="G4444">
        <v>1</v>
      </c>
      <c r="H4444" t="s">
        <v>7839</v>
      </c>
    </row>
    <row r="4445" spans="1:8" x14ac:dyDescent="0.25">
      <c r="A4445" s="2" t="s">
        <v>2893</v>
      </c>
      <c r="B4445" s="2" t="s">
        <v>209</v>
      </c>
      <c r="C4445" s="2" t="s">
        <v>243</v>
      </c>
      <c r="D4445" s="2" t="s">
        <v>50</v>
      </c>
      <c r="E4445" s="2" t="s">
        <v>211</v>
      </c>
      <c r="F4445" s="5">
        <v>237</v>
      </c>
      <c r="G4445">
        <v>2</v>
      </c>
      <c r="H4445" t="s">
        <v>7840</v>
      </c>
    </row>
    <row r="4446" spans="1:8" x14ac:dyDescent="0.25">
      <c r="A4446" s="2" t="s">
        <v>2893</v>
      </c>
      <c r="B4446" s="2" t="s">
        <v>209</v>
      </c>
      <c r="C4446" s="2" t="s">
        <v>812</v>
      </c>
      <c r="D4446" s="2" t="s">
        <v>50</v>
      </c>
      <c r="E4446" s="2" t="s">
        <v>211</v>
      </c>
      <c r="F4446" s="5">
        <v>1</v>
      </c>
      <c r="G4446">
        <v>3</v>
      </c>
      <c r="H4446" t="s">
        <v>7841</v>
      </c>
    </row>
    <row r="4447" spans="1:8" x14ac:dyDescent="0.25">
      <c r="A4447" s="2" t="s">
        <v>2894</v>
      </c>
      <c r="B4447" s="2" t="s">
        <v>58</v>
      </c>
      <c r="C4447" s="2" t="s">
        <v>2877</v>
      </c>
      <c r="D4447" s="2" t="s">
        <v>50</v>
      </c>
      <c r="E4447" s="2" t="s">
        <v>211</v>
      </c>
      <c r="F4447" s="5">
        <v>573</v>
      </c>
      <c r="G4447">
        <v>1</v>
      </c>
      <c r="H4447" t="s">
        <v>7842</v>
      </c>
    </row>
    <row r="4448" spans="1:8" x14ac:dyDescent="0.25">
      <c r="A4448" s="2" t="s">
        <v>2894</v>
      </c>
      <c r="B4448" s="2" t="s">
        <v>209</v>
      </c>
      <c r="C4448" s="2" t="s">
        <v>812</v>
      </c>
      <c r="D4448" s="2" t="s">
        <v>50</v>
      </c>
      <c r="E4448" s="2" t="s">
        <v>211</v>
      </c>
      <c r="F4448" s="5">
        <v>101</v>
      </c>
      <c r="G4448">
        <v>2</v>
      </c>
      <c r="H4448" t="s">
        <v>7843</v>
      </c>
    </row>
    <row r="4449" spans="1:8" x14ac:dyDescent="0.25">
      <c r="A4449" s="2" t="s">
        <v>2895</v>
      </c>
      <c r="B4449" s="2" t="s">
        <v>58</v>
      </c>
      <c r="C4449" s="2" t="s">
        <v>2877</v>
      </c>
      <c r="D4449" s="2" t="s">
        <v>50</v>
      </c>
      <c r="E4449" s="2" t="s">
        <v>211</v>
      </c>
      <c r="F4449" s="5">
        <v>781</v>
      </c>
      <c r="G4449">
        <v>1</v>
      </c>
      <c r="H4449" t="s">
        <v>7844</v>
      </c>
    </row>
    <row r="4450" spans="1:8" x14ac:dyDescent="0.25">
      <c r="A4450" s="2" t="s">
        <v>2896</v>
      </c>
      <c r="B4450" s="2" t="s">
        <v>58</v>
      </c>
      <c r="C4450" s="2" t="s">
        <v>2877</v>
      </c>
      <c r="D4450" s="2" t="s">
        <v>50</v>
      </c>
      <c r="E4450" s="2" t="s">
        <v>211</v>
      </c>
      <c r="F4450" s="5">
        <v>781</v>
      </c>
      <c r="G4450">
        <v>1</v>
      </c>
      <c r="H4450" t="s">
        <v>7845</v>
      </c>
    </row>
    <row r="4451" spans="1:8" x14ac:dyDescent="0.25">
      <c r="A4451" s="2" t="s">
        <v>2896</v>
      </c>
      <c r="B4451" s="2" t="s">
        <v>209</v>
      </c>
      <c r="C4451" s="2" t="s">
        <v>827</v>
      </c>
      <c r="D4451" s="2" t="s">
        <v>50</v>
      </c>
      <c r="E4451" s="2" t="s">
        <v>211</v>
      </c>
      <c r="F4451" s="5">
        <v>7</v>
      </c>
      <c r="G4451">
        <v>2</v>
      </c>
      <c r="H4451" t="s">
        <v>7846</v>
      </c>
    </row>
    <row r="4452" spans="1:8" x14ac:dyDescent="0.25">
      <c r="A4452" s="2" t="s">
        <v>2896</v>
      </c>
      <c r="B4452" s="2" t="s">
        <v>209</v>
      </c>
      <c r="C4452" s="2" t="s">
        <v>812</v>
      </c>
      <c r="D4452" s="2" t="s">
        <v>50</v>
      </c>
      <c r="E4452" s="2" t="s">
        <v>211</v>
      </c>
      <c r="F4452" s="5">
        <v>1</v>
      </c>
      <c r="G4452">
        <v>3</v>
      </c>
      <c r="H4452" t="s">
        <v>7847</v>
      </c>
    </row>
    <row r="4453" spans="1:8" x14ac:dyDescent="0.25">
      <c r="A4453" s="2" t="s">
        <v>2897</v>
      </c>
      <c r="B4453" s="2" t="s">
        <v>58</v>
      </c>
      <c r="C4453" s="2" t="s">
        <v>842</v>
      </c>
      <c r="D4453" s="2" t="s">
        <v>50</v>
      </c>
      <c r="E4453" s="2" t="s">
        <v>211</v>
      </c>
      <c r="F4453" s="5">
        <v>292</v>
      </c>
      <c r="G4453">
        <v>1</v>
      </c>
      <c r="H4453" t="s">
        <v>7848</v>
      </c>
    </row>
    <row r="4454" spans="1:8" x14ac:dyDescent="0.25">
      <c r="A4454" s="2" t="s">
        <v>2897</v>
      </c>
      <c r="B4454" s="2" t="s">
        <v>58</v>
      </c>
      <c r="C4454" s="2" t="s">
        <v>2877</v>
      </c>
      <c r="D4454" s="2" t="s">
        <v>50</v>
      </c>
      <c r="E4454" s="2" t="s">
        <v>211</v>
      </c>
      <c r="F4454" s="5">
        <v>67</v>
      </c>
      <c r="G4454">
        <v>2</v>
      </c>
      <c r="H4454" t="s">
        <v>7849</v>
      </c>
    </row>
    <row r="4455" spans="1:8" x14ac:dyDescent="0.25">
      <c r="A4455" s="2" t="s">
        <v>2897</v>
      </c>
      <c r="B4455" s="2" t="s">
        <v>209</v>
      </c>
      <c r="C4455" s="2" t="s">
        <v>827</v>
      </c>
      <c r="D4455" s="2" t="s">
        <v>50</v>
      </c>
      <c r="E4455" s="2" t="s">
        <v>211</v>
      </c>
      <c r="F4455" s="5">
        <v>48</v>
      </c>
      <c r="G4455">
        <v>3</v>
      </c>
      <c r="H4455" t="s">
        <v>7850</v>
      </c>
    </row>
    <row r="4456" spans="1:8" x14ac:dyDescent="0.25">
      <c r="A4456" s="2" t="s">
        <v>2898</v>
      </c>
      <c r="B4456" s="2" t="s">
        <v>58</v>
      </c>
      <c r="C4456" s="2" t="s">
        <v>842</v>
      </c>
      <c r="D4456" s="2" t="s">
        <v>50</v>
      </c>
      <c r="E4456" s="2" t="s">
        <v>211</v>
      </c>
      <c r="F4456" s="5">
        <v>594</v>
      </c>
      <c r="G4456">
        <v>1</v>
      </c>
      <c r="H4456" t="s">
        <v>7851</v>
      </c>
    </row>
    <row r="4457" spans="1:8" x14ac:dyDescent="0.25">
      <c r="A4457" s="2" t="s">
        <v>2899</v>
      </c>
      <c r="B4457" s="2" t="s">
        <v>58</v>
      </c>
      <c r="C4457" s="2" t="s">
        <v>842</v>
      </c>
      <c r="D4457" s="2" t="s">
        <v>50</v>
      </c>
      <c r="E4457" s="2" t="s">
        <v>211</v>
      </c>
      <c r="F4457" s="5">
        <v>437</v>
      </c>
      <c r="G4457">
        <v>1</v>
      </c>
      <c r="H4457" t="s">
        <v>7852</v>
      </c>
    </row>
    <row r="4458" spans="1:8" x14ac:dyDescent="0.25">
      <c r="A4458" s="2" t="s">
        <v>2900</v>
      </c>
      <c r="B4458" s="2" t="s">
        <v>209</v>
      </c>
      <c r="C4458" s="2" t="s">
        <v>243</v>
      </c>
      <c r="D4458" s="2" t="s">
        <v>50</v>
      </c>
      <c r="E4458" s="2" t="s">
        <v>211</v>
      </c>
      <c r="F4458" s="5">
        <v>217</v>
      </c>
      <c r="G4458">
        <v>1</v>
      </c>
      <c r="H4458" t="s">
        <v>7853</v>
      </c>
    </row>
    <row r="4459" spans="1:8" x14ac:dyDescent="0.25">
      <c r="A4459" s="2" t="s">
        <v>2901</v>
      </c>
      <c r="B4459" s="2" t="s">
        <v>209</v>
      </c>
      <c r="C4459" s="2" t="s">
        <v>827</v>
      </c>
      <c r="D4459" s="2" t="s">
        <v>50</v>
      </c>
      <c r="E4459" s="2" t="s">
        <v>211</v>
      </c>
      <c r="F4459" s="5">
        <v>255</v>
      </c>
      <c r="G4459">
        <v>1</v>
      </c>
      <c r="H4459" t="s">
        <v>7854</v>
      </c>
    </row>
    <row r="4460" spans="1:8" x14ac:dyDescent="0.25">
      <c r="A4460" s="2" t="s">
        <v>2901</v>
      </c>
      <c r="B4460" s="2" t="s">
        <v>209</v>
      </c>
      <c r="C4460" s="2" t="s">
        <v>812</v>
      </c>
      <c r="D4460" s="2" t="s">
        <v>50</v>
      </c>
      <c r="E4460" s="2" t="s">
        <v>211</v>
      </c>
      <c r="F4460" s="5">
        <v>1</v>
      </c>
      <c r="G4460">
        <v>2</v>
      </c>
      <c r="H4460" t="s">
        <v>7855</v>
      </c>
    </row>
    <row r="4461" spans="1:8" x14ac:dyDescent="0.25">
      <c r="A4461" s="2" t="s">
        <v>2901</v>
      </c>
      <c r="B4461" s="2" t="s">
        <v>58</v>
      </c>
      <c r="C4461" s="2" t="s">
        <v>2877</v>
      </c>
      <c r="D4461" s="2" t="s">
        <v>50</v>
      </c>
      <c r="E4461" s="2" t="s">
        <v>211</v>
      </c>
      <c r="F4461" s="5">
        <v>1</v>
      </c>
      <c r="G4461">
        <v>3</v>
      </c>
      <c r="H4461" t="s">
        <v>7856</v>
      </c>
    </row>
    <row r="4462" spans="1:8" x14ac:dyDescent="0.25">
      <c r="A4462" s="2" t="s">
        <v>2902</v>
      </c>
      <c r="B4462" s="2" t="s">
        <v>209</v>
      </c>
      <c r="C4462" s="2" t="s">
        <v>812</v>
      </c>
      <c r="D4462" s="2" t="s">
        <v>50</v>
      </c>
      <c r="E4462" s="2" t="s">
        <v>211</v>
      </c>
      <c r="F4462" s="5">
        <v>606</v>
      </c>
      <c r="G4462">
        <v>1</v>
      </c>
      <c r="H4462" t="s">
        <v>7857</v>
      </c>
    </row>
    <row r="4463" spans="1:8" x14ac:dyDescent="0.25">
      <c r="A4463" s="2" t="s">
        <v>2902</v>
      </c>
      <c r="B4463" s="2" t="s">
        <v>209</v>
      </c>
      <c r="C4463" s="2" t="s">
        <v>243</v>
      </c>
      <c r="D4463" s="2" t="s">
        <v>50</v>
      </c>
      <c r="E4463" s="2" t="s">
        <v>211</v>
      </c>
      <c r="F4463" s="5">
        <v>16</v>
      </c>
      <c r="G4463">
        <v>2</v>
      </c>
      <c r="H4463" t="s">
        <v>7858</v>
      </c>
    </row>
    <row r="4464" spans="1:8" x14ac:dyDescent="0.25">
      <c r="A4464" s="2" t="s">
        <v>2902</v>
      </c>
      <c r="B4464" s="2" t="s">
        <v>209</v>
      </c>
      <c r="C4464" s="2" t="s">
        <v>827</v>
      </c>
      <c r="D4464" s="2" t="s">
        <v>50</v>
      </c>
      <c r="E4464" s="2" t="s">
        <v>211</v>
      </c>
      <c r="F4464" s="5">
        <v>12</v>
      </c>
      <c r="G4464">
        <v>3</v>
      </c>
      <c r="H4464" t="s">
        <v>7859</v>
      </c>
    </row>
    <row r="4465" spans="1:9" x14ac:dyDescent="0.25">
      <c r="A4465" s="2" t="s">
        <v>2903</v>
      </c>
      <c r="B4465" s="2" t="s">
        <v>209</v>
      </c>
      <c r="C4465" s="2" t="s">
        <v>827</v>
      </c>
      <c r="D4465" s="2" t="s">
        <v>50</v>
      </c>
      <c r="E4465" s="2" t="s">
        <v>211</v>
      </c>
      <c r="F4465" s="5">
        <v>602</v>
      </c>
      <c r="G4465">
        <v>1</v>
      </c>
      <c r="H4465" t="s">
        <v>7860</v>
      </c>
    </row>
    <row r="4466" spans="1:9" x14ac:dyDescent="0.25">
      <c r="A4466" s="2" t="s">
        <v>2904</v>
      </c>
      <c r="B4466" s="2" t="s">
        <v>209</v>
      </c>
      <c r="C4466" s="2" t="s">
        <v>812</v>
      </c>
      <c r="D4466" s="2" t="s">
        <v>50</v>
      </c>
      <c r="E4466" s="2" t="s">
        <v>211</v>
      </c>
      <c r="F4466" s="5">
        <v>774</v>
      </c>
      <c r="G4466">
        <v>1</v>
      </c>
      <c r="H4466" t="s">
        <v>7861</v>
      </c>
    </row>
    <row r="4467" spans="1:9" x14ac:dyDescent="0.25">
      <c r="A4467" s="2" t="s">
        <v>2904</v>
      </c>
      <c r="B4467" s="2" t="s">
        <v>209</v>
      </c>
      <c r="C4467" s="2" t="s">
        <v>243</v>
      </c>
      <c r="D4467" s="2" t="s">
        <v>50</v>
      </c>
      <c r="E4467" s="2" t="s">
        <v>211</v>
      </c>
      <c r="F4467" s="5">
        <v>104</v>
      </c>
      <c r="G4467">
        <v>2</v>
      </c>
      <c r="H4467" t="s">
        <v>7862</v>
      </c>
    </row>
    <row r="4468" spans="1:9" x14ac:dyDescent="0.25">
      <c r="A4468" s="2" t="s">
        <v>2904</v>
      </c>
      <c r="B4468" s="2" t="s">
        <v>209</v>
      </c>
      <c r="C4468" s="2" t="s">
        <v>827</v>
      </c>
      <c r="D4468" s="2" t="s">
        <v>50</v>
      </c>
      <c r="E4468" s="2" t="s">
        <v>211</v>
      </c>
      <c r="F4468" s="5">
        <v>11</v>
      </c>
      <c r="G4468">
        <v>3</v>
      </c>
      <c r="H4468" t="s">
        <v>7863</v>
      </c>
    </row>
    <row r="4469" spans="1:9" x14ac:dyDescent="0.25">
      <c r="A4469" s="2" t="s">
        <v>2905</v>
      </c>
      <c r="B4469" s="2" t="s">
        <v>209</v>
      </c>
      <c r="C4469" s="2" t="s">
        <v>841</v>
      </c>
      <c r="D4469" s="2" t="s">
        <v>50</v>
      </c>
      <c r="E4469" s="2" t="s">
        <v>211</v>
      </c>
      <c r="F4469" s="5">
        <v>1191</v>
      </c>
      <c r="G4469">
        <v>1</v>
      </c>
      <c r="H4469" t="s">
        <v>7864</v>
      </c>
    </row>
    <row r="4470" spans="1:9" x14ac:dyDescent="0.25">
      <c r="A4470" s="2" t="s">
        <v>2905</v>
      </c>
      <c r="B4470" s="2" t="s">
        <v>58</v>
      </c>
      <c r="C4470" s="2" t="s">
        <v>842</v>
      </c>
      <c r="D4470" s="2" t="s">
        <v>50</v>
      </c>
      <c r="E4470" s="2" t="s">
        <v>211</v>
      </c>
      <c r="F4470" s="5">
        <v>47</v>
      </c>
      <c r="G4470">
        <v>2</v>
      </c>
      <c r="H4470" t="s">
        <v>7865</v>
      </c>
    </row>
    <row r="4471" spans="1:9" x14ac:dyDescent="0.25">
      <c r="A4471" s="2" t="s">
        <v>2906</v>
      </c>
      <c r="B4471" s="2" t="s">
        <v>58</v>
      </c>
      <c r="C4471" s="2" t="s">
        <v>2877</v>
      </c>
      <c r="D4471" s="2" t="s">
        <v>50</v>
      </c>
      <c r="E4471" s="2" t="s">
        <v>211</v>
      </c>
      <c r="F4471" s="5">
        <v>11</v>
      </c>
      <c r="G4471">
        <v>1</v>
      </c>
      <c r="H4471" t="s">
        <v>7866</v>
      </c>
    </row>
    <row r="4472" spans="1:9" x14ac:dyDescent="0.25">
      <c r="A4472" s="2" t="s">
        <v>2907</v>
      </c>
      <c r="B4472" s="2" t="s">
        <v>58</v>
      </c>
      <c r="C4472" s="2" t="s">
        <v>2877</v>
      </c>
      <c r="D4472" s="2" t="s">
        <v>50</v>
      </c>
      <c r="E4472" s="2" t="s">
        <v>211</v>
      </c>
      <c r="F4472" s="5">
        <v>1</v>
      </c>
      <c r="G4472">
        <v>1</v>
      </c>
      <c r="H4472" t="s">
        <v>7867</v>
      </c>
    </row>
    <row r="4473" spans="1:9" x14ac:dyDescent="0.25">
      <c r="A4473" s="8" t="s">
        <v>908</v>
      </c>
      <c r="B4473" s="8" t="s">
        <v>58</v>
      </c>
      <c r="C4473" s="8" t="s">
        <v>911</v>
      </c>
      <c r="D4473" s="13" t="s">
        <v>50</v>
      </c>
      <c r="E4473" s="13" t="s">
        <v>355</v>
      </c>
      <c r="F4473" s="8">
        <v>404</v>
      </c>
      <c r="G4473" s="8">
        <v>1</v>
      </c>
      <c r="H4473" s="8" t="s">
        <v>4713</v>
      </c>
      <c r="I4473" s="9" t="s">
        <v>3534</v>
      </c>
    </row>
    <row r="4474" spans="1:9" x14ac:dyDescent="0.25">
      <c r="A4474" s="8" t="s">
        <v>3526</v>
      </c>
      <c r="B4474" s="8" t="s">
        <v>58</v>
      </c>
      <c r="C4474" s="8" t="s">
        <v>933</v>
      </c>
      <c r="D4474" s="13" t="s">
        <v>50</v>
      </c>
      <c r="E4474" s="13" t="s">
        <v>355</v>
      </c>
      <c r="F4474" s="8">
        <v>1381</v>
      </c>
      <c r="G4474" s="8">
        <v>1</v>
      </c>
      <c r="H4474" s="8" t="s">
        <v>7868</v>
      </c>
      <c r="I4474" s="8"/>
    </row>
    <row r="4475" spans="1:9" x14ac:dyDescent="0.25">
      <c r="A4475" s="8" t="s">
        <v>3526</v>
      </c>
      <c r="B4475" s="8" t="s">
        <v>58</v>
      </c>
      <c r="C4475" s="8" t="s">
        <v>605</v>
      </c>
      <c r="D4475" s="13" t="s">
        <v>50</v>
      </c>
      <c r="E4475" s="13" t="s">
        <v>355</v>
      </c>
      <c r="F4475" s="8">
        <v>206</v>
      </c>
      <c r="G4475" s="8">
        <v>2</v>
      </c>
      <c r="H4475" s="8" t="s">
        <v>7869</v>
      </c>
      <c r="I4475" s="8"/>
    </row>
    <row r="4476" spans="1:9" x14ac:dyDescent="0.25">
      <c r="A4476" s="8" t="s">
        <v>3526</v>
      </c>
      <c r="B4476" s="8" t="s">
        <v>58</v>
      </c>
      <c r="C4476" s="8" t="s">
        <v>909</v>
      </c>
      <c r="D4476" s="13" t="s">
        <v>50</v>
      </c>
      <c r="E4476" s="13" t="s">
        <v>355</v>
      </c>
      <c r="F4476" s="8">
        <v>161</v>
      </c>
      <c r="G4476" s="8">
        <v>3</v>
      </c>
      <c r="H4476" s="8" t="s">
        <v>7870</v>
      </c>
      <c r="I4476" s="8"/>
    </row>
    <row r="4477" spans="1:9" x14ac:dyDescent="0.25">
      <c r="A4477" s="8" t="s">
        <v>3526</v>
      </c>
      <c r="B4477" s="8" t="s">
        <v>58</v>
      </c>
      <c r="C4477" s="8" t="s">
        <v>910</v>
      </c>
      <c r="D4477" s="13" t="s">
        <v>50</v>
      </c>
      <c r="E4477" s="13" t="s">
        <v>355</v>
      </c>
      <c r="F4477" s="8">
        <v>32</v>
      </c>
      <c r="G4477" s="8">
        <v>4</v>
      </c>
      <c r="H4477" s="8" t="s">
        <v>7871</v>
      </c>
      <c r="I4477" s="8"/>
    </row>
    <row r="4478" spans="1:9" x14ac:dyDescent="0.25">
      <c r="A4478" s="8" t="s">
        <v>3527</v>
      </c>
      <c r="B4478" s="8" t="s">
        <v>58</v>
      </c>
      <c r="C4478" s="8" t="s">
        <v>909</v>
      </c>
      <c r="D4478" s="13" t="s">
        <v>50</v>
      </c>
      <c r="E4478" s="13" t="s">
        <v>355</v>
      </c>
      <c r="F4478" s="8">
        <v>520</v>
      </c>
      <c r="G4478" s="8">
        <v>1</v>
      </c>
      <c r="H4478" s="8" t="s">
        <v>7872</v>
      </c>
      <c r="I4478" s="8"/>
    </row>
    <row r="4479" spans="1:9" x14ac:dyDescent="0.25">
      <c r="A4479" s="8" t="s">
        <v>3527</v>
      </c>
      <c r="B4479" s="8" t="s">
        <v>58</v>
      </c>
      <c r="C4479" s="8" t="s">
        <v>933</v>
      </c>
      <c r="D4479" s="13" t="s">
        <v>50</v>
      </c>
      <c r="E4479" s="13" t="s">
        <v>355</v>
      </c>
      <c r="F4479" s="8">
        <v>284</v>
      </c>
      <c r="G4479" s="8">
        <v>2</v>
      </c>
      <c r="H4479" s="8" t="s">
        <v>7873</v>
      </c>
      <c r="I4479" s="8"/>
    </row>
    <row r="4480" spans="1:9" x14ac:dyDescent="0.25">
      <c r="A4480" s="8" t="s">
        <v>3527</v>
      </c>
      <c r="B4480" s="8" t="s">
        <v>58</v>
      </c>
      <c r="C4480" s="8" t="s">
        <v>910</v>
      </c>
      <c r="D4480" s="13" t="s">
        <v>50</v>
      </c>
      <c r="E4480" s="13" t="s">
        <v>355</v>
      </c>
      <c r="F4480" s="8">
        <v>232</v>
      </c>
      <c r="G4480" s="8">
        <v>3</v>
      </c>
      <c r="H4480" s="8" t="s">
        <v>7874</v>
      </c>
      <c r="I4480" s="8"/>
    </row>
    <row r="4481" spans="1:9" x14ac:dyDescent="0.25">
      <c r="A4481" s="8" t="s">
        <v>3527</v>
      </c>
      <c r="B4481" s="8" t="s">
        <v>58</v>
      </c>
      <c r="C4481" s="8" t="s">
        <v>911</v>
      </c>
      <c r="D4481" s="13" t="s">
        <v>50</v>
      </c>
      <c r="E4481" s="13" t="s">
        <v>355</v>
      </c>
      <c r="F4481" s="8">
        <v>3</v>
      </c>
      <c r="G4481" s="8">
        <v>4</v>
      </c>
      <c r="H4481" s="8" t="s">
        <v>7875</v>
      </c>
      <c r="I4481" s="8"/>
    </row>
    <row r="4482" spans="1:9" x14ac:dyDescent="0.25">
      <c r="A4482" s="8" t="s">
        <v>3528</v>
      </c>
      <c r="B4482" s="8" t="s">
        <v>58</v>
      </c>
      <c r="C4482" s="8" t="s">
        <v>909</v>
      </c>
      <c r="D4482" s="13" t="s">
        <v>50</v>
      </c>
      <c r="E4482" s="13" t="s">
        <v>355</v>
      </c>
      <c r="F4482" s="8">
        <v>424</v>
      </c>
      <c r="G4482" s="8">
        <v>1</v>
      </c>
      <c r="H4482" s="8" t="s">
        <v>7876</v>
      </c>
      <c r="I4482" s="8"/>
    </row>
    <row r="4483" spans="1:9" x14ac:dyDescent="0.25">
      <c r="A4483" s="8" t="s">
        <v>3528</v>
      </c>
      <c r="B4483" s="8" t="s">
        <v>58</v>
      </c>
      <c r="C4483" s="8" t="s">
        <v>933</v>
      </c>
      <c r="D4483" s="13" t="s">
        <v>50</v>
      </c>
      <c r="E4483" s="13" t="s">
        <v>355</v>
      </c>
      <c r="F4483" s="8">
        <v>45</v>
      </c>
      <c r="G4483" s="8">
        <v>2</v>
      </c>
      <c r="H4483" s="8" t="s">
        <v>7877</v>
      </c>
      <c r="I4483" s="8"/>
    </row>
    <row r="4484" spans="1:9" x14ac:dyDescent="0.25">
      <c r="A4484" s="8" t="s">
        <v>3528</v>
      </c>
      <c r="B4484" s="8" t="s">
        <v>58</v>
      </c>
      <c r="C4484" s="8" t="s">
        <v>911</v>
      </c>
      <c r="D4484" s="13" t="s">
        <v>50</v>
      </c>
      <c r="E4484" s="13" t="s">
        <v>355</v>
      </c>
      <c r="F4484" s="8">
        <v>10</v>
      </c>
      <c r="G4484" s="8">
        <v>3</v>
      </c>
      <c r="H4484" s="8" t="s">
        <v>7878</v>
      </c>
      <c r="I4484" s="8"/>
    </row>
    <row r="4485" spans="1:9" x14ac:dyDescent="0.25">
      <c r="A4485" s="8" t="s">
        <v>3529</v>
      </c>
      <c r="B4485" s="8" t="s">
        <v>58</v>
      </c>
      <c r="C4485" s="8" t="s">
        <v>909</v>
      </c>
      <c r="D4485" s="13" t="s">
        <v>50</v>
      </c>
      <c r="E4485" s="13" t="s">
        <v>355</v>
      </c>
      <c r="F4485" s="8">
        <v>591</v>
      </c>
      <c r="G4485" s="8">
        <v>1</v>
      </c>
      <c r="H4485" s="8" t="s">
        <v>7879</v>
      </c>
      <c r="I4485" s="8"/>
    </row>
    <row r="4486" spans="1:9" x14ac:dyDescent="0.25">
      <c r="A4486" s="8" t="s">
        <v>3529</v>
      </c>
      <c r="B4486" s="8" t="s">
        <v>58</v>
      </c>
      <c r="C4486" s="8" t="s">
        <v>933</v>
      </c>
      <c r="D4486" s="13" t="s">
        <v>50</v>
      </c>
      <c r="E4486" s="13" t="s">
        <v>355</v>
      </c>
      <c r="F4486" s="8">
        <v>78</v>
      </c>
      <c r="G4486" s="8">
        <v>2</v>
      </c>
      <c r="H4486" s="8" t="s">
        <v>7880</v>
      </c>
      <c r="I4486" s="8"/>
    </row>
    <row r="4487" spans="1:9" x14ac:dyDescent="0.25">
      <c r="A4487" s="8" t="s">
        <v>3529</v>
      </c>
      <c r="B4487" s="8" t="s">
        <v>58</v>
      </c>
      <c r="C4487" s="8" t="s">
        <v>957</v>
      </c>
      <c r="D4487" s="13" t="s">
        <v>50</v>
      </c>
      <c r="E4487" s="13" t="s">
        <v>355</v>
      </c>
      <c r="F4487" s="8">
        <v>6</v>
      </c>
      <c r="G4487" s="8">
        <v>3</v>
      </c>
      <c r="H4487" s="8" t="s">
        <v>7881</v>
      </c>
      <c r="I4487" s="8"/>
    </row>
    <row r="4488" spans="1:9" x14ac:dyDescent="0.25">
      <c r="A4488" s="8" t="s">
        <v>1688</v>
      </c>
      <c r="B4488" s="8" t="s">
        <v>58</v>
      </c>
      <c r="C4488" s="8" t="s">
        <v>933</v>
      </c>
      <c r="D4488" s="13" t="s">
        <v>50</v>
      </c>
      <c r="E4488" s="13" t="s">
        <v>355</v>
      </c>
      <c r="F4488" s="8">
        <v>696</v>
      </c>
      <c r="G4488" s="8">
        <v>1</v>
      </c>
      <c r="H4488" s="8" t="s">
        <v>5800</v>
      </c>
      <c r="I4488" s="8"/>
    </row>
    <row r="4489" spans="1:9" x14ac:dyDescent="0.25">
      <c r="A4489" s="8" t="s">
        <v>1688</v>
      </c>
      <c r="B4489" s="8" t="s">
        <v>58</v>
      </c>
      <c r="C4489" s="8" t="s">
        <v>605</v>
      </c>
      <c r="D4489" s="13" t="s">
        <v>50</v>
      </c>
      <c r="E4489" s="13" t="s">
        <v>355</v>
      </c>
      <c r="F4489" s="8">
        <v>47</v>
      </c>
      <c r="G4489" s="8">
        <v>2</v>
      </c>
      <c r="H4489" s="8" t="s">
        <v>5801</v>
      </c>
      <c r="I4489" s="8"/>
    </row>
    <row r="4490" spans="1:9" x14ac:dyDescent="0.25">
      <c r="A4490" s="8" t="s">
        <v>1900</v>
      </c>
      <c r="B4490" s="8" t="s">
        <v>58</v>
      </c>
      <c r="C4490" s="8" t="s">
        <v>605</v>
      </c>
      <c r="D4490" s="13" t="s">
        <v>50</v>
      </c>
      <c r="E4490" s="13" t="s">
        <v>355</v>
      </c>
      <c r="F4490" s="8">
        <v>995</v>
      </c>
      <c r="G4490" s="8">
        <v>1</v>
      </c>
      <c r="H4490" s="8" t="s">
        <v>6172</v>
      </c>
      <c r="I4490" s="8"/>
    </row>
    <row r="4491" spans="1:9" x14ac:dyDescent="0.25">
      <c r="A4491" s="8" t="s">
        <v>2276</v>
      </c>
      <c r="B4491" s="8" t="s">
        <v>58</v>
      </c>
      <c r="C4491" s="8" t="s">
        <v>2277</v>
      </c>
      <c r="D4491" s="13" t="s">
        <v>50</v>
      </c>
      <c r="E4491" s="13" t="s">
        <v>355</v>
      </c>
      <c r="F4491" s="8">
        <v>705</v>
      </c>
      <c r="G4491" s="8">
        <v>1</v>
      </c>
      <c r="H4491" s="8" t="s">
        <v>6799</v>
      </c>
      <c r="I4491" s="8"/>
    </row>
    <row r="4492" spans="1:9" x14ac:dyDescent="0.25">
      <c r="A4492" s="8" t="s">
        <v>3384</v>
      </c>
      <c r="B4492" s="8" t="s">
        <v>58</v>
      </c>
      <c r="C4492" s="8" t="s">
        <v>957</v>
      </c>
      <c r="D4492" s="13" t="s">
        <v>50</v>
      </c>
      <c r="E4492" s="13" t="s">
        <v>355</v>
      </c>
      <c r="F4492" s="8">
        <v>2065</v>
      </c>
      <c r="G4492" s="8">
        <v>1</v>
      </c>
      <c r="H4492" s="8" t="s">
        <v>7882</v>
      </c>
      <c r="I4492" s="8"/>
    </row>
    <row r="4493" spans="1:9" x14ac:dyDescent="0.25">
      <c r="A4493" s="8" t="s">
        <v>3384</v>
      </c>
      <c r="B4493" s="8" t="s">
        <v>58</v>
      </c>
      <c r="C4493" s="8" t="s">
        <v>2482</v>
      </c>
      <c r="D4493" s="13" t="s">
        <v>50</v>
      </c>
      <c r="E4493" s="13" t="s">
        <v>355</v>
      </c>
      <c r="F4493" s="8">
        <v>620</v>
      </c>
      <c r="G4493" s="8">
        <v>2</v>
      </c>
      <c r="H4493" s="8" t="s">
        <v>7883</v>
      </c>
      <c r="I4493" s="8"/>
    </row>
    <row r="4494" spans="1:9" x14ac:dyDescent="0.25">
      <c r="A4494" s="8" t="s">
        <v>3384</v>
      </c>
      <c r="B4494" s="8" t="s">
        <v>58</v>
      </c>
      <c r="C4494" s="8" t="s">
        <v>2480</v>
      </c>
      <c r="D4494" s="13" t="s">
        <v>50</v>
      </c>
      <c r="E4494" s="13" t="s">
        <v>355</v>
      </c>
      <c r="F4494" s="8">
        <v>244</v>
      </c>
      <c r="G4494" s="8">
        <v>3</v>
      </c>
      <c r="H4494" s="8" t="s">
        <v>7884</v>
      </c>
      <c r="I4494" s="8"/>
    </row>
    <row r="4495" spans="1:9" x14ac:dyDescent="0.25">
      <c r="A4495" s="8" t="s">
        <v>3531</v>
      </c>
      <c r="B4495" s="8" t="s">
        <v>58</v>
      </c>
      <c r="C4495" s="8" t="s">
        <v>957</v>
      </c>
      <c r="D4495" s="13" t="s">
        <v>50</v>
      </c>
      <c r="E4495" s="13" t="s">
        <v>355</v>
      </c>
      <c r="F4495" s="8">
        <v>7669</v>
      </c>
      <c r="G4495" s="8">
        <v>1</v>
      </c>
      <c r="H4495" s="8" t="s">
        <v>7885</v>
      </c>
      <c r="I4495" s="8"/>
    </row>
    <row r="4496" spans="1:9" x14ac:dyDescent="0.25">
      <c r="A4496" s="8" t="s">
        <v>3531</v>
      </c>
      <c r="B4496" s="8" t="s">
        <v>58</v>
      </c>
      <c r="C4496" s="8" t="s">
        <v>605</v>
      </c>
      <c r="D4496" s="13" t="s">
        <v>50</v>
      </c>
      <c r="E4496" s="13" t="s">
        <v>355</v>
      </c>
      <c r="F4496" s="8">
        <v>701</v>
      </c>
      <c r="G4496" s="8">
        <v>2</v>
      </c>
      <c r="H4496" s="8" t="s">
        <v>7886</v>
      </c>
      <c r="I4496" s="8"/>
    </row>
    <row r="4497" spans="1:9" x14ac:dyDescent="0.25">
      <c r="A4497" s="8" t="s">
        <v>3531</v>
      </c>
      <c r="B4497" s="8" t="s">
        <v>58</v>
      </c>
      <c r="C4497" s="8" t="s">
        <v>933</v>
      </c>
      <c r="D4497" s="13" t="s">
        <v>50</v>
      </c>
      <c r="E4497" s="13" t="s">
        <v>355</v>
      </c>
      <c r="F4497" s="8">
        <v>365</v>
      </c>
      <c r="G4497" s="8">
        <v>3</v>
      </c>
      <c r="H4497" s="8" t="s">
        <v>7887</v>
      </c>
      <c r="I4497" s="8"/>
    </row>
    <row r="4498" spans="1:9" x14ac:dyDescent="0.25">
      <c r="A4498" s="8" t="s">
        <v>3532</v>
      </c>
      <c r="B4498" s="8" t="s">
        <v>58</v>
      </c>
      <c r="C4498" s="8" t="s">
        <v>605</v>
      </c>
      <c r="D4498" s="13" t="s">
        <v>50</v>
      </c>
      <c r="E4498" s="13" t="s">
        <v>355</v>
      </c>
      <c r="F4498" s="8">
        <v>1379</v>
      </c>
      <c r="G4498" s="8">
        <v>1</v>
      </c>
      <c r="H4498" s="8" t="s">
        <v>7888</v>
      </c>
      <c r="I4498" s="8"/>
    </row>
    <row r="4499" spans="1:9" x14ac:dyDescent="0.25">
      <c r="A4499" s="8" t="s">
        <v>3532</v>
      </c>
      <c r="B4499" s="8" t="s">
        <v>58</v>
      </c>
      <c r="C4499" s="8" t="s">
        <v>933</v>
      </c>
      <c r="D4499" s="13" t="s">
        <v>50</v>
      </c>
      <c r="E4499" s="13" t="s">
        <v>355</v>
      </c>
      <c r="F4499" s="8">
        <v>221</v>
      </c>
      <c r="G4499" s="8">
        <v>2</v>
      </c>
      <c r="H4499" s="8" t="s">
        <v>7889</v>
      </c>
      <c r="I4499" s="8"/>
    </row>
    <row r="4500" spans="1:9" x14ac:dyDescent="0.25">
      <c r="A4500" s="8" t="s">
        <v>3532</v>
      </c>
      <c r="B4500" s="8" t="s">
        <v>58</v>
      </c>
      <c r="C4500" s="8" t="s">
        <v>909</v>
      </c>
      <c r="D4500" s="13" t="s">
        <v>50</v>
      </c>
      <c r="E4500" s="13" t="s">
        <v>355</v>
      </c>
      <c r="F4500" s="8">
        <v>13</v>
      </c>
      <c r="G4500" s="8">
        <v>3</v>
      </c>
      <c r="H4500" s="8" t="s">
        <v>7890</v>
      </c>
      <c r="I4500" s="8"/>
    </row>
    <row r="4501" spans="1:9" x14ac:dyDescent="0.25">
      <c r="A4501" s="8" t="s">
        <v>3533</v>
      </c>
      <c r="B4501" s="8" t="s">
        <v>58</v>
      </c>
      <c r="C4501" s="8" t="s">
        <v>957</v>
      </c>
      <c r="D4501" s="13" t="s">
        <v>50</v>
      </c>
      <c r="E4501" s="13" t="s">
        <v>355</v>
      </c>
      <c r="F4501" s="8">
        <v>732</v>
      </c>
      <c r="G4501" s="8">
        <v>1</v>
      </c>
      <c r="H4501" s="8" t="s">
        <v>7891</v>
      </c>
      <c r="I4501" s="8"/>
    </row>
    <row r="4502" spans="1:9" x14ac:dyDescent="0.25">
      <c r="A4502" s="8" t="s">
        <v>3533</v>
      </c>
      <c r="B4502" s="8" t="s">
        <v>58</v>
      </c>
      <c r="C4502" s="8" t="s">
        <v>605</v>
      </c>
      <c r="D4502" s="13" t="s">
        <v>50</v>
      </c>
      <c r="E4502" s="13" t="s">
        <v>355</v>
      </c>
      <c r="F4502" s="8">
        <v>352</v>
      </c>
      <c r="G4502" s="8">
        <v>2</v>
      </c>
      <c r="H4502" s="8" t="s">
        <v>7892</v>
      </c>
      <c r="I4502" s="8"/>
    </row>
    <row r="4503" spans="1:9" x14ac:dyDescent="0.25">
      <c r="A4503" s="8" t="s">
        <v>3533</v>
      </c>
      <c r="B4503" s="8" t="s">
        <v>58</v>
      </c>
      <c r="C4503" s="8" t="s">
        <v>933</v>
      </c>
      <c r="D4503" s="13" t="s">
        <v>50</v>
      </c>
      <c r="E4503" s="13" t="s">
        <v>355</v>
      </c>
      <c r="F4503" s="8">
        <v>49</v>
      </c>
      <c r="G4503" s="8">
        <v>3</v>
      </c>
      <c r="H4503" s="8" t="s">
        <v>7893</v>
      </c>
      <c r="I4503" s="8"/>
    </row>
    <row r="4504" spans="1:9" x14ac:dyDescent="0.25">
      <c r="A4504" s="8" t="s">
        <v>3533</v>
      </c>
      <c r="B4504" s="8" t="s">
        <v>58</v>
      </c>
      <c r="C4504" s="8" t="s">
        <v>909</v>
      </c>
      <c r="D4504" s="13" t="s">
        <v>50</v>
      </c>
      <c r="E4504" s="13" t="s">
        <v>355</v>
      </c>
      <c r="F4504" s="8">
        <v>26</v>
      </c>
      <c r="G4504" s="8">
        <v>4</v>
      </c>
      <c r="H4504" s="8" t="s">
        <v>7894</v>
      </c>
      <c r="I4504" s="8"/>
    </row>
  </sheetData>
  <autoFilter ref="A1:K4504"/>
  <sortState ref="A4473:I4504">
    <sortCondition ref="A4473:A4504"/>
    <sortCondition descending="1" ref="F4473:F4504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394"/>
  <sheetViews>
    <sheetView workbookViewId="0">
      <selection activeCell="A64" sqref="A64"/>
    </sheetView>
  </sheetViews>
  <sheetFormatPr defaultRowHeight="15" x14ac:dyDescent="0.25"/>
  <cols>
    <col min="1" max="5" width="10.85546875" customWidth="1"/>
  </cols>
  <sheetData>
    <row r="1" spans="1:10" x14ac:dyDescent="0.25">
      <c r="A1" t="s">
        <v>2912</v>
      </c>
      <c r="B1" t="s">
        <v>2913</v>
      </c>
      <c r="C1" t="s">
        <v>3341</v>
      </c>
      <c r="D1" t="s">
        <v>4</v>
      </c>
      <c r="E1" t="s">
        <v>3</v>
      </c>
      <c r="F1" t="s">
        <v>2914</v>
      </c>
      <c r="G1" t="s">
        <v>2920</v>
      </c>
      <c r="H1" t="s">
        <v>2921</v>
      </c>
      <c r="I1" t="s">
        <v>3351</v>
      </c>
      <c r="J1" t="s">
        <v>3382</v>
      </c>
    </row>
    <row r="2" spans="1:10" x14ac:dyDescent="0.25">
      <c r="A2" t="s">
        <v>2679</v>
      </c>
      <c r="B2" t="s">
        <v>58</v>
      </c>
      <c r="C2" t="s">
        <v>58</v>
      </c>
      <c r="D2" t="s">
        <v>457</v>
      </c>
      <c r="E2" t="s">
        <v>50</v>
      </c>
      <c r="F2" t="s">
        <v>2919</v>
      </c>
      <c r="G2" t="s">
        <v>2923</v>
      </c>
      <c r="H2" t="s">
        <v>3383</v>
      </c>
      <c r="I2" t="s">
        <v>3353</v>
      </c>
      <c r="J2" t="s">
        <v>3372</v>
      </c>
    </row>
    <row r="3" spans="1:10" x14ac:dyDescent="0.25">
      <c r="A3" t="s">
        <v>2662</v>
      </c>
      <c r="B3" t="s">
        <v>58</v>
      </c>
      <c r="C3" t="s">
        <v>58</v>
      </c>
      <c r="D3" t="s">
        <v>457</v>
      </c>
      <c r="E3" t="s">
        <v>50</v>
      </c>
      <c r="F3" t="s">
        <v>2919</v>
      </c>
      <c r="G3" t="s">
        <v>2924</v>
      </c>
      <c r="H3" t="s">
        <v>3383</v>
      </c>
      <c r="I3" t="s">
        <v>3353</v>
      </c>
      <c r="J3" t="s">
        <v>3372</v>
      </c>
    </row>
    <row r="4" spans="1:10" x14ac:dyDescent="0.25">
      <c r="A4" t="s">
        <v>2664</v>
      </c>
      <c r="B4" t="s">
        <v>58</v>
      </c>
      <c r="C4" t="s">
        <v>58</v>
      </c>
      <c r="D4" t="s">
        <v>457</v>
      </c>
      <c r="E4" t="s">
        <v>50</v>
      </c>
      <c r="F4" t="s">
        <v>2919</v>
      </c>
      <c r="G4" t="s">
        <v>2925</v>
      </c>
      <c r="H4" t="s">
        <v>3383</v>
      </c>
      <c r="I4" t="s">
        <v>3353</v>
      </c>
      <c r="J4" t="s">
        <v>3372</v>
      </c>
    </row>
    <row r="5" spans="1:10" x14ac:dyDescent="0.25">
      <c r="A5" t="s">
        <v>822</v>
      </c>
      <c r="B5" t="s">
        <v>58</v>
      </c>
      <c r="C5" t="s">
        <v>58</v>
      </c>
      <c r="D5" t="s">
        <v>457</v>
      </c>
      <c r="E5" t="s">
        <v>50</v>
      </c>
      <c r="F5" t="s">
        <v>2919</v>
      </c>
      <c r="G5" t="s">
        <v>2926</v>
      </c>
      <c r="H5" t="s">
        <v>3383</v>
      </c>
      <c r="I5" t="s">
        <v>3353</v>
      </c>
      <c r="J5" t="s">
        <v>3372</v>
      </c>
    </row>
    <row r="6" spans="1:10" x14ac:dyDescent="0.25">
      <c r="A6" t="s">
        <v>810</v>
      </c>
      <c r="B6" t="s">
        <v>58</v>
      </c>
      <c r="C6" t="s">
        <v>58</v>
      </c>
      <c r="D6" t="s">
        <v>457</v>
      </c>
      <c r="E6" t="s">
        <v>50</v>
      </c>
      <c r="F6" t="s">
        <v>2919</v>
      </c>
      <c r="G6" t="s">
        <v>2927</v>
      </c>
      <c r="H6" t="s">
        <v>3383</v>
      </c>
      <c r="I6" t="s">
        <v>3353</v>
      </c>
      <c r="J6" t="s">
        <v>3372</v>
      </c>
    </row>
    <row r="7" spans="1:10" x14ac:dyDescent="0.25">
      <c r="A7" t="s">
        <v>1345</v>
      </c>
      <c r="B7" t="s">
        <v>58</v>
      </c>
      <c r="C7" t="s">
        <v>58</v>
      </c>
      <c r="D7" t="s">
        <v>199</v>
      </c>
      <c r="E7" t="s">
        <v>50</v>
      </c>
      <c r="F7" t="s">
        <v>2919</v>
      </c>
      <c r="G7" t="s">
        <v>2928</v>
      </c>
      <c r="H7" t="s">
        <v>3383</v>
      </c>
      <c r="I7" t="s">
        <v>3354</v>
      </c>
      <c r="J7" t="s">
        <v>3372</v>
      </c>
    </row>
    <row r="8" spans="1:10" x14ac:dyDescent="0.25">
      <c r="A8" t="s">
        <v>2754</v>
      </c>
      <c r="B8" t="s">
        <v>58</v>
      </c>
      <c r="C8" t="s">
        <v>58</v>
      </c>
      <c r="D8" t="s">
        <v>199</v>
      </c>
      <c r="E8" t="s">
        <v>50</v>
      </c>
      <c r="F8" t="s">
        <v>2919</v>
      </c>
      <c r="G8" t="s">
        <v>2929</v>
      </c>
      <c r="H8" t="s">
        <v>3383</v>
      </c>
      <c r="I8" t="s">
        <v>3354</v>
      </c>
      <c r="J8" t="s">
        <v>3372</v>
      </c>
    </row>
    <row r="9" spans="1:10" x14ac:dyDescent="0.25">
      <c r="A9" t="s">
        <v>202</v>
      </c>
      <c r="B9" t="s">
        <v>58</v>
      </c>
      <c r="C9" t="s">
        <v>58</v>
      </c>
      <c r="D9" t="s">
        <v>199</v>
      </c>
      <c r="E9" t="s">
        <v>50</v>
      </c>
      <c r="F9" t="s">
        <v>2919</v>
      </c>
      <c r="G9" t="s">
        <v>2930</v>
      </c>
      <c r="H9" t="s">
        <v>3383</v>
      </c>
      <c r="I9" t="s">
        <v>3354</v>
      </c>
      <c r="J9" t="s">
        <v>3372</v>
      </c>
    </row>
    <row r="10" spans="1:10" x14ac:dyDescent="0.25">
      <c r="A10" t="s">
        <v>1034</v>
      </c>
      <c r="B10" t="s">
        <v>58</v>
      </c>
      <c r="C10" t="s">
        <v>58</v>
      </c>
      <c r="D10" t="s">
        <v>199</v>
      </c>
      <c r="E10" t="s">
        <v>50</v>
      </c>
      <c r="F10" t="s">
        <v>2919</v>
      </c>
      <c r="G10" t="s">
        <v>2931</v>
      </c>
      <c r="H10" t="s">
        <v>3383</v>
      </c>
      <c r="I10" t="s">
        <v>3354</v>
      </c>
      <c r="J10" t="s">
        <v>3372</v>
      </c>
    </row>
    <row r="11" spans="1:10" x14ac:dyDescent="0.25">
      <c r="A11" t="s">
        <v>1213</v>
      </c>
      <c r="B11" t="s">
        <v>58</v>
      </c>
      <c r="C11" t="s">
        <v>58</v>
      </c>
      <c r="D11" t="s">
        <v>211</v>
      </c>
      <c r="E11" t="s">
        <v>50</v>
      </c>
      <c r="F11" t="s">
        <v>2919</v>
      </c>
      <c r="G11" t="s">
        <v>2932</v>
      </c>
      <c r="H11" t="s">
        <v>3383</v>
      </c>
      <c r="I11" t="s">
        <v>3355</v>
      </c>
      <c r="J11" t="s">
        <v>3372</v>
      </c>
    </row>
    <row r="12" spans="1:10" x14ac:dyDescent="0.25">
      <c r="A12" t="s">
        <v>842</v>
      </c>
      <c r="B12" t="s">
        <v>58</v>
      </c>
      <c r="C12" t="s">
        <v>58</v>
      </c>
      <c r="D12" t="s">
        <v>211</v>
      </c>
      <c r="E12" t="s">
        <v>50</v>
      </c>
      <c r="F12" t="s">
        <v>2919</v>
      </c>
      <c r="G12" t="s">
        <v>2933</v>
      </c>
      <c r="H12" t="s">
        <v>3383</v>
      </c>
      <c r="I12" t="s">
        <v>3355</v>
      </c>
      <c r="J12" t="s">
        <v>3372</v>
      </c>
    </row>
    <row r="13" spans="1:10" x14ac:dyDescent="0.25">
      <c r="A13" t="s">
        <v>856</v>
      </c>
      <c r="B13" t="s">
        <v>58</v>
      </c>
      <c r="C13" t="s">
        <v>58</v>
      </c>
      <c r="D13" t="s">
        <v>211</v>
      </c>
      <c r="E13" t="s">
        <v>50</v>
      </c>
      <c r="F13" t="s">
        <v>2919</v>
      </c>
      <c r="G13" t="s">
        <v>2934</v>
      </c>
      <c r="H13" t="s">
        <v>3383</v>
      </c>
      <c r="I13" t="s">
        <v>3355</v>
      </c>
      <c r="J13" t="s">
        <v>3372</v>
      </c>
    </row>
    <row r="14" spans="1:10" x14ac:dyDescent="0.25">
      <c r="A14" t="s">
        <v>836</v>
      </c>
      <c r="B14" t="s">
        <v>58</v>
      </c>
      <c r="C14" t="s">
        <v>58</v>
      </c>
      <c r="D14" t="s">
        <v>211</v>
      </c>
      <c r="E14" t="s">
        <v>50</v>
      </c>
      <c r="F14" t="s">
        <v>2919</v>
      </c>
      <c r="G14" t="s">
        <v>2935</v>
      </c>
      <c r="H14" t="s">
        <v>3383</v>
      </c>
      <c r="I14" t="s">
        <v>3355</v>
      </c>
      <c r="J14" t="s">
        <v>3372</v>
      </c>
    </row>
    <row r="15" spans="1:10" x14ac:dyDescent="0.25">
      <c r="A15" t="s">
        <v>2877</v>
      </c>
      <c r="B15" t="s">
        <v>58</v>
      </c>
      <c r="C15" t="s">
        <v>58</v>
      </c>
      <c r="D15" t="s">
        <v>211</v>
      </c>
      <c r="E15" t="s">
        <v>50</v>
      </c>
      <c r="F15" t="s">
        <v>2919</v>
      </c>
      <c r="G15" t="s">
        <v>2936</v>
      </c>
      <c r="H15" t="s">
        <v>3383</v>
      </c>
      <c r="I15" t="s">
        <v>3355</v>
      </c>
      <c r="J15" t="s">
        <v>3372</v>
      </c>
    </row>
    <row r="16" spans="1:10" x14ac:dyDescent="0.25">
      <c r="A16" t="s">
        <v>756</v>
      </c>
      <c r="B16" t="s">
        <v>58</v>
      </c>
      <c r="C16" t="s">
        <v>58</v>
      </c>
      <c r="D16" t="s">
        <v>150</v>
      </c>
      <c r="E16" t="s">
        <v>50</v>
      </c>
      <c r="F16" t="s">
        <v>2919</v>
      </c>
      <c r="G16" t="s">
        <v>2937</v>
      </c>
      <c r="H16" t="s">
        <v>3383</v>
      </c>
      <c r="I16" t="s">
        <v>3356</v>
      </c>
      <c r="J16" t="s">
        <v>3372</v>
      </c>
    </row>
    <row r="17" spans="1:10" x14ac:dyDescent="0.25">
      <c r="A17" t="s">
        <v>1417</v>
      </c>
      <c r="B17" t="s">
        <v>58</v>
      </c>
      <c r="C17" t="s">
        <v>58</v>
      </c>
      <c r="D17" t="s">
        <v>150</v>
      </c>
      <c r="E17" t="s">
        <v>50</v>
      </c>
      <c r="F17" t="s">
        <v>2919</v>
      </c>
      <c r="G17" t="s">
        <v>2938</v>
      </c>
      <c r="H17" t="s">
        <v>3383</v>
      </c>
      <c r="I17" t="s">
        <v>3356</v>
      </c>
      <c r="J17" t="s">
        <v>3372</v>
      </c>
    </row>
    <row r="18" spans="1:10" x14ac:dyDescent="0.25">
      <c r="A18" t="s">
        <v>1428</v>
      </c>
      <c r="B18" t="s">
        <v>58</v>
      </c>
      <c r="C18" t="s">
        <v>58</v>
      </c>
      <c r="D18" t="s">
        <v>150</v>
      </c>
      <c r="E18" t="s">
        <v>50</v>
      </c>
      <c r="F18" t="s">
        <v>2919</v>
      </c>
      <c r="G18" t="s">
        <v>2939</v>
      </c>
      <c r="H18" t="s">
        <v>3383</v>
      </c>
      <c r="I18" t="s">
        <v>3356</v>
      </c>
      <c r="J18" t="s">
        <v>3372</v>
      </c>
    </row>
    <row r="19" spans="1:10" x14ac:dyDescent="0.25">
      <c r="A19" t="s">
        <v>1784</v>
      </c>
      <c r="B19" t="s">
        <v>58</v>
      </c>
      <c r="C19" t="s">
        <v>58</v>
      </c>
      <c r="D19" t="s">
        <v>150</v>
      </c>
      <c r="E19" t="s">
        <v>50</v>
      </c>
      <c r="F19" t="s">
        <v>2919</v>
      </c>
      <c r="G19" t="s">
        <v>2940</v>
      </c>
      <c r="H19" t="s">
        <v>3383</v>
      </c>
      <c r="I19" t="s">
        <v>3356</v>
      </c>
      <c r="J19" t="s">
        <v>3372</v>
      </c>
    </row>
    <row r="20" spans="1:10" x14ac:dyDescent="0.25">
      <c r="A20" t="s">
        <v>1066</v>
      </c>
      <c r="B20" t="s">
        <v>58</v>
      </c>
      <c r="C20" t="s">
        <v>58</v>
      </c>
      <c r="D20" t="s">
        <v>70</v>
      </c>
      <c r="E20" t="s">
        <v>50</v>
      </c>
      <c r="F20" t="s">
        <v>2919</v>
      </c>
      <c r="G20" t="s">
        <v>2941</v>
      </c>
      <c r="H20" t="s">
        <v>3383</v>
      </c>
      <c r="I20" t="s">
        <v>3347</v>
      </c>
      <c r="J20" t="s">
        <v>3372</v>
      </c>
    </row>
    <row r="21" spans="1:10" x14ac:dyDescent="0.25">
      <c r="A21" t="s">
        <v>2529</v>
      </c>
      <c r="B21" t="s">
        <v>58</v>
      </c>
      <c r="C21" t="s">
        <v>58</v>
      </c>
      <c r="D21" t="s">
        <v>70</v>
      </c>
      <c r="E21" t="s">
        <v>50</v>
      </c>
      <c r="F21" t="s">
        <v>2919</v>
      </c>
      <c r="G21" t="s">
        <v>2942</v>
      </c>
      <c r="H21" t="s">
        <v>3383</v>
      </c>
      <c r="I21" t="s">
        <v>3347</v>
      </c>
      <c r="J21" t="s">
        <v>3372</v>
      </c>
    </row>
    <row r="22" spans="1:10" x14ac:dyDescent="0.25">
      <c r="A22" t="s">
        <v>2456</v>
      </c>
      <c r="B22" t="s">
        <v>58</v>
      </c>
      <c r="C22" t="s">
        <v>58</v>
      </c>
      <c r="D22" t="s">
        <v>70</v>
      </c>
      <c r="E22" t="s">
        <v>50</v>
      </c>
      <c r="F22" t="s">
        <v>2919</v>
      </c>
      <c r="G22" t="s">
        <v>2943</v>
      </c>
      <c r="H22" t="s">
        <v>3383</v>
      </c>
      <c r="I22" t="s">
        <v>3347</v>
      </c>
      <c r="J22" t="s">
        <v>3372</v>
      </c>
    </row>
    <row r="23" spans="1:10" x14ac:dyDescent="0.25">
      <c r="A23" t="s">
        <v>167</v>
      </c>
      <c r="B23" t="s">
        <v>58</v>
      </c>
      <c r="C23" t="s">
        <v>58</v>
      </c>
      <c r="D23" t="s">
        <v>168</v>
      </c>
      <c r="E23" t="s">
        <v>50</v>
      </c>
      <c r="F23" t="s">
        <v>2919</v>
      </c>
      <c r="G23" t="s">
        <v>2944</v>
      </c>
      <c r="H23" t="s">
        <v>3383</v>
      </c>
      <c r="I23" t="s">
        <v>3357</v>
      </c>
      <c r="J23" t="s">
        <v>3372</v>
      </c>
    </row>
    <row r="24" spans="1:10" x14ac:dyDescent="0.25">
      <c r="A24" t="s">
        <v>372</v>
      </c>
      <c r="B24" t="s">
        <v>58</v>
      </c>
      <c r="C24" t="s">
        <v>58</v>
      </c>
      <c r="D24" t="s">
        <v>168</v>
      </c>
      <c r="E24" t="s">
        <v>50</v>
      </c>
      <c r="F24" t="s">
        <v>2919</v>
      </c>
      <c r="G24" t="s">
        <v>2945</v>
      </c>
      <c r="H24" t="s">
        <v>3383</v>
      </c>
      <c r="I24" t="s">
        <v>3357</v>
      </c>
      <c r="J24" t="s">
        <v>3372</v>
      </c>
    </row>
    <row r="25" spans="1:10" x14ac:dyDescent="0.25">
      <c r="A25" t="s">
        <v>370</v>
      </c>
      <c r="B25" t="s">
        <v>58</v>
      </c>
      <c r="C25" t="s">
        <v>58</v>
      </c>
      <c r="D25" t="s">
        <v>168</v>
      </c>
      <c r="E25" t="s">
        <v>50</v>
      </c>
      <c r="F25" t="s">
        <v>2919</v>
      </c>
      <c r="G25" t="s">
        <v>2946</v>
      </c>
      <c r="H25" t="s">
        <v>3383</v>
      </c>
      <c r="I25" t="s">
        <v>3357</v>
      </c>
      <c r="J25" t="s">
        <v>3372</v>
      </c>
    </row>
    <row r="26" spans="1:10" x14ac:dyDescent="0.25">
      <c r="A26" t="s">
        <v>169</v>
      </c>
      <c r="B26" t="s">
        <v>58</v>
      </c>
      <c r="C26" t="s">
        <v>58</v>
      </c>
      <c r="D26" t="s">
        <v>168</v>
      </c>
      <c r="E26" t="s">
        <v>50</v>
      </c>
      <c r="F26" t="s">
        <v>2919</v>
      </c>
      <c r="G26" t="s">
        <v>2947</v>
      </c>
      <c r="H26" t="s">
        <v>3383</v>
      </c>
      <c r="I26" t="s">
        <v>3357</v>
      </c>
      <c r="J26" t="s">
        <v>3372</v>
      </c>
    </row>
    <row r="27" spans="1:10" x14ac:dyDescent="0.25">
      <c r="A27" t="s">
        <v>1999</v>
      </c>
      <c r="B27" t="s">
        <v>58</v>
      </c>
      <c r="C27" t="s">
        <v>58</v>
      </c>
      <c r="D27" t="s">
        <v>168</v>
      </c>
      <c r="E27" t="s">
        <v>50</v>
      </c>
      <c r="F27" t="s">
        <v>2919</v>
      </c>
      <c r="G27" t="s">
        <v>2948</v>
      </c>
      <c r="H27" t="s">
        <v>3383</v>
      </c>
      <c r="I27" t="s">
        <v>3357</v>
      </c>
      <c r="J27" t="s">
        <v>3372</v>
      </c>
    </row>
    <row r="28" spans="1:10" x14ac:dyDescent="0.25">
      <c r="A28" t="s">
        <v>2619</v>
      </c>
      <c r="B28" t="s">
        <v>58</v>
      </c>
      <c r="C28" t="s">
        <v>58</v>
      </c>
      <c r="D28" t="s">
        <v>168</v>
      </c>
      <c r="E28" t="s">
        <v>50</v>
      </c>
      <c r="F28" t="s">
        <v>2919</v>
      </c>
      <c r="G28" t="s">
        <v>2949</v>
      </c>
      <c r="H28" t="s">
        <v>3383</v>
      </c>
      <c r="I28" t="s">
        <v>3357</v>
      </c>
      <c r="J28" t="s">
        <v>3372</v>
      </c>
    </row>
    <row r="29" spans="1:10" x14ac:dyDescent="0.25">
      <c r="A29" t="s">
        <v>256</v>
      </c>
      <c r="B29" t="s">
        <v>58</v>
      </c>
      <c r="C29" t="s">
        <v>58</v>
      </c>
      <c r="D29" t="s">
        <v>168</v>
      </c>
      <c r="E29" t="s">
        <v>50</v>
      </c>
      <c r="F29" t="s">
        <v>2919</v>
      </c>
      <c r="G29" t="s">
        <v>2950</v>
      </c>
      <c r="H29" t="s">
        <v>3383</v>
      </c>
      <c r="I29" t="s">
        <v>3357</v>
      </c>
      <c r="J29" t="s">
        <v>3372</v>
      </c>
    </row>
    <row r="30" spans="1:10" x14ac:dyDescent="0.25">
      <c r="A30" t="s">
        <v>257</v>
      </c>
      <c r="B30" t="s">
        <v>58</v>
      </c>
      <c r="C30" t="s">
        <v>58</v>
      </c>
      <c r="D30" t="s">
        <v>168</v>
      </c>
      <c r="E30" t="s">
        <v>50</v>
      </c>
      <c r="F30" t="s">
        <v>2919</v>
      </c>
      <c r="G30" t="s">
        <v>2951</v>
      </c>
      <c r="H30" t="s">
        <v>3383</v>
      </c>
      <c r="I30" t="s">
        <v>3357</v>
      </c>
      <c r="J30" t="s">
        <v>3372</v>
      </c>
    </row>
    <row r="31" spans="1:10" x14ac:dyDescent="0.25">
      <c r="A31" t="s">
        <v>2366</v>
      </c>
      <c r="B31" t="s">
        <v>58</v>
      </c>
      <c r="C31" t="s">
        <v>58</v>
      </c>
      <c r="D31" t="s">
        <v>168</v>
      </c>
      <c r="E31" t="s">
        <v>50</v>
      </c>
      <c r="F31" t="s">
        <v>2919</v>
      </c>
      <c r="G31" t="s">
        <v>2952</v>
      </c>
      <c r="H31" t="s">
        <v>3383</v>
      </c>
      <c r="I31" t="s">
        <v>3357</v>
      </c>
      <c r="J31" t="s">
        <v>3372</v>
      </c>
    </row>
    <row r="32" spans="1:10" x14ac:dyDescent="0.25">
      <c r="A32" t="s">
        <v>1961</v>
      </c>
      <c r="B32" t="s">
        <v>58</v>
      </c>
      <c r="C32" t="s">
        <v>58</v>
      </c>
      <c r="D32" t="s">
        <v>51</v>
      </c>
      <c r="E32" t="s">
        <v>50</v>
      </c>
      <c r="F32" t="s">
        <v>2919</v>
      </c>
      <c r="G32" t="s">
        <v>2953</v>
      </c>
      <c r="H32" t="s">
        <v>3383</v>
      </c>
      <c r="I32" t="s">
        <v>3358</v>
      </c>
      <c r="J32" t="s">
        <v>3372</v>
      </c>
    </row>
    <row r="33" spans="1:10" x14ac:dyDescent="0.25">
      <c r="A33" t="s">
        <v>1574</v>
      </c>
      <c r="B33" t="s">
        <v>58</v>
      </c>
      <c r="C33" t="s">
        <v>58</v>
      </c>
      <c r="D33" t="s">
        <v>51</v>
      </c>
      <c r="E33" t="s">
        <v>50</v>
      </c>
      <c r="F33" t="s">
        <v>2919</v>
      </c>
      <c r="G33" t="s">
        <v>2954</v>
      </c>
      <c r="H33" t="s">
        <v>3383</v>
      </c>
      <c r="I33" t="s">
        <v>3358</v>
      </c>
      <c r="J33" t="s">
        <v>3372</v>
      </c>
    </row>
    <row r="34" spans="1:10" x14ac:dyDescent="0.25">
      <c r="A34" t="s">
        <v>2434</v>
      </c>
      <c r="B34" t="s">
        <v>58</v>
      </c>
      <c r="C34" t="s">
        <v>58</v>
      </c>
      <c r="D34" t="s">
        <v>51</v>
      </c>
      <c r="E34" t="s">
        <v>50</v>
      </c>
      <c r="F34" t="s">
        <v>2919</v>
      </c>
      <c r="G34" t="s">
        <v>2955</v>
      </c>
      <c r="H34" t="s">
        <v>3383</v>
      </c>
      <c r="I34" t="s">
        <v>3358</v>
      </c>
      <c r="J34" t="s">
        <v>3372</v>
      </c>
    </row>
    <row r="35" spans="1:10" x14ac:dyDescent="0.25">
      <c r="A35" t="s">
        <v>591</v>
      </c>
      <c r="B35" t="s">
        <v>58</v>
      </c>
      <c r="C35" t="s">
        <v>58</v>
      </c>
      <c r="D35" t="s">
        <v>51</v>
      </c>
      <c r="E35" t="s">
        <v>50</v>
      </c>
      <c r="F35" t="s">
        <v>2919</v>
      </c>
      <c r="G35" t="s">
        <v>2956</v>
      </c>
      <c r="H35" t="s">
        <v>3383</v>
      </c>
      <c r="I35" t="s">
        <v>3358</v>
      </c>
      <c r="J35" t="s">
        <v>3372</v>
      </c>
    </row>
    <row r="36" spans="1:10" x14ac:dyDescent="0.25">
      <c r="A36" t="s">
        <v>1635</v>
      </c>
      <c r="B36" t="s">
        <v>58</v>
      </c>
      <c r="C36" t="s">
        <v>58</v>
      </c>
      <c r="D36" t="s">
        <v>278</v>
      </c>
      <c r="E36" t="s">
        <v>50</v>
      </c>
      <c r="F36" t="s">
        <v>2919</v>
      </c>
      <c r="G36" t="s">
        <v>2957</v>
      </c>
      <c r="H36" t="s">
        <v>3383</v>
      </c>
      <c r="I36" t="s">
        <v>3359</v>
      </c>
      <c r="J36" t="s">
        <v>3372</v>
      </c>
    </row>
    <row r="37" spans="1:10" x14ac:dyDescent="0.25">
      <c r="A37" t="s">
        <v>1102</v>
      </c>
      <c r="B37" t="s">
        <v>58</v>
      </c>
      <c r="C37" t="s">
        <v>58</v>
      </c>
      <c r="D37" t="s">
        <v>278</v>
      </c>
      <c r="E37" t="s">
        <v>50</v>
      </c>
      <c r="F37" t="s">
        <v>2919</v>
      </c>
      <c r="G37" t="s">
        <v>2958</v>
      </c>
      <c r="H37" t="s">
        <v>3383</v>
      </c>
      <c r="I37" t="s">
        <v>3359</v>
      </c>
      <c r="J37" t="s">
        <v>3372</v>
      </c>
    </row>
    <row r="38" spans="1:10" x14ac:dyDescent="0.25">
      <c r="A38" t="s">
        <v>1936</v>
      </c>
      <c r="B38" t="s">
        <v>58</v>
      </c>
      <c r="C38" t="s">
        <v>58</v>
      </c>
      <c r="D38" t="s">
        <v>278</v>
      </c>
      <c r="E38" t="s">
        <v>50</v>
      </c>
      <c r="F38" t="s">
        <v>2919</v>
      </c>
      <c r="G38" t="s">
        <v>2959</v>
      </c>
      <c r="H38" t="s">
        <v>3383</v>
      </c>
      <c r="I38" t="s">
        <v>3359</v>
      </c>
      <c r="J38" t="s">
        <v>3372</v>
      </c>
    </row>
    <row r="39" spans="1:10" x14ac:dyDescent="0.25">
      <c r="A39" t="s">
        <v>2090</v>
      </c>
      <c r="B39" t="s">
        <v>58</v>
      </c>
      <c r="C39" t="s">
        <v>58</v>
      </c>
      <c r="D39" t="s">
        <v>278</v>
      </c>
      <c r="E39" t="s">
        <v>50</v>
      </c>
      <c r="F39" t="s">
        <v>2919</v>
      </c>
      <c r="G39" t="s">
        <v>2960</v>
      </c>
      <c r="H39" t="s">
        <v>3383</v>
      </c>
      <c r="I39" t="s">
        <v>3359</v>
      </c>
      <c r="J39" t="s">
        <v>3372</v>
      </c>
    </row>
    <row r="40" spans="1:10" x14ac:dyDescent="0.25">
      <c r="A40" t="s">
        <v>2346</v>
      </c>
      <c r="B40" t="s">
        <v>58</v>
      </c>
      <c r="C40" t="s">
        <v>58</v>
      </c>
      <c r="D40" t="s">
        <v>278</v>
      </c>
      <c r="E40" t="s">
        <v>50</v>
      </c>
      <c r="F40" t="s">
        <v>2919</v>
      </c>
      <c r="G40" t="s">
        <v>2961</v>
      </c>
      <c r="H40" t="s">
        <v>3383</v>
      </c>
      <c r="I40" t="s">
        <v>3359</v>
      </c>
      <c r="J40" t="s">
        <v>3372</v>
      </c>
    </row>
    <row r="41" spans="1:10" x14ac:dyDescent="0.25">
      <c r="A41" t="s">
        <v>2093</v>
      </c>
      <c r="B41" t="s">
        <v>58</v>
      </c>
      <c r="C41" t="s">
        <v>58</v>
      </c>
      <c r="D41" t="s">
        <v>278</v>
      </c>
      <c r="E41" t="s">
        <v>50</v>
      </c>
      <c r="F41" t="s">
        <v>2919</v>
      </c>
      <c r="G41" t="s">
        <v>2962</v>
      </c>
      <c r="H41" t="s">
        <v>3383</v>
      </c>
      <c r="I41" t="s">
        <v>3359</v>
      </c>
      <c r="J41" t="s">
        <v>3372</v>
      </c>
    </row>
    <row r="42" spans="1:10" x14ac:dyDescent="0.25">
      <c r="A42" t="s">
        <v>2091</v>
      </c>
      <c r="B42" t="s">
        <v>58</v>
      </c>
      <c r="C42" t="s">
        <v>58</v>
      </c>
      <c r="D42" t="s">
        <v>278</v>
      </c>
      <c r="E42" t="s">
        <v>50</v>
      </c>
      <c r="F42" t="s">
        <v>2919</v>
      </c>
      <c r="G42" t="s">
        <v>2963</v>
      </c>
      <c r="H42" t="s">
        <v>3383</v>
      </c>
      <c r="I42" t="s">
        <v>3359</v>
      </c>
      <c r="J42" t="s">
        <v>3372</v>
      </c>
    </row>
    <row r="43" spans="1:10" x14ac:dyDescent="0.25">
      <c r="A43" t="s">
        <v>1658</v>
      </c>
      <c r="B43" t="s">
        <v>58</v>
      </c>
      <c r="C43" t="s">
        <v>58</v>
      </c>
      <c r="D43" t="s">
        <v>278</v>
      </c>
      <c r="E43" t="s">
        <v>50</v>
      </c>
      <c r="F43" t="s">
        <v>2919</v>
      </c>
      <c r="G43" t="s">
        <v>2964</v>
      </c>
      <c r="H43" t="s">
        <v>3383</v>
      </c>
      <c r="I43" t="s">
        <v>3359</v>
      </c>
      <c r="J43" t="s">
        <v>3372</v>
      </c>
    </row>
    <row r="44" spans="1:10" x14ac:dyDescent="0.25">
      <c r="A44" t="s">
        <v>309</v>
      </c>
      <c r="B44" t="s">
        <v>58</v>
      </c>
      <c r="C44" t="s">
        <v>58</v>
      </c>
      <c r="D44" t="s">
        <v>278</v>
      </c>
      <c r="E44" t="s">
        <v>50</v>
      </c>
      <c r="F44" t="s">
        <v>2919</v>
      </c>
      <c r="G44" t="s">
        <v>2965</v>
      </c>
      <c r="H44" t="s">
        <v>3383</v>
      </c>
      <c r="I44" t="s">
        <v>3359</v>
      </c>
      <c r="J44" t="s">
        <v>3372</v>
      </c>
    </row>
    <row r="45" spans="1:10" x14ac:dyDescent="0.25">
      <c r="A45" t="s">
        <v>2037</v>
      </c>
      <c r="B45" t="s">
        <v>58</v>
      </c>
      <c r="C45" t="s">
        <v>58</v>
      </c>
      <c r="D45" t="s">
        <v>278</v>
      </c>
      <c r="E45" t="s">
        <v>50</v>
      </c>
      <c r="F45" t="s">
        <v>2919</v>
      </c>
      <c r="G45" t="s">
        <v>2966</v>
      </c>
      <c r="H45" t="s">
        <v>3383</v>
      </c>
      <c r="I45" t="s">
        <v>3359</v>
      </c>
      <c r="J45" t="s">
        <v>3372</v>
      </c>
    </row>
    <row r="46" spans="1:10" x14ac:dyDescent="0.25">
      <c r="A46" t="s">
        <v>2387</v>
      </c>
      <c r="B46" t="s">
        <v>58</v>
      </c>
      <c r="C46" t="s">
        <v>58</v>
      </c>
      <c r="D46" t="s">
        <v>278</v>
      </c>
      <c r="E46" t="s">
        <v>50</v>
      </c>
      <c r="F46" t="s">
        <v>2919</v>
      </c>
      <c r="G46" t="s">
        <v>2967</v>
      </c>
      <c r="H46" t="s">
        <v>3383</v>
      </c>
      <c r="I46" t="s">
        <v>3359</v>
      </c>
      <c r="J46" t="s">
        <v>3372</v>
      </c>
    </row>
    <row r="47" spans="1:10" x14ac:dyDescent="0.25">
      <c r="A47" t="s">
        <v>2057</v>
      </c>
      <c r="B47" t="s">
        <v>58</v>
      </c>
      <c r="C47" t="s">
        <v>58</v>
      </c>
      <c r="D47" t="s">
        <v>278</v>
      </c>
      <c r="E47" t="s">
        <v>50</v>
      </c>
      <c r="F47" t="s">
        <v>2919</v>
      </c>
      <c r="G47" t="s">
        <v>2968</v>
      </c>
      <c r="H47" t="s">
        <v>3383</v>
      </c>
      <c r="I47" t="s">
        <v>3359</v>
      </c>
      <c r="J47" t="s">
        <v>3372</v>
      </c>
    </row>
    <row r="48" spans="1:10" x14ac:dyDescent="0.25">
      <c r="A48" t="s">
        <v>795</v>
      </c>
      <c r="B48" t="s">
        <v>58</v>
      </c>
      <c r="C48" t="s">
        <v>58</v>
      </c>
      <c r="D48" t="s">
        <v>457</v>
      </c>
      <c r="E48" t="s">
        <v>50</v>
      </c>
      <c r="F48" t="s">
        <v>2919</v>
      </c>
      <c r="G48" t="s">
        <v>2969</v>
      </c>
      <c r="H48" t="s">
        <v>3383</v>
      </c>
      <c r="I48" t="s">
        <v>3353</v>
      </c>
      <c r="J48" t="s">
        <v>3372</v>
      </c>
    </row>
    <row r="49" spans="1:10" x14ac:dyDescent="0.25">
      <c r="A49" t="s">
        <v>551</v>
      </c>
      <c r="B49" t="s">
        <v>58</v>
      </c>
      <c r="C49" t="s">
        <v>58</v>
      </c>
      <c r="D49" t="s">
        <v>199</v>
      </c>
      <c r="E49" t="s">
        <v>50</v>
      </c>
      <c r="F49" t="s">
        <v>2919</v>
      </c>
      <c r="G49" t="s">
        <v>2970</v>
      </c>
      <c r="H49" t="s">
        <v>3383</v>
      </c>
      <c r="I49" t="s">
        <v>3354</v>
      </c>
      <c r="J49" t="s">
        <v>3372</v>
      </c>
    </row>
    <row r="50" spans="1:10" x14ac:dyDescent="0.25">
      <c r="A50" t="s">
        <v>541</v>
      </c>
      <c r="B50" t="s">
        <v>58</v>
      </c>
      <c r="C50" t="s">
        <v>58</v>
      </c>
      <c r="D50" t="s">
        <v>199</v>
      </c>
      <c r="E50" t="s">
        <v>50</v>
      </c>
      <c r="F50" t="s">
        <v>2919</v>
      </c>
      <c r="G50" t="s">
        <v>2971</v>
      </c>
      <c r="H50" t="s">
        <v>3383</v>
      </c>
      <c r="I50" t="s">
        <v>3354</v>
      </c>
      <c r="J50" t="s">
        <v>3372</v>
      </c>
    </row>
    <row r="51" spans="1:10" x14ac:dyDescent="0.25">
      <c r="A51" t="s">
        <v>721</v>
      </c>
      <c r="B51" t="s">
        <v>58</v>
      </c>
      <c r="C51" t="s">
        <v>58</v>
      </c>
      <c r="D51" t="s">
        <v>70</v>
      </c>
      <c r="E51" t="s">
        <v>50</v>
      </c>
      <c r="F51" t="s">
        <v>2919</v>
      </c>
      <c r="G51" t="s">
        <v>2972</v>
      </c>
      <c r="H51" t="s">
        <v>3383</v>
      </c>
      <c r="I51" t="s">
        <v>3347</v>
      </c>
      <c r="J51" t="s">
        <v>3372</v>
      </c>
    </row>
    <row r="52" spans="1:10" x14ac:dyDescent="0.25">
      <c r="A52" t="s">
        <v>1009</v>
      </c>
      <c r="B52" t="s">
        <v>58</v>
      </c>
      <c r="C52" t="s">
        <v>58</v>
      </c>
      <c r="D52" t="s">
        <v>168</v>
      </c>
      <c r="E52" t="s">
        <v>50</v>
      </c>
      <c r="F52" t="s">
        <v>2919</v>
      </c>
      <c r="G52" t="s">
        <v>2973</v>
      </c>
      <c r="H52" t="s">
        <v>3383</v>
      </c>
      <c r="I52" t="s">
        <v>3357</v>
      </c>
      <c r="J52" t="s">
        <v>3372</v>
      </c>
    </row>
    <row r="53" spans="1:10" x14ac:dyDescent="0.25">
      <c r="A53" t="s">
        <v>2647</v>
      </c>
      <c r="B53" t="s">
        <v>58</v>
      </c>
      <c r="C53" t="s">
        <v>58</v>
      </c>
      <c r="D53" t="s">
        <v>168</v>
      </c>
      <c r="E53" t="s">
        <v>50</v>
      </c>
      <c r="F53" t="s">
        <v>2919</v>
      </c>
      <c r="G53" t="s">
        <v>2974</v>
      </c>
      <c r="H53" t="s">
        <v>3383</v>
      </c>
      <c r="I53" t="s">
        <v>3357</v>
      </c>
      <c r="J53" t="s">
        <v>3372</v>
      </c>
    </row>
    <row r="54" spans="1:10" x14ac:dyDescent="0.25">
      <c r="A54" t="s">
        <v>175</v>
      </c>
      <c r="B54" t="s">
        <v>58</v>
      </c>
      <c r="C54" t="s">
        <v>58</v>
      </c>
      <c r="D54" t="s">
        <v>168</v>
      </c>
      <c r="E54" t="s">
        <v>50</v>
      </c>
      <c r="F54" t="s">
        <v>2919</v>
      </c>
      <c r="G54" t="s">
        <v>2975</v>
      </c>
      <c r="H54" t="s">
        <v>3383</v>
      </c>
      <c r="I54" t="s">
        <v>3357</v>
      </c>
      <c r="J54" t="s">
        <v>3372</v>
      </c>
    </row>
    <row r="55" spans="1:10" x14ac:dyDescent="0.25">
      <c r="A55" t="s">
        <v>1674</v>
      </c>
      <c r="B55" t="s">
        <v>58</v>
      </c>
      <c r="C55" t="s">
        <v>58</v>
      </c>
      <c r="D55" t="s">
        <v>51</v>
      </c>
      <c r="E55" t="s">
        <v>50</v>
      </c>
      <c r="F55" t="s">
        <v>2919</v>
      </c>
      <c r="G55" t="s">
        <v>2976</v>
      </c>
      <c r="H55" t="s">
        <v>3383</v>
      </c>
      <c r="I55" t="s">
        <v>3358</v>
      </c>
      <c r="J55" t="s">
        <v>3372</v>
      </c>
    </row>
    <row r="56" spans="1:10" x14ac:dyDescent="0.25">
      <c r="A56" t="s">
        <v>59</v>
      </c>
      <c r="B56" t="s">
        <v>58</v>
      </c>
      <c r="C56" t="s">
        <v>58</v>
      </c>
      <c r="D56" t="s">
        <v>51</v>
      </c>
      <c r="E56" t="s">
        <v>50</v>
      </c>
      <c r="F56" t="s">
        <v>2919</v>
      </c>
      <c r="G56" t="s">
        <v>2977</v>
      </c>
      <c r="H56" t="s">
        <v>3383</v>
      </c>
      <c r="I56" t="s">
        <v>3358</v>
      </c>
      <c r="J56" t="s">
        <v>3372</v>
      </c>
    </row>
    <row r="57" spans="1:10" x14ac:dyDescent="0.25">
      <c r="A57" t="s">
        <v>456</v>
      </c>
      <c r="B57" t="s">
        <v>58</v>
      </c>
      <c r="C57" t="s">
        <v>58</v>
      </c>
      <c r="D57" t="s">
        <v>457</v>
      </c>
      <c r="E57" t="s">
        <v>50</v>
      </c>
      <c r="F57" t="s">
        <v>2919</v>
      </c>
      <c r="G57" t="s">
        <v>2978</v>
      </c>
      <c r="H57" t="s">
        <v>3383</v>
      </c>
      <c r="I57" t="s">
        <v>3353</v>
      </c>
      <c r="J57" t="s">
        <v>3372</v>
      </c>
    </row>
    <row r="58" spans="1:10" x14ac:dyDescent="0.25">
      <c r="A58" t="s">
        <v>1184</v>
      </c>
      <c r="B58" t="s">
        <v>1173</v>
      </c>
      <c r="C58" t="s">
        <v>1173</v>
      </c>
      <c r="D58" t="s">
        <v>278</v>
      </c>
      <c r="E58" t="s">
        <v>50</v>
      </c>
      <c r="F58" t="s">
        <v>2922</v>
      </c>
      <c r="G58" t="s">
        <v>2979</v>
      </c>
      <c r="H58" t="s">
        <v>2980</v>
      </c>
      <c r="I58" t="s">
        <v>3359</v>
      </c>
      <c r="J58" t="s">
        <v>3372</v>
      </c>
    </row>
    <row r="59" spans="1:10" x14ac:dyDescent="0.25">
      <c r="A59" t="s">
        <v>1174</v>
      </c>
      <c r="B59" t="s">
        <v>1173</v>
      </c>
      <c r="C59" t="s">
        <v>1173</v>
      </c>
      <c r="D59" t="s">
        <v>278</v>
      </c>
      <c r="E59" t="s">
        <v>50</v>
      </c>
      <c r="F59" t="s">
        <v>2922</v>
      </c>
      <c r="G59" t="s">
        <v>2981</v>
      </c>
      <c r="H59" t="s">
        <v>2980</v>
      </c>
      <c r="I59" t="s">
        <v>3359</v>
      </c>
      <c r="J59" t="s">
        <v>3372</v>
      </c>
    </row>
    <row r="60" spans="1:10" x14ac:dyDescent="0.25">
      <c r="A60" t="s">
        <v>1175</v>
      </c>
      <c r="B60" t="s">
        <v>1173</v>
      </c>
      <c r="C60" t="s">
        <v>1173</v>
      </c>
      <c r="D60" t="s">
        <v>278</v>
      </c>
      <c r="E60" t="s">
        <v>50</v>
      </c>
      <c r="F60" t="s">
        <v>2922</v>
      </c>
      <c r="G60" t="s">
        <v>2982</v>
      </c>
      <c r="H60" t="s">
        <v>2980</v>
      </c>
      <c r="I60" t="s">
        <v>3359</v>
      </c>
      <c r="J60" t="s">
        <v>3372</v>
      </c>
    </row>
    <row r="61" spans="1:10" x14ac:dyDescent="0.25">
      <c r="A61" t="s">
        <v>1176</v>
      </c>
      <c r="B61" t="s">
        <v>1173</v>
      </c>
      <c r="C61" t="s">
        <v>1173</v>
      </c>
      <c r="D61" t="s">
        <v>278</v>
      </c>
      <c r="E61" t="s">
        <v>50</v>
      </c>
      <c r="F61" t="s">
        <v>2922</v>
      </c>
      <c r="G61" t="s">
        <v>2983</v>
      </c>
      <c r="H61" t="s">
        <v>2980</v>
      </c>
      <c r="I61" t="s">
        <v>3359</v>
      </c>
      <c r="J61" t="s">
        <v>3372</v>
      </c>
    </row>
    <row r="62" spans="1:10" x14ac:dyDescent="0.25">
      <c r="A62" t="s">
        <v>463</v>
      </c>
      <c r="B62" t="s">
        <v>462</v>
      </c>
      <c r="C62" t="s">
        <v>462</v>
      </c>
      <c r="D62" t="s">
        <v>51</v>
      </c>
      <c r="E62" t="s">
        <v>50</v>
      </c>
      <c r="F62" t="s">
        <v>2922</v>
      </c>
      <c r="G62" t="s">
        <v>2984</v>
      </c>
      <c r="H62" t="s">
        <v>2985</v>
      </c>
      <c r="I62" t="s">
        <v>3358</v>
      </c>
      <c r="J62" t="s">
        <v>3372</v>
      </c>
    </row>
    <row r="63" spans="1:10" x14ac:dyDescent="0.25">
      <c r="A63" t="s">
        <v>475</v>
      </c>
      <c r="B63" t="s">
        <v>462</v>
      </c>
      <c r="C63" t="s">
        <v>462</v>
      </c>
      <c r="D63" t="s">
        <v>51</v>
      </c>
      <c r="E63" t="s">
        <v>50</v>
      </c>
      <c r="F63" t="s">
        <v>2922</v>
      </c>
      <c r="G63" t="s">
        <v>2986</v>
      </c>
      <c r="H63" t="s">
        <v>2985</v>
      </c>
      <c r="I63" t="s">
        <v>3358</v>
      </c>
      <c r="J63" t="s">
        <v>3372</v>
      </c>
    </row>
    <row r="64" spans="1:10" x14ac:dyDescent="0.25">
      <c r="A64" t="s">
        <v>480</v>
      </c>
      <c r="B64" t="s">
        <v>462</v>
      </c>
      <c r="C64" t="s">
        <v>462</v>
      </c>
      <c r="D64" t="s">
        <v>51</v>
      </c>
      <c r="E64" t="s">
        <v>50</v>
      </c>
      <c r="F64" t="s">
        <v>2922</v>
      </c>
      <c r="G64" t="s">
        <v>2987</v>
      </c>
      <c r="H64" t="s">
        <v>2985</v>
      </c>
      <c r="I64" t="s">
        <v>3358</v>
      </c>
      <c r="J64" t="s">
        <v>3372</v>
      </c>
    </row>
    <row r="65" spans="1:10" x14ac:dyDescent="0.25">
      <c r="A65" t="s">
        <v>1679</v>
      </c>
      <c r="B65" t="s">
        <v>462</v>
      </c>
      <c r="C65" t="s">
        <v>462</v>
      </c>
      <c r="D65" t="s">
        <v>51</v>
      </c>
      <c r="E65" t="s">
        <v>50</v>
      </c>
      <c r="F65" t="s">
        <v>2922</v>
      </c>
      <c r="G65" t="s">
        <v>2988</v>
      </c>
      <c r="H65" t="s">
        <v>2985</v>
      </c>
      <c r="I65" t="s">
        <v>3358</v>
      </c>
      <c r="J65" t="s">
        <v>3372</v>
      </c>
    </row>
    <row r="66" spans="1:10" x14ac:dyDescent="0.25">
      <c r="A66" t="s">
        <v>464</v>
      </c>
      <c r="B66" t="s">
        <v>462</v>
      </c>
      <c r="C66" t="s">
        <v>462</v>
      </c>
      <c r="D66" t="s">
        <v>51</v>
      </c>
      <c r="E66" t="s">
        <v>50</v>
      </c>
      <c r="F66" t="s">
        <v>2922</v>
      </c>
      <c r="G66" t="s">
        <v>2989</v>
      </c>
      <c r="H66" t="s">
        <v>2985</v>
      </c>
      <c r="I66" t="s">
        <v>3358</v>
      </c>
      <c r="J66" t="s">
        <v>3372</v>
      </c>
    </row>
    <row r="67" spans="1:10" x14ac:dyDescent="0.25">
      <c r="A67" t="s">
        <v>431</v>
      </c>
      <c r="B67" t="s">
        <v>425</v>
      </c>
      <c r="C67" t="s">
        <v>425</v>
      </c>
      <c r="D67" t="s">
        <v>199</v>
      </c>
      <c r="E67" t="s">
        <v>50</v>
      </c>
      <c r="F67" t="s">
        <v>2922</v>
      </c>
      <c r="G67" t="s">
        <v>2990</v>
      </c>
      <c r="H67" t="s">
        <v>2991</v>
      </c>
      <c r="I67" t="s">
        <v>3354</v>
      </c>
      <c r="J67" t="s">
        <v>3372</v>
      </c>
    </row>
    <row r="68" spans="1:10" x14ac:dyDescent="0.25">
      <c r="A68" t="s">
        <v>1387</v>
      </c>
      <c r="B68" t="s">
        <v>425</v>
      </c>
      <c r="C68" t="s">
        <v>425</v>
      </c>
      <c r="D68" t="s">
        <v>199</v>
      </c>
      <c r="E68" t="s">
        <v>50</v>
      </c>
      <c r="F68" t="s">
        <v>2922</v>
      </c>
      <c r="G68" t="s">
        <v>2992</v>
      </c>
      <c r="H68" t="s">
        <v>2991</v>
      </c>
      <c r="I68" t="s">
        <v>3354</v>
      </c>
      <c r="J68" t="s">
        <v>3372</v>
      </c>
    </row>
    <row r="69" spans="1:10" x14ac:dyDescent="0.25">
      <c r="A69" t="s">
        <v>426</v>
      </c>
      <c r="B69" t="s">
        <v>425</v>
      </c>
      <c r="C69" t="s">
        <v>425</v>
      </c>
      <c r="D69" t="s">
        <v>199</v>
      </c>
      <c r="E69" t="s">
        <v>50</v>
      </c>
      <c r="F69" t="s">
        <v>2922</v>
      </c>
      <c r="G69" t="s">
        <v>2993</v>
      </c>
      <c r="H69" t="s">
        <v>2991</v>
      </c>
      <c r="I69" t="s">
        <v>3354</v>
      </c>
      <c r="J69" t="s">
        <v>3372</v>
      </c>
    </row>
    <row r="70" spans="1:10" x14ac:dyDescent="0.25">
      <c r="A70" t="s">
        <v>434</v>
      </c>
      <c r="B70" t="s">
        <v>425</v>
      </c>
      <c r="C70" t="s">
        <v>425</v>
      </c>
      <c r="D70" t="s">
        <v>199</v>
      </c>
      <c r="E70" t="s">
        <v>50</v>
      </c>
      <c r="F70" t="s">
        <v>2922</v>
      </c>
      <c r="G70" t="s">
        <v>2994</v>
      </c>
      <c r="H70" t="s">
        <v>2991</v>
      </c>
      <c r="I70" t="s">
        <v>3354</v>
      </c>
      <c r="J70" t="s">
        <v>3372</v>
      </c>
    </row>
    <row r="71" spans="1:10" x14ac:dyDescent="0.25">
      <c r="A71" t="s">
        <v>428</v>
      </c>
      <c r="B71" t="s">
        <v>425</v>
      </c>
      <c r="C71" t="s">
        <v>425</v>
      </c>
      <c r="D71" t="s">
        <v>199</v>
      </c>
      <c r="E71" t="s">
        <v>50</v>
      </c>
      <c r="F71" t="s">
        <v>2922</v>
      </c>
      <c r="G71" t="s">
        <v>2995</v>
      </c>
      <c r="H71" t="s">
        <v>2991</v>
      </c>
      <c r="I71" t="s">
        <v>3354</v>
      </c>
      <c r="J71" t="s">
        <v>3372</v>
      </c>
    </row>
    <row r="72" spans="1:10" x14ac:dyDescent="0.25">
      <c r="A72" t="s">
        <v>1384</v>
      </c>
      <c r="B72" t="s">
        <v>425</v>
      </c>
      <c r="C72" t="s">
        <v>425</v>
      </c>
      <c r="D72" t="s">
        <v>199</v>
      </c>
      <c r="E72" t="s">
        <v>50</v>
      </c>
      <c r="F72" t="s">
        <v>2922</v>
      </c>
      <c r="G72" t="s">
        <v>2996</v>
      </c>
      <c r="H72" t="s">
        <v>2991</v>
      </c>
      <c r="I72" t="s">
        <v>3354</v>
      </c>
      <c r="J72" t="s">
        <v>3372</v>
      </c>
    </row>
    <row r="73" spans="1:10" x14ac:dyDescent="0.25">
      <c r="A73" t="s">
        <v>764</v>
      </c>
      <c r="B73" t="s">
        <v>754</v>
      </c>
      <c r="C73" t="s">
        <v>754</v>
      </c>
      <c r="D73" t="s">
        <v>150</v>
      </c>
      <c r="E73" t="s">
        <v>50</v>
      </c>
      <c r="F73" t="s">
        <v>2922</v>
      </c>
      <c r="G73" t="s">
        <v>2997</v>
      </c>
      <c r="H73" t="s">
        <v>2998</v>
      </c>
      <c r="I73" t="s">
        <v>3356</v>
      </c>
      <c r="J73" t="s">
        <v>3372</v>
      </c>
    </row>
    <row r="74" spans="1:10" x14ac:dyDescent="0.25">
      <c r="A74" t="s">
        <v>776</v>
      </c>
      <c r="B74" t="s">
        <v>754</v>
      </c>
      <c r="C74" t="s">
        <v>754</v>
      </c>
      <c r="D74" t="s">
        <v>150</v>
      </c>
      <c r="E74" t="s">
        <v>50</v>
      </c>
      <c r="F74" t="s">
        <v>2922</v>
      </c>
      <c r="G74" t="s">
        <v>2999</v>
      </c>
      <c r="H74" t="s">
        <v>2998</v>
      </c>
      <c r="I74" t="s">
        <v>3356</v>
      </c>
      <c r="J74" t="s">
        <v>3372</v>
      </c>
    </row>
    <row r="75" spans="1:10" x14ac:dyDescent="0.25">
      <c r="A75" t="s">
        <v>2187</v>
      </c>
      <c r="B75" t="s">
        <v>754</v>
      </c>
      <c r="C75" t="s">
        <v>754</v>
      </c>
      <c r="D75" t="s">
        <v>150</v>
      </c>
      <c r="E75" t="s">
        <v>50</v>
      </c>
      <c r="F75" t="s">
        <v>2922</v>
      </c>
      <c r="G75" t="s">
        <v>3000</v>
      </c>
      <c r="H75" t="s">
        <v>2998</v>
      </c>
      <c r="I75" t="s">
        <v>3356</v>
      </c>
      <c r="J75" t="s">
        <v>3372</v>
      </c>
    </row>
    <row r="76" spans="1:10" x14ac:dyDescent="0.25">
      <c r="A76" t="s">
        <v>771</v>
      </c>
      <c r="B76" t="s">
        <v>754</v>
      </c>
      <c r="C76" t="s">
        <v>754</v>
      </c>
      <c r="D76" t="s">
        <v>150</v>
      </c>
      <c r="E76" t="s">
        <v>50</v>
      </c>
      <c r="F76" t="s">
        <v>2922</v>
      </c>
      <c r="G76" t="s">
        <v>3001</v>
      </c>
      <c r="H76" t="s">
        <v>2998</v>
      </c>
      <c r="I76" t="s">
        <v>3356</v>
      </c>
      <c r="J76" t="s">
        <v>3372</v>
      </c>
    </row>
    <row r="77" spans="1:10" x14ac:dyDescent="0.25">
      <c r="A77" t="s">
        <v>765</v>
      </c>
      <c r="B77" t="s">
        <v>754</v>
      </c>
      <c r="C77" t="s">
        <v>754</v>
      </c>
      <c r="D77" t="s">
        <v>150</v>
      </c>
      <c r="E77" t="s">
        <v>50</v>
      </c>
      <c r="F77" t="s">
        <v>2922</v>
      </c>
      <c r="G77" t="s">
        <v>3002</v>
      </c>
      <c r="H77" t="s">
        <v>2998</v>
      </c>
      <c r="I77" t="s">
        <v>3356</v>
      </c>
      <c r="J77" t="s">
        <v>3372</v>
      </c>
    </row>
    <row r="78" spans="1:10" x14ac:dyDescent="0.25">
      <c r="A78" t="s">
        <v>2182</v>
      </c>
      <c r="B78" t="s">
        <v>754</v>
      </c>
      <c r="C78" t="s">
        <v>754</v>
      </c>
      <c r="D78" t="s">
        <v>150</v>
      </c>
      <c r="E78" t="s">
        <v>50</v>
      </c>
      <c r="F78" t="s">
        <v>2922</v>
      </c>
      <c r="G78" t="s">
        <v>3003</v>
      </c>
      <c r="H78" t="s">
        <v>2998</v>
      </c>
      <c r="I78" t="s">
        <v>3356</v>
      </c>
      <c r="J78" t="s">
        <v>3372</v>
      </c>
    </row>
    <row r="79" spans="1:10" x14ac:dyDescent="0.25">
      <c r="A79" t="s">
        <v>772</v>
      </c>
      <c r="B79" t="s">
        <v>754</v>
      </c>
      <c r="C79" t="s">
        <v>754</v>
      </c>
      <c r="D79" t="s">
        <v>150</v>
      </c>
      <c r="E79" t="s">
        <v>50</v>
      </c>
      <c r="F79" t="s">
        <v>2922</v>
      </c>
      <c r="G79" t="s">
        <v>3004</v>
      </c>
      <c r="H79" t="s">
        <v>2998</v>
      </c>
      <c r="I79" t="s">
        <v>3356</v>
      </c>
      <c r="J79" t="s">
        <v>3372</v>
      </c>
    </row>
    <row r="80" spans="1:10" x14ac:dyDescent="0.25">
      <c r="A80" t="s">
        <v>755</v>
      </c>
      <c r="B80" t="s">
        <v>754</v>
      </c>
      <c r="C80" t="s">
        <v>754</v>
      </c>
      <c r="D80" t="s">
        <v>150</v>
      </c>
      <c r="E80" t="s">
        <v>50</v>
      </c>
      <c r="F80" t="s">
        <v>2922</v>
      </c>
      <c r="G80" t="s">
        <v>3005</v>
      </c>
      <c r="H80" t="s">
        <v>2998</v>
      </c>
      <c r="I80" t="s">
        <v>3356</v>
      </c>
      <c r="J80" t="s">
        <v>3372</v>
      </c>
    </row>
    <row r="81" spans="1:10" x14ac:dyDescent="0.25">
      <c r="A81" t="s">
        <v>887</v>
      </c>
      <c r="B81" t="s">
        <v>886</v>
      </c>
      <c r="C81" t="s">
        <v>886</v>
      </c>
      <c r="D81" t="s">
        <v>168</v>
      </c>
      <c r="E81" t="s">
        <v>50</v>
      </c>
      <c r="F81" t="s">
        <v>2922</v>
      </c>
      <c r="G81" t="s">
        <v>3006</v>
      </c>
      <c r="H81" t="s">
        <v>3007</v>
      </c>
      <c r="I81" t="s">
        <v>3357</v>
      </c>
      <c r="J81" t="s">
        <v>3372</v>
      </c>
    </row>
    <row r="82" spans="1:10" x14ac:dyDescent="0.25">
      <c r="A82" t="s">
        <v>987</v>
      </c>
      <c r="B82" t="s">
        <v>886</v>
      </c>
      <c r="C82" t="s">
        <v>886</v>
      </c>
      <c r="D82" t="s">
        <v>168</v>
      </c>
      <c r="E82" t="s">
        <v>50</v>
      </c>
      <c r="F82" t="s">
        <v>2922</v>
      </c>
      <c r="G82" t="s">
        <v>3008</v>
      </c>
      <c r="H82" t="s">
        <v>3007</v>
      </c>
      <c r="I82" t="s">
        <v>3357</v>
      </c>
      <c r="J82" t="s">
        <v>3372</v>
      </c>
    </row>
    <row r="83" spans="1:10" x14ac:dyDescent="0.25">
      <c r="A83" t="s">
        <v>993</v>
      </c>
      <c r="B83" t="s">
        <v>886</v>
      </c>
      <c r="C83" t="s">
        <v>886</v>
      </c>
      <c r="D83" t="s">
        <v>168</v>
      </c>
      <c r="E83" t="s">
        <v>50</v>
      </c>
      <c r="F83" t="s">
        <v>2922</v>
      </c>
      <c r="G83" t="s">
        <v>3009</v>
      </c>
      <c r="H83" t="s">
        <v>3007</v>
      </c>
      <c r="I83" t="s">
        <v>3357</v>
      </c>
      <c r="J83" t="s">
        <v>3372</v>
      </c>
    </row>
    <row r="84" spans="1:10" x14ac:dyDescent="0.25">
      <c r="A84" t="s">
        <v>997</v>
      </c>
      <c r="B84" t="s">
        <v>886</v>
      </c>
      <c r="C84" t="s">
        <v>886</v>
      </c>
      <c r="D84" t="s">
        <v>168</v>
      </c>
      <c r="E84" t="s">
        <v>50</v>
      </c>
      <c r="F84" t="s">
        <v>2922</v>
      </c>
      <c r="G84" t="s">
        <v>3010</v>
      </c>
      <c r="H84" t="s">
        <v>3007</v>
      </c>
      <c r="I84" t="s">
        <v>3357</v>
      </c>
      <c r="J84" t="s">
        <v>3372</v>
      </c>
    </row>
    <row r="85" spans="1:10" x14ac:dyDescent="0.25">
      <c r="A85" t="s">
        <v>2012</v>
      </c>
      <c r="B85" t="s">
        <v>886</v>
      </c>
      <c r="C85" t="s">
        <v>886</v>
      </c>
      <c r="D85" t="s">
        <v>168</v>
      </c>
      <c r="E85" t="s">
        <v>50</v>
      </c>
      <c r="F85" t="s">
        <v>2922</v>
      </c>
      <c r="G85" t="s">
        <v>3011</v>
      </c>
      <c r="H85" t="s">
        <v>3007</v>
      </c>
      <c r="I85" t="s">
        <v>3357</v>
      </c>
      <c r="J85" t="s">
        <v>3372</v>
      </c>
    </row>
    <row r="86" spans="1:10" x14ac:dyDescent="0.25">
      <c r="A86" t="s">
        <v>1005</v>
      </c>
      <c r="B86" t="s">
        <v>886</v>
      </c>
      <c r="C86" t="s">
        <v>886</v>
      </c>
      <c r="D86" t="s">
        <v>168</v>
      </c>
      <c r="E86" t="s">
        <v>50</v>
      </c>
      <c r="F86" t="s">
        <v>2922</v>
      </c>
      <c r="G86" t="s">
        <v>3012</v>
      </c>
      <c r="H86" t="s">
        <v>3007</v>
      </c>
      <c r="I86" t="s">
        <v>3357</v>
      </c>
      <c r="J86" t="s">
        <v>3372</v>
      </c>
    </row>
    <row r="87" spans="1:10" x14ac:dyDescent="0.25">
      <c r="A87" t="s">
        <v>1002</v>
      </c>
      <c r="B87" t="s">
        <v>886</v>
      </c>
      <c r="C87" t="s">
        <v>886</v>
      </c>
      <c r="D87" t="s">
        <v>168</v>
      </c>
      <c r="E87" t="s">
        <v>50</v>
      </c>
      <c r="F87" t="s">
        <v>2922</v>
      </c>
      <c r="G87" t="s">
        <v>3013</v>
      </c>
      <c r="H87" t="s">
        <v>3007</v>
      </c>
      <c r="I87" t="s">
        <v>3357</v>
      </c>
      <c r="J87" t="s">
        <v>3372</v>
      </c>
    </row>
    <row r="88" spans="1:10" x14ac:dyDescent="0.25">
      <c r="A88" t="s">
        <v>1000</v>
      </c>
      <c r="B88" t="s">
        <v>886</v>
      </c>
      <c r="C88" t="s">
        <v>886</v>
      </c>
      <c r="D88" t="s">
        <v>168</v>
      </c>
      <c r="E88" t="s">
        <v>50</v>
      </c>
      <c r="F88" t="s">
        <v>2922</v>
      </c>
      <c r="G88" t="s">
        <v>3014</v>
      </c>
      <c r="H88" t="s">
        <v>3007</v>
      </c>
      <c r="I88" t="s">
        <v>3357</v>
      </c>
      <c r="J88" t="s">
        <v>3372</v>
      </c>
    </row>
    <row r="89" spans="1:10" x14ac:dyDescent="0.25">
      <c r="A89" t="s">
        <v>275</v>
      </c>
      <c r="B89" t="s">
        <v>184</v>
      </c>
      <c r="C89" t="s">
        <v>184</v>
      </c>
      <c r="D89" t="s">
        <v>168</v>
      </c>
      <c r="E89" t="s">
        <v>50</v>
      </c>
      <c r="F89" t="s">
        <v>2922</v>
      </c>
      <c r="G89" t="s">
        <v>3015</v>
      </c>
      <c r="H89" t="s">
        <v>3016</v>
      </c>
      <c r="I89" t="s">
        <v>3357</v>
      </c>
      <c r="J89" t="s">
        <v>3372</v>
      </c>
    </row>
    <row r="90" spans="1:10" x14ac:dyDescent="0.25">
      <c r="A90" t="s">
        <v>266</v>
      </c>
      <c r="B90" t="s">
        <v>184</v>
      </c>
      <c r="C90" t="s">
        <v>184</v>
      </c>
      <c r="D90" t="s">
        <v>168</v>
      </c>
      <c r="E90" t="s">
        <v>50</v>
      </c>
      <c r="F90" t="s">
        <v>2922</v>
      </c>
      <c r="G90" t="s">
        <v>3017</v>
      </c>
      <c r="H90" t="s">
        <v>3016</v>
      </c>
      <c r="I90" t="s">
        <v>3357</v>
      </c>
      <c r="J90" t="s">
        <v>3372</v>
      </c>
    </row>
    <row r="91" spans="1:10" x14ac:dyDescent="0.25">
      <c r="A91" t="s">
        <v>194</v>
      </c>
      <c r="B91" t="s">
        <v>184</v>
      </c>
      <c r="C91" t="s">
        <v>184</v>
      </c>
      <c r="D91" t="s">
        <v>168</v>
      </c>
      <c r="E91" t="s">
        <v>50</v>
      </c>
      <c r="F91" t="s">
        <v>2922</v>
      </c>
      <c r="G91" t="s">
        <v>3018</v>
      </c>
      <c r="H91" t="s">
        <v>3016</v>
      </c>
      <c r="I91" t="s">
        <v>3357</v>
      </c>
      <c r="J91" t="s">
        <v>3372</v>
      </c>
    </row>
    <row r="92" spans="1:10" x14ac:dyDescent="0.25">
      <c r="A92" t="s">
        <v>262</v>
      </c>
      <c r="B92" t="s">
        <v>184</v>
      </c>
      <c r="C92" t="s">
        <v>184</v>
      </c>
      <c r="D92" t="s">
        <v>168</v>
      </c>
      <c r="E92" t="s">
        <v>50</v>
      </c>
      <c r="F92" t="s">
        <v>2922</v>
      </c>
      <c r="G92" t="s">
        <v>3019</v>
      </c>
      <c r="H92" t="s">
        <v>3016</v>
      </c>
      <c r="I92" t="s">
        <v>3357</v>
      </c>
      <c r="J92" t="s">
        <v>3372</v>
      </c>
    </row>
    <row r="93" spans="1:10" x14ac:dyDescent="0.25">
      <c r="A93" t="s">
        <v>185</v>
      </c>
      <c r="B93" t="s">
        <v>184</v>
      </c>
      <c r="C93" t="s">
        <v>184</v>
      </c>
      <c r="D93" t="s">
        <v>168</v>
      </c>
      <c r="E93" t="s">
        <v>50</v>
      </c>
      <c r="F93" t="s">
        <v>2922</v>
      </c>
      <c r="G93" t="s">
        <v>3020</v>
      </c>
      <c r="H93" t="s">
        <v>3016</v>
      </c>
      <c r="I93" t="s">
        <v>3357</v>
      </c>
      <c r="J93" t="s">
        <v>3372</v>
      </c>
    </row>
    <row r="94" spans="1:10" x14ac:dyDescent="0.25">
      <c r="A94" t="s">
        <v>881</v>
      </c>
      <c r="B94" t="s">
        <v>184</v>
      </c>
      <c r="C94" t="s">
        <v>184</v>
      </c>
      <c r="D94" t="s">
        <v>168</v>
      </c>
      <c r="E94" t="s">
        <v>50</v>
      </c>
      <c r="F94" t="s">
        <v>2922</v>
      </c>
      <c r="G94" t="s">
        <v>3021</v>
      </c>
      <c r="H94" t="s">
        <v>3016</v>
      </c>
      <c r="I94" t="s">
        <v>3357</v>
      </c>
      <c r="J94" t="s">
        <v>3372</v>
      </c>
    </row>
    <row r="95" spans="1:10" x14ac:dyDescent="0.25">
      <c r="A95" t="s">
        <v>326</v>
      </c>
      <c r="B95" t="s">
        <v>305</v>
      </c>
      <c r="C95" t="s">
        <v>305</v>
      </c>
      <c r="D95" t="s">
        <v>278</v>
      </c>
      <c r="E95" t="s">
        <v>50</v>
      </c>
      <c r="F95" t="s">
        <v>2922</v>
      </c>
      <c r="G95" t="s">
        <v>3022</v>
      </c>
      <c r="H95" t="s">
        <v>3023</v>
      </c>
      <c r="I95" t="s">
        <v>3359</v>
      </c>
      <c r="J95" t="s">
        <v>3372</v>
      </c>
    </row>
    <row r="96" spans="1:10" x14ac:dyDescent="0.25">
      <c r="A96" t="s">
        <v>2605</v>
      </c>
      <c r="B96" t="s">
        <v>305</v>
      </c>
      <c r="C96" t="s">
        <v>305</v>
      </c>
      <c r="D96" t="s">
        <v>278</v>
      </c>
      <c r="E96" t="s">
        <v>50</v>
      </c>
      <c r="F96" t="s">
        <v>2922</v>
      </c>
      <c r="G96" t="s">
        <v>3024</v>
      </c>
      <c r="H96" t="s">
        <v>3023</v>
      </c>
      <c r="I96" t="s">
        <v>3359</v>
      </c>
      <c r="J96" t="s">
        <v>3372</v>
      </c>
    </row>
    <row r="97" spans="1:10" x14ac:dyDescent="0.25">
      <c r="A97" t="s">
        <v>306</v>
      </c>
      <c r="B97" t="s">
        <v>305</v>
      </c>
      <c r="C97" t="s">
        <v>305</v>
      </c>
      <c r="D97" t="s">
        <v>278</v>
      </c>
      <c r="E97" t="s">
        <v>50</v>
      </c>
      <c r="F97" t="s">
        <v>2922</v>
      </c>
      <c r="G97" t="s">
        <v>3025</v>
      </c>
      <c r="H97" t="s">
        <v>3023</v>
      </c>
      <c r="I97" t="s">
        <v>3359</v>
      </c>
      <c r="J97" t="s">
        <v>3372</v>
      </c>
    </row>
    <row r="98" spans="1:10" x14ac:dyDescent="0.25">
      <c r="A98" t="s">
        <v>332</v>
      </c>
      <c r="B98" t="s">
        <v>305</v>
      </c>
      <c r="C98" t="s">
        <v>305</v>
      </c>
      <c r="D98" t="s">
        <v>278</v>
      </c>
      <c r="E98" t="s">
        <v>50</v>
      </c>
      <c r="F98" t="s">
        <v>2922</v>
      </c>
      <c r="G98" t="s">
        <v>3026</v>
      </c>
      <c r="H98" t="s">
        <v>3023</v>
      </c>
      <c r="I98" t="s">
        <v>3359</v>
      </c>
      <c r="J98" t="s">
        <v>3372</v>
      </c>
    </row>
    <row r="99" spans="1:10" x14ac:dyDescent="0.25">
      <c r="A99" t="s">
        <v>327</v>
      </c>
      <c r="B99" t="s">
        <v>305</v>
      </c>
      <c r="C99" t="s">
        <v>305</v>
      </c>
      <c r="D99" t="s">
        <v>278</v>
      </c>
      <c r="E99" t="s">
        <v>50</v>
      </c>
      <c r="F99" t="s">
        <v>2922</v>
      </c>
      <c r="G99" t="s">
        <v>3027</v>
      </c>
      <c r="H99" t="s">
        <v>3023</v>
      </c>
      <c r="I99" t="s">
        <v>3359</v>
      </c>
      <c r="J99" t="s">
        <v>3372</v>
      </c>
    </row>
    <row r="100" spans="1:10" x14ac:dyDescent="0.25">
      <c r="A100" t="s">
        <v>587</v>
      </c>
      <c r="B100" t="s">
        <v>466</v>
      </c>
      <c r="C100" t="s">
        <v>466</v>
      </c>
      <c r="D100" t="s">
        <v>51</v>
      </c>
      <c r="E100" t="s">
        <v>50</v>
      </c>
      <c r="F100" t="s">
        <v>2922</v>
      </c>
      <c r="G100" t="s">
        <v>3028</v>
      </c>
      <c r="H100" t="s">
        <v>3029</v>
      </c>
      <c r="I100" t="s">
        <v>3358</v>
      </c>
      <c r="J100" t="s">
        <v>3372</v>
      </c>
    </row>
    <row r="101" spans="1:10" x14ac:dyDescent="0.25">
      <c r="A101" t="s">
        <v>489</v>
      </c>
      <c r="B101" t="s">
        <v>466</v>
      </c>
      <c r="C101" t="s">
        <v>466</v>
      </c>
      <c r="D101" t="s">
        <v>51</v>
      </c>
      <c r="E101" t="s">
        <v>50</v>
      </c>
      <c r="F101" t="s">
        <v>2922</v>
      </c>
      <c r="G101" t="s">
        <v>3030</v>
      </c>
      <c r="H101" t="s">
        <v>3029</v>
      </c>
      <c r="I101" t="s">
        <v>3358</v>
      </c>
      <c r="J101" t="s">
        <v>3372</v>
      </c>
    </row>
    <row r="102" spans="1:10" x14ac:dyDescent="0.25">
      <c r="A102" t="s">
        <v>589</v>
      </c>
      <c r="B102" t="s">
        <v>466</v>
      </c>
      <c r="C102" t="s">
        <v>466</v>
      </c>
      <c r="D102" t="s">
        <v>51</v>
      </c>
      <c r="E102" t="s">
        <v>50</v>
      </c>
      <c r="F102" t="s">
        <v>2922</v>
      </c>
      <c r="G102" t="s">
        <v>3031</v>
      </c>
      <c r="H102" t="s">
        <v>3029</v>
      </c>
      <c r="I102" t="s">
        <v>3358</v>
      </c>
      <c r="J102" t="s">
        <v>3372</v>
      </c>
    </row>
    <row r="103" spans="1:10" x14ac:dyDescent="0.25">
      <c r="A103" t="s">
        <v>2450</v>
      </c>
      <c r="B103" t="s">
        <v>466</v>
      </c>
      <c r="C103" t="s">
        <v>466</v>
      </c>
      <c r="D103" t="s">
        <v>51</v>
      </c>
      <c r="E103" t="s">
        <v>50</v>
      </c>
      <c r="F103" t="s">
        <v>2922</v>
      </c>
      <c r="G103" t="s">
        <v>3032</v>
      </c>
      <c r="H103" t="s">
        <v>3029</v>
      </c>
      <c r="I103" t="s">
        <v>3358</v>
      </c>
      <c r="J103" t="s">
        <v>3372</v>
      </c>
    </row>
    <row r="104" spans="1:10" x14ac:dyDescent="0.25">
      <c r="A104" t="s">
        <v>585</v>
      </c>
      <c r="B104" t="s">
        <v>466</v>
      </c>
      <c r="C104" t="s">
        <v>466</v>
      </c>
      <c r="D104" t="s">
        <v>51</v>
      </c>
      <c r="E104" t="s">
        <v>50</v>
      </c>
      <c r="F104" t="s">
        <v>2922</v>
      </c>
      <c r="G104" t="s">
        <v>3033</v>
      </c>
      <c r="H104" t="s">
        <v>3029</v>
      </c>
      <c r="I104" t="s">
        <v>3358</v>
      </c>
      <c r="J104" t="s">
        <v>3372</v>
      </c>
    </row>
    <row r="105" spans="1:10" x14ac:dyDescent="0.25">
      <c r="A105" t="s">
        <v>616</v>
      </c>
      <c r="B105" t="s">
        <v>466</v>
      </c>
      <c r="C105" t="s">
        <v>466</v>
      </c>
      <c r="D105" t="s">
        <v>51</v>
      </c>
      <c r="E105" t="s">
        <v>50</v>
      </c>
      <c r="F105" t="s">
        <v>2922</v>
      </c>
      <c r="G105" t="s">
        <v>3034</v>
      </c>
      <c r="H105" t="s">
        <v>3029</v>
      </c>
      <c r="I105" t="s">
        <v>3358</v>
      </c>
      <c r="J105" t="s">
        <v>3372</v>
      </c>
    </row>
    <row r="106" spans="1:10" x14ac:dyDescent="0.25">
      <c r="A106" t="s">
        <v>595</v>
      </c>
      <c r="B106" t="s">
        <v>466</v>
      </c>
      <c r="C106" t="s">
        <v>466</v>
      </c>
      <c r="D106" t="s">
        <v>51</v>
      </c>
      <c r="E106" t="s">
        <v>50</v>
      </c>
      <c r="F106" t="s">
        <v>2922</v>
      </c>
      <c r="G106" t="s">
        <v>3035</v>
      </c>
      <c r="H106" t="s">
        <v>3029</v>
      </c>
      <c r="I106" t="s">
        <v>3358</v>
      </c>
      <c r="J106" t="s">
        <v>3372</v>
      </c>
    </row>
    <row r="107" spans="1:10" x14ac:dyDescent="0.25">
      <c r="A107" t="s">
        <v>598</v>
      </c>
      <c r="B107" t="s">
        <v>466</v>
      </c>
      <c r="C107" t="s">
        <v>466</v>
      </c>
      <c r="D107" t="s">
        <v>51</v>
      </c>
      <c r="E107" t="s">
        <v>50</v>
      </c>
      <c r="F107" t="s">
        <v>2922</v>
      </c>
      <c r="G107" t="s">
        <v>3036</v>
      </c>
      <c r="H107" t="s">
        <v>3029</v>
      </c>
      <c r="I107" t="s">
        <v>3358</v>
      </c>
      <c r="J107" t="s">
        <v>3372</v>
      </c>
    </row>
    <row r="108" spans="1:10" x14ac:dyDescent="0.25">
      <c r="A108" t="s">
        <v>583</v>
      </c>
      <c r="B108" t="s">
        <v>466</v>
      </c>
      <c r="C108" t="s">
        <v>466</v>
      </c>
      <c r="D108" t="s">
        <v>51</v>
      </c>
      <c r="E108" t="s">
        <v>50</v>
      </c>
      <c r="F108" t="s">
        <v>2922</v>
      </c>
      <c r="G108" t="s">
        <v>3037</v>
      </c>
      <c r="H108" t="s">
        <v>3029</v>
      </c>
      <c r="I108" t="s">
        <v>3358</v>
      </c>
      <c r="J108" t="s">
        <v>3372</v>
      </c>
    </row>
    <row r="109" spans="1:10" x14ac:dyDescent="0.25">
      <c r="A109" t="s">
        <v>2437</v>
      </c>
      <c r="B109" t="s">
        <v>466</v>
      </c>
      <c r="C109" t="s">
        <v>466</v>
      </c>
      <c r="D109" t="s">
        <v>51</v>
      </c>
      <c r="E109" t="s">
        <v>50</v>
      </c>
      <c r="F109" t="s">
        <v>2922</v>
      </c>
      <c r="G109" t="s">
        <v>3038</v>
      </c>
      <c r="H109" t="s">
        <v>3029</v>
      </c>
      <c r="I109" t="s">
        <v>3358</v>
      </c>
      <c r="J109" t="s">
        <v>3372</v>
      </c>
    </row>
    <row r="110" spans="1:10" x14ac:dyDescent="0.25">
      <c r="A110" t="s">
        <v>624</v>
      </c>
      <c r="B110" t="s">
        <v>466</v>
      </c>
      <c r="C110" t="s">
        <v>466</v>
      </c>
      <c r="D110" t="s">
        <v>51</v>
      </c>
      <c r="E110" t="s">
        <v>50</v>
      </c>
      <c r="F110" t="s">
        <v>2922</v>
      </c>
      <c r="G110" t="s">
        <v>3039</v>
      </c>
      <c r="H110" t="s">
        <v>3029</v>
      </c>
      <c r="I110" t="s">
        <v>3358</v>
      </c>
      <c r="J110" t="s">
        <v>3372</v>
      </c>
    </row>
    <row r="111" spans="1:10" x14ac:dyDescent="0.25">
      <c r="A111" t="s">
        <v>467</v>
      </c>
      <c r="B111" t="s">
        <v>466</v>
      </c>
      <c r="C111" t="s">
        <v>466</v>
      </c>
      <c r="D111" t="s">
        <v>51</v>
      </c>
      <c r="E111" t="s">
        <v>50</v>
      </c>
      <c r="F111" t="s">
        <v>2922</v>
      </c>
      <c r="G111" t="s">
        <v>3040</v>
      </c>
      <c r="H111" t="s">
        <v>3029</v>
      </c>
      <c r="I111" t="s">
        <v>3358</v>
      </c>
      <c r="J111" t="s">
        <v>3372</v>
      </c>
    </row>
    <row r="112" spans="1:10" x14ac:dyDescent="0.25">
      <c r="A112" t="s">
        <v>1076</v>
      </c>
      <c r="B112" t="s">
        <v>1052</v>
      </c>
      <c r="C112" t="s">
        <v>1052</v>
      </c>
      <c r="D112" t="s">
        <v>168</v>
      </c>
      <c r="E112" t="s">
        <v>50</v>
      </c>
      <c r="F112" t="s">
        <v>2922</v>
      </c>
      <c r="G112" t="s">
        <v>3041</v>
      </c>
      <c r="H112" t="s">
        <v>3042</v>
      </c>
      <c r="I112" t="s">
        <v>3357</v>
      </c>
      <c r="J112" t="s">
        <v>3372</v>
      </c>
    </row>
    <row r="113" spans="1:10" x14ac:dyDescent="0.25">
      <c r="A113" t="s">
        <v>1058</v>
      </c>
      <c r="B113" t="s">
        <v>1052</v>
      </c>
      <c r="C113" t="s">
        <v>1052</v>
      </c>
      <c r="D113" t="s">
        <v>168</v>
      </c>
      <c r="E113" t="s">
        <v>50</v>
      </c>
      <c r="F113" t="s">
        <v>2922</v>
      </c>
      <c r="G113" t="s">
        <v>3043</v>
      </c>
      <c r="H113" t="s">
        <v>3042</v>
      </c>
      <c r="I113" t="s">
        <v>3357</v>
      </c>
      <c r="J113" t="s">
        <v>3372</v>
      </c>
    </row>
    <row r="114" spans="1:10" x14ac:dyDescent="0.25">
      <c r="A114" t="s">
        <v>1061</v>
      </c>
      <c r="B114" t="s">
        <v>1052</v>
      </c>
      <c r="C114" t="s">
        <v>1052</v>
      </c>
      <c r="D114" t="s">
        <v>168</v>
      </c>
      <c r="E114" t="s">
        <v>50</v>
      </c>
      <c r="F114" t="s">
        <v>2922</v>
      </c>
      <c r="G114" t="s">
        <v>3044</v>
      </c>
      <c r="H114" t="s">
        <v>3042</v>
      </c>
      <c r="I114" t="s">
        <v>3357</v>
      </c>
      <c r="J114" t="s">
        <v>3372</v>
      </c>
    </row>
    <row r="115" spans="1:10" x14ac:dyDescent="0.25">
      <c r="A115" t="s">
        <v>1053</v>
      </c>
      <c r="B115" t="s">
        <v>1052</v>
      </c>
      <c r="C115" t="s">
        <v>1052</v>
      </c>
      <c r="D115" t="s">
        <v>168</v>
      </c>
      <c r="E115" t="s">
        <v>50</v>
      </c>
      <c r="F115" t="s">
        <v>2922</v>
      </c>
      <c r="G115" t="s">
        <v>3045</v>
      </c>
      <c r="H115" t="s">
        <v>3042</v>
      </c>
      <c r="I115" t="s">
        <v>3357</v>
      </c>
      <c r="J115" t="s">
        <v>3372</v>
      </c>
    </row>
    <row r="116" spans="1:10" x14ac:dyDescent="0.25">
      <c r="A116" t="s">
        <v>1055</v>
      </c>
      <c r="B116" t="s">
        <v>1052</v>
      </c>
      <c r="C116" t="s">
        <v>1052</v>
      </c>
      <c r="D116" t="s">
        <v>168</v>
      </c>
      <c r="E116" t="s">
        <v>50</v>
      </c>
      <c r="F116" t="s">
        <v>2922</v>
      </c>
      <c r="G116" t="s">
        <v>3046</v>
      </c>
      <c r="H116" t="s">
        <v>3042</v>
      </c>
      <c r="I116" t="s">
        <v>3357</v>
      </c>
      <c r="J116" t="s">
        <v>3372</v>
      </c>
    </row>
    <row r="117" spans="1:10" x14ac:dyDescent="0.25">
      <c r="A117" t="s">
        <v>1069</v>
      </c>
      <c r="B117" t="s">
        <v>1052</v>
      </c>
      <c r="C117" t="s">
        <v>1052</v>
      </c>
      <c r="D117" t="s">
        <v>168</v>
      </c>
      <c r="E117" t="s">
        <v>50</v>
      </c>
      <c r="F117" t="s">
        <v>2922</v>
      </c>
      <c r="G117" t="s">
        <v>3047</v>
      </c>
      <c r="H117" t="s">
        <v>3042</v>
      </c>
      <c r="I117" t="s">
        <v>3357</v>
      </c>
      <c r="J117" t="s">
        <v>3372</v>
      </c>
    </row>
    <row r="118" spans="1:10" x14ac:dyDescent="0.25">
      <c r="A118" t="s">
        <v>1127</v>
      </c>
      <c r="B118" t="s">
        <v>276</v>
      </c>
      <c r="C118" t="s">
        <v>276</v>
      </c>
      <c r="D118" t="s">
        <v>278</v>
      </c>
      <c r="E118" t="s">
        <v>50</v>
      </c>
      <c r="F118" t="s">
        <v>2922</v>
      </c>
      <c r="G118" t="s">
        <v>3048</v>
      </c>
      <c r="H118" t="s">
        <v>3049</v>
      </c>
      <c r="I118" t="s">
        <v>3359</v>
      </c>
      <c r="J118" t="s">
        <v>3372</v>
      </c>
    </row>
    <row r="119" spans="1:10" x14ac:dyDescent="0.25">
      <c r="A119" t="s">
        <v>1093</v>
      </c>
      <c r="B119" t="s">
        <v>276</v>
      </c>
      <c r="C119" t="s">
        <v>276</v>
      </c>
      <c r="D119" t="s">
        <v>278</v>
      </c>
      <c r="E119" t="s">
        <v>50</v>
      </c>
      <c r="F119" t="s">
        <v>2922</v>
      </c>
      <c r="G119" t="s">
        <v>3050</v>
      </c>
      <c r="H119" t="s">
        <v>3049</v>
      </c>
      <c r="I119" t="s">
        <v>3359</v>
      </c>
      <c r="J119" t="s">
        <v>3372</v>
      </c>
    </row>
    <row r="120" spans="1:10" x14ac:dyDescent="0.25">
      <c r="A120" t="s">
        <v>2392</v>
      </c>
      <c r="B120" t="s">
        <v>276</v>
      </c>
      <c r="C120" t="s">
        <v>276</v>
      </c>
      <c r="D120" t="s">
        <v>278</v>
      </c>
      <c r="E120" t="s">
        <v>50</v>
      </c>
      <c r="F120" t="s">
        <v>2922</v>
      </c>
      <c r="G120" t="s">
        <v>3051</v>
      </c>
      <c r="H120" t="s">
        <v>3049</v>
      </c>
      <c r="I120" t="s">
        <v>3359</v>
      </c>
      <c r="J120" t="s">
        <v>3372</v>
      </c>
    </row>
    <row r="121" spans="1:10" x14ac:dyDescent="0.25">
      <c r="A121" t="s">
        <v>2044</v>
      </c>
      <c r="B121" t="s">
        <v>276</v>
      </c>
      <c r="C121" t="s">
        <v>276</v>
      </c>
      <c r="D121" t="s">
        <v>278</v>
      </c>
      <c r="E121" t="s">
        <v>50</v>
      </c>
      <c r="F121" t="s">
        <v>2922</v>
      </c>
      <c r="G121" t="s">
        <v>3052</v>
      </c>
      <c r="H121" t="s">
        <v>3049</v>
      </c>
      <c r="I121" t="s">
        <v>3359</v>
      </c>
      <c r="J121" t="s">
        <v>3372</v>
      </c>
    </row>
    <row r="122" spans="1:10" x14ac:dyDescent="0.25">
      <c r="A122" t="s">
        <v>2042</v>
      </c>
      <c r="B122" t="s">
        <v>276</v>
      </c>
      <c r="C122" t="s">
        <v>276</v>
      </c>
      <c r="D122" t="s">
        <v>278</v>
      </c>
      <c r="E122" t="s">
        <v>50</v>
      </c>
      <c r="F122" t="s">
        <v>2922</v>
      </c>
      <c r="G122" t="s">
        <v>3053</v>
      </c>
      <c r="H122" t="s">
        <v>3049</v>
      </c>
      <c r="I122" t="s">
        <v>3359</v>
      </c>
      <c r="J122" t="s">
        <v>3372</v>
      </c>
    </row>
    <row r="123" spans="1:10" x14ac:dyDescent="0.25">
      <c r="A123" t="s">
        <v>1094</v>
      </c>
      <c r="B123" t="s">
        <v>276</v>
      </c>
      <c r="C123" t="s">
        <v>276</v>
      </c>
      <c r="D123" t="s">
        <v>278</v>
      </c>
      <c r="E123" t="s">
        <v>50</v>
      </c>
      <c r="F123" t="s">
        <v>2922</v>
      </c>
      <c r="G123" t="s">
        <v>3054</v>
      </c>
      <c r="H123" t="s">
        <v>3049</v>
      </c>
      <c r="I123" t="s">
        <v>3359</v>
      </c>
      <c r="J123" t="s">
        <v>3372</v>
      </c>
    </row>
    <row r="124" spans="1:10" x14ac:dyDescent="0.25">
      <c r="A124" t="s">
        <v>2039</v>
      </c>
      <c r="B124" t="s">
        <v>276</v>
      </c>
      <c r="C124" t="s">
        <v>276</v>
      </c>
      <c r="D124" t="s">
        <v>278</v>
      </c>
      <c r="E124" t="s">
        <v>50</v>
      </c>
      <c r="F124" t="s">
        <v>2922</v>
      </c>
      <c r="G124" t="s">
        <v>3055</v>
      </c>
      <c r="H124" t="s">
        <v>3049</v>
      </c>
      <c r="I124" t="s">
        <v>3359</v>
      </c>
      <c r="J124" t="s">
        <v>3372</v>
      </c>
    </row>
    <row r="125" spans="1:10" x14ac:dyDescent="0.25">
      <c r="A125" t="s">
        <v>277</v>
      </c>
      <c r="B125" t="s">
        <v>276</v>
      </c>
      <c r="C125" t="s">
        <v>276</v>
      </c>
      <c r="D125" t="s">
        <v>278</v>
      </c>
      <c r="E125" t="s">
        <v>50</v>
      </c>
      <c r="F125" t="s">
        <v>2922</v>
      </c>
      <c r="G125" t="s">
        <v>3056</v>
      </c>
      <c r="H125" t="s">
        <v>3049</v>
      </c>
      <c r="I125" t="s">
        <v>3359</v>
      </c>
      <c r="J125" t="s">
        <v>3372</v>
      </c>
    </row>
    <row r="126" spans="1:10" x14ac:dyDescent="0.25">
      <c r="A126" t="s">
        <v>1097</v>
      </c>
      <c r="B126" t="s">
        <v>276</v>
      </c>
      <c r="C126" t="s">
        <v>276</v>
      </c>
      <c r="D126" t="s">
        <v>278</v>
      </c>
      <c r="E126" t="s">
        <v>50</v>
      </c>
      <c r="F126" t="s">
        <v>2922</v>
      </c>
      <c r="G126" t="s">
        <v>3057</v>
      </c>
      <c r="H126" t="s">
        <v>3049</v>
      </c>
      <c r="I126" t="s">
        <v>3359</v>
      </c>
      <c r="J126" t="s">
        <v>3372</v>
      </c>
    </row>
    <row r="127" spans="1:10" x14ac:dyDescent="0.25">
      <c r="A127" t="s">
        <v>2109</v>
      </c>
      <c r="B127" t="s">
        <v>276</v>
      </c>
      <c r="C127" t="s">
        <v>276</v>
      </c>
      <c r="D127" t="s">
        <v>278</v>
      </c>
      <c r="E127" t="s">
        <v>50</v>
      </c>
      <c r="F127" t="s">
        <v>2922</v>
      </c>
      <c r="G127" t="s">
        <v>3058</v>
      </c>
      <c r="H127" t="s">
        <v>3049</v>
      </c>
      <c r="I127" t="s">
        <v>3359</v>
      </c>
      <c r="J127" t="s">
        <v>3372</v>
      </c>
    </row>
    <row r="128" spans="1:10" x14ac:dyDescent="0.25">
      <c r="A128" t="s">
        <v>1124</v>
      </c>
      <c r="B128" t="s">
        <v>276</v>
      </c>
      <c r="C128" t="s">
        <v>276</v>
      </c>
      <c r="D128" t="s">
        <v>278</v>
      </c>
      <c r="E128" t="s">
        <v>50</v>
      </c>
      <c r="F128" t="s">
        <v>2922</v>
      </c>
      <c r="G128" t="s">
        <v>3059</v>
      </c>
      <c r="H128" t="s">
        <v>3049</v>
      </c>
      <c r="I128" t="s">
        <v>3359</v>
      </c>
      <c r="J128" t="s">
        <v>3372</v>
      </c>
    </row>
    <row r="129" spans="1:10" x14ac:dyDescent="0.25">
      <c r="A129" t="s">
        <v>974</v>
      </c>
      <c r="B129" t="s">
        <v>48</v>
      </c>
      <c r="C129" t="s">
        <v>48</v>
      </c>
      <c r="D129" t="s">
        <v>51</v>
      </c>
      <c r="E129" t="s">
        <v>50</v>
      </c>
      <c r="F129" t="s">
        <v>2922</v>
      </c>
      <c r="G129" t="s">
        <v>3060</v>
      </c>
      <c r="H129" t="s">
        <v>3061</v>
      </c>
      <c r="I129" t="s">
        <v>3358</v>
      </c>
      <c r="J129" t="s">
        <v>3372</v>
      </c>
    </row>
    <row r="130" spans="1:10" x14ac:dyDescent="0.25">
      <c r="A130" t="s">
        <v>57</v>
      </c>
      <c r="B130" t="s">
        <v>48</v>
      </c>
      <c r="C130" t="s">
        <v>48</v>
      </c>
      <c r="D130" t="s">
        <v>51</v>
      </c>
      <c r="E130" t="s">
        <v>50</v>
      </c>
      <c r="F130" t="s">
        <v>2922</v>
      </c>
      <c r="G130" t="s">
        <v>3062</v>
      </c>
      <c r="H130" t="s">
        <v>3061</v>
      </c>
      <c r="I130" t="s">
        <v>3358</v>
      </c>
      <c r="J130" t="s">
        <v>3372</v>
      </c>
    </row>
    <row r="131" spans="1:10" x14ac:dyDescent="0.25">
      <c r="A131" t="s">
        <v>55</v>
      </c>
      <c r="B131" t="s">
        <v>48</v>
      </c>
      <c r="C131" t="s">
        <v>48</v>
      </c>
      <c r="D131" t="s">
        <v>51</v>
      </c>
      <c r="E131" t="s">
        <v>50</v>
      </c>
      <c r="F131" t="s">
        <v>2922</v>
      </c>
      <c r="G131" t="s">
        <v>3063</v>
      </c>
      <c r="H131" t="s">
        <v>3061</v>
      </c>
      <c r="I131" t="s">
        <v>3358</v>
      </c>
      <c r="J131" t="s">
        <v>3372</v>
      </c>
    </row>
    <row r="132" spans="1:10" x14ac:dyDescent="0.25">
      <c r="A132" t="s">
        <v>61</v>
      </c>
      <c r="B132" t="s">
        <v>48</v>
      </c>
      <c r="C132" t="s">
        <v>48</v>
      </c>
      <c r="D132" t="s">
        <v>51</v>
      </c>
      <c r="E132" t="s">
        <v>50</v>
      </c>
      <c r="F132" t="s">
        <v>2922</v>
      </c>
      <c r="G132" t="s">
        <v>3064</v>
      </c>
      <c r="H132" t="s">
        <v>3061</v>
      </c>
      <c r="I132" t="s">
        <v>3358</v>
      </c>
      <c r="J132" t="s">
        <v>3372</v>
      </c>
    </row>
    <row r="133" spans="1:10" x14ac:dyDescent="0.25">
      <c r="A133" t="s">
        <v>1152</v>
      </c>
      <c r="B133" t="s">
        <v>48</v>
      </c>
      <c r="C133" t="s">
        <v>48</v>
      </c>
      <c r="D133" t="s">
        <v>51</v>
      </c>
      <c r="E133" t="s">
        <v>50</v>
      </c>
      <c r="F133" t="s">
        <v>2922</v>
      </c>
      <c r="G133" t="s">
        <v>3065</v>
      </c>
      <c r="H133" t="s">
        <v>3061</v>
      </c>
      <c r="I133" t="s">
        <v>3358</v>
      </c>
      <c r="J133" t="s">
        <v>3372</v>
      </c>
    </row>
    <row r="134" spans="1:10" x14ac:dyDescent="0.25">
      <c r="A134" t="s">
        <v>2787</v>
      </c>
      <c r="B134" t="s">
        <v>48</v>
      </c>
      <c r="C134" t="s">
        <v>48</v>
      </c>
      <c r="D134" t="s">
        <v>51</v>
      </c>
      <c r="E134" t="s">
        <v>50</v>
      </c>
      <c r="F134" t="s">
        <v>2922</v>
      </c>
      <c r="G134" t="s">
        <v>3066</v>
      </c>
      <c r="H134" t="s">
        <v>3061</v>
      </c>
      <c r="I134" t="s">
        <v>3358</v>
      </c>
      <c r="J134" t="s">
        <v>3372</v>
      </c>
    </row>
    <row r="135" spans="1:10" x14ac:dyDescent="0.25">
      <c r="A135" t="s">
        <v>676</v>
      </c>
      <c r="B135" t="s">
        <v>363</v>
      </c>
      <c r="C135" t="s">
        <v>363</v>
      </c>
      <c r="D135" t="s">
        <v>278</v>
      </c>
      <c r="E135" t="s">
        <v>50</v>
      </c>
      <c r="F135" t="s">
        <v>2922</v>
      </c>
      <c r="G135" t="s">
        <v>3067</v>
      </c>
      <c r="H135" t="s">
        <v>3068</v>
      </c>
      <c r="I135" t="s">
        <v>3359</v>
      </c>
      <c r="J135" t="s">
        <v>3372</v>
      </c>
    </row>
    <row r="136" spans="1:10" x14ac:dyDescent="0.25">
      <c r="A136" t="s">
        <v>656</v>
      </c>
      <c r="B136" t="s">
        <v>363</v>
      </c>
      <c r="C136" t="s">
        <v>363</v>
      </c>
      <c r="D136" t="s">
        <v>278</v>
      </c>
      <c r="E136" t="s">
        <v>50</v>
      </c>
      <c r="F136" t="s">
        <v>2922</v>
      </c>
      <c r="G136" t="s">
        <v>3069</v>
      </c>
      <c r="H136" t="s">
        <v>3068</v>
      </c>
      <c r="I136" t="s">
        <v>3359</v>
      </c>
      <c r="J136" t="s">
        <v>3372</v>
      </c>
    </row>
    <row r="137" spans="1:10" x14ac:dyDescent="0.25">
      <c r="A137" t="s">
        <v>368</v>
      </c>
      <c r="B137" t="s">
        <v>363</v>
      </c>
      <c r="C137" t="s">
        <v>363</v>
      </c>
      <c r="D137" t="s">
        <v>278</v>
      </c>
      <c r="E137" t="s">
        <v>50</v>
      </c>
      <c r="F137" t="s">
        <v>2922</v>
      </c>
      <c r="G137" t="s">
        <v>3070</v>
      </c>
      <c r="H137" t="s">
        <v>3068</v>
      </c>
      <c r="I137" t="s">
        <v>3359</v>
      </c>
      <c r="J137" t="s">
        <v>3372</v>
      </c>
    </row>
    <row r="138" spans="1:10" x14ac:dyDescent="0.25">
      <c r="A138" t="s">
        <v>662</v>
      </c>
      <c r="B138" t="s">
        <v>363</v>
      </c>
      <c r="C138" t="s">
        <v>363</v>
      </c>
      <c r="D138" t="s">
        <v>278</v>
      </c>
      <c r="E138" t="s">
        <v>50</v>
      </c>
      <c r="F138" t="s">
        <v>2922</v>
      </c>
      <c r="G138" t="s">
        <v>3071</v>
      </c>
      <c r="H138" t="s">
        <v>3068</v>
      </c>
      <c r="I138" t="s">
        <v>3359</v>
      </c>
      <c r="J138" t="s">
        <v>3372</v>
      </c>
    </row>
    <row r="139" spans="1:10" x14ac:dyDescent="0.25">
      <c r="A139" t="s">
        <v>733</v>
      </c>
      <c r="B139" t="s">
        <v>363</v>
      </c>
      <c r="C139" t="s">
        <v>363</v>
      </c>
      <c r="D139" t="s">
        <v>278</v>
      </c>
      <c r="E139" t="s">
        <v>50</v>
      </c>
      <c r="F139" t="s">
        <v>2922</v>
      </c>
      <c r="G139" t="s">
        <v>3072</v>
      </c>
      <c r="H139" t="s">
        <v>3068</v>
      </c>
      <c r="I139" t="s">
        <v>3359</v>
      </c>
      <c r="J139" t="s">
        <v>3372</v>
      </c>
    </row>
    <row r="140" spans="1:10" x14ac:dyDescent="0.25">
      <c r="A140" t="s">
        <v>1640</v>
      </c>
      <c r="B140" t="s">
        <v>363</v>
      </c>
      <c r="C140" t="s">
        <v>363</v>
      </c>
      <c r="D140" t="s">
        <v>278</v>
      </c>
      <c r="E140" t="s">
        <v>50</v>
      </c>
      <c r="F140" t="s">
        <v>2922</v>
      </c>
      <c r="G140" t="s">
        <v>3073</v>
      </c>
      <c r="H140" t="s">
        <v>3068</v>
      </c>
      <c r="I140" t="s">
        <v>3359</v>
      </c>
      <c r="J140" t="s">
        <v>3372</v>
      </c>
    </row>
    <row r="141" spans="1:10" x14ac:dyDescent="0.25">
      <c r="A141" t="s">
        <v>364</v>
      </c>
      <c r="B141" t="s">
        <v>363</v>
      </c>
      <c r="C141" t="s">
        <v>363</v>
      </c>
      <c r="D141" t="s">
        <v>278</v>
      </c>
      <c r="E141" t="s">
        <v>50</v>
      </c>
      <c r="F141" t="s">
        <v>2922</v>
      </c>
      <c r="G141" t="s">
        <v>3074</v>
      </c>
      <c r="H141" t="s">
        <v>3068</v>
      </c>
      <c r="I141" t="s">
        <v>3359</v>
      </c>
      <c r="J141" t="s">
        <v>3372</v>
      </c>
    </row>
    <row r="142" spans="1:10" x14ac:dyDescent="0.25">
      <c r="A142" t="s">
        <v>665</v>
      </c>
      <c r="B142" t="s">
        <v>363</v>
      </c>
      <c r="C142" t="s">
        <v>363</v>
      </c>
      <c r="D142" t="s">
        <v>278</v>
      </c>
      <c r="E142" t="s">
        <v>50</v>
      </c>
      <c r="F142" t="s">
        <v>2922</v>
      </c>
      <c r="G142" t="s">
        <v>3075</v>
      </c>
      <c r="H142" t="s">
        <v>3068</v>
      </c>
      <c r="I142" t="s">
        <v>3359</v>
      </c>
      <c r="J142" t="s">
        <v>3372</v>
      </c>
    </row>
    <row r="143" spans="1:10" x14ac:dyDescent="0.25">
      <c r="A143" t="s">
        <v>671</v>
      </c>
      <c r="B143" t="s">
        <v>363</v>
      </c>
      <c r="C143" t="s">
        <v>363</v>
      </c>
      <c r="D143" t="s">
        <v>278</v>
      </c>
      <c r="E143" t="s">
        <v>50</v>
      </c>
      <c r="F143" t="s">
        <v>2922</v>
      </c>
      <c r="G143" t="s">
        <v>3076</v>
      </c>
      <c r="H143" t="s">
        <v>3068</v>
      </c>
      <c r="I143" t="s">
        <v>3359</v>
      </c>
      <c r="J143" t="s">
        <v>3372</v>
      </c>
    </row>
    <row r="144" spans="1:10" x14ac:dyDescent="0.25">
      <c r="A144" t="s">
        <v>658</v>
      </c>
      <c r="B144" t="s">
        <v>363</v>
      </c>
      <c r="C144" t="s">
        <v>363</v>
      </c>
      <c r="D144" t="s">
        <v>278</v>
      </c>
      <c r="E144" t="s">
        <v>50</v>
      </c>
      <c r="F144" t="s">
        <v>2922</v>
      </c>
      <c r="G144" t="s">
        <v>3077</v>
      </c>
      <c r="H144" t="s">
        <v>3068</v>
      </c>
      <c r="I144" t="s">
        <v>3359</v>
      </c>
      <c r="J144" t="s">
        <v>3372</v>
      </c>
    </row>
    <row r="145" spans="1:10" x14ac:dyDescent="0.25">
      <c r="A145" t="s">
        <v>736</v>
      </c>
      <c r="B145" t="s">
        <v>363</v>
      </c>
      <c r="C145" t="s">
        <v>363</v>
      </c>
      <c r="D145" t="s">
        <v>278</v>
      </c>
      <c r="E145" t="s">
        <v>50</v>
      </c>
      <c r="F145" t="s">
        <v>2922</v>
      </c>
      <c r="G145" t="s">
        <v>3078</v>
      </c>
      <c r="H145" t="s">
        <v>3068</v>
      </c>
      <c r="I145" t="s">
        <v>3359</v>
      </c>
      <c r="J145" t="s">
        <v>3372</v>
      </c>
    </row>
    <row r="146" spans="1:10" x14ac:dyDescent="0.25">
      <c r="A146" t="s">
        <v>2577</v>
      </c>
      <c r="B146" t="s">
        <v>363</v>
      </c>
      <c r="C146" t="s">
        <v>363</v>
      </c>
      <c r="D146" t="s">
        <v>278</v>
      </c>
      <c r="E146" t="s">
        <v>50</v>
      </c>
      <c r="F146" t="s">
        <v>2922</v>
      </c>
      <c r="G146" t="s">
        <v>3079</v>
      </c>
      <c r="H146" t="s">
        <v>3068</v>
      </c>
      <c r="I146" t="s">
        <v>3359</v>
      </c>
      <c r="J146" t="s">
        <v>3372</v>
      </c>
    </row>
    <row r="147" spans="1:10" x14ac:dyDescent="0.25">
      <c r="A147" t="s">
        <v>204</v>
      </c>
      <c r="B147" t="s">
        <v>197</v>
      </c>
      <c r="C147" t="s">
        <v>197</v>
      </c>
      <c r="D147" t="s">
        <v>199</v>
      </c>
      <c r="E147" t="s">
        <v>50</v>
      </c>
      <c r="F147" t="s">
        <v>2922</v>
      </c>
      <c r="G147" t="s">
        <v>3080</v>
      </c>
      <c r="H147" t="s">
        <v>3081</v>
      </c>
      <c r="I147" t="s">
        <v>3354</v>
      </c>
      <c r="J147" t="s">
        <v>3372</v>
      </c>
    </row>
    <row r="148" spans="1:10" x14ac:dyDescent="0.25">
      <c r="A148" t="s">
        <v>213</v>
      </c>
      <c r="B148" t="s">
        <v>197</v>
      </c>
      <c r="C148" t="s">
        <v>197</v>
      </c>
      <c r="D148" t="s">
        <v>199</v>
      </c>
      <c r="E148" t="s">
        <v>50</v>
      </c>
      <c r="F148" t="s">
        <v>2922</v>
      </c>
      <c r="G148" t="s">
        <v>3082</v>
      </c>
      <c r="H148" t="s">
        <v>3081</v>
      </c>
      <c r="I148" t="s">
        <v>3354</v>
      </c>
      <c r="J148" t="s">
        <v>3372</v>
      </c>
    </row>
    <row r="149" spans="1:10" x14ac:dyDescent="0.25">
      <c r="A149" t="s">
        <v>1032</v>
      </c>
      <c r="B149" t="s">
        <v>197</v>
      </c>
      <c r="C149" t="s">
        <v>197</v>
      </c>
      <c r="D149" t="s">
        <v>199</v>
      </c>
      <c r="E149" t="s">
        <v>50</v>
      </c>
      <c r="F149" t="s">
        <v>2922</v>
      </c>
      <c r="G149" t="s">
        <v>3083</v>
      </c>
      <c r="H149" t="s">
        <v>3081</v>
      </c>
      <c r="I149" t="s">
        <v>3354</v>
      </c>
      <c r="J149" t="s">
        <v>3372</v>
      </c>
    </row>
    <row r="150" spans="1:10" x14ac:dyDescent="0.25">
      <c r="A150" t="s">
        <v>198</v>
      </c>
      <c r="B150" t="s">
        <v>197</v>
      </c>
      <c r="C150" t="s">
        <v>197</v>
      </c>
      <c r="D150" t="s">
        <v>199</v>
      </c>
      <c r="E150" t="s">
        <v>50</v>
      </c>
      <c r="F150" t="s">
        <v>2922</v>
      </c>
      <c r="G150" t="s">
        <v>3084</v>
      </c>
      <c r="H150" t="s">
        <v>3081</v>
      </c>
      <c r="I150" t="s">
        <v>3354</v>
      </c>
      <c r="J150" t="s">
        <v>3372</v>
      </c>
    </row>
    <row r="151" spans="1:10" x14ac:dyDescent="0.25">
      <c r="A151" t="s">
        <v>1382</v>
      </c>
      <c r="B151" t="s">
        <v>197</v>
      </c>
      <c r="C151" t="s">
        <v>197</v>
      </c>
      <c r="D151" t="s">
        <v>199</v>
      </c>
      <c r="E151" t="s">
        <v>50</v>
      </c>
      <c r="F151" t="s">
        <v>2922</v>
      </c>
      <c r="G151" t="s">
        <v>3085</v>
      </c>
      <c r="H151" t="s">
        <v>3081</v>
      </c>
      <c r="I151" t="s">
        <v>3354</v>
      </c>
      <c r="J151" t="s">
        <v>3372</v>
      </c>
    </row>
    <row r="152" spans="1:10" x14ac:dyDescent="0.25">
      <c r="A152" t="s">
        <v>205</v>
      </c>
      <c r="B152" t="s">
        <v>197</v>
      </c>
      <c r="C152" t="s">
        <v>197</v>
      </c>
      <c r="D152" t="s">
        <v>199</v>
      </c>
      <c r="E152" t="s">
        <v>50</v>
      </c>
      <c r="F152" t="s">
        <v>2922</v>
      </c>
      <c r="G152" t="s">
        <v>3086</v>
      </c>
      <c r="H152" t="s">
        <v>3081</v>
      </c>
      <c r="I152" t="s">
        <v>3354</v>
      </c>
      <c r="J152" t="s">
        <v>3372</v>
      </c>
    </row>
    <row r="153" spans="1:10" x14ac:dyDescent="0.25">
      <c r="A153" t="s">
        <v>2076</v>
      </c>
      <c r="B153" t="s">
        <v>197</v>
      </c>
      <c r="C153" t="s">
        <v>197</v>
      </c>
      <c r="D153" t="s">
        <v>199</v>
      </c>
      <c r="E153" t="s">
        <v>50</v>
      </c>
      <c r="F153" t="s">
        <v>2922</v>
      </c>
      <c r="G153" t="s">
        <v>3087</v>
      </c>
      <c r="H153" t="s">
        <v>3081</v>
      </c>
      <c r="I153" t="s">
        <v>3354</v>
      </c>
      <c r="J153" t="s">
        <v>3372</v>
      </c>
    </row>
    <row r="154" spans="1:10" x14ac:dyDescent="0.25">
      <c r="A154" t="s">
        <v>200</v>
      </c>
      <c r="B154" t="s">
        <v>197</v>
      </c>
      <c r="C154" t="s">
        <v>197</v>
      </c>
      <c r="D154" t="s">
        <v>199</v>
      </c>
      <c r="E154" t="s">
        <v>50</v>
      </c>
      <c r="F154" t="s">
        <v>2922</v>
      </c>
      <c r="G154" t="s">
        <v>3088</v>
      </c>
      <c r="H154" t="s">
        <v>3081</v>
      </c>
      <c r="I154" t="s">
        <v>3354</v>
      </c>
      <c r="J154" t="s">
        <v>3372</v>
      </c>
    </row>
    <row r="155" spans="1:10" x14ac:dyDescent="0.25">
      <c r="A155" t="s">
        <v>201</v>
      </c>
      <c r="B155" t="s">
        <v>197</v>
      </c>
      <c r="C155" t="s">
        <v>197</v>
      </c>
      <c r="D155" t="s">
        <v>199</v>
      </c>
      <c r="E155" t="s">
        <v>50</v>
      </c>
      <c r="F155" t="s">
        <v>2922</v>
      </c>
      <c r="G155" t="s">
        <v>3089</v>
      </c>
      <c r="H155" t="s">
        <v>3081</v>
      </c>
      <c r="I155" t="s">
        <v>3354</v>
      </c>
      <c r="J155" t="s">
        <v>3372</v>
      </c>
    </row>
    <row r="156" spans="1:10" x14ac:dyDescent="0.25">
      <c r="A156" t="s">
        <v>214</v>
      </c>
      <c r="B156" t="s">
        <v>197</v>
      </c>
      <c r="C156" t="s">
        <v>197</v>
      </c>
      <c r="D156" t="s">
        <v>199</v>
      </c>
      <c r="E156" t="s">
        <v>50</v>
      </c>
      <c r="F156" t="s">
        <v>2922</v>
      </c>
      <c r="G156" t="s">
        <v>3090</v>
      </c>
      <c r="H156" t="s">
        <v>3081</v>
      </c>
      <c r="I156" t="s">
        <v>3354</v>
      </c>
      <c r="J156" t="s">
        <v>3372</v>
      </c>
    </row>
    <row r="157" spans="1:10" x14ac:dyDescent="0.25">
      <c r="A157" t="s">
        <v>1354</v>
      </c>
      <c r="B157" t="s">
        <v>197</v>
      </c>
      <c r="C157" t="s">
        <v>197</v>
      </c>
      <c r="D157" t="s">
        <v>199</v>
      </c>
      <c r="E157" t="s">
        <v>50</v>
      </c>
      <c r="F157" t="s">
        <v>2922</v>
      </c>
      <c r="G157" t="s">
        <v>3091</v>
      </c>
      <c r="H157" t="s">
        <v>3081</v>
      </c>
      <c r="I157" t="s">
        <v>3354</v>
      </c>
      <c r="J157" t="s">
        <v>3372</v>
      </c>
    </row>
    <row r="158" spans="1:10" x14ac:dyDescent="0.25">
      <c r="A158" t="s">
        <v>1037</v>
      </c>
      <c r="B158" t="s">
        <v>197</v>
      </c>
      <c r="C158" t="s">
        <v>197</v>
      </c>
      <c r="D158" t="s">
        <v>199</v>
      </c>
      <c r="E158" t="s">
        <v>50</v>
      </c>
      <c r="F158" t="s">
        <v>2922</v>
      </c>
      <c r="G158" t="s">
        <v>3092</v>
      </c>
      <c r="H158" t="s">
        <v>3081</v>
      </c>
      <c r="I158" t="s">
        <v>3354</v>
      </c>
      <c r="J158" t="s">
        <v>3372</v>
      </c>
    </row>
    <row r="159" spans="1:10" x14ac:dyDescent="0.25">
      <c r="A159" t="s">
        <v>1416</v>
      </c>
      <c r="B159" t="s">
        <v>148</v>
      </c>
      <c r="C159" t="s">
        <v>148</v>
      </c>
      <c r="D159" t="s">
        <v>150</v>
      </c>
      <c r="E159" t="s">
        <v>50</v>
      </c>
      <c r="F159" t="s">
        <v>2922</v>
      </c>
      <c r="G159" t="s">
        <v>3093</v>
      </c>
      <c r="H159" t="s">
        <v>3094</v>
      </c>
      <c r="I159" t="s">
        <v>3356</v>
      </c>
      <c r="J159" t="s">
        <v>3372</v>
      </c>
    </row>
    <row r="160" spans="1:10" x14ac:dyDescent="0.25">
      <c r="A160" t="s">
        <v>1420</v>
      </c>
      <c r="B160" t="s">
        <v>148</v>
      </c>
      <c r="C160" t="s">
        <v>148</v>
      </c>
      <c r="D160" t="s">
        <v>150</v>
      </c>
      <c r="E160" t="s">
        <v>50</v>
      </c>
      <c r="F160" t="s">
        <v>2922</v>
      </c>
      <c r="G160" t="s">
        <v>3095</v>
      </c>
      <c r="H160" t="s">
        <v>3094</v>
      </c>
      <c r="I160" t="s">
        <v>3356</v>
      </c>
      <c r="J160" t="s">
        <v>3372</v>
      </c>
    </row>
    <row r="161" spans="1:10" x14ac:dyDescent="0.25">
      <c r="A161" t="s">
        <v>1425</v>
      </c>
      <c r="B161" t="s">
        <v>148</v>
      </c>
      <c r="C161" t="s">
        <v>148</v>
      </c>
      <c r="D161" t="s">
        <v>150</v>
      </c>
      <c r="E161" t="s">
        <v>50</v>
      </c>
      <c r="F161" t="s">
        <v>2922</v>
      </c>
      <c r="G161" t="s">
        <v>3096</v>
      </c>
      <c r="H161" t="s">
        <v>3094</v>
      </c>
      <c r="I161" t="s">
        <v>3356</v>
      </c>
      <c r="J161" t="s">
        <v>3372</v>
      </c>
    </row>
    <row r="162" spans="1:10" x14ac:dyDescent="0.25">
      <c r="A162" t="s">
        <v>686</v>
      </c>
      <c r="B162" t="s">
        <v>148</v>
      </c>
      <c r="C162" t="s">
        <v>148</v>
      </c>
      <c r="D162" t="s">
        <v>150</v>
      </c>
      <c r="E162" t="s">
        <v>50</v>
      </c>
      <c r="F162" t="s">
        <v>2922</v>
      </c>
      <c r="G162" t="s">
        <v>3097</v>
      </c>
      <c r="H162" t="s">
        <v>3094</v>
      </c>
      <c r="I162" t="s">
        <v>3356</v>
      </c>
      <c r="J162" t="s">
        <v>3372</v>
      </c>
    </row>
    <row r="163" spans="1:10" x14ac:dyDescent="0.25">
      <c r="A163" t="s">
        <v>1423</v>
      </c>
      <c r="B163" t="s">
        <v>148</v>
      </c>
      <c r="C163" t="s">
        <v>148</v>
      </c>
      <c r="D163" t="s">
        <v>150</v>
      </c>
      <c r="E163" t="s">
        <v>50</v>
      </c>
      <c r="F163" t="s">
        <v>2922</v>
      </c>
      <c r="G163" t="s">
        <v>3098</v>
      </c>
      <c r="H163" t="s">
        <v>3094</v>
      </c>
      <c r="I163" t="s">
        <v>3356</v>
      </c>
      <c r="J163" t="s">
        <v>3372</v>
      </c>
    </row>
    <row r="164" spans="1:10" x14ac:dyDescent="0.25">
      <c r="A164" t="s">
        <v>149</v>
      </c>
      <c r="B164" t="s">
        <v>148</v>
      </c>
      <c r="C164" t="s">
        <v>148</v>
      </c>
      <c r="D164" t="s">
        <v>150</v>
      </c>
      <c r="E164" t="s">
        <v>50</v>
      </c>
      <c r="F164" t="s">
        <v>2922</v>
      </c>
      <c r="G164" t="s">
        <v>3099</v>
      </c>
      <c r="H164" t="s">
        <v>3094</v>
      </c>
      <c r="I164" t="s">
        <v>3356</v>
      </c>
      <c r="J164" t="s">
        <v>3372</v>
      </c>
    </row>
    <row r="165" spans="1:10" x14ac:dyDescent="0.25">
      <c r="A165" t="s">
        <v>1434</v>
      </c>
      <c r="B165" t="s">
        <v>148</v>
      </c>
      <c r="C165" t="s">
        <v>148</v>
      </c>
      <c r="D165" t="s">
        <v>150</v>
      </c>
      <c r="E165" t="s">
        <v>50</v>
      </c>
      <c r="F165" t="s">
        <v>2922</v>
      </c>
      <c r="G165" t="s">
        <v>3100</v>
      </c>
      <c r="H165" t="s">
        <v>3094</v>
      </c>
      <c r="I165" t="s">
        <v>3356</v>
      </c>
      <c r="J165" t="s">
        <v>3372</v>
      </c>
    </row>
    <row r="166" spans="1:10" x14ac:dyDescent="0.25">
      <c r="A166" t="s">
        <v>1534</v>
      </c>
      <c r="B166" t="s">
        <v>846</v>
      </c>
      <c r="C166" t="s">
        <v>846</v>
      </c>
      <c r="D166" t="s">
        <v>150</v>
      </c>
      <c r="E166" t="s">
        <v>50</v>
      </c>
      <c r="F166" t="s">
        <v>2922</v>
      </c>
      <c r="G166" t="s">
        <v>3101</v>
      </c>
      <c r="H166" t="s">
        <v>3102</v>
      </c>
      <c r="I166" t="s">
        <v>3356</v>
      </c>
      <c r="J166" t="s">
        <v>3372</v>
      </c>
    </row>
    <row r="167" spans="1:10" x14ac:dyDescent="0.25">
      <c r="A167" t="s">
        <v>862</v>
      </c>
      <c r="B167" t="s">
        <v>846</v>
      </c>
      <c r="C167" t="s">
        <v>846</v>
      </c>
      <c r="D167" t="s">
        <v>150</v>
      </c>
      <c r="E167" t="s">
        <v>50</v>
      </c>
      <c r="F167" t="s">
        <v>2922</v>
      </c>
      <c r="G167" t="s">
        <v>3103</v>
      </c>
      <c r="H167" t="s">
        <v>3102</v>
      </c>
      <c r="I167" t="s">
        <v>3356</v>
      </c>
      <c r="J167" t="s">
        <v>3372</v>
      </c>
    </row>
    <row r="168" spans="1:10" x14ac:dyDescent="0.25">
      <c r="A168" t="s">
        <v>1524</v>
      </c>
      <c r="B168" t="s">
        <v>846</v>
      </c>
      <c r="C168" t="s">
        <v>846</v>
      </c>
      <c r="D168" t="s">
        <v>150</v>
      </c>
      <c r="E168" t="s">
        <v>50</v>
      </c>
      <c r="F168" t="s">
        <v>2922</v>
      </c>
      <c r="G168" t="s">
        <v>3104</v>
      </c>
      <c r="H168" t="s">
        <v>3102</v>
      </c>
      <c r="I168" t="s">
        <v>3356</v>
      </c>
      <c r="J168" t="s">
        <v>3372</v>
      </c>
    </row>
    <row r="169" spans="1:10" x14ac:dyDescent="0.25">
      <c r="A169" t="s">
        <v>1527</v>
      </c>
      <c r="B169" t="s">
        <v>846</v>
      </c>
      <c r="C169" t="s">
        <v>846</v>
      </c>
      <c r="D169" t="s">
        <v>150</v>
      </c>
      <c r="E169" t="s">
        <v>50</v>
      </c>
      <c r="F169" t="s">
        <v>2922</v>
      </c>
      <c r="G169" t="s">
        <v>3105</v>
      </c>
      <c r="H169" t="s">
        <v>3102</v>
      </c>
      <c r="I169" t="s">
        <v>3356</v>
      </c>
      <c r="J169" t="s">
        <v>3372</v>
      </c>
    </row>
    <row r="170" spans="1:10" x14ac:dyDescent="0.25">
      <c r="A170" t="s">
        <v>1963</v>
      </c>
      <c r="B170" t="s">
        <v>846</v>
      </c>
      <c r="C170" t="s">
        <v>846</v>
      </c>
      <c r="D170" t="s">
        <v>150</v>
      </c>
      <c r="E170" t="s">
        <v>50</v>
      </c>
      <c r="F170" t="s">
        <v>2922</v>
      </c>
      <c r="G170" t="s">
        <v>3106</v>
      </c>
      <c r="H170" t="s">
        <v>3102</v>
      </c>
      <c r="I170" t="s">
        <v>3356</v>
      </c>
      <c r="J170" t="s">
        <v>3372</v>
      </c>
    </row>
    <row r="171" spans="1:10" x14ac:dyDescent="0.25">
      <c r="A171" t="s">
        <v>1789</v>
      </c>
      <c r="B171" t="s">
        <v>846</v>
      </c>
      <c r="C171" t="s">
        <v>846</v>
      </c>
      <c r="D171" t="s">
        <v>150</v>
      </c>
      <c r="E171" t="s">
        <v>50</v>
      </c>
      <c r="F171" t="s">
        <v>2922</v>
      </c>
      <c r="G171" t="s">
        <v>3107</v>
      </c>
      <c r="H171" t="s">
        <v>3102</v>
      </c>
      <c r="I171" t="s">
        <v>3356</v>
      </c>
      <c r="J171" t="s">
        <v>3372</v>
      </c>
    </row>
    <row r="172" spans="1:10" x14ac:dyDescent="0.25">
      <c r="A172" t="s">
        <v>847</v>
      </c>
      <c r="B172" t="s">
        <v>846</v>
      </c>
      <c r="C172" t="s">
        <v>846</v>
      </c>
      <c r="D172" t="s">
        <v>150</v>
      </c>
      <c r="E172" t="s">
        <v>50</v>
      </c>
      <c r="F172" t="s">
        <v>2922</v>
      </c>
      <c r="G172" t="s">
        <v>3108</v>
      </c>
      <c r="H172" t="s">
        <v>3102</v>
      </c>
      <c r="I172" t="s">
        <v>3356</v>
      </c>
      <c r="J172" t="s">
        <v>3372</v>
      </c>
    </row>
    <row r="173" spans="1:10" x14ac:dyDescent="0.25">
      <c r="A173" t="s">
        <v>1274</v>
      </c>
      <c r="B173" t="s">
        <v>481</v>
      </c>
      <c r="C173" t="s">
        <v>481</v>
      </c>
      <c r="D173" t="s">
        <v>51</v>
      </c>
      <c r="E173" t="s">
        <v>50</v>
      </c>
      <c r="F173" t="s">
        <v>2922</v>
      </c>
      <c r="G173" t="s">
        <v>3109</v>
      </c>
      <c r="H173" t="s">
        <v>3110</v>
      </c>
      <c r="I173" t="s">
        <v>3358</v>
      </c>
      <c r="J173" t="s">
        <v>3372</v>
      </c>
    </row>
    <row r="174" spans="1:10" x14ac:dyDescent="0.25">
      <c r="A174" t="s">
        <v>1861</v>
      </c>
      <c r="B174" t="s">
        <v>481</v>
      </c>
      <c r="C174" t="s">
        <v>481</v>
      </c>
      <c r="D174" t="s">
        <v>51</v>
      </c>
      <c r="E174" t="s">
        <v>50</v>
      </c>
      <c r="F174" t="s">
        <v>2922</v>
      </c>
      <c r="G174" t="s">
        <v>3111</v>
      </c>
      <c r="H174" t="s">
        <v>3110</v>
      </c>
      <c r="I174" t="s">
        <v>3358</v>
      </c>
      <c r="J174" t="s">
        <v>3372</v>
      </c>
    </row>
    <row r="175" spans="1:10" x14ac:dyDescent="0.25">
      <c r="A175" t="s">
        <v>1868</v>
      </c>
      <c r="B175" t="s">
        <v>481</v>
      </c>
      <c r="C175" t="s">
        <v>481</v>
      </c>
      <c r="D175" t="s">
        <v>51</v>
      </c>
      <c r="E175" t="s">
        <v>50</v>
      </c>
      <c r="F175" t="s">
        <v>2922</v>
      </c>
      <c r="G175" t="s">
        <v>3112</v>
      </c>
      <c r="H175" t="s">
        <v>3110</v>
      </c>
      <c r="I175" t="s">
        <v>3358</v>
      </c>
      <c r="J175" t="s">
        <v>3372</v>
      </c>
    </row>
    <row r="176" spans="1:10" x14ac:dyDescent="0.25">
      <c r="A176" t="s">
        <v>482</v>
      </c>
      <c r="B176" t="s">
        <v>481</v>
      </c>
      <c r="C176" t="s">
        <v>481</v>
      </c>
      <c r="D176" t="s">
        <v>51</v>
      </c>
      <c r="E176" t="s">
        <v>50</v>
      </c>
      <c r="F176" t="s">
        <v>2922</v>
      </c>
      <c r="G176" t="s">
        <v>3113</v>
      </c>
      <c r="H176" t="s">
        <v>3110</v>
      </c>
      <c r="I176" t="s">
        <v>3358</v>
      </c>
      <c r="J176" t="s">
        <v>3372</v>
      </c>
    </row>
    <row r="177" spans="1:10" x14ac:dyDescent="0.25">
      <c r="A177" t="s">
        <v>1864</v>
      </c>
      <c r="B177" t="s">
        <v>481</v>
      </c>
      <c r="C177" t="s">
        <v>481</v>
      </c>
      <c r="D177" t="s">
        <v>51</v>
      </c>
      <c r="E177" t="s">
        <v>50</v>
      </c>
      <c r="F177" t="s">
        <v>2922</v>
      </c>
      <c r="G177" t="s">
        <v>3114</v>
      </c>
      <c r="H177" t="s">
        <v>3110</v>
      </c>
      <c r="I177" t="s">
        <v>3358</v>
      </c>
      <c r="J177" t="s">
        <v>3372</v>
      </c>
    </row>
    <row r="178" spans="1:10" x14ac:dyDescent="0.25">
      <c r="A178" t="s">
        <v>1862</v>
      </c>
      <c r="B178" t="s">
        <v>481</v>
      </c>
      <c r="C178" t="s">
        <v>481</v>
      </c>
      <c r="D178" t="s">
        <v>51</v>
      </c>
      <c r="E178" t="s">
        <v>50</v>
      </c>
      <c r="F178" t="s">
        <v>2922</v>
      </c>
      <c r="G178" t="s">
        <v>3115</v>
      </c>
      <c r="H178" t="s">
        <v>3110</v>
      </c>
      <c r="I178" t="s">
        <v>3358</v>
      </c>
      <c r="J178" t="s">
        <v>3372</v>
      </c>
    </row>
    <row r="179" spans="1:10" x14ac:dyDescent="0.25">
      <c r="A179" t="s">
        <v>1271</v>
      </c>
      <c r="B179" t="s">
        <v>481</v>
      </c>
      <c r="C179" t="s">
        <v>481</v>
      </c>
      <c r="D179" t="s">
        <v>51</v>
      </c>
      <c r="E179" t="s">
        <v>50</v>
      </c>
      <c r="F179" t="s">
        <v>2922</v>
      </c>
      <c r="G179" t="s">
        <v>3116</v>
      </c>
      <c r="H179" t="s">
        <v>3110</v>
      </c>
      <c r="I179" t="s">
        <v>3358</v>
      </c>
      <c r="J179" t="s">
        <v>3372</v>
      </c>
    </row>
    <row r="180" spans="1:10" x14ac:dyDescent="0.25">
      <c r="A180" t="s">
        <v>1430</v>
      </c>
      <c r="B180" t="s">
        <v>696</v>
      </c>
      <c r="C180" t="s">
        <v>696</v>
      </c>
      <c r="D180" t="s">
        <v>150</v>
      </c>
      <c r="E180" t="s">
        <v>50</v>
      </c>
      <c r="F180" t="s">
        <v>2922</v>
      </c>
      <c r="G180" t="s">
        <v>3117</v>
      </c>
      <c r="H180" t="s">
        <v>3118</v>
      </c>
      <c r="I180" t="s">
        <v>3356</v>
      </c>
      <c r="J180" t="s">
        <v>3372</v>
      </c>
    </row>
    <row r="181" spans="1:10" x14ac:dyDescent="0.25">
      <c r="A181" t="s">
        <v>697</v>
      </c>
      <c r="B181" t="s">
        <v>696</v>
      </c>
      <c r="C181" t="s">
        <v>696</v>
      </c>
      <c r="D181" t="s">
        <v>150</v>
      </c>
      <c r="E181" t="s">
        <v>50</v>
      </c>
      <c r="F181" t="s">
        <v>2922</v>
      </c>
      <c r="G181" t="s">
        <v>3119</v>
      </c>
      <c r="H181" t="s">
        <v>3118</v>
      </c>
      <c r="I181" t="s">
        <v>3356</v>
      </c>
      <c r="J181" t="s">
        <v>3372</v>
      </c>
    </row>
    <row r="182" spans="1:10" x14ac:dyDescent="0.25">
      <c r="A182" t="s">
        <v>1427</v>
      </c>
      <c r="B182" t="s">
        <v>696</v>
      </c>
      <c r="C182" t="s">
        <v>696</v>
      </c>
      <c r="D182" t="s">
        <v>150</v>
      </c>
      <c r="E182" t="s">
        <v>50</v>
      </c>
      <c r="F182" t="s">
        <v>2922</v>
      </c>
      <c r="G182" t="s">
        <v>3120</v>
      </c>
      <c r="H182" t="s">
        <v>3118</v>
      </c>
      <c r="I182" t="s">
        <v>3356</v>
      </c>
      <c r="J182" t="s">
        <v>3372</v>
      </c>
    </row>
    <row r="183" spans="1:10" x14ac:dyDescent="0.25">
      <c r="A183" t="s">
        <v>1431</v>
      </c>
      <c r="B183" t="s">
        <v>696</v>
      </c>
      <c r="C183" t="s">
        <v>696</v>
      </c>
      <c r="D183" t="s">
        <v>150</v>
      </c>
      <c r="E183" t="s">
        <v>50</v>
      </c>
      <c r="F183" t="s">
        <v>2922</v>
      </c>
      <c r="G183" t="s">
        <v>3121</v>
      </c>
      <c r="H183" t="s">
        <v>3118</v>
      </c>
      <c r="I183" t="s">
        <v>3356</v>
      </c>
      <c r="J183" t="s">
        <v>3372</v>
      </c>
    </row>
    <row r="184" spans="1:10" x14ac:dyDescent="0.25">
      <c r="A184" t="s">
        <v>1820</v>
      </c>
      <c r="B184" t="s">
        <v>696</v>
      </c>
      <c r="C184" t="s">
        <v>696</v>
      </c>
      <c r="D184" t="s">
        <v>150</v>
      </c>
      <c r="E184" t="s">
        <v>50</v>
      </c>
      <c r="F184" t="s">
        <v>2922</v>
      </c>
      <c r="G184" t="s">
        <v>3122</v>
      </c>
      <c r="H184" t="s">
        <v>3118</v>
      </c>
      <c r="I184" t="s">
        <v>3356</v>
      </c>
      <c r="J184" t="s">
        <v>3372</v>
      </c>
    </row>
    <row r="185" spans="1:10" x14ac:dyDescent="0.25">
      <c r="A185" t="s">
        <v>1666</v>
      </c>
      <c r="B185" t="s">
        <v>696</v>
      </c>
      <c r="C185" t="s">
        <v>696</v>
      </c>
      <c r="D185" t="s">
        <v>150</v>
      </c>
      <c r="E185" t="s">
        <v>50</v>
      </c>
      <c r="F185" t="s">
        <v>2922</v>
      </c>
      <c r="G185" t="s">
        <v>3123</v>
      </c>
      <c r="H185" t="s">
        <v>3118</v>
      </c>
      <c r="I185" t="s">
        <v>3356</v>
      </c>
      <c r="J185" t="s">
        <v>3372</v>
      </c>
    </row>
    <row r="186" spans="1:10" x14ac:dyDescent="0.25">
      <c r="A186" t="s">
        <v>1826</v>
      </c>
      <c r="B186" t="s">
        <v>696</v>
      </c>
      <c r="C186" t="s">
        <v>696</v>
      </c>
      <c r="D186" t="s">
        <v>150</v>
      </c>
      <c r="E186" t="s">
        <v>50</v>
      </c>
      <c r="F186" t="s">
        <v>2922</v>
      </c>
      <c r="G186" t="s">
        <v>3124</v>
      </c>
      <c r="H186" t="s">
        <v>3118</v>
      </c>
      <c r="I186" t="s">
        <v>3356</v>
      </c>
      <c r="J186" t="s">
        <v>3372</v>
      </c>
    </row>
    <row r="187" spans="1:10" x14ac:dyDescent="0.25">
      <c r="A187" t="s">
        <v>210</v>
      </c>
      <c r="B187" t="s">
        <v>209</v>
      </c>
      <c r="C187" t="s">
        <v>209</v>
      </c>
      <c r="D187" t="s">
        <v>211</v>
      </c>
      <c r="E187" t="s">
        <v>50</v>
      </c>
      <c r="F187" t="s">
        <v>2922</v>
      </c>
      <c r="G187" t="s">
        <v>3125</v>
      </c>
      <c r="H187" t="s">
        <v>3126</v>
      </c>
      <c r="I187" t="s">
        <v>3355</v>
      </c>
      <c r="J187" t="s">
        <v>3372</v>
      </c>
    </row>
    <row r="188" spans="1:10" x14ac:dyDescent="0.25">
      <c r="A188" t="s">
        <v>812</v>
      </c>
      <c r="B188" t="s">
        <v>209</v>
      </c>
      <c r="C188" t="s">
        <v>209</v>
      </c>
      <c r="D188" t="s">
        <v>211</v>
      </c>
      <c r="E188" t="s">
        <v>50</v>
      </c>
      <c r="F188" t="s">
        <v>2922</v>
      </c>
      <c r="G188" t="s">
        <v>3127</v>
      </c>
      <c r="H188" t="s">
        <v>3126</v>
      </c>
      <c r="I188" t="s">
        <v>3355</v>
      </c>
      <c r="J188" t="s">
        <v>3372</v>
      </c>
    </row>
    <row r="189" spans="1:10" x14ac:dyDescent="0.25">
      <c r="A189" t="s">
        <v>243</v>
      </c>
      <c r="B189" t="s">
        <v>209</v>
      </c>
      <c r="C189" t="s">
        <v>209</v>
      </c>
      <c r="D189" t="s">
        <v>211</v>
      </c>
      <c r="E189" t="s">
        <v>50</v>
      </c>
      <c r="F189" t="s">
        <v>2922</v>
      </c>
      <c r="G189" t="s">
        <v>3128</v>
      </c>
      <c r="H189" t="s">
        <v>3126</v>
      </c>
      <c r="I189" t="s">
        <v>3355</v>
      </c>
      <c r="J189" t="s">
        <v>3372</v>
      </c>
    </row>
    <row r="190" spans="1:10" x14ac:dyDescent="0.25">
      <c r="A190" t="s">
        <v>813</v>
      </c>
      <c r="B190" t="s">
        <v>209</v>
      </c>
      <c r="C190" t="s">
        <v>209</v>
      </c>
      <c r="D190" t="s">
        <v>211</v>
      </c>
      <c r="E190" t="s">
        <v>50</v>
      </c>
      <c r="F190" t="s">
        <v>2922</v>
      </c>
      <c r="G190" t="s">
        <v>3129</v>
      </c>
      <c r="H190" t="s">
        <v>3126</v>
      </c>
      <c r="I190" t="s">
        <v>3355</v>
      </c>
      <c r="J190" t="s">
        <v>3372</v>
      </c>
    </row>
    <row r="191" spans="1:10" x14ac:dyDescent="0.25">
      <c r="A191" t="s">
        <v>827</v>
      </c>
      <c r="B191" t="s">
        <v>209</v>
      </c>
      <c r="C191" t="s">
        <v>209</v>
      </c>
      <c r="D191" t="s">
        <v>211</v>
      </c>
      <c r="E191" t="s">
        <v>50</v>
      </c>
      <c r="F191" t="s">
        <v>2922</v>
      </c>
      <c r="G191" t="s">
        <v>3130</v>
      </c>
      <c r="H191" t="s">
        <v>3126</v>
      </c>
      <c r="I191" t="s">
        <v>3355</v>
      </c>
      <c r="J191" t="s">
        <v>3372</v>
      </c>
    </row>
    <row r="192" spans="1:10" x14ac:dyDescent="0.25">
      <c r="A192" t="s">
        <v>2668</v>
      </c>
      <c r="B192" t="s">
        <v>209</v>
      </c>
      <c r="C192" t="s">
        <v>209</v>
      </c>
      <c r="D192" t="s">
        <v>211</v>
      </c>
      <c r="E192" t="s">
        <v>50</v>
      </c>
      <c r="F192" t="s">
        <v>2922</v>
      </c>
      <c r="G192" t="s">
        <v>3131</v>
      </c>
      <c r="H192" t="s">
        <v>3126</v>
      </c>
      <c r="I192" t="s">
        <v>3355</v>
      </c>
      <c r="J192" t="s">
        <v>3372</v>
      </c>
    </row>
    <row r="193" spans="1:10" x14ac:dyDescent="0.25">
      <c r="A193" t="s">
        <v>841</v>
      </c>
      <c r="B193" t="s">
        <v>209</v>
      </c>
      <c r="C193" t="s">
        <v>209</v>
      </c>
      <c r="D193" t="s">
        <v>211</v>
      </c>
      <c r="E193" t="s">
        <v>50</v>
      </c>
      <c r="F193" t="s">
        <v>2922</v>
      </c>
      <c r="G193" t="s">
        <v>3132</v>
      </c>
      <c r="H193" t="s">
        <v>3126</v>
      </c>
      <c r="I193" t="s">
        <v>3355</v>
      </c>
      <c r="J193" t="s">
        <v>3372</v>
      </c>
    </row>
    <row r="194" spans="1:10" x14ac:dyDescent="0.25">
      <c r="A194" t="s">
        <v>778</v>
      </c>
      <c r="B194" t="s">
        <v>777</v>
      </c>
      <c r="C194" t="s">
        <v>777</v>
      </c>
      <c r="D194" t="s">
        <v>150</v>
      </c>
      <c r="E194" t="s">
        <v>50</v>
      </c>
      <c r="F194" t="s">
        <v>2922</v>
      </c>
      <c r="G194" t="s">
        <v>3133</v>
      </c>
      <c r="H194" t="s">
        <v>3134</v>
      </c>
      <c r="I194" t="s">
        <v>3356</v>
      </c>
      <c r="J194" t="s">
        <v>3372</v>
      </c>
    </row>
    <row r="195" spans="1:10" x14ac:dyDescent="0.25">
      <c r="A195" t="s">
        <v>835</v>
      </c>
      <c r="B195" t="s">
        <v>777</v>
      </c>
      <c r="C195" t="s">
        <v>777</v>
      </c>
      <c r="D195" t="s">
        <v>150</v>
      </c>
      <c r="E195" t="s">
        <v>50</v>
      </c>
      <c r="F195" t="s">
        <v>2922</v>
      </c>
      <c r="G195" t="s">
        <v>3135</v>
      </c>
      <c r="H195" t="s">
        <v>3134</v>
      </c>
      <c r="I195" t="s">
        <v>3356</v>
      </c>
      <c r="J195" t="s">
        <v>3372</v>
      </c>
    </row>
    <row r="196" spans="1:10" x14ac:dyDescent="0.25">
      <c r="A196" t="s">
        <v>783</v>
      </c>
      <c r="B196" t="s">
        <v>777</v>
      </c>
      <c r="C196" t="s">
        <v>777</v>
      </c>
      <c r="D196" t="s">
        <v>150</v>
      </c>
      <c r="E196" t="s">
        <v>50</v>
      </c>
      <c r="F196" t="s">
        <v>2922</v>
      </c>
      <c r="G196" t="s">
        <v>3136</v>
      </c>
      <c r="H196" t="s">
        <v>3134</v>
      </c>
      <c r="I196" t="s">
        <v>3356</v>
      </c>
      <c r="J196" t="s">
        <v>3372</v>
      </c>
    </row>
    <row r="197" spans="1:10" x14ac:dyDescent="0.25">
      <c r="A197" t="s">
        <v>1791</v>
      </c>
      <c r="B197" t="s">
        <v>777</v>
      </c>
      <c r="C197" t="s">
        <v>777</v>
      </c>
      <c r="D197" t="s">
        <v>150</v>
      </c>
      <c r="E197" t="s">
        <v>50</v>
      </c>
      <c r="F197" t="s">
        <v>2922</v>
      </c>
      <c r="G197" t="s">
        <v>3137</v>
      </c>
      <c r="H197" t="s">
        <v>3134</v>
      </c>
      <c r="I197" t="s">
        <v>3356</v>
      </c>
      <c r="J197" t="s">
        <v>3372</v>
      </c>
    </row>
    <row r="198" spans="1:10" x14ac:dyDescent="0.25">
      <c r="A198" t="s">
        <v>1795</v>
      </c>
      <c r="B198" t="s">
        <v>777</v>
      </c>
      <c r="C198" t="s">
        <v>777</v>
      </c>
      <c r="D198" t="s">
        <v>150</v>
      </c>
      <c r="E198" t="s">
        <v>50</v>
      </c>
      <c r="F198" t="s">
        <v>2922</v>
      </c>
      <c r="G198" t="s">
        <v>3138</v>
      </c>
      <c r="H198" t="s">
        <v>3134</v>
      </c>
      <c r="I198" t="s">
        <v>3356</v>
      </c>
      <c r="J198" t="s">
        <v>3372</v>
      </c>
    </row>
    <row r="199" spans="1:10" x14ac:dyDescent="0.25">
      <c r="A199" t="s">
        <v>1525</v>
      </c>
      <c r="B199" t="s">
        <v>777</v>
      </c>
      <c r="C199" t="s">
        <v>777</v>
      </c>
      <c r="D199" t="s">
        <v>150</v>
      </c>
      <c r="E199" t="s">
        <v>50</v>
      </c>
      <c r="F199" t="s">
        <v>2922</v>
      </c>
      <c r="G199" t="s">
        <v>3139</v>
      </c>
      <c r="H199" t="s">
        <v>3134</v>
      </c>
      <c r="I199" t="s">
        <v>3356</v>
      </c>
      <c r="J199" t="s">
        <v>3372</v>
      </c>
    </row>
    <row r="200" spans="1:10" x14ac:dyDescent="0.25">
      <c r="A200" t="s">
        <v>787</v>
      </c>
      <c r="B200" t="s">
        <v>777</v>
      </c>
      <c r="C200" t="s">
        <v>777</v>
      </c>
      <c r="D200" t="s">
        <v>150</v>
      </c>
      <c r="E200" t="s">
        <v>50</v>
      </c>
      <c r="F200" t="s">
        <v>2922</v>
      </c>
      <c r="G200" t="s">
        <v>3140</v>
      </c>
      <c r="H200" t="s">
        <v>3134</v>
      </c>
      <c r="I200" t="s">
        <v>3356</v>
      </c>
      <c r="J200" t="s">
        <v>3372</v>
      </c>
    </row>
    <row r="201" spans="1:10" x14ac:dyDescent="0.25">
      <c r="A201" t="s">
        <v>1187</v>
      </c>
      <c r="B201" t="s">
        <v>1083</v>
      </c>
      <c r="C201" t="s">
        <v>1083</v>
      </c>
      <c r="D201" t="s">
        <v>278</v>
      </c>
      <c r="E201" t="s">
        <v>50</v>
      </c>
      <c r="F201" t="s">
        <v>2922</v>
      </c>
      <c r="G201" t="s">
        <v>3141</v>
      </c>
      <c r="H201" t="s">
        <v>3142</v>
      </c>
      <c r="I201" t="s">
        <v>3359</v>
      </c>
      <c r="J201" t="s">
        <v>3372</v>
      </c>
    </row>
    <row r="202" spans="1:10" x14ac:dyDescent="0.25">
      <c r="A202" t="s">
        <v>1932</v>
      </c>
      <c r="B202" t="s">
        <v>1083</v>
      </c>
      <c r="C202" t="s">
        <v>1083</v>
      </c>
      <c r="D202" t="s">
        <v>278</v>
      </c>
      <c r="E202" t="s">
        <v>50</v>
      </c>
      <c r="F202" t="s">
        <v>2922</v>
      </c>
      <c r="G202" t="s">
        <v>3143</v>
      </c>
      <c r="H202" t="s">
        <v>3142</v>
      </c>
      <c r="I202" t="s">
        <v>3359</v>
      </c>
      <c r="J202" t="s">
        <v>3372</v>
      </c>
    </row>
    <row r="203" spans="1:10" x14ac:dyDescent="0.25">
      <c r="A203" t="s">
        <v>1181</v>
      </c>
      <c r="B203" t="s">
        <v>1083</v>
      </c>
      <c r="C203" t="s">
        <v>1083</v>
      </c>
      <c r="D203" t="s">
        <v>278</v>
      </c>
      <c r="E203" t="s">
        <v>50</v>
      </c>
      <c r="F203" t="s">
        <v>2922</v>
      </c>
      <c r="G203" t="s">
        <v>3144</v>
      </c>
      <c r="H203" t="s">
        <v>3142</v>
      </c>
      <c r="I203" t="s">
        <v>3359</v>
      </c>
      <c r="J203" t="s">
        <v>3372</v>
      </c>
    </row>
    <row r="204" spans="1:10" x14ac:dyDescent="0.25">
      <c r="A204" t="s">
        <v>1087</v>
      </c>
      <c r="B204" t="s">
        <v>1083</v>
      </c>
      <c r="C204" t="s">
        <v>1083</v>
      </c>
      <c r="D204" t="s">
        <v>278</v>
      </c>
      <c r="E204" t="s">
        <v>50</v>
      </c>
      <c r="F204" t="s">
        <v>2922</v>
      </c>
      <c r="G204" t="s">
        <v>3145</v>
      </c>
      <c r="H204" t="s">
        <v>3142</v>
      </c>
      <c r="I204" t="s">
        <v>3359</v>
      </c>
      <c r="J204" t="s">
        <v>3372</v>
      </c>
    </row>
    <row r="205" spans="1:10" x14ac:dyDescent="0.25">
      <c r="A205" t="s">
        <v>1084</v>
      </c>
      <c r="B205" t="s">
        <v>1083</v>
      </c>
      <c r="C205" t="s">
        <v>1083</v>
      </c>
      <c r="D205" t="s">
        <v>278</v>
      </c>
      <c r="E205" t="s">
        <v>50</v>
      </c>
      <c r="F205" t="s">
        <v>2922</v>
      </c>
      <c r="G205" t="s">
        <v>3146</v>
      </c>
      <c r="H205" t="s">
        <v>3142</v>
      </c>
      <c r="I205" t="s">
        <v>3359</v>
      </c>
      <c r="J205" t="s">
        <v>3372</v>
      </c>
    </row>
    <row r="206" spans="1:10" x14ac:dyDescent="0.25">
      <c r="A206" t="s">
        <v>172</v>
      </c>
      <c r="B206" t="s">
        <v>171</v>
      </c>
      <c r="C206" t="s">
        <v>171</v>
      </c>
      <c r="D206" t="s">
        <v>168</v>
      </c>
      <c r="E206" t="s">
        <v>50</v>
      </c>
      <c r="F206" t="s">
        <v>2922</v>
      </c>
      <c r="G206" t="s">
        <v>3147</v>
      </c>
      <c r="H206" t="s">
        <v>3148</v>
      </c>
      <c r="I206" t="s">
        <v>3357</v>
      </c>
      <c r="J206" t="s">
        <v>3372</v>
      </c>
    </row>
    <row r="207" spans="1:10" x14ac:dyDescent="0.25">
      <c r="A207" t="s">
        <v>190</v>
      </c>
      <c r="B207" t="s">
        <v>171</v>
      </c>
      <c r="C207" t="s">
        <v>171</v>
      </c>
      <c r="D207" t="s">
        <v>168</v>
      </c>
      <c r="E207" t="s">
        <v>50</v>
      </c>
      <c r="F207" t="s">
        <v>2922</v>
      </c>
      <c r="G207" t="s">
        <v>3149</v>
      </c>
      <c r="H207" t="s">
        <v>3148</v>
      </c>
      <c r="I207" t="s">
        <v>3357</v>
      </c>
      <c r="J207" t="s">
        <v>3372</v>
      </c>
    </row>
    <row r="208" spans="1:10" x14ac:dyDescent="0.25">
      <c r="A208" t="s">
        <v>173</v>
      </c>
      <c r="B208" t="s">
        <v>171</v>
      </c>
      <c r="C208" t="s">
        <v>171</v>
      </c>
      <c r="D208" t="s">
        <v>168</v>
      </c>
      <c r="E208" t="s">
        <v>50</v>
      </c>
      <c r="F208" t="s">
        <v>2922</v>
      </c>
      <c r="G208" t="s">
        <v>3150</v>
      </c>
      <c r="H208" t="s">
        <v>3148</v>
      </c>
      <c r="I208" t="s">
        <v>3357</v>
      </c>
      <c r="J208" t="s">
        <v>3372</v>
      </c>
    </row>
    <row r="209" spans="1:10" x14ac:dyDescent="0.25">
      <c r="A209" t="s">
        <v>994</v>
      </c>
      <c r="B209" t="s">
        <v>171</v>
      </c>
      <c r="C209" t="s">
        <v>171</v>
      </c>
      <c r="D209" t="s">
        <v>168</v>
      </c>
      <c r="E209" t="s">
        <v>50</v>
      </c>
      <c r="F209" t="s">
        <v>2922</v>
      </c>
      <c r="G209" t="s">
        <v>3151</v>
      </c>
      <c r="H209" t="s">
        <v>3148</v>
      </c>
      <c r="I209" t="s">
        <v>3357</v>
      </c>
      <c r="J209" t="s">
        <v>3372</v>
      </c>
    </row>
    <row r="210" spans="1:10" x14ac:dyDescent="0.25">
      <c r="A210" t="s">
        <v>998</v>
      </c>
      <c r="B210" t="s">
        <v>171</v>
      </c>
      <c r="C210" t="s">
        <v>171</v>
      </c>
      <c r="D210" t="s">
        <v>168</v>
      </c>
      <c r="E210" t="s">
        <v>50</v>
      </c>
      <c r="F210" t="s">
        <v>2922</v>
      </c>
      <c r="G210" t="s">
        <v>3152</v>
      </c>
      <c r="H210" t="s">
        <v>3148</v>
      </c>
      <c r="I210" t="s">
        <v>3357</v>
      </c>
      <c r="J210" t="s">
        <v>3372</v>
      </c>
    </row>
    <row r="211" spans="1:10" x14ac:dyDescent="0.25">
      <c r="A211" t="s">
        <v>2845</v>
      </c>
      <c r="B211" t="s">
        <v>140</v>
      </c>
      <c r="C211" t="s">
        <v>140</v>
      </c>
      <c r="D211" t="s">
        <v>70</v>
      </c>
      <c r="E211" t="s">
        <v>50</v>
      </c>
      <c r="F211" t="s">
        <v>2922</v>
      </c>
      <c r="G211" t="s">
        <v>3153</v>
      </c>
      <c r="H211" t="s">
        <v>3154</v>
      </c>
      <c r="I211" t="s">
        <v>3347</v>
      </c>
      <c r="J211" t="s">
        <v>3372</v>
      </c>
    </row>
    <row r="212" spans="1:10" x14ac:dyDescent="0.25">
      <c r="A212" t="s">
        <v>760</v>
      </c>
      <c r="B212" t="s">
        <v>140</v>
      </c>
      <c r="C212" t="s">
        <v>140</v>
      </c>
      <c r="D212" t="s">
        <v>70</v>
      </c>
      <c r="E212" t="s">
        <v>50</v>
      </c>
      <c r="F212" t="s">
        <v>2922</v>
      </c>
      <c r="G212" t="s">
        <v>3155</v>
      </c>
      <c r="H212" t="s">
        <v>3154</v>
      </c>
      <c r="I212" t="s">
        <v>3347</v>
      </c>
      <c r="J212" t="s">
        <v>3372</v>
      </c>
    </row>
    <row r="213" spans="1:10" x14ac:dyDescent="0.25">
      <c r="A213" t="s">
        <v>141</v>
      </c>
      <c r="B213" t="s">
        <v>140</v>
      </c>
      <c r="C213" t="s">
        <v>140</v>
      </c>
      <c r="D213" t="s">
        <v>70</v>
      </c>
      <c r="E213" t="s">
        <v>50</v>
      </c>
      <c r="F213" t="s">
        <v>2922</v>
      </c>
      <c r="G213" t="s">
        <v>3156</v>
      </c>
      <c r="H213" t="s">
        <v>3154</v>
      </c>
      <c r="I213" t="s">
        <v>3347</v>
      </c>
      <c r="J213" t="s">
        <v>3372</v>
      </c>
    </row>
    <row r="214" spans="1:10" x14ac:dyDescent="0.25">
      <c r="A214" t="s">
        <v>719</v>
      </c>
      <c r="B214" t="s">
        <v>140</v>
      </c>
      <c r="C214" t="s">
        <v>140</v>
      </c>
      <c r="D214" t="s">
        <v>70</v>
      </c>
      <c r="E214" t="s">
        <v>50</v>
      </c>
      <c r="F214" t="s">
        <v>2922</v>
      </c>
      <c r="G214" t="s">
        <v>3157</v>
      </c>
      <c r="H214" t="s">
        <v>3154</v>
      </c>
      <c r="I214" t="s">
        <v>3347</v>
      </c>
      <c r="J214" t="s">
        <v>3372</v>
      </c>
    </row>
    <row r="215" spans="1:10" x14ac:dyDescent="0.25">
      <c r="A215" t="s">
        <v>892</v>
      </c>
      <c r="B215" t="s">
        <v>140</v>
      </c>
      <c r="C215" t="s">
        <v>140</v>
      </c>
      <c r="D215" t="s">
        <v>70</v>
      </c>
      <c r="E215" t="s">
        <v>50</v>
      </c>
      <c r="F215" t="s">
        <v>2922</v>
      </c>
      <c r="G215" t="s">
        <v>3158</v>
      </c>
      <c r="H215" t="s">
        <v>3154</v>
      </c>
      <c r="I215" t="s">
        <v>3347</v>
      </c>
      <c r="J215" t="s">
        <v>3372</v>
      </c>
    </row>
    <row r="216" spans="1:10" x14ac:dyDescent="0.25">
      <c r="A216" t="s">
        <v>2458</v>
      </c>
      <c r="B216" t="s">
        <v>140</v>
      </c>
      <c r="C216" t="s">
        <v>140</v>
      </c>
      <c r="D216" t="s">
        <v>70</v>
      </c>
      <c r="E216" t="s">
        <v>50</v>
      </c>
      <c r="F216" t="s">
        <v>2922</v>
      </c>
      <c r="G216" t="s">
        <v>3159</v>
      </c>
      <c r="H216" t="s">
        <v>3154</v>
      </c>
      <c r="I216" t="s">
        <v>3347</v>
      </c>
      <c r="J216" t="s">
        <v>3372</v>
      </c>
    </row>
    <row r="217" spans="1:10" x14ac:dyDescent="0.25">
      <c r="A217" t="s">
        <v>717</v>
      </c>
      <c r="B217" t="s">
        <v>140</v>
      </c>
      <c r="C217" t="s">
        <v>140</v>
      </c>
      <c r="D217" t="s">
        <v>70</v>
      </c>
      <c r="E217" t="s">
        <v>50</v>
      </c>
      <c r="F217" t="s">
        <v>2922</v>
      </c>
      <c r="G217" t="s">
        <v>3160</v>
      </c>
      <c r="H217" t="s">
        <v>3154</v>
      </c>
      <c r="I217" t="s">
        <v>3347</v>
      </c>
      <c r="J217" t="s">
        <v>3372</v>
      </c>
    </row>
    <row r="218" spans="1:10" x14ac:dyDescent="0.25">
      <c r="A218" t="s">
        <v>145</v>
      </c>
      <c r="B218" t="s">
        <v>140</v>
      </c>
      <c r="C218" t="s">
        <v>140</v>
      </c>
      <c r="D218" t="s">
        <v>70</v>
      </c>
      <c r="E218" t="s">
        <v>50</v>
      </c>
      <c r="F218" t="s">
        <v>2922</v>
      </c>
      <c r="G218" t="s">
        <v>3161</v>
      </c>
      <c r="H218" t="s">
        <v>3154</v>
      </c>
      <c r="I218" t="s">
        <v>3347</v>
      </c>
      <c r="J218" t="s">
        <v>3372</v>
      </c>
    </row>
    <row r="219" spans="1:10" x14ac:dyDescent="0.25">
      <c r="A219" t="s">
        <v>622</v>
      </c>
      <c r="B219" t="s">
        <v>484</v>
      </c>
      <c r="C219" t="s">
        <v>484</v>
      </c>
      <c r="D219" t="s">
        <v>51</v>
      </c>
      <c r="E219" t="s">
        <v>50</v>
      </c>
      <c r="F219" t="s">
        <v>2922</v>
      </c>
      <c r="G219" t="s">
        <v>3162</v>
      </c>
      <c r="H219" t="s">
        <v>3163</v>
      </c>
      <c r="I219" t="s">
        <v>3358</v>
      </c>
      <c r="J219" t="s">
        <v>3372</v>
      </c>
    </row>
    <row r="220" spans="1:10" x14ac:dyDescent="0.25">
      <c r="A220" t="s">
        <v>485</v>
      </c>
      <c r="B220" t="s">
        <v>484</v>
      </c>
      <c r="C220" t="s">
        <v>484</v>
      </c>
      <c r="D220" t="s">
        <v>51</v>
      </c>
      <c r="E220" t="s">
        <v>50</v>
      </c>
      <c r="F220" t="s">
        <v>2922</v>
      </c>
      <c r="G220" t="s">
        <v>3164</v>
      </c>
      <c r="H220" t="s">
        <v>3163</v>
      </c>
      <c r="I220" t="s">
        <v>3358</v>
      </c>
      <c r="J220" t="s">
        <v>3372</v>
      </c>
    </row>
    <row r="221" spans="1:10" x14ac:dyDescent="0.25">
      <c r="A221" t="s">
        <v>1255</v>
      </c>
      <c r="B221" t="s">
        <v>484</v>
      </c>
      <c r="C221" t="s">
        <v>484</v>
      </c>
      <c r="D221" t="s">
        <v>51</v>
      </c>
      <c r="E221" t="s">
        <v>50</v>
      </c>
      <c r="F221" t="s">
        <v>2922</v>
      </c>
      <c r="G221" t="s">
        <v>3165</v>
      </c>
      <c r="H221" t="s">
        <v>3163</v>
      </c>
      <c r="I221" t="s">
        <v>3358</v>
      </c>
      <c r="J221" t="s">
        <v>3372</v>
      </c>
    </row>
    <row r="222" spans="1:10" x14ac:dyDescent="0.25">
      <c r="A222" t="s">
        <v>1256</v>
      </c>
      <c r="B222" t="s">
        <v>484</v>
      </c>
      <c r="C222" t="s">
        <v>484</v>
      </c>
      <c r="D222" t="s">
        <v>51</v>
      </c>
      <c r="E222" t="s">
        <v>50</v>
      </c>
      <c r="F222" t="s">
        <v>2922</v>
      </c>
      <c r="G222" t="s">
        <v>3166</v>
      </c>
      <c r="H222" t="s">
        <v>3163</v>
      </c>
      <c r="I222" t="s">
        <v>3358</v>
      </c>
      <c r="J222" t="s">
        <v>3372</v>
      </c>
    </row>
    <row r="223" spans="1:10" x14ac:dyDescent="0.25">
      <c r="A223" t="s">
        <v>487</v>
      </c>
      <c r="B223" t="s">
        <v>484</v>
      </c>
      <c r="C223" t="s">
        <v>484</v>
      </c>
      <c r="D223" t="s">
        <v>51</v>
      </c>
      <c r="E223" t="s">
        <v>50</v>
      </c>
      <c r="F223" t="s">
        <v>2922</v>
      </c>
      <c r="G223" t="s">
        <v>3167</v>
      </c>
      <c r="H223" t="s">
        <v>3163</v>
      </c>
      <c r="I223" t="s">
        <v>3358</v>
      </c>
      <c r="J223" t="s">
        <v>3372</v>
      </c>
    </row>
    <row r="224" spans="1:10" x14ac:dyDescent="0.25">
      <c r="A224" t="s">
        <v>1258</v>
      </c>
      <c r="B224" t="s">
        <v>484</v>
      </c>
      <c r="C224" t="s">
        <v>484</v>
      </c>
      <c r="D224" t="s">
        <v>51</v>
      </c>
      <c r="E224" t="s">
        <v>50</v>
      </c>
      <c r="F224" t="s">
        <v>2922</v>
      </c>
      <c r="G224" t="s">
        <v>3168</v>
      </c>
      <c r="H224" t="s">
        <v>3163</v>
      </c>
      <c r="I224" t="s">
        <v>3358</v>
      </c>
      <c r="J224" t="s">
        <v>3372</v>
      </c>
    </row>
    <row r="225" spans="1:10" x14ac:dyDescent="0.25">
      <c r="A225" t="s">
        <v>1267</v>
      </c>
      <c r="B225" t="s">
        <v>484</v>
      </c>
      <c r="C225" t="s">
        <v>484</v>
      </c>
      <c r="D225" t="s">
        <v>51</v>
      </c>
      <c r="E225" t="s">
        <v>50</v>
      </c>
      <c r="F225" t="s">
        <v>2922</v>
      </c>
      <c r="G225" t="s">
        <v>3169</v>
      </c>
      <c r="H225" t="s">
        <v>3163</v>
      </c>
      <c r="I225" t="s">
        <v>3358</v>
      </c>
      <c r="J225" t="s">
        <v>3372</v>
      </c>
    </row>
    <row r="226" spans="1:10" x14ac:dyDescent="0.25">
      <c r="A226" t="s">
        <v>1298</v>
      </c>
      <c r="B226" t="s">
        <v>642</v>
      </c>
      <c r="C226" t="s">
        <v>642</v>
      </c>
      <c r="D226" t="s">
        <v>278</v>
      </c>
      <c r="E226" t="s">
        <v>50</v>
      </c>
      <c r="F226" t="s">
        <v>2922</v>
      </c>
      <c r="G226" t="s">
        <v>3170</v>
      </c>
      <c r="H226" t="s">
        <v>3171</v>
      </c>
      <c r="I226" t="s">
        <v>3359</v>
      </c>
      <c r="J226" t="s">
        <v>3372</v>
      </c>
    </row>
    <row r="227" spans="1:10" x14ac:dyDescent="0.25">
      <c r="A227" t="s">
        <v>1308</v>
      </c>
      <c r="B227" t="s">
        <v>642</v>
      </c>
      <c r="C227" t="s">
        <v>642</v>
      </c>
      <c r="D227" t="s">
        <v>278</v>
      </c>
      <c r="E227" t="s">
        <v>50</v>
      </c>
      <c r="F227" t="s">
        <v>2922</v>
      </c>
      <c r="G227" t="s">
        <v>3172</v>
      </c>
      <c r="H227" t="s">
        <v>3171</v>
      </c>
      <c r="I227" t="s">
        <v>3359</v>
      </c>
      <c r="J227" t="s">
        <v>3372</v>
      </c>
    </row>
    <row r="228" spans="1:10" x14ac:dyDescent="0.25">
      <c r="A228" t="s">
        <v>1091</v>
      </c>
      <c r="B228" t="s">
        <v>642</v>
      </c>
      <c r="C228" t="s">
        <v>642</v>
      </c>
      <c r="D228" t="s">
        <v>278</v>
      </c>
      <c r="E228" t="s">
        <v>50</v>
      </c>
      <c r="F228" t="s">
        <v>2922</v>
      </c>
      <c r="G228" t="s">
        <v>3173</v>
      </c>
      <c r="H228" t="s">
        <v>3171</v>
      </c>
      <c r="I228" t="s">
        <v>3359</v>
      </c>
      <c r="J228" t="s">
        <v>3372</v>
      </c>
    </row>
    <row r="229" spans="1:10" x14ac:dyDescent="0.25">
      <c r="A229" t="s">
        <v>1300</v>
      </c>
      <c r="B229" t="s">
        <v>642</v>
      </c>
      <c r="C229" t="s">
        <v>642</v>
      </c>
      <c r="D229" t="s">
        <v>278</v>
      </c>
      <c r="E229" t="s">
        <v>50</v>
      </c>
      <c r="F229" t="s">
        <v>2922</v>
      </c>
      <c r="G229" t="s">
        <v>3174</v>
      </c>
      <c r="H229" t="s">
        <v>3171</v>
      </c>
      <c r="I229" t="s">
        <v>3359</v>
      </c>
      <c r="J229" t="s">
        <v>3372</v>
      </c>
    </row>
    <row r="230" spans="1:10" x14ac:dyDescent="0.25">
      <c r="A230" t="s">
        <v>649</v>
      </c>
      <c r="B230" t="s">
        <v>642</v>
      </c>
      <c r="C230" t="s">
        <v>642</v>
      </c>
      <c r="D230" t="s">
        <v>278</v>
      </c>
      <c r="E230" t="s">
        <v>50</v>
      </c>
      <c r="F230" t="s">
        <v>2922</v>
      </c>
      <c r="G230" t="s">
        <v>3175</v>
      </c>
      <c r="H230" t="s">
        <v>3171</v>
      </c>
      <c r="I230" t="s">
        <v>3359</v>
      </c>
      <c r="J230" t="s">
        <v>3372</v>
      </c>
    </row>
    <row r="231" spans="1:10" x14ac:dyDescent="0.25">
      <c r="A231" t="s">
        <v>1114</v>
      </c>
      <c r="B231" t="s">
        <v>642</v>
      </c>
      <c r="C231" t="s">
        <v>642</v>
      </c>
      <c r="D231" t="s">
        <v>278</v>
      </c>
      <c r="E231" t="s">
        <v>50</v>
      </c>
      <c r="F231" t="s">
        <v>2922</v>
      </c>
      <c r="G231" t="s">
        <v>3176</v>
      </c>
      <c r="H231" t="s">
        <v>3171</v>
      </c>
      <c r="I231" t="s">
        <v>3359</v>
      </c>
      <c r="J231" t="s">
        <v>3372</v>
      </c>
    </row>
    <row r="232" spans="1:10" x14ac:dyDescent="0.25">
      <c r="A232" t="s">
        <v>1302</v>
      </c>
      <c r="B232" t="s">
        <v>642</v>
      </c>
      <c r="C232" t="s">
        <v>642</v>
      </c>
      <c r="D232" t="s">
        <v>278</v>
      </c>
      <c r="E232" t="s">
        <v>50</v>
      </c>
      <c r="F232" t="s">
        <v>2922</v>
      </c>
      <c r="G232" t="s">
        <v>3177</v>
      </c>
      <c r="H232" t="s">
        <v>3171</v>
      </c>
      <c r="I232" t="s">
        <v>3359</v>
      </c>
      <c r="J232" t="s">
        <v>3372</v>
      </c>
    </row>
    <row r="233" spans="1:10" x14ac:dyDescent="0.25">
      <c r="A233" t="s">
        <v>1099</v>
      </c>
      <c r="B233" t="s">
        <v>642</v>
      </c>
      <c r="C233" t="s">
        <v>642</v>
      </c>
      <c r="D233" t="s">
        <v>278</v>
      </c>
      <c r="E233" t="s">
        <v>50</v>
      </c>
      <c r="F233" t="s">
        <v>2922</v>
      </c>
      <c r="G233" t="s">
        <v>3178</v>
      </c>
      <c r="H233" t="s">
        <v>3171</v>
      </c>
      <c r="I233" t="s">
        <v>3359</v>
      </c>
      <c r="J233" t="s">
        <v>3372</v>
      </c>
    </row>
    <row r="234" spans="1:10" x14ac:dyDescent="0.25">
      <c r="A234" t="s">
        <v>643</v>
      </c>
      <c r="B234" t="s">
        <v>642</v>
      </c>
      <c r="C234" t="s">
        <v>642</v>
      </c>
      <c r="D234" t="s">
        <v>278</v>
      </c>
      <c r="E234" t="s">
        <v>50</v>
      </c>
      <c r="F234" t="s">
        <v>2922</v>
      </c>
      <c r="G234" t="s">
        <v>3179</v>
      </c>
      <c r="H234" t="s">
        <v>3171</v>
      </c>
      <c r="I234" t="s">
        <v>3359</v>
      </c>
      <c r="J234" t="s">
        <v>3372</v>
      </c>
    </row>
    <row r="235" spans="1:10" x14ac:dyDescent="0.25">
      <c r="A235" t="s">
        <v>1095</v>
      </c>
      <c r="B235" t="s">
        <v>642</v>
      </c>
      <c r="C235" t="s">
        <v>642</v>
      </c>
      <c r="D235" t="s">
        <v>278</v>
      </c>
      <c r="E235" t="s">
        <v>50</v>
      </c>
      <c r="F235" t="s">
        <v>2922</v>
      </c>
      <c r="G235" t="s">
        <v>3180</v>
      </c>
      <c r="H235" t="s">
        <v>3171</v>
      </c>
      <c r="I235" t="s">
        <v>3359</v>
      </c>
      <c r="J235" t="s">
        <v>3372</v>
      </c>
    </row>
    <row r="236" spans="1:10" x14ac:dyDescent="0.25">
      <c r="A236" t="s">
        <v>1106</v>
      </c>
      <c r="B236" t="s">
        <v>642</v>
      </c>
      <c r="C236" t="s">
        <v>642</v>
      </c>
      <c r="D236" t="s">
        <v>278</v>
      </c>
      <c r="E236" t="s">
        <v>50</v>
      </c>
      <c r="F236" t="s">
        <v>2922</v>
      </c>
      <c r="G236" t="s">
        <v>3181</v>
      </c>
      <c r="H236" t="s">
        <v>3171</v>
      </c>
      <c r="I236" t="s">
        <v>3359</v>
      </c>
      <c r="J236" t="s">
        <v>3372</v>
      </c>
    </row>
    <row r="237" spans="1:10" x14ac:dyDescent="0.25">
      <c r="A237" t="s">
        <v>114</v>
      </c>
      <c r="B237" t="s">
        <v>113</v>
      </c>
      <c r="C237" t="s">
        <v>113</v>
      </c>
      <c r="D237" t="s">
        <v>70</v>
      </c>
      <c r="E237" t="s">
        <v>50</v>
      </c>
      <c r="F237" t="s">
        <v>2922</v>
      </c>
      <c r="G237" t="s">
        <v>3182</v>
      </c>
      <c r="H237" t="s">
        <v>3183</v>
      </c>
      <c r="I237" t="s">
        <v>3347</v>
      </c>
      <c r="J237" t="s">
        <v>3372</v>
      </c>
    </row>
    <row r="238" spans="1:10" x14ac:dyDescent="0.25">
      <c r="A238" t="s">
        <v>687</v>
      </c>
      <c r="B238" t="s">
        <v>113</v>
      </c>
      <c r="C238" t="s">
        <v>113</v>
      </c>
      <c r="D238" t="s">
        <v>70</v>
      </c>
      <c r="E238" t="s">
        <v>50</v>
      </c>
      <c r="F238" t="s">
        <v>2922</v>
      </c>
      <c r="G238" t="s">
        <v>3184</v>
      </c>
      <c r="H238" t="s">
        <v>3183</v>
      </c>
      <c r="I238" t="s">
        <v>3347</v>
      </c>
      <c r="J238" t="s">
        <v>3372</v>
      </c>
    </row>
    <row r="239" spans="1:10" x14ac:dyDescent="0.25">
      <c r="A239" t="s">
        <v>689</v>
      </c>
      <c r="B239" t="s">
        <v>113</v>
      </c>
      <c r="C239" t="s">
        <v>113</v>
      </c>
      <c r="D239" t="s">
        <v>70</v>
      </c>
      <c r="E239" t="s">
        <v>50</v>
      </c>
      <c r="F239" t="s">
        <v>2922</v>
      </c>
      <c r="G239" t="s">
        <v>3185</v>
      </c>
      <c r="H239" t="s">
        <v>3183</v>
      </c>
      <c r="I239" t="s">
        <v>3347</v>
      </c>
      <c r="J239" t="s">
        <v>3372</v>
      </c>
    </row>
    <row r="240" spans="1:10" x14ac:dyDescent="0.25">
      <c r="A240" t="s">
        <v>116</v>
      </c>
      <c r="B240" t="s">
        <v>113</v>
      </c>
      <c r="C240" t="s">
        <v>113</v>
      </c>
      <c r="D240" t="s">
        <v>70</v>
      </c>
      <c r="E240" t="s">
        <v>50</v>
      </c>
      <c r="F240" t="s">
        <v>2922</v>
      </c>
      <c r="G240" t="s">
        <v>3186</v>
      </c>
      <c r="H240" t="s">
        <v>3183</v>
      </c>
      <c r="I240" t="s">
        <v>3347</v>
      </c>
      <c r="J240" t="s">
        <v>3372</v>
      </c>
    </row>
    <row r="241" spans="1:10" x14ac:dyDescent="0.25">
      <c r="A241" t="s">
        <v>159</v>
      </c>
      <c r="B241" t="s">
        <v>113</v>
      </c>
      <c r="C241" t="s">
        <v>113</v>
      </c>
      <c r="D241" t="s">
        <v>70</v>
      </c>
      <c r="E241" t="s">
        <v>50</v>
      </c>
      <c r="F241" t="s">
        <v>2922</v>
      </c>
      <c r="G241" t="s">
        <v>3187</v>
      </c>
      <c r="H241" t="s">
        <v>3183</v>
      </c>
      <c r="I241" t="s">
        <v>3347</v>
      </c>
      <c r="J241" t="s">
        <v>3372</v>
      </c>
    </row>
    <row r="242" spans="1:10" x14ac:dyDescent="0.25">
      <c r="A242" t="s">
        <v>317</v>
      </c>
      <c r="B242" t="s">
        <v>307</v>
      </c>
      <c r="C242" t="s">
        <v>307</v>
      </c>
      <c r="D242" t="s">
        <v>278</v>
      </c>
      <c r="E242" t="s">
        <v>50</v>
      </c>
      <c r="F242" t="s">
        <v>2922</v>
      </c>
      <c r="G242" t="s">
        <v>3188</v>
      </c>
      <c r="H242" t="s">
        <v>3189</v>
      </c>
      <c r="I242" t="s">
        <v>3359</v>
      </c>
      <c r="J242" t="s">
        <v>3372</v>
      </c>
    </row>
    <row r="243" spans="1:10" x14ac:dyDescent="0.25">
      <c r="A243" t="s">
        <v>314</v>
      </c>
      <c r="B243" t="s">
        <v>307</v>
      </c>
      <c r="C243" t="s">
        <v>307</v>
      </c>
      <c r="D243" t="s">
        <v>278</v>
      </c>
      <c r="E243" t="s">
        <v>50</v>
      </c>
      <c r="F243" t="s">
        <v>2922</v>
      </c>
      <c r="G243" t="s">
        <v>3190</v>
      </c>
      <c r="H243" t="s">
        <v>3189</v>
      </c>
      <c r="I243" t="s">
        <v>3359</v>
      </c>
      <c r="J243" t="s">
        <v>3372</v>
      </c>
    </row>
    <row r="244" spans="1:10" x14ac:dyDescent="0.25">
      <c r="A244" t="s">
        <v>322</v>
      </c>
      <c r="B244" t="s">
        <v>307</v>
      </c>
      <c r="C244" t="s">
        <v>307</v>
      </c>
      <c r="D244" t="s">
        <v>278</v>
      </c>
      <c r="E244" t="s">
        <v>50</v>
      </c>
      <c r="F244" t="s">
        <v>2922</v>
      </c>
      <c r="G244" t="s">
        <v>3191</v>
      </c>
      <c r="H244" t="s">
        <v>3189</v>
      </c>
      <c r="I244" t="s">
        <v>3359</v>
      </c>
      <c r="J244" t="s">
        <v>3372</v>
      </c>
    </row>
    <row r="245" spans="1:10" x14ac:dyDescent="0.25">
      <c r="A245" t="s">
        <v>2125</v>
      </c>
      <c r="B245" t="s">
        <v>307</v>
      </c>
      <c r="C245" t="s">
        <v>307</v>
      </c>
      <c r="D245" t="s">
        <v>278</v>
      </c>
      <c r="E245" t="s">
        <v>50</v>
      </c>
      <c r="F245" t="s">
        <v>2922</v>
      </c>
      <c r="G245" t="s">
        <v>3192</v>
      </c>
      <c r="H245" t="s">
        <v>3189</v>
      </c>
      <c r="I245" t="s">
        <v>3359</v>
      </c>
      <c r="J245" t="s">
        <v>3372</v>
      </c>
    </row>
    <row r="246" spans="1:10" x14ac:dyDescent="0.25">
      <c r="A246" t="s">
        <v>323</v>
      </c>
      <c r="B246" t="s">
        <v>307</v>
      </c>
      <c r="C246" t="s">
        <v>307</v>
      </c>
      <c r="D246" t="s">
        <v>278</v>
      </c>
      <c r="E246" t="s">
        <v>50</v>
      </c>
      <c r="F246" t="s">
        <v>2922</v>
      </c>
      <c r="G246" t="s">
        <v>3193</v>
      </c>
      <c r="H246" t="s">
        <v>3189</v>
      </c>
      <c r="I246" t="s">
        <v>3359</v>
      </c>
      <c r="J246" t="s">
        <v>3372</v>
      </c>
    </row>
    <row r="247" spans="1:10" x14ac:dyDescent="0.25">
      <c r="A247" t="s">
        <v>308</v>
      </c>
      <c r="B247" t="s">
        <v>307</v>
      </c>
      <c r="C247" t="s">
        <v>307</v>
      </c>
      <c r="D247" t="s">
        <v>278</v>
      </c>
      <c r="E247" t="s">
        <v>50</v>
      </c>
      <c r="F247" t="s">
        <v>2922</v>
      </c>
      <c r="G247" t="s">
        <v>3194</v>
      </c>
      <c r="H247" t="s">
        <v>3189</v>
      </c>
      <c r="I247" t="s">
        <v>3359</v>
      </c>
      <c r="J247" t="s">
        <v>3372</v>
      </c>
    </row>
    <row r="248" spans="1:10" x14ac:dyDescent="0.25">
      <c r="A248" t="s">
        <v>312</v>
      </c>
      <c r="B248" t="s">
        <v>307</v>
      </c>
      <c r="C248" t="s">
        <v>307</v>
      </c>
      <c r="D248" t="s">
        <v>278</v>
      </c>
      <c r="E248" t="s">
        <v>50</v>
      </c>
      <c r="F248" t="s">
        <v>2922</v>
      </c>
      <c r="G248" t="s">
        <v>3195</v>
      </c>
      <c r="H248" t="s">
        <v>3189</v>
      </c>
      <c r="I248" t="s">
        <v>3359</v>
      </c>
      <c r="J248" t="s">
        <v>3372</v>
      </c>
    </row>
    <row r="249" spans="1:10" x14ac:dyDescent="0.25">
      <c r="A249" t="s">
        <v>77</v>
      </c>
      <c r="B249" t="s">
        <v>76</v>
      </c>
      <c r="C249" t="s">
        <v>76</v>
      </c>
      <c r="D249" t="s">
        <v>70</v>
      </c>
      <c r="E249" t="s">
        <v>50</v>
      </c>
      <c r="F249" t="s">
        <v>2922</v>
      </c>
      <c r="G249" t="s">
        <v>3196</v>
      </c>
      <c r="H249" t="s">
        <v>3197</v>
      </c>
      <c r="I249" t="s">
        <v>3347</v>
      </c>
      <c r="J249" t="s">
        <v>3372</v>
      </c>
    </row>
    <row r="250" spans="1:10" x14ac:dyDescent="0.25">
      <c r="A250" t="s">
        <v>897</v>
      </c>
      <c r="B250" t="s">
        <v>76</v>
      </c>
      <c r="C250" t="s">
        <v>76</v>
      </c>
      <c r="D250" t="s">
        <v>70</v>
      </c>
      <c r="E250" t="s">
        <v>50</v>
      </c>
      <c r="F250" t="s">
        <v>2922</v>
      </c>
      <c r="G250" t="s">
        <v>3198</v>
      </c>
      <c r="H250" t="s">
        <v>3197</v>
      </c>
      <c r="I250" t="s">
        <v>3347</v>
      </c>
      <c r="J250" t="s">
        <v>3372</v>
      </c>
    </row>
    <row r="251" spans="1:10" x14ac:dyDescent="0.25">
      <c r="A251" t="s">
        <v>153</v>
      </c>
      <c r="B251" t="s">
        <v>76</v>
      </c>
      <c r="C251" t="s">
        <v>76</v>
      </c>
      <c r="D251" t="s">
        <v>70</v>
      </c>
      <c r="E251" t="s">
        <v>50</v>
      </c>
      <c r="F251" t="s">
        <v>2922</v>
      </c>
      <c r="G251" t="s">
        <v>3199</v>
      </c>
      <c r="H251" t="s">
        <v>3197</v>
      </c>
      <c r="I251" t="s">
        <v>3347</v>
      </c>
      <c r="J251" t="s">
        <v>3372</v>
      </c>
    </row>
    <row r="252" spans="1:10" x14ac:dyDescent="0.25">
      <c r="A252" t="s">
        <v>2826</v>
      </c>
      <c r="B252" t="s">
        <v>76</v>
      </c>
      <c r="C252" t="s">
        <v>76</v>
      </c>
      <c r="D252" t="s">
        <v>70</v>
      </c>
      <c r="E252" t="s">
        <v>50</v>
      </c>
      <c r="F252" t="s">
        <v>2922</v>
      </c>
      <c r="G252" t="s">
        <v>3200</v>
      </c>
      <c r="H252" t="s">
        <v>3197</v>
      </c>
      <c r="I252" t="s">
        <v>3347</v>
      </c>
      <c r="J252" t="s">
        <v>3372</v>
      </c>
    </row>
    <row r="253" spans="1:10" x14ac:dyDescent="0.25">
      <c r="A253" t="s">
        <v>119</v>
      </c>
      <c r="B253" t="s">
        <v>76</v>
      </c>
      <c r="C253" t="s">
        <v>76</v>
      </c>
      <c r="D253" t="s">
        <v>70</v>
      </c>
      <c r="E253" t="s">
        <v>50</v>
      </c>
      <c r="F253" t="s">
        <v>2922</v>
      </c>
      <c r="G253" t="s">
        <v>3201</v>
      </c>
      <c r="H253" t="s">
        <v>3197</v>
      </c>
      <c r="I253" t="s">
        <v>3347</v>
      </c>
      <c r="J253" t="s">
        <v>3372</v>
      </c>
    </row>
    <row r="254" spans="1:10" x14ac:dyDescent="0.25">
      <c r="A254" t="s">
        <v>893</v>
      </c>
      <c r="B254" t="s">
        <v>76</v>
      </c>
      <c r="C254" t="s">
        <v>76</v>
      </c>
      <c r="D254" t="s">
        <v>70</v>
      </c>
      <c r="E254" t="s">
        <v>50</v>
      </c>
      <c r="F254" t="s">
        <v>2922</v>
      </c>
      <c r="G254" t="s">
        <v>3202</v>
      </c>
      <c r="H254" t="s">
        <v>3197</v>
      </c>
      <c r="I254" t="s">
        <v>3347</v>
      </c>
      <c r="J254" t="s">
        <v>3372</v>
      </c>
    </row>
    <row r="255" spans="1:10" x14ac:dyDescent="0.25">
      <c r="A255" t="s">
        <v>49</v>
      </c>
      <c r="B255" t="s">
        <v>48</v>
      </c>
      <c r="C255" t="s">
        <v>48</v>
      </c>
      <c r="D255" t="s">
        <v>51</v>
      </c>
      <c r="E255" t="s">
        <v>50</v>
      </c>
      <c r="F255" t="s">
        <v>2922</v>
      </c>
      <c r="G255" t="s">
        <v>3203</v>
      </c>
      <c r="H255" t="s">
        <v>3061</v>
      </c>
      <c r="I255" t="s">
        <v>3358</v>
      </c>
      <c r="J255" t="s">
        <v>3372</v>
      </c>
    </row>
    <row r="256" spans="1:10" x14ac:dyDescent="0.25">
      <c r="A256" t="s">
        <v>53</v>
      </c>
      <c r="B256" t="s">
        <v>48</v>
      </c>
      <c r="C256" t="s">
        <v>48</v>
      </c>
      <c r="D256" t="s">
        <v>51</v>
      </c>
      <c r="E256" t="s">
        <v>50</v>
      </c>
      <c r="F256" t="s">
        <v>2922</v>
      </c>
      <c r="G256" t="s">
        <v>3204</v>
      </c>
      <c r="H256" t="s">
        <v>3061</v>
      </c>
      <c r="I256" t="s">
        <v>3358</v>
      </c>
      <c r="J256" t="s">
        <v>3372</v>
      </c>
    </row>
    <row r="257" spans="1:10" x14ac:dyDescent="0.25">
      <c r="A257" t="s">
        <v>64</v>
      </c>
      <c r="B257" t="s">
        <v>48</v>
      </c>
      <c r="C257" t="s">
        <v>48</v>
      </c>
      <c r="D257" t="s">
        <v>51</v>
      </c>
      <c r="E257" t="s">
        <v>50</v>
      </c>
      <c r="F257" t="s">
        <v>2922</v>
      </c>
      <c r="G257" t="s">
        <v>3205</v>
      </c>
      <c r="H257" t="s">
        <v>3061</v>
      </c>
      <c r="I257" t="s">
        <v>3358</v>
      </c>
      <c r="J257" t="s">
        <v>3372</v>
      </c>
    </row>
    <row r="258" spans="1:10" x14ac:dyDescent="0.25">
      <c r="A258" t="s">
        <v>2307</v>
      </c>
      <c r="B258" t="s">
        <v>48</v>
      </c>
      <c r="C258" t="s">
        <v>48</v>
      </c>
      <c r="D258" t="s">
        <v>51</v>
      </c>
      <c r="E258" t="s">
        <v>50</v>
      </c>
      <c r="F258" t="s">
        <v>2922</v>
      </c>
      <c r="G258" t="s">
        <v>3206</v>
      </c>
      <c r="H258" t="s">
        <v>3061</v>
      </c>
      <c r="I258" t="s">
        <v>3358</v>
      </c>
      <c r="J258" t="s">
        <v>3372</v>
      </c>
    </row>
    <row r="259" spans="1:10" x14ac:dyDescent="0.25">
      <c r="A259" t="s">
        <v>292</v>
      </c>
      <c r="B259" t="s">
        <v>58</v>
      </c>
      <c r="C259" t="s">
        <v>3362</v>
      </c>
      <c r="D259" t="s">
        <v>199</v>
      </c>
      <c r="E259" t="s">
        <v>50</v>
      </c>
      <c r="F259" t="s">
        <v>3342</v>
      </c>
      <c r="G259" t="s">
        <v>3207</v>
      </c>
      <c r="H259" t="s">
        <v>3343</v>
      </c>
      <c r="I259" t="s">
        <v>3354</v>
      </c>
      <c r="J259" t="s">
        <v>3372</v>
      </c>
    </row>
    <row r="260" spans="1:10" x14ac:dyDescent="0.25">
      <c r="A260" t="s">
        <v>290</v>
      </c>
      <c r="B260" t="s">
        <v>58</v>
      </c>
      <c r="C260" t="s">
        <v>3362</v>
      </c>
      <c r="D260" t="s">
        <v>199</v>
      </c>
      <c r="E260" t="s">
        <v>50</v>
      </c>
      <c r="F260" t="s">
        <v>3342</v>
      </c>
      <c r="G260" t="s">
        <v>3208</v>
      </c>
      <c r="H260" t="s">
        <v>3343</v>
      </c>
      <c r="I260" t="s">
        <v>3354</v>
      </c>
      <c r="J260" t="s">
        <v>3372</v>
      </c>
    </row>
    <row r="261" spans="1:10" x14ac:dyDescent="0.25">
      <c r="A261" t="s">
        <v>1582</v>
      </c>
      <c r="B261" t="s">
        <v>58</v>
      </c>
      <c r="C261" t="s">
        <v>3362</v>
      </c>
      <c r="D261" t="s">
        <v>199</v>
      </c>
      <c r="E261" t="s">
        <v>50</v>
      </c>
      <c r="F261" t="s">
        <v>3342</v>
      </c>
      <c r="G261" t="s">
        <v>3209</v>
      </c>
      <c r="H261" t="s">
        <v>3343</v>
      </c>
      <c r="I261" t="s">
        <v>3354</v>
      </c>
      <c r="J261" t="s">
        <v>3372</v>
      </c>
    </row>
    <row r="262" spans="1:10" x14ac:dyDescent="0.25">
      <c r="A262" t="s">
        <v>1602</v>
      </c>
      <c r="B262" t="s">
        <v>58</v>
      </c>
      <c r="C262" t="s">
        <v>3362</v>
      </c>
      <c r="D262" t="s">
        <v>199</v>
      </c>
      <c r="E262" t="s">
        <v>50</v>
      </c>
      <c r="F262" t="s">
        <v>3342</v>
      </c>
      <c r="G262" t="s">
        <v>3210</v>
      </c>
      <c r="H262" t="s">
        <v>3343</v>
      </c>
      <c r="I262" t="s">
        <v>3354</v>
      </c>
      <c r="J262" t="s">
        <v>3372</v>
      </c>
    </row>
    <row r="263" spans="1:10" x14ac:dyDescent="0.25">
      <c r="A263" t="s">
        <v>303</v>
      </c>
      <c r="B263" t="s">
        <v>58</v>
      </c>
      <c r="C263" t="s">
        <v>3362</v>
      </c>
      <c r="D263" t="s">
        <v>199</v>
      </c>
      <c r="E263" t="s">
        <v>50</v>
      </c>
      <c r="F263" t="s">
        <v>3342</v>
      </c>
      <c r="G263" t="s">
        <v>3211</v>
      </c>
      <c r="H263" t="s">
        <v>3343</v>
      </c>
      <c r="I263" t="s">
        <v>3354</v>
      </c>
      <c r="J263" t="s">
        <v>3372</v>
      </c>
    </row>
    <row r="264" spans="1:10" x14ac:dyDescent="0.25">
      <c r="A264" t="s">
        <v>1592</v>
      </c>
      <c r="B264" t="s">
        <v>58</v>
      </c>
      <c r="C264" t="s">
        <v>3362</v>
      </c>
      <c r="D264" t="s">
        <v>199</v>
      </c>
      <c r="E264" t="s">
        <v>50</v>
      </c>
      <c r="F264" t="s">
        <v>3342</v>
      </c>
      <c r="G264" t="s">
        <v>3212</v>
      </c>
      <c r="H264" t="s">
        <v>3343</v>
      </c>
      <c r="I264" t="s">
        <v>3354</v>
      </c>
      <c r="J264" t="s">
        <v>3372</v>
      </c>
    </row>
    <row r="265" spans="1:10" x14ac:dyDescent="0.25">
      <c r="A265" t="s">
        <v>1595</v>
      </c>
      <c r="B265" t="s">
        <v>58</v>
      </c>
      <c r="C265" t="s">
        <v>3362</v>
      </c>
      <c r="D265" t="s">
        <v>199</v>
      </c>
      <c r="E265" t="s">
        <v>50</v>
      </c>
      <c r="F265" t="s">
        <v>3342</v>
      </c>
      <c r="G265" t="s">
        <v>3213</v>
      </c>
      <c r="H265" t="s">
        <v>3343</v>
      </c>
      <c r="I265" t="s">
        <v>3354</v>
      </c>
      <c r="J265" t="s">
        <v>3372</v>
      </c>
    </row>
    <row r="266" spans="1:10" x14ac:dyDescent="0.25">
      <c r="A266" t="s">
        <v>1584</v>
      </c>
      <c r="B266" t="s">
        <v>58</v>
      </c>
      <c r="C266" t="s">
        <v>3362</v>
      </c>
      <c r="D266" t="s">
        <v>199</v>
      </c>
      <c r="E266" t="s">
        <v>50</v>
      </c>
      <c r="F266" t="s">
        <v>3342</v>
      </c>
      <c r="G266" t="s">
        <v>3214</v>
      </c>
      <c r="H266" t="s">
        <v>3343</v>
      </c>
      <c r="I266" t="s">
        <v>3354</v>
      </c>
      <c r="J266" t="s">
        <v>3372</v>
      </c>
    </row>
    <row r="267" spans="1:10" x14ac:dyDescent="0.25">
      <c r="A267" t="s">
        <v>1589</v>
      </c>
      <c r="B267" t="s">
        <v>58</v>
      </c>
      <c r="C267" t="s">
        <v>3362</v>
      </c>
      <c r="D267" t="s">
        <v>199</v>
      </c>
      <c r="E267" t="s">
        <v>50</v>
      </c>
      <c r="F267" t="s">
        <v>3342</v>
      </c>
      <c r="G267" t="s">
        <v>3215</v>
      </c>
      <c r="H267" t="s">
        <v>3343</v>
      </c>
      <c r="I267" t="s">
        <v>3354</v>
      </c>
      <c r="J267" t="s">
        <v>3372</v>
      </c>
    </row>
    <row r="268" spans="1:10" x14ac:dyDescent="0.25">
      <c r="A268" t="s">
        <v>1607</v>
      </c>
      <c r="B268" t="s">
        <v>58</v>
      </c>
      <c r="C268" t="s">
        <v>3362</v>
      </c>
      <c r="D268" t="s">
        <v>199</v>
      </c>
      <c r="E268" t="s">
        <v>50</v>
      </c>
      <c r="F268" t="s">
        <v>3342</v>
      </c>
      <c r="G268" t="s">
        <v>3216</v>
      </c>
      <c r="H268" t="s">
        <v>3343</v>
      </c>
      <c r="I268" t="s">
        <v>3354</v>
      </c>
      <c r="J268" t="s">
        <v>3372</v>
      </c>
    </row>
    <row r="269" spans="1:10" x14ac:dyDescent="0.25">
      <c r="A269" t="s">
        <v>1328</v>
      </c>
      <c r="B269" t="s">
        <v>58</v>
      </c>
      <c r="C269" t="s">
        <v>3363</v>
      </c>
      <c r="D269" t="s">
        <v>199</v>
      </c>
      <c r="E269" t="s">
        <v>50</v>
      </c>
      <c r="F269" t="s">
        <v>3342</v>
      </c>
      <c r="G269" t="s">
        <v>3217</v>
      </c>
      <c r="H269" t="s">
        <v>3344</v>
      </c>
      <c r="I269" t="s">
        <v>3354</v>
      </c>
      <c r="J269" t="s">
        <v>3372</v>
      </c>
    </row>
    <row r="270" spans="1:10" x14ac:dyDescent="0.25">
      <c r="A270" t="s">
        <v>1326</v>
      </c>
      <c r="B270" t="s">
        <v>58</v>
      </c>
      <c r="C270" t="s">
        <v>3363</v>
      </c>
      <c r="D270" t="s">
        <v>199</v>
      </c>
      <c r="E270" t="s">
        <v>50</v>
      </c>
      <c r="F270" t="s">
        <v>3342</v>
      </c>
      <c r="G270" t="s">
        <v>3218</v>
      </c>
      <c r="H270" t="s">
        <v>3344</v>
      </c>
      <c r="I270" t="s">
        <v>3354</v>
      </c>
      <c r="J270" t="s">
        <v>3372</v>
      </c>
    </row>
    <row r="271" spans="1:10" x14ac:dyDescent="0.25">
      <c r="A271" t="s">
        <v>1358</v>
      </c>
      <c r="B271" t="s">
        <v>58</v>
      </c>
      <c r="C271" t="s">
        <v>3363</v>
      </c>
      <c r="D271" t="s">
        <v>199</v>
      </c>
      <c r="E271" t="s">
        <v>50</v>
      </c>
      <c r="F271" t="s">
        <v>3342</v>
      </c>
      <c r="G271" t="s">
        <v>3219</v>
      </c>
      <c r="H271" t="s">
        <v>3344</v>
      </c>
      <c r="I271" t="s">
        <v>3354</v>
      </c>
      <c r="J271" t="s">
        <v>3372</v>
      </c>
    </row>
    <row r="272" spans="1:10" x14ac:dyDescent="0.25">
      <c r="A272" t="s">
        <v>1329</v>
      </c>
      <c r="B272" t="s">
        <v>58</v>
      </c>
      <c r="C272" t="s">
        <v>3363</v>
      </c>
      <c r="D272" t="s">
        <v>199</v>
      </c>
      <c r="E272" t="s">
        <v>50</v>
      </c>
      <c r="F272" t="s">
        <v>3342</v>
      </c>
      <c r="G272" t="s">
        <v>3220</v>
      </c>
      <c r="H272" t="s">
        <v>3344</v>
      </c>
      <c r="I272" t="s">
        <v>3354</v>
      </c>
      <c r="J272" t="s">
        <v>3372</v>
      </c>
    </row>
    <row r="273" spans="1:10" x14ac:dyDescent="0.25">
      <c r="A273" t="s">
        <v>545</v>
      </c>
      <c r="B273" t="s">
        <v>58</v>
      </c>
      <c r="C273" t="s">
        <v>3363</v>
      </c>
      <c r="D273" t="s">
        <v>199</v>
      </c>
      <c r="E273" t="s">
        <v>50</v>
      </c>
      <c r="F273" t="s">
        <v>3342</v>
      </c>
      <c r="G273" t="s">
        <v>3221</v>
      </c>
      <c r="H273" t="s">
        <v>3344</v>
      </c>
      <c r="I273" t="s">
        <v>3354</v>
      </c>
      <c r="J273" t="s">
        <v>3372</v>
      </c>
    </row>
    <row r="274" spans="1:10" x14ac:dyDescent="0.25">
      <c r="A274" t="s">
        <v>870</v>
      </c>
      <c r="B274" t="s">
        <v>58</v>
      </c>
      <c r="C274" t="s">
        <v>3364</v>
      </c>
      <c r="D274" t="s">
        <v>211</v>
      </c>
      <c r="E274" t="s">
        <v>50</v>
      </c>
      <c r="F274" t="s">
        <v>3342</v>
      </c>
      <c r="G274" t="s">
        <v>3222</v>
      </c>
      <c r="H274" t="s">
        <v>3345</v>
      </c>
      <c r="I274" t="s">
        <v>3355</v>
      </c>
      <c r="J274" t="s">
        <v>3372</v>
      </c>
    </row>
    <row r="275" spans="1:10" x14ac:dyDescent="0.25">
      <c r="A275" t="s">
        <v>833</v>
      </c>
      <c r="B275" t="s">
        <v>58</v>
      </c>
      <c r="C275" t="s">
        <v>3364</v>
      </c>
      <c r="D275" t="s">
        <v>211</v>
      </c>
      <c r="E275" t="s">
        <v>50</v>
      </c>
      <c r="F275" t="s">
        <v>3342</v>
      </c>
      <c r="G275" t="s">
        <v>3223</v>
      </c>
      <c r="H275" t="s">
        <v>3345</v>
      </c>
      <c r="I275" t="s">
        <v>3355</v>
      </c>
      <c r="J275" t="s">
        <v>3372</v>
      </c>
    </row>
    <row r="276" spans="1:10" x14ac:dyDescent="0.25">
      <c r="A276" t="s">
        <v>838</v>
      </c>
      <c r="B276" t="s">
        <v>58</v>
      </c>
      <c r="C276" t="s">
        <v>3364</v>
      </c>
      <c r="D276" t="s">
        <v>211</v>
      </c>
      <c r="E276" t="s">
        <v>50</v>
      </c>
      <c r="F276" t="s">
        <v>3342</v>
      </c>
      <c r="G276" t="s">
        <v>3224</v>
      </c>
      <c r="H276" t="s">
        <v>3345</v>
      </c>
      <c r="I276" t="s">
        <v>3355</v>
      </c>
      <c r="J276" t="s">
        <v>3372</v>
      </c>
    </row>
    <row r="277" spans="1:10" x14ac:dyDescent="0.25">
      <c r="A277" t="s">
        <v>2166</v>
      </c>
      <c r="B277" t="s">
        <v>58</v>
      </c>
      <c r="C277" t="s">
        <v>3364</v>
      </c>
      <c r="D277" t="s">
        <v>211</v>
      </c>
      <c r="E277" t="s">
        <v>50</v>
      </c>
      <c r="F277" t="s">
        <v>3342</v>
      </c>
      <c r="G277" t="s">
        <v>3225</v>
      </c>
      <c r="H277" t="s">
        <v>3345</v>
      </c>
      <c r="I277" t="s">
        <v>3355</v>
      </c>
      <c r="J277" t="s">
        <v>3372</v>
      </c>
    </row>
    <row r="278" spans="1:10" x14ac:dyDescent="0.25">
      <c r="A278" t="s">
        <v>1715</v>
      </c>
      <c r="B278" t="s">
        <v>58</v>
      </c>
      <c r="C278" t="s">
        <v>3365</v>
      </c>
      <c r="D278" t="s">
        <v>457</v>
      </c>
      <c r="E278" t="s">
        <v>50</v>
      </c>
      <c r="F278" t="s">
        <v>3342</v>
      </c>
      <c r="G278" t="s">
        <v>3226</v>
      </c>
      <c r="H278" t="s">
        <v>3346</v>
      </c>
      <c r="I278" t="s">
        <v>3353</v>
      </c>
      <c r="J278" t="s">
        <v>3372</v>
      </c>
    </row>
    <row r="279" spans="1:10" x14ac:dyDescent="0.25">
      <c r="A279" t="s">
        <v>1720</v>
      </c>
      <c r="B279" t="s">
        <v>58</v>
      </c>
      <c r="C279" t="s">
        <v>3365</v>
      </c>
      <c r="D279" t="s">
        <v>457</v>
      </c>
      <c r="E279" t="s">
        <v>50</v>
      </c>
      <c r="F279" t="s">
        <v>3342</v>
      </c>
      <c r="G279" t="s">
        <v>3227</v>
      </c>
      <c r="H279" t="s">
        <v>3346</v>
      </c>
      <c r="I279" t="s">
        <v>3353</v>
      </c>
      <c r="J279" t="s">
        <v>3372</v>
      </c>
    </row>
    <row r="280" spans="1:10" x14ac:dyDescent="0.25">
      <c r="A280" t="s">
        <v>1717</v>
      </c>
      <c r="B280" t="s">
        <v>58</v>
      </c>
      <c r="C280" t="s">
        <v>3365</v>
      </c>
      <c r="D280" t="s">
        <v>457</v>
      </c>
      <c r="E280" t="s">
        <v>50</v>
      </c>
      <c r="F280" t="s">
        <v>3342</v>
      </c>
      <c r="G280" t="s">
        <v>3228</v>
      </c>
      <c r="H280" t="s">
        <v>3346</v>
      </c>
      <c r="I280" t="s">
        <v>3353</v>
      </c>
      <c r="J280" t="s">
        <v>3372</v>
      </c>
    </row>
    <row r="281" spans="1:10" x14ac:dyDescent="0.25">
      <c r="A281" t="s">
        <v>799</v>
      </c>
      <c r="B281" t="s">
        <v>58</v>
      </c>
      <c r="C281" t="s">
        <v>3365</v>
      </c>
      <c r="D281" t="s">
        <v>457</v>
      </c>
      <c r="E281" t="s">
        <v>50</v>
      </c>
      <c r="F281" t="s">
        <v>3342</v>
      </c>
      <c r="G281" t="s">
        <v>3229</v>
      </c>
      <c r="H281" t="s">
        <v>3346</v>
      </c>
      <c r="I281" t="s">
        <v>3353</v>
      </c>
      <c r="J281" t="s">
        <v>3372</v>
      </c>
    </row>
    <row r="282" spans="1:10" x14ac:dyDescent="0.25">
      <c r="A282" t="s">
        <v>69</v>
      </c>
      <c r="B282" t="s">
        <v>58</v>
      </c>
      <c r="C282" t="s">
        <v>3366</v>
      </c>
      <c r="D282" t="s">
        <v>70</v>
      </c>
      <c r="E282" t="s">
        <v>50</v>
      </c>
      <c r="F282" t="s">
        <v>3342</v>
      </c>
      <c r="G282" t="s">
        <v>3230</v>
      </c>
      <c r="H282" t="s">
        <v>3347</v>
      </c>
      <c r="I282" t="s">
        <v>3347</v>
      </c>
      <c r="J282" t="s">
        <v>3372</v>
      </c>
    </row>
    <row r="283" spans="1:10" x14ac:dyDescent="0.25">
      <c r="A283" t="s">
        <v>684</v>
      </c>
      <c r="B283" t="s">
        <v>58</v>
      </c>
      <c r="C283" t="s">
        <v>3366</v>
      </c>
      <c r="D283" t="s">
        <v>70</v>
      </c>
      <c r="E283" t="s">
        <v>50</v>
      </c>
      <c r="F283" t="s">
        <v>3342</v>
      </c>
      <c r="G283" t="s">
        <v>3231</v>
      </c>
      <c r="H283" t="s">
        <v>3347</v>
      </c>
      <c r="I283" t="s">
        <v>3347</v>
      </c>
      <c r="J283" t="s">
        <v>3372</v>
      </c>
    </row>
    <row r="284" spans="1:10" x14ac:dyDescent="0.25">
      <c r="A284" t="s">
        <v>126</v>
      </c>
      <c r="B284" t="s">
        <v>58</v>
      </c>
      <c r="C284" t="s">
        <v>3366</v>
      </c>
      <c r="D284" t="s">
        <v>70</v>
      </c>
      <c r="E284" t="s">
        <v>50</v>
      </c>
      <c r="F284" t="s">
        <v>3342</v>
      </c>
      <c r="G284" t="s">
        <v>3232</v>
      </c>
      <c r="H284" t="s">
        <v>3347</v>
      </c>
      <c r="I284" t="s">
        <v>3347</v>
      </c>
      <c r="J284" t="s">
        <v>3372</v>
      </c>
    </row>
    <row r="285" spans="1:10" x14ac:dyDescent="0.25">
      <c r="A285" t="s">
        <v>81</v>
      </c>
      <c r="B285" t="s">
        <v>58</v>
      </c>
      <c r="C285" t="s">
        <v>3366</v>
      </c>
      <c r="D285" t="s">
        <v>70</v>
      </c>
      <c r="E285" t="s">
        <v>50</v>
      </c>
      <c r="F285" t="s">
        <v>3342</v>
      </c>
      <c r="G285" t="s">
        <v>3233</v>
      </c>
      <c r="H285" t="s">
        <v>3347</v>
      </c>
      <c r="I285" t="s">
        <v>3347</v>
      </c>
      <c r="J285" t="s">
        <v>3372</v>
      </c>
    </row>
    <row r="286" spans="1:10" x14ac:dyDescent="0.25">
      <c r="A286" t="s">
        <v>78</v>
      </c>
      <c r="B286" t="s">
        <v>58</v>
      </c>
      <c r="C286" t="s">
        <v>3366</v>
      </c>
      <c r="D286" t="s">
        <v>70</v>
      </c>
      <c r="E286" t="s">
        <v>50</v>
      </c>
      <c r="F286" t="s">
        <v>3342</v>
      </c>
      <c r="G286" t="s">
        <v>3234</v>
      </c>
      <c r="H286" t="s">
        <v>3347</v>
      </c>
      <c r="I286" t="s">
        <v>3347</v>
      </c>
      <c r="J286" t="s">
        <v>3372</v>
      </c>
    </row>
    <row r="287" spans="1:10" x14ac:dyDescent="0.25">
      <c r="A287" t="s">
        <v>109</v>
      </c>
      <c r="B287" t="s">
        <v>58</v>
      </c>
      <c r="C287" t="s">
        <v>3366</v>
      </c>
      <c r="D287" t="s">
        <v>70</v>
      </c>
      <c r="E287" t="s">
        <v>50</v>
      </c>
      <c r="F287" t="s">
        <v>3342</v>
      </c>
      <c r="G287" t="s">
        <v>3235</v>
      </c>
      <c r="H287" t="s">
        <v>3347</v>
      </c>
      <c r="I287" t="s">
        <v>3347</v>
      </c>
      <c r="J287" t="s">
        <v>3372</v>
      </c>
    </row>
    <row r="288" spans="1:10" x14ac:dyDescent="0.25">
      <c r="A288" t="s">
        <v>901</v>
      </c>
      <c r="B288" t="s">
        <v>58</v>
      </c>
      <c r="C288" t="s">
        <v>3366</v>
      </c>
      <c r="D288" t="s">
        <v>70</v>
      </c>
      <c r="E288" t="s">
        <v>50</v>
      </c>
      <c r="F288" t="s">
        <v>3342</v>
      </c>
      <c r="G288" t="s">
        <v>3236</v>
      </c>
      <c r="H288" t="s">
        <v>3347</v>
      </c>
      <c r="I288" t="s">
        <v>3347</v>
      </c>
      <c r="J288" t="s">
        <v>3372</v>
      </c>
    </row>
    <row r="289" spans="1:10" x14ac:dyDescent="0.25">
      <c r="A289" t="s">
        <v>224</v>
      </c>
      <c r="B289" t="s">
        <v>58</v>
      </c>
      <c r="C289" t="s">
        <v>3367</v>
      </c>
      <c r="D289" t="s">
        <v>211</v>
      </c>
      <c r="E289" t="s">
        <v>50</v>
      </c>
      <c r="F289" t="s">
        <v>3342</v>
      </c>
      <c r="G289" t="s">
        <v>3237</v>
      </c>
      <c r="H289" t="s">
        <v>3348</v>
      </c>
      <c r="I289" t="s">
        <v>3355</v>
      </c>
      <c r="J289" t="s">
        <v>3372</v>
      </c>
    </row>
    <row r="290" spans="1:10" x14ac:dyDescent="0.25">
      <c r="A290" t="s">
        <v>231</v>
      </c>
      <c r="B290" t="s">
        <v>58</v>
      </c>
      <c r="C290" t="s">
        <v>3367</v>
      </c>
      <c r="D290" t="s">
        <v>211</v>
      </c>
      <c r="E290" t="s">
        <v>50</v>
      </c>
      <c r="F290" t="s">
        <v>3342</v>
      </c>
      <c r="G290" t="s">
        <v>3238</v>
      </c>
      <c r="H290" t="s">
        <v>3348</v>
      </c>
      <c r="I290" t="s">
        <v>3355</v>
      </c>
      <c r="J290" t="s">
        <v>3372</v>
      </c>
    </row>
    <row r="291" spans="1:10" x14ac:dyDescent="0.25">
      <c r="A291" t="s">
        <v>228</v>
      </c>
      <c r="B291" t="s">
        <v>58</v>
      </c>
      <c r="C291" t="s">
        <v>3367</v>
      </c>
      <c r="D291" t="s">
        <v>211</v>
      </c>
      <c r="E291" t="s">
        <v>50</v>
      </c>
      <c r="F291" t="s">
        <v>3342</v>
      </c>
      <c r="G291" t="s">
        <v>3239</v>
      </c>
      <c r="H291" t="s">
        <v>3348</v>
      </c>
      <c r="I291" t="s">
        <v>3355</v>
      </c>
      <c r="J291" t="s">
        <v>3372</v>
      </c>
    </row>
    <row r="292" spans="1:10" x14ac:dyDescent="0.25">
      <c r="A292" t="s">
        <v>226</v>
      </c>
      <c r="B292" t="s">
        <v>58</v>
      </c>
      <c r="C292" t="s">
        <v>3367</v>
      </c>
      <c r="D292" t="s">
        <v>211</v>
      </c>
      <c r="E292" t="s">
        <v>50</v>
      </c>
      <c r="F292" t="s">
        <v>3342</v>
      </c>
      <c r="G292" t="s">
        <v>3240</v>
      </c>
      <c r="H292" t="s">
        <v>3348</v>
      </c>
      <c r="I292" t="s">
        <v>3355</v>
      </c>
      <c r="J292" t="s">
        <v>3372</v>
      </c>
    </row>
    <row r="293" spans="1:10" x14ac:dyDescent="0.25">
      <c r="A293" t="s">
        <v>1559</v>
      </c>
      <c r="B293" t="s">
        <v>58</v>
      </c>
      <c r="C293" t="s">
        <v>3367</v>
      </c>
      <c r="D293" t="s">
        <v>211</v>
      </c>
      <c r="E293" t="s">
        <v>50</v>
      </c>
      <c r="F293" t="s">
        <v>3342</v>
      </c>
      <c r="G293" t="s">
        <v>3241</v>
      </c>
      <c r="H293" t="s">
        <v>3348</v>
      </c>
      <c r="I293" t="s">
        <v>3355</v>
      </c>
      <c r="J293" t="s">
        <v>3372</v>
      </c>
    </row>
    <row r="294" spans="1:10" x14ac:dyDescent="0.25">
      <c r="A294" t="s">
        <v>797</v>
      </c>
      <c r="B294" t="s">
        <v>58</v>
      </c>
      <c r="C294" t="s">
        <v>3365</v>
      </c>
      <c r="D294" t="s">
        <v>457</v>
      </c>
      <c r="E294" t="s">
        <v>50</v>
      </c>
      <c r="F294" t="s">
        <v>3342</v>
      </c>
      <c r="G294" t="s">
        <v>3242</v>
      </c>
      <c r="H294" t="s">
        <v>3346</v>
      </c>
      <c r="I294" t="s">
        <v>3353</v>
      </c>
      <c r="J294" t="s">
        <v>3372</v>
      </c>
    </row>
    <row r="295" spans="1:10" x14ac:dyDescent="0.25">
      <c r="A295" t="s">
        <v>909</v>
      </c>
      <c r="B295" t="s">
        <v>58</v>
      </c>
      <c r="C295" t="s">
        <v>3368</v>
      </c>
      <c r="D295" t="s">
        <v>355</v>
      </c>
      <c r="E295" t="s">
        <v>50</v>
      </c>
      <c r="F295" t="s">
        <v>3342</v>
      </c>
      <c r="G295" t="s">
        <v>3243</v>
      </c>
      <c r="H295" t="s">
        <v>3349</v>
      </c>
      <c r="I295" t="s">
        <v>3360</v>
      </c>
      <c r="J295" t="s">
        <v>3372</v>
      </c>
    </row>
    <row r="296" spans="1:10" x14ac:dyDescent="0.25">
      <c r="A296" t="s">
        <v>1243</v>
      </c>
      <c r="B296" t="s">
        <v>58</v>
      </c>
      <c r="C296" t="s">
        <v>3369</v>
      </c>
      <c r="D296" t="s">
        <v>355</v>
      </c>
      <c r="E296" t="s">
        <v>50</v>
      </c>
      <c r="F296" t="s">
        <v>3342</v>
      </c>
      <c r="G296" t="s">
        <v>3244</v>
      </c>
      <c r="H296" t="s">
        <v>3350</v>
      </c>
      <c r="I296" t="s">
        <v>3360</v>
      </c>
      <c r="J296" t="s">
        <v>3372</v>
      </c>
    </row>
    <row r="297" spans="1:10" x14ac:dyDescent="0.25">
      <c r="A297" t="s">
        <v>979</v>
      </c>
      <c r="B297" t="s">
        <v>58</v>
      </c>
      <c r="C297" t="s">
        <v>3369</v>
      </c>
      <c r="D297" t="s">
        <v>355</v>
      </c>
      <c r="E297" t="s">
        <v>50</v>
      </c>
      <c r="F297" t="s">
        <v>3342</v>
      </c>
      <c r="G297" t="s">
        <v>3245</v>
      </c>
      <c r="H297" t="s">
        <v>3350</v>
      </c>
      <c r="I297" t="s">
        <v>3360</v>
      </c>
      <c r="J297" t="s">
        <v>3372</v>
      </c>
    </row>
    <row r="298" spans="1:10" x14ac:dyDescent="0.25">
      <c r="A298" t="s">
        <v>730</v>
      </c>
      <c r="B298" t="s">
        <v>58</v>
      </c>
      <c r="C298" t="s">
        <v>3369</v>
      </c>
      <c r="D298" t="s">
        <v>355</v>
      </c>
      <c r="E298" t="s">
        <v>50</v>
      </c>
      <c r="F298" t="s">
        <v>3342</v>
      </c>
      <c r="G298" t="s">
        <v>3246</v>
      </c>
      <c r="H298" t="s">
        <v>3350</v>
      </c>
      <c r="I298" t="s">
        <v>3360</v>
      </c>
      <c r="J298" t="s">
        <v>3372</v>
      </c>
    </row>
    <row r="299" spans="1:10" x14ac:dyDescent="0.25">
      <c r="A299" t="s">
        <v>1143</v>
      </c>
      <c r="B299" t="s">
        <v>58</v>
      </c>
      <c r="C299" t="s">
        <v>3369</v>
      </c>
      <c r="D299" t="s">
        <v>355</v>
      </c>
      <c r="E299" t="s">
        <v>50</v>
      </c>
      <c r="F299" t="s">
        <v>3342</v>
      </c>
      <c r="G299" t="s">
        <v>3247</v>
      </c>
      <c r="H299" t="s">
        <v>3350</v>
      </c>
      <c r="I299" t="s">
        <v>3360</v>
      </c>
      <c r="J299" t="s">
        <v>3372</v>
      </c>
    </row>
    <row r="300" spans="1:10" x14ac:dyDescent="0.25">
      <c r="A300" t="s">
        <v>354</v>
      </c>
      <c r="B300" t="s">
        <v>58</v>
      </c>
      <c r="C300" t="s">
        <v>3369</v>
      </c>
      <c r="D300" t="s">
        <v>355</v>
      </c>
      <c r="E300" t="s">
        <v>50</v>
      </c>
      <c r="F300" t="s">
        <v>3342</v>
      </c>
      <c r="G300" t="s">
        <v>3248</v>
      </c>
      <c r="H300" t="s">
        <v>3350</v>
      </c>
      <c r="I300" t="s">
        <v>3360</v>
      </c>
      <c r="J300" t="s">
        <v>3372</v>
      </c>
    </row>
    <row r="301" spans="1:10" x14ac:dyDescent="0.25">
      <c r="A301" t="s">
        <v>605</v>
      </c>
      <c r="B301" t="s">
        <v>58</v>
      </c>
      <c r="C301" t="s">
        <v>3368</v>
      </c>
      <c r="D301" t="s">
        <v>355</v>
      </c>
      <c r="E301" t="s">
        <v>50</v>
      </c>
      <c r="F301" t="s">
        <v>3342</v>
      </c>
      <c r="G301" t="s">
        <v>3249</v>
      </c>
      <c r="H301" t="s">
        <v>3349</v>
      </c>
      <c r="I301" t="s">
        <v>3360</v>
      </c>
      <c r="J301" t="s">
        <v>3372</v>
      </c>
    </row>
    <row r="302" spans="1:10" x14ac:dyDescent="0.25">
      <c r="A302" t="s">
        <v>359</v>
      </c>
      <c r="B302" t="s">
        <v>58</v>
      </c>
      <c r="C302" t="s">
        <v>3369</v>
      </c>
      <c r="D302" t="s">
        <v>355</v>
      </c>
      <c r="E302" t="s">
        <v>50</v>
      </c>
      <c r="F302" t="s">
        <v>3342</v>
      </c>
      <c r="G302" t="s">
        <v>3250</v>
      </c>
      <c r="H302" t="s">
        <v>3350</v>
      </c>
      <c r="I302" t="s">
        <v>3360</v>
      </c>
      <c r="J302" t="s">
        <v>3372</v>
      </c>
    </row>
    <row r="303" spans="1:10" x14ac:dyDescent="0.25">
      <c r="A303" t="s">
        <v>1144</v>
      </c>
      <c r="B303" t="s">
        <v>58</v>
      </c>
      <c r="C303" t="s">
        <v>3369</v>
      </c>
      <c r="D303" t="s">
        <v>355</v>
      </c>
      <c r="E303" t="s">
        <v>50</v>
      </c>
      <c r="F303" t="s">
        <v>3342</v>
      </c>
      <c r="G303" t="s">
        <v>3251</v>
      </c>
      <c r="H303" t="s">
        <v>3350</v>
      </c>
      <c r="I303" t="s">
        <v>3360</v>
      </c>
      <c r="J303" t="s">
        <v>3372</v>
      </c>
    </row>
    <row r="304" spans="1:10" x14ac:dyDescent="0.25">
      <c r="A304" t="s">
        <v>972</v>
      </c>
      <c r="B304" t="s">
        <v>58</v>
      </c>
      <c r="C304" t="s">
        <v>3369</v>
      </c>
      <c r="D304" t="s">
        <v>355</v>
      </c>
      <c r="E304" t="s">
        <v>50</v>
      </c>
      <c r="F304" t="s">
        <v>3342</v>
      </c>
      <c r="G304" t="s">
        <v>3252</v>
      </c>
      <c r="H304" t="s">
        <v>3350</v>
      </c>
      <c r="I304" t="s">
        <v>3360</v>
      </c>
      <c r="J304" t="s">
        <v>3372</v>
      </c>
    </row>
    <row r="305" spans="1:10" x14ac:dyDescent="0.25">
      <c r="A305" t="s">
        <v>366</v>
      </c>
      <c r="B305" t="s">
        <v>58</v>
      </c>
      <c r="C305" t="s">
        <v>3369</v>
      </c>
      <c r="D305" t="s">
        <v>355</v>
      </c>
      <c r="E305" t="s">
        <v>50</v>
      </c>
      <c r="F305" t="s">
        <v>3342</v>
      </c>
      <c r="G305" t="s">
        <v>3253</v>
      </c>
      <c r="H305" t="s">
        <v>3350</v>
      </c>
      <c r="I305" t="s">
        <v>3360</v>
      </c>
      <c r="J305" t="s">
        <v>3372</v>
      </c>
    </row>
    <row r="306" spans="1:10" x14ac:dyDescent="0.25">
      <c r="A306" t="s">
        <v>910</v>
      </c>
      <c r="B306" t="s">
        <v>58</v>
      </c>
      <c r="C306" t="s">
        <v>3368</v>
      </c>
      <c r="D306" t="s">
        <v>355</v>
      </c>
      <c r="E306" t="s">
        <v>50</v>
      </c>
      <c r="F306" t="s">
        <v>3342</v>
      </c>
      <c r="G306" t="s">
        <v>3254</v>
      </c>
      <c r="H306" t="s">
        <v>3349</v>
      </c>
      <c r="I306" t="s">
        <v>3360</v>
      </c>
      <c r="J306" t="s">
        <v>3372</v>
      </c>
    </row>
    <row r="307" spans="1:10" x14ac:dyDescent="0.25">
      <c r="A307" t="s">
        <v>1902</v>
      </c>
      <c r="B307" t="s">
        <v>58</v>
      </c>
      <c r="C307" t="s">
        <v>3368</v>
      </c>
      <c r="D307" t="s">
        <v>355</v>
      </c>
      <c r="E307" t="s">
        <v>50</v>
      </c>
      <c r="F307" t="s">
        <v>3342</v>
      </c>
      <c r="G307" t="s">
        <v>3255</v>
      </c>
      <c r="H307" t="s">
        <v>3349</v>
      </c>
      <c r="I307" t="s">
        <v>3360</v>
      </c>
      <c r="J307" t="s">
        <v>3372</v>
      </c>
    </row>
    <row r="308" spans="1:10" x14ac:dyDescent="0.25">
      <c r="A308" t="s">
        <v>1690</v>
      </c>
      <c r="B308" t="s">
        <v>58</v>
      </c>
      <c r="C308" t="s">
        <v>3368</v>
      </c>
      <c r="D308" t="s">
        <v>355</v>
      </c>
      <c r="E308" t="s">
        <v>50</v>
      </c>
      <c r="F308" t="s">
        <v>3342</v>
      </c>
      <c r="G308" t="s">
        <v>3256</v>
      </c>
      <c r="H308" t="s">
        <v>3349</v>
      </c>
      <c r="I308" t="s">
        <v>3360</v>
      </c>
      <c r="J308" t="s">
        <v>3372</v>
      </c>
    </row>
    <row r="309" spans="1:10" x14ac:dyDescent="0.25">
      <c r="A309" t="s">
        <v>1146</v>
      </c>
      <c r="B309" t="s">
        <v>58</v>
      </c>
      <c r="C309" t="s">
        <v>3369</v>
      </c>
      <c r="D309" t="s">
        <v>355</v>
      </c>
      <c r="E309" t="s">
        <v>50</v>
      </c>
      <c r="F309" t="s">
        <v>3342</v>
      </c>
      <c r="G309" t="s">
        <v>3257</v>
      </c>
      <c r="H309" t="s">
        <v>3350</v>
      </c>
      <c r="I309" t="s">
        <v>3360</v>
      </c>
      <c r="J309" t="s">
        <v>3372</v>
      </c>
    </row>
    <row r="310" spans="1:10" x14ac:dyDescent="0.25">
      <c r="A310" t="s">
        <v>592</v>
      </c>
      <c r="B310" t="s">
        <v>58</v>
      </c>
      <c r="C310" t="s">
        <v>3369</v>
      </c>
      <c r="D310" t="s">
        <v>355</v>
      </c>
      <c r="E310" t="s">
        <v>50</v>
      </c>
      <c r="F310" t="s">
        <v>3342</v>
      </c>
      <c r="G310" t="s">
        <v>3258</v>
      </c>
      <c r="H310" t="s">
        <v>3350</v>
      </c>
      <c r="I310" t="s">
        <v>3360</v>
      </c>
      <c r="J310" t="s">
        <v>3372</v>
      </c>
    </row>
    <row r="311" spans="1:10" x14ac:dyDescent="0.25">
      <c r="A311" t="s">
        <v>1150</v>
      </c>
      <c r="B311" t="s">
        <v>58</v>
      </c>
      <c r="C311" t="s">
        <v>3369</v>
      </c>
      <c r="D311" t="s">
        <v>355</v>
      </c>
      <c r="E311" t="s">
        <v>50</v>
      </c>
      <c r="F311" t="s">
        <v>3342</v>
      </c>
      <c r="G311" t="s">
        <v>3259</v>
      </c>
      <c r="H311" t="s">
        <v>3350</v>
      </c>
      <c r="I311" t="s">
        <v>3360</v>
      </c>
      <c r="J311" t="s">
        <v>3372</v>
      </c>
    </row>
    <row r="312" spans="1:10" x14ac:dyDescent="0.25">
      <c r="A312" t="s">
        <v>2695</v>
      </c>
      <c r="B312" t="s">
        <v>58</v>
      </c>
      <c r="C312" t="s">
        <v>3369</v>
      </c>
      <c r="D312" t="s">
        <v>355</v>
      </c>
      <c r="E312" t="s">
        <v>50</v>
      </c>
      <c r="F312" t="s">
        <v>3342</v>
      </c>
      <c r="G312" t="s">
        <v>3260</v>
      </c>
      <c r="H312" t="s">
        <v>3350</v>
      </c>
      <c r="I312" t="s">
        <v>3360</v>
      </c>
      <c r="J312" t="s">
        <v>3372</v>
      </c>
    </row>
    <row r="313" spans="1:10" x14ac:dyDescent="0.25">
      <c r="A313" t="s">
        <v>933</v>
      </c>
      <c r="B313" t="s">
        <v>58</v>
      </c>
      <c r="C313" t="s">
        <v>3368</v>
      </c>
      <c r="D313" t="s">
        <v>355</v>
      </c>
      <c r="E313" t="s">
        <v>50</v>
      </c>
      <c r="F313" t="s">
        <v>3342</v>
      </c>
      <c r="G313" t="s">
        <v>3261</v>
      </c>
      <c r="H313" t="s">
        <v>3349</v>
      </c>
      <c r="I313" t="s">
        <v>3360</v>
      </c>
      <c r="J313" t="s">
        <v>3372</v>
      </c>
    </row>
    <row r="314" spans="1:10" x14ac:dyDescent="0.25">
      <c r="A314" t="s">
        <v>2480</v>
      </c>
      <c r="B314" t="s">
        <v>58</v>
      </c>
      <c r="C314" t="s">
        <v>3368</v>
      </c>
      <c r="D314" t="s">
        <v>355</v>
      </c>
      <c r="E314" t="s">
        <v>50</v>
      </c>
      <c r="F314" t="s">
        <v>3342</v>
      </c>
      <c r="G314" t="s">
        <v>3262</v>
      </c>
      <c r="H314" t="s">
        <v>3349</v>
      </c>
      <c r="I314" t="s">
        <v>3360</v>
      </c>
      <c r="J314" t="s">
        <v>3372</v>
      </c>
    </row>
    <row r="315" spans="1:10" x14ac:dyDescent="0.25">
      <c r="A315" t="s">
        <v>1295</v>
      </c>
      <c r="B315" t="s">
        <v>58</v>
      </c>
      <c r="C315" t="s">
        <v>3369</v>
      </c>
      <c r="D315" t="s">
        <v>355</v>
      </c>
      <c r="E315" t="s">
        <v>50</v>
      </c>
      <c r="F315" t="s">
        <v>3342</v>
      </c>
      <c r="G315" t="s">
        <v>3263</v>
      </c>
      <c r="H315" t="s">
        <v>3350</v>
      </c>
      <c r="I315" t="s">
        <v>3360</v>
      </c>
      <c r="J315" t="s">
        <v>3372</v>
      </c>
    </row>
    <row r="316" spans="1:10" x14ac:dyDescent="0.25">
      <c r="A316" t="s">
        <v>645</v>
      </c>
      <c r="B316" t="s">
        <v>58</v>
      </c>
      <c r="C316" t="s">
        <v>3368</v>
      </c>
      <c r="D316" t="s">
        <v>355</v>
      </c>
      <c r="E316" t="s">
        <v>50</v>
      </c>
      <c r="F316" t="s">
        <v>3342</v>
      </c>
      <c r="G316" t="s">
        <v>3264</v>
      </c>
      <c r="H316" t="s">
        <v>3349</v>
      </c>
      <c r="I316" t="s">
        <v>3360</v>
      </c>
      <c r="J316" t="s">
        <v>3372</v>
      </c>
    </row>
    <row r="317" spans="1:10" x14ac:dyDescent="0.25">
      <c r="A317" t="s">
        <v>356</v>
      </c>
      <c r="B317" t="s">
        <v>58</v>
      </c>
      <c r="C317" t="s">
        <v>3368</v>
      </c>
      <c r="D317" t="s">
        <v>355</v>
      </c>
      <c r="E317" t="s">
        <v>50</v>
      </c>
      <c r="F317" t="s">
        <v>3342</v>
      </c>
      <c r="G317" t="s">
        <v>3265</v>
      </c>
      <c r="H317" t="s">
        <v>3349</v>
      </c>
      <c r="I317" t="s">
        <v>3360</v>
      </c>
      <c r="J317" t="s">
        <v>3372</v>
      </c>
    </row>
    <row r="318" spans="1:10" x14ac:dyDescent="0.25">
      <c r="A318" t="s">
        <v>646</v>
      </c>
      <c r="B318" t="s">
        <v>58</v>
      </c>
      <c r="C318" t="s">
        <v>3369</v>
      </c>
      <c r="D318" t="s">
        <v>355</v>
      </c>
      <c r="E318" t="s">
        <v>50</v>
      </c>
      <c r="F318" t="s">
        <v>3342</v>
      </c>
      <c r="G318" t="s">
        <v>3266</v>
      </c>
      <c r="H318" t="s">
        <v>3350</v>
      </c>
      <c r="I318" t="s">
        <v>3360</v>
      </c>
      <c r="J318" t="s">
        <v>3372</v>
      </c>
    </row>
    <row r="319" spans="1:10" x14ac:dyDescent="0.25">
      <c r="A319" t="s">
        <v>917</v>
      </c>
      <c r="B319" t="s">
        <v>58</v>
      </c>
      <c r="C319" t="s">
        <v>3368</v>
      </c>
      <c r="D319" t="s">
        <v>355</v>
      </c>
      <c r="E319" t="s">
        <v>50</v>
      </c>
      <c r="F319" t="s">
        <v>3342</v>
      </c>
      <c r="G319" t="s">
        <v>3267</v>
      </c>
      <c r="H319" t="s">
        <v>3349</v>
      </c>
      <c r="I319" t="s">
        <v>3360</v>
      </c>
      <c r="J319" t="s">
        <v>3372</v>
      </c>
    </row>
    <row r="320" spans="1:10" x14ac:dyDescent="0.25">
      <c r="A320" t="s">
        <v>915</v>
      </c>
      <c r="B320" t="s">
        <v>58</v>
      </c>
      <c r="C320" t="s">
        <v>3369</v>
      </c>
      <c r="D320" t="s">
        <v>355</v>
      </c>
      <c r="E320" t="s">
        <v>50</v>
      </c>
      <c r="F320" t="s">
        <v>3342</v>
      </c>
      <c r="G320" t="s">
        <v>3268</v>
      </c>
      <c r="H320" t="s">
        <v>3350</v>
      </c>
      <c r="I320" t="s">
        <v>3360</v>
      </c>
      <c r="J320" t="s">
        <v>3372</v>
      </c>
    </row>
    <row r="321" spans="1:10" x14ac:dyDescent="0.25">
      <c r="A321" t="s">
        <v>1296</v>
      </c>
      <c r="B321" t="s">
        <v>58</v>
      </c>
      <c r="C321" t="s">
        <v>3369</v>
      </c>
      <c r="D321" t="s">
        <v>355</v>
      </c>
      <c r="E321" t="s">
        <v>50</v>
      </c>
      <c r="F321" t="s">
        <v>3342</v>
      </c>
      <c r="G321" t="s">
        <v>3269</v>
      </c>
      <c r="H321" t="s">
        <v>3350</v>
      </c>
      <c r="I321" t="s">
        <v>3360</v>
      </c>
      <c r="J321" t="s">
        <v>3372</v>
      </c>
    </row>
    <row r="322" spans="1:10" x14ac:dyDescent="0.25">
      <c r="A322" t="s">
        <v>2277</v>
      </c>
      <c r="B322" t="s">
        <v>58</v>
      </c>
      <c r="C322" t="s">
        <v>3368</v>
      </c>
      <c r="D322" t="s">
        <v>355</v>
      </c>
      <c r="E322" t="s">
        <v>50</v>
      </c>
      <c r="F322" t="s">
        <v>3342</v>
      </c>
      <c r="G322" t="s">
        <v>3270</v>
      </c>
      <c r="H322" t="s">
        <v>3349</v>
      </c>
      <c r="I322" t="s">
        <v>3360</v>
      </c>
      <c r="J322" t="s">
        <v>3372</v>
      </c>
    </row>
    <row r="323" spans="1:10" x14ac:dyDescent="0.25">
      <c r="A323" t="s">
        <v>639</v>
      </c>
      <c r="B323" t="s">
        <v>58</v>
      </c>
      <c r="C323" t="s">
        <v>3369</v>
      </c>
      <c r="D323" t="s">
        <v>355</v>
      </c>
      <c r="E323" t="s">
        <v>50</v>
      </c>
      <c r="F323" t="s">
        <v>3342</v>
      </c>
      <c r="G323" t="s">
        <v>3271</v>
      </c>
      <c r="H323" t="s">
        <v>3350</v>
      </c>
      <c r="I323" t="s">
        <v>3360</v>
      </c>
      <c r="J323" t="s">
        <v>3372</v>
      </c>
    </row>
    <row r="324" spans="1:10" x14ac:dyDescent="0.25">
      <c r="A324" t="s">
        <v>911</v>
      </c>
      <c r="B324" t="s">
        <v>58</v>
      </c>
      <c r="C324" t="s">
        <v>3368</v>
      </c>
      <c r="D324" t="s">
        <v>355</v>
      </c>
      <c r="E324" t="s">
        <v>50</v>
      </c>
      <c r="F324" t="s">
        <v>3342</v>
      </c>
      <c r="G324" t="s">
        <v>3272</v>
      </c>
      <c r="H324" t="s">
        <v>3349</v>
      </c>
      <c r="I324" t="s">
        <v>3360</v>
      </c>
      <c r="J324" t="s">
        <v>3372</v>
      </c>
    </row>
    <row r="325" spans="1:10" x14ac:dyDescent="0.25">
      <c r="A325" t="s">
        <v>913</v>
      </c>
      <c r="B325" t="s">
        <v>58</v>
      </c>
      <c r="C325" t="s">
        <v>3369</v>
      </c>
      <c r="D325" t="s">
        <v>355</v>
      </c>
      <c r="E325" t="s">
        <v>50</v>
      </c>
      <c r="F325" t="s">
        <v>3342</v>
      </c>
      <c r="G325" t="s">
        <v>3273</v>
      </c>
      <c r="H325" t="s">
        <v>3350</v>
      </c>
      <c r="I325" t="s">
        <v>3360</v>
      </c>
      <c r="J325" t="s">
        <v>3372</v>
      </c>
    </row>
    <row r="326" spans="1:10" x14ac:dyDescent="0.25">
      <c r="A326" t="s">
        <v>2482</v>
      </c>
      <c r="B326" t="s">
        <v>58</v>
      </c>
      <c r="C326" t="s">
        <v>3368</v>
      </c>
      <c r="D326" t="s">
        <v>355</v>
      </c>
      <c r="E326" t="s">
        <v>50</v>
      </c>
      <c r="F326" t="s">
        <v>3342</v>
      </c>
      <c r="G326" t="s">
        <v>3274</v>
      </c>
      <c r="H326" t="s">
        <v>3349</v>
      </c>
      <c r="I326" t="s">
        <v>3360</v>
      </c>
      <c r="J326" t="s">
        <v>3372</v>
      </c>
    </row>
    <row r="327" spans="1:10" x14ac:dyDescent="0.25">
      <c r="A327" t="s">
        <v>957</v>
      </c>
      <c r="B327" t="s">
        <v>58</v>
      </c>
      <c r="C327" t="s">
        <v>3368</v>
      </c>
      <c r="D327" t="s">
        <v>355</v>
      </c>
      <c r="E327" t="s">
        <v>50</v>
      </c>
      <c r="F327" t="s">
        <v>3342</v>
      </c>
      <c r="G327" t="s">
        <v>3275</v>
      </c>
      <c r="H327" t="s">
        <v>3349</v>
      </c>
      <c r="I327" t="s">
        <v>3360</v>
      </c>
      <c r="J327" t="s">
        <v>3372</v>
      </c>
    </row>
    <row r="328" spans="1:10" x14ac:dyDescent="0.25">
      <c r="A328" t="s">
        <v>1140</v>
      </c>
      <c r="B328" t="s">
        <v>1140</v>
      </c>
      <c r="C328" t="s">
        <v>1140</v>
      </c>
      <c r="D328" t="s">
        <v>1140</v>
      </c>
      <c r="E328" t="s">
        <v>1141</v>
      </c>
      <c r="F328" t="s">
        <v>2915</v>
      </c>
      <c r="G328" t="s">
        <v>9</v>
      </c>
      <c r="H328" t="s">
        <v>3383</v>
      </c>
    </row>
    <row r="329" spans="1:10" x14ac:dyDescent="0.25">
      <c r="A329" t="s">
        <v>1252</v>
      </c>
      <c r="B329" t="s">
        <v>1252</v>
      </c>
      <c r="C329" t="s">
        <v>1252</v>
      </c>
      <c r="D329" t="s">
        <v>1252</v>
      </c>
      <c r="E329" t="s">
        <v>1253</v>
      </c>
      <c r="F329" t="s">
        <v>2915</v>
      </c>
      <c r="G329" t="s">
        <v>9</v>
      </c>
      <c r="H329" t="s">
        <v>3383</v>
      </c>
    </row>
    <row r="330" spans="1:10" x14ac:dyDescent="0.25">
      <c r="A330" t="s">
        <v>414</v>
      </c>
      <c r="B330" t="s">
        <v>412</v>
      </c>
      <c r="C330" t="s">
        <v>412</v>
      </c>
      <c r="D330" t="s">
        <v>412</v>
      </c>
      <c r="E330" t="s">
        <v>411</v>
      </c>
      <c r="F330" t="s">
        <v>2916</v>
      </c>
      <c r="G330" t="s">
        <v>3276</v>
      </c>
      <c r="H330" t="s">
        <v>3383</v>
      </c>
    </row>
    <row r="331" spans="1:10" x14ac:dyDescent="0.25">
      <c r="A331" t="s">
        <v>418</v>
      </c>
      <c r="B331" t="s">
        <v>412</v>
      </c>
      <c r="C331" t="s">
        <v>412</v>
      </c>
      <c r="D331" t="s">
        <v>412</v>
      </c>
      <c r="E331" t="s">
        <v>411</v>
      </c>
      <c r="F331" t="s">
        <v>2916</v>
      </c>
      <c r="G331" t="s">
        <v>3277</v>
      </c>
      <c r="H331" t="s">
        <v>3383</v>
      </c>
    </row>
    <row r="332" spans="1:10" x14ac:dyDescent="0.25">
      <c r="A332" t="s">
        <v>413</v>
      </c>
      <c r="B332" t="s">
        <v>412</v>
      </c>
      <c r="C332" t="s">
        <v>412</v>
      </c>
      <c r="D332" t="s">
        <v>412</v>
      </c>
      <c r="E332" t="s">
        <v>411</v>
      </c>
      <c r="F332" t="s">
        <v>2916</v>
      </c>
      <c r="G332" t="s">
        <v>3278</v>
      </c>
      <c r="H332" t="s">
        <v>3383</v>
      </c>
    </row>
    <row r="333" spans="1:10" x14ac:dyDescent="0.25">
      <c r="A333" t="s">
        <v>421</v>
      </c>
      <c r="B333" t="s">
        <v>412</v>
      </c>
      <c r="C333" t="s">
        <v>412</v>
      </c>
      <c r="D333" t="s">
        <v>412</v>
      </c>
      <c r="E333" t="s">
        <v>411</v>
      </c>
      <c r="F333" t="s">
        <v>2916</v>
      </c>
      <c r="G333" t="s">
        <v>3279</v>
      </c>
      <c r="H333" t="s">
        <v>3383</v>
      </c>
    </row>
    <row r="334" spans="1:10" x14ac:dyDescent="0.25">
      <c r="A334" t="s">
        <v>422</v>
      </c>
      <c r="B334" t="s">
        <v>412</v>
      </c>
      <c r="C334" t="s">
        <v>412</v>
      </c>
      <c r="D334" t="s">
        <v>412</v>
      </c>
      <c r="E334" t="s">
        <v>411</v>
      </c>
      <c r="F334" t="s">
        <v>2916</v>
      </c>
      <c r="G334" t="s">
        <v>3280</v>
      </c>
      <c r="H334" t="s">
        <v>3383</v>
      </c>
    </row>
    <row r="335" spans="1:10" x14ac:dyDescent="0.25">
      <c r="A335" t="s">
        <v>423</v>
      </c>
      <c r="B335" t="s">
        <v>412</v>
      </c>
      <c r="C335" t="s">
        <v>412</v>
      </c>
      <c r="D335" t="s">
        <v>412</v>
      </c>
      <c r="E335" t="s">
        <v>411</v>
      </c>
      <c r="F335" t="s">
        <v>2916</v>
      </c>
      <c r="G335" t="s">
        <v>3281</v>
      </c>
      <c r="H335" t="s">
        <v>3383</v>
      </c>
    </row>
    <row r="336" spans="1:10" x14ac:dyDescent="0.25">
      <c r="A336" t="s">
        <v>415</v>
      </c>
      <c r="B336" t="s">
        <v>412</v>
      </c>
      <c r="C336" t="s">
        <v>412</v>
      </c>
      <c r="D336" t="s">
        <v>412</v>
      </c>
      <c r="E336" t="s">
        <v>411</v>
      </c>
      <c r="F336" t="s">
        <v>2916</v>
      </c>
      <c r="G336" t="s">
        <v>3282</v>
      </c>
      <c r="H336" t="s">
        <v>3383</v>
      </c>
    </row>
    <row r="337" spans="1:8" x14ac:dyDescent="0.25">
      <c r="A337" t="s">
        <v>419</v>
      </c>
      <c r="B337" t="s">
        <v>412</v>
      </c>
      <c r="C337" t="s">
        <v>412</v>
      </c>
      <c r="D337" t="s">
        <v>412</v>
      </c>
      <c r="E337" t="s">
        <v>411</v>
      </c>
      <c r="F337" t="s">
        <v>2916</v>
      </c>
      <c r="G337" t="s">
        <v>3283</v>
      </c>
      <c r="H337" t="s">
        <v>3383</v>
      </c>
    </row>
    <row r="338" spans="1:8" x14ac:dyDescent="0.25">
      <c r="A338" t="s">
        <v>420</v>
      </c>
      <c r="B338" t="s">
        <v>412</v>
      </c>
      <c r="C338" t="s">
        <v>412</v>
      </c>
      <c r="D338" t="s">
        <v>412</v>
      </c>
      <c r="E338" t="s">
        <v>411</v>
      </c>
      <c r="F338" t="s">
        <v>2916</v>
      </c>
      <c r="G338" t="s">
        <v>3284</v>
      </c>
      <c r="H338" t="s">
        <v>3383</v>
      </c>
    </row>
    <row r="339" spans="1:8" x14ac:dyDescent="0.25">
      <c r="A339" t="s">
        <v>417</v>
      </c>
      <c r="B339" t="s">
        <v>412</v>
      </c>
      <c r="C339" t="s">
        <v>412</v>
      </c>
      <c r="D339" t="s">
        <v>412</v>
      </c>
      <c r="E339" t="s">
        <v>411</v>
      </c>
      <c r="F339" t="s">
        <v>2916</v>
      </c>
      <c r="G339" t="s">
        <v>3285</v>
      </c>
      <c r="H339" t="s">
        <v>3383</v>
      </c>
    </row>
    <row r="340" spans="1:8" x14ac:dyDescent="0.25">
      <c r="A340" t="s">
        <v>416</v>
      </c>
      <c r="B340" t="s">
        <v>412</v>
      </c>
      <c r="C340" t="s">
        <v>412</v>
      </c>
      <c r="D340" t="s">
        <v>412</v>
      </c>
      <c r="E340" t="s">
        <v>411</v>
      </c>
      <c r="F340" t="s">
        <v>2916</v>
      </c>
      <c r="G340" t="s">
        <v>3286</v>
      </c>
      <c r="H340" t="s">
        <v>3383</v>
      </c>
    </row>
    <row r="341" spans="1:8" x14ac:dyDescent="0.25">
      <c r="A341" t="s">
        <v>1028</v>
      </c>
      <c r="B341" t="s">
        <v>6</v>
      </c>
      <c r="C341" t="s">
        <v>6</v>
      </c>
      <c r="D341" t="s">
        <v>6</v>
      </c>
      <c r="E341" t="s">
        <v>8</v>
      </c>
      <c r="F341" t="s">
        <v>2917</v>
      </c>
      <c r="G341" t="s">
        <v>3287</v>
      </c>
      <c r="H341" t="s">
        <v>3383</v>
      </c>
    </row>
    <row r="342" spans="1:8" x14ac:dyDescent="0.25">
      <c r="A342" t="s">
        <v>790</v>
      </c>
      <c r="B342" t="s">
        <v>6</v>
      </c>
      <c r="C342" t="s">
        <v>6</v>
      </c>
      <c r="D342" t="s">
        <v>6</v>
      </c>
      <c r="E342" t="s">
        <v>8</v>
      </c>
      <c r="F342" t="s">
        <v>2917</v>
      </c>
      <c r="G342" t="s">
        <v>3288</v>
      </c>
      <c r="H342" t="s">
        <v>3383</v>
      </c>
    </row>
    <row r="343" spans="1:8" x14ac:dyDescent="0.25">
      <c r="A343" t="s">
        <v>1048</v>
      </c>
      <c r="B343" t="s">
        <v>6</v>
      </c>
      <c r="C343" t="s">
        <v>6</v>
      </c>
      <c r="D343" t="s">
        <v>6</v>
      </c>
      <c r="E343" t="s">
        <v>8</v>
      </c>
      <c r="F343" t="s">
        <v>2917</v>
      </c>
      <c r="G343" t="s">
        <v>3289</v>
      </c>
      <c r="H343" t="s">
        <v>3383</v>
      </c>
    </row>
    <row r="344" spans="1:8" x14ac:dyDescent="0.25">
      <c r="A344" t="s">
        <v>966</v>
      </c>
      <c r="B344" t="s">
        <v>6</v>
      </c>
      <c r="C344" t="s">
        <v>6</v>
      </c>
      <c r="D344" t="s">
        <v>6</v>
      </c>
      <c r="E344" t="s">
        <v>8</v>
      </c>
      <c r="F344" t="s">
        <v>2917</v>
      </c>
      <c r="G344" t="s">
        <v>3290</v>
      </c>
      <c r="H344" t="s">
        <v>3383</v>
      </c>
    </row>
    <row r="345" spans="1:8" x14ac:dyDescent="0.25">
      <c r="A345" t="s">
        <v>1046</v>
      </c>
      <c r="B345" t="s">
        <v>6</v>
      </c>
      <c r="C345" t="s">
        <v>6</v>
      </c>
      <c r="D345" t="s">
        <v>6</v>
      </c>
      <c r="E345" t="s">
        <v>8</v>
      </c>
      <c r="F345" t="s">
        <v>2917</v>
      </c>
      <c r="G345" t="s">
        <v>3291</v>
      </c>
      <c r="H345" t="s">
        <v>3383</v>
      </c>
    </row>
    <row r="346" spans="1:8" x14ac:dyDescent="0.25">
      <c r="A346" t="s">
        <v>1211</v>
      </c>
      <c r="B346" t="s">
        <v>6</v>
      </c>
      <c r="C346" t="s">
        <v>6</v>
      </c>
      <c r="D346" t="s">
        <v>6</v>
      </c>
      <c r="E346" t="s">
        <v>8</v>
      </c>
      <c r="F346" t="s">
        <v>2917</v>
      </c>
      <c r="G346" t="s">
        <v>3292</v>
      </c>
      <c r="H346" t="s">
        <v>3383</v>
      </c>
    </row>
    <row r="347" spans="1:8" x14ac:dyDescent="0.25">
      <c r="A347" t="s">
        <v>970</v>
      </c>
      <c r="B347" t="s">
        <v>6</v>
      </c>
      <c r="C347" t="s">
        <v>6</v>
      </c>
      <c r="D347" t="s">
        <v>6</v>
      </c>
      <c r="E347" t="s">
        <v>8</v>
      </c>
      <c r="F347" t="s">
        <v>2917</v>
      </c>
      <c r="G347" t="s">
        <v>3293</v>
      </c>
      <c r="H347" t="s">
        <v>3383</v>
      </c>
    </row>
    <row r="348" spans="1:8" x14ac:dyDescent="0.25">
      <c r="A348" t="s">
        <v>752</v>
      </c>
      <c r="B348" t="s">
        <v>6</v>
      </c>
      <c r="C348" t="s">
        <v>6</v>
      </c>
      <c r="D348" t="s">
        <v>6</v>
      </c>
      <c r="E348" t="s">
        <v>8</v>
      </c>
      <c r="F348" t="s">
        <v>2917</v>
      </c>
      <c r="G348" t="s">
        <v>3294</v>
      </c>
      <c r="H348" t="s">
        <v>3383</v>
      </c>
    </row>
    <row r="349" spans="1:8" x14ac:dyDescent="0.25">
      <c r="A349" t="s">
        <v>31</v>
      </c>
      <c r="B349" t="s">
        <v>6</v>
      </c>
      <c r="C349" t="s">
        <v>6</v>
      </c>
      <c r="D349" t="s">
        <v>6</v>
      </c>
      <c r="E349" t="s">
        <v>8</v>
      </c>
      <c r="F349" t="s">
        <v>2917</v>
      </c>
      <c r="G349" t="s">
        <v>3295</v>
      </c>
      <c r="H349" t="s">
        <v>3383</v>
      </c>
    </row>
    <row r="350" spans="1:8" x14ac:dyDescent="0.25">
      <c r="A350" t="s">
        <v>1959</v>
      </c>
      <c r="B350" t="s">
        <v>6</v>
      </c>
      <c r="C350" t="s">
        <v>6</v>
      </c>
      <c r="D350" t="s">
        <v>6</v>
      </c>
      <c r="E350" t="s">
        <v>8</v>
      </c>
      <c r="F350" t="s">
        <v>2917</v>
      </c>
      <c r="G350" t="s">
        <v>3296</v>
      </c>
      <c r="H350" t="s">
        <v>3383</v>
      </c>
    </row>
    <row r="351" spans="1:8" x14ac:dyDescent="0.25">
      <c r="A351" t="s">
        <v>965</v>
      </c>
      <c r="B351" t="s">
        <v>6</v>
      </c>
      <c r="C351" t="s">
        <v>6</v>
      </c>
      <c r="D351" t="s">
        <v>6</v>
      </c>
      <c r="E351" t="s">
        <v>8</v>
      </c>
      <c r="F351" t="s">
        <v>2917</v>
      </c>
      <c r="G351" t="s">
        <v>3297</v>
      </c>
      <c r="H351" t="s">
        <v>3383</v>
      </c>
    </row>
    <row r="352" spans="1:8" x14ac:dyDescent="0.25">
      <c r="A352" t="s">
        <v>32</v>
      </c>
      <c r="B352" t="s">
        <v>6</v>
      </c>
      <c r="C352" t="s">
        <v>6</v>
      </c>
      <c r="D352" t="s">
        <v>6</v>
      </c>
      <c r="E352" t="s">
        <v>8</v>
      </c>
      <c r="F352" t="s">
        <v>2917</v>
      </c>
      <c r="G352" t="s">
        <v>3298</v>
      </c>
      <c r="H352" t="s">
        <v>3383</v>
      </c>
    </row>
    <row r="353" spans="1:8" x14ac:dyDescent="0.25">
      <c r="A353" t="s">
        <v>1049</v>
      </c>
      <c r="B353" t="s">
        <v>6</v>
      </c>
      <c r="C353" t="s">
        <v>6</v>
      </c>
      <c r="D353" t="s">
        <v>6</v>
      </c>
      <c r="E353" t="s">
        <v>8</v>
      </c>
      <c r="F353" t="s">
        <v>2917</v>
      </c>
      <c r="G353" t="s">
        <v>3299</v>
      </c>
      <c r="H353" t="s">
        <v>3383</v>
      </c>
    </row>
    <row r="354" spans="1:8" x14ac:dyDescent="0.25">
      <c r="A354" t="s">
        <v>1324</v>
      </c>
      <c r="B354" t="s">
        <v>6</v>
      </c>
      <c r="C354" t="s">
        <v>6</v>
      </c>
      <c r="D354" t="s">
        <v>6</v>
      </c>
      <c r="E354" t="s">
        <v>8</v>
      </c>
      <c r="F354" t="s">
        <v>2917</v>
      </c>
      <c r="G354" t="s">
        <v>3300</v>
      </c>
      <c r="H354" t="s">
        <v>3383</v>
      </c>
    </row>
    <row r="355" spans="1:8" x14ac:dyDescent="0.25">
      <c r="A355" t="s">
        <v>751</v>
      </c>
      <c r="B355" t="s">
        <v>6</v>
      </c>
      <c r="C355" t="s">
        <v>6</v>
      </c>
      <c r="D355" t="s">
        <v>6</v>
      </c>
      <c r="E355" t="s">
        <v>8</v>
      </c>
      <c r="F355" t="s">
        <v>2917</v>
      </c>
      <c r="G355" t="s">
        <v>3301</v>
      </c>
      <c r="H355" t="s">
        <v>3383</v>
      </c>
    </row>
    <row r="356" spans="1:8" x14ac:dyDescent="0.25">
      <c r="A356" t="s">
        <v>791</v>
      </c>
      <c r="B356" t="s">
        <v>6</v>
      </c>
      <c r="C356" t="s">
        <v>6</v>
      </c>
      <c r="D356" t="s">
        <v>6</v>
      </c>
      <c r="E356" t="s">
        <v>8</v>
      </c>
      <c r="F356" t="s">
        <v>2917</v>
      </c>
      <c r="G356" t="s">
        <v>3302</v>
      </c>
      <c r="H356" t="s">
        <v>3383</v>
      </c>
    </row>
    <row r="357" spans="1:8" x14ac:dyDescent="0.25">
      <c r="A357" t="s">
        <v>2908</v>
      </c>
      <c r="B357" t="s">
        <v>6</v>
      </c>
      <c r="C357" t="s">
        <v>6</v>
      </c>
      <c r="D357" t="s">
        <v>6</v>
      </c>
      <c r="E357" t="s">
        <v>8</v>
      </c>
      <c r="F357" t="s">
        <v>2917</v>
      </c>
      <c r="G357" t="s">
        <v>3303</v>
      </c>
      <c r="H357" t="s">
        <v>3383</v>
      </c>
    </row>
    <row r="358" spans="1:8" x14ac:dyDescent="0.25">
      <c r="A358" t="s">
        <v>793</v>
      </c>
      <c r="B358" t="s">
        <v>6</v>
      </c>
      <c r="C358" t="s">
        <v>6</v>
      </c>
      <c r="D358" t="s">
        <v>6</v>
      </c>
      <c r="E358" t="s">
        <v>8</v>
      </c>
      <c r="F358" t="s">
        <v>2917</v>
      </c>
      <c r="G358" t="s">
        <v>3304</v>
      </c>
      <c r="H358" t="s">
        <v>3383</v>
      </c>
    </row>
    <row r="359" spans="1:8" x14ac:dyDescent="0.25">
      <c r="A359" t="s">
        <v>968</v>
      </c>
      <c r="B359" t="s">
        <v>6</v>
      </c>
      <c r="C359" t="s">
        <v>6</v>
      </c>
      <c r="D359" t="s">
        <v>6</v>
      </c>
      <c r="E359" t="s">
        <v>8</v>
      </c>
      <c r="F359" t="s">
        <v>2917</v>
      </c>
      <c r="G359" t="s">
        <v>3305</v>
      </c>
      <c r="H359" t="s">
        <v>3383</v>
      </c>
    </row>
    <row r="360" spans="1:8" x14ac:dyDescent="0.25">
      <c r="A360" t="s">
        <v>1029</v>
      </c>
      <c r="B360" t="s">
        <v>6</v>
      </c>
      <c r="C360" t="s">
        <v>6</v>
      </c>
      <c r="D360" t="s">
        <v>6</v>
      </c>
      <c r="E360" t="s">
        <v>8</v>
      </c>
      <c r="F360" t="s">
        <v>2917</v>
      </c>
      <c r="G360" t="s">
        <v>3306</v>
      </c>
      <c r="H360" t="s">
        <v>3383</v>
      </c>
    </row>
    <row r="361" spans="1:8" x14ac:dyDescent="0.25">
      <c r="A361" t="s">
        <v>7</v>
      </c>
      <c r="B361" t="s">
        <v>6</v>
      </c>
      <c r="C361" t="s">
        <v>6</v>
      </c>
      <c r="D361" t="s">
        <v>6</v>
      </c>
      <c r="E361" t="s">
        <v>8</v>
      </c>
      <c r="F361" t="s">
        <v>2917</v>
      </c>
      <c r="G361" t="s">
        <v>3307</v>
      </c>
      <c r="H361" t="s">
        <v>3383</v>
      </c>
    </row>
    <row r="362" spans="1:8" x14ac:dyDescent="0.25">
      <c r="A362" t="s">
        <v>12</v>
      </c>
      <c r="B362" t="s">
        <v>6</v>
      </c>
      <c r="C362" t="s">
        <v>6</v>
      </c>
      <c r="D362" t="s">
        <v>6</v>
      </c>
      <c r="E362" t="s">
        <v>8</v>
      </c>
      <c r="F362" t="s">
        <v>2917</v>
      </c>
      <c r="G362" t="s">
        <v>3308</v>
      </c>
      <c r="H362" t="s">
        <v>3383</v>
      </c>
    </row>
    <row r="363" spans="1:8" x14ac:dyDescent="0.25">
      <c r="A363" t="s">
        <v>1030</v>
      </c>
      <c r="B363" t="s">
        <v>6</v>
      </c>
      <c r="C363" t="s">
        <v>6</v>
      </c>
      <c r="D363" t="s">
        <v>6</v>
      </c>
      <c r="E363" t="s">
        <v>8</v>
      </c>
      <c r="F363" t="s">
        <v>2917</v>
      </c>
      <c r="G363" t="s">
        <v>3309</v>
      </c>
      <c r="H363" t="s">
        <v>3383</v>
      </c>
    </row>
    <row r="364" spans="1:8" x14ac:dyDescent="0.25">
      <c r="A364" t="s">
        <v>964</v>
      </c>
      <c r="B364" t="s">
        <v>6</v>
      </c>
      <c r="C364" t="s">
        <v>6</v>
      </c>
      <c r="D364" t="s">
        <v>6</v>
      </c>
      <c r="E364" t="s">
        <v>8</v>
      </c>
      <c r="F364" t="s">
        <v>2917</v>
      </c>
      <c r="G364" t="s">
        <v>3310</v>
      </c>
      <c r="H364" t="s">
        <v>3383</v>
      </c>
    </row>
    <row r="365" spans="1:8" x14ac:dyDescent="0.25">
      <c r="A365" t="s">
        <v>1047</v>
      </c>
      <c r="B365" t="s">
        <v>6</v>
      </c>
      <c r="C365" t="s">
        <v>6</v>
      </c>
      <c r="D365" t="s">
        <v>6</v>
      </c>
      <c r="E365" t="s">
        <v>8</v>
      </c>
      <c r="F365" t="s">
        <v>2917</v>
      </c>
      <c r="G365" t="s">
        <v>3311</v>
      </c>
      <c r="H365" t="s">
        <v>3383</v>
      </c>
    </row>
    <row r="366" spans="1:8" x14ac:dyDescent="0.25">
      <c r="A366" t="s">
        <v>1044</v>
      </c>
      <c r="B366" t="s">
        <v>6</v>
      </c>
      <c r="C366" t="s">
        <v>6</v>
      </c>
      <c r="D366" t="s">
        <v>6</v>
      </c>
      <c r="E366" t="s">
        <v>8</v>
      </c>
      <c r="F366" t="s">
        <v>2917</v>
      </c>
      <c r="G366" t="s">
        <v>3312</v>
      </c>
      <c r="H366" t="s">
        <v>3383</v>
      </c>
    </row>
    <row r="367" spans="1:8" x14ac:dyDescent="0.25">
      <c r="A367" t="s">
        <v>967</v>
      </c>
      <c r="B367" t="s">
        <v>6</v>
      </c>
      <c r="C367" t="s">
        <v>6</v>
      </c>
      <c r="D367" t="s">
        <v>6</v>
      </c>
      <c r="E367" t="s">
        <v>8</v>
      </c>
      <c r="F367" t="s">
        <v>2917</v>
      </c>
      <c r="G367" t="s">
        <v>3313</v>
      </c>
      <c r="H367" t="s">
        <v>3383</v>
      </c>
    </row>
    <row r="368" spans="1:8" x14ac:dyDescent="0.25">
      <c r="A368" t="s">
        <v>23</v>
      </c>
      <c r="B368" t="s">
        <v>6</v>
      </c>
      <c r="C368" t="s">
        <v>6</v>
      </c>
      <c r="D368" t="s">
        <v>6</v>
      </c>
      <c r="E368" t="s">
        <v>8</v>
      </c>
      <c r="F368" t="s">
        <v>2917</v>
      </c>
      <c r="G368" t="s">
        <v>3314</v>
      </c>
      <c r="H368" t="s">
        <v>3383</v>
      </c>
    </row>
    <row r="369" spans="1:10" x14ac:dyDescent="0.25">
      <c r="A369" t="s">
        <v>750</v>
      </c>
      <c r="B369" t="s">
        <v>6</v>
      </c>
      <c r="C369" t="s">
        <v>6</v>
      </c>
      <c r="D369" t="s">
        <v>6</v>
      </c>
      <c r="E369" t="s">
        <v>8</v>
      </c>
      <c r="F369" t="s">
        <v>2917</v>
      </c>
      <c r="G369" t="s">
        <v>3315</v>
      </c>
      <c r="H369" t="s">
        <v>3383</v>
      </c>
    </row>
    <row r="370" spans="1:10" x14ac:dyDescent="0.25">
      <c r="A370" t="s">
        <v>969</v>
      </c>
      <c r="B370" t="s">
        <v>6</v>
      </c>
      <c r="C370" t="s">
        <v>6</v>
      </c>
      <c r="D370" t="s">
        <v>6</v>
      </c>
      <c r="E370" t="s">
        <v>8</v>
      </c>
      <c r="F370" t="s">
        <v>2917</v>
      </c>
      <c r="G370" t="s">
        <v>3316</v>
      </c>
      <c r="H370" t="s">
        <v>3383</v>
      </c>
    </row>
    <row r="371" spans="1:10" x14ac:dyDescent="0.25">
      <c r="A371" t="s">
        <v>1045</v>
      </c>
      <c r="B371" t="s">
        <v>6</v>
      </c>
      <c r="C371" t="s">
        <v>6</v>
      </c>
      <c r="D371" t="s">
        <v>6</v>
      </c>
      <c r="E371" t="s">
        <v>8</v>
      </c>
      <c r="F371" t="s">
        <v>2917</v>
      </c>
      <c r="G371" t="s">
        <v>3317</v>
      </c>
      <c r="H371" t="s">
        <v>3383</v>
      </c>
    </row>
    <row r="372" spans="1:10" x14ac:dyDescent="0.25">
      <c r="A372" t="s">
        <v>1043</v>
      </c>
      <c r="B372" t="s">
        <v>6</v>
      </c>
      <c r="C372" t="s">
        <v>6</v>
      </c>
      <c r="D372" t="s">
        <v>6</v>
      </c>
      <c r="E372" t="s">
        <v>8</v>
      </c>
      <c r="F372" t="s">
        <v>2917</v>
      </c>
      <c r="G372" t="s">
        <v>3318</v>
      </c>
      <c r="H372" t="s">
        <v>3383</v>
      </c>
    </row>
    <row r="373" spans="1:10" x14ac:dyDescent="0.25">
      <c r="A373" t="s">
        <v>1502</v>
      </c>
      <c r="B373" t="s">
        <v>491</v>
      </c>
      <c r="C373" t="s">
        <v>491</v>
      </c>
      <c r="D373" t="s">
        <v>491</v>
      </c>
      <c r="E373" t="s">
        <v>493</v>
      </c>
      <c r="F373" t="s">
        <v>2918</v>
      </c>
      <c r="G373" t="s">
        <v>3319</v>
      </c>
      <c r="H373" t="s">
        <v>3383</v>
      </c>
      <c r="I373" t="s">
        <v>3352</v>
      </c>
      <c r="J373" t="s">
        <v>3352</v>
      </c>
    </row>
    <row r="374" spans="1:10" x14ac:dyDescent="0.25">
      <c r="A374" t="s">
        <v>1465</v>
      </c>
      <c r="B374" t="s">
        <v>491</v>
      </c>
      <c r="C374" t="s">
        <v>491</v>
      </c>
      <c r="D374" t="s">
        <v>491</v>
      </c>
      <c r="E374" t="s">
        <v>493</v>
      </c>
      <c r="F374" t="s">
        <v>2918</v>
      </c>
      <c r="G374" t="s">
        <v>3320</v>
      </c>
      <c r="H374" t="s">
        <v>3383</v>
      </c>
      <c r="I374" t="s">
        <v>3352</v>
      </c>
      <c r="J374" t="s">
        <v>3352</v>
      </c>
    </row>
    <row r="375" spans="1:10" x14ac:dyDescent="0.25">
      <c r="A375" t="s">
        <v>1459</v>
      </c>
      <c r="B375" t="s">
        <v>491</v>
      </c>
      <c r="C375" t="s">
        <v>491</v>
      </c>
      <c r="D375" t="s">
        <v>491</v>
      </c>
      <c r="E375" t="s">
        <v>493</v>
      </c>
      <c r="F375" t="s">
        <v>2918</v>
      </c>
      <c r="G375" t="s">
        <v>3321</v>
      </c>
      <c r="H375" t="s">
        <v>3383</v>
      </c>
      <c r="I375" t="s">
        <v>3352</v>
      </c>
      <c r="J375" t="s">
        <v>3352</v>
      </c>
    </row>
    <row r="376" spans="1:10" x14ac:dyDescent="0.25">
      <c r="A376" t="s">
        <v>577</v>
      </c>
      <c r="B376" t="s">
        <v>491</v>
      </c>
      <c r="C376" t="s">
        <v>491</v>
      </c>
      <c r="D376" t="s">
        <v>491</v>
      </c>
      <c r="E376" t="s">
        <v>493</v>
      </c>
      <c r="F376" t="s">
        <v>2918</v>
      </c>
      <c r="G376" t="s">
        <v>3322</v>
      </c>
      <c r="H376" t="s">
        <v>3383</v>
      </c>
      <c r="I376" t="s">
        <v>3352</v>
      </c>
      <c r="J376" t="s">
        <v>3352</v>
      </c>
    </row>
    <row r="377" spans="1:10" x14ac:dyDescent="0.25">
      <c r="A377" t="s">
        <v>542</v>
      </c>
      <c r="B377" t="s">
        <v>491</v>
      </c>
      <c r="C377" t="s">
        <v>491</v>
      </c>
      <c r="D377" t="s">
        <v>491</v>
      </c>
      <c r="E377" t="s">
        <v>493</v>
      </c>
      <c r="F377" t="s">
        <v>2918</v>
      </c>
      <c r="G377" t="s">
        <v>3323</v>
      </c>
      <c r="H377" t="s">
        <v>3383</v>
      </c>
      <c r="I377" t="s">
        <v>3352</v>
      </c>
      <c r="J377" t="s">
        <v>3352</v>
      </c>
    </row>
    <row r="378" spans="1:10" x14ac:dyDescent="0.25">
      <c r="A378" t="s">
        <v>1453</v>
      </c>
      <c r="B378" t="s">
        <v>491</v>
      </c>
      <c r="C378" t="s">
        <v>491</v>
      </c>
      <c r="D378" t="s">
        <v>491</v>
      </c>
      <c r="E378" t="s">
        <v>493</v>
      </c>
      <c r="F378" t="s">
        <v>2918</v>
      </c>
      <c r="G378" t="s">
        <v>3324</v>
      </c>
      <c r="H378" t="s">
        <v>3383</v>
      </c>
      <c r="I378" t="s">
        <v>3352</v>
      </c>
      <c r="J378" t="s">
        <v>3352</v>
      </c>
    </row>
    <row r="379" spans="1:10" x14ac:dyDescent="0.25">
      <c r="A379" t="s">
        <v>2241</v>
      </c>
      <c r="B379" t="s">
        <v>491</v>
      </c>
      <c r="C379" t="s">
        <v>491</v>
      </c>
      <c r="D379" t="s">
        <v>491</v>
      </c>
      <c r="E379" t="s">
        <v>493</v>
      </c>
      <c r="F379" t="s">
        <v>2918</v>
      </c>
      <c r="G379" t="s">
        <v>3325</v>
      </c>
      <c r="H379" t="s">
        <v>3383</v>
      </c>
      <c r="I379" t="s">
        <v>3352</v>
      </c>
      <c r="J379" t="s">
        <v>3352</v>
      </c>
    </row>
    <row r="380" spans="1:10" x14ac:dyDescent="0.25">
      <c r="A380" t="s">
        <v>2239</v>
      </c>
      <c r="B380" t="s">
        <v>491</v>
      </c>
      <c r="C380" t="s">
        <v>491</v>
      </c>
      <c r="D380" t="s">
        <v>491</v>
      </c>
      <c r="E380" t="s">
        <v>493</v>
      </c>
      <c r="F380" t="s">
        <v>2918</v>
      </c>
      <c r="G380" t="s">
        <v>3326</v>
      </c>
      <c r="H380" t="s">
        <v>3383</v>
      </c>
      <c r="I380" t="s">
        <v>3352</v>
      </c>
      <c r="J380" t="s">
        <v>3352</v>
      </c>
    </row>
    <row r="381" spans="1:10" x14ac:dyDescent="0.25">
      <c r="A381" t="s">
        <v>2226</v>
      </c>
      <c r="B381" t="s">
        <v>491</v>
      </c>
      <c r="C381" t="s">
        <v>491</v>
      </c>
      <c r="D381" t="s">
        <v>491</v>
      </c>
      <c r="E381" t="s">
        <v>493</v>
      </c>
      <c r="F381" t="s">
        <v>2918</v>
      </c>
      <c r="G381" t="s">
        <v>3327</v>
      </c>
      <c r="H381" t="s">
        <v>3383</v>
      </c>
      <c r="I381" t="s">
        <v>3352</v>
      </c>
      <c r="J381" t="s">
        <v>3352</v>
      </c>
    </row>
    <row r="382" spans="1:10" x14ac:dyDescent="0.25">
      <c r="A382" t="s">
        <v>2220</v>
      </c>
      <c r="B382" t="s">
        <v>491</v>
      </c>
      <c r="C382" t="s">
        <v>491</v>
      </c>
      <c r="D382" t="s">
        <v>491</v>
      </c>
      <c r="E382" t="s">
        <v>493</v>
      </c>
      <c r="F382" t="s">
        <v>2918</v>
      </c>
      <c r="G382" t="s">
        <v>3328</v>
      </c>
      <c r="H382" t="s">
        <v>3383</v>
      </c>
      <c r="I382" t="s">
        <v>3352</v>
      </c>
      <c r="J382" t="s">
        <v>3352</v>
      </c>
    </row>
    <row r="383" spans="1:10" x14ac:dyDescent="0.25">
      <c r="A383" t="s">
        <v>509</v>
      </c>
      <c r="B383" t="s">
        <v>491</v>
      </c>
      <c r="C383" t="s">
        <v>491</v>
      </c>
      <c r="D383" t="s">
        <v>491</v>
      </c>
      <c r="E383" t="s">
        <v>493</v>
      </c>
      <c r="F383" t="s">
        <v>2918</v>
      </c>
      <c r="G383" t="s">
        <v>3329</v>
      </c>
      <c r="H383" t="s">
        <v>3383</v>
      </c>
      <c r="I383" t="s">
        <v>3352</v>
      </c>
      <c r="J383" t="s">
        <v>3352</v>
      </c>
    </row>
    <row r="384" spans="1:10" x14ac:dyDescent="0.25">
      <c r="A384" t="s">
        <v>506</v>
      </c>
      <c r="B384" t="s">
        <v>491</v>
      </c>
      <c r="C384" t="s">
        <v>491</v>
      </c>
      <c r="D384" t="s">
        <v>491</v>
      </c>
      <c r="E384" t="s">
        <v>493</v>
      </c>
      <c r="F384" t="s">
        <v>2918</v>
      </c>
      <c r="G384" t="s">
        <v>3330</v>
      </c>
      <c r="H384" t="s">
        <v>3383</v>
      </c>
      <c r="I384" t="s">
        <v>3352</v>
      </c>
      <c r="J384" t="s">
        <v>3352</v>
      </c>
    </row>
    <row r="385" spans="1:10" x14ac:dyDescent="0.25">
      <c r="A385" t="s">
        <v>495</v>
      </c>
      <c r="B385" t="s">
        <v>491</v>
      </c>
      <c r="C385" t="s">
        <v>491</v>
      </c>
      <c r="D385" t="s">
        <v>491</v>
      </c>
      <c r="E385" t="s">
        <v>493</v>
      </c>
      <c r="F385" t="s">
        <v>2918</v>
      </c>
      <c r="G385" t="s">
        <v>3331</v>
      </c>
      <c r="H385" t="s">
        <v>3383</v>
      </c>
      <c r="I385" t="s">
        <v>3352</v>
      </c>
      <c r="J385" t="s">
        <v>3352</v>
      </c>
    </row>
    <row r="386" spans="1:10" x14ac:dyDescent="0.25">
      <c r="A386" t="s">
        <v>492</v>
      </c>
      <c r="B386" t="s">
        <v>491</v>
      </c>
      <c r="C386" t="s">
        <v>491</v>
      </c>
      <c r="D386" t="s">
        <v>491</v>
      </c>
      <c r="E386" t="s">
        <v>493</v>
      </c>
      <c r="F386" t="s">
        <v>2918</v>
      </c>
      <c r="G386" t="s">
        <v>3332</v>
      </c>
      <c r="H386" t="s">
        <v>3383</v>
      </c>
      <c r="I386" t="s">
        <v>3352</v>
      </c>
      <c r="J386" t="s">
        <v>3352</v>
      </c>
    </row>
    <row r="387" spans="1:10" x14ac:dyDescent="0.25">
      <c r="A387" t="s">
        <v>499</v>
      </c>
      <c r="B387" t="s">
        <v>491</v>
      </c>
      <c r="C387" t="s">
        <v>491</v>
      </c>
      <c r="D387" t="s">
        <v>491</v>
      </c>
      <c r="E387" t="s">
        <v>493</v>
      </c>
      <c r="F387" t="s">
        <v>2918</v>
      </c>
      <c r="G387" t="s">
        <v>3333</v>
      </c>
      <c r="H387" t="s">
        <v>3383</v>
      </c>
      <c r="I387" t="s">
        <v>3352</v>
      </c>
      <c r="J387" t="s">
        <v>3352</v>
      </c>
    </row>
    <row r="388" spans="1:10" x14ac:dyDescent="0.25">
      <c r="A388" t="s">
        <v>497</v>
      </c>
      <c r="B388" t="s">
        <v>491</v>
      </c>
      <c r="C388" t="s">
        <v>491</v>
      </c>
      <c r="D388" t="s">
        <v>491</v>
      </c>
      <c r="E388" t="s">
        <v>493</v>
      </c>
      <c r="F388" t="s">
        <v>2918</v>
      </c>
      <c r="G388" t="s">
        <v>3334</v>
      </c>
      <c r="H388" t="s">
        <v>3383</v>
      </c>
      <c r="I388" t="s">
        <v>3352</v>
      </c>
      <c r="J388" t="s">
        <v>3352</v>
      </c>
    </row>
    <row r="389" spans="1:10" x14ac:dyDescent="0.25">
      <c r="A389" t="s">
        <v>1842</v>
      </c>
      <c r="B389" t="s">
        <v>491</v>
      </c>
      <c r="C389" t="s">
        <v>491</v>
      </c>
      <c r="D389" t="s">
        <v>491</v>
      </c>
      <c r="E389" t="s">
        <v>493</v>
      </c>
      <c r="F389" t="s">
        <v>2918</v>
      </c>
      <c r="G389" t="s">
        <v>3335</v>
      </c>
      <c r="H389" t="s">
        <v>3383</v>
      </c>
      <c r="I389" t="s">
        <v>3352</v>
      </c>
      <c r="J389" t="s">
        <v>3352</v>
      </c>
    </row>
    <row r="390" spans="1:10" x14ac:dyDescent="0.25">
      <c r="A390" t="s">
        <v>1843</v>
      </c>
      <c r="B390" t="s">
        <v>491</v>
      </c>
      <c r="C390" t="s">
        <v>491</v>
      </c>
      <c r="D390" t="s">
        <v>491</v>
      </c>
      <c r="E390" t="s">
        <v>493</v>
      </c>
      <c r="F390" t="s">
        <v>2918</v>
      </c>
      <c r="G390" t="s">
        <v>3336</v>
      </c>
      <c r="H390" t="s">
        <v>3383</v>
      </c>
      <c r="I390" t="s">
        <v>3352</v>
      </c>
      <c r="J390" t="s">
        <v>3352</v>
      </c>
    </row>
    <row r="391" spans="1:10" x14ac:dyDescent="0.25">
      <c r="A391" t="s">
        <v>1064</v>
      </c>
      <c r="B391" t="s">
        <v>491</v>
      </c>
      <c r="C391" t="s">
        <v>491</v>
      </c>
      <c r="D391" t="s">
        <v>491</v>
      </c>
      <c r="E391" t="s">
        <v>493</v>
      </c>
      <c r="F391" t="s">
        <v>2918</v>
      </c>
      <c r="G391" t="s">
        <v>3337</v>
      </c>
      <c r="H391" t="s">
        <v>3383</v>
      </c>
      <c r="I391" t="s">
        <v>3352</v>
      </c>
      <c r="J391" t="s">
        <v>3352</v>
      </c>
    </row>
    <row r="392" spans="1:10" x14ac:dyDescent="0.25">
      <c r="A392" t="s">
        <v>503</v>
      </c>
      <c r="B392" t="s">
        <v>491</v>
      </c>
      <c r="C392" t="s">
        <v>491</v>
      </c>
      <c r="D392" t="s">
        <v>491</v>
      </c>
      <c r="E392" t="s">
        <v>493</v>
      </c>
      <c r="F392" t="s">
        <v>2918</v>
      </c>
      <c r="G392" t="s">
        <v>3338</v>
      </c>
      <c r="H392" t="s">
        <v>3383</v>
      </c>
      <c r="I392" t="s">
        <v>3352</v>
      </c>
      <c r="J392" t="s">
        <v>3352</v>
      </c>
    </row>
    <row r="393" spans="1:10" x14ac:dyDescent="0.25">
      <c r="A393" t="s">
        <v>521</v>
      </c>
      <c r="B393" t="s">
        <v>491</v>
      </c>
      <c r="C393" t="s">
        <v>491</v>
      </c>
      <c r="D393" t="s">
        <v>491</v>
      </c>
      <c r="E393" t="s">
        <v>493</v>
      </c>
      <c r="F393" t="s">
        <v>2918</v>
      </c>
      <c r="G393" t="s">
        <v>3339</v>
      </c>
      <c r="H393" t="s">
        <v>3383</v>
      </c>
      <c r="I393" t="s">
        <v>3352</v>
      </c>
      <c r="J393" t="s">
        <v>3352</v>
      </c>
    </row>
    <row r="394" spans="1:10" x14ac:dyDescent="0.25">
      <c r="A394" t="s">
        <v>522</v>
      </c>
      <c r="B394" t="s">
        <v>491</v>
      </c>
      <c r="C394" t="s">
        <v>491</v>
      </c>
      <c r="D394" t="s">
        <v>491</v>
      </c>
      <c r="E394" t="s">
        <v>493</v>
      </c>
      <c r="F394" t="s">
        <v>2918</v>
      </c>
      <c r="G394" t="s">
        <v>3340</v>
      </c>
      <c r="H394" t="s">
        <v>3383</v>
      </c>
      <c r="I394" t="s">
        <v>3352</v>
      </c>
      <c r="J394" t="s">
        <v>3352</v>
      </c>
    </row>
  </sheetData>
  <autoFilter ref="A1:J39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H407"/>
  <sheetViews>
    <sheetView zoomScale="55" zoomScaleNormal="55" workbookViewId="0">
      <pane xSplit="4" ySplit="2" topLeftCell="CK3" activePane="bottomRight" state="frozen"/>
      <selection activeCell="A64" sqref="A64"/>
      <selection pane="topRight" activeCell="A64" sqref="A64"/>
      <selection pane="bottomLeft" activeCell="A64" sqref="A64"/>
      <selection pane="bottomRight" activeCell="A64" sqref="A64"/>
    </sheetView>
  </sheetViews>
  <sheetFormatPr defaultRowHeight="15" x14ac:dyDescent="0.25"/>
  <cols>
    <col min="3" max="3" width="13.140625" customWidth="1"/>
    <col min="5" max="20" width="9.140625" style="17"/>
    <col min="21" max="36" width="9.140625" style="18"/>
    <col min="37" max="52" width="9.140625" style="19"/>
    <col min="53" max="73" width="9.140625" style="20"/>
    <col min="74" max="85" width="9.140625" style="16"/>
    <col min="86" max="103" width="9.140625" style="21"/>
    <col min="104" max="104" width="9.140625" style="19"/>
  </cols>
  <sheetData>
    <row r="2" spans="1:110" s="14" customFormat="1" ht="60" x14ac:dyDescent="0.25">
      <c r="A2" s="14" t="s">
        <v>3373</v>
      </c>
      <c r="B2" s="14" t="s">
        <v>7973</v>
      </c>
      <c r="C2" s="14" t="s">
        <v>7974</v>
      </c>
      <c r="D2" s="14" t="s">
        <v>3351</v>
      </c>
      <c r="E2" s="24" t="s">
        <v>7896</v>
      </c>
      <c r="F2" s="24" t="s">
        <v>7897</v>
      </c>
      <c r="G2" s="24" t="s">
        <v>7898</v>
      </c>
      <c r="H2" s="24" t="s">
        <v>7899</v>
      </c>
      <c r="I2" s="24" t="s">
        <v>7900</v>
      </c>
      <c r="J2" s="24" t="s">
        <v>7901</v>
      </c>
      <c r="K2" s="24" t="s">
        <v>7902</v>
      </c>
      <c r="L2" s="24" t="s">
        <v>7903</v>
      </c>
      <c r="M2" s="24" t="s">
        <v>7904</v>
      </c>
      <c r="N2" s="24" t="s">
        <v>7905</v>
      </c>
      <c r="O2" s="24" t="s">
        <v>7906</v>
      </c>
      <c r="P2" s="24" t="s">
        <v>7907</v>
      </c>
      <c r="Q2" s="24" t="s">
        <v>7908</v>
      </c>
      <c r="R2" s="24" t="s">
        <v>7909</v>
      </c>
      <c r="S2" s="24" t="s">
        <v>7910</v>
      </c>
      <c r="T2" s="24" t="s">
        <v>7970</v>
      </c>
      <c r="U2" s="25" t="s">
        <v>7911</v>
      </c>
      <c r="V2" s="25" t="s">
        <v>7912</v>
      </c>
      <c r="W2" s="25" t="s">
        <v>7913</v>
      </c>
      <c r="X2" s="25" t="s">
        <v>7914</v>
      </c>
      <c r="Y2" s="25" t="s">
        <v>7915</v>
      </c>
      <c r="Z2" s="25" t="s">
        <v>7916</v>
      </c>
      <c r="AA2" s="25" t="s">
        <v>7917</v>
      </c>
      <c r="AB2" s="25" t="s">
        <v>7918</v>
      </c>
      <c r="AC2" s="25" t="s">
        <v>7919</v>
      </c>
      <c r="AD2" s="25" t="s">
        <v>7920</v>
      </c>
      <c r="AE2" s="25" t="s">
        <v>7921</v>
      </c>
      <c r="AF2" s="25" t="s">
        <v>7922</v>
      </c>
      <c r="AG2" s="25" t="s">
        <v>7923</v>
      </c>
      <c r="AH2" s="25" t="s">
        <v>7924</v>
      </c>
      <c r="AI2" s="25" t="s">
        <v>7925</v>
      </c>
      <c r="AJ2" s="25" t="s">
        <v>7971</v>
      </c>
      <c r="AK2" s="26" t="s">
        <v>7926</v>
      </c>
      <c r="AL2" s="26" t="s">
        <v>7927</v>
      </c>
      <c r="AM2" s="26" t="s">
        <v>7928</v>
      </c>
      <c r="AN2" s="26" t="s">
        <v>7929</v>
      </c>
      <c r="AO2" s="26" t="s">
        <v>7930</v>
      </c>
      <c r="AP2" s="26" t="s">
        <v>7931</v>
      </c>
      <c r="AQ2" s="26" t="s">
        <v>7932</v>
      </c>
      <c r="AR2" s="26" t="s">
        <v>7933</v>
      </c>
      <c r="AS2" s="26" t="s">
        <v>7934</v>
      </c>
      <c r="AT2" s="26" t="s">
        <v>7935</v>
      </c>
      <c r="AU2" s="26" t="s">
        <v>7936</v>
      </c>
      <c r="AV2" s="26" t="s">
        <v>7937</v>
      </c>
      <c r="AW2" s="26" t="s">
        <v>7938</v>
      </c>
      <c r="AX2" s="26" t="s">
        <v>7939</v>
      </c>
      <c r="AY2" s="26" t="s">
        <v>7940</v>
      </c>
      <c r="AZ2" s="26" t="s">
        <v>7972</v>
      </c>
      <c r="BA2" s="27" t="s">
        <v>8379</v>
      </c>
      <c r="BB2" s="27" t="s">
        <v>8380</v>
      </c>
      <c r="BC2" s="27" t="s">
        <v>8381</v>
      </c>
      <c r="BD2" s="27" t="s">
        <v>8382</v>
      </c>
      <c r="BE2" s="27" t="s">
        <v>8383</v>
      </c>
      <c r="BF2" s="27" t="s">
        <v>8384</v>
      </c>
      <c r="BG2" s="27" t="s">
        <v>8385</v>
      </c>
      <c r="BH2" s="27" t="s">
        <v>8386</v>
      </c>
      <c r="BI2" s="27" t="s">
        <v>8377</v>
      </c>
      <c r="BJ2" s="27" t="s">
        <v>8378</v>
      </c>
      <c r="BK2" s="27" t="s">
        <v>8387</v>
      </c>
      <c r="BL2" s="27" t="s">
        <v>8388</v>
      </c>
      <c r="BM2" s="27" t="s">
        <v>8389</v>
      </c>
      <c r="BN2" s="27" t="s">
        <v>8390</v>
      </c>
      <c r="BO2" s="27" t="s">
        <v>8391</v>
      </c>
      <c r="BP2" s="27" t="s">
        <v>8392</v>
      </c>
      <c r="BQ2" s="27" t="s">
        <v>8393</v>
      </c>
      <c r="BR2" s="27" t="s">
        <v>8394</v>
      </c>
      <c r="BS2" s="27" t="s">
        <v>8395</v>
      </c>
      <c r="BT2" s="27" t="s">
        <v>8396</v>
      </c>
      <c r="BU2" s="27" t="s">
        <v>8397</v>
      </c>
      <c r="BV2" s="28" t="s">
        <v>7941</v>
      </c>
      <c r="BW2" s="28" t="s">
        <v>7942</v>
      </c>
      <c r="BX2" s="28" t="s">
        <v>7943</v>
      </c>
      <c r="BY2" s="28" t="s">
        <v>7944</v>
      </c>
      <c r="BZ2" s="28" t="s">
        <v>7945</v>
      </c>
      <c r="CA2" s="28" t="s">
        <v>7946</v>
      </c>
      <c r="CB2" s="28" t="s">
        <v>7947</v>
      </c>
      <c r="CC2" s="28" t="s">
        <v>7948</v>
      </c>
      <c r="CD2" s="28" t="s">
        <v>7949</v>
      </c>
      <c r="CE2" s="28" t="s">
        <v>7950</v>
      </c>
      <c r="CF2" s="28" t="s">
        <v>7951</v>
      </c>
      <c r="CG2" s="28" t="s">
        <v>7952</v>
      </c>
      <c r="CH2" s="29" t="s">
        <v>7953</v>
      </c>
      <c r="CI2" s="29" t="s">
        <v>7954</v>
      </c>
      <c r="CJ2" s="29" t="s">
        <v>7955</v>
      </c>
      <c r="CK2" s="29" t="s">
        <v>7956</v>
      </c>
      <c r="CL2" s="29" t="s">
        <v>7957</v>
      </c>
      <c r="CM2" s="29" t="s">
        <v>7958</v>
      </c>
      <c r="CN2" s="29" t="s">
        <v>7979</v>
      </c>
      <c r="CO2" s="29" t="s">
        <v>7960</v>
      </c>
      <c r="CP2" s="29" t="s">
        <v>7959</v>
      </c>
      <c r="CQ2" s="29" t="s">
        <v>7980</v>
      </c>
      <c r="CR2" s="29" t="s">
        <v>7961</v>
      </c>
      <c r="CS2" s="29" t="s">
        <v>7962</v>
      </c>
      <c r="CT2" s="29" t="s">
        <v>7963</v>
      </c>
      <c r="CU2" s="29" t="s">
        <v>7964</v>
      </c>
      <c r="CV2" s="29" t="s">
        <v>7965</v>
      </c>
      <c r="CW2" s="29" t="s">
        <v>7966</v>
      </c>
      <c r="CX2" s="29" t="s">
        <v>7967</v>
      </c>
      <c r="CY2" s="29" t="s">
        <v>7968</v>
      </c>
      <c r="CZ2" s="26" t="s">
        <v>7969</v>
      </c>
      <c r="DD2" t="s">
        <v>8469</v>
      </c>
      <c r="DE2" t="s">
        <v>8470</v>
      </c>
      <c r="DF2" t="s">
        <v>8468</v>
      </c>
    </row>
    <row r="3" spans="1:110" x14ac:dyDescent="0.25">
      <c r="A3" s="22" t="s">
        <v>7975</v>
      </c>
    </row>
    <row r="5" spans="1:110" x14ac:dyDescent="0.25">
      <c r="A5" t="s">
        <v>8399</v>
      </c>
      <c r="B5" t="s">
        <v>3370</v>
      </c>
      <c r="E5" s="17">
        <v>40298219</v>
      </c>
      <c r="F5" s="17">
        <v>40551759</v>
      </c>
      <c r="G5" s="17">
        <v>40818374</v>
      </c>
      <c r="H5" s="17">
        <v>41095463</v>
      </c>
      <c r="I5" s="17">
        <v>41392943</v>
      </c>
      <c r="J5" s="17">
        <v>41816777</v>
      </c>
      <c r="K5" s="17">
        <v>42197656</v>
      </c>
      <c r="L5" s="17">
        <v>42593534</v>
      </c>
      <c r="M5" s="17">
        <v>42999448</v>
      </c>
      <c r="N5" s="17">
        <v>43367382</v>
      </c>
      <c r="O5" s="17">
        <v>43779893</v>
      </c>
      <c r="P5" s="17">
        <v>44197743</v>
      </c>
      <c r="Q5" s="17">
        <v>44513580</v>
      </c>
      <c r="R5" s="17">
        <v>44811567</v>
      </c>
      <c r="S5" s="17">
        <v>45187344</v>
      </c>
      <c r="T5" s="17">
        <v>45579669</v>
      </c>
      <c r="U5" s="18">
        <v>29169</v>
      </c>
      <c r="V5" s="18">
        <v>29550</v>
      </c>
      <c r="W5" s="18">
        <v>30307</v>
      </c>
      <c r="X5" s="18">
        <v>35422</v>
      </c>
      <c r="Y5" s="18">
        <v>46431</v>
      </c>
      <c r="Z5" s="18">
        <v>67535</v>
      </c>
      <c r="AA5" s="18">
        <v>107045</v>
      </c>
      <c r="AB5" s="18">
        <v>106707</v>
      </c>
      <c r="AC5" s="18">
        <v>106581</v>
      </c>
      <c r="AD5" s="18">
        <v>134053</v>
      </c>
      <c r="AE5" s="18">
        <v>134479</v>
      </c>
      <c r="AF5" s="18">
        <v>119031</v>
      </c>
      <c r="AG5" s="18">
        <v>109198</v>
      </c>
      <c r="AH5" s="18">
        <v>100389</v>
      </c>
      <c r="AI5" s="18">
        <v>98338</v>
      </c>
      <c r="AJ5" s="18">
        <v>80188</v>
      </c>
      <c r="AK5" s="23">
        <v>7.2382851460507469</v>
      </c>
      <c r="AL5" s="23">
        <v>7.286983531343239</v>
      </c>
      <c r="AM5" s="23">
        <v>7.4248425476232836</v>
      </c>
      <c r="AN5" s="23">
        <v>8.6194429784134563</v>
      </c>
      <c r="AO5" s="23">
        <v>11.217129451269026</v>
      </c>
      <c r="AP5" s="23">
        <v>16.150216454988868</v>
      </c>
      <c r="AQ5" s="23">
        <v>25.367522783729974</v>
      </c>
      <c r="AR5" s="23">
        <v>25.052394102823214</v>
      </c>
      <c r="AS5" s="23">
        <v>24.786597260504365</v>
      </c>
      <c r="AT5" s="23">
        <v>30.911019715232062</v>
      </c>
      <c r="AU5" s="23">
        <v>30.717069134910862</v>
      </c>
      <c r="AV5" s="23">
        <v>26.931465708554391</v>
      </c>
      <c r="AW5" s="23">
        <v>24.531390195980642</v>
      </c>
      <c r="AX5" s="23">
        <v>22.402474789600642</v>
      </c>
      <c r="AY5" s="23">
        <v>21.762288130942149</v>
      </c>
      <c r="AZ5" s="23">
        <v>17.592931620455602</v>
      </c>
      <c r="BA5" s="20">
        <v>5</v>
      </c>
      <c r="BB5" s="20">
        <v>8</v>
      </c>
      <c r="BC5" s="20">
        <v>11</v>
      </c>
      <c r="BD5" s="20">
        <v>17</v>
      </c>
      <c r="BE5" s="20">
        <v>10</v>
      </c>
      <c r="BF5" s="20">
        <v>6</v>
      </c>
      <c r="BG5" s="20">
        <v>0</v>
      </c>
      <c r="BH5" s="20">
        <v>305</v>
      </c>
      <c r="BI5" s="20">
        <v>1162</v>
      </c>
      <c r="BJ5" s="20">
        <v>7843</v>
      </c>
      <c r="BK5" s="20">
        <v>10135</v>
      </c>
      <c r="BL5" s="20">
        <v>10052</v>
      </c>
      <c r="BM5" s="20">
        <v>5335</v>
      </c>
      <c r="BN5" s="20">
        <v>2805</v>
      </c>
      <c r="BO5" s="20">
        <v>136</v>
      </c>
      <c r="BP5" s="20">
        <v>2161</v>
      </c>
      <c r="BQ5" s="20">
        <v>10570</v>
      </c>
      <c r="BR5" s="20">
        <v>11280</v>
      </c>
      <c r="BS5" s="20">
        <v>10904</v>
      </c>
      <c r="BT5" s="20">
        <v>5062</v>
      </c>
      <c r="BU5" s="20">
        <v>2381</v>
      </c>
      <c r="BV5" s="16">
        <v>2546035</v>
      </c>
      <c r="BW5" s="16">
        <v>3927723</v>
      </c>
      <c r="BX5" s="16">
        <v>3754387</v>
      </c>
      <c r="BY5" s="16">
        <v>4116650</v>
      </c>
      <c r="BZ5" s="16">
        <v>3334140</v>
      </c>
      <c r="CA5" s="16">
        <v>5649756</v>
      </c>
      <c r="CB5" s="16">
        <v>2667088</v>
      </c>
      <c r="CC5" s="16">
        <v>3935293</v>
      </c>
      <c r="CD5" s="16">
        <v>3713542</v>
      </c>
      <c r="CE5" s="16">
        <v>4017466</v>
      </c>
      <c r="CF5" s="16">
        <v>3231000</v>
      </c>
      <c r="CG5" s="16">
        <v>4686589</v>
      </c>
      <c r="CH5" s="21">
        <v>3331</v>
      </c>
      <c r="CI5" s="21">
        <v>18424</v>
      </c>
      <c r="CJ5" s="21">
        <v>21432</v>
      </c>
      <c r="CK5" s="21">
        <v>20966</v>
      </c>
      <c r="CL5" s="21">
        <v>10403</v>
      </c>
      <c r="CM5" s="21">
        <v>5186</v>
      </c>
      <c r="CN5" s="21">
        <v>446</v>
      </c>
      <c r="CO5" s="21">
        <v>37637</v>
      </c>
      <c r="CP5" s="21">
        <v>42494</v>
      </c>
      <c r="CQ5" s="21">
        <v>57</v>
      </c>
      <c r="CR5" s="21">
        <v>5213123</v>
      </c>
      <c r="CS5" s="21">
        <v>7863016</v>
      </c>
      <c r="CT5" s="21">
        <v>7467929</v>
      </c>
      <c r="CU5" s="21">
        <v>8134116</v>
      </c>
      <c r="CV5" s="21">
        <v>6565140</v>
      </c>
      <c r="CW5" s="21">
        <v>10336345</v>
      </c>
      <c r="CX5" s="21">
        <v>23328691</v>
      </c>
      <c r="CY5" s="21">
        <v>22250978</v>
      </c>
      <c r="DD5">
        <v>16.914762128657895</v>
      </c>
      <c r="DE5">
        <v>18.215338357390049</v>
      </c>
      <c r="DF5">
        <v>1.3005762287321545</v>
      </c>
    </row>
    <row r="6" spans="1:110" x14ac:dyDescent="0.25">
      <c r="B6" s="7" t="s">
        <v>3371</v>
      </c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DD6" t="e">
        <v>#DIV/0!</v>
      </c>
      <c r="DE6" t="e">
        <v>#DIV/0!</v>
      </c>
      <c r="DF6" t="e">
        <v>#DIV/0!</v>
      </c>
    </row>
    <row r="7" spans="1:110" x14ac:dyDescent="0.25">
      <c r="A7" t="s">
        <v>58</v>
      </c>
      <c r="B7" t="s">
        <v>3372</v>
      </c>
      <c r="E7" s="17">
        <v>38056209</v>
      </c>
      <c r="F7" s="17">
        <v>38303933</v>
      </c>
      <c r="G7" s="17">
        <v>38553768</v>
      </c>
      <c r="H7" s="17">
        <v>38811778</v>
      </c>
      <c r="I7" s="17">
        <v>39086704</v>
      </c>
      <c r="J7" s="17">
        <v>39494437</v>
      </c>
      <c r="K7" s="17">
        <v>39855359</v>
      </c>
      <c r="L7" s="17">
        <v>40228309</v>
      </c>
      <c r="M7" s="17">
        <v>40613476</v>
      </c>
      <c r="N7" s="17">
        <v>40964785</v>
      </c>
      <c r="O7" s="17">
        <v>41363026</v>
      </c>
      <c r="P7" s="17">
        <v>41766418</v>
      </c>
      <c r="Q7" s="17">
        <v>42070419</v>
      </c>
      <c r="R7" s="17">
        <v>42359366</v>
      </c>
      <c r="S7" s="17">
        <v>42724917</v>
      </c>
      <c r="T7" s="17">
        <v>43108471</v>
      </c>
      <c r="U7" s="18">
        <v>23878</v>
      </c>
      <c r="V7" s="18">
        <v>25117</v>
      </c>
      <c r="W7" s="18">
        <v>26126</v>
      </c>
      <c r="X7" s="18">
        <v>31375</v>
      </c>
      <c r="Y7" s="18">
        <v>41564</v>
      </c>
      <c r="Z7" s="18">
        <v>61684</v>
      </c>
      <c r="AA7" s="18">
        <v>98268</v>
      </c>
      <c r="AB7" s="18">
        <v>98397</v>
      </c>
      <c r="AC7" s="18">
        <v>98519</v>
      </c>
      <c r="AD7" s="18">
        <v>124050</v>
      </c>
      <c r="AE7" s="18">
        <v>123868</v>
      </c>
      <c r="AF7" s="18">
        <v>111084</v>
      </c>
      <c r="AG7" s="18">
        <v>102026</v>
      </c>
      <c r="AH7" s="18">
        <v>93971</v>
      </c>
      <c r="AI7" s="18">
        <v>91872</v>
      </c>
      <c r="AJ7" s="18">
        <v>75366</v>
      </c>
      <c r="AK7" s="23">
        <v>6.2744032123641107</v>
      </c>
      <c r="AL7" s="23">
        <v>6.5572900829792067</v>
      </c>
      <c r="AM7" s="23">
        <v>6.776510145519369</v>
      </c>
      <c r="AN7" s="23">
        <v>8.083886288332371</v>
      </c>
      <c r="AO7" s="23">
        <v>10.633795062382339</v>
      </c>
      <c r="AP7" s="23">
        <v>15.618402156232788</v>
      </c>
      <c r="AQ7" s="23">
        <v>24.656157281132508</v>
      </c>
      <c r="AR7" s="23">
        <v>24.459641095030864</v>
      </c>
      <c r="AS7" s="23">
        <v>24.257711898385647</v>
      </c>
      <c r="AT7" s="23">
        <v>30.282106936482151</v>
      </c>
      <c r="AU7" s="23">
        <v>29.946551782744326</v>
      </c>
      <c r="AV7" s="23">
        <v>26.59648715865459</v>
      </c>
      <c r="AW7" s="23">
        <v>24.251244086729919</v>
      </c>
      <c r="AX7" s="23">
        <v>22.184231935860421</v>
      </c>
      <c r="AY7" s="23">
        <v>21.503143002009811</v>
      </c>
      <c r="AZ7" s="23">
        <v>17.482874769555153</v>
      </c>
      <c r="BA7" s="20">
        <v>2</v>
      </c>
      <c r="BB7" s="20">
        <v>0</v>
      </c>
      <c r="BC7" s="20">
        <v>2</v>
      </c>
      <c r="BD7" s="20">
        <v>12</v>
      </c>
      <c r="BE7" s="20">
        <v>4</v>
      </c>
      <c r="BF7" s="20">
        <v>5</v>
      </c>
      <c r="BG7" s="20">
        <v>0</v>
      </c>
      <c r="BH7" s="20">
        <v>291</v>
      </c>
      <c r="BI7" s="20">
        <v>1092</v>
      </c>
      <c r="BJ7" s="20">
        <v>7381</v>
      </c>
      <c r="BK7" s="20">
        <v>9523</v>
      </c>
      <c r="BL7" s="20">
        <v>9433</v>
      </c>
      <c r="BM7" s="20">
        <v>5004</v>
      </c>
      <c r="BN7" s="20">
        <v>2649</v>
      </c>
      <c r="BO7" s="20">
        <v>131</v>
      </c>
      <c r="BP7" s="20">
        <v>2045</v>
      </c>
      <c r="BQ7" s="20">
        <v>9938</v>
      </c>
      <c r="BR7" s="20">
        <v>10623</v>
      </c>
      <c r="BS7" s="20">
        <v>10251</v>
      </c>
      <c r="BT7" s="20">
        <v>4753</v>
      </c>
      <c r="BU7" s="20">
        <v>2227</v>
      </c>
      <c r="BV7" s="16">
        <v>2404553</v>
      </c>
      <c r="BW7" s="16">
        <v>3740733</v>
      </c>
      <c r="BX7" s="16">
        <v>3571590</v>
      </c>
      <c r="BY7" s="16">
        <v>3895175</v>
      </c>
      <c r="BZ7" s="16">
        <v>3138700</v>
      </c>
      <c r="CA7" s="16">
        <v>5310371</v>
      </c>
      <c r="CB7" s="16">
        <v>2515575</v>
      </c>
      <c r="CC7" s="16">
        <v>3745263</v>
      </c>
      <c r="CD7" s="16">
        <v>3535782</v>
      </c>
      <c r="CE7" s="16">
        <v>3805185</v>
      </c>
      <c r="CF7" s="16">
        <v>3044343</v>
      </c>
      <c r="CG7" s="16">
        <v>4401201</v>
      </c>
      <c r="CH7" s="21">
        <v>3137</v>
      </c>
      <c r="CI7" s="21">
        <v>17321</v>
      </c>
      <c r="CJ7" s="21">
        <v>20158</v>
      </c>
      <c r="CK7" s="21">
        <v>19688</v>
      </c>
      <c r="CL7" s="21">
        <v>9762</v>
      </c>
      <c r="CM7" s="21">
        <v>4876</v>
      </c>
      <c r="CN7" s="21">
        <v>424</v>
      </c>
      <c r="CO7" s="21">
        <v>35373</v>
      </c>
      <c r="CP7" s="21">
        <v>39968</v>
      </c>
      <c r="CQ7" s="21">
        <v>25</v>
      </c>
      <c r="CR7" s="21">
        <v>4920128</v>
      </c>
      <c r="CS7" s="21">
        <v>7485996</v>
      </c>
      <c r="CT7" s="21">
        <v>7107372</v>
      </c>
      <c r="CU7" s="21">
        <v>7700360</v>
      </c>
      <c r="CV7" s="21">
        <v>6183043</v>
      </c>
      <c r="CW7" s="21">
        <v>9711572</v>
      </c>
      <c r="CX7" s="21">
        <v>22061122</v>
      </c>
      <c r="CY7" s="21">
        <v>21047349</v>
      </c>
      <c r="DD7">
        <v>16.806392101922196</v>
      </c>
      <c r="DE7">
        <v>18.116938929942002</v>
      </c>
      <c r="DF7">
        <v>1.310546828019806</v>
      </c>
    </row>
    <row r="8" spans="1:110" x14ac:dyDescent="0.25">
      <c r="A8" t="s">
        <v>491</v>
      </c>
      <c r="B8" t="s">
        <v>3352</v>
      </c>
      <c r="E8" s="17">
        <v>2242010</v>
      </c>
      <c r="F8" s="17">
        <v>2247826</v>
      </c>
      <c r="G8" s="17">
        <v>2264606</v>
      </c>
      <c r="H8" s="17">
        <v>2283685</v>
      </c>
      <c r="I8" s="17">
        <v>2306239</v>
      </c>
      <c r="J8" s="17">
        <v>2322340</v>
      </c>
      <c r="K8" s="17">
        <v>2342297</v>
      </c>
      <c r="L8" s="17">
        <v>2365225</v>
      </c>
      <c r="M8" s="17">
        <v>2385972</v>
      </c>
      <c r="N8" s="17">
        <v>2402597</v>
      </c>
      <c r="O8" s="17">
        <v>2416867</v>
      </c>
      <c r="P8" s="17">
        <v>2431325</v>
      </c>
      <c r="Q8" s="17">
        <v>2443161</v>
      </c>
      <c r="R8" s="17">
        <v>2452201</v>
      </c>
      <c r="S8" s="17">
        <v>2462427</v>
      </c>
      <c r="T8" s="17">
        <v>2471198</v>
      </c>
      <c r="U8" s="18">
        <v>1500</v>
      </c>
      <c r="V8" s="18">
        <v>1502</v>
      </c>
      <c r="W8" s="18">
        <v>1621</v>
      </c>
      <c r="X8" s="18">
        <v>1631</v>
      </c>
      <c r="Y8" s="18">
        <v>1979</v>
      </c>
      <c r="Z8" s="18">
        <v>2732</v>
      </c>
      <c r="AA8" s="18">
        <v>4822</v>
      </c>
      <c r="AB8" s="18">
        <v>5200</v>
      </c>
      <c r="AC8" s="18">
        <v>5608</v>
      </c>
      <c r="AD8" s="18">
        <v>7539</v>
      </c>
      <c r="AE8" s="18">
        <v>7870</v>
      </c>
      <c r="AF8" s="18">
        <v>6966</v>
      </c>
      <c r="AG8" s="18">
        <v>6466</v>
      </c>
      <c r="AH8" s="18">
        <v>5998</v>
      </c>
      <c r="AI8" s="18">
        <v>6028</v>
      </c>
      <c r="AJ8" s="18">
        <v>4680</v>
      </c>
      <c r="AK8" s="23">
        <v>6.6904251096114642</v>
      </c>
      <c r="AL8" s="23">
        <v>6.6820118639076158</v>
      </c>
      <c r="AM8" s="23">
        <v>7.1579780323817923</v>
      </c>
      <c r="AN8" s="23">
        <v>7.1419657264465108</v>
      </c>
      <c r="AO8" s="23">
        <v>8.5810707389823868</v>
      </c>
      <c r="AP8" s="23">
        <v>11.763996658542677</v>
      </c>
      <c r="AQ8" s="23">
        <v>20.586629278866003</v>
      </c>
      <c r="AR8" s="23">
        <v>21.985223393123274</v>
      </c>
      <c r="AS8" s="23">
        <v>23.504047826210869</v>
      </c>
      <c r="AT8" s="23">
        <v>31.378545798567131</v>
      </c>
      <c r="AU8" s="23">
        <v>32.562817896061304</v>
      </c>
      <c r="AV8" s="23">
        <v>28.651044183726977</v>
      </c>
      <c r="AW8" s="23">
        <v>26.465713884594589</v>
      </c>
      <c r="AX8" s="23">
        <v>24.459658894193421</v>
      </c>
      <c r="AY8" s="23">
        <v>24.479913516217941</v>
      </c>
      <c r="AZ8" s="23">
        <v>18.938183018924423</v>
      </c>
      <c r="BA8" s="20">
        <v>0</v>
      </c>
      <c r="BB8" s="20">
        <v>0</v>
      </c>
      <c r="BC8" s="20">
        <v>0</v>
      </c>
      <c r="BD8" s="20">
        <v>0</v>
      </c>
      <c r="BE8" s="20">
        <v>1</v>
      </c>
      <c r="BF8" s="20">
        <v>0</v>
      </c>
      <c r="BG8" s="20">
        <v>0</v>
      </c>
      <c r="BH8" s="20">
        <v>12</v>
      </c>
      <c r="BI8" s="20">
        <v>61</v>
      </c>
      <c r="BJ8" s="20">
        <v>448</v>
      </c>
      <c r="BK8" s="20">
        <v>586</v>
      </c>
      <c r="BL8" s="20">
        <v>601</v>
      </c>
      <c r="BM8" s="20">
        <v>321</v>
      </c>
      <c r="BN8" s="20">
        <v>155</v>
      </c>
      <c r="BO8" s="20">
        <v>5</v>
      </c>
      <c r="BP8" s="20">
        <v>116</v>
      </c>
      <c r="BQ8" s="20">
        <v>623</v>
      </c>
      <c r="BR8" s="20">
        <v>643</v>
      </c>
      <c r="BS8" s="20">
        <v>649</v>
      </c>
      <c r="BT8" s="20">
        <v>307</v>
      </c>
      <c r="BU8" s="20">
        <v>152</v>
      </c>
      <c r="BV8" s="16">
        <v>141482</v>
      </c>
      <c r="BW8" s="16">
        <v>186990</v>
      </c>
      <c r="BX8" s="16">
        <v>182797</v>
      </c>
      <c r="BY8" s="16">
        <v>221475</v>
      </c>
      <c r="BZ8" s="16">
        <v>195440</v>
      </c>
      <c r="CA8" s="16">
        <v>339385</v>
      </c>
      <c r="CB8" s="16">
        <v>151513</v>
      </c>
      <c r="CC8" s="16">
        <v>190030</v>
      </c>
      <c r="CD8" s="16">
        <v>177760</v>
      </c>
      <c r="CE8" s="16">
        <v>212281</v>
      </c>
      <c r="CF8" s="16">
        <v>186657</v>
      </c>
      <c r="CG8" s="16">
        <v>285388</v>
      </c>
      <c r="CH8" s="21">
        <v>177</v>
      </c>
      <c r="CI8" s="21">
        <v>1071</v>
      </c>
      <c r="CJ8" s="21">
        <v>1229</v>
      </c>
      <c r="CK8" s="21">
        <v>1251</v>
      </c>
      <c r="CL8" s="21">
        <v>628</v>
      </c>
      <c r="CM8" s="21">
        <v>307</v>
      </c>
      <c r="CN8" s="21">
        <v>17</v>
      </c>
      <c r="CO8" s="21">
        <v>2184</v>
      </c>
      <c r="CP8" s="21">
        <v>2495</v>
      </c>
      <c r="CQ8" s="21">
        <v>1</v>
      </c>
      <c r="CR8" s="21">
        <v>292995</v>
      </c>
      <c r="CS8" s="21">
        <v>377020</v>
      </c>
      <c r="CT8" s="21">
        <v>360557</v>
      </c>
      <c r="CU8" s="21">
        <v>433756</v>
      </c>
      <c r="CV8" s="21">
        <v>382097</v>
      </c>
      <c r="CW8" s="21">
        <v>624773</v>
      </c>
      <c r="CX8" s="21">
        <v>1267569</v>
      </c>
      <c r="CY8" s="21">
        <v>1203629</v>
      </c>
      <c r="CZ8" s="19">
        <v>5</v>
      </c>
      <c r="DA8" t="s">
        <v>7989</v>
      </c>
      <c r="DD8">
        <v>18.145126114442242</v>
      </c>
      <c r="DE8">
        <v>19.683346626495283</v>
      </c>
      <c r="DF8">
        <v>1.5382205120530408</v>
      </c>
    </row>
    <row r="9" spans="1:110" x14ac:dyDescent="0.25">
      <c r="B9" s="7" t="s">
        <v>3371</v>
      </c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DD9" t="e">
        <v>#DIV/0!</v>
      </c>
      <c r="DE9" t="e">
        <v>#DIV/0!</v>
      </c>
      <c r="DF9" t="e">
        <v>#DIV/0!</v>
      </c>
    </row>
    <row r="10" spans="1:110" x14ac:dyDescent="0.25">
      <c r="A10" t="s">
        <v>457</v>
      </c>
      <c r="B10" t="s">
        <v>3353</v>
      </c>
      <c r="E10" s="17">
        <v>1969735</v>
      </c>
      <c r="F10" s="17">
        <v>1972777</v>
      </c>
      <c r="G10" s="17">
        <v>1979827</v>
      </c>
      <c r="H10" s="17">
        <v>1986259</v>
      </c>
      <c r="I10" s="17">
        <v>1993050</v>
      </c>
      <c r="J10" s="17">
        <v>2005110</v>
      </c>
      <c r="K10" s="17">
        <v>2014937</v>
      </c>
      <c r="L10" s="17">
        <v>2026618</v>
      </c>
      <c r="M10" s="17">
        <v>2035022</v>
      </c>
      <c r="N10" s="17">
        <v>2045456</v>
      </c>
      <c r="O10" s="17">
        <v>2060373</v>
      </c>
      <c r="P10" s="17">
        <v>2070981</v>
      </c>
      <c r="Q10" s="17">
        <v>2077297</v>
      </c>
      <c r="R10" s="17">
        <v>2085435</v>
      </c>
      <c r="S10" s="17">
        <v>2093713</v>
      </c>
      <c r="T10" s="17">
        <v>2100204</v>
      </c>
      <c r="U10" s="18">
        <v>1414</v>
      </c>
      <c r="V10" s="18">
        <v>1442</v>
      </c>
      <c r="W10" s="18">
        <v>1563</v>
      </c>
      <c r="X10" s="18">
        <v>1711</v>
      </c>
      <c r="Y10" s="18">
        <v>2120</v>
      </c>
      <c r="Z10" s="18">
        <v>2992</v>
      </c>
      <c r="AA10" s="18">
        <v>5360</v>
      </c>
      <c r="AB10" s="18">
        <v>5413</v>
      </c>
      <c r="AC10" s="18">
        <v>5930</v>
      </c>
      <c r="AD10" s="18">
        <v>7856</v>
      </c>
      <c r="AE10" s="18">
        <v>7827</v>
      </c>
      <c r="AF10" s="18">
        <v>7321</v>
      </c>
      <c r="AG10" s="18">
        <v>6925</v>
      </c>
      <c r="AH10" s="18">
        <v>6390</v>
      </c>
      <c r="AI10" s="18">
        <v>6106</v>
      </c>
      <c r="AJ10" s="18">
        <v>4744</v>
      </c>
      <c r="AK10" s="23">
        <v>7.1786306279778751</v>
      </c>
      <c r="AL10" s="23">
        <v>7.3094931662321692</v>
      </c>
      <c r="AM10" s="23">
        <v>7.8946291771957853</v>
      </c>
      <c r="AN10" s="23">
        <v>8.6141837494505999</v>
      </c>
      <c r="AO10" s="23">
        <v>10.636963447981735</v>
      </c>
      <c r="AP10" s="23">
        <v>14.921874610370503</v>
      </c>
      <c r="AQ10" s="23">
        <v>26.60132798196668</v>
      </c>
      <c r="AR10" s="23">
        <v>26.709522958939473</v>
      </c>
      <c r="AS10" s="23">
        <v>29.139734115896538</v>
      </c>
      <c r="AT10" s="23">
        <v>38.407083799407076</v>
      </c>
      <c r="AU10" s="23">
        <v>37.988267172982752</v>
      </c>
      <c r="AV10" s="23">
        <v>35.350396744344827</v>
      </c>
      <c r="AW10" s="23">
        <v>33.336590771565163</v>
      </c>
      <c r="AX10" s="23">
        <v>30.641089269145287</v>
      </c>
      <c r="AY10" s="23">
        <v>29.163500441560043</v>
      </c>
      <c r="AZ10" s="23">
        <v>22.588281900234453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1</v>
      </c>
      <c r="BG10" s="20">
        <v>0</v>
      </c>
      <c r="BH10" s="20">
        <v>23</v>
      </c>
      <c r="BI10" s="20">
        <v>63</v>
      </c>
      <c r="BJ10" s="20">
        <v>498</v>
      </c>
      <c r="BK10" s="20">
        <v>529</v>
      </c>
      <c r="BL10" s="20">
        <v>543</v>
      </c>
      <c r="BM10" s="20">
        <v>300</v>
      </c>
      <c r="BN10" s="20">
        <v>164</v>
      </c>
      <c r="BO10" s="20">
        <v>5</v>
      </c>
      <c r="BP10" s="20">
        <v>138</v>
      </c>
      <c r="BQ10" s="20">
        <v>613</v>
      </c>
      <c r="BR10" s="20">
        <v>644</v>
      </c>
      <c r="BS10" s="20">
        <v>688</v>
      </c>
      <c r="BT10" s="20">
        <v>364</v>
      </c>
      <c r="BU10" s="20">
        <v>171</v>
      </c>
      <c r="BV10" s="16">
        <v>124409</v>
      </c>
      <c r="BW10" s="16">
        <v>165869</v>
      </c>
      <c r="BX10" s="16">
        <v>157400</v>
      </c>
      <c r="BY10" s="16">
        <v>192429</v>
      </c>
      <c r="BZ10" s="16">
        <v>168783</v>
      </c>
      <c r="CA10" s="16">
        <v>273427</v>
      </c>
      <c r="CB10" s="16">
        <v>131964</v>
      </c>
      <c r="CC10" s="16">
        <v>163584</v>
      </c>
      <c r="CD10" s="16">
        <v>150970</v>
      </c>
      <c r="CE10" s="16">
        <v>183515</v>
      </c>
      <c r="CF10" s="16">
        <v>162084</v>
      </c>
      <c r="CG10" s="16">
        <v>225770</v>
      </c>
      <c r="CH10" s="21">
        <v>201</v>
      </c>
      <c r="CI10" s="21">
        <v>1111</v>
      </c>
      <c r="CJ10" s="21">
        <v>1173</v>
      </c>
      <c r="CK10" s="21">
        <v>1231</v>
      </c>
      <c r="CL10" s="21">
        <v>665</v>
      </c>
      <c r="CM10" s="21">
        <v>335</v>
      </c>
      <c r="CN10" s="21">
        <v>28</v>
      </c>
      <c r="CO10" s="21">
        <v>2120</v>
      </c>
      <c r="CP10" s="21">
        <v>2623</v>
      </c>
      <c r="CQ10" s="21">
        <v>1</v>
      </c>
      <c r="CR10" s="21">
        <v>256373</v>
      </c>
      <c r="CS10" s="21">
        <v>329453</v>
      </c>
      <c r="CT10" s="21">
        <v>308370</v>
      </c>
      <c r="CU10" s="21">
        <v>375944</v>
      </c>
      <c r="CV10" s="21">
        <v>330867</v>
      </c>
      <c r="CW10" s="21">
        <v>499197</v>
      </c>
      <c r="CX10" s="21">
        <v>1082317</v>
      </c>
      <c r="CY10" s="21">
        <v>1017887</v>
      </c>
      <c r="CZ10" s="19">
        <v>1</v>
      </c>
      <c r="DA10" t="s">
        <v>7985</v>
      </c>
      <c r="DB10" t="s">
        <v>8480</v>
      </c>
      <c r="DD10">
        <v>20.827459236634322</v>
      </c>
      <c r="DE10">
        <v>24.235043891946628</v>
      </c>
      <c r="DF10">
        <v>3.4075846553123057</v>
      </c>
    </row>
    <row r="11" spans="1:110" x14ac:dyDescent="0.25">
      <c r="A11" t="s">
        <v>199</v>
      </c>
      <c r="B11" t="s">
        <v>3354</v>
      </c>
      <c r="E11" s="17">
        <v>5188191</v>
      </c>
      <c r="F11" s="17">
        <v>5198691</v>
      </c>
      <c r="G11" s="17">
        <v>5222881</v>
      </c>
      <c r="H11" s="17">
        <v>5264323</v>
      </c>
      <c r="I11" s="17">
        <v>5300722</v>
      </c>
      <c r="J11" s="17">
        <v>5338759</v>
      </c>
      <c r="K11" s="17">
        <v>5379503</v>
      </c>
      <c r="L11" s="17">
        <v>5411944</v>
      </c>
      <c r="M11" s="17">
        <v>5444883</v>
      </c>
      <c r="N11" s="17">
        <v>5479597</v>
      </c>
      <c r="O11" s="17">
        <v>5518814</v>
      </c>
      <c r="P11" s="17">
        <v>5555330</v>
      </c>
      <c r="Q11" s="17">
        <v>5579593</v>
      </c>
      <c r="R11" s="17">
        <v>5593740</v>
      </c>
      <c r="S11" s="17">
        <v>5618117</v>
      </c>
      <c r="T11" s="17">
        <v>5652470</v>
      </c>
      <c r="U11" s="18">
        <v>3406</v>
      </c>
      <c r="V11" s="18">
        <v>3539</v>
      </c>
      <c r="W11" s="18">
        <v>3620</v>
      </c>
      <c r="X11" s="18">
        <v>3998</v>
      </c>
      <c r="Y11" s="18">
        <v>5016</v>
      </c>
      <c r="Z11" s="18">
        <v>7448</v>
      </c>
      <c r="AA11" s="18">
        <v>12099</v>
      </c>
      <c r="AB11" s="18">
        <v>12352</v>
      </c>
      <c r="AC11" s="18">
        <v>13339</v>
      </c>
      <c r="AD11" s="18">
        <v>16561</v>
      </c>
      <c r="AE11" s="18">
        <v>17377</v>
      </c>
      <c r="AF11" s="18">
        <v>16203</v>
      </c>
      <c r="AG11" s="18">
        <v>15451</v>
      </c>
      <c r="AH11" s="18">
        <v>14311</v>
      </c>
      <c r="AI11" s="18">
        <v>14145</v>
      </c>
      <c r="AJ11" s="18">
        <v>11516</v>
      </c>
      <c r="AK11" s="23">
        <v>6.5649086550591527</v>
      </c>
      <c r="AL11" s="23">
        <v>6.8074828836720629</v>
      </c>
      <c r="AM11" s="23">
        <v>6.9310405502250578</v>
      </c>
      <c r="AN11" s="23">
        <v>7.5945188013729394</v>
      </c>
      <c r="AO11" s="23">
        <v>9.4628618516496434</v>
      </c>
      <c r="AP11" s="23">
        <v>13.950807668973257</v>
      </c>
      <c r="AQ11" s="23">
        <v>22.490925276926138</v>
      </c>
      <c r="AR11" s="23">
        <v>22.823591670571609</v>
      </c>
      <c r="AS11" s="23">
        <v>24.498230724149629</v>
      </c>
      <c r="AT11" s="23">
        <v>30.223025525417292</v>
      </c>
      <c r="AU11" s="23">
        <v>31.48683757053599</v>
      </c>
      <c r="AV11" s="23">
        <v>29.16658416331703</v>
      </c>
      <c r="AW11" s="23">
        <v>27.691983985211824</v>
      </c>
      <c r="AX11" s="23">
        <v>25.583956351206883</v>
      </c>
      <c r="AY11" s="23">
        <v>25.177474944007038</v>
      </c>
      <c r="AZ11" s="23">
        <v>20.373394286037783</v>
      </c>
      <c r="BA11" s="20">
        <v>0</v>
      </c>
      <c r="BB11" s="20">
        <v>0</v>
      </c>
      <c r="BC11" s="20">
        <v>0</v>
      </c>
      <c r="BD11" s="20">
        <v>1</v>
      </c>
      <c r="BE11" s="20">
        <v>0</v>
      </c>
      <c r="BF11" s="20">
        <v>0</v>
      </c>
      <c r="BG11" s="20">
        <v>0</v>
      </c>
      <c r="BH11" s="20">
        <v>41</v>
      </c>
      <c r="BI11" s="20">
        <v>169</v>
      </c>
      <c r="BJ11" s="20">
        <v>1122</v>
      </c>
      <c r="BK11" s="20">
        <v>1476</v>
      </c>
      <c r="BL11" s="20">
        <v>1423</v>
      </c>
      <c r="BM11" s="20">
        <v>749</v>
      </c>
      <c r="BN11" s="20">
        <v>383</v>
      </c>
      <c r="BO11" s="20">
        <v>27</v>
      </c>
      <c r="BP11" s="20">
        <v>279</v>
      </c>
      <c r="BQ11" s="20">
        <v>1517</v>
      </c>
      <c r="BR11" s="20">
        <v>1582</v>
      </c>
      <c r="BS11" s="20">
        <v>1608</v>
      </c>
      <c r="BT11" s="20">
        <v>791</v>
      </c>
      <c r="BU11" s="20">
        <v>348</v>
      </c>
      <c r="BV11" s="16">
        <v>325505</v>
      </c>
      <c r="BW11" s="16">
        <v>471433</v>
      </c>
      <c r="BX11" s="16">
        <v>446780</v>
      </c>
      <c r="BY11" s="16">
        <v>519885</v>
      </c>
      <c r="BZ11" s="16">
        <v>423867</v>
      </c>
      <c r="CA11" s="16">
        <v>710595</v>
      </c>
      <c r="CB11" s="16">
        <v>336306</v>
      </c>
      <c r="CC11" s="16">
        <v>471850</v>
      </c>
      <c r="CD11" s="16">
        <v>436129</v>
      </c>
      <c r="CE11" s="16">
        <v>504029</v>
      </c>
      <c r="CF11" s="16">
        <v>415221</v>
      </c>
      <c r="CG11" s="16">
        <v>590870</v>
      </c>
      <c r="CH11" s="21">
        <v>448</v>
      </c>
      <c r="CI11" s="21">
        <v>2639</v>
      </c>
      <c r="CJ11" s="21">
        <v>3059</v>
      </c>
      <c r="CK11" s="21">
        <v>3031</v>
      </c>
      <c r="CL11" s="21">
        <v>1540</v>
      </c>
      <c r="CM11" s="21">
        <v>731</v>
      </c>
      <c r="CN11" s="21">
        <v>68</v>
      </c>
      <c r="CO11" s="21">
        <v>5363</v>
      </c>
      <c r="CP11" s="21">
        <v>6152</v>
      </c>
      <c r="CQ11" s="21">
        <v>1</v>
      </c>
      <c r="CR11" s="21">
        <v>661811</v>
      </c>
      <c r="CS11" s="21">
        <v>943283</v>
      </c>
      <c r="CT11" s="21">
        <v>882909</v>
      </c>
      <c r="CU11" s="21">
        <v>1023914</v>
      </c>
      <c r="CV11" s="21">
        <v>839088</v>
      </c>
      <c r="CW11" s="21">
        <v>1301465</v>
      </c>
      <c r="CX11" s="21">
        <v>2898065</v>
      </c>
      <c r="CY11" s="21">
        <v>2754405</v>
      </c>
      <c r="CZ11" s="19">
        <v>3</v>
      </c>
      <c r="DA11" t="s">
        <v>7987</v>
      </c>
      <c r="DB11" t="s">
        <v>9</v>
      </c>
      <c r="DD11">
        <v>19.470629773036283</v>
      </c>
      <c r="DE11">
        <v>21.227957274940348</v>
      </c>
      <c r="DF11">
        <v>1.7573275019040651</v>
      </c>
    </row>
    <row r="12" spans="1:110" x14ac:dyDescent="0.25">
      <c r="A12" t="s">
        <v>211</v>
      </c>
      <c r="B12" t="s">
        <v>3355</v>
      </c>
      <c r="E12" s="17">
        <v>3812051</v>
      </c>
      <c r="F12" s="17">
        <v>3834066</v>
      </c>
      <c r="G12" s="17">
        <v>3863719</v>
      </c>
      <c r="H12" s="17">
        <v>3895605</v>
      </c>
      <c r="I12" s="17">
        <v>3936288</v>
      </c>
      <c r="J12" s="17">
        <v>3984502</v>
      </c>
      <c r="K12" s="17">
        <v>4014112</v>
      </c>
      <c r="L12" s="17">
        <v>4042562</v>
      </c>
      <c r="M12" s="17">
        <v>4073415</v>
      </c>
      <c r="N12" s="17">
        <v>4097897</v>
      </c>
      <c r="O12" s="17">
        <v>4129053</v>
      </c>
      <c r="P12" s="17">
        <v>4159791</v>
      </c>
      <c r="Q12" s="17">
        <v>4183836</v>
      </c>
      <c r="R12" s="17">
        <v>4200043</v>
      </c>
      <c r="S12" s="17">
        <v>4219056</v>
      </c>
      <c r="T12" s="17">
        <v>4244933</v>
      </c>
      <c r="U12" s="18">
        <v>3035</v>
      </c>
      <c r="V12" s="18">
        <v>3298</v>
      </c>
      <c r="W12" s="18">
        <v>3322</v>
      </c>
      <c r="X12" s="18">
        <v>3636</v>
      </c>
      <c r="Y12" s="18">
        <v>4388</v>
      </c>
      <c r="Z12" s="18">
        <v>5937</v>
      </c>
      <c r="AA12" s="18">
        <v>9723</v>
      </c>
      <c r="AB12" s="18">
        <v>9836</v>
      </c>
      <c r="AC12" s="18">
        <v>10560</v>
      </c>
      <c r="AD12" s="18">
        <v>13315</v>
      </c>
      <c r="AE12" s="18">
        <v>13447</v>
      </c>
      <c r="AF12" s="18">
        <v>12255</v>
      </c>
      <c r="AG12" s="18">
        <v>11265</v>
      </c>
      <c r="AH12" s="18">
        <v>10348</v>
      </c>
      <c r="AI12" s="18">
        <v>10206</v>
      </c>
      <c r="AJ12" s="18">
        <v>8466</v>
      </c>
      <c r="AK12" s="23">
        <v>7.9615933784726387</v>
      </c>
      <c r="AL12" s="23">
        <v>8.6018341885611775</v>
      </c>
      <c r="AM12" s="23">
        <v>8.5979337524286841</v>
      </c>
      <c r="AN12" s="23">
        <v>9.3335951668611177</v>
      </c>
      <c r="AO12" s="23">
        <v>11.147558308741639</v>
      </c>
      <c r="AP12" s="23">
        <v>14.900230944795611</v>
      </c>
      <c r="AQ12" s="23">
        <v>24.222044626557505</v>
      </c>
      <c r="AR12" s="23">
        <v>24.331104878539893</v>
      </c>
      <c r="AS12" s="23">
        <v>25.924193827537824</v>
      </c>
      <c r="AT12" s="23">
        <v>32.492275916158945</v>
      </c>
      <c r="AU12" s="23">
        <v>32.566789527768229</v>
      </c>
      <c r="AV12" s="23">
        <v>29.460614727999555</v>
      </c>
      <c r="AW12" s="23">
        <v>26.925051555558102</v>
      </c>
      <c r="AX12" s="23">
        <v>24.637842993512209</v>
      </c>
      <c r="AY12" s="23">
        <v>24.190245400866925</v>
      </c>
      <c r="AZ12" s="23">
        <v>19.943777675642938</v>
      </c>
      <c r="BA12" s="20">
        <v>1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25</v>
      </c>
      <c r="BI12" s="20">
        <v>127</v>
      </c>
      <c r="BJ12" s="20">
        <v>844</v>
      </c>
      <c r="BK12" s="20">
        <v>1079</v>
      </c>
      <c r="BL12" s="20">
        <v>1105</v>
      </c>
      <c r="BM12" s="20">
        <v>550</v>
      </c>
      <c r="BN12" s="20">
        <v>278</v>
      </c>
      <c r="BO12" s="20">
        <v>18</v>
      </c>
      <c r="BP12" s="20">
        <v>258</v>
      </c>
      <c r="BQ12" s="20">
        <v>1107</v>
      </c>
      <c r="BR12" s="20">
        <v>1148</v>
      </c>
      <c r="BS12" s="20">
        <v>1126</v>
      </c>
      <c r="BT12" s="20">
        <v>573</v>
      </c>
      <c r="BU12" s="20">
        <v>227</v>
      </c>
      <c r="BV12" s="16">
        <v>260065</v>
      </c>
      <c r="BW12" s="16">
        <v>349768</v>
      </c>
      <c r="BX12" s="16">
        <v>331207</v>
      </c>
      <c r="BY12" s="16">
        <v>380065</v>
      </c>
      <c r="BZ12" s="16">
        <v>316087</v>
      </c>
      <c r="CA12" s="16">
        <v>534594</v>
      </c>
      <c r="CB12" s="16">
        <v>270310</v>
      </c>
      <c r="CC12" s="16">
        <v>348562</v>
      </c>
      <c r="CD12" s="16">
        <v>329880</v>
      </c>
      <c r="CE12" s="16">
        <v>375177</v>
      </c>
      <c r="CF12" s="16">
        <v>310071</v>
      </c>
      <c r="CG12" s="16">
        <v>439147</v>
      </c>
      <c r="CH12" s="21">
        <v>385</v>
      </c>
      <c r="CI12" s="21">
        <v>1951</v>
      </c>
      <c r="CJ12" s="21">
        <v>2227</v>
      </c>
      <c r="CK12" s="21">
        <v>2231</v>
      </c>
      <c r="CL12" s="21">
        <v>1123</v>
      </c>
      <c r="CM12" s="21">
        <v>505</v>
      </c>
      <c r="CN12" s="21">
        <v>44</v>
      </c>
      <c r="CO12" s="21">
        <v>4008</v>
      </c>
      <c r="CP12" s="21">
        <v>4457</v>
      </c>
      <c r="CQ12" s="21">
        <v>1</v>
      </c>
      <c r="CR12" s="21">
        <v>530375</v>
      </c>
      <c r="CS12" s="21">
        <v>698330</v>
      </c>
      <c r="CT12" s="21">
        <v>661087</v>
      </c>
      <c r="CU12" s="21">
        <v>755242</v>
      </c>
      <c r="CV12" s="21">
        <v>626158</v>
      </c>
      <c r="CW12" s="21">
        <v>973741</v>
      </c>
      <c r="CX12" s="21">
        <v>2171786</v>
      </c>
      <c r="CY12" s="21">
        <v>2073147</v>
      </c>
      <c r="CZ12" s="19">
        <v>4</v>
      </c>
      <c r="DA12" t="s">
        <v>7988</v>
      </c>
      <c r="DB12" t="s">
        <v>9</v>
      </c>
      <c r="DD12">
        <v>19.332927187507689</v>
      </c>
      <c r="DE12">
        <v>20.522279819466561</v>
      </c>
      <c r="DF12">
        <v>1.1893526319588723</v>
      </c>
    </row>
    <row r="13" spans="1:110" x14ac:dyDescent="0.25">
      <c r="A13" t="s">
        <v>150</v>
      </c>
      <c r="B13" t="s">
        <v>3356</v>
      </c>
      <c r="E13" s="17">
        <v>3225214</v>
      </c>
      <c r="F13" s="17">
        <v>3246892</v>
      </c>
      <c r="G13" s="17">
        <v>3279592</v>
      </c>
      <c r="H13" s="17">
        <v>3313432</v>
      </c>
      <c r="I13" s="17">
        <v>3349853</v>
      </c>
      <c r="J13" s="17">
        <v>3388148</v>
      </c>
      <c r="K13" s="17">
        <v>3425907</v>
      </c>
      <c r="L13" s="17">
        <v>3460219</v>
      </c>
      <c r="M13" s="17">
        <v>3493369</v>
      </c>
      <c r="N13" s="17">
        <v>3523639</v>
      </c>
      <c r="O13" s="17">
        <v>3556891</v>
      </c>
      <c r="P13" s="17">
        <v>3584293</v>
      </c>
      <c r="Q13" s="17">
        <v>3611118</v>
      </c>
      <c r="R13" s="17">
        <v>3637442</v>
      </c>
      <c r="S13" s="17">
        <v>3671679</v>
      </c>
      <c r="T13" s="17">
        <v>3705500</v>
      </c>
      <c r="U13" s="18">
        <v>2477</v>
      </c>
      <c r="V13" s="18">
        <v>2586</v>
      </c>
      <c r="W13" s="18">
        <v>2457</v>
      </c>
      <c r="X13" s="18">
        <v>2665</v>
      </c>
      <c r="Y13" s="18">
        <v>3248</v>
      </c>
      <c r="Z13" s="18">
        <v>5068</v>
      </c>
      <c r="AA13" s="18">
        <v>8297</v>
      </c>
      <c r="AB13" s="18">
        <v>8837</v>
      </c>
      <c r="AC13" s="18">
        <v>9413</v>
      </c>
      <c r="AD13" s="18">
        <v>12415</v>
      </c>
      <c r="AE13" s="18">
        <v>12720</v>
      </c>
      <c r="AF13" s="18">
        <v>10956</v>
      </c>
      <c r="AG13" s="18">
        <v>9722</v>
      </c>
      <c r="AH13" s="18">
        <v>8879</v>
      </c>
      <c r="AI13" s="18">
        <v>8436</v>
      </c>
      <c r="AJ13" s="18">
        <v>6635</v>
      </c>
      <c r="AK13" s="23">
        <v>7.6801105290997747</v>
      </c>
      <c r="AL13" s="23">
        <v>7.9645396274344824</v>
      </c>
      <c r="AM13" s="23">
        <v>7.4917855635701027</v>
      </c>
      <c r="AN13" s="23">
        <v>8.0430200468879391</v>
      </c>
      <c r="AO13" s="23">
        <v>9.6959478520400744</v>
      </c>
      <c r="AP13" s="23">
        <v>14.958024265764069</v>
      </c>
      <c r="AQ13" s="23">
        <v>24.21840406058892</v>
      </c>
      <c r="AR13" s="23">
        <v>25.538845951657976</v>
      </c>
      <c r="AS13" s="23">
        <v>26.945335577203554</v>
      </c>
      <c r="AT13" s="23">
        <v>35.233461770629738</v>
      </c>
      <c r="AU13" s="23">
        <v>35.761568178501953</v>
      </c>
      <c r="AV13" s="23">
        <v>30.566697532818885</v>
      </c>
      <c r="AW13" s="23">
        <v>26.922410178786734</v>
      </c>
      <c r="AX13" s="23">
        <v>24.410011211175327</v>
      </c>
      <c r="AY13" s="23">
        <v>22.975864720200214</v>
      </c>
      <c r="AZ13" s="23">
        <v>17.905815679395495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6</v>
      </c>
      <c r="BI13" s="20">
        <v>109</v>
      </c>
      <c r="BJ13" s="20">
        <v>662</v>
      </c>
      <c r="BK13" s="20">
        <v>804</v>
      </c>
      <c r="BL13" s="20">
        <v>808</v>
      </c>
      <c r="BM13" s="20">
        <v>426</v>
      </c>
      <c r="BN13" s="20">
        <v>248</v>
      </c>
      <c r="BO13" s="20">
        <v>5</v>
      </c>
      <c r="BP13" s="20">
        <v>196</v>
      </c>
      <c r="BQ13" s="20">
        <v>936</v>
      </c>
      <c r="BR13" s="20">
        <v>943</v>
      </c>
      <c r="BS13" s="20">
        <v>886</v>
      </c>
      <c r="BT13" s="20">
        <v>401</v>
      </c>
      <c r="BU13" s="20">
        <v>205</v>
      </c>
      <c r="BV13" s="16">
        <v>215252</v>
      </c>
      <c r="BW13" s="16">
        <v>289924</v>
      </c>
      <c r="BX13" s="16">
        <v>291485</v>
      </c>
      <c r="BY13" s="16">
        <v>341349</v>
      </c>
      <c r="BZ13" s="16">
        <v>280494</v>
      </c>
      <c r="CA13" s="16">
        <v>474472</v>
      </c>
      <c r="CB13" s="16">
        <v>228318</v>
      </c>
      <c r="CC13" s="16">
        <v>286178</v>
      </c>
      <c r="CD13" s="16">
        <v>285199</v>
      </c>
      <c r="CE13" s="16">
        <v>334136</v>
      </c>
      <c r="CF13" s="16">
        <v>275608</v>
      </c>
      <c r="CG13" s="16">
        <v>403085</v>
      </c>
      <c r="CH13" s="21">
        <v>305</v>
      </c>
      <c r="CI13" s="21">
        <v>1598</v>
      </c>
      <c r="CJ13" s="21">
        <v>1747</v>
      </c>
      <c r="CK13" s="21">
        <v>1694</v>
      </c>
      <c r="CL13" s="21">
        <v>827</v>
      </c>
      <c r="CM13" s="21">
        <v>453</v>
      </c>
      <c r="CN13" s="21">
        <v>11</v>
      </c>
      <c r="CO13" s="21">
        <v>3063</v>
      </c>
      <c r="CP13" s="21">
        <v>3572</v>
      </c>
      <c r="CQ13" s="21">
        <v>0</v>
      </c>
      <c r="CR13" s="21">
        <v>443570</v>
      </c>
      <c r="CS13" s="21">
        <v>576102</v>
      </c>
      <c r="CT13" s="21">
        <v>576684</v>
      </c>
      <c r="CU13" s="21">
        <v>675485</v>
      </c>
      <c r="CV13" s="21">
        <v>556102</v>
      </c>
      <c r="CW13" s="21">
        <v>877557</v>
      </c>
      <c r="CX13" s="21">
        <v>1892976</v>
      </c>
      <c r="CY13" s="21">
        <v>1812524</v>
      </c>
      <c r="CZ13" s="19">
        <v>7</v>
      </c>
      <c r="DA13" t="s">
        <v>7991</v>
      </c>
      <c r="DB13" t="s">
        <v>9</v>
      </c>
      <c r="DD13">
        <v>16.899086577612213</v>
      </c>
      <c r="DE13">
        <v>18.869758517804769</v>
      </c>
      <c r="DF13">
        <v>1.9706719401925561</v>
      </c>
    </row>
    <row r="14" spans="1:110" x14ac:dyDescent="0.25">
      <c r="A14" t="s">
        <v>70</v>
      </c>
      <c r="B14" t="s">
        <v>3347</v>
      </c>
      <c r="E14" s="17">
        <v>4031609</v>
      </c>
      <c r="F14" s="17">
        <v>4048883</v>
      </c>
      <c r="G14" s="17">
        <v>4071725</v>
      </c>
      <c r="H14" s="17">
        <v>4098483</v>
      </c>
      <c r="I14" s="17">
        <v>4121458</v>
      </c>
      <c r="J14" s="17">
        <v>4155852</v>
      </c>
      <c r="K14" s="17">
        <v>4191014</v>
      </c>
      <c r="L14" s="17">
        <v>4224037</v>
      </c>
      <c r="M14" s="17">
        <v>4263202</v>
      </c>
      <c r="N14" s="17">
        <v>4294347</v>
      </c>
      <c r="O14" s="17">
        <v>4331091</v>
      </c>
      <c r="P14" s="17">
        <v>4368703</v>
      </c>
      <c r="Q14" s="17">
        <v>4398307</v>
      </c>
      <c r="R14" s="17">
        <v>4423766</v>
      </c>
      <c r="S14" s="17">
        <v>4456290</v>
      </c>
      <c r="T14" s="17">
        <v>4489117</v>
      </c>
      <c r="U14" s="18">
        <v>2373</v>
      </c>
      <c r="V14" s="18">
        <v>2420</v>
      </c>
      <c r="W14" s="18">
        <v>2656</v>
      </c>
      <c r="X14" s="18">
        <v>3110</v>
      </c>
      <c r="Y14" s="18">
        <v>4160</v>
      </c>
      <c r="Z14" s="18">
        <v>6101</v>
      </c>
      <c r="AA14" s="18">
        <v>9995</v>
      </c>
      <c r="AB14" s="18">
        <v>10263</v>
      </c>
      <c r="AC14" s="18">
        <v>10355</v>
      </c>
      <c r="AD14" s="18">
        <v>13490</v>
      </c>
      <c r="AE14" s="18">
        <v>13581</v>
      </c>
      <c r="AF14" s="18">
        <v>11964</v>
      </c>
      <c r="AG14" s="18">
        <v>11054</v>
      </c>
      <c r="AH14" s="18">
        <v>10164</v>
      </c>
      <c r="AI14" s="18">
        <v>10102</v>
      </c>
      <c r="AJ14" s="18">
        <v>8246</v>
      </c>
      <c r="AK14" s="23">
        <v>5.885987455628757</v>
      </c>
      <c r="AL14" s="23">
        <v>5.9769571015018208</v>
      </c>
      <c r="AM14" s="23">
        <v>6.52303384928992</v>
      </c>
      <c r="AN14" s="23">
        <v>7.5881734778453396</v>
      </c>
      <c r="AO14" s="23">
        <v>10.093515450114984</v>
      </c>
      <c r="AP14" s="23">
        <v>14.680503540549566</v>
      </c>
      <c r="AQ14" s="23">
        <v>23.848643788830099</v>
      </c>
      <c r="AR14" s="23">
        <v>24.296662174123949</v>
      </c>
      <c r="AS14" s="23">
        <v>24.289254884005025</v>
      </c>
      <c r="AT14" s="23">
        <v>31.413390673832364</v>
      </c>
      <c r="AU14" s="23">
        <v>31.356995269783067</v>
      </c>
      <c r="AV14" s="23">
        <v>27.385702346897926</v>
      </c>
      <c r="AW14" s="23">
        <v>25.132397533869284</v>
      </c>
      <c r="AX14" s="23">
        <v>22.975898815624515</v>
      </c>
      <c r="AY14" s="23">
        <v>22.669081231248416</v>
      </c>
      <c r="AZ14" s="23">
        <v>18.368868532497594</v>
      </c>
      <c r="BA14" s="20">
        <v>0</v>
      </c>
      <c r="BB14" s="20">
        <v>0</v>
      </c>
      <c r="BC14" s="20">
        <v>0</v>
      </c>
      <c r="BD14" s="20">
        <v>1</v>
      </c>
      <c r="BE14" s="20">
        <v>1</v>
      </c>
      <c r="BF14" s="20">
        <v>0</v>
      </c>
      <c r="BG14" s="20">
        <v>0</v>
      </c>
      <c r="BH14" s="20">
        <v>22</v>
      </c>
      <c r="BI14" s="20">
        <v>104</v>
      </c>
      <c r="BJ14" s="20">
        <v>843</v>
      </c>
      <c r="BK14" s="20">
        <v>1052</v>
      </c>
      <c r="BL14" s="20">
        <v>1064</v>
      </c>
      <c r="BM14" s="20">
        <v>515</v>
      </c>
      <c r="BN14" s="20">
        <v>270</v>
      </c>
      <c r="BO14" s="20">
        <v>11</v>
      </c>
      <c r="BP14" s="20">
        <v>249</v>
      </c>
      <c r="BQ14" s="20">
        <v>1143</v>
      </c>
      <c r="BR14" s="20">
        <v>1143</v>
      </c>
      <c r="BS14" s="20">
        <v>1103</v>
      </c>
      <c r="BT14" s="20">
        <v>494</v>
      </c>
      <c r="BU14" s="20">
        <v>231</v>
      </c>
      <c r="BV14" s="16">
        <v>262382</v>
      </c>
      <c r="BW14" s="16">
        <v>372447</v>
      </c>
      <c r="BX14" s="16">
        <v>357072</v>
      </c>
      <c r="BY14" s="16">
        <v>403795</v>
      </c>
      <c r="BZ14" s="16">
        <v>325755</v>
      </c>
      <c r="CA14" s="16">
        <v>569993</v>
      </c>
      <c r="CB14" s="16">
        <v>276764</v>
      </c>
      <c r="CC14" s="16">
        <v>375577</v>
      </c>
      <c r="CD14" s="16">
        <v>353351</v>
      </c>
      <c r="CE14" s="16">
        <v>396613</v>
      </c>
      <c r="CF14" s="16">
        <v>319556</v>
      </c>
      <c r="CG14" s="16">
        <v>475812</v>
      </c>
      <c r="CH14" s="21">
        <v>353</v>
      </c>
      <c r="CI14" s="21">
        <v>1986</v>
      </c>
      <c r="CJ14" s="21">
        <v>2196</v>
      </c>
      <c r="CK14" s="21">
        <v>2168</v>
      </c>
      <c r="CL14" s="21">
        <v>1009</v>
      </c>
      <c r="CM14" s="21">
        <v>501</v>
      </c>
      <c r="CN14" s="21">
        <v>33</v>
      </c>
      <c r="CO14" s="21">
        <v>3870</v>
      </c>
      <c r="CP14" s="21">
        <v>4374</v>
      </c>
      <c r="CQ14" s="21">
        <v>2</v>
      </c>
      <c r="CR14" s="21">
        <v>539146</v>
      </c>
      <c r="CS14" s="21">
        <v>748024</v>
      </c>
      <c r="CT14" s="21">
        <v>710423</v>
      </c>
      <c r="CU14" s="21">
        <v>800408</v>
      </c>
      <c r="CV14" s="21">
        <v>645311</v>
      </c>
      <c r="CW14" s="21">
        <v>1045805</v>
      </c>
      <c r="CX14" s="21">
        <v>2291444</v>
      </c>
      <c r="CY14" s="21">
        <v>2197673</v>
      </c>
      <c r="CZ14" s="19">
        <v>6</v>
      </c>
      <c r="DA14" t="s">
        <v>7990</v>
      </c>
      <c r="DB14" t="s">
        <v>9</v>
      </c>
      <c r="DD14">
        <v>17.609535176525352</v>
      </c>
      <c r="DE14">
        <v>19.088400152916677</v>
      </c>
      <c r="DF14">
        <v>1.4788649763913249</v>
      </c>
    </row>
    <row r="15" spans="1:110" x14ac:dyDescent="0.25">
      <c r="A15" t="s">
        <v>51</v>
      </c>
      <c r="B15" t="s">
        <v>3358</v>
      </c>
      <c r="E15" s="17">
        <v>4160065</v>
      </c>
      <c r="F15" s="17">
        <v>4185580</v>
      </c>
      <c r="G15" s="17">
        <v>4214992</v>
      </c>
      <c r="H15" s="17">
        <v>4252661</v>
      </c>
      <c r="I15" s="17">
        <v>4283097</v>
      </c>
      <c r="J15" s="17">
        <v>4334075</v>
      </c>
      <c r="K15" s="17">
        <v>4377034</v>
      </c>
      <c r="L15" s="17">
        <v>4419746</v>
      </c>
      <c r="M15" s="17">
        <v>4467957</v>
      </c>
      <c r="N15" s="17">
        <v>4507396</v>
      </c>
      <c r="O15" s="17">
        <v>4556814</v>
      </c>
      <c r="P15" s="17">
        <v>4604976</v>
      </c>
      <c r="Q15" s="17">
        <v>4640746</v>
      </c>
      <c r="R15" s="17">
        <v>4678428</v>
      </c>
      <c r="S15" s="17">
        <v>4730846</v>
      </c>
      <c r="T15" s="17">
        <v>4776467</v>
      </c>
      <c r="U15" s="18">
        <v>2637</v>
      </c>
      <c r="V15" s="18">
        <v>3012</v>
      </c>
      <c r="W15" s="18">
        <v>3009</v>
      </c>
      <c r="X15" s="18">
        <v>3621</v>
      </c>
      <c r="Y15" s="18">
        <v>4851</v>
      </c>
      <c r="Z15" s="18">
        <v>7560</v>
      </c>
      <c r="AA15" s="18">
        <v>11790</v>
      </c>
      <c r="AB15" s="18">
        <v>11614</v>
      </c>
      <c r="AC15" s="18">
        <v>11349</v>
      </c>
      <c r="AD15" s="18">
        <v>14294</v>
      </c>
      <c r="AE15" s="18">
        <v>13763</v>
      </c>
      <c r="AF15" s="18">
        <v>12098</v>
      </c>
      <c r="AG15" s="18">
        <v>11108</v>
      </c>
      <c r="AH15" s="18">
        <v>10332</v>
      </c>
      <c r="AI15" s="18">
        <v>10097</v>
      </c>
      <c r="AJ15" s="18">
        <v>8267</v>
      </c>
      <c r="AK15" s="23">
        <v>6.3388432632663188</v>
      </c>
      <c r="AL15" s="23">
        <v>7.196135302634282</v>
      </c>
      <c r="AM15" s="23">
        <v>7.1388035849178362</v>
      </c>
      <c r="AN15" s="23">
        <v>8.5146688155956944</v>
      </c>
      <c r="AO15" s="23">
        <v>11.3259167373515</v>
      </c>
      <c r="AP15" s="23">
        <v>17.443168380796365</v>
      </c>
      <c r="AQ15" s="23">
        <v>26.936048474834784</v>
      </c>
      <c r="AR15" s="23">
        <v>26.277528165645716</v>
      </c>
      <c r="AS15" s="23">
        <v>25.400871136405296</v>
      </c>
      <c r="AT15" s="23">
        <v>31.712323479010941</v>
      </c>
      <c r="AU15" s="23">
        <v>30.203119986903133</v>
      </c>
      <c r="AV15" s="23">
        <v>26.271581002810873</v>
      </c>
      <c r="AW15" s="23">
        <v>23.935806872429563</v>
      </c>
      <c r="AX15" s="23">
        <v>22.08434115048901</v>
      </c>
      <c r="AY15" s="23">
        <v>21.342905687481689</v>
      </c>
      <c r="AZ15" s="23">
        <v>17.307771622833364</v>
      </c>
      <c r="BA15" s="20">
        <v>0</v>
      </c>
      <c r="BB15" s="20">
        <v>0</v>
      </c>
      <c r="BC15" s="20">
        <v>1</v>
      </c>
      <c r="BD15" s="20">
        <v>3</v>
      </c>
      <c r="BE15" s="20">
        <v>0</v>
      </c>
      <c r="BF15" s="20">
        <v>0</v>
      </c>
      <c r="BG15" s="20">
        <v>0</v>
      </c>
      <c r="BH15" s="20">
        <v>29</v>
      </c>
      <c r="BI15" s="20">
        <v>130</v>
      </c>
      <c r="BJ15" s="20">
        <v>825</v>
      </c>
      <c r="BK15" s="20">
        <v>1009</v>
      </c>
      <c r="BL15" s="20">
        <v>998</v>
      </c>
      <c r="BM15" s="20">
        <v>530</v>
      </c>
      <c r="BN15" s="20">
        <v>307</v>
      </c>
      <c r="BO15" s="20">
        <v>10</v>
      </c>
      <c r="BP15" s="20">
        <v>234</v>
      </c>
      <c r="BQ15" s="20">
        <v>1115</v>
      </c>
      <c r="BR15" s="20">
        <v>1258</v>
      </c>
      <c r="BS15" s="20">
        <v>1095</v>
      </c>
      <c r="BT15" s="20">
        <v>477</v>
      </c>
      <c r="BU15" s="20">
        <v>246</v>
      </c>
      <c r="BV15" s="16">
        <v>235923</v>
      </c>
      <c r="BW15" s="16">
        <v>384126</v>
      </c>
      <c r="BX15" s="16">
        <v>398052</v>
      </c>
      <c r="BY15" s="16">
        <v>439769</v>
      </c>
      <c r="BZ15" s="16">
        <v>358142</v>
      </c>
      <c r="CA15" s="16">
        <v>633277</v>
      </c>
      <c r="CB15" s="16">
        <v>252004</v>
      </c>
      <c r="CC15" s="16">
        <v>380260</v>
      </c>
      <c r="CD15" s="16">
        <v>388082</v>
      </c>
      <c r="CE15" s="16">
        <v>430430</v>
      </c>
      <c r="CF15" s="16">
        <v>345811</v>
      </c>
      <c r="CG15" s="16">
        <v>530591</v>
      </c>
      <c r="CH15" s="21">
        <v>364</v>
      </c>
      <c r="CI15" s="21">
        <v>1941</v>
      </c>
      <c r="CJ15" s="21">
        <v>2270</v>
      </c>
      <c r="CK15" s="21">
        <v>2093</v>
      </c>
      <c r="CL15" s="21">
        <v>1007</v>
      </c>
      <c r="CM15" s="21">
        <v>553</v>
      </c>
      <c r="CN15" s="21">
        <v>39</v>
      </c>
      <c r="CO15" s="21">
        <v>3828</v>
      </c>
      <c r="CP15" s="21">
        <v>4435</v>
      </c>
      <c r="CQ15" s="21">
        <v>4</v>
      </c>
      <c r="CR15" s="21">
        <v>487927</v>
      </c>
      <c r="CS15" s="21">
        <v>764386</v>
      </c>
      <c r="CT15" s="21">
        <v>786134</v>
      </c>
      <c r="CU15" s="21">
        <v>870199</v>
      </c>
      <c r="CV15" s="21">
        <v>703953</v>
      </c>
      <c r="CW15" s="21">
        <v>1163868</v>
      </c>
      <c r="CX15" s="21">
        <v>2449289</v>
      </c>
      <c r="CY15" s="21">
        <v>2327178</v>
      </c>
      <c r="CZ15" s="19">
        <v>8</v>
      </c>
      <c r="DA15" t="s">
        <v>7992</v>
      </c>
      <c r="DB15" t="s">
        <v>9</v>
      </c>
      <c r="DD15">
        <v>16.449107030059583</v>
      </c>
      <c r="DE15">
        <v>18.107295627424939</v>
      </c>
      <c r="DF15">
        <v>1.6581885973653563</v>
      </c>
    </row>
    <row r="16" spans="1:110" x14ac:dyDescent="0.25">
      <c r="A16" t="s">
        <v>355</v>
      </c>
      <c r="B16" t="s">
        <v>3360</v>
      </c>
      <c r="E16" s="17">
        <v>5611716</v>
      </c>
      <c r="F16" s="17">
        <v>5700921</v>
      </c>
      <c r="G16" s="17">
        <v>5746062</v>
      </c>
      <c r="H16" s="17">
        <v>5754296</v>
      </c>
      <c r="I16" s="17">
        <v>5782941</v>
      </c>
      <c r="J16" s="17">
        <v>5853549</v>
      </c>
      <c r="K16" s="17">
        <v>5917461</v>
      </c>
      <c r="L16" s="17">
        <v>5988858</v>
      </c>
      <c r="M16" s="17">
        <v>6081252</v>
      </c>
      <c r="N16" s="17">
        <v>6182426</v>
      </c>
      <c r="O16" s="17">
        <v>6271130</v>
      </c>
      <c r="P16" s="17">
        <v>6388233</v>
      </c>
      <c r="Q16" s="17">
        <v>6455442</v>
      </c>
      <c r="R16" s="17">
        <v>6529758</v>
      </c>
      <c r="S16" s="17">
        <v>6618717</v>
      </c>
      <c r="T16" s="17">
        <v>6720843</v>
      </c>
      <c r="U16" s="18">
        <v>2167</v>
      </c>
      <c r="V16" s="18">
        <v>2172</v>
      </c>
      <c r="W16" s="18">
        <v>2410</v>
      </c>
      <c r="X16" s="18">
        <v>3307</v>
      </c>
      <c r="Y16" s="18">
        <v>4957</v>
      </c>
      <c r="Z16" s="18">
        <v>7384</v>
      </c>
      <c r="AA16" s="18">
        <v>11567</v>
      </c>
      <c r="AB16" s="18">
        <v>11398</v>
      </c>
      <c r="AC16" s="18">
        <v>10271</v>
      </c>
      <c r="AD16" s="18">
        <v>11930</v>
      </c>
      <c r="AE16" s="18">
        <v>11688</v>
      </c>
      <c r="AF16" s="18">
        <v>10803</v>
      </c>
      <c r="AG16" s="18">
        <v>9585</v>
      </c>
      <c r="AH16" s="18">
        <v>9047</v>
      </c>
      <c r="AI16" s="18">
        <v>9138</v>
      </c>
      <c r="AJ16" s="18">
        <v>7912</v>
      </c>
      <c r="AK16" s="23">
        <v>3.8615639137832347</v>
      </c>
      <c r="AL16" s="23">
        <v>3.8099107144266688</v>
      </c>
      <c r="AM16" s="23">
        <v>4.194176811875681</v>
      </c>
      <c r="AN16" s="23">
        <v>5.7470105813117716</v>
      </c>
      <c r="AO16" s="23">
        <v>8.5717630527442701</v>
      </c>
      <c r="AP16" s="23">
        <v>12.614569383462921</v>
      </c>
      <c r="AQ16" s="23">
        <v>19.547234869820013</v>
      </c>
      <c r="AR16" s="23">
        <v>19.032009107579441</v>
      </c>
      <c r="AS16" s="23">
        <v>16.889614178133055</v>
      </c>
      <c r="AT16" s="23">
        <v>19.296632098790994</v>
      </c>
      <c r="AU16" s="23">
        <v>18.637789361725879</v>
      </c>
      <c r="AV16" s="23">
        <v>16.910779553594868</v>
      </c>
      <c r="AW16" s="23">
        <v>14.847937600554694</v>
      </c>
      <c r="AX16" s="23">
        <v>13.855031074658511</v>
      </c>
      <c r="AY16" s="23">
        <v>13.806301130566544</v>
      </c>
      <c r="AZ16" s="23">
        <v>11.772332726713001</v>
      </c>
      <c r="BA16" s="20">
        <v>1</v>
      </c>
      <c r="BB16" s="20">
        <v>0</v>
      </c>
      <c r="BC16" s="20">
        <v>0</v>
      </c>
      <c r="BD16" s="20">
        <v>4</v>
      </c>
      <c r="BE16" s="20">
        <v>1</v>
      </c>
      <c r="BF16" s="20">
        <v>4</v>
      </c>
      <c r="BG16" s="20">
        <v>0</v>
      </c>
      <c r="BH16" s="20">
        <v>37</v>
      </c>
      <c r="BI16" s="20">
        <v>73</v>
      </c>
      <c r="BJ16" s="20">
        <v>683</v>
      </c>
      <c r="BK16" s="20">
        <v>1087</v>
      </c>
      <c r="BL16" s="20">
        <v>1142</v>
      </c>
      <c r="BM16" s="20">
        <v>595</v>
      </c>
      <c r="BN16" s="20">
        <v>266</v>
      </c>
      <c r="BO16" s="20">
        <v>14</v>
      </c>
      <c r="BP16" s="20">
        <v>122</v>
      </c>
      <c r="BQ16" s="20">
        <v>881</v>
      </c>
      <c r="BR16" s="20">
        <v>1130</v>
      </c>
      <c r="BS16" s="20">
        <v>1176</v>
      </c>
      <c r="BT16" s="20">
        <v>475</v>
      </c>
      <c r="BU16" s="20">
        <v>221</v>
      </c>
      <c r="BV16" s="16">
        <v>380489</v>
      </c>
      <c r="BW16" s="16">
        <v>842242</v>
      </c>
      <c r="BX16" s="16">
        <v>667293</v>
      </c>
      <c r="BY16" s="16">
        <v>567172</v>
      </c>
      <c r="BZ16" s="16">
        <v>397579</v>
      </c>
      <c r="CA16" s="16">
        <v>555588</v>
      </c>
      <c r="CB16" s="16">
        <v>381093</v>
      </c>
      <c r="CC16" s="16">
        <v>851765</v>
      </c>
      <c r="CD16" s="16">
        <v>697076</v>
      </c>
      <c r="CE16" s="16">
        <v>555207</v>
      </c>
      <c r="CF16" s="16">
        <v>379561</v>
      </c>
      <c r="CG16" s="16">
        <v>445778</v>
      </c>
      <c r="CH16" s="21">
        <v>195</v>
      </c>
      <c r="CI16" s="21">
        <v>1564</v>
      </c>
      <c r="CJ16" s="21">
        <v>2221</v>
      </c>
      <c r="CK16" s="21">
        <v>2319</v>
      </c>
      <c r="CL16" s="21">
        <v>1074</v>
      </c>
      <c r="CM16" s="21">
        <v>487</v>
      </c>
      <c r="CN16" s="21">
        <v>52</v>
      </c>
      <c r="CO16" s="21">
        <v>3883</v>
      </c>
      <c r="CP16" s="21">
        <v>4019</v>
      </c>
      <c r="CQ16" s="21">
        <v>10</v>
      </c>
      <c r="CR16" s="21">
        <v>761582</v>
      </c>
      <c r="CS16" s="21">
        <v>1694007</v>
      </c>
      <c r="CT16" s="21">
        <v>1364369</v>
      </c>
      <c r="CU16" s="21">
        <v>1122379</v>
      </c>
      <c r="CV16" s="21">
        <v>777140</v>
      </c>
      <c r="CW16" s="21">
        <v>1001366</v>
      </c>
      <c r="CX16" s="21">
        <v>3410363</v>
      </c>
      <c r="CY16" s="21">
        <v>3310480</v>
      </c>
      <c r="CZ16" s="19">
        <v>10</v>
      </c>
      <c r="DA16" t="s">
        <v>8327</v>
      </c>
      <c r="DB16" t="s">
        <v>8481</v>
      </c>
      <c r="DD16">
        <v>11.72941688214398</v>
      </c>
      <c r="DE16">
        <v>11.784669256615793</v>
      </c>
      <c r="DF16">
        <v>5.5252374471812971E-2</v>
      </c>
    </row>
    <row r="17" spans="1:110" x14ac:dyDescent="0.25">
      <c r="A17" t="s">
        <v>278</v>
      </c>
      <c r="B17" t="s">
        <v>3359</v>
      </c>
      <c r="E17" s="17">
        <v>6197748</v>
      </c>
      <c r="F17" s="17">
        <v>6231073</v>
      </c>
      <c r="G17" s="17">
        <v>6255657</v>
      </c>
      <c r="H17" s="17">
        <v>6296989</v>
      </c>
      <c r="I17" s="17">
        <v>6337304</v>
      </c>
      <c r="J17" s="17">
        <v>6403103</v>
      </c>
      <c r="K17" s="17">
        <v>6466502</v>
      </c>
      <c r="L17" s="17">
        <v>6536489</v>
      </c>
      <c r="M17" s="17">
        <v>6602706</v>
      </c>
      <c r="N17" s="17">
        <v>6659675</v>
      </c>
      <c r="O17" s="17">
        <v>6732493</v>
      </c>
      <c r="P17" s="17">
        <v>6791986</v>
      </c>
      <c r="Q17" s="17">
        <v>6848582</v>
      </c>
      <c r="R17" s="17">
        <v>6902592</v>
      </c>
      <c r="S17" s="17">
        <v>6969602</v>
      </c>
      <c r="T17" s="17">
        <v>7029838</v>
      </c>
      <c r="U17" s="18">
        <v>3573</v>
      </c>
      <c r="V17" s="18">
        <v>3621</v>
      </c>
      <c r="W17" s="18">
        <v>3841</v>
      </c>
      <c r="X17" s="18">
        <v>5279</v>
      </c>
      <c r="Y17" s="18">
        <v>7285</v>
      </c>
      <c r="Z17" s="18">
        <v>10840</v>
      </c>
      <c r="AA17" s="18">
        <v>17117</v>
      </c>
      <c r="AB17" s="18">
        <v>16854</v>
      </c>
      <c r="AC17" s="18">
        <v>15404</v>
      </c>
      <c r="AD17" s="18">
        <v>19184</v>
      </c>
      <c r="AE17" s="18">
        <v>18357</v>
      </c>
      <c r="AF17" s="18">
        <v>16435</v>
      </c>
      <c r="AG17" s="18">
        <v>14371</v>
      </c>
      <c r="AH17" s="18">
        <v>13126</v>
      </c>
      <c r="AI17" s="18">
        <v>12553</v>
      </c>
      <c r="AJ17" s="18">
        <v>10533</v>
      </c>
      <c r="AK17" s="23">
        <v>5.7649972215714484</v>
      </c>
      <c r="AL17" s="23">
        <v>5.8111981676350126</v>
      </c>
      <c r="AM17" s="23">
        <v>6.1400425247100348</v>
      </c>
      <c r="AN17" s="23">
        <v>8.3833717988073353</v>
      </c>
      <c r="AO17" s="23">
        <v>11.495424552775122</v>
      </c>
      <c r="AP17" s="23">
        <v>16.929291938611637</v>
      </c>
      <c r="AQ17" s="23">
        <v>26.470261665425912</v>
      </c>
      <c r="AR17" s="23">
        <v>25.78448460633836</v>
      </c>
      <c r="AS17" s="23">
        <v>23.329828709622991</v>
      </c>
      <c r="AT17" s="23">
        <v>28.806210513275797</v>
      </c>
      <c r="AU17" s="23">
        <v>27.266274172138019</v>
      </c>
      <c r="AV17" s="23">
        <v>24.197635271921936</v>
      </c>
      <c r="AW17" s="23">
        <v>20.98390586547697</v>
      </c>
      <c r="AX17" s="23">
        <v>19.016044987158448</v>
      </c>
      <c r="AY17" s="23">
        <v>18.011071507383061</v>
      </c>
      <c r="AZ17" s="23">
        <v>14.983275574771424</v>
      </c>
      <c r="BA17" s="20">
        <v>0</v>
      </c>
      <c r="BB17" s="20">
        <v>0</v>
      </c>
      <c r="BC17" s="20">
        <v>1</v>
      </c>
      <c r="BD17" s="20">
        <v>1</v>
      </c>
      <c r="BE17" s="20">
        <v>1</v>
      </c>
      <c r="BF17" s="20">
        <v>0</v>
      </c>
      <c r="BG17" s="20">
        <v>0</v>
      </c>
      <c r="BH17" s="20">
        <v>87</v>
      </c>
      <c r="BI17" s="20">
        <v>165</v>
      </c>
      <c r="BJ17" s="20">
        <v>999</v>
      </c>
      <c r="BK17" s="20">
        <v>1357</v>
      </c>
      <c r="BL17" s="20">
        <v>1301</v>
      </c>
      <c r="BM17" s="20">
        <v>750</v>
      </c>
      <c r="BN17" s="20">
        <v>415</v>
      </c>
      <c r="BO17" s="20">
        <v>33</v>
      </c>
      <c r="BP17" s="20">
        <v>264</v>
      </c>
      <c r="BQ17" s="20">
        <v>1341</v>
      </c>
      <c r="BR17" s="20">
        <v>1500</v>
      </c>
      <c r="BS17" s="20">
        <v>1389</v>
      </c>
      <c r="BT17" s="20">
        <v>611</v>
      </c>
      <c r="BU17" s="20">
        <v>318</v>
      </c>
      <c r="BV17" s="16">
        <v>369454</v>
      </c>
      <c r="BW17" s="16">
        <v>546567</v>
      </c>
      <c r="BX17" s="16">
        <v>595224</v>
      </c>
      <c r="BY17" s="16">
        <v>655217</v>
      </c>
      <c r="BZ17" s="16">
        <v>522326</v>
      </c>
      <c r="CA17" s="16">
        <v>921306</v>
      </c>
      <c r="CB17" s="16">
        <v>392177</v>
      </c>
      <c r="CC17" s="16">
        <v>542427</v>
      </c>
      <c r="CD17" s="16">
        <v>575626</v>
      </c>
      <c r="CE17" s="16">
        <v>643607</v>
      </c>
      <c r="CF17" s="16">
        <v>507594</v>
      </c>
      <c r="CG17" s="16">
        <v>758313</v>
      </c>
      <c r="CH17" s="21">
        <v>429</v>
      </c>
      <c r="CI17" s="21">
        <v>2341</v>
      </c>
      <c r="CJ17" s="21">
        <v>2858</v>
      </c>
      <c r="CK17" s="21">
        <v>2691</v>
      </c>
      <c r="CL17" s="21">
        <v>1361</v>
      </c>
      <c r="CM17" s="21">
        <v>733</v>
      </c>
      <c r="CN17" s="21">
        <v>120</v>
      </c>
      <c r="CO17" s="21">
        <v>5074</v>
      </c>
      <c r="CP17" s="21">
        <v>5456</v>
      </c>
      <c r="CQ17" s="21">
        <v>3</v>
      </c>
      <c r="CR17" s="21">
        <v>761631</v>
      </c>
      <c r="CS17" s="21">
        <v>1088994</v>
      </c>
      <c r="CT17" s="21">
        <v>1170850</v>
      </c>
      <c r="CU17" s="21">
        <v>1298824</v>
      </c>
      <c r="CV17" s="21">
        <v>1029920</v>
      </c>
      <c r="CW17" s="21">
        <v>1679619</v>
      </c>
      <c r="CX17" s="21">
        <v>3610094</v>
      </c>
      <c r="CY17" s="21">
        <v>3419744</v>
      </c>
      <c r="CZ17" s="19">
        <v>9</v>
      </c>
      <c r="DA17" t="s">
        <v>7993</v>
      </c>
      <c r="DB17" t="s">
        <v>8481</v>
      </c>
      <c r="DD17">
        <v>14.837367943331431</v>
      </c>
      <c r="DE17">
        <v>15.113179878418677</v>
      </c>
      <c r="DF17">
        <v>0.27581193508724589</v>
      </c>
    </row>
    <row r="18" spans="1:110" x14ac:dyDescent="0.25">
      <c r="A18" t="s">
        <v>168</v>
      </c>
      <c r="B18" t="s">
        <v>3357</v>
      </c>
      <c r="E18" s="17">
        <v>3859880</v>
      </c>
      <c r="F18" s="17">
        <v>3885050</v>
      </c>
      <c r="G18" s="17">
        <v>3919313</v>
      </c>
      <c r="H18" s="17">
        <v>3949730</v>
      </c>
      <c r="I18" s="17">
        <v>3981991</v>
      </c>
      <c r="J18" s="17">
        <v>4031339</v>
      </c>
      <c r="K18" s="17">
        <v>4068889</v>
      </c>
      <c r="L18" s="17">
        <v>4117836</v>
      </c>
      <c r="M18" s="17">
        <v>4151670</v>
      </c>
      <c r="N18" s="17">
        <v>4174352</v>
      </c>
      <c r="O18" s="17">
        <v>4206367</v>
      </c>
      <c r="P18" s="17">
        <v>4242125</v>
      </c>
      <c r="Q18" s="17">
        <v>4275498</v>
      </c>
      <c r="R18" s="17">
        <v>4308162</v>
      </c>
      <c r="S18" s="17">
        <v>4346897</v>
      </c>
      <c r="T18" s="17">
        <v>4389099</v>
      </c>
      <c r="U18" s="18">
        <v>2796</v>
      </c>
      <c r="V18" s="18">
        <v>3027</v>
      </c>
      <c r="W18" s="18">
        <v>3248</v>
      </c>
      <c r="X18" s="18">
        <v>4048</v>
      </c>
      <c r="Y18" s="18">
        <v>5539</v>
      </c>
      <c r="Z18" s="18">
        <v>8354</v>
      </c>
      <c r="AA18" s="18">
        <v>12320</v>
      </c>
      <c r="AB18" s="18">
        <v>11830</v>
      </c>
      <c r="AC18" s="18">
        <v>11898</v>
      </c>
      <c r="AD18" s="18">
        <v>15005</v>
      </c>
      <c r="AE18" s="18">
        <v>15108</v>
      </c>
      <c r="AF18" s="18">
        <v>13049</v>
      </c>
      <c r="AG18" s="18">
        <v>12545</v>
      </c>
      <c r="AH18" s="18">
        <v>11374</v>
      </c>
      <c r="AI18" s="18">
        <v>11089</v>
      </c>
      <c r="AJ18" s="18">
        <v>9047</v>
      </c>
      <c r="AK18" s="23">
        <v>7.2437485103163821</v>
      </c>
      <c r="AL18" s="23">
        <v>7.7914055160165248</v>
      </c>
      <c r="AM18" s="23">
        <v>8.2871666539518536</v>
      </c>
      <c r="AN18" s="23">
        <v>10.248801816833048</v>
      </c>
      <c r="AO18" s="23">
        <v>13.910126868694581</v>
      </c>
      <c r="AP18" s="23">
        <v>20.722643270635388</v>
      </c>
      <c r="AQ18" s="23">
        <v>30.27853549212082</v>
      </c>
      <c r="AR18" s="23">
        <v>28.728681763916775</v>
      </c>
      <c r="AS18" s="23">
        <v>28.658347122964976</v>
      </c>
      <c r="AT18" s="23">
        <v>35.945698877334735</v>
      </c>
      <c r="AU18" s="23">
        <v>35.916980139868919</v>
      </c>
      <c r="AV18" s="23">
        <v>30.760526858590918</v>
      </c>
      <c r="AW18" s="23">
        <v>29.3416111994439</v>
      </c>
      <c r="AX18" s="23">
        <v>26.401049914093296</v>
      </c>
      <c r="AY18" s="23">
        <v>25.510151264223651</v>
      </c>
      <c r="AZ18" s="23">
        <v>20.612430934002628</v>
      </c>
      <c r="BA18" s="20">
        <v>0</v>
      </c>
      <c r="BB18" s="20">
        <v>0</v>
      </c>
      <c r="BC18" s="20">
        <v>0</v>
      </c>
      <c r="BD18" s="20">
        <v>2</v>
      </c>
      <c r="BE18" s="20">
        <v>1</v>
      </c>
      <c r="BF18" s="20">
        <v>0</v>
      </c>
      <c r="BG18" s="20">
        <v>0</v>
      </c>
      <c r="BH18" s="20">
        <v>21</v>
      </c>
      <c r="BI18" s="20">
        <v>152</v>
      </c>
      <c r="BJ18" s="20">
        <v>905</v>
      </c>
      <c r="BK18" s="20">
        <v>1130</v>
      </c>
      <c r="BL18" s="20">
        <v>1049</v>
      </c>
      <c r="BM18" s="20">
        <v>589</v>
      </c>
      <c r="BN18" s="20">
        <v>318</v>
      </c>
      <c r="BO18" s="20">
        <v>8</v>
      </c>
      <c r="BP18" s="20">
        <v>305</v>
      </c>
      <c r="BQ18" s="20">
        <v>1285</v>
      </c>
      <c r="BR18" s="20">
        <v>1275</v>
      </c>
      <c r="BS18" s="20">
        <v>1180</v>
      </c>
      <c r="BT18" s="20">
        <v>567</v>
      </c>
      <c r="BU18" s="20">
        <v>260</v>
      </c>
      <c r="BV18" s="16">
        <v>231074</v>
      </c>
      <c r="BW18" s="16">
        <v>318357</v>
      </c>
      <c r="BX18" s="16">
        <v>327077</v>
      </c>
      <c r="BY18" s="16">
        <v>395494</v>
      </c>
      <c r="BZ18" s="16">
        <v>345667</v>
      </c>
      <c r="CA18" s="16">
        <v>637119</v>
      </c>
      <c r="CB18" s="16">
        <v>246639</v>
      </c>
      <c r="CC18" s="16">
        <v>325060</v>
      </c>
      <c r="CD18" s="16">
        <v>319469</v>
      </c>
      <c r="CE18" s="16">
        <v>382471</v>
      </c>
      <c r="CF18" s="16">
        <v>328837</v>
      </c>
      <c r="CG18" s="16">
        <v>531835</v>
      </c>
      <c r="CH18" s="21">
        <v>457</v>
      </c>
      <c r="CI18" s="21">
        <v>2190</v>
      </c>
      <c r="CJ18" s="21">
        <v>2407</v>
      </c>
      <c r="CK18" s="21">
        <v>2230</v>
      </c>
      <c r="CL18" s="21">
        <v>1156</v>
      </c>
      <c r="CM18" s="21">
        <v>578</v>
      </c>
      <c r="CN18" s="21">
        <v>29</v>
      </c>
      <c r="CO18" s="21">
        <v>4164</v>
      </c>
      <c r="CP18" s="21">
        <v>4880</v>
      </c>
      <c r="CQ18" s="21">
        <v>3</v>
      </c>
      <c r="CR18" s="21">
        <v>477713</v>
      </c>
      <c r="CS18" s="21">
        <v>643417</v>
      </c>
      <c r="CT18" s="21">
        <v>646546</v>
      </c>
      <c r="CU18" s="21">
        <v>777965</v>
      </c>
      <c r="CV18" s="21">
        <v>674504</v>
      </c>
      <c r="CW18" s="21">
        <v>1168954</v>
      </c>
      <c r="CX18" s="21">
        <v>2254788</v>
      </c>
      <c r="CY18" s="21">
        <v>2134311</v>
      </c>
      <c r="CZ18" s="19">
        <v>2</v>
      </c>
      <c r="DA18" t="s">
        <v>7986</v>
      </c>
      <c r="DB18" t="s">
        <v>8480</v>
      </c>
      <c r="DD18">
        <v>19.509809020334902</v>
      </c>
      <c r="DE18">
        <v>21.642832940391735</v>
      </c>
      <c r="DF18">
        <v>2.1330239200568322</v>
      </c>
    </row>
    <row r="19" spans="1:110" x14ac:dyDescent="0.25"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DD19" t="e">
        <v>#DIV/0!</v>
      </c>
      <c r="DE19" t="e">
        <v>#DIV/0!</v>
      </c>
      <c r="DF19" t="e">
        <v>#DIV/0!</v>
      </c>
    </row>
    <row r="20" spans="1:110" s="31" customFormat="1" x14ac:dyDescent="0.25">
      <c r="A20" s="31" t="s">
        <v>7978</v>
      </c>
      <c r="B20" s="31" t="s">
        <v>7977</v>
      </c>
      <c r="U20" s="31">
        <v>3791</v>
      </c>
      <c r="V20" s="31">
        <v>2931</v>
      </c>
      <c r="W20" s="31">
        <v>2560</v>
      </c>
      <c r="X20" s="31">
        <v>2416</v>
      </c>
      <c r="Y20" s="31">
        <v>2888</v>
      </c>
      <c r="Z20" s="31">
        <v>3119</v>
      </c>
      <c r="AA20" s="31">
        <v>3955</v>
      </c>
      <c r="AB20" s="31">
        <v>3110</v>
      </c>
      <c r="AC20" s="31">
        <v>2454</v>
      </c>
      <c r="AD20" s="31">
        <v>2464</v>
      </c>
      <c r="AE20" s="31">
        <v>2741</v>
      </c>
      <c r="AF20" s="31">
        <v>981</v>
      </c>
      <c r="AG20" s="31">
        <v>706</v>
      </c>
      <c r="AH20" s="31">
        <v>420</v>
      </c>
      <c r="AI20" s="31">
        <v>438</v>
      </c>
      <c r="AJ20" s="31">
        <v>142</v>
      </c>
      <c r="BA20" s="31">
        <v>3</v>
      </c>
      <c r="BB20" s="31">
        <v>8</v>
      </c>
      <c r="BC20" s="31">
        <v>9</v>
      </c>
      <c r="BD20" s="31">
        <v>5</v>
      </c>
      <c r="BE20" s="31">
        <v>5</v>
      </c>
      <c r="BF20" s="31">
        <v>1</v>
      </c>
      <c r="BG20" s="31">
        <v>0</v>
      </c>
      <c r="BH20" s="31">
        <v>2</v>
      </c>
      <c r="BI20" s="31">
        <v>9</v>
      </c>
      <c r="BJ20" s="31">
        <v>14</v>
      </c>
      <c r="BK20" s="31">
        <v>26</v>
      </c>
      <c r="BL20" s="31">
        <v>18</v>
      </c>
      <c r="BM20" s="31">
        <v>10</v>
      </c>
      <c r="BN20" s="31">
        <v>1</v>
      </c>
      <c r="BO20" s="31">
        <v>0</v>
      </c>
      <c r="BP20" s="31">
        <v>0</v>
      </c>
      <c r="BQ20" s="31">
        <v>9</v>
      </c>
      <c r="BR20" s="31">
        <v>14</v>
      </c>
      <c r="BS20" s="31">
        <v>4</v>
      </c>
      <c r="BT20" s="31">
        <v>2</v>
      </c>
      <c r="BU20" s="31">
        <v>2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21">
        <v>17</v>
      </c>
      <c r="CI20" s="21">
        <v>32</v>
      </c>
      <c r="CJ20" s="21">
        <v>45</v>
      </c>
      <c r="CK20" s="21">
        <v>27</v>
      </c>
      <c r="CL20" s="21">
        <v>13</v>
      </c>
      <c r="CM20" s="21">
        <v>3</v>
      </c>
      <c r="CN20" s="21">
        <v>5</v>
      </c>
      <c r="CO20" s="21">
        <v>80</v>
      </c>
      <c r="CP20" s="21">
        <v>31</v>
      </c>
      <c r="CQ20" s="21">
        <v>31</v>
      </c>
      <c r="CR20" s="21">
        <v>0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DD20" t="e">
        <v>#DIV/0!</v>
      </c>
      <c r="DE20" t="e">
        <v>#DIV/0!</v>
      </c>
      <c r="DF20" t="e">
        <v>#DIV/0!</v>
      </c>
    </row>
    <row r="21" spans="1:110" x14ac:dyDescent="0.25">
      <c r="CR21" s="21">
        <v>0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DD21" t="e">
        <v>#DIV/0!</v>
      </c>
      <c r="DE21" t="e">
        <v>#DIV/0!</v>
      </c>
      <c r="DF21" t="e">
        <v>#DIV/0!</v>
      </c>
    </row>
    <row r="22" spans="1:110" x14ac:dyDescent="0.25">
      <c r="A22" s="22" t="s">
        <v>3361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DD22" t="e">
        <v>#DIV/0!</v>
      </c>
      <c r="DE22" t="e">
        <v>#DIV/0!</v>
      </c>
      <c r="DF22" t="e">
        <v>#DIV/0!</v>
      </c>
    </row>
    <row r="23" spans="1:110" x14ac:dyDescent="0.25">
      <c r="A23" t="s">
        <v>1173</v>
      </c>
      <c r="B23" t="s">
        <v>2980</v>
      </c>
      <c r="E23" s="17">
        <v>365342</v>
      </c>
      <c r="F23" s="17">
        <v>366680</v>
      </c>
      <c r="G23" s="17">
        <v>366413</v>
      </c>
      <c r="H23" s="17">
        <v>367846</v>
      </c>
      <c r="I23" s="17">
        <v>369341</v>
      </c>
      <c r="J23" s="17">
        <v>372255</v>
      </c>
      <c r="K23" s="17">
        <v>375632</v>
      </c>
      <c r="L23" s="17">
        <v>379120</v>
      </c>
      <c r="M23" s="17">
        <v>382000</v>
      </c>
      <c r="N23" s="17">
        <v>384406</v>
      </c>
      <c r="O23" s="17">
        <v>387977</v>
      </c>
      <c r="P23" s="17">
        <v>391045</v>
      </c>
      <c r="Q23" s="17">
        <v>394610</v>
      </c>
      <c r="R23" s="17">
        <v>398226</v>
      </c>
      <c r="S23" s="17">
        <v>403013</v>
      </c>
      <c r="T23" s="17">
        <v>407757</v>
      </c>
      <c r="U23" s="18">
        <v>184</v>
      </c>
      <c r="V23" s="18">
        <v>164</v>
      </c>
      <c r="W23" s="18">
        <v>193</v>
      </c>
      <c r="X23" s="18">
        <v>291</v>
      </c>
      <c r="Y23" s="18">
        <v>341</v>
      </c>
      <c r="Z23" s="18">
        <v>570</v>
      </c>
      <c r="AA23" s="18">
        <v>890</v>
      </c>
      <c r="AB23" s="18">
        <v>762</v>
      </c>
      <c r="AC23" s="18">
        <v>698</v>
      </c>
      <c r="AD23" s="18">
        <v>929</v>
      </c>
      <c r="AE23" s="18">
        <v>848</v>
      </c>
      <c r="AF23" s="18">
        <v>741</v>
      </c>
      <c r="AG23" s="18">
        <v>654</v>
      </c>
      <c r="AH23" s="18">
        <v>621</v>
      </c>
      <c r="AI23" s="18">
        <v>547</v>
      </c>
      <c r="AJ23" s="18">
        <v>471</v>
      </c>
      <c r="AK23" s="23">
        <v>5.0363768742712303</v>
      </c>
      <c r="AL23" s="23">
        <v>4.4725646340133087</v>
      </c>
      <c r="AM23" s="23">
        <v>5.2672803639608858</v>
      </c>
      <c r="AN23" s="23">
        <v>7.9109192433790225</v>
      </c>
      <c r="AO23" s="23">
        <v>9.2326603328631265</v>
      </c>
      <c r="AP23" s="23">
        <v>15.312084458234274</v>
      </c>
      <c r="AQ23" s="23">
        <v>23.693402053073221</v>
      </c>
      <c r="AR23" s="23">
        <v>20.099177041569952</v>
      </c>
      <c r="AS23" s="23">
        <v>18.272251308900522</v>
      </c>
      <c r="AT23" s="23">
        <v>24.167156600053069</v>
      </c>
      <c r="AU23" s="23">
        <v>21.856965747969596</v>
      </c>
      <c r="AV23" s="23">
        <v>18.949225792427981</v>
      </c>
      <c r="AW23" s="23">
        <v>16.573325561947239</v>
      </c>
      <c r="AX23" s="23">
        <v>15.594160100043695</v>
      </c>
      <c r="AY23" s="23">
        <v>13.572763161486106</v>
      </c>
      <c r="AZ23" s="23">
        <v>11.550997285147771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4</v>
      </c>
      <c r="BI23" s="20">
        <v>4</v>
      </c>
      <c r="BJ23" s="20">
        <v>47</v>
      </c>
      <c r="BK23" s="20">
        <v>57</v>
      </c>
      <c r="BL23" s="20">
        <v>70</v>
      </c>
      <c r="BM23" s="20">
        <v>31</v>
      </c>
      <c r="BN23" s="20">
        <v>16</v>
      </c>
      <c r="BO23" s="20">
        <v>2</v>
      </c>
      <c r="BP23" s="20">
        <v>12</v>
      </c>
      <c r="BQ23" s="20">
        <v>53</v>
      </c>
      <c r="BR23" s="20">
        <v>77</v>
      </c>
      <c r="BS23" s="20">
        <v>62</v>
      </c>
      <c r="BT23" s="20">
        <v>23</v>
      </c>
      <c r="BU23" s="20">
        <v>13</v>
      </c>
      <c r="BV23" s="16">
        <v>18554</v>
      </c>
      <c r="BW23" s="16">
        <v>30753</v>
      </c>
      <c r="BX23" s="16">
        <v>36436</v>
      </c>
      <c r="BY23" s="16">
        <v>40544</v>
      </c>
      <c r="BZ23" s="16">
        <v>31289</v>
      </c>
      <c r="CA23" s="16">
        <v>52816</v>
      </c>
      <c r="CB23" s="16">
        <v>19448</v>
      </c>
      <c r="CC23" s="16">
        <v>28686</v>
      </c>
      <c r="CD23" s="16">
        <v>35092</v>
      </c>
      <c r="CE23" s="16">
        <v>39902</v>
      </c>
      <c r="CF23" s="16">
        <v>30932</v>
      </c>
      <c r="CG23" s="16">
        <v>43305</v>
      </c>
      <c r="CH23" s="21">
        <v>16</v>
      </c>
      <c r="CI23" s="21">
        <v>100</v>
      </c>
      <c r="CJ23" s="21">
        <v>134</v>
      </c>
      <c r="CK23" s="21">
        <v>132</v>
      </c>
      <c r="CL23" s="21">
        <v>54</v>
      </c>
      <c r="CM23" s="21">
        <v>29</v>
      </c>
      <c r="CN23" s="21">
        <v>6</v>
      </c>
      <c r="CO23" s="21">
        <v>229</v>
      </c>
      <c r="CP23" s="21">
        <v>242</v>
      </c>
      <c r="CQ23" s="21">
        <v>0</v>
      </c>
      <c r="CR23" s="21">
        <v>38002</v>
      </c>
      <c r="CS23" s="21">
        <v>59439</v>
      </c>
      <c r="CT23" s="21">
        <v>71528</v>
      </c>
      <c r="CU23" s="21">
        <v>80446</v>
      </c>
      <c r="CV23" s="21">
        <v>62221</v>
      </c>
      <c r="CW23" s="21">
        <v>96121</v>
      </c>
      <c r="CX23" s="21">
        <v>210392</v>
      </c>
      <c r="CY23" s="21">
        <v>197365</v>
      </c>
      <c r="CZ23" s="19">
        <v>34</v>
      </c>
      <c r="DA23" t="s">
        <v>8027</v>
      </c>
      <c r="DB23" t="s">
        <v>8481</v>
      </c>
      <c r="DD23">
        <v>11.602867783041573</v>
      </c>
      <c r="DE23">
        <v>11.502338491957868</v>
      </c>
      <c r="DF23">
        <v>-0.10052929108370456</v>
      </c>
    </row>
    <row r="24" spans="1:110" x14ac:dyDescent="0.25">
      <c r="A24" t="s">
        <v>462</v>
      </c>
      <c r="B24" t="s">
        <v>2985</v>
      </c>
      <c r="E24" s="17">
        <v>430709</v>
      </c>
      <c r="F24" s="17">
        <v>434212</v>
      </c>
      <c r="G24" s="17">
        <v>437723</v>
      </c>
      <c r="H24" s="17">
        <v>445484</v>
      </c>
      <c r="I24" s="17">
        <v>450454</v>
      </c>
      <c r="J24" s="17">
        <v>459566</v>
      </c>
      <c r="K24" s="17">
        <v>464882</v>
      </c>
      <c r="L24" s="17">
        <v>469980</v>
      </c>
      <c r="M24" s="17">
        <v>475556</v>
      </c>
      <c r="N24" s="17">
        <v>480274</v>
      </c>
      <c r="O24" s="17">
        <v>488035</v>
      </c>
      <c r="P24" s="17">
        <v>494568</v>
      </c>
      <c r="Q24" s="17">
        <v>499265</v>
      </c>
      <c r="R24" s="17">
        <v>502718</v>
      </c>
      <c r="S24" s="17">
        <v>508328</v>
      </c>
      <c r="T24" s="17">
        <v>514204</v>
      </c>
      <c r="U24" s="18">
        <v>273</v>
      </c>
      <c r="V24" s="18">
        <v>330</v>
      </c>
      <c r="W24" s="18">
        <v>279</v>
      </c>
      <c r="X24" s="18">
        <v>364</v>
      </c>
      <c r="Y24" s="18">
        <v>505</v>
      </c>
      <c r="Z24" s="18">
        <v>787</v>
      </c>
      <c r="AA24" s="18">
        <v>1130</v>
      </c>
      <c r="AB24" s="18">
        <v>1111</v>
      </c>
      <c r="AC24" s="18">
        <v>1030</v>
      </c>
      <c r="AD24" s="18">
        <v>1406</v>
      </c>
      <c r="AE24" s="18">
        <v>1378</v>
      </c>
      <c r="AF24" s="18">
        <v>1202</v>
      </c>
      <c r="AG24" s="18">
        <v>1121</v>
      </c>
      <c r="AH24" s="18">
        <v>982</v>
      </c>
      <c r="AI24" s="18">
        <v>1016</v>
      </c>
      <c r="AJ24" s="18">
        <v>857</v>
      </c>
      <c r="AK24" s="23">
        <v>6.338386242219225</v>
      </c>
      <c r="AL24" s="23">
        <v>7.5999742061481488</v>
      </c>
      <c r="AM24" s="23">
        <v>6.3738939923193429</v>
      </c>
      <c r="AN24" s="23">
        <v>8.1708882922843475</v>
      </c>
      <c r="AO24" s="23">
        <v>11.210911658016133</v>
      </c>
      <c r="AP24" s="23">
        <v>17.124852578302136</v>
      </c>
      <c r="AQ24" s="23">
        <v>24.307243558580456</v>
      </c>
      <c r="AR24" s="23">
        <v>23.639303800161709</v>
      </c>
      <c r="AS24" s="23">
        <v>21.658858262749288</v>
      </c>
      <c r="AT24" s="23">
        <v>29.274955546209039</v>
      </c>
      <c r="AU24" s="23">
        <v>28.235679818045838</v>
      </c>
      <c r="AV24" s="23">
        <v>24.304039080571329</v>
      </c>
      <c r="AW24" s="23">
        <v>22.453005918700491</v>
      </c>
      <c r="AX24" s="23">
        <v>19.533814186084445</v>
      </c>
      <c r="AY24" s="23">
        <v>19.987094946569933</v>
      </c>
      <c r="AZ24" s="23">
        <v>16.666537016437054</v>
      </c>
      <c r="BA24" s="20">
        <v>0</v>
      </c>
      <c r="BB24" s="20">
        <v>0</v>
      </c>
      <c r="BC24" s="20">
        <v>1</v>
      </c>
      <c r="BD24" s="20">
        <v>1</v>
      </c>
      <c r="BE24" s="20">
        <v>0</v>
      </c>
      <c r="BF24" s="20">
        <v>0</v>
      </c>
      <c r="BG24" s="20">
        <v>0</v>
      </c>
      <c r="BH24" s="20">
        <v>2</v>
      </c>
      <c r="BI24" s="20">
        <v>13</v>
      </c>
      <c r="BJ24" s="20">
        <v>98</v>
      </c>
      <c r="BK24" s="20">
        <v>87</v>
      </c>
      <c r="BL24" s="20">
        <v>94</v>
      </c>
      <c r="BM24" s="20">
        <v>66</v>
      </c>
      <c r="BN24" s="20">
        <v>32</v>
      </c>
      <c r="BO24" s="20">
        <v>1</v>
      </c>
      <c r="BP24" s="20">
        <v>27</v>
      </c>
      <c r="BQ24" s="20">
        <v>114</v>
      </c>
      <c r="BR24" s="20">
        <v>135</v>
      </c>
      <c r="BS24" s="20">
        <v>111</v>
      </c>
      <c r="BT24" s="20">
        <v>51</v>
      </c>
      <c r="BU24" s="20">
        <v>24</v>
      </c>
      <c r="BV24" s="16">
        <v>29181</v>
      </c>
      <c r="BW24" s="16">
        <v>41002</v>
      </c>
      <c r="BX24" s="16">
        <v>43236</v>
      </c>
      <c r="BY24" s="16">
        <v>45876</v>
      </c>
      <c r="BZ24" s="16">
        <v>36996</v>
      </c>
      <c r="CA24" s="16">
        <v>62425</v>
      </c>
      <c r="CB24" s="16">
        <v>31875</v>
      </c>
      <c r="CC24" s="16">
        <v>43970</v>
      </c>
      <c r="CD24" s="16">
        <v>43563</v>
      </c>
      <c r="CE24" s="16">
        <v>46010</v>
      </c>
      <c r="CF24" s="16">
        <v>36270</v>
      </c>
      <c r="CG24" s="16">
        <v>53800</v>
      </c>
      <c r="CH24" s="21">
        <v>40</v>
      </c>
      <c r="CI24" s="21">
        <v>213</v>
      </c>
      <c r="CJ24" s="21">
        <v>223</v>
      </c>
      <c r="CK24" s="21">
        <v>205</v>
      </c>
      <c r="CL24" s="21">
        <v>117</v>
      </c>
      <c r="CM24" s="21">
        <v>56</v>
      </c>
      <c r="CN24" s="21">
        <v>3</v>
      </c>
      <c r="CO24" s="21">
        <v>392</v>
      </c>
      <c r="CP24" s="21">
        <v>463</v>
      </c>
      <c r="CQ24" s="21">
        <v>2</v>
      </c>
      <c r="CR24" s="21">
        <v>61056</v>
      </c>
      <c r="CS24" s="21">
        <v>84972</v>
      </c>
      <c r="CT24" s="21">
        <v>86799</v>
      </c>
      <c r="CU24" s="21">
        <v>91886</v>
      </c>
      <c r="CV24" s="21">
        <v>73266</v>
      </c>
      <c r="CW24" s="21">
        <v>116225</v>
      </c>
      <c r="CX24" s="21">
        <v>258716</v>
      </c>
      <c r="CY24" s="21">
        <v>255488</v>
      </c>
      <c r="CZ24" s="19">
        <v>26</v>
      </c>
      <c r="DA24" t="s">
        <v>8019</v>
      </c>
      <c r="DB24" t="s">
        <v>9</v>
      </c>
      <c r="DD24">
        <v>15.343186372745491</v>
      </c>
      <c r="DE24">
        <v>17.896071367831908</v>
      </c>
      <c r="DF24">
        <v>2.5528849950864174</v>
      </c>
    </row>
    <row r="25" spans="1:110" x14ac:dyDescent="0.25">
      <c r="A25" t="s">
        <v>425</v>
      </c>
      <c r="B25" t="s">
        <v>2991</v>
      </c>
      <c r="E25" s="17">
        <v>383108</v>
      </c>
      <c r="F25" s="17">
        <v>383945</v>
      </c>
      <c r="G25" s="17">
        <v>385703</v>
      </c>
      <c r="H25" s="17">
        <v>388920</v>
      </c>
      <c r="I25" s="17">
        <v>392813</v>
      </c>
      <c r="J25" s="17">
        <v>395569</v>
      </c>
      <c r="K25" s="17">
        <v>398242</v>
      </c>
      <c r="L25" s="17">
        <v>400901</v>
      </c>
      <c r="M25" s="17">
        <v>401766</v>
      </c>
      <c r="N25" s="17">
        <v>402767</v>
      </c>
      <c r="O25" s="17">
        <v>403654</v>
      </c>
      <c r="P25" s="17">
        <v>404301</v>
      </c>
      <c r="Q25" s="17">
        <v>404579</v>
      </c>
      <c r="R25" s="17">
        <v>404065</v>
      </c>
      <c r="S25" s="17">
        <v>404581</v>
      </c>
      <c r="T25" s="17">
        <v>405166</v>
      </c>
      <c r="U25" s="18">
        <v>209</v>
      </c>
      <c r="V25" s="18">
        <v>233</v>
      </c>
      <c r="W25" s="18">
        <v>251</v>
      </c>
      <c r="X25" s="18">
        <v>286</v>
      </c>
      <c r="Y25" s="18">
        <v>323</v>
      </c>
      <c r="Z25" s="18">
        <v>472</v>
      </c>
      <c r="AA25" s="18">
        <v>759</v>
      </c>
      <c r="AB25" s="18">
        <v>864</v>
      </c>
      <c r="AC25" s="18">
        <v>833</v>
      </c>
      <c r="AD25" s="18">
        <v>1087</v>
      </c>
      <c r="AE25" s="18">
        <v>1094</v>
      </c>
      <c r="AF25" s="18">
        <v>1109</v>
      </c>
      <c r="AG25" s="18">
        <v>1038</v>
      </c>
      <c r="AH25" s="18">
        <v>953</v>
      </c>
      <c r="AI25" s="18">
        <v>900</v>
      </c>
      <c r="AJ25" s="18">
        <v>705</v>
      </c>
      <c r="AK25" s="23">
        <v>5.4553807281497644</v>
      </c>
      <c r="AL25" s="23">
        <v>6.0685775306358982</v>
      </c>
      <c r="AM25" s="23">
        <v>6.5075978148990288</v>
      </c>
      <c r="AN25" s="23">
        <v>7.353697418492235</v>
      </c>
      <c r="AO25" s="23">
        <v>8.2227421190235557</v>
      </c>
      <c r="AP25" s="23">
        <v>11.932178709656219</v>
      </c>
      <c r="AQ25" s="23">
        <v>19.058763264547686</v>
      </c>
      <c r="AR25" s="23">
        <v>21.551455346831261</v>
      </c>
      <c r="AS25" s="23">
        <v>20.733461766301776</v>
      </c>
      <c r="AT25" s="23">
        <v>26.988308376803463</v>
      </c>
      <c r="AU25" s="23">
        <v>27.102419398792033</v>
      </c>
      <c r="AV25" s="23">
        <v>27.430058298149152</v>
      </c>
      <c r="AW25" s="23">
        <v>25.656299511343889</v>
      </c>
      <c r="AX25" s="23">
        <v>23.585314243995395</v>
      </c>
      <c r="AY25" s="23">
        <v>22.245236429787855</v>
      </c>
      <c r="AZ25" s="23">
        <v>17.400275442658071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1</v>
      </c>
      <c r="BI25" s="20">
        <v>11</v>
      </c>
      <c r="BJ25" s="20">
        <v>59</v>
      </c>
      <c r="BK25" s="20">
        <v>79</v>
      </c>
      <c r="BL25" s="20">
        <v>80</v>
      </c>
      <c r="BM25" s="20">
        <v>46</v>
      </c>
      <c r="BN25" s="20">
        <v>28</v>
      </c>
      <c r="BO25" s="20">
        <v>4</v>
      </c>
      <c r="BP25" s="20">
        <v>18</v>
      </c>
      <c r="BQ25" s="20">
        <v>109</v>
      </c>
      <c r="BR25" s="20">
        <v>94</v>
      </c>
      <c r="BS25" s="20">
        <v>105</v>
      </c>
      <c r="BT25" s="20">
        <v>51</v>
      </c>
      <c r="BU25" s="20">
        <v>20</v>
      </c>
      <c r="BV25" s="16">
        <v>17603</v>
      </c>
      <c r="BW25" s="16">
        <v>25878</v>
      </c>
      <c r="BX25" s="16">
        <v>28763</v>
      </c>
      <c r="BY25" s="16">
        <v>38769</v>
      </c>
      <c r="BZ25" s="16">
        <v>34709</v>
      </c>
      <c r="CA25" s="16">
        <v>61669</v>
      </c>
      <c r="CB25" s="16">
        <v>19356</v>
      </c>
      <c r="CC25" s="16">
        <v>25976</v>
      </c>
      <c r="CD25" s="16">
        <v>27118</v>
      </c>
      <c r="CE25" s="16">
        <v>37629</v>
      </c>
      <c r="CF25" s="16">
        <v>34147</v>
      </c>
      <c r="CG25" s="16">
        <v>53549</v>
      </c>
      <c r="CH25" s="21">
        <v>29</v>
      </c>
      <c r="CI25" s="21">
        <v>168</v>
      </c>
      <c r="CJ25" s="21">
        <v>173</v>
      </c>
      <c r="CK25" s="21">
        <v>185</v>
      </c>
      <c r="CL25" s="21">
        <v>97</v>
      </c>
      <c r="CM25" s="21">
        <v>48</v>
      </c>
      <c r="CN25" s="21">
        <v>5</v>
      </c>
      <c r="CO25" s="21">
        <v>304</v>
      </c>
      <c r="CP25" s="21">
        <v>401</v>
      </c>
      <c r="CQ25" s="21">
        <v>0</v>
      </c>
      <c r="CR25" s="21">
        <v>36959</v>
      </c>
      <c r="CS25" s="21">
        <v>51854</v>
      </c>
      <c r="CT25" s="21">
        <v>55881</v>
      </c>
      <c r="CU25" s="21">
        <v>76398</v>
      </c>
      <c r="CV25" s="21">
        <v>68856</v>
      </c>
      <c r="CW25" s="21">
        <v>115218</v>
      </c>
      <c r="CX25" s="21">
        <v>207391</v>
      </c>
      <c r="CY25" s="21">
        <v>197775</v>
      </c>
      <c r="CZ25" s="19">
        <v>20</v>
      </c>
      <c r="DA25" t="s">
        <v>8013</v>
      </c>
      <c r="DB25" t="s">
        <v>9</v>
      </c>
      <c r="DD25">
        <v>15.371002401719126</v>
      </c>
      <c r="DE25">
        <v>19.335458144278199</v>
      </c>
      <c r="DF25">
        <v>3.964455742559073</v>
      </c>
    </row>
    <row r="26" spans="1:110" x14ac:dyDescent="0.25">
      <c r="A26" t="s">
        <v>754</v>
      </c>
      <c r="B26" t="s">
        <v>2998</v>
      </c>
      <c r="E26" s="17">
        <v>569805</v>
      </c>
      <c r="F26" s="17">
        <v>572597</v>
      </c>
      <c r="G26" s="17">
        <v>576219</v>
      </c>
      <c r="H26" s="17">
        <v>580303</v>
      </c>
      <c r="I26" s="17">
        <v>583682</v>
      </c>
      <c r="J26" s="17">
        <v>587601</v>
      </c>
      <c r="K26" s="17">
        <v>591785</v>
      </c>
      <c r="L26" s="17">
        <v>596188</v>
      </c>
      <c r="M26" s="17">
        <v>601456</v>
      </c>
      <c r="N26" s="17">
        <v>605999</v>
      </c>
      <c r="O26" s="17">
        <v>610672</v>
      </c>
      <c r="P26" s="17">
        <v>614185</v>
      </c>
      <c r="Q26" s="17">
        <v>617725</v>
      </c>
      <c r="R26" s="17">
        <v>621361</v>
      </c>
      <c r="S26" s="17">
        <v>625782</v>
      </c>
      <c r="T26" s="17">
        <v>628988</v>
      </c>
      <c r="U26" s="18">
        <v>460</v>
      </c>
      <c r="V26" s="18">
        <v>433</v>
      </c>
      <c r="W26" s="18">
        <v>389</v>
      </c>
      <c r="X26" s="18">
        <v>478</v>
      </c>
      <c r="Y26" s="18">
        <v>545</v>
      </c>
      <c r="Z26" s="18">
        <v>823</v>
      </c>
      <c r="AA26" s="18">
        <v>1404</v>
      </c>
      <c r="AB26" s="18">
        <v>1418</v>
      </c>
      <c r="AC26" s="18">
        <v>1542</v>
      </c>
      <c r="AD26" s="18">
        <v>2158</v>
      </c>
      <c r="AE26" s="18">
        <v>2261</v>
      </c>
      <c r="AF26" s="18">
        <v>1857</v>
      </c>
      <c r="AG26" s="18">
        <v>1710</v>
      </c>
      <c r="AH26" s="18">
        <v>1536</v>
      </c>
      <c r="AI26" s="18">
        <v>1424</v>
      </c>
      <c r="AJ26" s="18">
        <v>1164</v>
      </c>
      <c r="AK26" s="23">
        <v>8.0729372329130129</v>
      </c>
      <c r="AL26" s="23">
        <v>7.5620375237732649</v>
      </c>
      <c r="AM26" s="23">
        <v>6.7509054717043346</v>
      </c>
      <c r="AN26" s="23">
        <v>8.2370761481501908</v>
      </c>
      <c r="AO26" s="23">
        <v>9.3372761195308396</v>
      </c>
      <c r="AP26" s="23">
        <v>14.006102780628352</v>
      </c>
      <c r="AQ26" s="23">
        <v>23.724832498289075</v>
      </c>
      <c r="AR26" s="23">
        <v>23.784443833153301</v>
      </c>
      <c r="AS26" s="23">
        <v>25.637785640179828</v>
      </c>
      <c r="AT26" s="23">
        <v>35.610619819504656</v>
      </c>
      <c r="AU26" s="23">
        <v>37.024785809730922</v>
      </c>
      <c r="AV26" s="23">
        <v>30.235189722966204</v>
      </c>
      <c r="AW26" s="23">
        <v>27.682221053057592</v>
      </c>
      <c r="AX26" s="23">
        <v>24.719929316452113</v>
      </c>
      <c r="AY26" s="23">
        <v>22.755528283012293</v>
      </c>
      <c r="AZ26" s="23">
        <v>18.505917441986174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1</v>
      </c>
      <c r="BI26" s="20">
        <v>22</v>
      </c>
      <c r="BJ26" s="20">
        <v>117</v>
      </c>
      <c r="BK26" s="20">
        <v>150</v>
      </c>
      <c r="BL26" s="20">
        <v>125</v>
      </c>
      <c r="BM26" s="20">
        <v>84</v>
      </c>
      <c r="BN26" s="20">
        <v>41</v>
      </c>
      <c r="BO26" s="20">
        <v>1</v>
      </c>
      <c r="BP26" s="20">
        <v>31</v>
      </c>
      <c r="BQ26" s="20">
        <v>163</v>
      </c>
      <c r="BR26" s="20">
        <v>145</v>
      </c>
      <c r="BS26" s="20">
        <v>165</v>
      </c>
      <c r="BT26" s="20">
        <v>81</v>
      </c>
      <c r="BU26" s="20">
        <v>38</v>
      </c>
      <c r="BV26" s="16">
        <v>29072</v>
      </c>
      <c r="BW26" s="16">
        <v>44121</v>
      </c>
      <c r="BX26" s="16">
        <v>48892</v>
      </c>
      <c r="BY26" s="16">
        <v>61739</v>
      </c>
      <c r="BZ26" s="16">
        <v>50955</v>
      </c>
      <c r="CA26" s="16">
        <v>88063</v>
      </c>
      <c r="CB26" s="16">
        <v>30440</v>
      </c>
      <c r="CC26" s="16">
        <v>42585</v>
      </c>
      <c r="CD26" s="16">
        <v>46666</v>
      </c>
      <c r="CE26" s="16">
        <v>60928</v>
      </c>
      <c r="CF26" s="16">
        <v>50876</v>
      </c>
      <c r="CG26" s="16">
        <v>74651</v>
      </c>
      <c r="CH26" s="21">
        <v>53</v>
      </c>
      <c r="CI26" s="21">
        <v>280</v>
      </c>
      <c r="CJ26" s="21">
        <v>295</v>
      </c>
      <c r="CK26" s="21">
        <v>290</v>
      </c>
      <c r="CL26" s="21">
        <v>165</v>
      </c>
      <c r="CM26" s="21">
        <v>79</v>
      </c>
      <c r="CN26" s="21">
        <v>2</v>
      </c>
      <c r="CO26" s="21">
        <v>540</v>
      </c>
      <c r="CP26" s="21">
        <v>624</v>
      </c>
      <c r="CQ26" s="21">
        <v>0</v>
      </c>
      <c r="CR26" s="21">
        <v>59512</v>
      </c>
      <c r="CS26" s="21">
        <v>86706</v>
      </c>
      <c r="CT26" s="21">
        <v>95558</v>
      </c>
      <c r="CU26" s="21">
        <v>122667</v>
      </c>
      <c r="CV26" s="21">
        <v>101831</v>
      </c>
      <c r="CW26" s="21">
        <v>162714</v>
      </c>
      <c r="CX26" s="21">
        <v>322842</v>
      </c>
      <c r="CY26" s="21">
        <v>306146</v>
      </c>
      <c r="CZ26" s="19">
        <v>15</v>
      </c>
      <c r="DA26" t="s">
        <v>8008</v>
      </c>
      <c r="DB26" t="s">
        <v>9</v>
      </c>
      <c r="DD26">
        <v>17.638643000398503</v>
      </c>
      <c r="DE26">
        <v>19.328340178787148</v>
      </c>
      <c r="DF26">
        <v>1.689697178388645</v>
      </c>
    </row>
    <row r="27" spans="1:110" x14ac:dyDescent="0.25">
      <c r="A27" t="s">
        <v>886</v>
      </c>
      <c r="B27" t="s">
        <v>3007</v>
      </c>
      <c r="E27" s="17">
        <v>556682</v>
      </c>
      <c r="F27" s="17">
        <v>561500</v>
      </c>
      <c r="G27" s="17">
        <v>565922</v>
      </c>
      <c r="H27" s="17">
        <v>569707</v>
      </c>
      <c r="I27" s="17">
        <v>574495</v>
      </c>
      <c r="J27" s="17">
        <v>581513</v>
      </c>
      <c r="K27" s="17">
        <v>586223</v>
      </c>
      <c r="L27" s="17">
        <v>592953</v>
      </c>
      <c r="M27" s="17">
        <v>597262</v>
      </c>
      <c r="N27" s="17">
        <v>599292</v>
      </c>
      <c r="O27" s="17">
        <v>603045</v>
      </c>
      <c r="P27" s="17">
        <v>607156</v>
      </c>
      <c r="Q27" s="17">
        <v>612108</v>
      </c>
      <c r="R27" s="17">
        <v>616507</v>
      </c>
      <c r="S27" s="17">
        <v>623151</v>
      </c>
      <c r="T27" s="17">
        <v>630486</v>
      </c>
      <c r="U27" s="18">
        <v>465</v>
      </c>
      <c r="V27" s="18">
        <v>458</v>
      </c>
      <c r="W27" s="18">
        <v>505</v>
      </c>
      <c r="X27" s="18">
        <v>653</v>
      </c>
      <c r="Y27" s="18">
        <v>884</v>
      </c>
      <c r="Z27" s="18">
        <v>1310</v>
      </c>
      <c r="AA27" s="18">
        <v>1882</v>
      </c>
      <c r="AB27" s="18">
        <v>1688</v>
      </c>
      <c r="AC27" s="18">
        <v>1773</v>
      </c>
      <c r="AD27" s="18">
        <v>2139</v>
      </c>
      <c r="AE27" s="18">
        <v>2118</v>
      </c>
      <c r="AF27" s="18">
        <v>1859</v>
      </c>
      <c r="AG27" s="18">
        <v>1837</v>
      </c>
      <c r="AH27" s="18">
        <v>1619</v>
      </c>
      <c r="AI27" s="18">
        <v>1561</v>
      </c>
      <c r="AJ27" s="18">
        <v>1339</v>
      </c>
      <c r="AK27" s="23">
        <v>8.3530633287945371</v>
      </c>
      <c r="AL27" s="23">
        <v>8.1567230632235095</v>
      </c>
      <c r="AM27" s="23">
        <v>8.923491223172098</v>
      </c>
      <c r="AN27" s="23">
        <v>11.4620322376239</v>
      </c>
      <c r="AO27" s="23">
        <v>15.387427218687716</v>
      </c>
      <c r="AP27" s="23">
        <v>22.527441346969027</v>
      </c>
      <c r="AQ27" s="23">
        <v>32.103823971423843</v>
      </c>
      <c r="AR27" s="23">
        <v>28.467686309032928</v>
      </c>
      <c r="AS27" s="23">
        <v>29.685464670446137</v>
      </c>
      <c r="AT27" s="23">
        <v>35.692116697703291</v>
      </c>
      <c r="AU27" s="23">
        <v>35.121757082804763</v>
      </c>
      <c r="AV27" s="23">
        <v>30.618160736285237</v>
      </c>
      <c r="AW27" s="23">
        <v>30.01104380272762</v>
      </c>
      <c r="AX27" s="23">
        <v>26.2608534858485</v>
      </c>
      <c r="AY27" s="23">
        <v>25.05010824021786</v>
      </c>
      <c r="AZ27" s="23">
        <v>21.237584974131067</v>
      </c>
      <c r="BA27" s="20">
        <v>0</v>
      </c>
      <c r="BB27" s="20">
        <v>0</v>
      </c>
      <c r="BC27" s="20">
        <v>0</v>
      </c>
      <c r="BD27" s="20">
        <v>0</v>
      </c>
      <c r="BE27" s="20">
        <v>1</v>
      </c>
      <c r="BF27" s="20">
        <v>0</v>
      </c>
      <c r="BG27" s="20">
        <v>0</v>
      </c>
      <c r="BH27" s="20">
        <v>3</v>
      </c>
      <c r="BI27" s="20">
        <v>27</v>
      </c>
      <c r="BJ27" s="20">
        <v>132</v>
      </c>
      <c r="BK27" s="20">
        <v>181</v>
      </c>
      <c r="BL27" s="20">
        <v>174</v>
      </c>
      <c r="BM27" s="20">
        <v>84</v>
      </c>
      <c r="BN27" s="20">
        <v>44</v>
      </c>
      <c r="BO27" s="20">
        <v>1</v>
      </c>
      <c r="BP27" s="20">
        <v>47</v>
      </c>
      <c r="BQ27" s="20">
        <v>189</v>
      </c>
      <c r="BR27" s="20">
        <v>176</v>
      </c>
      <c r="BS27" s="20">
        <v>171</v>
      </c>
      <c r="BT27" s="20">
        <v>81</v>
      </c>
      <c r="BU27" s="20">
        <v>28</v>
      </c>
      <c r="BV27" s="16">
        <v>31174</v>
      </c>
      <c r="BW27" s="16">
        <v>39296</v>
      </c>
      <c r="BX27" s="16">
        <v>42948</v>
      </c>
      <c r="BY27" s="16">
        <v>56900</v>
      </c>
      <c r="BZ27" s="16">
        <v>53639</v>
      </c>
      <c r="CA27" s="16">
        <v>103495</v>
      </c>
      <c r="CB27" s="16">
        <v>33859</v>
      </c>
      <c r="CC27" s="16">
        <v>40229</v>
      </c>
      <c r="CD27" s="16">
        <v>40296</v>
      </c>
      <c r="CE27" s="16">
        <v>53026</v>
      </c>
      <c r="CF27" s="16">
        <v>49551</v>
      </c>
      <c r="CG27" s="16">
        <v>86073</v>
      </c>
      <c r="CH27" s="21">
        <v>74</v>
      </c>
      <c r="CI27" s="21">
        <v>321</v>
      </c>
      <c r="CJ27" s="21">
        <v>357</v>
      </c>
      <c r="CK27" s="21">
        <v>346</v>
      </c>
      <c r="CL27" s="21">
        <v>165</v>
      </c>
      <c r="CM27" s="21">
        <v>72</v>
      </c>
      <c r="CN27" s="21">
        <v>4</v>
      </c>
      <c r="CO27" s="21">
        <v>645</v>
      </c>
      <c r="CP27" s="21">
        <v>693</v>
      </c>
      <c r="CQ27" s="21">
        <v>1</v>
      </c>
      <c r="CR27" s="21">
        <v>65033</v>
      </c>
      <c r="CS27" s="21">
        <v>79525</v>
      </c>
      <c r="CT27" s="21">
        <v>83244</v>
      </c>
      <c r="CU27" s="21">
        <v>109926</v>
      </c>
      <c r="CV27" s="21">
        <v>103190</v>
      </c>
      <c r="CW27" s="21">
        <v>189568</v>
      </c>
      <c r="CX27" s="21">
        <v>327452</v>
      </c>
      <c r="CY27" s="21">
        <v>303034</v>
      </c>
      <c r="CZ27" s="19">
        <v>4</v>
      </c>
      <c r="DA27" t="s">
        <v>7997</v>
      </c>
      <c r="DB27" t="s">
        <v>8480</v>
      </c>
      <c r="DD27">
        <v>21.28474032616802</v>
      </c>
      <c r="DE27">
        <v>21.163407155857961</v>
      </c>
      <c r="DF27">
        <v>-0.1213331703100593</v>
      </c>
    </row>
    <row r="28" spans="1:110" x14ac:dyDescent="0.25">
      <c r="A28" t="s">
        <v>184</v>
      </c>
      <c r="B28" t="s">
        <v>3016</v>
      </c>
      <c r="E28" s="17">
        <v>310482</v>
      </c>
      <c r="F28" s="17">
        <v>312157</v>
      </c>
      <c r="G28" s="17">
        <v>315631</v>
      </c>
      <c r="H28" s="17">
        <v>318102</v>
      </c>
      <c r="I28" s="17">
        <v>319821</v>
      </c>
      <c r="J28" s="17">
        <v>322637</v>
      </c>
      <c r="K28" s="17">
        <v>325620</v>
      </c>
      <c r="L28" s="17">
        <v>329488</v>
      </c>
      <c r="M28" s="17">
        <v>331812</v>
      </c>
      <c r="N28" s="17">
        <v>332745</v>
      </c>
      <c r="O28" s="17">
        <v>334071</v>
      </c>
      <c r="P28" s="17">
        <v>336283</v>
      </c>
      <c r="Q28" s="17">
        <v>337764</v>
      </c>
      <c r="R28" s="17">
        <v>339403</v>
      </c>
      <c r="S28" s="17">
        <v>341035</v>
      </c>
      <c r="T28" s="17">
        <v>343444</v>
      </c>
      <c r="U28" s="18">
        <v>178</v>
      </c>
      <c r="V28" s="18">
        <v>234</v>
      </c>
      <c r="W28" s="18">
        <v>215</v>
      </c>
      <c r="X28" s="18">
        <v>270</v>
      </c>
      <c r="Y28" s="18">
        <v>354</v>
      </c>
      <c r="Z28" s="18">
        <v>553</v>
      </c>
      <c r="AA28" s="18">
        <v>890</v>
      </c>
      <c r="AB28" s="18">
        <v>892</v>
      </c>
      <c r="AC28" s="18">
        <v>844</v>
      </c>
      <c r="AD28" s="18">
        <v>1133</v>
      </c>
      <c r="AE28" s="18">
        <v>1045</v>
      </c>
      <c r="AF28" s="18">
        <v>823</v>
      </c>
      <c r="AG28" s="18">
        <v>789</v>
      </c>
      <c r="AH28" s="18">
        <v>734</v>
      </c>
      <c r="AI28" s="18">
        <v>707</v>
      </c>
      <c r="AJ28" s="18">
        <v>603</v>
      </c>
      <c r="AK28" s="23">
        <v>5.7330215600260237</v>
      </c>
      <c r="AL28" s="23">
        <v>7.4962278596988057</v>
      </c>
      <c r="AM28" s="23">
        <v>6.8117516973934746</v>
      </c>
      <c r="AN28" s="23">
        <v>8.4878435218892054</v>
      </c>
      <c r="AO28" s="23">
        <v>11.06869154933541</v>
      </c>
      <c r="AP28" s="23">
        <v>17.140005641014515</v>
      </c>
      <c r="AQ28" s="23">
        <v>27.332473435292673</v>
      </c>
      <c r="AR28" s="23">
        <v>27.072306123440004</v>
      </c>
      <c r="AS28" s="23">
        <v>25.436090316203149</v>
      </c>
      <c r="AT28" s="23">
        <v>34.050098423717863</v>
      </c>
      <c r="AU28" s="23">
        <v>31.280775643500931</v>
      </c>
      <c r="AV28" s="23">
        <v>24.473434577424371</v>
      </c>
      <c r="AW28" s="23">
        <v>23.359505453511918</v>
      </c>
      <c r="AX28" s="23">
        <v>21.626208371758647</v>
      </c>
      <c r="AY28" s="23">
        <v>20.731010013634965</v>
      </c>
      <c r="AZ28" s="23">
        <v>17.557447502358464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1</v>
      </c>
      <c r="BI28" s="20">
        <v>7</v>
      </c>
      <c r="BJ28" s="20">
        <v>48</v>
      </c>
      <c r="BK28" s="20">
        <v>69</v>
      </c>
      <c r="BL28" s="20">
        <v>69</v>
      </c>
      <c r="BM28" s="20">
        <v>43</v>
      </c>
      <c r="BN28" s="20">
        <v>24</v>
      </c>
      <c r="BO28" s="20">
        <v>2</v>
      </c>
      <c r="BP28" s="20">
        <v>13</v>
      </c>
      <c r="BQ28" s="20">
        <v>83</v>
      </c>
      <c r="BR28" s="20">
        <v>81</v>
      </c>
      <c r="BS28" s="20">
        <v>89</v>
      </c>
      <c r="BT28" s="20">
        <v>55</v>
      </c>
      <c r="BU28" s="20">
        <v>19</v>
      </c>
      <c r="BV28" s="16">
        <v>12345</v>
      </c>
      <c r="BW28" s="16">
        <v>18365</v>
      </c>
      <c r="BX28" s="16">
        <v>22188</v>
      </c>
      <c r="BY28" s="16">
        <v>30828</v>
      </c>
      <c r="BZ28" s="16">
        <v>30255</v>
      </c>
      <c r="CA28" s="16">
        <v>64004</v>
      </c>
      <c r="CB28" s="16">
        <v>14615</v>
      </c>
      <c r="CC28" s="16">
        <v>18859</v>
      </c>
      <c r="CD28" s="16">
        <v>21221</v>
      </c>
      <c r="CE28" s="16">
        <v>29384</v>
      </c>
      <c r="CF28" s="16">
        <v>27814</v>
      </c>
      <c r="CG28" s="16">
        <v>53566</v>
      </c>
      <c r="CH28" s="21">
        <v>20</v>
      </c>
      <c r="CI28" s="21">
        <v>131</v>
      </c>
      <c r="CJ28" s="21">
        <v>150</v>
      </c>
      <c r="CK28" s="21">
        <v>158</v>
      </c>
      <c r="CL28" s="21">
        <v>98</v>
      </c>
      <c r="CM28" s="21">
        <v>43</v>
      </c>
      <c r="CN28" s="21">
        <v>3</v>
      </c>
      <c r="CO28" s="21">
        <v>261</v>
      </c>
      <c r="CP28" s="21">
        <v>342</v>
      </c>
      <c r="CQ28" s="21">
        <v>0</v>
      </c>
      <c r="CR28" s="21">
        <v>26960</v>
      </c>
      <c r="CS28" s="21">
        <v>37224</v>
      </c>
      <c r="CT28" s="21">
        <v>43409</v>
      </c>
      <c r="CU28" s="21">
        <v>60212</v>
      </c>
      <c r="CV28" s="21">
        <v>58069</v>
      </c>
      <c r="CW28" s="21">
        <v>117570</v>
      </c>
      <c r="CX28" s="21">
        <v>177985</v>
      </c>
      <c r="CY28" s="21">
        <v>165459</v>
      </c>
      <c r="CZ28" s="19">
        <v>19</v>
      </c>
      <c r="DA28" t="s">
        <v>8012</v>
      </c>
      <c r="DB28" t="s">
        <v>9</v>
      </c>
      <c r="DD28">
        <v>15.774300582017299</v>
      </c>
      <c r="DE28">
        <v>19.215102396269348</v>
      </c>
      <c r="DF28">
        <v>3.4408018142520493</v>
      </c>
    </row>
    <row r="29" spans="1:110" x14ac:dyDescent="0.25">
      <c r="A29" t="s">
        <v>305</v>
      </c>
      <c r="B29" t="s">
        <v>3023</v>
      </c>
      <c r="E29" s="17">
        <v>386915</v>
      </c>
      <c r="F29" s="17">
        <v>388569</v>
      </c>
      <c r="G29" s="17">
        <v>391746</v>
      </c>
      <c r="H29" s="17">
        <v>395579</v>
      </c>
      <c r="I29" s="17">
        <v>399320</v>
      </c>
      <c r="J29" s="17">
        <v>403208</v>
      </c>
      <c r="K29" s="17">
        <v>406500</v>
      </c>
      <c r="L29" s="17">
        <v>410845</v>
      </c>
      <c r="M29" s="17">
        <v>414625</v>
      </c>
      <c r="N29" s="17">
        <v>416308</v>
      </c>
      <c r="O29" s="17">
        <v>419630</v>
      </c>
      <c r="P29" s="17">
        <v>422924</v>
      </c>
      <c r="Q29" s="17">
        <v>426518</v>
      </c>
      <c r="R29" s="17">
        <v>429506</v>
      </c>
      <c r="S29" s="17">
        <v>434374</v>
      </c>
      <c r="T29" s="17">
        <v>438191</v>
      </c>
      <c r="U29" s="18">
        <v>287</v>
      </c>
      <c r="V29" s="18">
        <v>282</v>
      </c>
      <c r="W29" s="18">
        <v>273</v>
      </c>
      <c r="X29" s="18">
        <v>429</v>
      </c>
      <c r="Y29" s="18">
        <v>570</v>
      </c>
      <c r="Z29" s="18">
        <v>796</v>
      </c>
      <c r="AA29" s="18">
        <v>1180</v>
      </c>
      <c r="AB29" s="18">
        <v>1109</v>
      </c>
      <c r="AC29" s="18">
        <v>1072</v>
      </c>
      <c r="AD29" s="18">
        <v>1443</v>
      </c>
      <c r="AE29" s="18">
        <v>1404</v>
      </c>
      <c r="AF29" s="18">
        <v>1251</v>
      </c>
      <c r="AG29" s="18">
        <v>1089</v>
      </c>
      <c r="AH29" s="18">
        <v>1014</v>
      </c>
      <c r="AI29" s="18">
        <v>936</v>
      </c>
      <c r="AJ29" s="18">
        <v>865</v>
      </c>
      <c r="AK29" s="23">
        <v>7.4176498714187868</v>
      </c>
      <c r="AL29" s="23">
        <v>7.2573982999158444</v>
      </c>
      <c r="AM29" s="23">
        <v>6.9688012130308934</v>
      </c>
      <c r="AN29" s="23">
        <v>10.844862846612182</v>
      </c>
      <c r="AO29" s="23">
        <v>14.27426625262947</v>
      </c>
      <c r="AP29" s="23">
        <v>19.741671792226342</v>
      </c>
      <c r="AQ29" s="23">
        <v>29.02829028290283</v>
      </c>
      <c r="AR29" s="23">
        <v>26.993148267594833</v>
      </c>
      <c r="AS29" s="23">
        <v>25.854687971058183</v>
      </c>
      <c r="AT29" s="23">
        <v>34.661836909211445</v>
      </c>
      <c r="AU29" s="23">
        <v>33.458046374186786</v>
      </c>
      <c r="AV29" s="23">
        <v>29.579782655985472</v>
      </c>
      <c r="AW29" s="23">
        <v>25.532333922601158</v>
      </c>
      <c r="AX29" s="23">
        <v>23.608517692418729</v>
      </c>
      <c r="AY29" s="23">
        <v>21.548251046333345</v>
      </c>
      <c r="AZ29" s="23">
        <v>19.740250256166831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7</v>
      </c>
      <c r="BI29" s="20">
        <v>15</v>
      </c>
      <c r="BJ29" s="20">
        <v>73</v>
      </c>
      <c r="BK29" s="20">
        <v>99</v>
      </c>
      <c r="BL29" s="20">
        <v>107</v>
      </c>
      <c r="BM29" s="20">
        <v>60</v>
      </c>
      <c r="BN29" s="20">
        <v>31</v>
      </c>
      <c r="BO29" s="20">
        <v>3</v>
      </c>
      <c r="BP29" s="20">
        <v>25</v>
      </c>
      <c r="BQ29" s="20">
        <v>104</v>
      </c>
      <c r="BR29" s="20">
        <v>128</v>
      </c>
      <c r="BS29" s="20">
        <v>127</v>
      </c>
      <c r="BT29" s="20">
        <v>56</v>
      </c>
      <c r="BU29" s="20">
        <v>30</v>
      </c>
      <c r="BV29" s="16">
        <v>18522</v>
      </c>
      <c r="BW29" s="16">
        <v>27042</v>
      </c>
      <c r="BX29" s="16">
        <v>31347</v>
      </c>
      <c r="BY29" s="16">
        <v>40671</v>
      </c>
      <c r="BZ29" s="16">
        <v>37020</v>
      </c>
      <c r="CA29" s="16">
        <v>75164</v>
      </c>
      <c r="CB29" s="16">
        <v>19954</v>
      </c>
      <c r="CC29" s="16">
        <v>26350</v>
      </c>
      <c r="CD29" s="16">
        <v>28597</v>
      </c>
      <c r="CE29" s="16">
        <v>38921</v>
      </c>
      <c r="CF29" s="16">
        <v>34135</v>
      </c>
      <c r="CG29" s="16">
        <v>60468</v>
      </c>
      <c r="CH29" s="21">
        <v>40</v>
      </c>
      <c r="CI29" s="21">
        <v>177</v>
      </c>
      <c r="CJ29" s="21">
        <v>227</v>
      </c>
      <c r="CK29" s="21">
        <v>234</v>
      </c>
      <c r="CL29" s="21">
        <v>116</v>
      </c>
      <c r="CM29" s="21">
        <v>61</v>
      </c>
      <c r="CN29" s="21">
        <v>10</v>
      </c>
      <c r="CO29" s="21">
        <v>392</v>
      </c>
      <c r="CP29" s="21">
        <v>473</v>
      </c>
      <c r="CQ29" s="21">
        <v>0</v>
      </c>
      <c r="CR29" s="21">
        <v>38476</v>
      </c>
      <c r="CS29" s="21">
        <v>53392</v>
      </c>
      <c r="CT29" s="21">
        <v>59944</v>
      </c>
      <c r="CU29" s="21">
        <v>79592</v>
      </c>
      <c r="CV29" s="21">
        <v>71155</v>
      </c>
      <c r="CW29" s="21">
        <v>135632</v>
      </c>
      <c r="CX29" s="21">
        <v>229766</v>
      </c>
      <c r="CY29" s="21">
        <v>208425</v>
      </c>
      <c r="CZ29" s="19">
        <v>9</v>
      </c>
      <c r="DA29" t="s">
        <v>8002</v>
      </c>
      <c r="DB29" t="s">
        <v>8480</v>
      </c>
      <c r="DD29">
        <v>18.807724601175483</v>
      </c>
      <c r="DE29">
        <v>20.586161573078698</v>
      </c>
      <c r="DF29">
        <v>1.7784369719032149</v>
      </c>
    </row>
    <row r="30" spans="1:110" x14ac:dyDescent="0.25">
      <c r="A30" t="s">
        <v>466</v>
      </c>
      <c r="B30" t="s">
        <v>3029</v>
      </c>
      <c r="E30" s="17">
        <v>1012002</v>
      </c>
      <c r="F30" s="17">
        <v>1018727</v>
      </c>
      <c r="G30" s="17">
        <v>1025356</v>
      </c>
      <c r="H30" s="17">
        <v>1031875</v>
      </c>
      <c r="I30" s="17">
        <v>1039409</v>
      </c>
      <c r="J30" s="17">
        <v>1049278</v>
      </c>
      <c r="K30" s="17">
        <v>1058126</v>
      </c>
      <c r="L30" s="17">
        <v>1066408</v>
      </c>
      <c r="M30" s="17">
        <v>1076241</v>
      </c>
      <c r="N30" s="17">
        <v>1083575</v>
      </c>
      <c r="O30" s="17">
        <v>1092870</v>
      </c>
      <c r="P30" s="17">
        <v>1101007</v>
      </c>
      <c r="Q30" s="17">
        <v>1109834</v>
      </c>
      <c r="R30" s="17">
        <v>1118167</v>
      </c>
      <c r="S30" s="17">
        <v>1131693</v>
      </c>
      <c r="T30" s="17">
        <v>1140354</v>
      </c>
      <c r="U30" s="18">
        <v>645</v>
      </c>
      <c r="V30" s="18">
        <v>801</v>
      </c>
      <c r="W30" s="18">
        <v>752</v>
      </c>
      <c r="X30" s="18">
        <v>869</v>
      </c>
      <c r="Y30" s="18">
        <v>1312</v>
      </c>
      <c r="Z30" s="18">
        <v>1940</v>
      </c>
      <c r="AA30" s="18">
        <v>3078</v>
      </c>
      <c r="AB30" s="18">
        <v>2979</v>
      </c>
      <c r="AC30" s="18">
        <v>2896</v>
      </c>
      <c r="AD30" s="18">
        <v>3867</v>
      </c>
      <c r="AE30" s="18">
        <v>3549</v>
      </c>
      <c r="AF30" s="18">
        <v>2950</v>
      </c>
      <c r="AG30" s="18">
        <v>2615</v>
      </c>
      <c r="AH30" s="18">
        <v>2392</v>
      </c>
      <c r="AI30" s="18">
        <v>2430</v>
      </c>
      <c r="AJ30" s="18">
        <v>1971</v>
      </c>
      <c r="AK30" s="23">
        <v>6.3735051907012039</v>
      </c>
      <c r="AL30" s="23">
        <v>7.8627542020580581</v>
      </c>
      <c r="AM30" s="23">
        <v>7.3340381291961041</v>
      </c>
      <c r="AN30" s="23">
        <v>8.4215626892792255</v>
      </c>
      <c r="AO30" s="23">
        <v>12.622557626497365</v>
      </c>
      <c r="AP30" s="23">
        <v>18.488903798611997</v>
      </c>
      <c r="AQ30" s="23">
        <v>29.089163294352471</v>
      </c>
      <c r="AR30" s="23">
        <v>27.934899213059168</v>
      </c>
      <c r="AS30" s="23">
        <v>26.908471243894258</v>
      </c>
      <c r="AT30" s="23">
        <v>35.687423574741018</v>
      </c>
      <c r="AU30" s="23">
        <v>32.474127755359746</v>
      </c>
      <c r="AV30" s="23">
        <v>26.793653446345026</v>
      </c>
      <c r="AW30" s="23">
        <v>23.562082257346596</v>
      </c>
      <c r="AX30" s="23">
        <v>21.392153408211833</v>
      </c>
      <c r="AY30" s="23">
        <v>21.472254401149428</v>
      </c>
      <c r="AZ30" s="23">
        <v>17.28410651429293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6</v>
      </c>
      <c r="BI30" s="20">
        <v>33</v>
      </c>
      <c r="BJ30" s="20">
        <v>202</v>
      </c>
      <c r="BK30" s="20">
        <v>240</v>
      </c>
      <c r="BL30" s="20">
        <v>249</v>
      </c>
      <c r="BM30" s="20">
        <v>123</v>
      </c>
      <c r="BN30" s="20">
        <v>70</v>
      </c>
      <c r="BO30" s="20">
        <v>2</v>
      </c>
      <c r="BP30" s="20">
        <v>53</v>
      </c>
      <c r="BQ30" s="20">
        <v>290</v>
      </c>
      <c r="BR30" s="20">
        <v>300</v>
      </c>
      <c r="BS30" s="20">
        <v>253</v>
      </c>
      <c r="BT30" s="20">
        <v>93</v>
      </c>
      <c r="BU30" s="20">
        <v>57</v>
      </c>
      <c r="BV30" s="16">
        <v>54586</v>
      </c>
      <c r="BW30" s="16">
        <v>86191</v>
      </c>
      <c r="BX30" s="16">
        <v>93276</v>
      </c>
      <c r="BY30" s="16">
        <v>108142</v>
      </c>
      <c r="BZ30" s="16">
        <v>88407</v>
      </c>
      <c r="CA30" s="16">
        <v>159851</v>
      </c>
      <c r="CB30" s="16">
        <v>58782</v>
      </c>
      <c r="CC30" s="16">
        <v>82732</v>
      </c>
      <c r="CD30" s="16">
        <v>88628</v>
      </c>
      <c r="CE30" s="16">
        <v>103639</v>
      </c>
      <c r="CF30" s="16">
        <v>84505</v>
      </c>
      <c r="CG30" s="16">
        <v>131615</v>
      </c>
      <c r="CH30" s="21">
        <v>86</v>
      </c>
      <c r="CI30" s="21">
        <v>492</v>
      </c>
      <c r="CJ30" s="21">
        <v>540</v>
      </c>
      <c r="CK30" s="21">
        <v>502</v>
      </c>
      <c r="CL30" s="21">
        <v>216</v>
      </c>
      <c r="CM30" s="21">
        <v>127</v>
      </c>
      <c r="CN30" s="21">
        <v>8</v>
      </c>
      <c r="CO30" s="21">
        <v>923</v>
      </c>
      <c r="CP30" s="21">
        <v>1048</v>
      </c>
      <c r="CQ30" s="21">
        <v>0</v>
      </c>
      <c r="CR30" s="21">
        <v>113368</v>
      </c>
      <c r="CS30" s="21">
        <v>168923</v>
      </c>
      <c r="CT30" s="21">
        <v>181904</v>
      </c>
      <c r="CU30" s="21">
        <v>211781</v>
      </c>
      <c r="CV30" s="21">
        <v>172912</v>
      </c>
      <c r="CW30" s="21">
        <v>291466</v>
      </c>
      <c r="CX30" s="21">
        <v>590453</v>
      </c>
      <c r="CY30" s="21">
        <v>549901</v>
      </c>
      <c r="CZ30" s="19">
        <v>21</v>
      </c>
      <c r="DA30" t="s">
        <v>8014</v>
      </c>
      <c r="DB30" t="s">
        <v>9</v>
      </c>
      <c r="DD30">
        <v>16.784839452919709</v>
      </c>
      <c r="DE30">
        <v>17.749084177741498</v>
      </c>
      <c r="DF30">
        <v>0.96424472482178913</v>
      </c>
    </row>
    <row r="31" spans="1:110" x14ac:dyDescent="0.25">
      <c r="A31" t="s">
        <v>1052</v>
      </c>
      <c r="B31" t="s">
        <v>3042</v>
      </c>
      <c r="E31" s="17">
        <v>439427</v>
      </c>
      <c r="F31" s="17">
        <v>439960</v>
      </c>
      <c r="G31" s="17">
        <v>441785</v>
      </c>
      <c r="H31" s="17">
        <v>444433</v>
      </c>
      <c r="I31" s="17">
        <v>447879</v>
      </c>
      <c r="J31" s="17">
        <v>452645</v>
      </c>
      <c r="K31" s="17">
        <v>457303</v>
      </c>
      <c r="L31" s="17">
        <v>462150</v>
      </c>
      <c r="M31" s="17">
        <v>465141</v>
      </c>
      <c r="N31" s="17">
        <v>468458</v>
      </c>
      <c r="O31" s="17">
        <v>472096</v>
      </c>
      <c r="P31" s="17">
        <v>476120</v>
      </c>
      <c r="Q31" s="17">
        <v>479742</v>
      </c>
      <c r="R31" s="17">
        <v>482920</v>
      </c>
      <c r="S31" s="17">
        <v>487526</v>
      </c>
      <c r="T31" s="17">
        <v>492363</v>
      </c>
      <c r="U31" s="18">
        <v>248</v>
      </c>
      <c r="V31" s="18">
        <v>240</v>
      </c>
      <c r="W31" s="18">
        <v>319</v>
      </c>
      <c r="X31" s="18">
        <v>345</v>
      </c>
      <c r="Y31" s="18">
        <v>482</v>
      </c>
      <c r="Z31" s="18">
        <v>755</v>
      </c>
      <c r="AA31" s="18">
        <v>1157</v>
      </c>
      <c r="AB31" s="18">
        <v>1090</v>
      </c>
      <c r="AC31" s="18">
        <v>1145</v>
      </c>
      <c r="AD31" s="18">
        <v>1528</v>
      </c>
      <c r="AE31" s="18">
        <v>1470</v>
      </c>
      <c r="AF31" s="18">
        <v>1283</v>
      </c>
      <c r="AG31" s="18">
        <v>1272</v>
      </c>
      <c r="AH31" s="18">
        <v>1086</v>
      </c>
      <c r="AI31" s="18">
        <v>1107</v>
      </c>
      <c r="AJ31" s="18">
        <v>943</v>
      </c>
      <c r="AK31" s="23">
        <v>5.6437132902620908</v>
      </c>
      <c r="AL31" s="23">
        <v>5.4550413673970359</v>
      </c>
      <c r="AM31" s="23">
        <v>7.2207069049424488</v>
      </c>
      <c r="AN31" s="23">
        <v>7.7626998895221551</v>
      </c>
      <c r="AO31" s="23">
        <v>10.761835227818226</v>
      </c>
      <c r="AP31" s="23">
        <v>16.679737984513249</v>
      </c>
      <c r="AQ31" s="23">
        <v>25.300511914419978</v>
      </c>
      <c r="AR31" s="23">
        <v>23.58541599047928</v>
      </c>
      <c r="AS31" s="23">
        <v>24.616191649413835</v>
      </c>
      <c r="AT31" s="23">
        <v>32.617651955991789</v>
      </c>
      <c r="AU31" s="23">
        <v>31.137734698027522</v>
      </c>
      <c r="AV31" s="23">
        <v>26.946988154246828</v>
      </c>
      <c r="AW31" s="23">
        <v>26.514251410132946</v>
      </c>
      <c r="AX31" s="23">
        <v>22.488196802783069</v>
      </c>
      <c r="AY31" s="23">
        <v>22.706481295356557</v>
      </c>
      <c r="AZ31" s="23">
        <v>19.15253583230259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5</v>
      </c>
      <c r="BI31" s="20">
        <v>15</v>
      </c>
      <c r="BJ31" s="20">
        <v>105</v>
      </c>
      <c r="BK31" s="20">
        <v>110</v>
      </c>
      <c r="BL31" s="20">
        <v>105</v>
      </c>
      <c r="BM31" s="20">
        <v>55</v>
      </c>
      <c r="BN31" s="20">
        <v>29</v>
      </c>
      <c r="BO31" s="20">
        <v>0</v>
      </c>
      <c r="BP31" s="20">
        <v>31</v>
      </c>
      <c r="BQ31" s="20">
        <v>122</v>
      </c>
      <c r="BR31" s="20">
        <v>158</v>
      </c>
      <c r="BS31" s="20">
        <v>136</v>
      </c>
      <c r="BT31" s="20">
        <v>45</v>
      </c>
      <c r="BU31" s="20">
        <v>27</v>
      </c>
      <c r="BV31" s="16">
        <v>23893</v>
      </c>
      <c r="BW31" s="16">
        <v>35875</v>
      </c>
      <c r="BX31" s="16">
        <v>37867</v>
      </c>
      <c r="BY31" s="16">
        <v>46915</v>
      </c>
      <c r="BZ31" s="16">
        <v>39641</v>
      </c>
      <c r="CA31" s="16">
        <v>69374</v>
      </c>
      <c r="CB31" s="16">
        <v>24822</v>
      </c>
      <c r="CC31" s="16">
        <v>34835</v>
      </c>
      <c r="CD31" s="16">
        <v>37700</v>
      </c>
      <c r="CE31" s="16">
        <v>45878</v>
      </c>
      <c r="CF31" s="16">
        <v>38093</v>
      </c>
      <c r="CG31" s="16">
        <v>57470</v>
      </c>
      <c r="CH31" s="21">
        <v>46</v>
      </c>
      <c r="CI31" s="21">
        <v>227</v>
      </c>
      <c r="CJ31" s="21">
        <v>268</v>
      </c>
      <c r="CK31" s="21">
        <v>241</v>
      </c>
      <c r="CL31" s="21">
        <v>100</v>
      </c>
      <c r="CM31" s="21">
        <v>56</v>
      </c>
      <c r="CN31" s="21">
        <v>5</v>
      </c>
      <c r="CO31" s="21">
        <v>424</v>
      </c>
      <c r="CP31" s="21">
        <v>519</v>
      </c>
      <c r="CQ31" s="21">
        <v>0</v>
      </c>
      <c r="CR31" s="21">
        <v>48715</v>
      </c>
      <c r="CS31" s="21">
        <v>70710</v>
      </c>
      <c r="CT31" s="21">
        <v>75567</v>
      </c>
      <c r="CU31" s="21">
        <v>92793</v>
      </c>
      <c r="CV31" s="21">
        <v>77734</v>
      </c>
      <c r="CW31" s="21">
        <v>126844</v>
      </c>
      <c r="CX31" s="21">
        <v>253565</v>
      </c>
      <c r="CY31" s="21">
        <v>238798</v>
      </c>
      <c r="CZ31" s="19">
        <v>11</v>
      </c>
      <c r="DA31" t="s">
        <v>8004</v>
      </c>
      <c r="DB31" t="s">
        <v>9</v>
      </c>
      <c r="DD31">
        <v>17.75559259290279</v>
      </c>
      <c r="DE31">
        <v>20.468124544002524</v>
      </c>
      <c r="DF31">
        <v>2.7125319510997343</v>
      </c>
    </row>
    <row r="32" spans="1:110" x14ac:dyDescent="0.25">
      <c r="A32" t="s">
        <v>3362</v>
      </c>
      <c r="B32" t="s">
        <v>3343</v>
      </c>
      <c r="E32" s="17">
        <v>1914044</v>
      </c>
      <c r="F32" s="17">
        <v>1919413</v>
      </c>
      <c r="G32" s="17">
        <v>1929058</v>
      </c>
      <c r="H32" s="17">
        <v>1946763</v>
      </c>
      <c r="I32" s="17">
        <v>1960880</v>
      </c>
      <c r="J32" s="17">
        <v>1975973</v>
      </c>
      <c r="K32" s="17">
        <v>1994727</v>
      </c>
      <c r="L32" s="17">
        <v>2009281</v>
      </c>
      <c r="M32" s="17">
        <v>2027281</v>
      </c>
      <c r="N32" s="17">
        <v>2045086</v>
      </c>
      <c r="O32" s="17">
        <v>2064175</v>
      </c>
      <c r="P32" s="17">
        <v>2083521</v>
      </c>
      <c r="Q32" s="17">
        <v>2095814</v>
      </c>
      <c r="R32" s="17">
        <v>2103545</v>
      </c>
      <c r="S32" s="17">
        <v>2116617</v>
      </c>
      <c r="T32" s="17">
        <v>2134347</v>
      </c>
      <c r="U32" s="18">
        <v>1220</v>
      </c>
      <c r="V32" s="18">
        <v>1271</v>
      </c>
      <c r="W32" s="18">
        <v>1289</v>
      </c>
      <c r="X32" s="18">
        <v>1477</v>
      </c>
      <c r="Y32" s="18">
        <v>1898</v>
      </c>
      <c r="Z32" s="18">
        <v>2893</v>
      </c>
      <c r="AA32" s="18">
        <v>4558</v>
      </c>
      <c r="AB32" s="18">
        <v>4604</v>
      </c>
      <c r="AC32" s="18">
        <v>4929</v>
      </c>
      <c r="AD32" s="18">
        <v>5715</v>
      </c>
      <c r="AE32" s="18">
        <v>5696</v>
      </c>
      <c r="AF32" s="18">
        <v>5514</v>
      </c>
      <c r="AG32" s="18">
        <v>5267</v>
      </c>
      <c r="AH32" s="18">
        <v>5073</v>
      </c>
      <c r="AI32" s="18">
        <v>5157</v>
      </c>
      <c r="AJ32" s="18">
        <v>4055</v>
      </c>
      <c r="AK32" s="23">
        <v>6.3739391570935675</v>
      </c>
      <c r="AL32" s="23">
        <v>6.6218161489997209</v>
      </c>
      <c r="AM32" s="23">
        <v>6.6820178553470138</v>
      </c>
      <c r="AN32" s="23">
        <v>7.5869533168649701</v>
      </c>
      <c r="AO32" s="23">
        <v>9.6793276488107374</v>
      </c>
      <c r="AP32" s="23">
        <v>14.640888311733004</v>
      </c>
      <c r="AQ32" s="23">
        <v>22.850244670072644</v>
      </c>
      <c r="AR32" s="23">
        <v>22.913669118455807</v>
      </c>
      <c r="AS32" s="23">
        <v>24.313353698870557</v>
      </c>
      <c r="AT32" s="23">
        <v>27.945035074319613</v>
      </c>
      <c r="AU32" s="23">
        <v>27.594559569803916</v>
      </c>
      <c r="AV32" s="23">
        <v>26.46481604937027</v>
      </c>
      <c r="AW32" s="23">
        <v>25.1310469345085</v>
      </c>
      <c r="AX32" s="23">
        <v>24.11643202308484</v>
      </c>
      <c r="AY32" s="23">
        <v>24.364351226509097</v>
      </c>
      <c r="AZ32" s="23">
        <v>18.998785108513282</v>
      </c>
      <c r="BA32" s="20">
        <v>0</v>
      </c>
      <c r="BB32" s="20">
        <v>0</v>
      </c>
      <c r="BC32" s="20">
        <v>0</v>
      </c>
      <c r="BD32" s="20">
        <v>1</v>
      </c>
      <c r="BE32" s="20">
        <v>0</v>
      </c>
      <c r="BF32" s="20">
        <v>0</v>
      </c>
      <c r="BG32" s="20">
        <v>0</v>
      </c>
      <c r="BH32" s="20">
        <v>19</v>
      </c>
      <c r="BI32" s="20">
        <v>67</v>
      </c>
      <c r="BJ32" s="20">
        <v>403</v>
      </c>
      <c r="BK32" s="20">
        <v>540</v>
      </c>
      <c r="BL32" s="20">
        <v>522</v>
      </c>
      <c r="BM32" s="20">
        <v>257</v>
      </c>
      <c r="BN32" s="20">
        <v>123</v>
      </c>
      <c r="BO32" s="20">
        <v>12</v>
      </c>
      <c r="BP32" s="20">
        <v>90</v>
      </c>
      <c r="BQ32" s="20">
        <v>516</v>
      </c>
      <c r="BR32" s="20">
        <v>545</v>
      </c>
      <c r="BS32" s="20">
        <v>573</v>
      </c>
      <c r="BT32" s="20">
        <v>268</v>
      </c>
      <c r="BU32" s="20">
        <v>119</v>
      </c>
      <c r="BV32" s="16">
        <v>132130</v>
      </c>
      <c r="BW32" s="16">
        <v>203563</v>
      </c>
      <c r="BX32" s="16">
        <v>178269</v>
      </c>
      <c r="BY32" s="16">
        <v>190836</v>
      </c>
      <c r="BZ32" s="16">
        <v>145550</v>
      </c>
      <c r="CA32" s="16">
        <v>235764</v>
      </c>
      <c r="CB32" s="16">
        <v>136752</v>
      </c>
      <c r="CC32" s="16">
        <v>204820</v>
      </c>
      <c r="CD32" s="16">
        <v>177970</v>
      </c>
      <c r="CE32" s="16">
        <v>187719</v>
      </c>
      <c r="CF32" s="16">
        <v>145680</v>
      </c>
      <c r="CG32" s="16">
        <v>195294</v>
      </c>
      <c r="CH32" s="21">
        <v>157</v>
      </c>
      <c r="CI32" s="21">
        <v>919</v>
      </c>
      <c r="CJ32" s="21">
        <v>1086</v>
      </c>
      <c r="CK32" s="21">
        <v>1095</v>
      </c>
      <c r="CL32" s="21">
        <v>525</v>
      </c>
      <c r="CM32" s="21">
        <v>242</v>
      </c>
      <c r="CN32" s="21">
        <v>31</v>
      </c>
      <c r="CO32" s="21">
        <v>1931</v>
      </c>
      <c r="CP32" s="21">
        <v>2123</v>
      </c>
      <c r="CQ32" s="21">
        <v>1</v>
      </c>
      <c r="CR32" s="21">
        <v>268882</v>
      </c>
      <c r="CS32" s="21">
        <v>408383</v>
      </c>
      <c r="CT32" s="21">
        <v>356239</v>
      </c>
      <c r="CU32" s="21">
        <v>378555</v>
      </c>
      <c r="CV32" s="21">
        <v>291230</v>
      </c>
      <c r="CW32" s="21">
        <v>431058</v>
      </c>
      <c r="CX32" s="21">
        <v>1086112</v>
      </c>
      <c r="CY32" s="21">
        <v>1048235</v>
      </c>
      <c r="CZ32" s="19">
        <v>13</v>
      </c>
      <c r="DA32" t="s">
        <v>8006</v>
      </c>
      <c r="DB32" t="s">
        <v>9</v>
      </c>
      <c r="DD32">
        <v>18.421441756857956</v>
      </c>
      <c r="DE32">
        <v>19.546787071683216</v>
      </c>
      <c r="DF32">
        <v>1.1253453148252603</v>
      </c>
    </row>
    <row r="33" spans="1:110" x14ac:dyDescent="0.25">
      <c r="A33" t="s">
        <v>276</v>
      </c>
      <c r="B33" t="s">
        <v>3049</v>
      </c>
      <c r="E33" s="17">
        <v>954935</v>
      </c>
      <c r="F33" s="17">
        <v>960587</v>
      </c>
      <c r="G33" s="17">
        <v>965410</v>
      </c>
      <c r="H33" s="17">
        <v>971323</v>
      </c>
      <c r="I33" s="17">
        <v>975861</v>
      </c>
      <c r="J33" s="17">
        <v>983562</v>
      </c>
      <c r="K33" s="17">
        <v>993350</v>
      </c>
      <c r="L33" s="17">
        <v>1004104</v>
      </c>
      <c r="M33" s="17">
        <v>1015036</v>
      </c>
      <c r="N33" s="17">
        <v>1023745</v>
      </c>
      <c r="O33" s="17">
        <v>1033319</v>
      </c>
      <c r="P33" s="17">
        <v>1041967</v>
      </c>
      <c r="Q33" s="17">
        <v>1048725</v>
      </c>
      <c r="R33" s="17">
        <v>1056193</v>
      </c>
      <c r="S33" s="17">
        <v>1064677</v>
      </c>
      <c r="T33" s="17">
        <v>1071120</v>
      </c>
      <c r="U33" s="18">
        <v>589</v>
      </c>
      <c r="V33" s="18">
        <v>540</v>
      </c>
      <c r="W33" s="18">
        <v>597</v>
      </c>
      <c r="X33" s="18">
        <v>821</v>
      </c>
      <c r="Y33" s="18">
        <v>1181</v>
      </c>
      <c r="Z33" s="18">
        <v>1780</v>
      </c>
      <c r="AA33" s="18">
        <v>2737</v>
      </c>
      <c r="AB33" s="18">
        <v>2600</v>
      </c>
      <c r="AC33" s="18">
        <v>2426</v>
      </c>
      <c r="AD33" s="18">
        <v>3065</v>
      </c>
      <c r="AE33" s="18">
        <v>2844</v>
      </c>
      <c r="AF33" s="18">
        <v>2549</v>
      </c>
      <c r="AG33" s="18">
        <v>2125</v>
      </c>
      <c r="AH33" s="18">
        <v>2012</v>
      </c>
      <c r="AI33" s="18">
        <v>1870</v>
      </c>
      <c r="AJ33" s="18">
        <v>1420</v>
      </c>
      <c r="AK33" s="23">
        <v>6.1679590757486116</v>
      </c>
      <c r="AL33" s="23">
        <v>5.6215626486721133</v>
      </c>
      <c r="AM33" s="23">
        <v>6.1839011404480999</v>
      </c>
      <c r="AN33" s="23">
        <v>8.4523891640576814</v>
      </c>
      <c r="AO33" s="23">
        <v>12.102133398096656</v>
      </c>
      <c r="AP33" s="23">
        <v>18.097486482804339</v>
      </c>
      <c r="AQ33" s="23">
        <v>27.553228972668244</v>
      </c>
      <c r="AR33" s="23">
        <v>25.893732123365709</v>
      </c>
      <c r="AS33" s="23">
        <v>23.900630125433974</v>
      </c>
      <c r="AT33" s="23">
        <v>29.939096161641817</v>
      </c>
      <c r="AU33" s="23">
        <v>27.522962415285114</v>
      </c>
      <c r="AV33" s="23">
        <v>24.463346727871421</v>
      </c>
      <c r="AW33" s="23">
        <v>20.262699945171516</v>
      </c>
      <c r="AX33" s="23">
        <v>19.04954870937414</v>
      </c>
      <c r="AY33" s="23">
        <v>17.564012371827324</v>
      </c>
      <c r="AZ33" s="23">
        <v>13.2571513929345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14</v>
      </c>
      <c r="BI33" s="20">
        <v>18</v>
      </c>
      <c r="BJ33" s="20">
        <v>132</v>
      </c>
      <c r="BK33" s="20">
        <v>188</v>
      </c>
      <c r="BL33" s="20">
        <v>168</v>
      </c>
      <c r="BM33" s="20">
        <v>89</v>
      </c>
      <c r="BN33" s="20">
        <v>48</v>
      </c>
      <c r="BO33" s="20">
        <v>7</v>
      </c>
      <c r="BP33" s="20">
        <v>33</v>
      </c>
      <c r="BQ33" s="20">
        <v>199</v>
      </c>
      <c r="BR33" s="20">
        <v>205</v>
      </c>
      <c r="BS33" s="20">
        <v>185</v>
      </c>
      <c r="BT33" s="20">
        <v>80</v>
      </c>
      <c r="BU33" s="20">
        <v>54</v>
      </c>
      <c r="BV33" s="16">
        <v>48385</v>
      </c>
      <c r="BW33" s="16">
        <v>75748</v>
      </c>
      <c r="BX33" s="16">
        <v>88354</v>
      </c>
      <c r="BY33" s="16">
        <v>103915</v>
      </c>
      <c r="BZ33" s="16">
        <v>84326</v>
      </c>
      <c r="CA33" s="16">
        <v>153000</v>
      </c>
      <c r="CB33" s="16">
        <v>51632</v>
      </c>
      <c r="CC33" s="16">
        <v>74134</v>
      </c>
      <c r="CD33" s="16">
        <v>82521</v>
      </c>
      <c r="CE33" s="16">
        <v>99905</v>
      </c>
      <c r="CF33" s="16">
        <v>82272</v>
      </c>
      <c r="CG33" s="16">
        <v>126928</v>
      </c>
      <c r="CH33" s="21">
        <v>51</v>
      </c>
      <c r="CI33" s="21">
        <v>331</v>
      </c>
      <c r="CJ33" s="21">
        <v>393</v>
      </c>
      <c r="CK33" s="21">
        <v>353</v>
      </c>
      <c r="CL33" s="21">
        <v>169</v>
      </c>
      <c r="CM33" s="21">
        <v>102</v>
      </c>
      <c r="CN33" s="21">
        <v>21</v>
      </c>
      <c r="CO33" s="21">
        <v>657</v>
      </c>
      <c r="CP33" s="21">
        <v>763</v>
      </c>
      <c r="CQ33" s="21">
        <v>0</v>
      </c>
      <c r="CR33" s="21">
        <v>100017</v>
      </c>
      <c r="CS33" s="21">
        <v>149882</v>
      </c>
      <c r="CT33" s="21">
        <v>170875</v>
      </c>
      <c r="CU33" s="21">
        <v>203820</v>
      </c>
      <c r="CV33" s="21">
        <v>166598</v>
      </c>
      <c r="CW33" s="21">
        <v>279928</v>
      </c>
      <c r="CX33" s="21">
        <v>553728</v>
      </c>
      <c r="CY33" s="21">
        <v>517392</v>
      </c>
      <c r="CZ33" s="19">
        <v>29</v>
      </c>
      <c r="DA33" t="s">
        <v>8022</v>
      </c>
      <c r="DB33" t="s">
        <v>8481</v>
      </c>
      <c r="DD33">
        <v>12.698302254383524</v>
      </c>
      <c r="DE33">
        <v>13.779328478964402</v>
      </c>
      <c r="DF33">
        <v>1.0810262245808779</v>
      </c>
    </row>
    <row r="34" spans="1:110" x14ac:dyDescent="0.25">
      <c r="A34" t="s">
        <v>48</v>
      </c>
      <c r="B34" t="s">
        <v>3061</v>
      </c>
      <c r="E34" s="17">
        <v>791003</v>
      </c>
      <c r="F34" s="17">
        <v>795563</v>
      </c>
      <c r="G34" s="17">
        <v>799807</v>
      </c>
      <c r="H34" s="17">
        <v>803911</v>
      </c>
      <c r="I34" s="17">
        <v>805156</v>
      </c>
      <c r="J34" s="17">
        <v>812402</v>
      </c>
      <c r="K34" s="17">
        <v>819455</v>
      </c>
      <c r="L34" s="17">
        <v>827923</v>
      </c>
      <c r="M34" s="17">
        <v>838163</v>
      </c>
      <c r="N34" s="17">
        <v>847578</v>
      </c>
      <c r="O34" s="17">
        <v>856634</v>
      </c>
      <c r="P34" s="17">
        <v>866461</v>
      </c>
      <c r="Q34" s="17">
        <v>873147</v>
      </c>
      <c r="R34" s="17">
        <v>882289</v>
      </c>
      <c r="S34" s="17">
        <v>893020</v>
      </c>
      <c r="T34" s="17">
        <v>902085</v>
      </c>
      <c r="U34" s="18">
        <v>403</v>
      </c>
      <c r="V34" s="18">
        <v>426</v>
      </c>
      <c r="W34" s="18">
        <v>464</v>
      </c>
      <c r="X34" s="18">
        <v>550</v>
      </c>
      <c r="Y34" s="18">
        <v>812</v>
      </c>
      <c r="Z34" s="18">
        <v>1307</v>
      </c>
      <c r="AA34" s="18">
        <v>2079</v>
      </c>
      <c r="AB34" s="18">
        <v>2113</v>
      </c>
      <c r="AC34" s="18">
        <v>1764</v>
      </c>
      <c r="AD34" s="18">
        <v>2198</v>
      </c>
      <c r="AE34" s="18">
        <v>1995</v>
      </c>
      <c r="AF34" s="18">
        <v>1796</v>
      </c>
      <c r="AG34" s="18">
        <v>1676</v>
      </c>
      <c r="AH34" s="18">
        <v>1543</v>
      </c>
      <c r="AI34" s="18">
        <v>1520</v>
      </c>
      <c r="AJ34" s="18">
        <v>1343</v>
      </c>
      <c r="AK34" s="23">
        <v>5.0947973648646085</v>
      </c>
      <c r="AL34" s="23">
        <v>5.3546984965364146</v>
      </c>
      <c r="AM34" s="23">
        <v>5.8013995876505211</v>
      </c>
      <c r="AN34" s="23">
        <v>6.8415533560307047</v>
      </c>
      <c r="AO34" s="23">
        <v>10.085002161071891</v>
      </c>
      <c r="AP34" s="23">
        <v>16.088094317837719</v>
      </c>
      <c r="AQ34" s="23">
        <v>25.37052065092043</v>
      </c>
      <c r="AR34" s="23">
        <v>25.5216970660315</v>
      </c>
      <c r="AS34" s="23">
        <v>21.046025653721294</v>
      </c>
      <c r="AT34" s="23">
        <v>25.932716516945931</v>
      </c>
      <c r="AU34" s="23">
        <v>23.288825799583019</v>
      </c>
      <c r="AV34" s="23">
        <v>20.727995835934912</v>
      </c>
      <c r="AW34" s="23">
        <v>19.194935102565776</v>
      </c>
      <c r="AX34" s="23">
        <v>17.488600673928836</v>
      </c>
      <c r="AY34" s="23">
        <v>17.020895388681105</v>
      </c>
      <c r="AZ34" s="23">
        <v>14.887732309039613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4</v>
      </c>
      <c r="BI34" s="20">
        <v>24</v>
      </c>
      <c r="BJ34" s="20">
        <v>122</v>
      </c>
      <c r="BK34" s="20">
        <v>162</v>
      </c>
      <c r="BL34" s="20">
        <v>163</v>
      </c>
      <c r="BM34" s="20">
        <v>89</v>
      </c>
      <c r="BN34" s="20">
        <v>47</v>
      </c>
      <c r="BO34" s="20">
        <v>1</v>
      </c>
      <c r="BP34" s="20">
        <v>30</v>
      </c>
      <c r="BQ34" s="20">
        <v>166</v>
      </c>
      <c r="BR34" s="20">
        <v>225</v>
      </c>
      <c r="BS34" s="20">
        <v>178</v>
      </c>
      <c r="BT34" s="20">
        <v>90</v>
      </c>
      <c r="BU34" s="20">
        <v>42</v>
      </c>
      <c r="BV34" s="16">
        <v>44252</v>
      </c>
      <c r="BW34" s="16">
        <v>78385</v>
      </c>
      <c r="BX34" s="16">
        <v>84619</v>
      </c>
      <c r="BY34" s="16">
        <v>86931</v>
      </c>
      <c r="BZ34" s="16">
        <v>64226</v>
      </c>
      <c r="CA34" s="16">
        <v>107604</v>
      </c>
      <c r="CB34" s="16">
        <v>45794</v>
      </c>
      <c r="CC34" s="16">
        <v>73655</v>
      </c>
      <c r="CD34" s="16">
        <v>81396</v>
      </c>
      <c r="CE34" s="16">
        <v>84912</v>
      </c>
      <c r="CF34" s="16">
        <v>63587</v>
      </c>
      <c r="CG34" s="16">
        <v>86724</v>
      </c>
      <c r="CH34" s="21">
        <v>54</v>
      </c>
      <c r="CI34" s="21">
        <v>288</v>
      </c>
      <c r="CJ34" s="21">
        <v>387</v>
      </c>
      <c r="CK34" s="21">
        <v>341</v>
      </c>
      <c r="CL34" s="21">
        <v>179</v>
      </c>
      <c r="CM34" s="21">
        <v>89</v>
      </c>
      <c r="CN34" s="21">
        <v>5</v>
      </c>
      <c r="CO34" s="21">
        <v>611</v>
      </c>
      <c r="CP34" s="21">
        <v>732</v>
      </c>
      <c r="CQ34" s="21">
        <v>0</v>
      </c>
      <c r="CR34" s="21">
        <v>90046</v>
      </c>
      <c r="CS34" s="21">
        <v>152040</v>
      </c>
      <c r="CT34" s="21">
        <v>166015</v>
      </c>
      <c r="CU34" s="21">
        <v>171843</v>
      </c>
      <c r="CV34" s="21">
        <v>127813</v>
      </c>
      <c r="CW34" s="21">
        <v>194328</v>
      </c>
      <c r="CX34" s="21">
        <v>466017</v>
      </c>
      <c r="CY34" s="21">
        <v>436068</v>
      </c>
      <c r="CZ34" s="19">
        <v>27</v>
      </c>
      <c r="DA34" t="s">
        <v>8020</v>
      </c>
      <c r="DB34" t="s">
        <v>8481</v>
      </c>
      <c r="DD34">
        <v>14.011576176192705</v>
      </c>
      <c r="DE34">
        <v>15.707581483078943</v>
      </c>
      <c r="DF34">
        <v>1.6960053068862386</v>
      </c>
    </row>
    <row r="35" spans="1:110" x14ac:dyDescent="0.25">
      <c r="A35" t="s">
        <v>3368</v>
      </c>
      <c r="B35" t="s">
        <v>3349</v>
      </c>
      <c r="E35" s="17">
        <v>2200514</v>
      </c>
      <c r="F35" s="17">
        <v>2256900</v>
      </c>
      <c r="G35" s="17">
        <v>2284069</v>
      </c>
      <c r="H35" s="17">
        <v>2288575</v>
      </c>
      <c r="I35" s="17">
        <v>2304354</v>
      </c>
      <c r="J35" s="17">
        <v>2343114</v>
      </c>
      <c r="K35" s="17">
        <v>2373112</v>
      </c>
      <c r="L35" s="17">
        <v>2407583</v>
      </c>
      <c r="M35" s="17">
        <v>2447656</v>
      </c>
      <c r="N35" s="17">
        <v>2493084</v>
      </c>
      <c r="O35" s="17">
        <v>2528639</v>
      </c>
      <c r="P35" s="17">
        <v>2583242</v>
      </c>
      <c r="Q35" s="17">
        <v>2612066</v>
      </c>
      <c r="R35" s="17">
        <v>2647460</v>
      </c>
      <c r="S35" s="17">
        <v>2693760</v>
      </c>
      <c r="T35" s="17">
        <v>2754444</v>
      </c>
      <c r="U35" s="18">
        <v>848</v>
      </c>
      <c r="V35" s="18">
        <v>828</v>
      </c>
      <c r="W35" s="18">
        <v>998</v>
      </c>
      <c r="X35" s="18">
        <v>1471</v>
      </c>
      <c r="Y35" s="18">
        <v>2368</v>
      </c>
      <c r="Z35" s="18">
        <v>3285</v>
      </c>
      <c r="AA35" s="18">
        <v>4789</v>
      </c>
      <c r="AB35" s="18">
        <v>4630</v>
      </c>
      <c r="AC35" s="18">
        <v>4092</v>
      </c>
      <c r="AD35" s="18">
        <v>4546</v>
      </c>
      <c r="AE35" s="18">
        <v>4358</v>
      </c>
      <c r="AF35" s="18">
        <v>4171</v>
      </c>
      <c r="AG35" s="18">
        <v>3572</v>
      </c>
      <c r="AH35" s="18">
        <v>3365</v>
      </c>
      <c r="AI35" s="18">
        <v>3381</v>
      </c>
      <c r="AJ35" s="18">
        <v>3084</v>
      </c>
      <c r="AK35" s="23">
        <v>3.8536451029168641</v>
      </c>
      <c r="AL35" s="23">
        <v>3.6687491692144092</v>
      </c>
      <c r="AM35" s="23">
        <v>4.3693951452429847</v>
      </c>
      <c r="AN35" s="23">
        <v>6.4275804813038686</v>
      </c>
      <c r="AO35" s="23">
        <v>10.276198882636956</v>
      </c>
      <c r="AP35" s="23">
        <v>14.019804414125817</v>
      </c>
      <c r="AQ35" s="23">
        <v>20.180252765145514</v>
      </c>
      <c r="AR35" s="23">
        <v>19.230905019681565</v>
      </c>
      <c r="AS35" s="23">
        <v>16.718035540942026</v>
      </c>
      <c r="AT35" s="23">
        <v>18.23444376523214</v>
      </c>
      <c r="AU35" s="23">
        <v>17.234567686411545</v>
      </c>
      <c r="AV35" s="23">
        <v>16.146377304178237</v>
      </c>
      <c r="AW35" s="23">
        <v>13.674999023761268</v>
      </c>
      <c r="AX35" s="23">
        <v>12.710295906264873</v>
      </c>
      <c r="AY35" s="23">
        <v>12.551229508196721</v>
      </c>
      <c r="AZ35" s="23">
        <v>11.196451988132631</v>
      </c>
      <c r="BA35" s="20">
        <v>0</v>
      </c>
      <c r="BB35" s="20">
        <v>0</v>
      </c>
      <c r="BC35" s="20">
        <v>0</v>
      </c>
      <c r="BD35" s="20">
        <v>0</v>
      </c>
      <c r="BE35" s="20">
        <v>1</v>
      </c>
      <c r="BF35" s="20">
        <v>1</v>
      </c>
      <c r="BG35" s="20">
        <v>0</v>
      </c>
      <c r="BH35" s="20">
        <v>15</v>
      </c>
      <c r="BI35" s="20">
        <v>20</v>
      </c>
      <c r="BJ35" s="20">
        <v>248</v>
      </c>
      <c r="BK35" s="20">
        <v>442</v>
      </c>
      <c r="BL35" s="20">
        <v>469</v>
      </c>
      <c r="BM35" s="20">
        <v>229</v>
      </c>
      <c r="BN35" s="20">
        <v>107</v>
      </c>
      <c r="BO35" s="20">
        <v>4</v>
      </c>
      <c r="BP35" s="20">
        <v>43</v>
      </c>
      <c r="BQ35" s="20">
        <v>300</v>
      </c>
      <c r="BR35" s="20">
        <v>418</v>
      </c>
      <c r="BS35" s="20">
        <v>474</v>
      </c>
      <c r="BT35" s="20">
        <v>223</v>
      </c>
      <c r="BU35" s="20">
        <v>90</v>
      </c>
      <c r="BV35" s="16">
        <v>172548</v>
      </c>
      <c r="BW35" s="16">
        <v>415301</v>
      </c>
      <c r="BX35" s="16">
        <v>270996</v>
      </c>
      <c r="BY35" s="16">
        <v>207400</v>
      </c>
      <c r="BZ35" s="16">
        <v>138547</v>
      </c>
      <c r="CA35" s="16">
        <v>171944</v>
      </c>
      <c r="CB35" s="16">
        <v>162886</v>
      </c>
      <c r="CC35" s="16">
        <v>432769</v>
      </c>
      <c r="CD35" s="16">
        <v>301378</v>
      </c>
      <c r="CE35" s="16">
        <v>210838</v>
      </c>
      <c r="CF35" s="16">
        <v>130189</v>
      </c>
      <c r="CG35" s="16">
        <v>139648</v>
      </c>
      <c r="CH35" s="21">
        <v>63</v>
      </c>
      <c r="CI35" s="21">
        <v>548</v>
      </c>
      <c r="CJ35" s="21">
        <v>860</v>
      </c>
      <c r="CK35" s="21">
        <v>944</v>
      </c>
      <c r="CL35" s="21">
        <v>453</v>
      </c>
      <c r="CM35" s="21">
        <v>197</v>
      </c>
      <c r="CN35" s="21">
        <v>19</v>
      </c>
      <c r="CO35" s="21">
        <v>1530</v>
      </c>
      <c r="CP35" s="21">
        <v>1552</v>
      </c>
      <c r="CQ35" s="21">
        <v>2</v>
      </c>
      <c r="CR35" s="21">
        <v>335434</v>
      </c>
      <c r="CS35" s="21">
        <v>848070</v>
      </c>
      <c r="CT35" s="21">
        <v>572374</v>
      </c>
      <c r="CU35" s="21">
        <v>418238</v>
      </c>
      <c r="CV35" s="21">
        <v>268736</v>
      </c>
      <c r="CW35" s="21">
        <v>311592</v>
      </c>
      <c r="CX35" s="21">
        <v>1376736</v>
      </c>
      <c r="CY35" s="21">
        <v>1377708</v>
      </c>
      <c r="CZ35" s="19">
        <v>35</v>
      </c>
      <c r="DA35" t="s">
        <v>8028</v>
      </c>
      <c r="DB35" t="s">
        <v>8481</v>
      </c>
      <c r="DD35">
        <v>11.105401144509576</v>
      </c>
      <c r="DE35">
        <v>11.273040001859471</v>
      </c>
      <c r="DF35">
        <v>0.16763885734989437</v>
      </c>
    </row>
    <row r="36" spans="1:110" x14ac:dyDescent="0.25">
      <c r="A36" t="s">
        <v>363</v>
      </c>
      <c r="B36" t="s">
        <v>3068</v>
      </c>
      <c r="E36" s="17">
        <v>1019566</v>
      </c>
      <c r="F36" s="17">
        <v>1025149</v>
      </c>
      <c r="G36" s="17">
        <v>1031528</v>
      </c>
      <c r="H36" s="17">
        <v>1040214</v>
      </c>
      <c r="I36" s="17">
        <v>1050548</v>
      </c>
      <c r="J36" s="17">
        <v>1063275</v>
      </c>
      <c r="K36" s="17">
        <v>1076270</v>
      </c>
      <c r="L36" s="17">
        <v>1092211</v>
      </c>
      <c r="M36" s="17">
        <v>1105752</v>
      </c>
      <c r="N36" s="17">
        <v>1116615</v>
      </c>
      <c r="O36" s="17">
        <v>1131287</v>
      </c>
      <c r="P36" s="17">
        <v>1143723</v>
      </c>
      <c r="Q36" s="17">
        <v>1155897</v>
      </c>
      <c r="R36" s="17">
        <v>1167474</v>
      </c>
      <c r="S36" s="17">
        <v>1182104</v>
      </c>
      <c r="T36" s="17">
        <v>1194332</v>
      </c>
      <c r="U36" s="18">
        <v>594</v>
      </c>
      <c r="V36" s="18">
        <v>643</v>
      </c>
      <c r="W36" s="18">
        <v>631</v>
      </c>
      <c r="X36" s="18">
        <v>764</v>
      </c>
      <c r="Y36" s="18">
        <v>1171</v>
      </c>
      <c r="Z36" s="18">
        <v>1772</v>
      </c>
      <c r="AA36" s="18">
        <v>3012</v>
      </c>
      <c r="AB36" s="18">
        <v>3110</v>
      </c>
      <c r="AC36" s="18">
        <v>2727</v>
      </c>
      <c r="AD36" s="18">
        <v>3675</v>
      </c>
      <c r="AE36" s="18">
        <v>3554</v>
      </c>
      <c r="AF36" s="18">
        <v>3146</v>
      </c>
      <c r="AG36" s="18">
        <v>2762</v>
      </c>
      <c r="AH36" s="18">
        <v>2470</v>
      </c>
      <c r="AI36" s="18">
        <v>2459</v>
      </c>
      <c r="AJ36" s="18">
        <v>2169</v>
      </c>
      <c r="AK36" s="23">
        <v>5.8260083211876426</v>
      </c>
      <c r="AL36" s="23">
        <v>6.2722589594293119</v>
      </c>
      <c r="AM36" s="23">
        <v>6.1171388464491514</v>
      </c>
      <c r="AN36" s="23">
        <v>7.3446425447071464</v>
      </c>
      <c r="AO36" s="23">
        <v>11.146563507807352</v>
      </c>
      <c r="AP36" s="23">
        <v>16.665491053584443</v>
      </c>
      <c r="AQ36" s="23">
        <v>27.985542661228131</v>
      </c>
      <c r="AR36" s="23">
        <v>28.474351567600031</v>
      </c>
      <c r="AS36" s="23">
        <v>24.661949514900268</v>
      </c>
      <c r="AT36" s="23">
        <v>32.911970553861451</v>
      </c>
      <c r="AU36" s="23">
        <v>31.415547071609591</v>
      </c>
      <c r="AV36" s="23">
        <v>27.506660266515581</v>
      </c>
      <c r="AW36" s="23">
        <v>23.894862604540023</v>
      </c>
      <c r="AX36" s="23">
        <v>21.156788074081305</v>
      </c>
      <c r="AY36" s="23">
        <v>20.801892219297116</v>
      </c>
      <c r="AZ36" s="23">
        <v>18.160779414769092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32</v>
      </c>
      <c r="BI36" s="20">
        <v>39</v>
      </c>
      <c r="BJ36" s="20">
        <v>214</v>
      </c>
      <c r="BK36" s="20">
        <v>274</v>
      </c>
      <c r="BL36" s="20">
        <v>227</v>
      </c>
      <c r="BM36" s="20">
        <v>152</v>
      </c>
      <c r="BN36" s="20">
        <v>103</v>
      </c>
      <c r="BO36" s="20">
        <v>3</v>
      </c>
      <c r="BP36" s="20">
        <v>61</v>
      </c>
      <c r="BQ36" s="20">
        <v>297</v>
      </c>
      <c r="BR36" s="20">
        <v>311</v>
      </c>
      <c r="BS36" s="20">
        <v>263</v>
      </c>
      <c r="BT36" s="20">
        <v>136</v>
      </c>
      <c r="BU36" s="20">
        <v>57</v>
      </c>
      <c r="BV36" s="16">
        <v>63226</v>
      </c>
      <c r="BW36" s="16">
        <v>90022</v>
      </c>
      <c r="BX36" s="16">
        <v>96202</v>
      </c>
      <c r="BY36" s="16">
        <v>111638</v>
      </c>
      <c r="BZ36" s="16">
        <v>91082</v>
      </c>
      <c r="CA36" s="16">
        <v>164087</v>
      </c>
      <c r="CB36" s="16">
        <v>65953</v>
      </c>
      <c r="CC36" s="16">
        <v>87105</v>
      </c>
      <c r="CD36" s="16">
        <v>91257</v>
      </c>
      <c r="CE36" s="16">
        <v>109614</v>
      </c>
      <c r="CF36" s="16">
        <v>87959</v>
      </c>
      <c r="CG36" s="16">
        <v>136187</v>
      </c>
      <c r="CH36" s="21">
        <v>100</v>
      </c>
      <c r="CI36" s="21">
        <v>511</v>
      </c>
      <c r="CJ36" s="21">
        <v>585</v>
      </c>
      <c r="CK36" s="21">
        <v>490</v>
      </c>
      <c r="CL36" s="21">
        <v>288</v>
      </c>
      <c r="CM36" s="21">
        <v>160</v>
      </c>
      <c r="CN36" s="21">
        <v>35</v>
      </c>
      <c r="CO36" s="21">
        <v>1041</v>
      </c>
      <c r="CP36" s="21">
        <v>1128</v>
      </c>
      <c r="CQ36" s="21">
        <v>0</v>
      </c>
      <c r="CR36" s="21">
        <v>129179</v>
      </c>
      <c r="CS36" s="21">
        <v>177127</v>
      </c>
      <c r="CT36" s="21">
        <v>187459</v>
      </c>
      <c r="CU36" s="21">
        <v>221252</v>
      </c>
      <c r="CV36" s="21">
        <v>179041</v>
      </c>
      <c r="CW36" s="21">
        <v>300274</v>
      </c>
      <c r="CX36" s="21">
        <v>616257</v>
      </c>
      <c r="CY36" s="21">
        <v>578075</v>
      </c>
      <c r="CZ36" s="19">
        <v>18</v>
      </c>
      <c r="DA36" t="s">
        <v>8011</v>
      </c>
      <c r="DB36" t="s">
        <v>9</v>
      </c>
      <c r="DD36">
        <v>18.008043938935259</v>
      </c>
      <c r="DE36">
        <v>18.304051718682302</v>
      </c>
      <c r="DF36">
        <v>0.29600777974704329</v>
      </c>
    </row>
    <row r="37" spans="1:110" x14ac:dyDescent="0.25">
      <c r="A37" t="s">
        <v>197</v>
      </c>
      <c r="B37" t="s">
        <v>3081</v>
      </c>
      <c r="E37" s="17">
        <v>870785</v>
      </c>
      <c r="F37" s="17">
        <v>874644</v>
      </c>
      <c r="G37" s="17">
        <v>879461</v>
      </c>
      <c r="H37" s="17">
        <v>887777</v>
      </c>
      <c r="I37" s="17">
        <v>894778</v>
      </c>
      <c r="J37" s="17">
        <v>901282</v>
      </c>
      <c r="K37" s="17">
        <v>908003</v>
      </c>
      <c r="L37" s="17">
        <v>912227</v>
      </c>
      <c r="M37" s="17">
        <v>915518</v>
      </c>
      <c r="N37" s="17">
        <v>918200</v>
      </c>
      <c r="O37" s="17">
        <v>923818</v>
      </c>
      <c r="P37" s="17">
        <v>928371</v>
      </c>
      <c r="Q37" s="17">
        <v>932719</v>
      </c>
      <c r="R37" s="17">
        <v>936102</v>
      </c>
      <c r="S37" s="17">
        <v>939980</v>
      </c>
      <c r="T37" s="17">
        <v>946175</v>
      </c>
      <c r="U37" s="18">
        <v>714</v>
      </c>
      <c r="V37" s="18">
        <v>746</v>
      </c>
      <c r="W37" s="18">
        <v>756</v>
      </c>
      <c r="X37" s="18">
        <v>706</v>
      </c>
      <c r="Y37" s="18">
        <v>860</v>
      </c>
      <c r="Z37" s="18">
        <v>1205</v>
      </c>
      <c r="AA37" s="18">
        <v>1878</v>
      </c>
      <c r="AB37" s="18">
        <v>1890</v>
      </c>
      <c r="AC37" s="18">
        <v>2059</v>
      </c>
      <c r="AD37" s="18">
        <v>2808</v>
      </c>
      <c r="AE37" s="18">
        <v>2994</v>
      </c>
      <c r="AF37" s="18">
        <v>2728</v>
      </c>
      <c r="AG37" s="18">
        <v>2530</v>
      </c>
      <c r="AH37" s="18">
        <v>2270</v>
      </c>
      <c r="AI37" s="18">
        <v>2238</v>
      </c>
      <c r="AJ37" s="18">
        <v>1902</v>
      </c>
      <c r="AK37" s="23">
        <v>8.1994981539645266</v>
      </c>
      <c r="AL37" s="23">
        <v>8.5291844453286139</v>
      </c>
      <c r="AM37" s="23">
        <v>8.5961742476357674</v>
      </c>
      <c r="AN37" s="23">
        <v>7.9524475177888139</v>
      </c>
      <c r="AO37" s="23">
        <v>9.6113225850434407</v>
      </c>
      <c r="AP37" s="23">
        <v>13.369844288469093</v>
      </c>
      <c r="AQ37" s="23">
        <v>20.682751048179355</v>
      </c>
      <c r="AR37" s="23">
        <v>20.718527296385659</v>
      </c>
      <c r="AS37" s="23">
        <v>22.490000196610008</v>
      </c>
      <c r="AT37" s="23">
        <v>30.581572642125899</v>
      </c>
      <c r="AU37" s="23">
        <v>32.40898098976205</v>
      </c>
      <c r="AV37" s="23">
        <v>29.384804135415688</v>
      </c>
      <c r="AW37" s="23">
        <v>27.124996917613988</v>
      </c>
      <c r="AX37" s="23">
        <v>24.249494179053137</v>
      </c>
      <c r="AY37" s="23">
        <v>23.809017213132197</v>
      </c>
      <c r="AZ37" s="23">
        <v>20.101989589663646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7</v>
      </c>
      <c r="BI37" s="20">
        <v>24</v>
      </c>
      <c r="BJ37" s="20">
        <v>201</v>
      </c>
      <c r="BK37" s="20">
        <v>262</v>
      </c>
      <c r="BL37" s="20">
        <v>242</v>
      </c>
      <c r="BM37" s="20">
        <v>122</v>
      </c>
      <c r="BN37" s="20">
        <v>64</v>
      </c>
      <c r="BO37" s="20">
        <v>2</v>
      </c>
      <c r="BP37" s="20">
        <v>51</v>
      </c>
      <c r="BQ37" s="20">
        <v>249</v>
      </c>
      <c r="BR37" s="20">
        <v>262</v>
      </c>
      <c r="BS37" s="20">
        <v>235</v>
      </c>
      <c r="BT37" s="20">
        <v>117</v>
      </c>
      <c r="BU37" s="20">
        <v>64</v>
      </c>
      <c r="BV37" s="16">
        <v>53845</v>
      </c>
      <c r="BW37" s="16">
        <v>70430</v>
      </c>
      <c r="BX37" s="16">
        <v>71310</v>
      </c>
      <c r="BY37" s="16">
        <v>86669</v>
      </c>
      <c r="BZ37" s="16">
        <v>73621</v>
      </c>
      <c r="CA37" s="16">
        <v>128809</v>
      </c>
      <c r="CB37" s="16">
        <v>56601</v>
      </c>
      <c r="CC37" s="16">
        <v>70111</v>
      </c>
      <c r="CD37" s="16">
        <v>69459</v>
      </c>
      <c r="CE37" s="16">
        <v>85164</v>
      </c>
      <c r="CF37" s="16">
        <v>71528</v>
      </c>
      <c r="CG37" s="16">
        <v>108628</v>
      </c>
      <c r="CH37" s="21">
        <v>75</v>
      </c>
      <c r="CI37" s="21">
        <v>450</v>
      </c>
      <c r="CJ37" s="21">
        <v>524</v>
      </c>
      <c r="CK37" s="21">
        <v>477</v>
      </c>
      <c r="CL37" s="21">
        <v>239</v>
      </c>
      <c r="CM37" s="21">
        <v>128</v>
      </c>
      <c r="CN37" s="21">
        <v>9</v>
      </c>
      <c r="CO37" s="21">
        <v>922</v>
      </c>
      <c r="CP37" s="21">
        <v>980</v>
      </c>
      <c r="CQ37" s="21">
        <v>0</v>
      </c>
      <c r="CR37" s="21">
        <v>110446</v>
      </c>
      <c r="CS37" s="21">
        <v>140541</v>
      </c>
      <c r="CT37" s="21">
        <v>140769</v>
      </c>
      <c r="CU37" s="21">
        <v>171833</v>
      </c>
      <c r="CV37" s="21">
        <v>145149</v>
      </c>
      <c r="CW37" s="21">
        <v>237437</v>
      </c>
      <c r="CX37" s="21">
        <v>484684</v>
      </c>
      <c r="CY37" s="21">
        <v>461491</v>
      </c>
      <c r="CZ37" s="19">
        <v>8</v>
      </c>
      <c r="DA37" t="s">
        <v>8001</v>
      </c>
      <c r="DB37" t="s">
        <v>8480</v>
      </c>
      <c r="DD37">
        <v>19.978721145157763</v>
      </c>
      <c r="DE37">
        <v>20.219359417682448</v>
      </c>
      <c r="DF37">
        <v>0.24063827252468428</v>
      </c>
    </row>
    <row r="38" spans="1:110" x14ac:dyDescent="0.25">
      <c r="A38" t="s">
        <v>148</v>
      </c>
      <c r="B38" t="s">
        <v>3094</v>
      </c>
      <c r="E38" s="17">
        <v>471871</v>
      </c>
      <c r="F38" s="17">
        <v>476154</v>
      </c>
      <c r="G38" s="17">
        <v>480255</v>
      </c>
      <c r="H38" s="17">
        <v>484358</v>
      </c>
      <c r="I38" s="17">
        <v>488424</v>
      </c>
      <c r="J38" s="17">
        <v>491420</v>
      </c>
      <c r="K38" s="17">
        <v>496243</v>
      </c>
      <c r="L38" s="17">
        <v>500768</v>
      </c>
      <c r="M38" s="17">
        <v>505254</v>
      </c>
      <c r="N38" s="17">
        <v>508636</v>
      </c>
      <c r="O38" s="17">
        <v>512552</v>
      </c>
      <c r="P38" s="17">
        <v>517281</v>
      </c>
      <c r="Q38" s="17">
        <v>522249</v>
      </c>
      <c r="R38" s="17">
        <v>526919</v>
      </c>
      <c r="S38" s="17">
        <v>533105</v>
      </c>
      <c r="T38" s="17">
        <v>539616</v>
      </c>
      <c r="U38" s="18">
        <v>306</v>
      </c>
      <c r="V38" s="18">
        <v>337</v>
      </c>
      <c r="W38" s="18">
        <v>271</v>
      </c>
      <c r="X38" s="18">
        <v>302</v>
      </c>
      <c r="Y38" s="18">
        <v>427</v>
      </c>
      <c r="Z38" s="18">
        <v>647</v>
      </c>
      <c r="AA38" s="18">
        <v>1114</v>
      </c>
      <c r="AB38" s="18">
        <v>1196</v>
      </c>
      <c r="AC38" s="18">
        <v>1168</v>
      </c>
      <c r="AD38" s="18">
        <v>1572</v>
      </c>
      <c r="AE38" s="18">
        <v>1739</v>
      </c>
      <c r="AF38" s="18">
        <v>1453</v>
      </c>
      <c r="AG38" s="18">
        <v>1244</v>
      </c>
      <c r="AH38" s="18">
        <v>1108</v>
      </c>
      <c r="AI38" s="18">
        <v>1080</v>
      </c>
      <c r="AJ38" s="18">
        <v>705</v>
      </c>
      <c r="AK38" s="23">
        <v>6.4848231826071112</v>
      </c>
      <c r="AL38" s="23">
        <v>7.0775421397279032</v>
      </c>
      <c r="AM38" s="23">
        <v>5.6428355769330878</v>
      </c>
      <c r="AN38" s="23">
        <v>6.2350575400839876</v>
      </c>
      <c r="AO38" s="23">
        <v>8.742404140664668</v>
      </c>
      <c r="AP38" s="23">
        <v>13.165927312685685</v>
      </c>
      <c r="AQ38" s="23">
        <v>22.448679376837561</v>
      </c>
      <c r="AR38" s="23">
        <v>23.883315227810083</v>
      </c>
      <c r="AS38" s="23">
        <v>23.117085663844325</v>
      </c>
      <c r="AT38" s="23">
        <v>30.906188315416131</v>
      </c>
      <c r="AU38" s="23">
        <v>33.928264839469946</v>
      </c>
      <c r="AV38" s="23">
        <v>28.089181702014958</v>
      </c>
      <c r="AW38" s="23">
        <v>23.820055184404371</v>
      </c>
      <c r="AX38" s="23">
        <v>21.027899923897223</v>
      </c>
      <c r="AY38" s="23">
        <v>20.258673244482793</v>
      </c>
      <c r="AZ38" s="23">
        <v>13.064846112791319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6</v>
      </c>
      <c r="BJ38" s="20">
        <v>92</v>
      </c>
      <c r="BK38" s="20">
        <v>94</v>
      </c>
      <c r="BL38" s="20">
        <v>88</v>
      </c>
      <c r="BM38" s="20">
        <v>39</v>
      </c>
      <c r="BN38" s="20">
        <v>28</v>
      </c>
      <c r="BO38" s="20">
        <v>0</v>
      </c>
      <c r="BP38" s="20">
        <v>22</v>
      </c>
      <c r="BQ38" s="20">
        <v>84</v>
      </c>
      <c r="BR38" s="20">
        <v>103</v>
      </c>
      <c r="BS38" s="20">
        <v>100</v>
      </c>
      <c r="BT38" s="20">
        <v>36</v>
      </c>
      <c r="BU38" s="20">
        <v>13</v>
      </c>
      <c r="BV38" s="16">
        <v>28689</v>
      </c>
      <c r="BW38" s="16">
        <v>38976</v>
      </c>
      <c r="BX38" s="16">
        <v>42406</v>
      </c>
      <c r="BY38" s="16">
        <v>51383</v>
      </c>
      <c r="BZ38" s="16">
        <v>41505</v>
      </c>
      <c r="CA38" s="16">
        <v>72131</v>
      </c>
      <c r="CB38" s="16">
        <v>34058</v>
      </c>
      <c r="CC38" s="16">
        <v>36490</v>
      </c>
      <c r="CD38" s="16">
        <v>40814</v>
      </c>
      <c r="CE38" s="16">
        <v>50340</v>
      </c>
      <c r="CF38" s="16">
        <v>41522</v>
      </c>
      <c r="CG38" s="16">
        <v>61302</v>
      </c>
      <c r="CH38" s="21">
        <v>28</v>
      </c>
      <c r="CI38" s="21">
        <v>176</v>
      </c>
      <c r="CJ38" s="21">
        <v>197</v>
      </c>
      <c r="CK38" s="21">
        <v>188</v>
      </c>
      <c r="CL38" s="21">
        <v>75</v>
      </c>
      <c r="CM38" s="21">
        <v>41</v>
      </c>
      <c r="CN38" s="21">
        <v>0</v>
      </c>
      <c r="CO38" s="21">
        <v>347</v>
      </c>
      <c r="CP38" s="21">
        <v>358</v>
      </c>
      <c r="CQ38" s="21">
        <v>0</v>
      </c>
      <c r="CR38" s="21">
        <v>62747</v>
      </c>
      <c r="CS38" s="21">
        <v>75466</v>
      </c>
      <c r="CT38" s="21">
        <v>83220</v>
      </c>
      <c r="CU38" s="21">
        <v>101723</v>
      </c>
      <c r="CV38" s="21">
        <v>83027</v>
      </c>
      <c r="CW38" s="21">
        <v>133433</v>
      </c>
      <c r="CX38" s="21">
        <v>275090</v>
      </c>
      <c r="CY38" s="21">
        <v>264526</v>
      </c>
      <c r="CZ38" s="19">
        <v>30</v>
      </c>
      <c r="DA38" t="s">
        <v>8023</v>
      </c>
      <c r="DB38" t="s">
        <v>8481</v>
      </c>
      <c r="DD38">
        <v>13.117803164906285</v>
      </c>
      <c r="DE38">
        <v>13.01392271620197</v>
      </c>
      <c r="DF38">
        <v>-0.10388044870431479</v>
      </c>
    </row>
    <row r="39" spans="1:110" x14ac:dyDescent="0.25">
      <c r="A39" t="s">
        <v>846</v>
      </c>
      <c r="B39" t="s">
        <v>3102</v>
      </c>
      <c r="E39" s="17">
        <v>501920</v>
      </c>
      <c r="F39" s="17">
        <v>507734</v>
      </c>
      <c r="G39" s="17">
        <v>515694</v>
      </c>
      <c r="H39" s="17">
        <v>522958</v>
      </c>
      <c r="I39" s="17">
        <v>531656</v>
      </c>
      <c r="J39" s="17">
        <v>537282</v>
      </c>
      <c r="K39" s="17">
        <v>545571</v>
      </c>
      <c r="L39" s="17">
        <v>553717</v>
      </c>
      <c r="M39" s="17">
        <v>560903</v>
      </c>
      <c r="N39" s="17">
        <v>566023</v>
      </c>
      <c r="O39" s="17">
        <v>572101</v>
      </c>
      <c r="P39" s="17">
        <v>575467</v>
      </c>
      <c r="Q39" s="17">
        <v>579118</v>
      </c>
      <c r="R39" s="17">
        <v>583644</v>
      </c>
      <c r="S39" s="17">
        <v>590137</v>
      </c>
      <c r="T39" s="17">
        <v>594466</v>
      </c>
      <c r="U39" s="18">
        <v>509</v>
      </c>
      <c r="V39" s="18">
        <v>509</v>
      </c>
      <c r="W39" s="18">
        <v>484</v>
      </c>
      <c r="X39" s="18">
        <v>557</v>
      </c>
      <c r="Y39" s="18">
        <v>598</v>
      </c>
      <c r="Z39" s="18">
        <v>967</v>
      </c>
      <c r="AA39" s="18">
        <v>1534</v>
      </c>
      <c r="AB39" s="18">
        <v>1643</v>
      </c>
      <c r="AC39" s="18">
        <v>1772</v>
      </c>
      <c r="AD39" s="18">
        <v>2241</v>
      </c>
      <c r="AE39" s="18">
        <v>2244</v>
      </c>
      <c r="AF39" s="18">
        <v>1902</v>
      </c>
      <c r="AG39" s="18">
        <v>1693</v>
      </c>
      <c r="AH39" s="18">
        <v>1652</v>
      </c>
      <c r="AI39" s="18">
        <v>1532</v>
      </c>
      <c r="AJ39" s="18">
        <v>1221</v>
      </c>
      <c r="AK39" s="23">
        <v>10.141058335989799</v>
      </c>
      <c r="AL39" s="23">
        <v>10.024934316000111</v>
      </c>
      <c r="AM39" s="23">
        <v>9.3854107280674199</v>
      </c>
      <c r="AN39" s="23">
        <v>10.650950936786511</v>
      </c>
      <c r="AO39" s="23">
        <v>11.247874565508523</v>
      </c>
      <c r="AP39" s="23">
        <v>17.99799732728809</v>
      </c>
      <c r="AQ39" s="23">
        <v>28.117330283317848</v>
      </c>
      <c r="AR39" s="23">
        <v>29.67219716931212</v>
      </c>
      <c r="AS39" s="23">
        <v>31.591915179629989</v>
      </c>
      <c r="AT39" s="23">
        <v>39.592030712532882</v>
      </c>
      <c r="AU39" s="23">
        <v>39.223843342346896</v>
      </c>
      <c r="AV39" s="23">
        <v>33.051417370587714</v>
      </c>
      <c r="AW39" s="23">
        <v>29.234111182867739</v>
      </c>
      <c r="AX39" s="23">
        <v>28.304925605334759</v>
      </c>
      <c r="AY39" s="23">
        <v>25.960073677807017</v>
      </c>
      <c r="AZ39" s="23">
        <v>20.539442121164207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21</v>
      </c>
      <c r="BJ39" s="20">
        <v>98</v>
      </c>
      <c r="BK39" s="20">
        <v>134</v>
      </c>
      <c r="BL39" s="20">
        <v>153</v>
      </c>
      <c r="BM39" s="20">
        <v>79</v>
      </c>
      <c r="BN39" s="20">
        <v>70</v>
      </c>
      <c r="BO39" s="20">
        <v>1</v>
      </c>
      <c r="BP39" s="20">
        <v>43</v>
      </c>
      <c r="BQ39" s="20">
        <v>181</v>
      </c>
      <c r="BR39" s="20">
        <v>179</v>
      </c>
      <c r="BS39" s="20">
        <v>142</v>
      </c>
      <c r="BT39" s="20">
        <v>76</v>
      </c>
      <c r="BU39" s="20">
        <v>44</v>
      </c>
      <c r="BV39" s="16">
        <v>29362</v>
      </c>
      <c r="BW39" s="16">
        <v>41208</v>
      </c>
      <c r="BX39" s="16">
        <v>42771</v>
      </c>
      <c r="BY39" s="16">
        <v>54768</v>
      </c>
      <c r="BZ39" s="16">
        <v>49283</v>
      </c>
      <c r="CA39" s="16">
        <v>89146</v>
      </c>
      <c r="CB39" s="16">
        <v>30515</v>
      </c>
      <c r="CC39" s="16">
        <v>40875</v>
      </c>
      <c r="CD39" s="16">
        <v>40390</v>
      </c>
      <c r="CE39" s="16">
        <v>51556</v>
      </c>
      <c r="CF39" s="16">
        <v>46067</v>
      </c>
      <c r="CG39" s="16">
        <v>78525</v>
      </c>
      <c r="CH39" s="21">
        <v>64</v>
      </c>
      <c r="CI39" s="21">
        <v>279</v>
      </c>
      <c r="CJ39" s="21">
        <v>313</v>
      </c>
      <c r="CK39" s="21">
        <v>295</v>
      </c>
      <c r="CL39" s="21">
        <v>155</v>
      </c>
      <c r="CM39" s="21">
        <v>114</v>
      </c>
      <c r="CN39" s="21">
        <v>1</v>
      </c>
      <c r="CO39" s="21">
        <v>555</v>
      </c>
      <c r="CP39" s="21">
        <v>666</v>
      </c>
      <c r="CQ39" s="21">
        <v>0</v>
      </c>
      <c r="CR39" s="21">
        <v>59877</v>
      </c>
      <c r="CS39" s="21">
        <v>82083</v>
      </c>
      <c r="CT39" s="21">
        <v>83161</v>
      </c>
      <c r="CU39" s="21">
        <v>106324</v>
      </c>
      <c r="CV39" s="21">
        <v>95350</v>
      </c>
      <c r="CW39" s="21">
        <v>167671</v>
      </c>
      <c r="CX39" s="21">
        <v>306538</v>
      </c>
      <c r="CY39" s="21">
        <v>287928</v>
      </c>
      <c r="CZ39" s="19">
        <v>7</v>
      </c>
      <c r="DA39" t="s">
        <v>8000</v>
      </c>
      <c r="DB39" t="s">
        <v>8480</v>
      </c>
      <c r="DD39">
        <v>19.275652246394934</v>
      </c>
      <c r="DE39">
        <v>21.726506990976649</v>
      </c>
      <c r="DF39">
        <v>2.450854744581715</v>
      </c>
    </row>
    <row r="40" spans="1:110" x14ac:dyDescent="0.25">
      <c r="A40" t="s">
        <v>3363</v>
      </c>
      <c r="B40" t="s">
        <v>3344</v>
      </c>
      <c r="E40" s="17">
        <v>1049927</v>
      </c>
      <c r="F40" s="17">
        <v>1048067</v>
      </c>
      <c r="G40" s="17">
        <v>1051696</v>
      </c>
      <c r="H40" s="17">
        <v>1056471</v>
      </c>
      <c r="I40" s="17">
        <v>1062032</v>
      </c>
      <c r="J40" s="17">
        <v>1067960</v>
      </c>
      <c r="K40" s="17">
        <v>1072232</v>
      </c>
      <c r="L40" s="17">
        <v>1074992</v>
      </c>
      <c r="M40" s="17">
        <v>1079887</v>
      </c>
      <c r="N40" s="17">
        <v>1087046</v>
      </c>
      <c r="O40" s="17">
        <v>1094338</v>
      </c>
      <c r="P40" s="17">
        <v>1101142</v>
      </c>
      <c r="Q40" s="17">
        <v>1105963</v>
      </c>
      <c r="R40" s="17">
        <v>1107517</v>
      </c>
      <c r="S40" s="17">
        <v>1111471</v>
      </c>
      <c r="T40" s="17">
        <v>1117740</v>
      </c>
      <c r="U40" s="18">
        <v>585</v>
      </c>
      <c r="V40" s="18">
        <v>581</v>
      </c>
      <c r="W40" s="18">
        <v>638</v>
      </c>
      <c r="X40" s="18">
        <v>741</v>
      </c>
      <c r="Y40" s="18">
        <v>964</v>
      </c>
      <c r="Z40" s="18">
        <v>1436</v>
      </c>
      <c r="AA40" s="18">
        <v>2405</v>
      </c>
      <c r="AB40" s="18">
        <v>2388</v>
      </c>
      <c r="AC40" s="18">
        <v>2836</v>
      </c>
      <c r="AD40" s="18">
        <v>3391</v>
      </c>
      <c r="AE40" s="18">
        <v>3774</v>
      </c>
      <c r="AF40" s="18">
        <v>3385</v>
      </c>
      <c r="AG40" s="18">
        <v>3279</v>
      </c>
      <c r="AH40" s="18">
        <v>2947</v>
      </c>
      <c r="AI40" s="18">
        <v>3072</v>
      </c>
      <c r="AJ40" s="18">
        <v>2623</v>
      </c>
      <c r="AK40" s="23">
        <v>5.5718159452990532</v>
      </c>
      <c r="AL40" s="23">
        <v>5.543538724146452</v>
      </c>
      <c r="AM40" s="23">
        <v>6.0663918090398754</v>
      </c>
      <c r="AN40" s="23">
        <v>7.0139170881169477</v>
      </c>
      <c r="AO40" s="23">
        <v>9.0769393012639927</v>
      </c>
      <c r="AP40" s="23">
        <v>13.446196486759803</v>
      </c>
      <c r="AQ40" s="23">
        <v>22.429847271859074</v>
      </c>
      <c r="AR40" s="23">
        <v>22.214118802744579</v>
      </c>
      <c r="AS40" s="23">
        <v>26.262007043329536</v>
      </c>
      <c r="AT40" s="23">
        <v>31.194632057888995</v>
      </c>
      <c r="AU40" s="23">
        <v>34.486602859445618</v>
      </c>
      <c r="AV40" s="23">
        <v>30.740812719885355</v>
      </c>
      <c r="AW40" s="23">
        <v>29.648369791756146</v>
      </c>
      <c r="AX40" s="23">
        <v>26.60907236638354</v>
      </c>
      <c r="AY40" s="23">
        <v>27.63904771244594</v>
      </c>
      <c r="AZ40" s="23">
        <v>23.466995902446008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3</v>
      </c>
      <c r="BI40" s="20">
        <v>34</v>
      </c>
      <c r="BJ40" s="20">
        <v>255</v>
      </c>
      <c r="BK40" s="20">
        <v>329</v>
      </c>
      <c r="BL40" s="20">
        <v>300</v>
      </c>
      <c r="BM40" s="20">
        <v>165</v>
      </c>
      <c r="BN40" s="20">
        <v>82</v>
      </c>
      <c r="BO40" s="20">
        <v>5</v>
      </c>
      <c r="BP40" s="20">
        <v>61</v>
      </c>
      <c r="BQ40" s="20">
        <v>341</v>
      </c>
      <c r="BR40" s="20">
        <v>390</v>
      </c>
      <c r="BS40" s="20">
        <v>382</v>
      </c>
      <c r="BT40" s="20">
        <v>202</v>
      </c>
      <c r="BU40" s="20">
        <v>74</v>
      </c>
      <c r="BV40" s="16">
        <v>70400</v>
      </c>
      <c r="BW40" s="16">
        <v>93025</v>
      </c>
      <c r="BX40" s="16">
        <v>83888</v>
      </c>
      <c r="BY40" s="16">
        <v>101856</v>
      </c>
      <c r="BZ40" s="16">
        <v>87595</v>
      </c>
      <c r="CA40" s="16">
        <v>143745</v>
      </c>
      <c r="CB40" s="16">
        <v>69759</v>
      </c>
      <c r="CC40" s="16">
        <v>94596</v>
      </c>
      <c r="CD40" s="16">
        <v>80161</v>
      </c>
      <c r="CE40" s="16">
        <v>94590</v>
      </c>
      <c r="CF40" s="16">
        <v>82987</v>
      </c>
      <c r="CG40" s="16">
        <v>115138</v>
      </c>
      <c r="CH40" s="21">
        <v>95</v>
      </c>
      <c r="CI40" s="21">
        <v>596</v>
      </c>
      <c r="CJ40" s="21">
        <v>719</v>
      </c>
      <c r="CK40" s="21">
        <v>682</v>
      </c>
      <c r="CL40" s="21">
        <v>367</v>
      </c>
      <c r="CM40" s="21">
        <v>156</v>
      </c>
      <c r="CN40" s="21">
        <v>8</v>
      </c>
      <c r="CO40" s="21">
        <v>1168</v>
      </c>
      <c r="CP40" s="21">
        <v>1455</v>
      </c>
      <c r="CQ40" s="21">
        <v>0</v>
      </c>
      <c r="CR40" s="21">
        <v>140159</v>
      </c>
      <c r="CS40" s="21">
        <v>187621</v>
      </c>
      <c r="CT40" s="21">
        <v>164049</v>
      </c>
      <c r="CU40" s="21">
        <v>196446</v>
      </c>
      <c r="CV40" s="21">
        <v>170582</v>
      </c>
      <c r="CW40" s="21">
        <v>258883</v>
      </c>
      <c r="CX40" s="21">
        <v>580509</v>
      </c>
      <c r="CY40" s="21">
        <v>537231</v>
      </c>
      <c r="CZ40" s="19">
        <v>1</v>
      </c>
      <c r="DA40" t="s">
        <v>7994</v>
      </c>
      <c r="DB40" t="s">
        <v>8480</v>
      </c>
      <c r="DD40">
        <v>21.741113226898669</v>
      </c>
      <c r="DE40">
        <v>25.064210890787223</v>
      </c>
      <c r="DF40">
        <v>3.3230976638885537</v>
      </c>
    </row>
    <row r="41" spans="1:110" x14ac:dyDescent="0.25">
      <c r="A41" t="s">
        <v>481</v>
      </c>
      <c r="B41" t="s">
        <v>3110</v>
      </c>
      <c r="E41" s="17">
        <v>630016</v>
      </c>
      <c r="F41" s="17">
        <v>635600</v>
      </c>
      <c r="G41" s="17">
        <v>640354</v>
      </c>
      <c r="H41" s="17">
        <v>646956</v>
      </c>
      <c r="I41" s="17">
        <v>652344</v>
      </c>
      <c r="J41" s="17">
        <v>659377</v>
      </c>
      <c r="K41" s="17">
        <v>665974</v>
      </c>
      <c r="L41" s="17">
        <v>671246</v>
      </c>
      <c r="M41" s="17">
        <v>677548</v>
      </c>
      <c r="N41" s="17">
        <v>682258</v>
      </c>
      <c r="O41" s="17">
        <v>688476</v>
      </c>
      <c r="P41" s="17">
        <v>694344</v>
      </c>
      <c r="Q41" s="17">
        <v>699485</v>
      </c>
      <c r="R41" s="17">
        <v>704533</v>
      </c>
      <c r="S41" s="17">
        <v>710629</v>
      </c>
      <c r="T41" s="17">
        <v>717037</v>
      </c>
      <c r="U41" s="18">
        <v>470</v>
      </c>
      <c r="V41" s="18">
        <v>573</v>
      </c>
      <c r="W41" s="18">
        <v>567</v>
      </c>
      <c r="X41" s="18">
        <v>698</v>
      </c>
      <c r="Y41" s="18">
        <v>783</v>
      </c>
      <c r="Z41" s="18">
        <v>1201</v>
      </c>
      <c r="AA41" s="18">
        <v>1894</v>
      </c>
      <c r="AB41" s="18">
        <v>1762</v>
      </c>
      <c r="AC41" s="18">
        <v>1781</v>
      </c>
      <c r="AD41" s="18">
        <v>2282</v>
      </c>
      <c r="AE41" s="18">
        <v>2368</v>
      </c>
      <c r="AF41" s="18">
        <v>2169</v>
      </c>
      <c r="AG41" s="18">
        <v>1932</v>
      </c>
      <c r="AH41" s="18">
        <v>1721</v>
      </c>
      <c r="AI41" s="18">
        <v>1635</v>
      </c>
      <c r="AJ41" s="18">
        <v>1351</v>
      </c>
      <c r="AK41" s="23">
        <v>7.4601279967492893</v>
      </c>
      <c r="AL41" s="23">
        <v>9.0151038388923848</v>
      </c>
      <c r="AM41" s="23">
        <v>8.8544773672062647</v>
      </c>
      <c r="AN41" s="23">
        <v>10.78898719541978</v>
      </c>
      <c r="AO41" s="23">
        <v>12.002869651594864</v>
      </c>
      <c r="AP41" s="23">
        <v>18.21416276272906</v>
      </c>
      <c r="AQ41" s="23">
        <v>28.439548691090039</v>
      </c>
      <c r="AR41" s="23">
        <v>26.24969087339068</v>
      </c>
      <c r="AS41" s="23">
        <v>26.285960551872343</v>
      </c>
      <c r="AT41" s="23">
        <v>33.447757300024328</v>
      </c>
      <c r="AU41" s="23">
        <v>34.394808243134108</v>
      </c>
      <c r="AV41" s="23">
        <v>31.238118281428228</v>
      </c>
      <c r="AW41" s="23">
        <v>27.620320664488872</v>
      </c>
      <c r="AX41" s="23">
        <v>24.427528589860231</v>
      </c>
      <c r="AY41" s="23">
        <v>23.007786059955336</v>
      </c>
      <c r="AZ41" s="23">
        <v>18.841426593048894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5</v>
      </c>
      <c r="BI41" s="20">
        <v>24</v>
      </c>
      <c r="BJ41" s="20">
        <v>147</v>
      </c>
      <c r="BK41" s="20">
        <v>162</v>
      </c>
      <c r="BL41" s="20">
        <v>156</v>
      </c>
      <c r="BM41" s="20">
        <v>78</v>
      </c>
      <c r="BN41" s="20">
        <v>51</v>
      </c>
      <c r="BO41" s="20">
        <v>2</v>
      </c>
      <c r="BP41" s="20">
        <v>43</v>
      </c>
      <c r="BQ41" s="20">
        <v>181</v>
      </c>
      <c r="BR41" s="20">
        <v>186</v>
      </c>
      <c r="BS41" s="20">
        <v>175</v>
      </c>
      <c r="BT41" s="20">
        <v>90</v>
      </c>
      <c r="BU41" s="20">
        <v>51</v>
      </c>
      <c r="BV41" s="16">
        <v>35906</v>
      </c>
      <c r="BW41" s="16">
        <v>50842</v>
      </c>
      <c r="BX41" s="16">
        <v>50229</v>
      </c>
      <c r="BY41" s="16">
        <v>61807</v>
      </c>
      <c r="BZ41" s="16">
        <v>57177</v>
      </c>
      <c r="CA41" s="16">
        <v>112465</v>
      </c>
      <c r="CB41" s="16">
        <v>36991</v>
      </c>
      <c r="CC41" s="16">
        <v>51553</v>
      </c>
      <c r="CD41" s="16">
        <v>49615</v>
      </c>
      <c r="CE41" s="16">
        <v>60268</v>
      </c>
      <c r="CF41" s="16">
        <v>53539</v>
      </c>
      <c r="CG41" s="16">
        <v>96645</v>
      </c>
      <c r="CH41" s="21">
        <v>67</v>
      </c>
      <c r="CI41" s="21">
        <v>328</v>
      </c>
      <c r="CJ41" s="21">
        <v>348</v>
      </c>
      <c r="CK41" s="21">
        <v>331</v>
      </c>
      <c r="CL41" s="21">
        <v>168</v>
      </c>
      <c r="CM41" s="21">
        <v>102</v>
      </c>
      <c r="CN41" s="21">
        <v>7</v>
      </c>
      <c r="CO41" s="21">
        <v>623</v>
      </c>
      <c r="CP41" s="21">
        <v>728</v>
      </c>
      <c r="CQ41" s="21">
        <v>0</v>
      </c>
      <c r="CR41" s="21">
        <v>72897</v>
      </c>
      <c r="CS41" s="21">
        <v>102395</v>
      </c>
      <c r="CT41" s="21">
        <v>99844</v>
      </c>
      <c r="CU41" s="21">
        <v>122075</v>
      </c>
      <c r="CV41" s="21">
        <v>110716</v>
      </c>
      <c r="CW41" s="21">
        <v>209110</v>
      </c>
      <c r="CX41" s="21">
        <v>368426</v>
      </c>
      <c r="CY41" s="21">
        <v>348611</v>
      </c>
      <c r="CZ41" s="19">
        <v>14</v>
      </c>
      <c r="DA41" t="s">
        <v>8007</v>
      </c>
      <c r="DB41" t="s">
        <v>9</v>
      </c>
      <c r="DD41">
        <v>17.870922030572757</v>
      </c>
      <c r="DE41">
        <v>19.759734654991778</v>
      </c>
      <c r="DF41">
        <v>1.8888126244190211</v>
      </c>
    </row>
    <row r="42" spans="1:110" x14ac:dyDescent="0.25">
      <c r="A42" t="s">
        <v>209</v>
      </c>
      <c r="B42" t="s">
        <v>3126</v>
      </c>
      <c r="E42" s="17">
        <v>441535</v>
      </c>
      <c r="F42" s="17">
        <v>445446</v>
      </c>
      <c r="G42" s="17">
        <v>448275</v>
      </c>
      <c r="H42" s="17">
        <v>450923</v>
      </c>
      <c r="I42" s="17">
        <v>454409</v>
      </c>
      <c r="J42" s="17">
        <v>458706</v>
      </c>
      <c r="K42" s="17">
        <v>463063</v>
      </c>
      <c r="L42" s="17">
        <v>468193</v>
      </c>
      <c r="M42" s="17">
        <v>472639</v>
      </c>
      <c r="N42" s="17">
        <v>475551</v>
      </c>
      <c r="O42" s="17">
        <v>479498</v>
      </c>
      <c r="P42" s="17">
        <v>482504</v>
      </c>
      <c r="Q42" s="17">
        <v>484128</v>
      </c>
      <c r="R42" s="17">
        <v>484424</v>
      </c>
      <c r="S42" s="17">
        <v>484157</v>
      </c>
      <c r="T42" s="17">
        <v>485158</v>
      </c>
      <c r="U42" s="18">
        <v>342</v>
      </c>
      <c r="V42" s="18">
        <v>370</v>
      </c>
      <c r="W42" s="18">
        <v>404</v>
      </c>
      <c r="X42" s="18">
        <v>408</v>
      </c>
      <c r="Y42" s="18">
        <v>541</v>
      </c>
      <c r="Z42" s="18">
        <v>784</v>
      </c>
      <c r="AA42" s="18">
        <v>1215</v>
      </c>
      <c r="AB42" s="18">
        <v>1160</v>
      </c>
      <c r="AC42" s="18">
        <v>1209</v>
      </c>
      <c r="AD42" s="18">
        <v>1470</v>
      </c>
      <c r="AE42" s="18">
        <v>1548</v>
      </c>
      <c r="AF42" s="18">
        <v>1418</v>
      </c>
      <c r="AG42" s="18">
        <v>1341</v>
      </c>
      <c r="AH42" s="18">
        <v>1185</v>
      </c>
      <c r="AI42" s="18">
        <v>1182</v>
      </c>
      <c r="AJ42" s="18">
        <v>1028</v>
      </c>
      <c r="AK42" s="23">
        <v>7.74570532347379</v>
      </c>
      <c r="AL42" s="23">
        <v>8.3062817939772717</v>
      </c>
      <c r="AM42" s="23">
        <v>9.012325023701969</v>
      </c>
      <c r="AN42" s="23">
        <v>9.04810799183009</v>
      </c>
      <c r="AO42" s="23">
        <v>11.90557405333081</v>
      </c>
      <c r="AP42" s="23">
        <v>17.09155755538406</v>
      </c>
      <c r="AQ42" s="23">
        <v>26.238330421562509</v>
      </c>
      <c r="AR42" s="23">
        <v>24.776107289088046</v>
      </c>
      <c r="AS42" s="23">
        <v>25.57977653134845</v>
      </c>
      <c r="AT42" s="23">
        <v>30.911511068213503</v>
      </c>
      <c r="AU42" s="23">
        <v>32.283763435926744</v>
      </c>
      <c r="AV42" s="23">
        <v>29.388357402218428</v>
      </c>
      <c r="AW42" s="23">
        <v>27.699286139202854</v>
      </c>
      <c r="AX42" s="23">
        <v>24.462041517348439</v>
      </c>
      <c r="AY42" s="23">
        <v>24.413568325976904</v>
      </c>
      <c r="AZ42" s="23">
        <v>21.18897348904893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8</v>
      </c>
      <c r="BI42" s="20">
        <v>14</v>
      </c>
      <c r="BJ42" s="20">
        <v>117</v>
      </c>
      <c r="BK42" s="20">
        <v>113</v>
      </c>
      <c r="BL42" s="20">
        <v>127</v>
      </c>
      <c r="BM42" s="20">
        <v>73</v>
      </c>
      <c r="BN42" s="20">
        <v>40</v>
      </c>
      <c r="BO42" s="20">
        <v>2</v>
      </c>
      <c r="BP42" s="20">
        <v>34</v>
      </c>
      <c r="BQ42" s="20">
        <v>134</v>
      </c>
      <c r="BR42" s="20">
        <v>121</v>
      </c>
      <c r="BS42" s="20">
        <v>131</v>
      </c>
      <c r="BT42" s="20">
        <v>82</v>
      </c>
      <c r="BU42" s="20">
        <v>32</v>
      </c>
      <c r="BV42" s="16">
        <v>18556</v>
      </c>
      <c r="BW42" s="16">
        <v>29429</v>
      </c>
      <c r="BX42" s="16">
        <v>34692</v>
      </c>
      <c r="BY42" s="16">
        <v>47678</v>
      </c>
      <c r="BZ42" s="16">
        <v>42293</v>
      </c>
      <c r="CA42" s="16">
        <v>76693</v>
      </c>
      <c r="CB42" s="16">
        <v>21836</v>
      </c>
      <c r="CC42" s="16">
        <v>31503</v>
      </c>
      <c r="CD42" s="16">
        <v>32645</v>
      </c>
      <c r="CE42" s="16">
        <v>45409</v>
      </c>
      <c r="CF42" s="16">
        <v>40742</v>
      </c>
      <c r="CG42" s="16">
        <v>63682</v>
      </c>
      <c r="CH42" s="21">
        <v>48</v>
      </c>
      <c r="CI42" s="21">
        <v>251</v>
      </c>
      <c r="CJ42" s="21">
        <v>234</v>
      </c>
      <c r="CK42" s="21">
        <v>258</v>
      </c>
      <c r="CL42" s="21">
        <v>155</v>
      </c>
      <c r="CM42" s="21">
        <v>72</v>
      </c>
      <c r="CN42" s="21">
        <v>10</v>
      </c>
      <c r="CO42" s="21">
        <v>492</v>
      </c>
      <c r="CP42" s="21">
        <v>536</v>
      </c>
      <c r="CQ42" s="21">
        <v>0</v>
      </c>
      <c r="CR42" s="21">
        <v>40392</v>
      </c>
      <c r="CS42" s="21">
        <v>60932</v>
      </c>
      <c r="CT42" s="21">
        <v>67337</v>
      </c>
      <c r="CU42" s="21">
        <v>93087</v>
      </c>
      <c r="CV42" s="21">
        <v>83035</v>
      </c>
      <c r="CW42" s="21">
        <v>140375</v>
      </c>
      <c r="CX42" s="21">
        <v>249341</v>
      </c>
      <c r="CY42" s="21">
        <v>235817</v>
      </c>
      <c r="CZ42" s="19">
        <v>5</v>
      </c>
      <c r="DA42" t="s">
        <v>7998</v>
      </c>
      <c r="DB42" t="s">
        <v>8480</v>
      </c>
      <c r="DD42">
        <v>20.863635785375948</v>
      </c>
      <c r="DE42">
        <v>21.496665209492221</v>
      </c>
      <c r="DF42">
        <v>0.63302942411627328</v>
      </c>
    </row>
    <row r="43" spans="1:110" x14ac:dyDescent="0.25">
      <c r="A43" t="s">
        <v>696</v>
      </c>
      <c r="B43" t="s">
        <v>3118</v>
      </c>
      <c r="E43" s="17">
        <v>476400</v>
      </c>
      <c r="F43" s="17">
        <v>481348</v>
      </c>
      <c r="G43" s="17">
        <v>486510</v>
      </c>
      <c r="H43" s="17">
        <v>491605</v>
      </c>
      <c r="I43" s="17">
        <v>495450</v>
      </c>
      <c r="J43" s="17">
        <v>502962</v>
      </c>
      <c r="K43" s="17">
        <v>511689</v>
      </c>
      <c r="L43" s="17">
        <v>519299</v>
      </c>
      <c r="M43" s="17">
        <v>524757</v>
      </c>
      <c r="N43" s="17">
        <v>529353</v>
      </c>
      <c r="O43" s="17">
        <v>533279</v>
      </c>
      <c r="P43" s="17">
        <v>537940</v>
      </c>
      <c r="Q43" s="17">
        <v>542750</v>
      </c>
      <c r="R43" s="17">
        <v>547209</v>
      </c>
      <c r="S43" s="17">
        <v>553700</v>
      </c>
      <c r="T43" s="17">
        <v>560409</v>
      </c>
      <c r="U43" s="18">
        <v>315</v>
      </c>
      <c r="V43" s="18">
        <v>367</v>
      </c>
      <c r="W43" s="18">
        <v>382</v>
      </c>
      <c r="X43" s="18">
        <v>381</v>
      </c>
      <c r="Y43" s="18">
        <v>520</v>
      </c>
      <c r="Z43" s="18">
        <v>809</v>
      </c>
      <c r="AA43" s="18">
        <v>1283</v>
      </c>
      <c r="AB43" s="18">
        <v>1417</v>
      </c>
      <c r="AC43" s="18">
        <v>1627</v>
      </c>
      <c r="AD43" s="18">
        <v>2052</v>
      </c>
      <c r="AE43" s="18">
        <v>2193</v>
      </c>
      <c r="AF43" s="18">
        <v>1913</v>
      </c>
      <c r="AG43" s="18">
        <v>1715</v>
      </c>
      <c r="AH43" s="18">
        <v>1500</v>
      </c>
      <c r="AI43" s="18">
        <v>1437</v>
      </c>
      <c r="AJ43" s="18">
        <v>1021</v>
      </c>
      <c r="AK43" s="23">
        <v>6.6120906801007564</v>
      </c>
      <c r="AL43" s="23">
        <v>7.6244214165219342</v>
      </c>
      <c r="AM43" s="23">
        <v>7.8518427164909248</v>
      </c>
      <c r="AN43" s="23">
        <v>7.7501245918979667</v>
      </c>
      <c r="AO43" s="23">
        <v>10.495509133111314</v>
      </c>
      <c r="AP43" s="23">
        <v>16.08471415335552</v>
      </c>
      <c r="AQ43" s="23">
        <v>25.073824139272098</v>
      </c>
      <c r="AR43" s="23">
        <v>27.286784684738464</v>
      </c>
      <c r="AS43" s="23">
        <v>31.004826996114389</v>
      </c>
      <c r="AT43" s="23">
        <v>38.764302837614977</v>
      </c>
      <c r="AU43" s="23">
        <v>41.122939399451319</v>
      </c>
      <c r="AV43" s="23">
        <v>35.561586794066251</v>
      </c>
      <c r="AW43" s="23">
        <v>31.598341777982494</v>
      </c>
      <c r="AX43" s="23">
        <v>27.411829849289759</v>
      </c>
      <c r="AY43" s="23">
        <v>25.95268195773885</v>
      </c>
      <c r="AZ43" s="23">
        <v>18.21883659969772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2</v>
      </c>
      <c r="BI43" s="20">
        <v>13</v>
      </c>
      <c r="BJ43" s="20">
        <v>100</v>
      </c>
      <c r="BK43" s="20">
        <v>115</v>
      </c>
      <c r="BL43" s="20">
        <v>129</v>
      </c>
      <c r="BM43" s="20">
        <v>75</v>
      </c>
      <c r="BN43" s="20">
        <v>34</v>
      </c>
      <c r="BO43" s="20">
        <v>1</v>
      </c>
      <c r="BP43" s="20">
        <v>31</v>
      </c>
      <c r="BQ43" s="20">
        <v>148</v>
      </c>
      <c r="BR43" s="20">
        <v>159</v>
      </c>
      <c r="BS43" s="20">
        <v>120</v>
      </c>
      <c r="BT43" s="20">
        <v>52</v>
      </c>
      <c r="BU43" s="20">
        <v>42</v>
      </c>
      <c r="BV43" s="16">
        <v>26946</v>
      </c>
      <c r="BW43" s="16">
        <v>46220</v>
      </c>
      <c r="BX43" s="16">
        <v>49193</v>
      </c>
      <c r="BY43" s="16">
        <v>53962</v>
      </c>
      <c r="BZ43" s="16">
        <v>42742</v>
      </c>
      <c r="CA43" s="16">
        <v>67258</v>
      </c>
      <c r="CB43" s="16">
        <v>28812</v>
      </c>
      <c r="CC43" s="16">
        <v>44347</v>
      </c>
      <c r="CD43" s="16">
        <v>47905</v>
      </c>
      <c r="CE43" s="16">
        <v>53384</v>
      </c>
      <c r="CF43" s="16">
        <v>41704</v>
      </c>
      <c r="CG43" s="16">
        <v>57936</v>
      </c>
      <c r="CH43" s="21">
        <v>44</v>
      </c>
      <c r="CI43" s="21">
        <v>248</v>
      </c>
      <c r="CJ43" s="21">
        <v>274</v>
      </c>
      <c r="CK43" s="21">
        <v>249</v>
      </c>
      <c r="CL43" s="21">
        <v>127</v>
      </c>
      <c r="CM43" s="21">
        <v>76</v>
      </c>
      <c r="CN43" s="21">
        <v>3</v>
      </c>
      <c r="CO43" s="21">
        <v>468</v>
      </c>
      <c r="CP43" s="21">
        <v>553</v>
      </c>
      <c r="CQ43" s="21">
        <v>0</v>
      </c>
      <c r="CR43" s="21">
        <v>55758</v>
      </c>
      <c r="CS43" s="21">
        <v>90567</v>
      </c>
      <c r="CT43" s="21">
        <v>97098</v>
      </c>
      <c r="CU43" s="21">
        <v>107346</v>
      </c>
      <c r="CV43" s="21">
        <v>84446</v>
      </c>
      <c r="CW43" s="21">
        <v>125194</v>
      </c>
      <c r="CX43" s="21">
        <v>286321</v>
      </c>
      <c r="CY43" s="21">
        <v>274088</v>
      </c>
      <c r="CZ43" s="19">
        <v>17</v>
      </c>
      <c r="DA43" t="s">
        <v>8010</v>
      </c>
      <c r="DB43" t="s">
        <v>9</v>
      </c>
      <c r="DD43">
        <v>17.074808090832143</v>
      </c>
      <c r="DE43">
        <v>19.313986749138206</v>
      </c>
      <c r="DF43">
        <v>2.2391786583060629</v>
      </c>
    </row>
    <row r="44" spans="1:110" x14ac:dyDescent="0.25">
      <c r="A44" t="s">
        <v>777</v>
      </c>
      <c r="B44" t="s">
        <v>3134</v>
      </c>
      <c r="E44" s="17">
        <v>579560</v>
      </c>
      <c r="F44" s="17">
        <v>582970</v>
      </c>
      <c r="G44" s="17">
        <v>587096</v>
      </c>
      <c r="H44" s="17">
        <v>591446</v>
      </c>
      <c r="I44" s="17">
        <v>596291</v>
      </c>
      <c r="J44" s="17">
        <v>600639</v>
      </c>
      <c r="K44" s="17">
        <v>605284</v>
      </c>
      <c r="L44" s="17">
        <v>608867</v>
      </c>
      <c r="M44" s="17">
        <v>613769</v>
      </c>
      <c r="N44" s="17">
        <v>618052</v>
      </c>
      <c r="O44" s="17">
        <v>621737</v>
      </c>
      <c r="P44" s="17">
        <v>624692</v>
      </c>
      <c r="Q44" s="17">
        <v>628029</v>
      </c>
      <c r="R44" s="17">
        <v>633576</v>
      </c>
      <c r="S44" s="17">
        <v>638312</v>
      </c>
      <c r="T44" s="17">
        <v>642564</v>
      </c>
      <c r="U44" s="18">
        <v>436</v>
      </c>
      <c r="V44" s="18">
        <v>441</v>
      </c>
      <c r="W44" s="18">
        <v>433</v>
      </c>
      <c r="X44" s="18">
        <v>435</v>
      </c>
      <c r="Y44" s="18">
        <v>526</v>
      </c>
      <c r="Z44" s="18">
        <v>824</v>
      </c>
      <c r="AA44" s="18">
        <v>1361</v>
      </c>
      <c r="AB44" s="18">
        <v>1397</v>
      </c>
      <c r="AC44" s="18">
        <v>1619</v>
      </c>
      <c r="AD44" s="18">
        <v>2349</v>
      </c>
      <c r="AE44" s="18">
        <v>2162</v>
      </c>
      <c r="AF44" s="18">
        <v>2015</v>
      </c>
      <c r="AG44" s="18">
        <v>1678</v>
      </c>
      <c r="AH44" s="18">
        <v>1584</v>
      </c>
      <c r="AI44" s="18">
        <v>1490</v>
      </c>
      <c r="AJ44" s="18">
        <v>1251</v>
      </c>
      <c r="AK44" s="23">
        <v>7.5229484436469054</v>
      </c>
      <c r="AL44" s="23">
        <v>7.5647117347376369</v>
      </c>
      <c r="AM44" s="23">
        <v>7.3752844509245508</v>
      </c>
      <c r="AN44" s="23">
        <v>7.3548557264737608</v>
      </c>
      <c r="AO44" s="23">
        <v>8.8211963621788687</v>
      </c>
      <c r="AP44" s="23">
        <v>13.718722893451808</v>
      </c>
      <c r="AQ44" s="23">
        <v>22.485312679667729</v>
      </c>
      <c r="AR44" s="23">
        <v>22.944255477797284</v>
      </c>
      <c r="AS44" s="23">
        <v>26.378002147387697</v>
      </c>
      <c r="AT44" s="23">
        <v>38.006510779028304</v>
      </c>
      <c r="AU44" s="23">
        <v>34.773545727534312</v>
      </c>
      <c r="AV44" s="23">
        <v>32.255895705403624</v>
      </c>
      <c r="AW44" s="23">
        <v>26.71851140632041</v>
      </c>
      <c r="AX44" s="23">
        <v>25.000947005568392</v>
      </c>
      <c r="AY44" s="23">
        <v>23.34281667899084</v>
      </c>
      <c r="AZ44" s="23">
        <v>19.468877808280578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1</v>
      </c>
      <c r="BI44" s="20">
        <v>32</v>
      </c>
      <c r="BJ44" s="20">
        <v>124</v>
      </c>
      <c r="BK44" s="20">
        <v>149</v>
      </c>
      <c r="BL44" s="20">
        <v>160</v>
      </c>
      <c r="BM44" s="20">
        <v>70</v>
      </c>
      <c r="BN44" s="20">
        <v>44</v>
      </c>
      <c r="BO44" s="20">
        <v>0</v>
      </c>
      <c r="BP44" s="20">
        <v>40</v>
      </c>
      <c r="BQ44" s="20">
        <v>175</v>
      </c>
      <c r="BR44" s="20">
        <v>180</v>
      </c>
      <c r="BS44" s="20">
        <v>172</v>
      </c>
      <c r="BT44" s="20">
        <v>69</v>
      </c>
      <c r="BU44" s="20">
        <v>35</v>
      </c>
      <c r="BV44" s="16">
        <v>30681</v>
      </c>
      <c r="BW44" s="16">
        <v>47749</v>
      </c>
      <c r="BX44" s="16">
        <v>51052</v>
      </c>
      <c r="BY44" s="16">
        <v>61598</v>
      </c>
      <c r="BZ44" s="16">
        <v>50943</v>
      </c>
      <c r="CA44" s="16">
        <v>87594</v>
      </c>
      <c r="CB44" s="16">
        <v>32431</v>
      </c>
      <c r="CC44" s="16">
        <v>46761</v>
      </c>
      <c r="CD44" s="16">
        <v>49111</v>
      </c>
      <c r="CE44" s="16">
        <v>60503</v>
      </c>
      <c r="CF44" s="16">
        <v>50354</v>
      </c>
      <c r="CG44" s="16">
        <v>73787</v>
      </c>
      <c r="CH44" s="21">
        <v>72</v>
      </c>
      <c r="CI44" s="21">
        <v>299</v>
      </c>
      <c r="CJ44" s="21">
        <v>329</v>
      </c>
      <c r="CK44" s="21">
        <v>332</v>
      </c>
      <c r="CL44" s="21">
        <v>139</v>
      </c>
      <c r="CM44" s="21">
        <v>79</v>
      </c>
      <c r="CN44" s="21">
        <v>1</v>
      </c>
      <c r="CO44" s="21">
        <v>580</v>
      </c>
      <c r="CP44" s="21">
        <v>671</v>
      </c>
      <c r="CQ44" s="21">
        <v>0</v>
      </c>
      <c r="CR44" s="21">
        <v>63112</v>
      </c>
      <c r="CS44" s="21">
        <v>94510</v>
      </c>
      <c r="CT44" s="21">
        <v>100163</v>
      </c>
      <c r="CU44" s="21">
        <v>122101</v>
      </c>
      <c r="CV44" s="21">
        <v>101297</v>
      </c>
      <c r="CW44" s="21">
        <v>161381</v>
      </c>
      <c r="CX44" s="21">
        <v>329617</v>
      </c>
      <c r="CY44" s="21">
        <v>312947</v>
      </c>
      <c r="CZ44" s="19">
        <v>10</v>
      </c>
      <c r="DA44" t="s">
        <v>8003</v>
      </c>
      <c r="DB44" t="s">
        <v>9</v>
      </c>
      <c r="DD44">
        <v>18.533489696338357</v>
      </c>
      <c r="DE44">
        <v>20.35695974418795</v>
      </c>
      <c r="DF44">
        <v>1.8234700478495931</v>
      </c>
    </row>
    <row r="45" spans="1:110" x14ac:dyDescent="0.25">
      <c r="A45" t="s">
        <v>3369</v>
      </c>
      <c r="B45" t="s">
        <v>3350</v>
      </c>
      <c r="E45" s="17">
        <v>3411202</v>
      </c>
      <c r="F45" s="17">
        <v>3444021</v>
      </c>
      <c r="G45" s="17">
        <v>3461993</v>
      </c>
      <c r="H45" s="17">
        <v>3465721</v>
      </c>
      <c r="I45" s="17">
        <v>3478587</v>
      </c>
      <c r="J45" s="17">
        <v>3510435</v>
      </c>
      <c r="K45" s="17">
        <v>3544349</v>
      </c>
      <c r="L45" s="17">
        <v>3581275</v>
      </c>
      <c r="M45" s="17">
        <v>3633596</v>
      </c>
      <c r="N45" s="17">
        <v>3689342</v>
      </c>
      <c r="O45" s="17">
        <v>3742491</v>
      </c>
      <c r="P45" s="17">
        <v>3804991</v>
      </c>
      <c r="Q45" s="17">
        <v>3843376</v>
      </c>
      <c r="R45" s="17">
        <v>3882298</v>
      </c>
      <c r="S45" s="17">
        <v>3924957</v>
      </c>
      <c r="T45" s="17">
        <v>3966399</v>
      </c>
      <c r="U45" s="18">
        <v>1319</v>
      </c>
      <c r="V45" s="18">
        <v>1344</v>
      </c>
      <c r="W45" s="18">
        <v>1412</v>
      </c>
      <c r="X45" s="18">
        <v>1836</v>
      </c>
      <c r="Y45" s="18">
        <v>2589</v>
      </c>
      <c r="Z45" s="18">
        <v>4099</v>
      </c>
      <c r="AA45" s="18">
        <v>6778</v>
      </c>
      <c r="AB45" s="18">
        <v>6768</v>
      </c>
      <c r="AC45" s="18">
        <v>6179</v>
      </c>
      <c r="AD45" s="18">
        <v>7384</v>
      </c>
      <c r="AE45" s="18">
        <v>7330</v>
      </c>
      <c r="AF45" s="18">
        <v>6632</v>
      </c>
      <c r="AG45" s="18">
        <v>6013</v>
      </c>
      <c r="AH45" s="18">
        <v>5682</v>
      </c>
      <c r="AI45" s="18">
        <v>5757</v>
      </c>
      <c r="AJ45" s="18">
        <v>4828</v>
      </c>
      <c r="AK45" s="23">
        <v>3.8666722170073773</v>
      </c>
      <c r="AL45" s="23">
        <v>3.9024152291754319</v>
      </c>
      <c r="AM45" s="23">
        <v>4.0785755488240438</v>
      </c>
      <c r="AN45" s="23">
        <v>5.2975989700267272</v>
      </c>
      <c r="AO45" s="23">
        <v>7.4426771559831622</v>
      </c>
      <c r="AP45" s="23">
        <v>11.676615576132303</v>
      </c>
      <c r="AQ45" s="23">
        <v>19.123398965508194</v>
      </c>
      <c r="AR45" s="23">
        <v>18.898297394084508</v>
      </c>
      <c r="AS45" s="23">
        <v>17.005192652127533</v>
      </c>
      <c r="AT45" s="23">
        <v>20.014409073487901</v>
      </c>
      <c r="AU45" s="23">
        <v>19.585885443679089</v>
      </c>
      <c r="AV45" s="23">
        <v>17.429738992812336</v>
      </c>
      <c r="AW45" s="23">
        <v>15.645099516674923</v>
      </c>
      <c r="AX45" s="23">
        <v>14.635661662242311</v>
      </c>
      <c r="AY45" s="23">
        <v>14.667676614036791</v>
      </c>
      <c r="AZ45" s="23">
        <v>12.172249942580159</v>
      </c>
      <c r="BA45" s="20">
        <v>1</v>
      </c>
      <c r="BB45" s="20">
        <v>0</v>
      </c>
      <c r="BC45" s="20">
        <v>0</v>
      </c>
      <c r="BD45" s="20">
        <v>4</v>
      </c>
      <c r="BE45" s="20">
        <v>0</v>
      </c>
      <c r="BF45" s="20">
        <v>3</v>
      </c>
      <c r="BG45" s="20">
        <v>0</v>
      </c>
      <c r="BH45" s="20">
        <v>22</v>
      </c>
      <c r="BI45" s="20">
        <v>53</v>
      </c>
      <c r="BJ45" s="20">
        <v>435</v>
      </c>
      <c r="BK45" s="20">
        <v>645</v>
      </c>
      <c r="BL45" s="20">
        <v>673</v>
      </c>
      <c r="BM45" s="20">
        <v>366</v>
      </c>
      <c r="BN45" s="20">
        <v>159</v>
      </c>
      <c r="BO45" s="20">
        <v>10</v>
      </c>
      <c r="BP45" s="20">
        <v>79</v>
      </c>
      <c r="BQ45" s="20">
        <v>581</v>
      </c>
      <c r="BR45" s="20">
        <v>712</v>
      </c>
      <c r="BS45" s="20">
        <v>702</v>
      </c>
      <c r="BT45" s="20">
        <v>252</v>
      </c>
      <c r="BU45" s="20">
        <v>131</v>
      </c>
      <c r="BV45" s="16">
        <v>207941</v>
      </c>
      <c r="BW45" s="16">
        <v>426941</v>
      </c>
      <c r="BX45" s="16">
        <v>396297</v>
      </c>
      <c r="BY45" s="16">
        <v>359772</v>
      </c>
      <c r="BZ45" s="16">
        <v>259032</v>
      </c>
      <c r="CA45" s="16">
        <v>383644</v>
      </c>
      <c r="CB45" s="16">
        <v>218207</v>
      </c>
      <c r="CC45" s="16">
        <v>418996</v>
      </c>
      <c r="CD45" s="16">
        <v>395698</v>
      </c>
      <c r="CE45" s="16">
        <v>344369</v>
      </c>
      <c r="CF45" s="16">
        <v>249372</v>
      </c>
      <c r="CG45" s="16">
        <v>306130</v>
      </c>
      <c r="CH45" s="21">
        <v>132</v>
      </c>
      <c r="CI45" s="21">
        <v>1016</v>
      </c>
      <c r="CJ45" s="21">
        <v>1361</v>
      </c>
      <c r="CK45" s="21">
        <v>1375</v>
      </c>
      <c r="CL45" s="21">
        <v>621</v>
      </c>
      <c r="CM45" s="21">
        <v>290</v>
      </c>
      <c r="CN45" s="21">
        <v>33</v>
      </c>
      <c r="CO45" s="21">
        <v>2353</v>
      </c>
      <c r="CP45" s="21">
        <v>2467</v>
      </c>
      <c r="CQ45" s="21">
        <v>8</v>
      </c>
      <c r="CR45" s="21">
        <v>426148</v>
      </c>
      <c r="CS45" s="21">
        <v>845937</v>
      </c>
      <c r="CT45" s="21">
        <v>791995</v>
      </c>
      <c r="CU45" s="21">
        <v>704141</v>
      </c>
      <c r="CV45" s="21">
        <v>508404</v>
      </c>
      <c r="CW45" s="21">
        <v>689774</v>
      </c>
      <c r="CX45" s="21">
        <v>2033627</v>
      </c>
      <c r="CY45" s="21">
        <v>1932772</v>
      </c>
      <c r="CZ45" s="19">
        <v>32</v>
      </c>
      <c r="DA45" t="s">
        <v>8025</v>
      </c>
      <c r="DB45" t="s">
        <v>8481</v>
      </c>
      <c r="DD45">
        <v>12.174224378250512</v>
      </c>
      <c r="DE45">
        <v>12.131034845623116</v>
      </c>
      <c r="DF45">
        <v>-4.3189532627396332E-2</v>
      </c>
    </row>
    <row r="46" spans="1:110" x14ac:dyDescent="0.25">
      <c r="A46" t="s">
        <v>1083</v>
      </c>
      <c r="B46" t="s">
        <v>3142</v>
      </c>
      <c r="E46" s="17">
        <v>472894</v>
      </c>
      <c r="F46" s="17">
        <v>474499</v>
      </c>
      <c r="G46" s="17">
        <v>477257</v>
      </c>
      <c r="H46" s="17">
        <v>483339</v>
      </c>
      <c r="I46" s="17">
        <v>487284</v>
      </c>
      <c r="J46" s="17">
        <v>493899</v>
      </c>
      <c r="K46" s="17">
        <v>497156</v>
      </c>
      <c r="L46" s="17">
        <v>500752</v>
      </c>
      <c r="M46" s="17">
        <v>503888</v>
      </c>
      <c r="N46" s="17">
        <v>507167</v>
      </c>
      <c r="O46" s="17">
        <v>511833</v>
      </c>
      <c r="P46" s="17">
        <v>516775</v>
      </c>
      <c r="Q46" s="17">
        <v>521393</v>
      </c>
      <c r="R46" s="17">
        <v>525973</v>
      </c>
      <c r="S46" s="17">
        <v>531363</v>
      </c>
      <c r="T46" s="17">
        <v>536031</v>
      </c>
      <c r="U46" s="18">
        <v>276</v>
      </c>
      <c r="V46" s="18">
        <v>223</v>
      </c>
      <c r="W46" s="18">
        <v>276</v>
      </c>
      <c r="X46" s="18">
        <v>331</v>
      </c>
      <c r="Y46" s="18">
        <v>516</v>
      </c>
      <c r="Z46" s="18">
        <v>765</v>
      </c>
      <c r="AA46" s="18">
        <v>1206</v>
      </c>
      <c r="AB46" s="18">
        <v>1181</v>
      </c>
      <c r="AC46" s="18">
        <v>1133</v>
      </c>
      <c r="AD46" s="18">
        <v>1359</v>
      </c>
      <c r="AE46" s="18">
        <v>1317</v>
      </c>
      <c r="AF46" s="18">
        <v>1197</v>
      </c>
      <c r="AG46" s="18">
        <v>1101</v>
      </c>
      <c r="AH46" s="18">
        <v>875</v>
      </c>
      <c r="AI46" s="18">
        <v>844</v>
      </c>
      <c r="AJ46" s="18">
        <v>679</v>
      </c>
      <c r="AK46" s="23">
        <v>5.8364030839892234</v>
      </c>
      <c r="AL46" s="23">
        <v>4.6996937822840517</v>
      </c>
      <c r="AM46" s="23">
        <v>5.7830477080482847</v>
      </c>
      <c r="AN46" s="23">
        <v>6.8481955728794901</v>
      </c>
      <c r="AO46" s="23">
        <v>10.589307262294678</v>
      </c>
      <c r="AP46" s="23">
        <v>15.488996738199511</v>
      </c>
      <c r="AQ46" s="23">
        <v>24.257979386751845</v>
      </c>
      <c r="AR46" s="23">
        <v>23.584528868581653</v>
      </c>
      <c r="AS46" s="23">
        <v>22.485155431365701</v>
      </c>
      <c r="AT46" s="23">
        <v>26.79590746243348</v>
      </c>
      <c r="AU46" s="23">
        <v>25.731048994496252</v>
      </c>
      <c r="AV46" s="23">
        <v>23.16288520149001</v>
      </c>
      <c r="AW46" s="23">
        <v>21.116509044041635</v>
      </c>
      <c r="AX46" s="23">
        <v>16.635834919282928</v>
      </c>
      <c r="AY46" s="23">
        <v>15.883680271302293</v>
      </c>
      <c r="AZ46" s="23">
        <v>12.6671778311329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2</v>
      </c>
      <c r="BI46" s="20">
        <v>15</v>
      </c>
      <c r="BJ46" s="20">
        <v>63</v>
      </c>
      <c r="BK46" s="20">
        <v>97</v>
      </c>
      <c r="BL46" s="20">
        <v>90</v>
      </c>
      <c r="BM46" s="20">
        <v>48</v>
      </c>
      <c r="BN46" s="20">
        <v>20</v>
      </c>
      <c r="BO46" s="20">
        <v>0</v>
      </c>
      <c r="BP46" s="20">
        <v>15</v>
      </c>
      <c r="BQ46" s="20">
        <v>101</v>
      </c>
      <c r="BR46" s="20">
        <v>108</v>
      </c>
      <c r="BS46" s="20">
        <v>67</v>
      </c>
      <c r="BT46" s="20">
        <v>30</v>
      </c>
      <c r="BU46" s="20">
        <v>23</v>
      </c>
      <c r="BV46" s="16">
        <v>32427</v>
      </c>
      <c r="BW46" s="16">
        <v>44246</v>
      </c>
      <c r="BX46" s="16">
        <v>44281</v>
      </c>
      <c r="BY46" s="16">
        <v>48147</v>
      </c>
      <c r="BZ46" s="16">
        <v>37810</v>
      </c>
      <c r="CA46" s="16">
        <v>64308</v>
      </c>
      <c r="CB46" s="16">
        <v>35948</v>
      </c>
      <c r="CC46" s="16">
        <v>47425</v>
      </c>
      <c r="CD46" s="16">
        <v>43673</v>
      </c>
      <c r="CE46" s="16">
        <v>47131</v>
      </c>
      <c r="CF46" s="16">
        <v>36544</v>
      </c>
      <c r="CG46" s="16">
        <v>54091</v>
      </c>
      <c r="CH46" s="21">
        <v>30</v>
      </c>
      <c r="CI46" s="21">
        <v>164</v>
      </c>
      <c r="CJ46" s="21">
        <v>205</v>
      </c>
      <c r="CK46" s="21">
        <v>157</v>
      </c>
      <c r="CL46" s="21">
        <v>78</v>
      </c>
      <c r="CM46" s="21">
        <v>43</v>
      </c>
      <c r="CN46" s="21">
        <v>2</v>
      </c>
      <c r="CO46" s="21">
        <v>335</v>
      </c>
      <c r="CP46" s="21">
        <v>344</v>
      </c>
      <c r="CQ46" s="21">
        <v>0</v>
      </c>
      <c r="CR46" s="21">
        <v>68375</v>
      </c>
      <c r="CS46" s="21">
        <v>91671</v>
      </c>
      <c r="CT46" s="21">
        <v>87954</v>
      </c>
      <c r="CU46" s="21">
        <v>95278</v>
      </c>
      <c r="CV46" s="21">
        <v>74354</v>
      </c>
      <c r="CW46" s="21">
        <v>118399</v>
      </c>
      <c r="CX46" s="21">
        <v>271219</v>
      </c>
      <c r="CY46" s="21">
        <v>264812</v>
      </c>
      <c r="CZ46" s="19">
        <v>31</v>
      </c>
      <c r="DA46" t="s">
        <v>8024</v>
      </c>
      <c r="DB46" t="s">
        <v>8481</v>
      </c>
      <c r="DD46">
        <v>12.650484117033971</v>
      </c>
      <c r="DE46">
        <v>12.683477190019874</v>
      </c>
      <c r="DF46">
        <v>3.2993072985902927E-2</v>
      </c>
    </row>
    <row r="47" spans="1:110" x14ac:dyDescent="0.25">
      <c r="A47" t="s">
        <v>171</v>
      </c>
      <c r="B47" t="s">
        <v>3148</v>
      </c>
      <c r="E47" s="17">
        <v>384521</v>
      </c>
      <c r="F47" s="17">
        <v>388585</v>
      </c>
      <c r="G47" s="17">
        <v>392531</v>
      </c>
      <c r="H47" s="17">
        <v>395639</v>
      </c>
      <c r="I47" s="17">
        <v>399200</v>
      </c>
      <c r="J47" s="17">
        <v>403150</v>
      </c>
      <c r="K47" s="17">
        <v>406762</v>
      </c>
      <c r="L47" s="17">
        <v>412115</v>
      </c>
      <c r="M47" s="17">
        <v>416220</v>
      </c>
      <c r="N47" s="17">
        <v>417783</v>
      </c>
      <c r="O47" s="17">
        <v>420089</v>
      </c>
      <c r="P47" s="17">
        <v>422799</v>
      </c>
      <c r="Q47" s="17">
        <v>426341</v>
      </c>
      <c r="R47" s="17">
        <v>429382</v>
      </c>
      <c r="S47" s="17">
        <v>432710</v>
      </c>
      <c r="T47" s="17">
        <v>436207</v>
      </c>
      <c r="U47" s="18">
        <v>250</v>
      </c>
      <c r="V47" s="18">
        <v>298</v>
      </c>
      <c r="W47" s="18">
        <v>290</v>
      </c>
      <c r="X47" s="18">
        <v>358</v>
      </c>
      <c r="Y47" s="18">
        <v>554</v>
      </c>
      <c r="Z47" s="18">
        <v>776</v>
      </c>
      <c r="AA47" s="18">
        <v>1246</v>
      </c>
      <c r="AB47" s="18">
        <v>1247</v>
      </c>
      <c r="AC47" s="18">
        <v>1208</v>
      </c>
      <c r="AD47" s="18">
        <v>1490</v>
      </c>
      <c r="AE47" s="18">
        <v>1403</v>
      </c>
      <c r="AF47" s="18">
        <v>1184</v>
      </c>
      <c r="AG47" s="18">
        <v>1128</v>
      </c>
      <c r="AH47" s="18">
        <v>1011</v>
      </c>
      <c r="AI47" s="18">
        <v>1024</v>
      </c>
      <c r="AJ47" s="18">
        <v>753</v>
      </c>
      <c r="AK47" s="23">
        <v>6.5015954915336218</v>
      </c>
      <c r="AL47" s="23">
        <v>7.6688498012017954</v>
      </c>
      <c r="AM47" s="23">
        <v>7.3879515248477183</v>
      </c>
      <c r="AN47" s="23">
        <v>9.048652938663782</v>
      </c>
      <c r="AO47" s="23">
        <v>13.877755511022045</v>
      </c>
      <c r="AP47" s="23">
        <v>19.248418702716112</v>
      </c>
      <c r="AQ47" s="23">
        <v>30.63216327975573</v>
      </c>
      <c r="AR47" s="23">
        <v>30.258544338352156</v>
      </c>
      <c r="AS47" s="23">
        <v>29.023112776896831</v>
      </c>
      <c r="AT47" s="23">
        <v>35.664447811423635</v>
      </c>
      <c r="AU47" s="23">
        <v>33.397684776321206</v>
      </c>
      <c r="AV47" s="23">
        <v>28.003850529447799</v>
      </c>
      <c r="AW47" s="23">
        <v>26.457694662253925</v>
      </c>
      <c r="AX47" s="23">
        <v>23.545467672142756</v>
      </c>
      <c r="AY47" s="23">
        <v>23.664810149984977</v>
      </c>
      <c r="AZ47" s="23">
        <v>17.262446499024545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4</v>
      </c>
      <c r="BI47" s="20">
        <v>15</v>
      </c>
      <c r="BJ47" s="20">
        <v>75</v>
      </c>
      <c r="BK47" s="20">
        <v>93</v>
      </c>
      <c r="BL47" s="20">
        <v>92</v>
      </c>
      <c r="BM47" s="20">
        <v>53</v>
      </c>
      <c r="BN47" s="20">
        <v>32</v>
      </c>
      <c r="BO47" s="20">
        <v>2</v>
      </c>
      <c r="BP47" s="20">
        <v>32</v>
      </c>
      <c r="BQ47" s="20">
        <v>87</v>
      </c>
      <c r="BR47" s="20">
        <v>95</v>
      </c>
      <c r="BS47" s="20">
        <v>92</v>
      </c>
      <c r="BT47" s="20">
        <v>53</v>
      </c>
      <c r="BU47" s="20">
        <v>28</v>
      </c>
      <c r="BV47" s="16">
        <v>18340</v>
      </c>
      <c r="BW47" s="16">
        <v>28611</v>
      </c>
      <c r="BX47" s="16">
        <v>31269</v>
      </c>
      <c r="BY47" s="16">
        <v>41027</v>
      </c>
      <c r="BZ47" s="16">
        <v>37033</v>
      </c>
      <c r="CA47" s="16">
        <v>69417</v>
      </c>
      <c r="CB47" s="16">
        <v>20012</v>
      </c>
      <c r="CC47" s="16">
        <v>28407</v>
      </c>
      <c r="CD47" s="16">
        <v>28808</v>
      </c>
      <c r="CE47" s="16">
        <v>38953</v>
      </c>
      <c r="CF47" s="16">
        <v>35815</v>
      </c>
      <c r="CG47" s="16">
        <v>58515</v>
      </c>
      <c r="CH47" s="21">
        <v>47</v>
      </c>
      <c r="CI47" s="21">
        <v>162</v>
      </c>
      <c r="CJ47" s="21">
        <v>188</v>
      </c>
      <c r="CK47" s="21">
        <v>184</v>
      </c>
      <c r="CL47" s="21">
        <v>106</v>
      </c>
      <c r="CM47" s="21">
        <v>60</v>
      </c>
      <c r="CN47" s="21">
        <v>6</v>
      </c>
      <c r="CO47" s="21">
        <v>364</v>
      </c>
      <c r="CP47" s="21">
        <v>389</v>
      </c>
      <c r="CQ47" s="21">
        <v>0</v>
      </c>
      <c r="CR47" s="21">
        <v>38352</v>
      </c>
      <c r="CS47" s="21">
        <v>57018</v>
      </c>
      <c r="CT47" s="21">
        <v>60077</v>
      </c>
      <c r="CU47" s="21">
        <v>79980</v>
      </c>
      <c r="CV47" s="21">
        <v>72848</v>
      </c>
      <c r="CW47" s="21">
        <v>127932</v>
      </c>
      <c r="CX47" s="21">
        <v>225697</v>
      </c>
      <c r="CY47" s="21">
        <v>210510</v>
      </c>
      <c r="CZ47" s="19">
        <v>22</v>
      </c>
      <c r="DA47" t="s">
        <v>8015</v>
      </c>
      <c r="DB47" t="s">
        <v>9</v>
      </c>
      <c r="DD47">
        <v>17.291340078856113</v>
      </c>
      <c r="DE47">
        <v>17.235497148832284</v>
      </c>
      <c r="DF47">
        <v>-5.5842930023828785E-2</v>
      </c>
    </row>
    <row r="48" spans="1:110" x14ac:dyDescent="0.25">
      <c r="A48" t="s">
        <v>3364</v>
      </c>
      <c r="B48" t="s">
        <v>3345</v>
      </c>
      <c r="E48" s="17">
        <v>979103</v>
      </c>
      <c r="F48" s="17">
        <v>981237</v>
      </c>
      <c r="G48" s="17">
        <v>986976</v>
      </c>
      <c r="H48" s="17">
        <v>993331</v>
      </c>
      <c r="I48" s="17">
        <v>1000918</v>
      </c>
      <c r="J48" s="17">
        <v>1011282</v>
      </c>
      <c r="K48" s="17">
        <v>1018371</v>
      </c>
      <c r="L48" s="17">
        <v>1024273</v>
      </c>
      <c r="M48" s="17">
        <v>1032621</v>
      </c>
      <c r="N48" s="17">
        <v>1040776</v>
      </c>
      <c r="O48" s="17">
        <v>1050441</v>
      </c>
      <c r="P48" s="17">
        <v>1060557</v>
      </c>
      <c r="Q48" s="17">
        <v>1067982</v>
      </c>
      <c r="R48" s="17">
        <v>1072962</v>
      </c>
      <c r="S48" s="17">
        <v>1079555</v>
      </c>
      <c r="T48" s="17">
        <v>1087541</v>
      </c>
      <c r="U48" s="18">
        <v>719</v>
      </c>
      <c r="V48" s="18">
        <v>679</v>
      </c>
      <c r="W48" s="18">
        <v>667</v>
      </c>
      <c r="X48" s="18">
        <v>879</v>
      </c>
      <c r="Y48" s="18">
        <v>1031</v>
      </c>
      <c r="Z48" s="18">
        <v>1329</v>
      </c>
      <c r="AA48" s="18">
        <v>2291</v>
      </c>
      <c r="AB48" s="18">
        <v>2449</v>
      </c>
      <c r="AC48" s="18">
        <v>2632</v>
      </c>
      <c r="AD48" s="18">
        <v>3470</v>
      </c>
      <c r="AE48" s="18">
        <v>3606</v>
      </c>
      <c r="AF48" s="18">
        <v>3299</v>
      </c>
      <c r="AG48" s="18">
        <v>3165</v>
      </c>
      <c r="AH48" s="18">
        <v>3061</v>
      </c>
      <c r="AI48" s="18">
        <v>2857</v>
      </c>
      <c r="AJ48" s="18">
        <v>2300</v>
      </c>
      <c r="AK48" s="23">
        <v>7.3434562043012832</v>
      </c>
      <c r="AL48" s="23">
        <v>6.9198368997500097</v>
      </c>
      <c r="AM48" s="23">
        <v>6.7580164056674121</v>
      </c>
      <c r="AN48" s="23">
        <v>8.849014074865277</v>
      </c>
      <c r="AO48" s="23">
        <v>10.300544100515726</v>
      </c>
      <c r="AP48" s="23">
        <v>13.141734946335443</v>
      </c>
      <c r="AQ48" s="23">
        <v>22.496712887542948</v>
      </c>
      <c r="AR48" s="23">
        <v>23.909641277276663</v>
      </c>
      <c r="AS48" s="23">
        <v>25.488538389205722</v>
      </c>
      <c r="AT48" s="23">
        <v>33.340507467505013</v>
      </c>
      <c r="AU48" s="23">
        <v>34.328439198393816</v>
      </c>
      <c r="AV48" s="23">
        <v>31.106296031236415</v>
      </c>
      <c r="AW48" s="23">
        <v>29.635330932543809</v>
      </c>
      <c r="AX48" s="23">
        <v>28.528503339354049</v>
      </c>
      <c r="AY48" s="23">
        <v>26.464608102412566</v>
      </c>
      <c r="AZ48" s="23">
        <v>21.148627959773467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4</v>
      </c>
      <c r="BI48" s="20">
        <v>42</v>
      </c>
      <c r="BJ48" s="20">
        <v>212</v>
      </c>
      <c r="BK48" s="20">
        <v>293</v>
      </c>
      <c r="BL48" s="20">
        <v>316</v>
      </c>
      <c r="BM48" s="20">
        <v>144</v>
      </c>
      <c r="BN48" s="20">
        <v>57</v>
      </c>
      <c r="BO48" s="20">
        <v>4</v>
      </c>
      <c r="BP48" s="20">
        <v>78</v>
      </c>
      <c r="BQ48" s="20">
        <v>318</v>
      </c>
      <c r="BR48" s="20">
        <v>301</v>
      </c>
      <c r="BS48" s="20">
        <v>317</v>
      </c>
      <c r="BT48" s="20">
        <v>150</v>
      </c>
      <c r="BU48" s="20">
        <v>64</v>
      </c>
      <c r="BV48" s="16">
        <v>71702</v>
      </c>
      <c r="BW48" s="16">
        <v>91829</v>
      </c>
      <c r="BX48" s="16">
        <v>83116</v>
      </c>
      <c r="BY48" s="16">
        <v>95771</v>
      </c>
      <c r="BZ48" s="16">
        <v>78529</v>
      </c>
      <c r="CA48" s="16">
        <v>132818</v>
      </c>
      <c r="CB48" s="16">
        <v>75610</v>
      </c>
      <c r="CC48" s="16">
        <v>91494</v>
      </c>
      <c r="CD48" s="16">
        <v>83252</v>
      </c>
      <c r="CE48" s="16">
        <v>95910</v>
      </c>
      <c r="CF48" s="16">
        <v>77706</v>
      </c>
      <c r="CG48" s="16">
        <v>109804</v>
      </c>
      <c r="CH48" s="21">
        <v>120</v>
      </c>
      <c r="CI48" s="21">
        <v>530</v>
      </c>
      <c r="CJ48" s="21">
        <v>594</v>
      </c>
      <c r="CK48" s="21">
        <v>633</v>
      </c>
      <c r="CL48" s="21">
        <v>294</v>
      </c>
      <c r="CM48" s="21">
        <v>121</v>
      </c>
      <c r="CN48" s="21">
        <v>8</v>
      </c>
      <c r="CO48" s="21">
        <v>1068</v>
      </c>
      <c r="CP48" s="21">
        <v>1232</v>
      </c>
      <c r="CQ48" s="21">
        <v>0</v>
      </c>
      <c r="CR48" s="21">
        <v>147312</v>
      </c>
      <c r="CS48" s="21">
        <v>183323</v>
      </c>
      <c r="CT48" s="21">
        <v>166368</v>
      </c>
      <c r="CU48" s="21">
        <v>191681</v>
      </c>
      <c r="CV48" s="21">
        <v>156235</v>
      </c>
      <c r="CW48" s="21">
        <v>242622</v>
      </c>
      <c r="CX48" s="21">
        <v>553765</v>
      </c>
      <c r="CY48" s="21">
        <v>533776</v>
      </c>
      <c r="CZ48" s="19">
        <v>6</v>
      </c>
      <c r="DA48" t="s">
        <v>7999</v>
      </c>
      <c r="DB48" t="s">
        <v>8480</v>
      </c>
      <c r="DD48">
        <v>20.00839303378196</v>
      </c>
      <c r="DE48">
        <v>22.247704351123673</v>
      </c>
      <c r="DF48">
        <v>2.2393113173417127</v>
      </c>
    </row>
    <row r="49" spans="1:112" x14ac:dyDescent="0.25">
      <c r="A49" t="s">
        <v>140</v>
      </c>
      <c r="B49" t="s">
        <v>3154</v>
      </c>
      <c r="E49" s="17">
        <v>624333</v>
      </c>
      <c r="F49" s="17">
        <v>627668</v>
      </c>
      <c r="G49" s="17">
        <v>631428</v>
      </c>
      <c r="H49" s="17">
        <v>637009</v>
      </c>
      <c r="I49" s="17">
        <v>641402</v>
      </c>
      <c r="J49" s="17">
        <v>646446</v>
      </c>
      <c r="K49" s="17">
        <v>652295</v>
      </c>
      <c r="L49" s="17">
        <v>658248</v>
      </c>
      <c r="M49" s="17">
        <v>664048</v>
      </c>
      <c r="N49" s="17">
        <v>668458</v>
      </c>
      <c r="O49" s="17">
        <v>673433</v>
      </c>
      <c r="P49" s="17">
        <v>678241</v>
      </c>
      <c r="Q49" s="17">
        <v>681606</v>
      </c>
      <c r="R49" s="17">
        <v>686778</v>
      </c>
      <c r="S49" s="17">
        <v>690562</v>
      </c>
      <c r="T49" s="17">
        <v>693720</v>
      </c>
      <c r="U49" s="18">
        <v>383</v>
      </c>
      <c r="V49" s="18">
        <v>366</v>
      </c>
      <c r="W49" s="18">
        <v>415</v>
      </c>
      <c r="X49" s="18">
        <v>461</v>
      </c>
      <c r="Y49" s="18">
        <v>656</v>
      </c>
      <c r="Z49" s="18">
        <v>908</v>
      </c>
      <c r="AA49" s="18">
        <v>1536</v>
      </c>
      <c r="AB49" s="18">
        <v>1613</v>
      </c>
      <c r="AC49" s="18">
        <v>1693</v>
      </c>
      <c r="AD49" s="18">
        <v>2314</v>
      </c>
      <c r="AE49" s="18">
        <v>2255</v>
      </c>
      <c r="AF49" s="18">
        <v>2048</v>
      </c>
      <c r="AG49" s="18">
        <v>1932</v>
      </c>
      <c r="AH49" s="18">
        <v>1729</v>
      </c>
      <c r="AI49" s="18">
        <v>1666</v>
      </c>
      <c r="AJ49" s="18">
        <v>1324</v>
      </c>
      <c r="AK49" s="23">
        <v>6.134546788332508</v>
      </c>
      <c r="AL49" s="23">
        <v>5.8311081654632702</v>
      </c>
      <c r="AM49" s="23">
        <v>6.5724041379222964</v>
      </c>
      <c r="AN49" s="23">
        <v>7.236946416769622</v>
      </c>
      <c r="AO49" s="23">
        <v>10.227595174321252</v>
      </c>
      <c r="AP49" s="23">
        <v>14.046030140181855</v>
      </c>
      <c r="AQ49" s="23">
        <v>23.547627990403114</v>
      </c>
      <c r="AR49" s="23">
        <v>24.504442094772791</v>
      </c>
      <c r="AS49" s="23">
        <v>25.495144929282223</v>
      </c>
      <c r="AT49" s="23">
        <v>34.61698416355253</v>
      </c>
      <c r="AU49" s="23">
        <v>33.485142545732096</v>
      </c>
      <c r="AV49" s="23">
        <v>30.195756375683573</v>
      </c>
      <c r="AW49" s="23">
        <v>28.344820908266655</v>
      </c>
      <c r="AX49" s="23">
        <v>25.175529792742342</v>
      </c>
      <c r="AY49" s="23">
        <v>24.125277672388577</v>
      </c>
      <c r="AZ49" s="23">
        <v>19.085510004036209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5</v>
      </c>
      <c r="BI49" s="20">
        <v>16</v>
      </c>
      <c r="BJ49" s="20">
        <v>132</v>
      </c>
      <c r="BK49" s="20">
        <v>170</v>
      </c>
      <c r="BL49" s="20">
        <v>175</v>
      </c>
      <c r="BM49" s="20">
        <v>96</v>
      </c>
      <c r="BN49" s="20">
        <v>39</v>
      </c>
      <c r="BO49" s="20">
        <v>2</v>
      </c>
      <c r="BP49" s="20">
        <v>49</v>
      </c>
      <c r="BQ49" s="20">
        <v>169</v>
      </c>
      <c r="BR49" s="20">
        <v>188</v>
      </c>
      <c r="BS49" s="20">
        <v>171</v>
      </c>
      <c r="BT49" s="20">
        <v>85</v>
      </c>
      <c r="BU49" s="20">
        <v>27</v>
      </c>
      <c r="BV49" s="16">
        <v>33192</v>
      </c>
      <c r="BW49" s="16">
        <v>48586</v>
      </c>
      <c r="BX49" s="16">
        <v>52751</v>
      </c>
      <c r="BY49" s="16">
        <v>65587</v>
      </c>
      <c r="BZ49" s="16">
        <v>55006</v>
      </c>
      <c r="CA49" s="16">
        <v>96744</v>
      </c>
      <c r="CB49" s="16">
        <v>37597</v>
      </c>
      <c r="CC49" s="16">
        <v>50443</v>
      </c>
      <c r="CD49" s="16">
        <v>52264</v>
      </c>
      <c r="CE49" s="16">
        <v>65234</v>
      </c>
      <c r="CF49" s="16">
        <v>53649</v>
      </c>
      <c r="CG49" s="16">
        <v>82667</v>
      </c>
      <c r="CH49" s="21">
        <v>65</v>
      </c>
      <c r="CI49" s="21">
        <v>301</v>
      </c>
      <c r="CJ49" s="21">
        <v>358</v>
      </c>
      <c r="CK49" s="21">
        <v>346</v>
      </c>
      <c r="CL49" s="21">
        <v>181</v>
      </c>
      <c r="CM49" s="21">
        <v>66</v>
      </c>
      <c r="CN49" s="21">
        <v>7</v>
      </c>
      <c r="CO49" s="21">
        <v>633</v>
      </c>
      <c r="CP49" s="21">
        <v>691</v>
      </c>
      <c r="CQ49" s="21">
        <v>0</v>
      </c>
      <c r="CR49" s="21">
        <v>70789</v>
      </c>
      <c r="CS49" s="21">
        <v>99029</v>
      </c>
      <c r="CT49" s="21">
        <v>105015</v>
      </c>
      <c r="CU49" s="21">
        <v>130821</v>
      </c>
      <c r="CV49" s="21">
        <v>108655</v>
      </c>
      <c r="CW49" s="21">
        <v>179411</v>
      </c>
      <c r="CX49" s="21">
        <v>351866</v>
      </c>
      <c r="CY49" s="21">
        <v>341854</v>
      </c>
      <c r="CZ49" s="19">
        <v>12</v>
      </c>
      <c r="DA49" t="s">
        <v>8005</v>
      </c>
      <c r="DB49" t="s">
        <v>9</v>
      </c>
      <c r="DD49">
        <v>18.516676709940501</v>
      </c>
      <c r="DE49">
        <v>19.638157707763753</v>
      </c>
      <c r="DF49">
        <v>1.1214809978232516</v>
      </c>
    </row>
    <row r="50" spans="1:112" x14ac:dyDescent="0.25">
      <c r="A50" t="s">
        <v>484</v>
      </c>
      <c r="B50" t="s">
        <v>3163</v>
      </c>
      <c r="E50" s="17">
        <v>521318</v>
      </c>
      <c r="F50" s="17">
        <v>520883</v>
      </c>
      <c r="G50" s="17">
        <v>524834</v>
      </c>
      <c r="H50" s="17">
        <v>531387</v>
      </c>
      <c r="I50" s="17">
        <v>537900</v>
      </c>
      <c r="J50" s="17">
        <v>546548</v>
      </c>
      <c r="K50" s="17">
        <v>551953</v>
      </c>
      <c r="L50" s="17">
        <v>558288</v>
      </c>
      <c r="M50" s="17">
        <v>563806</v>
      </c>
      <c r="N50" s="17">
        <v>567928</v>
      </c>
      <c r="O50" s="17">
        <v>573482</v>
      </c>
      <c r="P50" s="17">
        <v>578915</v>
      </c>
      <c r="Q50" s="17">
        <v>581018</v>
      </c>
      <c r="R50" s="17">
        <v>583320</v>
      </c>
      <c r="S50" s="17">
        <v>587180</v>
      </c>
      <c r="T50" s="17">
        <v>590605</v>
      </c>
      <c r="U50" s="18">
        <v>371</v>
      </c>
      <c r="V50" s="18">
        <v>404</v>
      </c>
      <c r="W50" s="18">
        <v>441</v>
      </c>
      <c r="X50" s="18">
        <v>550</v>
      </c>
      <c r="Y50" s="18">
        <v>673</v>
      </c>
      <c r="Z50" s="18">
        <v>951</v>
      </c>
      <c r="AA50" s="18">
        <v>1525</v>
      </c>
      <c r="AB50" s="18">
        <v>1482</v>
      </c>
      <c r="AC50" s="18">
        <v>1592</v>
      </c>
      <c r="AD50" s="18">
        <v>1981</v>
      </c>
      <c r="AE50" s="18">
        <v>2003</v>
      </c>
      <c r="AF50" s="18">
        <v>1779</v>
      </c>
      <c r="AG50" s="18">
        <v>1658</v>
      </c>
      <c r="AH50" s="18">
        <v>1649</v>
      </c>
      <c r="AI50" s="18">
        <v>1470</v>
      </c>
      <c r="AJ50" s="18">
        <v>1307</v>
      </c>
      <c r="AK50" s="23">
        <v>7.1165775975508225</v>
      </c>
      <c r="AL50" s="23">
        <v>7.7560603820819649</v>
      </c>
      <c r="AM50" s="23">
        <v>8.4026568400675252</v>
      </c>
      <c r="AN50" s="23">
        <v>10.350272023967467</v>
      </c>
      <c r="AO50" s="23">
        <v>12.511619260085517</v>
      </c>
      <c r="AP50" s="23">
        <v>17.400118562322064</v>
      </c>
      <c r="AQ50" s="23">
        <v>27.629164077376153</v>
      </c>
      <c r="AR50" s="23">
        <v>26.545438913249075</v>
      </c>
      <c r="AS50" s="23">
        <v>28.236662965630025</v>
      </c>
      <c r="AT50" s="23">
        <v>34.881182121677398</v>
      </c>
      <c r="AU50" s="23">
        <v>34.926989861931148</v>
      </c>
      <c r="AV50" s="23">
        <v>30.729899898948894</v>
      </c>
      <c r="AW50" s="23">
        <v>28.536121084028377</v>
      </c>
      <c r="AX50" s="23">
        <v>28.269217582116163</v>
      </c>
      <c r="AY50" s="23">
        <v>25.034912633264074</v>
      </c>
      <c r="AZ50" s="23">
        <v>22.129849899679144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3</v>
      </c>
      <c r="BI50" s="20">
        <v>17</v>
      </c>
      <c r="BJ50" s="20">
        <v>112</v>
      </c>
      <c r="BK50" s="20">
        <v>151</v>
      </c>
      <c r="BL50" s="20">
        <v>160</v>
      </c>
      <c r="BM50" s="20">
        <v>77</v>
      </c>
      <c r="BN50" s="20">
        <v>56</v>
      </c>
      <c r="BO50" s="20">
        <v>0</v>
      </c>
      <c r="BP50" s="20">
        <v>48</v>
      </c>
      <c r="BQ50" s="20">
        <v>190</v>
      </c>
      <c r="BR50" s="20">
        <v>191</v>
      </c>
      <c r="BS50" s="20">
        <v>191</v>
      </c>
      <c r="BT50" s="20">
        <v>78</v>
      </c>
      <c r="BU50" s="20">
        <v>33</v>
      </c>
      <c r="BV50" s="16">
        <v>25443</v>
      </c>
      <c r="BW50" s="16">
        <v>41772</v>
      </c>
      <c r="BX50" s="16">
        <v>43847</v>
      </c>
      <c r="BY50" s="16">
        <v>53415</v>
      </c>
      <c r="BZ50" s="16">
        <v>47602</v>
      </c>
      <c r="CA50" s="16">
        <v>89760</v>
      </c>
      <c r="CB50" s="16">
        <v>28867</v>
      </c>
      <c r="CC50" s="16">
        <v>43824</v>
      </c>
      <c r="CD50" s="16">
        <v>42452</v>
      </c>
      <c r="CE50" s="16">
        <v>52157</v>
      </c>
      <c r="CF50" s="16">
        <v>44868</v>
      </c>
      <c r="CG50" s="16">
        <v>76598</v>
      </c>
      <c r="CH50" s="21">
        <v>65</v>
      </c>
      <c r="CI50" s="21">
        <v>302</v>
      </c>
      <c r="CJ50" s="21">
        <v>342</v>
      </c>
      <c r="CK50" s="21">
        <v>351</v>
      </c>
      <c r="CL50" s="21">
        <v>155</v>
      </c>
      <c r="CM50" s="21">
        <v>89</v>
      </c>
      <c r="CN50" s="21">
        <v>3</v>
      </c>
      <c r="CO50" s="21">
        <v>576</v>
      </c>
      <c r="CP50" s="21">
        <v>731</v>
      </c>
      <c r="CQ50" s="21">
        <v>0</v>
      </c>
      <c r="CR50" s="21">
        <v>54310</v>
      </c>
      <c r="CS50" s="21">
        <v>85596</v>
      </c>
      <c r="CT50" s="21">
        <v>86299</v>
      </c>
      <c r="CU50" s="21">
        <v>105572</v>
      </c>
      <c r="CV50" s="21">
        <v>92470</v>
      </c>
      <c r="CW50" s="21">
        <v>166358</v>
      </c>
      <c r="CX50" s="21">
        <v>301839</v>
      </c>
      <c r="CY50" s="21">
        <v>288766</v>
      </c>
      <c r="CZ50" s="19">
        <v>3</v>
      </c>
      <c r="DA50" t="s">
        <v>7996</v>
      </c>
      <c r="DB50" t="s">
        <v>8480</v>
      </c>
      <c r="DD50">
        <v>19.946946662695748</v>
      </c>
      <c r="DE50">
        <v>24.218209045219471</v>
      </c>
      <c r="DF50">
        <v>4.271262382523723</v>
      </c>
    </row>
    <row r="51" spans="1:112" x14ac:dyDescent="0.25">
      <c r="A51" t="s">
        <v>642</v>
      </c>
      <c r="B51" t="s">
        <v>3171</v>
      </c>
      <c r="E51" s="17">
        <v>826550</v>
      </c>
      <c r="F51" s="17">
        <v>829314</v>
      </c>
      <c r="G51" s="17">
        <v>828843</v>
      </c>
      <c r="H51" s="17">
        <v>831002</v>
      </c>
      <c r="I51" s="17">
        <v>832319</v>
      </c>
      <c r="J51" s="17">
        <v>837844</v>
      </c>
      <c r="K51" s="17">
        <v>846798</v>
      </c>
      <c r="L51" s="17">
        <v>857099</v>
      </c>
      <c r="M51" s="17">
        <v>863808</v>
      </c>
      <c r="N51" s="17">
        <v>871422</v>
      </c>
      <c r="O51" s="17">
        <v>880976</v>
      </c>
      <c r="P51" s="17">
        <v>888398</v>
      </c>
      <c r="Q51" s="17">
        <v>893688</v>
      </c>
      <c r="R51" s="17">
        <v>899844</v>
      </c>
      <c r="S51" s="17">
        <v>906670</v>
      </c>
      <c r="T51" s="17">
        <v>912426</v>
      </c>
      <c r="U51" s="18">
        <v>359</v>
      </c>
      <c r="V51" s="18">
        <v>363</v>
      </c>
      <c r="W51" s="18">
        <v>413</v>
      </c>
      <c r="X51" s="18">
        <v>605</v>
      </c>
      <c r="Y51" s="18">
        <v>773</v>
      </c>
      <c r="Z51" s="18">
        <v>1185</v>
      </c>
      <c r="AA51" s="18">
        <v>1847</v>
      </c>
      <c r="AB51" s="18">
        <v>1778</v>
      </c>
      <c r="AC51" s="18">
        <v>1587</v>
      </c>
      <c r="AD51" s="18">
        <v>1813</v>
      </c>
      <c r="AE51" s="18">
        <v>1751</v>
      </c>
      <c r="AF51" s="18">
        <v>1619</v>
      </c>
      <c r="AG51" s="18">
        <v>1401</v>
      </c>
      <c r="AH51" s="18">
        <v>1343</v>
      </c>
      <c r="AI51" s="18">
        <v>1262</v>
      </c>
      <c r="AJ51" s="18">
        <v>1066</v>
      </c>
      <c r="AK51" s="23">
        <v>4.3433549089589256</v>
      </c>
      <c r="AL51" s="23">
        <v>4.3771116850794751</v>
      </c>
      <c r="AM51" s="23">
        <v>4.9828495867130442</v>
      </c>
      <c r="AN51" s="23">
        <v>7.2803675562754364</v>
      </c>
      <c r="AO51" s="23">
        <v>9.2873045070459774</v>
      </c>
      <c r="AP51" s="23">
        <v>14.143444364344674</v>
      </c>
      <c r="AQ51" s="23">
        <v>21.811577259275527</v>
      </c>
      <c r="AR51" s="23">
        <v>20.744394754864956</v>
      </c>
      <c r="AS51" s="23">
        <v>18.372138252945099</v>
      </c>
      <c r="AT51" s="23">
        <v>20.805074923515814</v>
      </c>
      <c r="AU51" s="23">
        <v>19.87568333303064</v>
      </c>
      <c r="AV51" s="23">
        <v>18.223814101337464</v>
      </c>
      <c r="AW51" s="23">
        <v>15.676611971963368</v>
      </c>
      <c r="AX51" s="23">
        <v>14.924809189148343</v>
      </c>
      <c r="AY51" s="23">
        <v>13.919066474020315</v>
      </c>
      <c r="AZ51" s="23">
        <v>11.683139235401008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2</v>
      </c>
      <c r="BI51" s="20">
        <v>13</v>
      </c>
      <c r="BJ51" s="20">
        <v>98</v>
      </c>
      <c r="BK51" s="20">
        <v>132</v>
      </c>
      <c r="BL51" s="20">
        <v>169</v>
      </c>
      <c r="BM51" s="20">
        <v>76</v>
      </c>
      <c r="BN51" s="20">
        <v>36</v>
      </c>
      <c r="BO51" s="20">
        <v>2</v>
      </c>
      <c r="BP51" s="20">
        <v>29</v>
      </c>
      <c r="BQ51" s="20">
        <v>125</v>
      </c>
      <c r="BR51" s="20">
        <v>148</v>
      </c>
      <c r="BS51" s="20">
        <v>155</v>
      </c>
      <c r="BT51" s="20">
        <v>58</v>
      </c>
      <c r="BU51" s="20">
        <v>23</v>
      </c>
      <c r="BV51" s="16">
        <v>44443</v>
      </c>
      <c r="BW51" s="16">
        <v>66259</v>
      </c>
      <c r="BX51" s="16">
        <v>84100</v>
      </c>
      <c r="BY51" s="16">
        <v>88518</v>
      </c>
      <c r="BZ51" s="16">
        <v>67564</v>
      </c>
      <c r="CA51" s="16">
        <v>119141</v>
      </c>
      <c r="CB51" s="16">
        <v>45931</v>
      </c>
      <c r="CC51" s="16">
        <v>64648</v>
      </c>
      <c r="CD51" s="16">
        <v>80734</v>
      </c>
      <c r="CE51" s="16">
        <v>87415</v>
      </c>
      <c r="CF51" s="16">
        <v>66083</v>
      </c>
      <c r="CG51" s="16">
        <v>97590</v>
      </c>
      <c r="CH51" s="21">
        <v>42</v>
      </c>
      <c r="CI51" s="21">
        <v>223</v>
      </c>
      <c r="CJ51" s="21">
        <v>280</v>
      </c>
      <c r="CK51" s="21">
        <v>324</v>
      </c>
      <c r="CL51" s="21">
        <v>134</v>
      </c>
      <c r="CM51" s="21">
        <v>59</v>
      </c>
      <c r="CN51" s="21">
        <v>4</v>
      </c>
      <c r="CO51" s="21">
        <v>526</v>
      </c>
      <c r="CP51" s="21">
        <v>540</v>
      </c>
      <c r="CQ51" s="21">
        <v>0</v>
      </c>
      <c r="CR51" s="21">
        <v>90374</v>
      </c>
      <c r="CS51" s="21">
        <v>130907</v>
      </c>
      <c r="CT51" s="21">
        <v>164834</v>
      </c>
      <c r="CU51" s="21">
        <v>175933</v>
      </c>
      <c r="CV51" s="21">
        <v>133647</v>
      </c>
      <c r="CW51" s="21">
        <v>216731</v>
      </c>
      <c r="CX51" s="21">
        <v>470025</v>
      </c>
      <c r="CY51" s="21">
        <v>442401</v>
      </c>
      <c r="CZ51" s="19">
        <v>33</v>
      </c>
      <c r="DA51" t="s">
        <v>8026</v>
      </c>
      <c r="DB51" t="s">
        <v>8481</v>
      </c>
      <c r="DD51">
        <v>11.889665710520546</v>
      </c>
      <c r="DE51">
        <v>11.488750598372427</v>
      </c>
      <c r="DF51">
        <v>-0.40091511214811959</v>
      </c>
    </row>
    <row r="52" spans="1:112" x14ac:dyDescent="0.25">
      <c r="A52" t="s">
        <v>3365</v>
      </c>
      <c r="B52" t="s">
        <v>3346</v>
      </c>
      <c r="E52" s="17">
        <v>848308</v>
      </c>
      <c r="F52" s="17">
        <v>848851</v>
      </c>
      <c r="G52" s="17">
        <v>851695</v>
      </c>
      <c r="H52" s="17">
        <v>853134</v>
      </c>
      <c r="I52" s="17">
        <v>854780</v>
      </c>
      <c r="J52" s="17">
        <v>860341</v>
      </c>
      <c r="K52" s="17">
        <v>863280</v>
      </c>
      <c r="L52" s="17">
        <v>867312</v>
      </c>
      <c r="M52" s="17">
        <v>869176</v>
      </c>
      <c r="N52" s="17">
        <v>874011</v>
      </c>
      <c r="O52" s="17">
        <v>880633</v>
      </c>
      <c r="P52" s="17">
        <v>885167</v>
      </c>
      <c r="Q52" s="17">
        <v>888782</v>
      </c>
      <c r="R52" s="17">
        <v>893551</v>
      </c>
      <c r="S52" s="17">
        <v>898063</v>
      </c>
      <c r="T52" s="17">
        <v>901791</v>
      </c>
      <c r="U52" s="18">
        <v>610</v>
      </c>
      <c r="V52" s="18">
        <v>619</v>
      </c>
      <c r="W52" s="18">
        <v>677</v>
      </c>
      <c r="X52" s="18">
        <v>813</v>
      </c>
      <c r="Y52" s="18">
        <v>963</v>
      </c>
      <c r="Z52" s="18">
        <v>1549</v>
      </c>
      <c r="AA52" s="18">
        <v>2664</v>
      </c>
      <c r="AB52" s="18">
        <v>2685</v>
      </c>
      <c r="AC52" s="18">
        <v>2868</v>
      </c>
      <c r="AD52" s="18">
        <v>3572</v>
      </c>
      <c r="AE52" s="18">
        <v>3547</v>
      </c>
      <c r="AF52" s="18">
        <v>3197</v>
      </c>
      <c r="AG52" s="18">
        <v>3076</v>
      </c>
      <c r="AH52" s="18">
        <v>2738</v>
      </c>
      <c r="AI52" s="18">
        <v>2637</v>
      </c>
      <c r="AJ52" s="18">
        <v>2033</v>
      </c>
      <c r="AK52" s="23">
        <v>7.1907844792221693</v>
      </c>
      <c r="AL52" s="23">
        <v>7.2922102936793385</v>
      </c>
      <c r="AM52" s="23">
        <v>7.948854930462196</v>
      </c>
      <c r="AN52" s="23">
        <v>9.5295697979449887</v>
      </c>
      <c r="AO52" s="23">
        <v>11.266056763143734</v>
      </c>
      <c r="AP52" s="23">
        <v>18.004488917766327</v>
      </c>
      <c r="AQ52" s="23">
        <v>30.85904920767306</v>
      </c>
      <c r="AR52" s="23">
        <v>30.957717637943439</v>
      </c>
      <c r="AS52" s="23">
        <v>32.996769353962833</v>
      </c>
      <c r="AT52" s="23">
        <v>40.869050847186131</v>
      </c>
      <c r="AU52" s="23">
        <v>40.277845595157117</v>
      </c>
      <c r="AV52" s="23">
        <v>36.117478396731912</v>
      </c>
      <c r="AW52" s="23">
        <v>34.60916175170064</v>
      </c>
      <c r="AX52" s="23">
        <v>30.641787653978341</v>
      </c>
      <c r="AY52" s="23">
        <v>29.363196123211846</v>
      </c>
      <c r="AZ52" s="23">
        <v>22.544026276598458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1</v>
      </c>
      <c r="BG52" s="20">
        <v>0</v>
      </c>
      <c r="BH52" s="20">
        <v>10</v>
      </c>
      <c r="BI52" s="20">
        <v>29</v>
      </c>
      <c r="BJ52" s="20">
        <v>235</v>
      </c>
      <c r="BK52" s="20">
        <v>225</v>
      </c>
      <c r="BL52" s="20">
        <v>221</v>
      </c>
      <c r="BM52" s="20">
        <v>119</v>
      </c>
      <c r="BN52" s="20">
        <v>76</v>
      </c>
      <c r="BO52" s="20">
        <v>1</v>
      </c>
      <c r="BP52" s="20">
        <v>64</v>
      </c>
      <c r="BQ52" s="20">
        <v>272</v>
      </c>
      <c r="BR52" s="20">
        <v>257</v>
      </c>
      <c r="BS52" s="20">
        <v>295</v>
      </c>
      <c r="BT52" s="20">
        <v>147</v>
      </c>
      <c r="BU52" s="20">
        <v>81</v>
      </c>
      <c r="BV52" s="16">
        <v>59905</v>
      </c>
      <c r="BW52" s="16">
        <v>75865</v>
      </c>
      <c r="BX52" s="16">
        <v>68353</v>
      </c>
      <c r="BY52" s="16">
        <v>79640</v>
      </c>
      <c r="BZ52" s="16">
        <v>68560</v>
      </c>
      <c r="CA52" s="16">
        <v>111113</v>
      </c>
      <c r="CB52" s="16">
        <v>63064</v>
      </c>
      <c r="CC52" s="16">
        <v>76771</v>
      </c>
      <c r="CD52" s="16">
        <v>66650</v>
      </c>
      <c r="CE52" s="16">
        <v>76057</v>
      </c>
      <c r="CF52" s="16">
        <v>66821</v>
      </c>
      <c r="CG52" s="16">
        <v>88992</v>
      </c>
      <c r="CH52" s="21">
        <v>93</v>
      </c>
      <c r="CI52" s="21">
        <v>507</v>
      </c>
      <c r="CJ52" s="21">
        <v>482</v>
      </c>
      <c r="CK52" s="21">
        <v>516</v>
      </c>
      <c r="CL52" s="21">
        <v>267</v>
      </c>
      <c r="CM52" s="21">
        <v>157</v>
      </c>
      <c r="CN52" s="21">
        <v>11</v>
      </c>
      <c r="CO52" s="21">
        <v>915</v>
      </c>
      <c r="CP52" s="21">
        <v>1117</v>
      </c>
      <c r="CQ52" s="21">
        <v>1</v>
      </c>
      <c r="CR52" s="21">
        <v>122969</v>
      </c>
      <c r="CS52" s="21">
        <v>152636</v>
      </c>
      <c r="CT52" s="21">
        <v>135003</v>
      </c>
      <c r="CU52" s="21">
        <v>155697</v>
      </c>
      <c r="CV52" s="21">
        <v>135381</v>
      </c>
      <c r="CW52" s="21">
        <v>200105</v>
      </c>
      <c r="CX52" s="21">
        <v>463436</v>
      </c>
      <c r="CY52" s="21">
        <v>438355</v>
      </c>
      <c r="CZ52" s="19">
        <v>2</v>
      </c>
      <c r="DA52" t="s">
        <v>7995</v>
      </c>
      <c r="DB52" t="s">
        <v>8480</v>
      </c>
      <c r="DD52">
        <v>20.873492945215634</v>
      </c>
      <c r="DE52">
        <v>24.10257295505744</v>
      </c>
      <c r="DF52">
        <v>3.2290800098418053</v>
      </c>
    </row>
    <row r="53" spans="1:112" x14ac:dyDescent="0.25">
      <c r="A53" t="s">
        <v>113</v>
      </c>
      <c r="B53" t="s">
        <v>3183</v>
      </c>
      <c r="E53" s="17">
        <v>390683</v>
      </c>
      <c r="F53" s="17">
        <v>395410</v>
      </c>
      <c r="G53" s="17">
        <v>399248</v>
      </c>
      <c r="H53" s="17">
        <v>403131</v>
      </c>
      <c r="I53" s="17">
        <v>406380</v>
      </c>
      <c r="J53" s="17">
        <v>410937</v>
      </c>
      <c r="K53" s="17">
        <v>416029</v>
      </c>
      <c r="L53" s="17">
        <v>420939</v>
      </c>
      <c r="M53" s="17">
        <v>426289</v>
      </c>
      <c r="N53" s="17">
        <v>430149</v>
      </c>
      <c r="O53" s="17">
        <v>432705</v>
      </c>
      <c r="P53" s="17">
        <v>434734</v>
      </c>
      <c r="Q53" s="17">
        <v>436102</v>
      </c>
      <c r="R53" s="17">
        <v>436800</v>
      </c>
      <c r="S53" s="17">
        <v>439332</v>
      </c>
      <c r="T53" s="17">
        <v>441340</v>
      </c>
      <c r="U53" s="18">
        <v>194</v>
      </c>
      <c r="V53" s="18">
        <v>231</v>
      </c>
      <c r="W53" s="18">
        <v>255</v>
      </c>
      <c r="X53" s="18">
        <v>284</v>
      </c>
      <c r="Y53" s="18">
        <v>337</v>
      </c>
      <c r="Z53" s="18">
        <v>516</v>
      </c>
      <c r="AA53" s="18">
        <v>877</v>
      </c>
      <c r="AB53" s="18">
        <v>879</v>
      </c>
      <c r="AC53" s="18">
        <v>903</v>
      </c>
      <c r="AD53" s="18">
        <v>1238</v>
      </c>
      <c r="AE53" s="18">
        <v>1250</v>
      </c>
      <c r="AF53" s="18">
        <v>1039</v>
      </c>
      <c r="AG53" s="18">
        <v>965</v>
      </c>
      <c r="AH53" s="18">
        <v>986</v>
      </c>
      <c r="AI53" s="18">
        <v>900</v>
      </c>
      <c r="AJ53" s="18">
        <v>741</v>
      </c>
      <c r="AK53" s="23">
        <v>4.9656626984025412</v>
      </c>
      <c r="AL53" s="23">
        <v>5.8420373789231439</v>
      </c>
      <c r="AM53" s="23">
        <v>6.3870075742395711</v>
      </c>
      <c r="AN53" s="23">
        <v>7.0448563866336258</v>
      </c>
      <c r="AO53" s="23">
        <v>8.2927309414833399</v>
      </c>
      <c r="AP53" s="23">
        <v>12.556669270472117</v>
      </c>
      <c r="AQ53" s="23">
        <v>21.08026123178913</v>
      </c>
      <c r="AR53" s="23">
        <v>20.881885498849002</v>
      </c>
      <c r="AS53" s="23">
        <v>21.182812598964553</v>
      </c>
      <c r="AT53" s="23">
        <v>28.780724818609368</v>
      </c>
      <c r="AU53" s="23">
        <v>28.888041506338038</v>
      </c>
      <c r="AV53" s="23">
        <v>23.899671983327735</v>
      </c>
      <c r="AW53" s="23">
        <v>22.127850823889826</v>
      </c>
      <c r="AX53" s="23">
        <v>22.573260073260073</v>
      </c>
      <c r="AY53" s="23">
        <v>20.485646390429107</v>
      </c>
      <c r="AZ53" s="23">
        <v>16.789776589477501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4</v>
      </c>
      <c r="BI53" s="20">
        <v>8</v>
      </c>
      <c r="BJ53" s="20">
        <v>65</v>
      </c>
      <c r="BK53" s="20">
        <v>81</v>
      </c>
      <c r="BL53" s="20">
        <v>106</v>
      </c>
      <c r="BM53" s="20">
        <v>48</v>
      </c>
      <c r="BN53" s="20">
        <v>29</v>
      </c>
      <c r="BO53" s="20">
        <v>2</v>
      </c>
      <c r="BP53" s="20">
        <v>27</v>
      </c>
      <c r="BQ53" s="20">
        <v>103</v>
      </c>
      <c r="BR53" s="20">
        <v>95</v>
      </c>
      <c r="BS53" s="20">
        <v>108</v>
      </c>
      <c r="BT53" s="20">
        <v>39</v>
      </c>
      <c r="BU53" s="20">
        <v>26</v>
      </c>
      <c r="BV53" s="16">
        <v>21470</v>
      </c>
      <c r="BW53" s="16">
        <v>32339</v>
      </c>
      <c r="BX53" s="16">
        <v>35438</v>
      </c>
      <c r="BY53" s="16">
        <v>41664</v>
      </c>
      <c r="BZ53" s="16">
        <v>33572</v>
      </c>
      <c r="CA53" s="16">
        <v>60995</v>
      </c>
      <c r="CB53" s="16">
        <v>23428</v>
      </c>
      <c r="CC53" s="16">
        <v>32384</v>
      </c>
      <c r="CD53" s="16">
        <v>34463</v>
      </c>
      <c r="CE53" s="16">
        <v>40698</v>
      </c>
      <c r="CF53" s="16">
        <v>33451</v>
      </c>
      <c r="CG53" s="16">
        <v>51438</v>
      </c>
      <c r="CH53" s="21">
        <v>35</v>
      </c>
      <c r="CI53" s="21">
        <v>168</v>
      </c>
      <c r="CJ53" s="21">
        <v>176</v>
      </c>
      <c r="CK53" s="21">
        <v>214</v>
      </c>
      <c r="CL53" s="21">
        <v>87</v>
      </c>
      <c r="CM53" s="21">
        <v>55</v>
      </c>
      <c r="CN53" s="21">
        <v>6</v>
      </c>
      <c r="CO53" s="21">
        <v>341</v>
      </c>
      <c r="CP53" s="21">
        <v>400</v>
      </c>
      <c r="CQ53" s="21">
        <v>0</v>
      </c>
      <c r="CR53" s="21">
        <v>44898</v>
      </c>
      <c r="CS53" s="21">
        <v>64723</v>
      </c>
      <c r="CT53" s="21">
        <v>69901</v>
      </c>
      <c r="CU53" s="21">
        <v>82362</v>
      </c>
      <c r="CV53" s="21">
        <v>67023</v>
      </c>
      <c r="CW53" s="21">
        <v>112433</v>
      </c>
      <c r="CX53" s="21">
        <v>225478</v>
      </c>
      <c r="CY53" s="21">
        <v>215862</v>
      </c>
      <c r="CZ53" s="19">
        <v>25</v>
      </c>
      <c r="DA53" t="s">
        <v>8018</v>
      </c>
      <c r="DB53" t="s">
        <v>9</v>
      </c>
      <c r="DD53">
        <v>15.797129647645253</v>
      </c>
      <c r="DE53">
        <v>17.740089942256009</v>
      </c>
      <c r="DF53">
        <v>1.9429602946107565</v>
      </c>
    </row>
    <row r="54" spans="1:112" x14ac:dyDescent="0.25">
      <c r="A54" t="s">
        <v>3366</v>
      </c>
      <c r="B54" t="s">
        <v>3347</v>
      </c>
      <c r="E54" s="17">
        <v>1937033</v>
      </c>
      <c r="F54" s="17">
        <v>1938704</v>
      </c>
      <c r="G54" s="17">
        <v>1948687</v>
      </c>
      <c r="H54" s="17">
        <v>1959543</v>
      </c>
      <c r="I54" s="17">
        <v>1969051</v>
      </c>
      <c r="J54" s="17">
        <v>1986531</v>
      </c>
      <c r="K54" s="17">
        <v>1999307</v>
      </c>
      <c r="L54" s="17">
        <v>2011049</v>
      </c>
      <c r="M54" s="17">
        <v>2028850</v>
      </c>
      <c r="N54" s="17">
        <v>2044733</v>
      </c>
      <c r="O54" s="17">
        <v>2065599</v>
      </c>
      <c r="P54" s="17">
        <v>2087960</v>
      </c>
      <c r="Q54" s="17">
        <v>2105708</v>
      </c>
      <c r="R54" s="17">
        <v>2119756</v>
      </c>
      <c r="S54" s="17">
        <v>2138742</v>
      </c>
      <c r="T54" s="17">
        <v>2159035</v>
      </c>
      <c r="U54" s="18">
        <v>1000</v>
      </c>
      <c r="V54" s="18">
        <v>1016</v>
      </c>
      <c r="W54" s="18">
        <v>1115</v>
      </c>
      <c r="X54" s="18">
        <v>1383</v>
      </c>
      <c r="Y54" s="18">
        <v>1818</v>
      </c>
      <c r="Z54" s="18">
        <v>2809</v>
      </c>
      <c r="AA54" s="18">
        <v>4574</v>
      </c>
      <c r="AB54" s="18">
        <v>4737</v>
      </c>
      <c r="AC54" s="18">
        <v>4640</v>
      </c>
      <c r="AD54" s="18">
        <v>5990</v>
      </c>
      <c r="AE54" s="18">
        <v>5912</v>
      </c>
      <c r="AF54" s="18">
        <v>5254</v>
      </c>
      <c r="AG54" s="18">
        <v>4699</v>
      </c>
      <c r="AH54" s="18">
        <v>4372</v>
      </c>
      <c r="AI54" s="18">
        <v>4379</v>
      </c>
      <c r="AJ54" s="18">
        <v>3703</v>
      </c>
      <c r="AK54" s="23">
        <v>5.1625346599670729</v>
      </c>
      <c r="AL54" s="23">
        <v>5.2406143485544989</v>
      </c>
      <c r="AM54" s="23">
        <v>5.7218013975564057</v>
      </c>
      <c r="AN54" s="23">
        <v>7.057768061226521</v>
      </c>
      <c r="AO54" s="23">
        <v>9.2328741104217205</v>
      </c>
      <c r="AP54" s="23">
        <v>14.140227361163758</v>
      </c>
      <c r="AQ54" s="23">
        <v>22.877927201775417</v>
      </c>
      <c r="AR54" s="23">
        <v>23.554871114527792</v>
      </c>
      <c r="AS54" s="23">
        <v>22.870098824457205</v>
      </c>
      <c r="AT54" s="23">
        <v>29.294778340252737</v>
      </c>
      <c r="AU54" s="23">
        <v>28.621237713612373</v>
      </c>
      <c r="AV54" s="23">
        <v>25.163317304929215</v>
      </c>
      <c r="AW54" s="23">
        <v>22.315534727512077</v>
      </c>
      <c r="AX54" s="23">
        <v>20.6250153319533</v>
      </c>
      <c r="AY54" s="23">
        <v>20.474652856679299</v>
      </c>
      <c r="AZ54" s="23">
        <v>17.151180967422945</v>
      </c>
      <c r="BA54" s="20">
        <v>0</v>
      </c>
      <c r="BB54" s="20">
        <v>0</v>
      </c>
      <c r="BC54" s="20">
        <v>0</v>
      </c>
      <c r="BD54" s="20">
        <v>0</v>
      </c>
      <c r="BE54" s="20">
        <v>1</v>
      </c>
      <c r="BF54" s="20">
        <v>0</v>
      </c>
      <c r="BG54" s="20">
        <v>0</v>
      </c>
      <c r="BH54" s="20">
        <v>9</v>
      </c>
      <c r="BI54" s="20">
        <v>37</v>
      </c>
      <c r="BJ54" s="20">
        <v>412</v>
      </c>
      <c r="BK54" s="20">
        <v>483</v>
      </c>
      <c r="BL54" s="20">
        <v>455</v>
      </c>
      <c r="BM54" s="20">
        <v>225</v>
      </c>
      <c r="BN54" s="20">
        <v>128</v>
      </c>
      <c r="BO54" s="20">
        <v>4</v>
      </c>
      <c r="BP54" s="20">
        <v>93</v>
      </c>
      <c r="BQ54" s="20">
        <v>518</v>
      </c>
      <c r="BR54" s="20">
        <v>536</v>
      </c>
      <c r="BS54" s="20">
        <v>486</v>
      </c>
      <c r="BT54" s="20">
        <v>217</v>
      </c>
      <c r="BU54" s="20">
        <v>99</v>
      </c>
      <c r="BV54" s="16">
        <v>149931</v>
      </c>
      <c r="BW54" s="16">
        <v>204965</v>
      </c>
      <c r="BX54" s="16">
        <v>178858</v>
      </c>
      <c r="BY54" s="16">
        <v>186753</v>
      </c>
      <c r="BZ54" s="16">
        <v>141326</v>
      </c>
      <c r="CA54" s="16">
        <v>243883</v>
      </c>
      <c r="CB54" s="16">
        <v>152945</v>
      </c>
      <c r="CC54" s="16">
        <v>204072</v>
      </c>
      <c r="CD54" s="16">
        <v>177504</v>
      </c>
      <c r="CE54" s="16">
        <v>181211</v>
      </c>
      <c r="CF54" s="16">
        <v>139672</v>
      </c>
      <c r="CG54" s="16">
        <v>197915</v>
      </c>
      <c r="CH54" s="21">
        <v>130</v>
      </c>
      <c r="CI54" s="21">
        <v>930</v>
      </c>
      <c r="CJ54" s="21">
        <v>1019</v>
      </c>
      <c r="CK54" s="21">
        <v>942</v>
      </c>
      <c r="CL54" s="21">
        <v>442</v>
      </c>
      <c r="CM54" s="21">
        <v>227</v>
      </c>
      <c r="CN54" s="21">
        <v>13</v>
      </c>
      <c r="CO54" s="21">
        <v>1749</v>
      </c>
      <c r="CP54" s="21">
        <v>1953</v>
      </c>
      <c r="CQ54" s="21">
        <v>1</v>
      </c>
      <c r="CR54" s="21">
        <v>302876</v>
      </c>
      <c r="CS54" s="21">
        <v>409037</v>
      </c>
      <c r="CT54" s="21">
        <v>356362</v>
      </c>
      <c r="CU54" s="21">
        <v>367964</v>
      </c>
      <c r="CV54" s="21">
        <v>280998</v>
      </c>
      <c r="CW54" s="21">
        <v>441798</v>
      </c>
      <c r="CX54" s="21">
        <v>1105716</v>
      </c>
      <c r="CY54" s="21">
        <v>1053319</v>
      </c>
      <c r="CZ54" s="19">
        <v>23</v>
      </c>
      <c r="DA54" t="s">
        <v>8016</v>
      </c>
      <c r="DB54" t="s">
        <v>9</v>
      </c>
      <c r="DD54">
        <v>16.604656329184227</v>
      </c>
      <c r="DE54">
        <v>17.662763313545248</v>
      </c>
      <c r="DF54">
        <v>1.0581069843610216</v>
      </c>
    </row>
    <row r="55" spans="1:112" x14ac:dyDescent="0.25">
      <c r="A55" t="s">
        <v>307</v>
      </c>
      <c r="B55" t="s">
        <v>3189</v>
      </c>
      <c r="E55" s="17">
        <v>590793</v>
      </c>
      <c r="F55" s="17">
        <v>593064</v>
      </c>
      <c r="G55" s="17">
        <v>595509</v>
      </c>
      <c r="H55" s="17">
        <v>598836</v>
      </c>
      <c r="I55" s="17">
        <v>603488</v>
      </c>
      <c r="J55" s="17">
        <v>608429</v>
      </c>
      <c r="K55" s="17">
        <v>615188</v>
      </c>
      <c r="L55" s="17">
        <v>621736</v>
      </c>
      <c r="M55" s="17">
        <v>628384</v>
      </c>
      <c r="N55" s="17">
        <v>633691</v>
      </c>
      <c r="O55" s="17">
        <v>639753</v>
      </c>
      <c r="P55" s="17">
        <v>644494</v>
      </c>
      <c r="Q55" s="17">
        <v>649148</v>
      </c>
      <c r="R55" s="17">
        <v>653832</v>
      </c>
      <c r="S55" s="17">
        <v>659564</v>
      </c>
      <c r="T55" s="17">
        <v>665817</v>
      </c>
      <c r="U55" s="18">
        <v>379</v>
      </c>
      <c r="V55" s="18">
        <v>405</v>
      </c>
      <c r="W55" s="18">
        <v>424</v>
      </c>
      <c r="X55" s="18">
        <v>618</v>
      </c>
      <c r="Y55" s="18">
        <v>749</v>
      </c>
      <c r="Z55" s="18">
        <v>1041</v>
      </c>
      <c r="AA55" s="18">
        <v>1540</v>
      </c>
      <c r="AB55" s="18">
        <v>1756</v>
      </c>
      <c r="AC55" s="18">
        <v>1486</v>
      </c>
      <c r="AD55" s="18">
        <v>1848</v>
      </c>
      <c r="AE55" s="18">
        <v>1755</v>
      </c>
      <c r="AF55" s="18">
        <v>1584</v>
      </c>
      <c r="AG55" s="18">
        <v>1348</v>
      </c>
      <c r="AH55" s="18">
        <v>1330</v>
      </c>
      <c r="AI55" s="18">
        <v>1207</v>
      </c>
      <c r="AJ55" s="18">
        <v>986</v>
      </c>
      <c r="AK55" s="23">
        <v>6.4151064755337321</v>
      </c>
      <c r="AL55" s="23">
        <v>6.8289425761806486</v>
      </c>
      <c r="AM55" s="23">
        <v>7.1199595640032305</v>
      </c>
      <c r="AN55" s="23">
        <v>10.320020840430436</v>
      </c>
      <c r="AO55" s="23">
        <v>12.411182989554058</v>
      </c>
      <c r="AP55" s="23">
        <v>17.10963810074799</v>
      </c>
      <c r="AQ55" s="23">
        <v>25.032998042874699</v>
      </c>
      <c r="AR55" s="23">
        <v>28.243498848385812</v>
      </c>
      <c r="AS55" s="23">
        <v>23.64796048276213</v>
      </c>
      <c r="AT55" s="23">
        <v>29.162478242550392</v>
      </c>
      <c r="AU55" s="23">
        <v>27.432462215886446</v>
      </c>
      <c r="AV55" s="23">
        <v>24.57742042594656</v>
      </c>
      <c r="AW55" s="23">
        <v>20.765680553587163</v>
      </c>
      <c r="AX55" s="23">
        <v>20.341616806763817</v>
      </c>
      <c r="AY55" s="23">
        <v>18.299967857554385</v>
      </c>
      <c r="AZ55" s="23">
        <v>14.808873909798038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2</v>
      </c>
      <c r="BI55" s="20">
        <v>21</v>
      </c>
      <c r="BJ55" s="20">
        <v>88</v>
      </c>
      <c r="BK55" s="20">
        <v>131</v>
      </c>
      <c r="BL55" s="20">
        <v>126</v>
      </c>
      <c r="BM55" s="20">
        <v>69</v>
      </c>
      <c r="BN55" s="20">
        <v>43</v>
      </c>
      <c r="BO55" s="20">
        <v>2</v>
      </c>
      <c r="BP55" s="20">
        <v>31</v>
      </c>
      <c r="BQ55" s="20">
        <v>104</v>
      </c>
      <c r="BR55" s="20">
        <v>143</v>
      </c>
      <c r="BS55" s="20">
        <v>137</v>
      </c>
      <c r="BT55" s="20">
        <v>61</v>
      </c>
      <c r="BU55" s="20">
        <v>28</v>
      </c>
      <c r="BV55" s="16">
        <v>27941</v>
      </c>
      <c r="BW55" s="16">
        <v>46479</v>
      </c>
      <c r="BX55" s="16">
        <v>54652</v>
      </c>
      <c r="BY55" s="16">
        <v>62466</v>
      </c>
      <c r="BZ55" s="16">
        <v>52790</v>
      </c>
      <c r="CA55" s="16">
        <v>103947</v>
      </c>
      <c r="CB55" s="16">
        <v>29666</v>
      </c>
      <c r="CC55" s="16">
        <v>44628</v>
      </c>
      <c r="CD55" s="16">
        <v>50349</v>
      </c>
      <c r="CE55" s="16">
        <v>60445</v>
      </c>
      <c r="CF55" s="16">
        <v>49500</v>
      </c>
      <c r="CG55" s="16">
        <v>82954</v>
      </c>
      <c r="CH55" s="21">
        <v>52</v>
      </c>
      <c r="CI55" s="21">
        <v>192</v>
      </c>
      <c r="CJ55" s="21">
        <v>274</v>
      </c>
      <c r="CK55" s="21">
        <v>263</v>
      </c>
      <c r="CL55" s="21">
        <v>130</v>
      </c>
      <c r="CM55" s="21">
        <v>71</v>
      </c>
      <c r="CN55" s="21">
        <v>4</v>
      </c>
      <c r="CO55" s="21">
        <v>480</v>
      </c>
      <c r="CP55" s="21">
        <v>506</v>
      </c>
      <c r="CQ55" s="21">
        <v>0</v>
      </c>
      <c r="CR55" s="21">
        <v>57607</v>
      </c>
      <c r="CS55" s="21">
        <v>91107</v>
      </c>
      <c r="CT55" s="21">
        <v>105001</v>
      </c>
      <c r="CU55" s="21">
        <v>122911</v>
      </c>
      <c r="CV55" s="21">
        <v>102290</v>
      </c>
      <c r="CW55" s="21">
        <v>186901</v>
      </c>
      <c r="CX55" s="21">
        <v>348275</v>
      </c>
      <c r="CY55" s="21">
        <v>317542</v>
      </c>
      <c r="CZ55" s="19">
        <v>28</v>
      </c>
      <c r="DA55" t="s">
        <v>8021</v>
      </c>
      <c r="DB55" t="s">
        <v>8481</v>
      </c>
      <c r="DD55">
        <v>15.116110624736255</v>
      </c>
      <c r="DE55">
        <v>14.528748833536717</v>
      </c>
      <c r="DF55">
        <v>-0.58736179119953746</v>
      </c>
    </row>
    <row r="56" spans="1:112" x14ac:dyDescent="0.25">
      <c r="A56" t="s">
        <v>3367</v>
      </c>
      <c r="B56" t="s">
        <v>3348</v>
      </c>
      <c r="E56" s="17">
        <v>1575769</v>
      </c>
      <c r="F56" s="17">
        <v>1587015</v>
      </c>
      <c r="G56" s="17">
        <v>1600652</v>
      </c>
      <c r="H56" s="17">
        <v>1613564</v>
      </c>
      <c r="I56" s="17">
        <v>1631105</v>
      </c>
      <c r="J56" s="17">
        <v>1655432</v>
      </c>
      <c r="K56" s="17">
        <v>1667825</v>
      </c>
      <c r="L56" s="17">
        <v>1679738</v>
      </c>
      <c r="M56" s="17">
        <v>1691523</v>
      </c>
      <c r="N56" s="17">
        <v>1700781</v>
      </c>
      <c r="O56" s="17">
        <v>1712813</v>
      </c>
      <c r="P56" s="17">
        <v>1725341</v>
      </c>
      <c r="Q56" s="17">
        <v>1735178</v>
      </c>
      <c r="R56" s="17">
        <v>1742808</v>
      </c>
      <c r="S56" s="17">
        <v>1751734</v>
      </c>
      <c r="T56" s="17">
        <v>1764818</v>
      </c>
      <c r="U56" s="18">
        <v>1175</v>
      </c>
      <c r="V56" s="18">
        <v>1391</v>
      </c>
      <c r="W56" s="18">
        <v>1361</v>
      </c>
      <c r="X56" s="18">
        <v>1476</v>
      </c>
      <c r="Y56" s="18">
        <v>1716</v>
      </c>
      <c r="Z56" s="18">
        <v>2209</v>
      </c>
      <c r="AA56" s="18">
        <v>3732</v>
      </c>
      <c r="AB56" s="18">
        <v>3695</v>
      </c>
      <c r="AC56" s="18">
        <v>4057</v>
      </c>
      <c r="AD56" s="18">
        <v>4929</v>
      </c>
      <c r="AE56" s="18">
        <v>5013</v>
      </c>
      <c r="AF56" s="18">
        <v>4564</v>
      </c>
      <c r="AG56" s="18">
        <v>4096</v>
      </c>
      <c r="AH56" s="18">
        <v>3692</v>
      </c>
      <c r="AI56" s="18">
        <v>3727</v>
      </c>
      <c r="AJ56" s="18">
        <v>3009</v>
      </c>
      <c r="AK56" s="23">
        <v>7.4566767083246335</v>
      </c>
      <c r="AL56" s="23">
        <v>8.7648824995352914</v>
      </c>
      <c r="AM56" s="23">
        <v>8.5027851150656097</v>
      </c>
      <c r="AN56" s="23">
        <v>9.1474524716714054</v>
      </c>
      <c r="AO56" s="23">
        <v>10.520475383252457</v>
      </c>
      <c r="AP56" s="23">
        <v>13.343948890682311</v>
      </c>
      <c r="AQ56" s="23">
        <v>22.376448368383972</v>
      </c>
      <c r="AR56" s="23">
        <v>21.997478178144448</v>
      </c>
      <c r="AS56" s="23">
        <v>23.984302903359872</v>
      </c>
      <c r="AT56" s="23">
        <v>28.980803524968824</v>
      </c>
      <c r="AU56" s="23">
        <v>29.267643344603293</v>
      </c>
      <c r="AV56" s="23">
        <v>26.452741805822736</v>
      </c>
      <c r="AW56" s="23">
        <v>23.605647374505672</v>
      </c>
      <c r="AX56" s="23">
        <v>21.184203882470129</v>
      </c>
      <c r="AY56" s="23">
        <v>21.276061319812257</v>
      </c>
      <c r="AZ56" s="23">
        <v>17.049916761955057</v>
      </c>
      <c r="BA56" s="20">
        <v>1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12</v>
      </c>
      <c r="BI56" s="20">
        <v>34</v>
      </c>
      <c r="BJ56" s="20">
        <v>290</v>
      </c>
      <c r="BK56" s="20">
        <v>421</v>
      </c>
      <c r="BL56" s="20">
        <v>406</v>
      </c>
      <c r="BM56" s="20">
        <v>188</v>
      </c>
      <c r="BN56" s="20">
        <v>99</v>
      </c>
      <c r="BO56" s="20">
        <v>11</v>
      </c>
      <c r="BP56" s="20">
        <v>60</v>
      </c>
      <c r="BQ56" s="20">
        <v>361</v>
      </c>
      <c r="BR56" s="20">
        <v>442</v>
      </c>
      <c r="BS56" s="20">
        <v>399</v>
      </c>
      <c r="BT56" s="20">
        <v>208</v>
      </c>
      <c r="BU56" s="20">
        <v>77</v>
      </c>
      <c r="BV56" s="16">
        <v>116039</v>
      </c>
      <c r="BW56" s="16">
        <v>158462</v>
      </c>
      <c r="BX56" s="16">
        <v>146452</v>
      </c>
      <c r="BY56" s="16">
        <v>155345</v>
      </c>
      <c r="BZ56" s="16">
        <v>125502</v>
      </c>
      <c r="CA56" s="16">
        <v>203375</v>
      </c>
      <c r="CB56" s="16">
        <v>116795</v>
      </c>
      <c r="CC56" s="16">
        <v>154243</v>
      </c>
      <c r="CD56" s="16">
        <v>146945</v>
      </c>
      <c r="CE56" s="16">
        <v>153883</v>
      </c>
      <c r="CF56" s="16">
        <v>123406</v>
      </c>
      <c r="CG56" s="16">
        <v>164371</v>
      </c>
      <c r="CH56" s="21">
        <v>94</v>
      </c>
      <c r="CI56" s="21">
        <v>651</v>
      </c>
      <c r="CJ56" s="21">
        <v>863</v>
      </c>
      <c r="CK56" s="21">
        <v>805</v>
      </c>
      <c r="CL56" s="21">
        <v>396</v>
      </c>
      <c r="CM56" s="21">
        <v>176</v>
      </c>
      <c r="CN56" s="21">
        <v>24</v>
      </c>
      <c r="CO56" s="21">
        <v>1450</v>
      </c>
      <c r="CP56" s="21">
        <v>1558</v>
      </c>
      <c r="CQ56" s="21">
        <v>1</v>
      </c>
      <c r="CR56" s="21">
        <v>232834</v>
      </c>
      <c r="CS56" s="21">
        <v>312705</v>
      </c>
      <c r="CT56" s="21">
        <v>293397</v>
      </c>
      <c r="CU56" s="21">
        <v>309228</v>
      </c>
      <c r="CV56" s="21">
        <v>248908</v>
      </c>
      <c r="CW56" s="21">
        <v>367746</v>
      </c>
      <c r="CX56" s="21">
        <v>905175</v>
      </c>
      <c r="CY56" s="21">
        <v>859643</v>
      </c>
      <c r="CZ56" s="19">
        <v>24</v>
      </c>
      <c r="DA56" t="s">
        <v>8017</v>
      </c>
      <c r="DB56" t="s">
        <v>9</v>
      </c>
      <c r="DD56">
        <v>16.867467076449177</v>
      </c>
      <c r="DE56">
        <v>17.21214129864391</v>
      </c>
      <c r="DF56">
        <v>0.3446742221947332</v>
      </c>
    </row>
    <row r="57" spans="1:112" x14ac:dyDescent="0.25">
      <c r="A57" t="s">
        <v>76</v>
      </c>
      <c r="B57" t="s">
        <v>3197</v>
      </c>
      <c r="E57" s="17">
        <v>419935</v>
      </c>
      <c r="F57" s="17">
        <v>423154</v>
      </c>
      <c r="G57" s="17">
        <v>425486</v>
      </c>
      <c r="H57" s="17">
        <v>428393</v>
      </c>
      <c r="I57" s="17">
        <v>430016</v>
      </c>
      <c r="J57" s="17">
        <v>432622</v>
      </c>
      <c r="K57" s="17">
        <v>436272</v>
      </c>
      <c r="L57" s="17">
        <v>440083</v>
      </c>
      <c r="M57" s="17">
        <v>443563</v>
      </c>
      <c r="N57" s="17">
        <v>446090</v>
      </c>
      <c r="O57" s="17">
        <v>448901</v>
      </c>
      <c r="P57" s="17">
        <v>451905</v>
      </c>
      <c r="Q57" s="17">
        <v>454464</v>
      </c>
      <c r="R57" s="17">
        <v>457206</v>
      </c>
      <c r="S57" s="17">
        <v>460490</v>
      </c>
      <c r="T57" s="17">
        <v>463334</v>
      </c>
      <c r="U57" s="18">
        <v>319</v>
      </c>
      <c r="V57" s="18">
        <v>290</v>
      </c>
      <c r="W57" s="18">
        <v>298</v>
      </c>
      <c r="X57" s="18">
        <v>374</v>
      </c>
      <c r="Y57" s="18">
        <v>507</v>
      </c>
      <c r="Z57" s="18">
        <v>721</v>
      </c>
      <c r="AA57" s="18">
        <v>1264</v>
      </c>
      <c r="AB57" s="18">
        <v>1183</v>
      </c>
      <c r="AC57" s="18">
        <v>1247</v>
      </c>
      <c r="AD57" s="18">
        <v>1632</v>
      </c>
      <c r="AE57" s="18">
        <v>1679</v>
      </c>
      <c r="AF57" s="18">
        <v>1366</v>
      </c>
      <c r="AG57" s="18">
        <v>1229</v>
      </c>
      <c r="AH57" s="18">
        <v>1064</v>
      </c>
      <c r="AI57" s="18">
        <v>1069</v>
      </c>
      <c r="AJ57" s="18">
        <v>845</v>
      </c>
      <c r="AK57" s="23">
        <v>7.5964137306964172</v>
      </c>
      <c r="AL57" s="23">
        <v>6.8532969084541326</v>
      </c>
      <c r="AM57" s="23">
        <v>7.0037557052405957</v>
      </c>
      <c r="AN57" s="23">
        <v>8.7303013821420983</v>
      </c>
      <c r="AO57" s="23">
        <v>11.790258967108199</v>
      </c>
      <c r="AP57" s="23">
        <v>16.665819121542594</v>
      </c>
      <c r="AQ57" s="23">
        <v>28.972750944364986</v>
      </c>
      <c r="AR57" s="23">
        <v>26.881292847031126</v>
      </c>
      <c r="AS57" s="23">
        <v>28.113255614196856</v>
      </c>
      <c r="AT57" s="23">
        <v>36.584545719473645</v>
      </c>
      <c r="AU57" s="23">
        <v>37.402456220859392</v>
      </c>
      <c r="AV57" s="23">
        <v>30.227592082406701</v>
      </c>
      <c r="AW57" s="23">
        <v>27.042846078017181</v>
      </c>
      <c r="AX57" s="23">
        <v>23.271785584616126</v>
      </c>
      <c r="AY57" s="23">
        <v>23.214402049990227</v>
      </c>
      <c r="AZ57" s="23">
        <v>18.237383831102399</v>
      </c>
      <c r="BA57" s="20">
        <v>0</v>
      </c>
      <c r="BB57" s="20">
        <v>0</v>
      </c>
      <c r="BC57" s="20">
        <v>0</v>
      </c>
      <c r="BD57" s="20">
        <v>1</v>
      </c>
      <c r="BE57" s="20">
        <v>0</v>
      </c>
      <c r="BF57" s="20">
        <v>0</v>
      </c>
      <c r="BG57" s="20">
        <v>0</v>
      </c>
      <c r="BH57" s="20">
        <v>2</v>
      </c>
      <c r="BI57" s="20">
        <v>12</v>
      </c>
      <c r="BJ57" s="20">
        <v>69</v>
      </c>
      <c r="BK57" s="20">
        <v>111</v>
      </c>
      <c r="BL57" s="20">
        <v>123</v>
      </c>
      <c r="BM57" s="20">
        <v>51</v>
      </c>
      <c r="BN57" s="20">
        <v>23</v>
      </c>
      <c r="BO57" s="20">
        <v>1</v>
      </c>
      <c r="BP57" s="20">
        <v>27</v>
      </c>
      <c r="BQ57" s="20">
        <v>111</v>
      </c>
      <c r="BR57" s="20">
        <v>111</v>
      </c>
      <c r="BS57" s="20">
        <v>113</v>
      </c>
      <c r="BT57" s="20">
        <v>61</v>
      </c>
      <c r="BU57" s="20">
        <v>29</v>
      </c>
      <c r="BV57" s="16">
        <v>21535</v>
      </c>
      <c r="BW57" s="16">
        <v>32376</v>
      </c>
      <c r="BX57" s="16">
        <v>35736</v>
      </c>
      <c r="BY57" s="16">
        <v>43279</v>
      </c>
      <c r="BZ57" s="16">
        <v>37488</v>
      </c>
      <c r="CA57" s="16">
        <v>67179</v>
      </c>
      <c r="CB57" s="16">
        <v>23087</v>
      </c>
      <c r="CC57" s="16">
        <v>31675</v>
      </c>
      <c r="CD57" s="16">
        <v>34217</v>
      </c>
      <c r="CE57" s="16">
        <v>42263</v>
      </c>
      <c r="CF57" s="16">
        <v>36485</v>
      </c>
      <c r="CG57" s="16">
        <v>58014</v>
      </c>
      <c r="CH57" s="21">
        <v>39</v>
      </c>
      <c r="CI57" s="21">
        <v>180</v>
      </c>
      <c r="CJ57" s="21">
        <v>223</v>
      </c>
      <c r="CK57" s="21">
        <v>236</v>
      </c>
      <c r="CL57" s="21">
        <v>112</v>
      </c>
      <c r="CM57" s="21">
        <v>52</v>
      </c>
      <c r="CN57" s="21">
        <v>3</v>
      </c>
      <c r="CO57" s="21">
        <v>391</v>
      </c>
      <c r="CP57" s="21">
        <v>453</v>
      </c>
      <c r="CQ57" s="21">
        <v>1</v>
      </c>
      <c r="CR57" s="21">
        <v>44622</v>
      </c>
      <c r="CS57" s="21">
        <v>64051</v>
      </c>
      <c r="CT57" s="21">
        <v>69953</v>
      </c>
      <c r="CU57" s="21">
        <v>85542</v>
      </c>
      <c r="CV57" s="21">
        <v>73973</v>
      </c>
      <c r="CW57" s="21">
        <v>125193</v>
      </c>
      <c r="CX57" s="21">
        <v>237593</v>
      </c>
      <c r="CY57" s="21">
        <v>225741</v>
      </c>
      <c r="CZ57" s="19">
        <v>16</v>
      </c>
      <c r="DA57" t="s">
        <v>8009</v>
      </c>
      <c r="DB57" t="s">
        <v>9</v>
      </c>
      <c r="DD57">
        <v>17.320734824422679</v>
      </c>
      <c r="DE57">
        <v>19.066218280841607</v>
      </c>
      <c r="DF57">
        <v>1.7454834564189277</v>
      </c>
    </row>
    <row r="58" spans="1:112" x14ac:dyDescent="0.25"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</row>
    <row r="59" spans="1:112" x14ac:dyDescent="0.25">
      <c r="A59" s="22" t="s">
        <v>7976</v>
      </c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</row>
    <row r="60" spans="1:112" x14ac:dyDescent="0.25">
      <c r="A60" t="s">
        <v>317</v>
      </c>
      <c r="B60" t="s">
        <v>3188</v>
      </c>
      <c r="C60" t="s">
        <v>307</v>
      </c>
      <c r="D60" t="s">
        <v>278</v>
      </c>
      <c r="E60" s="17">
        <v>46608</v>
      </c>
      <c r="F60" s="17">
        <v>46925</v>
      </c>
      <c r="G60" s="17">
        <v>47295</v>
      </c>
      <c r="H60" s="17">
        <v>47315</v>
      </c>
      <c r="I60" s="17">
        <v>47487</v>
      </c>
      <c r="J60" s="17">
        <v>47512</v>
      </c>
      <c r="K60" s="17">
        <v>48073</v>
      </c>
      <c r="L60" s="17">
        <v>48363</v>
      </c>
      <c r="M60" s="17">
        <v>48670</v>
      </c>
      <c r="N60" s="17">
        <v>48992</v>
      </c>
      <c r="O60" s="17">
        <v>49163</v>
      </c>
      <c r="P60" s="17">
        <v>49202</v>
      </c>
      <c r="Q60" s="17">
        <v>49588</v>
      </c>
      <c r="R60" s="17">
        <v>49988</v>
      </c>
      <c r="S60" s="17">
        <v>50495</v>
      </c>
      <c r="T60" s="17">
        <v>50621</v>
      </c>
      <c r="U60" s="18">
        <v>35</v>
      </c>
      <c r="V60" s="18">
        <v>39</v>
      </c>
      <c r="W60" s="18">
        <v>35</v>
      </c>
      <c r="X60" s="18">
        <v>68</v>
      </c>
      <c r="Y60" s="18">
        <v>65</v>
      </c>
      <c r="Z60" s="18">
        <v>81</v>
      </c>
      <c r="AA60" s="18">
        <v>132</v>
      </c>
      <c r="AB60" s="18">
        <v>152</v>
      </c>
      <c r="AC60" s="18">
        <v>126</v>
      </c>
      <c r="AD60" s="18">
        <v>176</v>
      </c>
      <c r="AE60" s="18">
        <v>129</v>
      </c>
      <c r="AF60" s="18">
        <v>127</v>
      </c>
      <c r="AG60" s="18">
        <v>95</v>
      </c>
      <c r="AH60" s="18">
        <v>104</v>
      </c>
      <c r="AI60" s="18">
        <v>105</v>
      </c>
      <c r="AJ60" s="18">
        <v>77</v>
      </c>
      <c r="AK60" s="23">
        <v>7.5094404394095431</v>
      </c>
      <c r="AL60" s="23">
        <v>8.3111347895578049</v>
      </c>
      <c r="AM60" s="23">
        <v>7.4003594460302358</v>
      </c>
      <c r="AN60" s="23">
        <v>14.371763711296628</v>
      </c>
      <c r="AO60" s="23">
        <v>13.687956703940026</v>
      </c>
      <c r="AP60" s="23">
        <v>17.04832463377673</v>
      </c>
      <c r="AQ60" s="23">
        <v>27.458240592432343</v>
      </c>
      <c r="AR60" s="23">
        <v>31.42898496784732</v>
      </c>
      <c r="AS60" s="23">
        <v>25.888637764536679</v>
      </c>
      <c r="AT60" s="23">
        <v>35.924232527759635</v>
      </c>
      <c r="AU60" s="23">
        <v>26.23924496064113</v>
      </c>
      <c r="AV60" s="23">
        <v>25.811958863460834</v>
      </c>
      <c r="AW60" s="23">
        <v>19.157860772767606</v>
      </c>
      <c r="AX60" s="23">
        <v>20.804993198367608</v>
      </c>
      <c r="AY60" s="23">
        <v>20.794138033468659</v>
      </c>
      <c r="AZ60" s="23">
        <v>15.211078406195057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7</v>
      </c>
      <c r="BK60" s="20">
        <v>12</v>
      </c>
      <c r="BL60" s="20">
        <v>10</v>
      </c>
      <c r="BM60" s="20">
        <v>6</v>
      </c>
      <c r="BN60" s="20">
        <v>1</v>
      </c>
      <c r="BO60" s="20">
        <v>0</v>
      </c>
      <c r="BP60" s="20">
        <v>4</v>
      </c>
      <c r="BQ60" s="20">
        <v>6</v>
      </c>
      <c r="BR60" s="20">
        <v>12</v>
      </c>
      <c r="BS60" s="20">
        <v>12</v>
      </c>
      <c r="BT60" s="20">
        <v>5</v>
      </c>
      <c r="BU60" s="20">
        <v>2</v>
      </c>
      <c r="BV60" s="16">
        <v>2003</v>
      </c>
      <c r="BW60" s="16">
        <v>3469</v>
      </c>
      <c r="BX60" s="16">
        <v>4304</v>
      </c>
      <c r="BY60" s="16">
        <v>4585</v>
      </c>
      <c r="BZ60" s="16">
        <v>3970</v>
      </c>
      <c r="CA60" s="16">
        <v>8243</v>
      </c>
      <c r="CB60" s="16">
        <v>2209</v>
      </c>
      <c r="CC60" s="16">
        <v>3206</v>
      </c>
      <c r="CD60" s="16">
        <v>3881</v>
      </c>
      <c r="CE60" s="16">
        <v>4609</v>
      </c>
      <c r="CF60" s="16">
        <v>3683</v>
      </c>
      <c r="CG60" s="16">
        <v>6459</v>
      </c>
      <c r="CH60" s="21">
        <v>4</v>
      </c>
      <c r="CI60" s="21">
        <v>13</v>
      </c>
      <c r="CJ60" s="21">
        <v>24</v>
      </c>
      <c r="CK60" s="21">
        <v>22</v>
      </c>
      <c r="CL60" s="21">
        <v>11</v>
      </c>
      <c r="CM60" s="21">
        <v>3</v>
      </c>
      <c r="CN60" s="21">
        <v>0</v>
      </c>
      <c r="CO60" s="21">
        <v>36</v>
      </c>
      <c r="CP60" s="21">
        <v>41</v>
      </c>
      <c r="CQ60" s="21">
        <v>0</v>
      </c>
      <c r="CR60" s="21">
        <v>4212</v>
      </c>
      <c r="CS60" s="21">
        <v>6675</v>
      </c>
      <c r="CT60" s="21">
        <v>8185</v>
      </c>
      <c r="CU60" s="21">
        <v>9194</v>
      </c>
      <c r="CV60" s="21">
        <v>7653</v>
      </c>
      <c r="CW60" s="21">
        <v>14702</v>
      </c>
      <c r="CX60" s="21">
        <v>26574</v>
      </c>
      <c r="CY60" s="21">
        <v>24047</v>
      </c>
      <c r="CZ60" s="19">
        <v>226</v>
      </c>
      <c r="DA60" t="s">
        <v>8204</v>
      </c>
      <c r="DB60" t="s">
        <v>9</v>
      </c>
      <c r="DD60">
        <v>14.970682413606687</v>
      </c>
      <c r="DE60">
        <v>15.428614435162189</v>
      </c>
      <c r="DF60">
        <v>0.45793202155550183</v>
      </c>
      <c r="DH60">
        <v>229</v>
      </c>
    </row>
    <row r="61" spans="1:112" x14ac:dyDescent="0.25">
      <c r="A61" t="s">
        <v>431</v>
      </c>
      <c r="B61" t="s">
        <v>2990</v>
      </c>
      <c r="C61" t="s">
        <v>425</v>
      </c>
      <c r="D61" t="s">
        <v>199</v>
      </c>
      <c r="E61" s="17">
        <v>73568</v>
      </c>
      <c r="F61" s="17">
        <v>73666</v>
      </c>
      <c r="G61" s="17">
        <v>73944</v>
      </c>
      <c r="H61" s="17">
        <v>74581</v>
      </c>
      <c r="I61" s="17">
        <v>75051</v>
      </c>
      <c r="J61" s="17">
        <v>75411</v>
      </c>
      <c r="K61" s="17">
        <v>75829</v>
      </c>
      <c r="L61" s="17">
        <v>76397</v>
      </c>
      <c r="M61" s="17">
        <v>76807</v>
      </c>
      <c r="N61" s="17">
        <v>77266</v>
      </c>
      <c r="O61" s="17">
        <v>77423</v>
      </c>
      <c r="P61" s="17">
        <v>77738</v>
      </c>
      <c r="Q61" s="17">
        <v>77770</v>
      </c>
      <c r="R61" s="17">
        <v>77863</v>
      </c>
      <c r="S61" s="17">
        <v>78224</v>
      </c>
      <c r="T61" s="17">
        <v>78538</v>
      </c>
      <c r="U61" s="18">
        <v>28</v>
      </c>
      <c r="V61" s="18">
        <v>30</v>
      </c>
      <c r="W61" s="18">
        <v>41</v>
      </c>
      <c r="X61" s="18">
        <v>56</v>
      </c>
      <c r="Y61" s="18">
        <v>61</v>
      </c>
      <c r="Z61" s="18">
        <v>97</v>
      </c>
      <c r="AA61" s="18">
        <v>180</v>
      </c>
      <c r="AB61" s="18">
        <v>229</v>
      </c>
      <c r="AC61" s="18">
        <v>190</v>
      </c>
      <c r="AD61" s="18">
        <v>214</v>
      </c>
      <c r="AE61" s="18">
        <v>227</v>
      </c>
      <c r="AF61" s="18">
        <v>257</v>
      </c>
      <c r="AG61" s="18">
        <v>279</v>
      </c>
      <c r="AH61" s="18">
        <v>186</v>
      </c>
      <c r="AI61" s="18">
        <v>184</v>
      </c>
      <c r="AJ61" s="18">
        <v>142</v>
      </c>
      <c r="AK61" s="23">
        <v>3.8060026098303612</v>
      </c>
      <c r="AL61" s="23">
        <v>4.072435044661038</v>
      </c>
      <c r="AM61" s="23">
        <v>5.5447365573947858</v>
      </c>
      <c r="AN61" s="23">
        <v>7.5086147946527939</v>
      </c>
      <c r="AO61" s="23">
        <v>8.1278064249643567</v>
      </c>
      <c r="AP61" s="23">
        <v>12.862844943045445</v>
      </c>
      <c r="AQ61" s="23">
        <v>23.737620171702119</v>
      </c>
      <c r="AR61" s="23">
        <v>29.974999018286059</v>
      </c>
      <c r="AS61" s="23">
        <v>24.737328628901011</v>
      </c>
      <c r="AT61" s="23">
        <v>27.696528874278464</v>
      </c>
      <c r="AU61" s="23">
        <v>29.319452875760433</v>
      </c>
      <c r="AV61" s="23">
        <v>33.05976485116674</v>
      </c>
      <c r="AW61" s="23">
        <v>35.875016073035873</v>
      </c>
      <c r="AX61" s="23">
        <v>23.888111169618433</v>
      </c>
      <c r="AY61" s="23">
        <v>23.522192677439147</v>
      </c>
      <c r="AZ61" s="23">
        <v>18.080419669459371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3</v>
      </c>
      <c r="BJ61" s="20">
        <v>13</v>
      </c>
      <c r="BK61" s="20">
        <v>21</v>
      </c>
      <c r="BL61" s="20">
        <v>11</v>
      </c>
      <c r="BM61" s="20">
        <v>11</v>
      </c>
      <c r="BN61" s="20">
        <v>5</v>
      </c>
      <c r="BO61" s="20">
        <v>0</v>
      </c>
      <c r="BP61" s="20">
        <v>5</v>
      </c>
      <c r="BQ61" s="20">
        <v>19</v>
      </c>
      <c r="BR61" s="20">
        <v>18</v>
      </c>
      <c r="BS61" s="20">
        <v>19</v>
      </c>
      <c r="BT61" s="20">
        <v>13</v>
      </c>
      <c r="BU61" s="20">
        <v>4</v>
      </c>
      <c r="BV61" s="16">
        <v>3254</v>
      </c>
      <c r="BW61" s="16">
        <v>4892</v>
      </c>
      <c r="BX61" s="16">
        <v>5546</v>
      </c>
      <c r="BY61" s="16">
        <v>7650</v>
      </c>
      <c r="BZ61" s="16">
        <v>6841</v>
      </c>
      <c r="CA61" s="16">
        <v>12009</v>
      </c>
      <c r="CB61" s="16">
        <v>3703</v>
      </c>
      <c r="CC61" s="16">
        <v>4926</v>
      </c>
      <c r="CD61" s="16">
        <v>5208</v>
      </c>
      <c r="CE61" s="16">
        <v>7397</v>
      </c>
      <c r="CF61" s="16">
        <v>6633</v>
      </c>
      <c r="CG61" s="16">
        <v>10479</v>
      </c>
      <c r="CH61" s="21">
        <v>8</v>
      </c>
      <c r="CI61" s="21">
        <v>32</v>
      </c>
      <c r="CJ61" s="21">
        <v>39</v>
      </c>
      <c r="CK61" s="21">
        <v>30</v>
      </c>
      <c r="CL61" s="21">
        <v>24</v>
      </c>
      <c r="CM61" s="21">
        <v>9</v>
      </c>
      <c r="CN61" s="21">
        <v>0</v>
      </c>
      <c r="CO61" s="21">
        <v>64</v>
      </c>
      <c r="CP61" s="21">
        <v>78</v>
      </c>
      <c r="CQ61" s="21">
        <v>0</v>
      </c>
      <c r="CR61" s="21">
        <v>6957</v>
      </c>
      <c r="CS61" s="21">
        <v>9818</v>
      </c>
      <c r="CT61" s="21">
        <v>10754</v>
      </c>
      <c r="CU61" s="21">
        <v>15047</v>
      </c>
      <c r="CV61" s="21">
        <v>13474</v>
      </c>
      <c r="CW61" s="21">
        <v>22488</v>
      </c>
      <c r="CX61" s="21">
        <v>40192</v>
      </c>
      <c r="CY61" s="21">
        <v>38346</v>
      </c>
      <c r="CZ61" s="19">
        <v>149</v>
      </c>
      <c r="DA61" t="s">
        <v>8127</v>
      </c>
      <c r="DB61" t="s">
        <v>9</v>
      </c>
      <c r="DD61">
        <v>16.690137172064883</v>
      </c>
      <c r="DE61">
        <v>19.406847133757964</v>
      </c>
      <c r="DF61">
        <v>2.7167099616930805</v>
      </c>
      <c r="DH61">
        <v>119</v>
      </c>
    </row>
    <row r="62" spans="1:112" x14ac:dyDescent="0.25">
      <c r="A62" t="s">
        <v>764</v>
      </c>
      <c r="B62" t="s">
        <v>2997</v>
      </c>
      <c r="C62" t="s">
        <v>754</v>
      </c>
      <c r="D62" t="s">
        <v>150</v>
      </c>
      <c r="E62" s="17">
        <v>90900</v>
      </c>
      <c r="F62" s="17">
        <v>91171</v>
      </c>
      <c r="G62" s="17">
        <v>91783</v>
      </c>
      <c r="H62" s="17">
        <v>92452</v>
      </c>
      <c r="I62" s="17">
        <v>93044</v>
      </c>
      <c r="J62" s="17">
        <v>93772</v>
      </c>
      <c r="K62" s="17">
        <v>94625</v>
      </c>
      <c r="L62" s="17">
        <v>95065</v>
      </c>
      <c r="M62" s="17">
        <v>95890</v>
      </c>
      <c r="N62" s="17">
        <v>96618</v>
      </c>
      <c r="O62" s="17">
        <v>97318</v>
      </c>
      <c r="P62" s="17">
        <v>97921</v>
      </c>
      <c r="Q62" s="17">
        <v>98407</v>
      </c>
      <c r="R62" s="17">
        <v>99293</v>
      </c>
      <c r="S62" s="17">
        <v>99900</v>
      </c>
      <c r="T62" s="17">
        <v>100222</v>
      </c>
      <c r="U62" s="18">
        <v>79</v>
      </c>
      <c r="V62" s="18">
        <v>60</v>
      </c>
      <c r="W62" s="18">
        <v>43</v>
      </c>
      <c r="X62" s="18">
        <v>66</v>
      </c>
      <c r="Y62" s="18">
        <v>78</v>
      </c>
      <c r="Z62" s="18">
        <v>111</v>
      </c>
      <c r="AA62" s="18">
        <v>184</v>
      </c>
      <c r="AB62" s="18">
        <v>190</v>
      </c>
      <c r="AC62" s="18">
        <v>203</v>
      </c>
      <c r="AD62" s="18">
        <v>335</v>
      </c>
      <c r="AE62" s="18">
        <v>376</v>
      </c>
      <c r="AF62" s="18">
        <v>288</v>
      </c>
      <c r="AG62" s="18">
        <v>216</v>
      </c>
      <c r="AH62" s="18">
        <v>214</v>
      </c>
      <c r="AI62" s="18">
        <v>211</v>
      </c>
      <c r="AJ62" s="18">
        <v>156</v>
      </c>
      <c r="AK62" s="23">
        <v>8.6908690869086911</v>
      </c>
      <c r="AL62" s="23">
        <v>6.5810400236917435</v>
      </c>
      <c r="AM62" s="23">
        <v>4.6849634463898546</v>
      </c>
      <c r="AN62" s="23">
        <v>7.1388396140700037</v>
      </c>
      <c r="AO62" s="23">
        <v>8.3831305618847001</v>
      </c>
      <c r="AP62" s="23">
        <v>11.83722219852408</v>
      </c>
      <c r="AQ62" s="23">
        <v>19.445178335535008</v>
      </c>
      <c r="AR62" s="23">
        <v>19.986325145952769</v>
      </c>
      <c r="AS62" s="23">
        <v>21.170090728960268</v>
      </c>
      <c r="AT62" s="23">
        <v>34.672628288724667</v>
      </c>
      <c r="AU62" s="23">
        <v>38.636223514663264</v>
      </c>
      <c r="AV62" s="23">
        <v>29.411464343705642</v>
      </c>
      <c r="AW62" s="23">
        <v>21.949658052780801</v>
      </c>
      <c r="AX62" s="23">
        <v>21.552375293323799</v>
      </c>
      <c r="AY62" s="23">
        <v>21.121121121121124</v>
      </c>
      <c r="AZ62" s="23">
        <v>15.565444712737722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1</v>
      </c>
      <c r="BI62" s="20">
        <v>3</v>
      </c>
      <c r="BJ62" s="20">
        <v>10</v>
      </c>
      <c r="BK62" s="20">
        <v>26</v>
      </c>
      <c r="BL62" s="20">
        <v>17</v>
      </c>
      <c r="BM62" s="20">
        <v>9</v>
      </c>
      <c r="BN62" s="20">
        <v>6</v>
      </c>
      <c r="BO62" s="20">
        <v>0</v>
      </c>
      <c r="BP62" s="20">
        <v>4</v>
      </c>
      <c r="BQ62" s="20">
        <v>17</v>
      </c>
      <c r="BR62" s="20">
        <v>18</v>
      </c>
      <c r="BS62" s="20">
        <v>28</v>
      </c>
      <c r="BT62" s="20">
        <v>12</v>
      </c>
      <c r="BU62" s="20">
        <v>5</v>
      </c>
      <c r="BV62" s="16">
        <v>4581</v>
      </c>
      <c r="BW62" s="16">
        <v>6937</v>
      </c>
      <c r="BX62" s="16">
        <v>7853</v>
      </c>
      <c r="BY62" s="16">
        <v>9770</v>
      </c>
      <c r="BZ62" s="16">
        <v>8151</v>
      </c>
      <c r="CA62" s="16">
        <v>14210</v>
      </c>
      <c r="CB62" s="16">
        <v>4598</v>
      </c>
      <c r="CC62" s="16">
        <v>6492</v>
      </c>
      <c r="CD62" s="16">
        <v>7566</v>
      </c>
      <c r="CE62" s="16">
        <v>9676</v>
      </c>
      <c r="CF62" s="16">
        <v>8197</v>
      </c>
      <c r="CG62" s="16">
        <v>12191</v>
      </c>
      <c r="CH62" s="21">
        <v>7</v>
      </c>
      <c r="CI62" s="21">
        <v>27</v>
      </c>
      <c r="CJ62" s="21">
        <v>44</v>
      </c>
      <c r="CK62" s="21">
        <v>45</v>
      </c>
      <c r="CL62" s="21">
        <v>21</v>
      </c>
      <c r="CM62" s="21">
        <v>11</v>
      </c>
      <c r="CN62" s="21">
        <v>1</v>
      </c>
      <c r="CO62" s="21">
        <v>72</v>
      </c>
      <c r="CP62" s="21">
        <v>84</v>
      </c>
      <c r="CQ62" s="21">
        <v>0</v>
      </c>
      <c r="CR62" s="21">
        <v>9179</v>
      </c>
      <c r="CS62" s="21">
        <v>13429</v>
      </c>
      <c r="CT62" s="21">
        <v>15419</v>
      </c>
      <c r="CU62" s="21">
        <v>19446</v>
      </c>
      <c r="CV62" s="21">
        <v>16348</v>
      </c>
      <c r="CW62" s="21">
        <v>26401</v>
      </c>
      <c r="CX62" s="21">
        <v>51502</v>
      </c>
      <c r="CY62" s="21">
        <v>48720</v>
      </c>
      <c r="CZ62" s="19">
        <v>217</v>
      </c>
      <c r="DA62" t="s">
        <v>8195</v>
      </c>
      <c r="DB62" t="s">
        <v>9</v>
      </c>
      <c r="DD62">
        <v>14.77832512315271</v>
      </c>
      <c r="DE62">
        <v>16.310046211797602</v>
      </c>
      <c r="DF62">
        <v>1.5317210886448915</v>
      </c>
    </row>
    <row r="63" spans="1:112" x14ac:dyDescent="0.25">
      <c r="A63" t="s">
        <v>314</v>
      </c>
      <c r="B63" t="s">
        <v>3190</v>
      </c>
      <c r="C63" t="s">
        <v>307</v>
      </c>
      <c r="D63" t="s">
        <v>278</v>
      </c>
      <c r="E63" s="17">
        <v>113594</v>
      </c>
      <c r="F63" s="17">
        <v>114054</v>
      </c>
      <c r="G63" s="17">
        <v>115181</v>
      </c>
      <c r="H63" s="17">
        <v>116100</v>
      </c>
      <c r="I63" s="17">
        <v>117712</v>
      </c>
      <c r="J63" s="17">
        <v>118640</v>
      </c>
      <c r="K63" s="17">
        <v>119584</v>
      </c>
      <c r="L63" s="17">
        <v>120687</v>
      </c>
      <c r="M63" s="17">
        <v>121739</v>
      </c>
      <c r="N63" s="17">
        <v>122306</v>
      </c>
      <c r="O63" s="17">
        <v>122910</v>
      </c>
      <c r="P63" s="17">
        <v>123193</v>
      </c>
      <c r="Q63" s="17">
        <v>124322</v>
      </c>
      <c r="R63" s="17">
        <v>125464</v>
      </c>
      <c r="S63" s="17">
        <v>126846</v>
      </c>
      <c r="T63" s="17">
        <v>127971</v>
      </c>
      <c r="U63" s="18">
        <v>85</v>
      </c>
      <c r="V63" s="18">
        <v>87</v>
      </c>
      <c r="W63" s="18">
        <v>82</v>
      </c>
      <c r="X63" s="18">
        <v>111</v>
      </c>
      <c r="Y63" s="18">
        <v>153</v>
      </c>
      <c r="Z63" s="18">
        <v>179</v>
      </c>
      <c r="AA63" s="18">
        <v>297</v>
      </c>
      <c r="AB63" s="18">
        <v>300</v>
      </c>
      <c r="AC63" s="18">
        <v>308</v>
      </c>
      <c r="AD63" s="18">
        <v>341</v>
      </c>
      <c r="AE63" s="18">
        <v>357</v>
      </c>
      <c r="AF63" s="18">
        <v>308</v>
      </c>
      <c r="AG63" s="18">
        <v>276</v>
      </c>
      <c r="AH63" s="18">
        <v>279</v>
      </c>
      <c r="AI63" s="18">
        <v>260</v>
      </c>
      <c r="AJ63" s="18">
        <v>201</v>
      </c>
      <c r="AK63" s="23">
        <v>7.4827895839569001</v>
      </c>
      <c r="AL63" s="23">
        <v>7.6279657004576782</v>
      </c>
      <c r="AM63" s="23">
        <v>7.1192297340707231</v>
      </c>
      <c r="AN63" s="23">
        <v>9.5607235142118867</v>
      </c>
      <c r="AO63" s="23">
        <v>12.997825200489329</v>
      </c>
      <c r="AP63" s="23">
        <v>15.087660148347943</v>
      </c>
      <c r="AQ63" s="23">
        <v>24.836098474712337</v>
      </c>
      <c r="AR63" s="23">
        <v>24.857689726316838</v>
      </c>
      <c r="AS63" s="23">
        <v>25.3000271071719</v>
      </c>
      <c r="AT63" s="23">
        <v>27.880888917959872</v>
      </c>
      <c r="AU63" s="23">
        <v>29.045643153526971</v>
      </c>
      <c r="AV63" s="23">
        <v>25.001420535257683</v>
      </c>
      <c r="AW63" s="23">
        <v>22.200415051237915</v>
      </c>
      <c r="AX63" s="23">
        <v>22.237454568641205</v>
      </c>
      <c r="AY63" s="23">
        <v>20.497295933651831</v>
      </c>
      <c r="AZ63" s="23">
        <v>15.706683545490774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5</v>
      </c>
      <c r="BJ63" s="20">
        <v>21</v>
      </c>
      <c r="BK63" s="20">
        <v>24</v>
      </c>
      <c r="BL63" s="20">
        <v>27</v>
      </c>
      <c r="BM63" s="20">
        <v>15</v>
      </c>
      <c r="BN63" s="20">
        <v>7</v>
      </c>
      <c r="BO63" s="20">
        <v>0</v>
      </c>
      <c r="BP63" s="20">
        <v>6</v>
      </c>
      <c r="BQ63" s="20">
        <v>23</v>
      </c>
      <c r="BR63" s="20">
        <v>26</v>
      </c>
      <c r="BS63" s="20">
        <v>28</v>
      </c>
      <c r="BT63" s="20">
        <v>12</v>
      </c>
      <c r="BU63" s="20">
        <v>7</v>
      </c>
      <c r="BV63" s="16">
        <v>5206</v>
      </c>
      <c r="BW63" s="16">
        <v>7771</v>
      </c>
      <c r="BX63" s="16">
        <v>8749</v>
      </c>
      <c r="BY63" s="16">
        <v>11147</v>
      </c>
      <c r="BZ63" s="16">
        <v>10494</v>
      </c>
      <c r="CA63" s="16">
        <v>24453</v>
      </c>
      <c r="CB63" s="16">
        <v>5446</v>
      </c>
      <c r="CC63" s="16">
        <v>7512</v>
      </c>
      <c r="CD63" s="16">
        <v>7854</v>
      </c>
      <c r="CE63" s="16">
        <v>10478</v>
      </c>
      <c r="CF63" s="16">
        <v>9318</v>
      </c>
      <c r="CG63" s="16">
        <v>19543</v>
      </c>
      <c r="CH63" s="21">
        <v>11</v>
      </c>
      <c r="CI63" s="21">
        <v>44</v>
      </c>
      <c r="CJ63" s="21">
        <v>50</v>
      </c>
      <c r="CK63" s="21">
        <v>55</v>
      </c>
      <c r="CL63" s="21">
        <v>27</v>
      </c>
      <c r="CM63" s="21">
        <v>14</v>
      </c>
      <c r="CN63" s="21">
        <v>0</v>
      </c>
      <c r="CO63" s="21">
        <v>99</v>
      </c>
      <c r="CP63" s="21">
        <v>102</v>
      </c>
      <c r="CQ63" s="21">
        <v>0</v>
      </c>
      <c r="CR63" s="21">
        <v>10652</v>
      </c>
      <c r="CS63" s="21">
        <v>15283</v>
      </c>
      <c r="CT63" s="21">
        <v>16603</v>
      </c>
      <c r="CU63" s="21">
        <v>21625</v>
      </c>
      <c r="CV63" s="21">
        <v>19812</v>
      </c>
      <c r="CW63" s="21">
        <v>43996</v>
      </c>
      <c r="CX63" s="21">
        <v>67820</v>
      </c>
      <c r="CY63" s="21">
        <v>60151</v>
      </c>
      <c r="CZ63" s="19">
        <v>213</v>
      </c>
      <c r="DA63" t="s">
        <v>8191</v>
      </c>
      <c r="DB63" t="s">
        <v>9</v>
      </c>
      <c r="DD63">
        <v>16.458579242240361</v>
      </c>
      <c r="DE63">
        <v>15.039811265113535</v>
      </c>
      <c r="DF63">
        <v>-1.4187679771268265</v>
      </c>
    </row>
    <row r="64" spans="1:112" x14ac:dyDescent="0.25">
      <c r="A64" t="s">
        <v>778</v>
      </c>
      <c r="B64" t="s">
        <v>3133</v>
      </c>
      <c r="C64" t="s">
        <v>777</v>
      </c>
      <c r="D64" t="s">
        <v>150</v>
      </c>
      <c r="E64" s="17">
        <v>85121</v>
      </c>
      <c r="F64" s="17">
        <v>86298</v>
      </c>
      <c r="G64" s="17">
        <v>87148</v>
      </c>
      <c r="H64" s="17">
        <v>87636</v>
      </c>
      <c r="I64" s="17">
        <v>88634</v>
      </c>
      <c r="J64" s="17">
        <v>89501</v>
      </c>
      <c r="K64" s="17">
        <v>90291</v>
      </c>
      <c r="L64" s="17">
        <v>90839</v>
      </c>
      <c r="M64" s="17">
        <v>91626</v>
      </c>
      <c r="N64" s="17">
        <v>92407</v>
      </c>
      <c r="O64" s="17">
        <v>93054</v>
      </c>
      <c r="P64" s="17">
        <v>93855</v>
      </c>
      <c r="Q64" s="17">
        <v>94324</v>
      </c>
      <c r="R64" s="17">
        <v>95486</v>
      </c>
      <c r="S64" s="17">
        <v>96438</v>
      </c>
      <c r="T64" s="17">
        <v>97404</v>
      </c>
      <c r="U64" s="18">
        <v>76</v>
      </c>
      <c r="V64" s="18">
        <v>75</v>
      </c>
      <c r="W64" s="18">
        <v>74</v>
      </c>
      <c r="X64" s="18">
        <v>69</v>
      </c>
      <c r="Y64" s="18">
        <v>83</v>
      </c>
      <c r="Z64" s="18">
        <v>156</v>
      </c>
      <c r="AA64" s="18">
        <v>219</v>
      </c>
      <c r="AB64" s="18">
        <v>252</v>
      </c>
      <c r="AC64" s="18">
        <v>276</v>
      </c>
      <c r="AD64" s="18">
        <v>400</v>
      </c>
      <c r="AE64" s="18">
        <v>368</v>
      </c>
      <c r="AF64" s="18">
        <v>383</v>
      </c>
      <c r="AG64" s="18">
        <v>291</v>
      </c>
      <c r="AH64" s="18">
        <v>272</v>
      </c>
      <c r="AI64" s="18">
        <v>248</v>
      </c>
      <c r="AJ64" s="18">
        <v>249</v>
      </c>
      <c r="AK64" s="23">
        <v>8.9284665358724631</v>
      </c>
      <c r="AL64" s="23">
        <v>8.6908155461308496</v>
      </c>
      <c r="AM64" s="23">
        <v>8.4913021526598431</v>
      </c>
      <c r="AN64" s="23">
        <v>7.8734766534300968</v>
      </c>
      <c r="AO64" s="23">
        <v>9.3643522801633683</v>
      </c>
      <c r="AP64" s="23">
        <v>17.429972849465369</v>
      </c>
      <c r="AQ64" s="23">
        <v>24.254909127155532</v>
      </c>
      <c r="AR64" s="23">
        <v>27.741388610618788</v>
      </c>
      <c r="AS64" s="23">
        <v>30.122454325191541</v>
      </c>
      <c r="AT64" s="23">
        <v>43.28676398974104</v>
      </c>
      <c r="AU64" s="23">
        <v>39.546929739721016</v>
      </c>
      <c r="AV64" s="23">
        <v>40.807628789089549</v>
      </c>
      <c r="AW64" s="23">
        <v>30.851108943641066</v>
      </c>
      <c r="AX64" s="23">
        <v>28.485851328990634</v>
      </c>
      <c r="AY64" s="23">
        <v>25.716004064787739</v>
      </c>
      <c r="AZ64" s="23">
        <v>25.563631883700875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1</v>
      </c>
      <c r="BI64" s="20">
        <v>3</v>
      </c>
      <c r="BJ64" s="20">
        <v>29</v>
      </c>
      <c r="BK64" s="20">
        <v>31</v>
      </c>
      <c r="BL64" s="20">
        <v>30</v>
      </c>
      <c r="BM64" s="20">
        <v>18</v>
      </c>
      <c r="BN64" s="20">
        <v>8</v>
      </c>
      <c r="BO64" s="20">
        <v>0</v>
      </c>
      <c r="BP64" s="20">
        <v>10</v>
      </c>
      <c r="BQ64" s="20">
        <v>38</v>
      </c>
      <c r="BR64" s="20">
        <v>29</v>
      </c>
      <c r="BS64" s="20">
        <v>29</v>
      </c>
      <c r="BT64" s="20">
        <v>17</v>
      </c>
      <c r="BU64" s="20">
        <v>6</v>
      </c>
      <c r="BV64" s="16">
        <v>4882</v>
      </c>
      <c r="BW64" s="16">
        <v>8049</v>
      </c>
      <c r="BX64" s="16">
        <v>7872</v>
      </c>
      <c r="BY64" s="16">
        <v>9442</v>
      </c>
      <c r="BZ64" s="16">
        <v>7427</v>
      </c>
      <c r="CA64" s="16">
        <v>12411</v>
      </c>
      <c r="CB64" s="16">
        <v>5005</v>
      </c>
      <c r="CC64" s="16">
        <v>7427</v>
      </c>
      <c r="CD64" s="16">
        <v>7525</v>
      </c>
      <c r="CE64" s="16">
        <v>9310</v>
      </c>
      <c r="CF64" s="16">
        <v>7486</v>
      </c>
      <c r="CG64" s="16">
        <v>10568</v>
      </c>
      <c r="CH64" s="21">
        <v>13</v>
      </c>
      <c r="CI64" s="21">
        <v>67</v>
      </c>
      <c r="CJ64" s="21">
        <v>60</v>
      </c>
      <c r="CK64" s="21">
        <v>59</v>
      </c>
      <c r="CL64" s="21">
        <v>35</v>
      </c>
      <c r="CM64" s="21">
        <v>14</v>
      </c>
      <c r="CN64" s="21">
        <v>1</v>
      </c>
      <c r="CO64" s="21">
        <v>120</v>
      </c>
      <c r="CP64" s="21">
        <v>129</v>
      </c>
      <c r="CQ64" s="21">
        <v>0</v>
      </c>
      <c r="CR64" s="21">
        <v>9887</v>
      </c>
      <c r="CS64" s="21">
        <v>15476</v>
      </c>
      <c r="CT64" s="21">
        <v>15397</v>
      </c>
      <c r="CU64" s="21">
        <v>18752</v>
      </c>
      <c r="CV64" s="21">
        <v>14913</v>
      </c>
      <c r="CW64" s="21">
        <v>22979</v>
      </c>
      <c r="CX64" s="21">
        <v>50083</v>
      </c>
      <c r="CY64" s="21">
        <v>47321</v>
      </c>
      <c r="CZ64" s="19">
        <v>25</v>
      </c>
      <c r="DA64" t="s">
        <v>1346</v>
      </c>
      <c r="DB64" t="s">
        <v>8480</v>
      </c>
      <c r="DD64">
        <v>25.358720229919065</v>
      </c>
      <c r="DE64">
        <v>25.757242976658745</v>
      </c>
      <c r="DF64">
        <v>0.39852274673967969</v>
      </c>
    </row>
    <row r="65" spans="1:110" x14ac:dyDescent="0.25">
      <c r="A65" t="s">
        <v>676</v>
      </c>
      <c r="B65" t="s">
        <v>3067</v>
      </c>
      <c r="C65" t="s">
        <v>363</v>
      </c>
      <c r="D65" t="s">
        <v>278</v>
      </c>
      <c r="E65" s="17">
        <v>77402</v>
      </c>
      <c r="F65" s="17">
        <v>78596</v>
      </c>
      <c r="G65" s="17">
        <v>79472</v>
      </c>
      <c r="H65" s="17">
        <v>80323</v>
      </c>
      <c r="I65" s="17">
        <v>81407</v>
      </c>
      <c r="J65" s="17">
        <v>83078</v>
      </c>
      <c r="K65" s="17">
        <v>84600</v>
      </c>
      <c r="L65" s="17">
        <v>86127</v>
      </c>
      <c r="M65" s="17">
        <v>87233</v>
      </c>
      <c r="N65" s="17">
        <v>88165</v>
      </c>
      <c r="O65" s="17">
        <v>89298</v>
      </c>
      <c r="P65" s="17">
        <v>90702</v>
      </c>
      <c r="Q65" s="17">
        <v>92120</v>
      </c>
      <c r="R65" s="17">
        <v>93288</v>
      </c>
      <c r="S65" s="17">
        <v>94638</v>
      </c>
      <c r="T65" s="17">
        <v>95589</v>
      </c>
      <c r="U65" s="18">
        <v>45</v>
      </c>
      <c r="V65" s="18">
        <v>48</v>
      </c>
      <c r="W65" s="18">
        <v>40</v>
      </c>
      <c r="X65" s="18">
        <v>57</v>
      </c>
      <c r="Y65" s="18">
        <v>93</v>
      </c>
      <c r="Z65" s="18">
        <v>130</v>
      </c>
      <c r="AA65" s="18">
        <v>268</v>
      </c>
      <c r="AB65" s="18">
        <v>253</v>
      </c>
      <c r="AC65" s="18">
        <v>209</v>
      </c>
      <c r="AD65" s="18">
        <v>318</v>
      </c>
      <c r="AE65" s="18">
        <v>253</v>
      </c>
      <c r="AF65" s="18">
        <v>266</v>
      </c>
      <c r="AG65" s="18">
        <v>228</v>
      </c>
      <c r="AH65" s="18">
        <v>192</v>
      </c>
      <c r="AI65" s="18">
        <v>217</v>
      </c>
      <c r="AJ65" s="18">
        <v>191</v>
      </c>
      <c r="AK65" s="23">
        <v>5.813803260897652</v>
      </c>
      <c r="AL65" s="23">
        <v>6.1071810270242759</v>
      </c>
      <c r="AM65" s="23">
        <v>5.0332192470304014</v>
      </c>
      <c r="AN65" s="23">
        <v>7.0963484929596756</v>
      </c>
      <c r="AO65" s="23">
        <v>11.42407901040451</v>
      </c>
      <c r="AP65" s="23">
        <v>15.647945304412721</v>
      </c>
      <c r="AQ65" s="23">
        <v>31.678486997635936</v>
      </c>
      <c r="AR65" s="23">
        <v>29.375224958491533</v>
      </c>
      <c r="AS65" s="23">
        <v>23.958822922517854</v>
      </c>
      <c r="AT65" s="23">
        <v>36.068734758691086</v>
      </c>
      <c r="AU65" s="23">
        <v>28.332101502833211</v>
      </c>
      <c r="AV65" s="23">
        <v>29.326806465127561</v>
      </c>
      <c r="AW65" s="23">
        <v>24.750325662179765</v>
      </c>
      <c r="AX65" s="23">
        <v>20.581425263699511</v>
      </c>
      <c r="AY65" s="23">
        <v>22.929478644941778</v>
      </c>
      <c r="AZ65" s="23">
        <v>19.981378610509577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3</v>
      </c>
      <c r="BI65" s="20">
        <v>3</v>
      </c>
      <c r="BJ65" s="20">
        <v>17</v>
      </c>
      <c r="BK65" s="20">
        <v>31</v>
      </c>
      <c r="BL65" s="20">
        <v>18</v>
      </c>
      <c r="BM65" s="20">
        <v>13</v>
      </c>
      <c r="BN65" s="20">
        <v>6</v>
      </c>
      <c r="BO65" s="20">
        <v>0</v>
      </c>
      <c r="BP65" s="20">
        <v>4</v>
      </c>
      <c r="BQ65" s="20">
        <v>31</v>
      </c>
      <c r="BR65" s="20">
        <v>26</v>
      </c>
      <c r="BS65" s="20">
        <v>22</v>
      </c>
      <c r="BT65" s="20">
        <v>11</v>
      </c>
      <c r="BU65" s="20">
        <v>6</v>
      </c>
      <c r="BV65" s="16">
        <v>4534</v>
      </c>
      <c r="BW65" s="16">
        <v>7426</v>
      </c>
      <c r="BX65" s="16">
        <v>8238</v>
      </c>
      <c r="BY65" s="16">
        <v>9480</v>
      </c>
      <c r="BZ65" s="16">
        <v>7099</v>
      </c>
      <c r="CA65" s="16">
        <v>12912</v>
      </c>
      <c r="CB65" s="16">
        <v>4829</v>
      </c>
      <c r="CC65" s="16">
        <v>6713</v>
      </c>
      <c r="CD65" s="16">
        <v>7352</v>
      </c>
      <c r="CE65" s="16">
        <v>9445</v>
      </c>
      <c r="CF65" s="16">
        <v>6888</v>
      </c>
      <c r="CG65" s="16">
        <v>10673</v>
      </c>
      <c r="CH65" s="21">
        <v>7</v>
      </c>
      <c r="CI65" s="21">
        <v>48</v>
      </c>
      <c r="CJ65" s="21">
        <v>57</v>
      </c>
      <c r="CK65" s="21">
        <v>40</v>
      </c>
      <c r="CL65" s="21">
        <v>24</v>
      </c>
      <c r="CM65" s="21">
        <v>12</v>
      </c>
      <c r="CN65" s="21">
        <v>3</v>
      </c>
      <c r="CO65" s="21">
        <v>91</v>
      </c>
      <c r="CP65" s="21">
        <v>100</v>
      </c>
      <c r="CQ65" s="21">
        <v>0</v>
      </c>
      <c r="CR65" s="21">
        <v>9363</v>
      </c>
      <c r="CS65" s="21">
        <v>14139</v>
      </c>
      <c r="CT65" s="21">
        <v>15590</v>
      </c>
      <c r="CU65" s="21">
        <v>18925</v>
      </c>
      <c r="CV65" s="21">
        <v>13987</v>
      </c>
      <c r="CW65" s="21">
        <v>23585</v>
      </c>
      <c r="CX65" s="21">
        <v>49689</v>
      </c>
      <c r="CY65" s="21">
        <v>45900</v>
      </c>
      <c r="CZ65" s="19">
        <v>107</v>
      </c>
      <c r="DA65" t="s">
        <v>8085</v>
      </c>
      <c r="DB65" t="s">
        <v>9</v>
      </c>
      <c r="DD65">
        <v>19.825708061002178</v>
      </c>
      <c r="DE65">
        <v>20.125178610960173</v>
      </c>
      <c r="DF65">
        <v>0.29947054995799505</v>
      </c>
    </row>
    <row r="66" spans="1:110" x14ac:dyDescent="0.25">
      <c r="A66" t="s">
        <v>1184</v>
      </c>
      <c r="B66" t="s">
        <v>2979</v>
      </c>
      <c r="C66" t="s">
        <v>1173</v>
      </c>
      <c r="D66" t="s">
        <v>278</v>
      </c>
      <c r="E66" s="17">
        <v>124500</v>
      </c>
      <c r="F66" s="17">
        <v>125869</v>
      </c>
      <c r="G66" s="17">
        <v>125740</v>
      </c>
      <c r="H66" s="17">
        <v>126075</v>
      </c>
      <c r="I66" s="17">
        <v>126377</v>
      </c>
      <c r="J66" s="17">
        <v>127131</v>
      </c>
      <c r="K66" s="17">
        <v>128488</v>
      </c>
      <c r="L66" s="17">
        <v>129856</v>
      </c>
      <c r="M66" s="17">
        <v>130986</v>
      </c>
      <c r="N66" s="17">
        <v>131721</v>
      </c>
      <c r="O66" s="17">
        <v>133023</v>
      </c>
      <c r="P66" s="17">
        <v>134514</v>
      </c>
      <c r="Q66" s="17">
        <v>136660</v>
      </c>
      <c r="R66" s="17">
        <v>139385</v>
      </c>
      <c r="S66" s="17">
        <v>142153</v>
      </c>
      <c r="T66" s="17">
        <v>145307</v>
      </c>
      <c r="U66" s="18">
        <v>61</v>
      </c>
      <c r="V66" s="18">
        <v>59</v>
      </c>
      <c r="W66" s="18">
        <v>79</v>
      </c>
      <c r="X66" s="18">
        <v>130</v>
      </c>
      <c r="Y66" s="18">
        <v>144</v>
      </c>
      <c r="Z66" s="18">
        <v>231</v>
      </c>
      <c r="AA66" s="18">
        <v>331</v>
      </c>
      <c r="AB66" s="18">
        <v>322</v>
      </c>
      <c r="AC66" s="18">
        <v>295</v>
      </c>
      <c r="AD66" s="18">
        <v>429</v>
      </c>
      <c r="AE66" s="18">
        <v>348</v>
      </c>
      <c r="AF66" s="18">
        <v>347</v>
      </c>
      <c r="AG66" s="18">
        <v>248</v>
      </c>
      <c r="AH66" s="18">
        <v>242</v>
      </c>
      <c r="AI66" s="18">
        <v>225</v>
      </c>
      <c r="AJ66" s="18">
        <v>204</v>
      </c>
      <c r="AK66" s="23">
        <v>4.8995983935742968</v>
      </c>
      <c r="AL66" s="23">
        <v>4.6874131041002949</v>
      </c>
      <c r="AM66" s="23">
        <v>6.2828057897248284</v>
      </c>
      <c r="AN66" s="23">
        <v>10.311322625421377</v>
      </c>
      <c r="AO66" s="23">
        <v>11.394478425662898</v>
      </c>
      <c r="AP66" s="23">
        <v>18.170233853269462</v>
      </c>
      <c r="AQ66" s="23">
        <v>25.761160575306643</v>
      </c>
      <c r="AR66" s="23">
        <v>24.796697880729422</v>
      </c>
      <c r="AS66" s="23">
        <v>22.521490846349991</v>
      </c>
      <c r="AT66" s="23">
        <v>32.568838681759175</v>
      </c>
      <c r="AU66" s="23">
        <v>26.16088947024199</v>
      </c>
      <c r="AV66" s="23">
        <v>25.79657136060187</v>
      </c>
      <c r="AW66" s="23">
        <v>18.147226693985072</v>
      </c>
      <c r="AX66" s="23">
        <v>17.361982996735662</v>
      </c>
      <c r="AY66" s="23">
        <v>15.82801629230477</v>
      </c>
      <c r="AZ66" s="23">
        <v>14.039241055145313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1</v>
      </c>
      <c r="BI66" s="20">
        <v>2</v>
      </c>
      <c r="BJ66" s="20">
        <v>21</v>
      </c>
      <c r="BK66" s="20">
        <v>28</v>
      </c>
      <c r="BL66" s="20">
        <v>32</v>
      </c>
      <c r="BM66" s="20">
        <v>14</v>
      </c>
      <c r="BN66" s="20">
        <v>6</v>
      </c>
      <c r="BO66" s="20">
        <v>1</v>
      </c>
      <c r="BP66" s="20">
        <v>4</v>
      </c>
      <c r="BQ66" s="20">
        <v>19</v>
      </c>
      <c r="BR66" s="20">
        <v>38</v>
      </c>
      <c r="BS66" s="20">
        <v>27</v>
      </c>
      <c r="BT66" s="20">
        <v>7</v>
      </c>
      <c r="BU66" s="20">
        <v>4</v>
      </c>
      <c r="BV66" s="16">
        <v>6554</v>
      </c>
      <c r="BW66" s="16">
        <v>11982</v>
      </c>
      <c r="BX66" s="16">
        <v>13230</v>
      </c>
      <c r="BY66" s="16">
        <v>14679</v>
      </c>
      <c r="BZ66" s="16">
        <v>11092</v>
      </c>
      <c r="CA66" s="16">
        <v>16866</v>
      </c>
      <c r="CB66" s="16">
        <v>7305</v>
      </c>
      <c r="CC66" s="16">
        <v>11063</v>
      </c>
      <c r="CD66" s="16">
        <v>12970</v>
      </c>
      <c r="CE66" s="16">
        <v>14434</v>
      </c>
      <c r="CF66" s="16">
        <v>11083</v>
      </c>
      <c r="CG66" s="16">
        <v>14049</v>
      </c>
      <c r="CH66" s="21">
        <v>6</v>
      </c>
      <c r="CI66" s="21">
        <v>40</v>
      </c>
      <c r="CJ66" s="21">
        <v>66</v>
      </c>
      <c r="CK66" s="21">
        <v>59</v>
      </c>
      <c r="CL66" s="21">
        <v>21</v>
      </c>
      <c r="CM66" s="21">
        <v>10</v>
      </c>
      <c r="CN66" s="21">
        <v>2</v>
      </c>
      <c r="CO66" s="21">
        <v>104</v>
      </c>
      <c r="CP66" s="21">
        <v>100</v>
      </c>
      <c r="CQ66" s="21">
        <v>0</v>
      </c>
      <c r="CR66" s="21">
        <v>13859</v>
      </c>
      <c r="CS66" s="21">
        <v>23045</v>
      </c>
      <c r="CT66" s="21">
        <v>26200</v>
      </c>
      <c r="CU66" s="21">
        <v>29113</v>
      </c>
      <c r="CV66" s="21">
        <v>22175</v>
      </c>
      <c r="CW66" s="21">
        <v>30915</v>
      </c>
      <c r="CX66" s="21">
        <v>74403</v>
      </c>
      <c r="CY66" s="21">
        <v>70904</v>
      </c>
      <c r="CZ66" s="19">
        <v>247</v>
      </c>
      <c r="DA66" t="s">
        <v>8225</v>
      </c>
      <c r="DB66" t="s">
        <v>9</v>
      </c>
      <c r="DD66">
        <v>14.667719733724473</v>
      </c>
      <c r="DE66">
        <v>13.440318266736558</v>
      </c>
      <c r="DF66">
        <v>-1.2274014669879154</v>
      </c>
    </row>
    <row r="67" spans="1:110" x14ac:dyDescent="0.25">
      <c r="A67" t="s">
        <v>622</v>
      </c>
      <c r="B67" t="s">
        <v>3162</v>
      </c>
      <c r="C67" t="s">
        <v>484</v>
      </c>
      <c r="D67" t="s">
        <v>51</v>
      </c>
      <c r="E67" s="17">
        <v>64540</v>
      </c>
      <c r="F67" s="17">
        <v>65087</v>
      </c>
      <c r="G67" s="17">
        <v>65513</v>
      </c>
      <c r="H67" s="17">
        <v>66292</v>
      </c>
      <c r="I67" s="17">
        <v>66692</v>
      </c>
      <c r="J67" s="17">
        <v>67125</v>
      </c>
      <c r="K67" s="17">
        <v>67890</v>
      </c>
      <c r="L67" s="17">
        <v>68273</v>
      </c>
      <c r="M67" s="17">
        <v>68803</v>
      </c>
      <c r="N67" s="17">
        <v>69034</v>
      </c>
      <c r="O67" s="17">
        <v>69351</v>
      </c>
      <c r="P67" s="17">
        <v>69695</v>
      </c>
      <c r="Q67" s="17">
        <v>69921</v>
      </c>
      <c r="R67" s="17">
        <v>70372</v>
      </c>
      <c r="S67" s="17">
        <v>71044</v>
      </c>
      <c r="T67" s="17">
        <v>71583</v>
      </c>
      <c r="U67" s="18">
        <v>42</v>
      </c>
      <c r="V67" s="18">
        <v>58</v>
      </c>
      <c r="W67" s="18">
        <v>69</v>
      </c>
      <c r="X67" s="18">
        <v>46</v>
      </c>
      <c r="Y67" s="18">
        <v>73</v>
      </c>
      <c r="Z67" s="18">
        <v>123</v>
      </c>
      <c r="AA67" s="18">
        <v>185</v>
      </c>
      <c r="AB67" s="18">
        <v>175</v>
      </c>
      <c r="AC67" s="18">
        <v>199</v>
      </c>
      <c r="AD67" s="18">
        <v>232</v>
      </c>
      <c r="AE67" s="18">
        <v>260</v>
      </c>
      <c r="AF67" s="18">
        <v>208</v>
      </c>
      <c r="AG67" s="18">
        <v>174</v>
      </c>
      <c r="AH67" s="18">
        <v>183</v>
      </c>
      <c r="AI67" s="18">
        <v>152</v>
      </c>
      <c r="AJ67" s="18">
        <v>163</v>
      </c>
      <c r="AK67" s="23">
        <v>6.5075921908893708</v>
      </c>
      <c r="AL67" s="23">
        <v>8.9111496919507722</v>
      </c>
      <c r="AM67" s="23">
        <v>10.532260772671073</v>
      </c>
      <c r="AN67" s="23">
        <v>6.9389971640620294</v>
      </c>
      <c r="AO67" s="23">
        <v>10.945840580579381</v>
      </c>
      <c r="AP67" s="23">
        <v>18.324022346368714</v>
      </c>
      <c r="AQ67" s="23">
        <v>27.249963175725437</v>
      </c>
      <c r="AR67" s="23">
        <v>25.632387620289133</v>
      </c>
      <c r="AS67" s="23">
        <v>28.923157420461319</v>
      </c>
      <c r="AT67" s="23">
        <v>33.60662861778254</v>
      </c>
      <c r="AU67" s="23">
        <v>37.490447145679227</v>
      </c>
      <c r="AV67" s="23">
        <v>29.844321687352032</v>
      </c>
      <c r="AW67" s="23">
        <v>24.885227614021538</v>
      </c>
      <c r="AX67" s="23">
        <v>26.00466094469391</v>
      </c>
      <c r="AY67" s="23">
        <v>21.395191712178367</v>
      </c>
      <c r="AZ67" s="23">
        <v>22.77076959613316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12</v>
      </c>
      <c r="BK67" s="20">
        <v>22</v>
      </c>
      <c r="BL67" s="20">
        <v>22</v>
      </c>
      <c r="BM67" s="20">
        <v>8</v>
      </c>
      <c r="BN67" s="20">
        <v>11</v>
      </c>
      <c r="BO67" s="20">
        <v>0</v>
      </c>
      <c r="BP67" s="20">
        <v>6</v>
      </c>
      <c r="BQ67" s="20">
        <v>19</v>
      </c>
      <c r="BR67" s="20">
        <v>18</v>
      </c>
      <c r="BS67" s="20">
        <v>26</v>
      </c>
      <c r="BT67" s="20">
        <v>13</v>
      </c>
      <c r="BU67" s="20">
        <v>6</v>
      </c>
      <c r="BV67" s="16">
        <v>2687</v>
      </c>
      <c r="BW67" s="16">
        <v>4016</v>
      </c>
      <c r="BX67" s="16">
        <v>5182</v>
      </c>
      <c r="BY67" s="16">
        <v>6943</v>
      </c>
      <c r="BZ67" s="16">
        <v>6232</v>
      </c>
      <c r="CA67" s="16">
        <v>12052</v>
      </c>
      <c r="CB67" s="16">
        <v>2999</v>
      </c>
      <c r="CC67" s="16">
        <v>3929</v>
      </c>
      <c r="CD67" s="16">
        <v>4917</v>
      </c>
      <c r="CE67" s="16">
        <v>6638</v>
      </c>
      <c r="CF67" s="16">
        <v>5677</v>
      </c>
      <c r="CG67" s="16">
        <v>10311</v>
      </c>
      <c r="CH67" s="21">
        <v>6</v>
      </c>
      <c r="CI67" s="21">
        <v>31</v>
      </c>
      <c r="CJ67" s="21">
        <v>40</v>
      </c>
      <c r="CK67" s="21">
        <v>48</v>
      </c>
      <c r="CL67" s="21">
        <v>21</v>
      </c>
      <c r="CM67" s="21">
        <v>17</v>
      </c>
      <c r="CN67" s="21">
        <v>0</v>
      </c>
      <c r="CO67" s="21">
        <v>75</v>
      </c>
      <c r="CP67" s="21">
        <v>88</v>
      </c>
      <c r="CQ67" s="21">
        <v>0</v>
      </c>
      <c r="CR67" s="21">
        <v>5686</v>
      </c>
      <c r="CS67" s="21">
        <v>7945</v>
      </c>
      <c r="CT67" s="21">
        <v>10099</v>
      </c>
      <c r="CU67" s="21">
        <v>13581</v>
      </c>
      <c r="CV67" s="21">
        <v>11909</v>
      </c>
      <c r="CW67" s="21">
        <v>22363</v>
      </c>
      <c r="CX67" s="21">
        <v>37112</v>
      </c>
      <c r="CY67" s="21">
        <v>34471</v>
      </c>
      <c r="CZ67" s="19">
        <v>55</v>
      </c>
      <c r="DA67" t="s">
        <v>8043</v>
      </c>
      <c r="DB67" t="s">
        <v>8480</v>
      </c>
      <c r="DD67">
        <v>21.757419279974471</v>
      </c>
      <c r="DE67">
        <v>23.712006898038371</v>
      </c>
      <c r="DF67">
        <v>1.9545876180639006</v>
      </c>
    </row>
    <row r="68" spans="1:110" x14ac:dyDescent="0.25">
      <c r="A68" t="s">
        <v>1243</v>
      </c>
      <c r="B68" t="s">
        <v>3244</v>
      </c>
      <c r="C68" t="s">
        <v>3369</v>
      </c>
      <c r="D68" t="s">
        <v>355</v>
      </c>
      <c r="E68" s="17">
        <v>121483</v>
      </c>
      <c r="F68" s="17">
        <v>122811</v>
      </c>
      <c r="G68" s="17">
        <v>123554</v>
      </c>
      <c r="H68" s="17">
        <v>123348</v>
      </c>
      <c r="I68" s="17">
        <v>122738</v>
      </c>
      <c r="J68" s="17">
        <v>122483</v>
      </c>
      <c r="K68" s="17">
        <v>122440</v>
      </c>
      <c r="L68" s="17">
        <v>122502</v>
      </c>
      <c r="M68" s="17">
        <v>124143</v>
      </c>
      <c r="N68" s="17">
        <v>127074</v>
      </c>
      <c r="O68" s="17">
        <v>130520</v>
      </c>
      <c r="P68" s="17">
        <v>133215</v>
      </c>
      <c r="Q68" s="17">
        <v>134913</v>
      </c>
      <c r="R68" s="17">
        <v>136747</v>
      </c>
      <c r="S68" s="17">
        <v>139188</v>
      </c>
      <c r="T68" s="17">
        <v>141605</v>
      </c>
      <c r="U68" s="18">
        <v>70</v>
      </c>
      <c r="V68" s="18">
        <v>62</v>
      </c>
      <c r="W68" s="18">
        <v>50</v>
      </c>
      <c r="X68" s="18">
        <v>109</v>
      </c>
      <c r="Y68" s="18">
        <v>106</v>
      </c>
      <c r="Z68" s="18">
        <v>192</v>
      </c>
      <c r="AA68" s="18">
        <v>342</v>
      </c>
      <c r="AB68" s="18">
        <v>382</v>
      </c>
      <c r="AC68" s="18">
        <v>365</v>
      </c>
      <c r="AD68" s="18">
        <v>397</v>
      </c>
      <c r="AE68" s="18">
        <v>411</v>
      </c>
      <c r="AF68" s="18">
        <v>387</v>
      </c>
      <c r="AG68" s="18">
        <v>371</v>
      </c>
      <c r="AH68" s="18">
        <v>342</v>
      </c>
      <c r="AI68" s="18">
        <v>332</v>
      </c>
      <c r="AJ68" s="18">
        <v>281</v>
      </c>
      <c r="AK68" s="23">
        <v>5.7621230954125267</v>
      </c>
      <c r="AL68" s="23">
        <v>5.0484077159212122</v>
      </c>
      <c r="AM68" s="23">
        <v>4.046813539019376</v>
      </c>
      <c r="AN68" s="23">
        <v>8.8367869766838538</v>
      </c>
      <c r="AO68" s="23">
        <v>8.6362821620036172</v>
      </c>
      <c r="AP68" s="23">
        <v>15.67564478335769</v>
      </c>
      <c r="AQ68" s="23">
        <v>27.932048350212348</v>
      </c>
      <c r="AR68" s="23">
        <v>31.183164356500303</v>
      </c>
      <c r="AS68" s="23">
        <v>29.4015772133749</v>
      </c>
      <c r="AT68" s="23">
        <v>31.241638730188708</v>
      </c>
      <c r="AU68" s="23">
        <v>31.4894269077536</v>
      </c>
      <c r="AV68" s="23">
        <v>29.050782569530458</v>
      </c>
      <c r="AW68" s="23">
        <v>27.49920319020406</v>
      </c>
      <c r="AX68" s="23">
        <v>25.009689426459079</v>
      </c>
      <c r="AY68" s="23">
        <v>23.852630973934534</v>
      </c>
      <c r="AZ68" s="23">
        <v>19.843932064545744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1</v>
      </c>
      <c r="BG68" s="20">
        <v>0</v>
      </c>
      <c r="BH68" s="20">
        <v>1</v>
      </c>
      <c r="BI68" s="20">
        <v>2</v>
      </c>
      <c r="BJ68" s="20">
        <v>23</v>
      </c>
      <c r="BK68" s="20">
        <v>39</v>
      </c>
      <c r="BL68" s="20">
        <v>45</v>
      </c>
      <c r="BM68" s="20">
        <v>14</v>
      </c>
      <c r="BN68" s="20">
        <v>10</v>
      </c>
      <c r="BO68" s="20">
        <v>1</v>
      </c>
      <c r="BP68" s="20">
        <v>4</v>
      </c>
      <c r="BQ68" s="20">
        <v>41</v>
      </c>
      <c r="BR68" s="20">
        <v>34</v>
      </c>
      <c r="BS68" s="20">
        <v>48</v>
      </c>
      <c r="BT68" s="20">
        <v>11</v>
      </c>
      <c r="BU68" s="20">
        <v>7</v>
      </c>
      <c r="BV68" s="16">
        <v>8638</v>
      </c>
      <c r="BW68" s="16">
        <v>17030</v>
      </c>
      <c r="BX68" s="16">
        <v>15846</v>
      </c>
      <c r="BY68" s="16">
        <v>13011</v>
      </c>
      <c r="BZ68" s="16">
        <v>8039</v>
      </c>
      <c r="CA68" s="16">
        <v>11252</v>
      </c>
      <c r="CB68" s="16">
        <v>9232</v>
      </c>
      <c r="CC68" s="16">
        <v>15481</v>
      </c>
      <c r="CD68" s="16">
        <v>14586</v>
      </c>
      <c r="CE68" s="16">
        <v>12013</v>
      </c>
      <c r="CF68" s="16">
        <v>8123</v>
      </c>
      <c r="CG68" s="16">
        <v>8354</v>
      </c>
      <c r="CH68" s="21">
        <v>6</v>
      </c>
      <c r="CI68" s="21">
        <v>64</v>
      </c>
      <c r="CJ68" s="21">
        <v>73</v>
      </c>
      <c r="CK68" s="21">
        <v>93</v>
      </c>
      <c r="CL68" s="21">
        <v>26</v>
      </c>
      <c r="CM68" s="21">
        <v>17</v>
      </c>
      <c r="CN68" s="21">
        <v>2</v>
      </c>
      <c r="CO68" s="21">
        <v>134</v>
      </c>
      <c r="CP68" s="21">
        <v>146</v>
      </c>
      <c r="CQ68" s="21">
        <v>1</v>
      </c>
      <c r="CR68" s="21">
        <v>17870</v>
      </c>
      <c r="CS68" s="21">
        <v>32511</v>
      </c>
      <c r="CT68" s="21">
        <v>30432</v>
      </c>
      <c r="CU68" s="21">
        <v>25024</v>
      </c>
      <c r="CV68" s="21">
        <v>16162</v>
      </c>
      <c r="CW68" s="21">
        <v>19606</v>
      </c>
      <c r="CX68" s="21">
        <v>73816</v>
      </c>
      <c r="CY68" s="21">
        <v>67789</v>
      </c>
      <c r="CZ68" s="19">
        <v>111</v>
      </c>
      <c r="DA68" t="s">
        <v>8089</v>
      </c>
      <c r="DB68" t="s">
        <v>9</v>
      </c>
      <c r="DD68">
        <v>19.767218870318192</v>
      </c>
      <c r="DE68">
        <v>19.778909721469599</v>
      </c>
      <c r="DF68">
        <v>1.1690851151406889E-2</v>
      </c>
    </row>
    <row r="69" spans="1:110" x14ac:dyDescent="0.25">
      <c r="A69" t="s">
        <v>979</v>
      </c>
      <c r="B69" t="s">
        <v>3245</v>
      </c>
      <c r="C69" t="s">
        <v>3369</v>
      </c>
      <c r="D69" t="s">
        <v>355</v>
      </c>
      <c r="E69" s="17">
        <v>244336</v>
      </c>
      <c r="F69" s="17">
        <v>247955</v>
      </c>
      <c r="G69" s="17">
        <v>248390</v>
      </c>
      <c r="H69" s="17">
        <v>248680</v>
      </c>
      <c r="I69" s="17">
        <v>249738</v>
      </c>
      <c r="J69" s="17">
        <v>252597</v>
      </c>
      <c r="K69" s="17">
        <v>254646</v>
      </c>
      <c r="L69" s="17">
        <v>257413</v>
      </c>
      <c r="M69" s="17">
        <v>260794</v>
      </c>
      <c r="N69" s="17">
        <v>266041</v>
      </c>
      <c r="O69" s="17">
        <v>269982</v>
      </c>
      <c r="P69" s="17">
        <v>274324</v>
      </c>
      <c r="Q69" s="17">
        <v>278645</v>
      </c>
      <c r="R69" s="17">
        <v>282465</v>
      </c>
      <c r="S69" s="17">
        <v>286932</v>
      </c>
      <c r="T69" s="17">
        <v>290869</v>
      </c>
      <c r="U69" s="18">
        <v>98</v>
      </c>
      <c r="V69" s="18">
        <v>117</v>
      </c>
      <c r="W69" s="18">
        <v>113</v>
      </c>
      <c r="X69" s="18">
        <v>130</v>
      </c>
      <c r="Y69" s="18">
        <v>178</v>
      </c>
      <c r="Z69" s="18">
        <v>297</v>
      </c>
      <c r="AA69" s="18">
        <v>446</v>
      </c>
      <c r="AB69" s="18">
        <v>441</v>
      </c>
      <c r="AC69" s="18">
        <v>377</v>
      </c>
      <c r="AD69" s="18">
        <v>453</v>
      </c>
      <c r="AE69" s="18">
        <v>409</v>
      </c>
      <c r="AF69" s="18">
        <v>364</v>
      </c>
      <c r="AG69" s="18">
        <v>322</v>
      </c>
      <c r="AH69" s="18">
        <v>292</v>
      </c>
      <c r="AI69" s="18">
        <v>338</v>
      </c>
      <c r="AJ69" s="18">
        <v>281</v>
      </c>
      <c r="AK69" s="23">
        <v>4.0108702769956119</v>
      </c>
      <c r="AL69" s="23">
        <v>4.7185981327256963</v>
      </c>
      <c r="AM69" s="23">
        <v>4.5492974757437903</v>
      </c>
      <c r="AN69" s="23">
        <v>5.2276017371722698</v>
      </c>
      <c r="AO69" s="23">
        <v>7.127469588128359</v>
      </c>
      <c r="AP69" s="23">
        <v>11.757859356999489</v>
      </c>
      <c r="AQ69" s="23">
        <v>17.514510339844332</v>
      </c>
      <c r="AR69" s="23">
        <v>17.132001880246918</v>
      </c>
      <c r="AS69" s="23">
        <v>14.455854045721912</v>
      </c>
      <c r="AT69" s="23">
        <v>17.02745065610188</v>
      </c>
      <c r="AU69" s="23">
        <v>15.149158092020951</v>
      </c>
      <c r="AV69" s="23">
        <v>13.268981204706844</v>
      </c>
      <c r="AW69" s="23">
        <v>11.555922410235246</v>
      </c>
      <c r="AX69" s="23">
        <v>10.337563945975608</v>
      </c>
      <c r="AY69" s="23">
        <v>11.779794515773773</v>
      </c>
      <c r="AZ69" s="23">
        <v>9.6607063660960772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1</v>
      </c>
      <c r="BG69" s="20">
        <v>0</v>
      </c>
      <c r="BH69" s="20">
        <v>3</v>
      </c>
      <c r="BI69" s="20">
        <v>4</v>
      </c>
      <c r="BJ69" s="20">
        <v>29</v>
      </c>
      <c r="BK69" s="20">
        <v>37</v>
      </c>
      <c r="BL69" s="20">
        <v>35</v>
      </c>
      <c r="BM69" s="20">
        <v>17</v>
      </c>
      <c r="BN69" s="20">
        <v>7</v>
      </c>
      <c r="BO69" s="20">
        <v>0</v>
      </c>
      <c r="BP69" s="20">
        <v>5</v>
      </c>
      <c r="BQ69" s="20">
        <v>25</v>
      </c>
      <c r="BR69" s="20">
        <v>45</v>
      </c>
      <c r="BS69" s="20">
        <v>45</v>
      </c>
      <c r="BT69" s="20">
        <v>20</v>
      </c>
      <c r="BU69" s="20">
        <v>8</v>
      </c>
      <c r="BV69" s="16">
        <v>14742</v>
      </c>
      <c r="BW69" s="16">
        <v>31711</v>
      </c>
      <c r="BX69" s="16">
        <v>28809</v>
      </c>
      <c r="BY69" s="16">
        <v>25791</v>
      </c>
      <c r="BZ69" s="16">
        <v>18824</v>
      </c>
      <c r="CA69" s="16">
        <v>29632</v>
      </c>
      <c r="CB69" s="16">
        <v>15342</v>
      </c>
      <c r="CC69" s="16">
        <v>31985</v>
      </c>
      <c r="CD69" s="16">
        <v>28771</v>
      </c>
      <c r="CE69" s="16">
        <v>24305</v>
      </c>
      <c r="CF69" s="16">
        <v>17570</v>
      </c>
      <c r="CG69" s="16">
        <v>23387</v>
      </c>
      <c r="CH69" s="21">
        <v>9</v>
      </c>
      <c r="CI69" s="21">
        <v>54</v>
      </c>
      <c r="CJ69" s="21">
        <v>82</v>
      </c>
      <c r="CK69" s="21">
        <v>80</v>
      </c>
      <c r="CL69" s="21">
        <v>38</v>
      </c>
      <c r="CM69" s="21">
        <v>15</v>
      </c>
      <c r="CN69" s="21">
        <v>3</v>
      </c>
      <c r="CO69" s="21">
        <v>132</v>
      </c>
      <c r="CP69" s="21">
        <v>148</v>
      </c>
      <c r="CQ69" s="21">
        <v>1</v>
      </c>
      <c r="CR69" s="21">
        <v>30084</v>
      </c>
      <c r="CS69" s="21">
        <v>63696</v>
      </c>
      <c r="CT69" s="21">
        <v>57580</v>
      </c>
      <c r="CU69" s="21">
        <v>50096</v>
      </c>
      <c r="CV69" s="21">
        <v>36394</v>
      </c>
      <c r="CW69" s="21">
        <v>53019</v>
      </c>
      <c r="CX69" s="21">
        <v>149509</v>
      </c>
      <c r="CY69" s="21">
        <v>141360</v>
      </c>
      <c r="CZ69" s="19">
        <v>329</v>
      </c>
      <c r="DA69" t="s">
        <v>8307</v>
      </c>
      <c r="DB69" t="s">
        <v>8481</v>
      </c>
      <c r="DD69">
        <v>9.3378607809847196</v>
      </c>
      <c r="DE69">
        <v>9.8990696212268148</v>
      </c>
      <c r="DF69">
        <v>0.56120884024209516</v>
      </c>
    </row>
    <row r="70" spans="1:110" x14ac:dyDescent="0.25">
      <c r="A70" t="s">
        <v>870</v>
      </c>
      <c r="B70" t="s">
        <v>3222</v>
      </c>
      <c r="C70" t="s">
        <v>3364</v>
      </c>
      <c r="D70" t="s">
        <v>211</v>
      </c>
      <c r="E70" s="17">
        <v>167602</v>
      </c>
      <c r="F70" s="17">
        <v>168315</v>
      </c>
      <c r="G70" s="17">
        <v>169310</v>
      </c>
      <c r="H70" s="17">
        <v>170648</v>
      </c>
      <c r="I70" s="17">
        <v>171889</v>
      </c>
      <c r="J70" s="17">
        <v>173471</v>
      </c>
      <c r="K70" s="17">
        <v>175369</v>
      </c>
      <c r="L70" s="17">
        <v>176839</v>
      </c>
      <c r="M70" s="17">
        <v>178546</v>
      </c>
      <c r="N70" s="17">
        <v>180007</v>
      </c>
      <c r="O70" s="17">
        <v>181275</v>
      </c>
      <c r="P70" s="17">
        <v>183087</v>
      </c>
      <c r="Q70" s="17">
        <v>184535</v>
      </c>
      <c r="R70" s="17">
        <v>186297</v>
      </c>
      <c r="S70" s="17">
        <v>188267</v>
      </c>
      <c r="T70" s="17">
        <v>189635</v>
      </c>
      <c r="U70" s="18">
        <v>123</v>
      </c>
      <c r="V70" s="18">
        <v>142</v>
      </c>
      <c r="W70" s="18">
        <v>144</v>
      </c>
      <c r="X70" s="18">
        <v>166</v>
      </c>
      <c r="Y70" s="18">
        <v>177</v>
      </c>
      <c r="Z70" s="18">
        <v>267</v>
      </c>
      <c r="AA70" s="18">
        <v>420</v>
      </c>
      <c r="AB70" s="18">
        <v>481</v>
      </c>
      <c r="AC70" s="18">
        <v>527</v>
      </c>
      <c r="AD70" s="18">
        <v>619</v>
      </c>
      <c r="AE70" s="18">
        <v>602</v>
      </c>
      <c r="AF70" s="18">
        <v>579</v>
      </c>
      <c r="AG70" s="18">
        <v>540</v>
      </c>
      <c r="AH70" s="18">
        <v>574</v>
      </c>
      <c r="AI70" s="18">
        <v>618</v>
      </c>
      <c r="AJ70" s="18">
        <v>548</v>
      </c>
      <c r="AK70" s="23">
        <v>7.3388145726184648</v>
      </c>
      <c r="AL70" s="23">
        <v>8.4365623978849182</v>
      </c>
      <c r="AM70" s="23">
        <v>8.5051089717086992</v>
      </c>
      <c r="AN70" s="23">
        <v>9.7276264591439698</v>
      </c>
      <c r="AO70" s="23">
        <v>10.297343052784063</v>
      </c>
      <c r="AP70" s="23">
        <v>15.391621654339918</v>
      </c>
      <c r="AQ70" s="23">
        <v>23.949500766954252</v>
      </c>
      <c r="AR70" s="23">
        <v>27.199882378887008</v>
      </c>
      <c r="AS70" s="23">
        <v>29.516203107322482</v>
      </c>
      <c r="AT70" s="23">
        <v>34.38755159521574</v>
      </c>
      <c r="AU70" s="23">
        <v>33.209212522410702</v>
      </c>
      <c r="AV70" s="23">
        <v>31.624309754379066</v>
      </c>
      <c r="AW70" s="23">
        <v>29.262741485355082</v>
      </c>
      <c r="AX70" s="23">
        <v>30.811016817232701</v>
      </c>
      <c r="AY70" s="23">
        <v>32.825720917632935</v>
      </c>
      <c r="AZ70" s="23">
        <v>28.897619110396288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10</v>
      </c>
      <c r="BJ70" s="20">
        <v>66</v>
      </c>
      <c r="BK70" s="20">
        <v>70</v>
      </c>
      <c r="BL70" s="20">
        <v>77</v>
      </c>
      <c r="BM70" s="20">
        <v>30</v>
      </c>
      <c r="BN70" s="20">
        <v>10</v>
      </c>
      <c r="BO70" s="20">
        <v>1</v>
      </c>
      <c r="BP70" s="20">
        <v>24</v>
      </c>
      <c r="BQ70" s="20">
        <v>84</v>
      </c>
      <c r="BR70" s="20">
        <v>65</v>
      </c>
      <c r="BS70" s="20">
        <v>68</v>
      </c>
      <c r="BT70" s="20">
        <v>31</v>
      </c>
      <c r="BU70" s="20">
        <v>12</v>
      </c>
      <c r="BV70" s="16">
        <v>9579</v>
      </c>
      <c r="BW70" s="16">
        <v>15411</v>
      </c>
      <c r="BX70" s="16">
        <v>14739</v>
      </c>
      <c r="BY70" s="16">
        <v>17961</v>
      </c>
      <c r="BZ70" s="16">
        <v>14942</v>
      </c>
      <c r="CA70" s="16">
        <v>24254</v>
      </c>
      <c r="CB70" s="16">
        <v>9880</v>
      </c>
      <c r="CC70" s="16">
        <v>14893</v>
      </c>
      <c r="CD70" s="16">
        <v>14337</v>
      </c>
      <c r="CE70" s="16">
        <v>18054</v>
      </c>
      <c r="CF70" s="16">
        <v>15028</v>
      </c>
      <c r="CG70" s="16">
        <v>20557</v>
      </c>
      <c r="CH70" s="21">
        <v>34</v>
      </c>
      <c r="CI70" s="21">
        <v>150</v>
      </c>
      <c r="CJ70" s="21">
        <v>135</v>
      </c>
      <c r="CK70" s="21">
        <v>145</v>
      </c>
      <c r="CL70" s="21">
        <v>61</v>
      </c>
      <c r="CM70" s="21">
        <v>22</v>
      </c>
      <c r="CN70" s="21">
        <v>1</v>
      </c>
      <c r="CO70" s="21">
        <v>263</v>
      </c>
      <c r="CP70" s="21">
        <v>285</v>
      </c>
      <c r="CQ70" s="21">
        <v>0</v>
      </c>
      <c r="CR70" s="21">
        <v>19459</v>
      </c>
      <c r="CS70" s="21">
        <v>30304</v>
      </c>
      <c r="CT70" s="21">
        <v>29076</v>
      </c>
      <c r="CU70" s="21">
        <v>36015</v>
      </c>
      <c r="CV70" s="21">
        <v>29970</v>
      </c>
      <c r="CW70" s="21">
        <v>44811</v>
      </c>
      <c r="CX70" s="21">
        <v>96886</v>
      </c>
      <c r="CY70" s="21">
        <v>92749</v>
      </c>
      <c r="CZ70" s="19">
        <v>14</v>
      </c>
      <c r="DA70" t="s">
        <v>1333</v>
      </c>
      <c r="DB70" t="s">
        <v>8480</v>
      </c>
      <c r="DD70">
        <v>28.356100874402955</v>
      </c>
      <c r="DE70">
        <v>29.416014697685942</v>
      </c>
      <c r="DF70">
        <v>1.0599138232829866</v>
      </c>
    </row>
    <row r="71" spans="1:110" x14ac:dyDescent="0.25">
      <c r="A71" t="s">
        <v>1387</v>
      </c>
      <c r="B71" t="s">
        <v>2992</v>
      </c>
      <c r="C71" t="s">
        <v>425</v>
      </c>
      <c r="D71" t="s">
        <v>199</v>
      </c>
      <c r="E71" s="17">
        <v>55284</v>
      </c>
      <c r="F71" s="17">
        <v>55159</v>
      </c>
      <c r="G71" s="17">
        <v>54822</v>
      </c>
      <c r="H71" s="17">
        <v>54704</v>
      </c>
      <c r="I71" s="17">
        <v>54807</v>
      </c>
      <c r="J71" s="17">
        <v>54825</v>
      </c>
      <c r="K71" s="17">
        <v>54798</v>
      </c>
      <c r="L71" s="17">
        <v>54809</v>
      </c>
      <c r="M71" s="17">
        <v>54765</v>
      </c>
      <c r="N71" s="17">
        <v>54920</v>
      </c>
      <c r="O71" s="17">
        <v>54950</v>
      </c>
      <c r="P71" s="17">
        <v>54893</v>
      </c>
      <c r="Q71" s="17">
        <v>54614</v>
      </c>
      <c r="R71" s="17">
        <v>54164</v>
      </c>
      <c r="S71" s="17">
        <v>54116</v>
      </c>
      <c r="T71" s="17">
        <v>54052</v>
      </c>
      <c r="U71" s="18">
        <v>44</v>
      </c>
      <c r="V71" s="18">
        <v>52</v>
      </c>
      <c r="W71" s="18">
        <v>36</v>
      </c>
      <c r="X71" s="18">
        <v>55</v>
      </c>
      <c r="Y71" s="18">
        <v>49</v>
      </c>
      <c r="Z71" s="18">
        <v>92</v>
      </c>
      <c r="AA71" s="18">
        <v>133</v>
      </c>
      <c r="AB71" s="18">
        <v>133</v>
      </c>
      <c r="AC71" s="18">
        <v>141</v>
      </c>
      <c r="AD71" s="18">
        <v>188</v>
      </c>
      <c r="AE71" s="18">
        <v>187</v>
      </c>
      <c r="AF71" s="18">
        <v>140</v>
      </c>
      <c r="AG71" s="18">
        <v>131</v>
      </c>
      <c r="AH71" s="18">
        <v>132</v>
      </c>
      <c r="AI71" s="18">
        <v>128</v>
      </c>
      <c r="AJ71" s="18">
        <v>97</v>
      </c>
      <c r="AK71" s="23">
        <v>7.9589031184429491</v>
      </c>
      <c r="AL71" s="23">
        <v>9.4272920103700208</v>
      </c>
      <c r="AM71" s="23">
        <v>6.566706796541534</v>
      </c>
      <c r="AN71" s="23">
        <v>10.054109388710151</v>
      </c>
      <c r="AO71" s="23">
        <v>8.9404638093674169</v>
      </c>
      <c r="AP71" s="23">
        <v>16.780665754673965</v>
      </c>
      <c r="AQ71" s="23">
        <v>24.270958794116574</v>
      </c>
      <c r="AR71" s="23">
        <v>24.266087686328888</v>
      </c>
      <c r="AS71" s="23">
        <v>25.746370857299368</v>
      </c>
      <c r="AT71" s="23">
        <v>34.231609613983977</v>
      </c>
      <c r="AU71" s="23">
        <v>34.030937215650596</v>
      </c>
      <c r="AV71" s="23">
        <v>25.50416264368863</v>
      </c>
      <c r="AW71" s="23">
        <v>23.986523602006812</v>
      </c>
      <c r="AX71" s="23">
        <v>24.370430544272949</v>
      </c>
      <c r="AY71" s="23">
        <v>23.652893783723851</v>
      </c>
      <c r="AZ71" s="23">
        <v>17.945681935913566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1</v>
      </c>
      <c r="BJ71" s="20">
        <v>11</v>
      </c>
      <c r="BK71" s="20">
        <v>8</v>
      </c>
      <c r="BL71" s="20">
        <v>13</v>
      </c>
      <c r="BM71" s="20">
        <v>4</v>
      </c>
      <c r="BN71" s="20">
        <v>2</v>
      </c>
      <c r="BO71" s="20">
        <v>1</v>
      </c>
      <c r="BP71" s="20">
        <v>2</v>
      </c>
      <c r="BQ71" s="20">
        <v>14</v>
      </c>
      <c r="BR71" s="20">
        <v>15</v>
      </c>
      <c r="BS71" s="20">
        <v>18</v>
      </c>
      <c r="BT71" s="20">
        <v>5</v>
      </c>
      <c r="BU71" s="20">
        <v>3</v>
      </c>
      <c r="BV71" s="16">
        <v>2607</v>
      </c>
      <c r="BW71" s="16">
        <v>3841</v>
      </c>
      <c r="BX71" s="16">
        <v>4007</v>
      </c>
      <c r="BY71" s="16">
        <v>5142</v>
      </c>
      <c r="BZ71" s="16">
        <v>4385</v>
      </c>
      <c r="CA71" s="16">
        <v>7540</v>
      </c>
      <c r="CB71" s="16">
        <v>2791</v>
      </c>
      <c r="CC71" s="16">
        <v>3963</v>
      </c>
      <c r="CD71" s="16">
        <v>3714</v>
      </c>
      <c r="CE71" s="16">
        <v>5194</v>
      </c>
      <c r="CF71" s="16">
        <v>4277</v>
      </c>
      <c r="CG71" s="16">
        <v>6591</v>
      </c>
      <c r="CH71" s="21">
        <v>3</v>
      </c>
      <c r="CI71" s="21">
        <v>25</v>
      </c>
      <c r="CJ71" s="21">
        <v>23</v>
      </c>
      <c r="CK71" s="21">
        <v>31</v>
      </c>
      <c r="CL71" s="21">
        <v>9</v>
      </c>
      <c r="CM71" s="21">
        <v>5</v>
      </c>
      <c r="CN71" s="21">
        <v>1</v>
      </c>
      <c r="CO71" s="21">
        <v>39</v>
      </c>
      <c r="CP71" s="21">
        <v>58</v>
      </c>
      <c r="CQ71" s="21">
        <v>0</v>
      </c>
      <c r="CR71" s="21">
        <v>5398</v>
      </c>
      <c r="CS71" s="21">
        <v>7804</v>
      </c>
      <c r="CT71" s="21">
        <v>7721</v>
      </c>
      <c r="CU71" s="21">
        <v>10336</v>
      </c>
      <c r="CV71" s="21">
        <v>8662</v>
      </c>
      <c r="CW71" s="21">
        <v>14131</v>
      </c>
      <c r="CX71" s="21">
        <v>27522</v>
      </c>
      <c r="CY71" s="21">
        <v>26530</v>
      </c>
      <c r="CZ71" s="19">
        <v>154</v>
      </c>
      <c r="DA71" t="s">
        <v>8132</v>
      </c>
      <c r="DB71" t="s">
        <v>9</v>
      </c>
      <c r="DD71">
        <v>14.700339238597813</v>
      </c>
      <c r="DE71">
        <v>21.074049851028267</v>
      </c>
      <c r="DF71">
        <v>6.3737106124304539</v>
      </c>
    </row>
    <row r="72" spans="1:110" x14ac:dyDescent="0.25">
      <c r="A72" t="s">
        <v>587</v>
      </c>
      <c r="B72" t="s">
        <v>3028</v>
      </c>
      <c r="C72" t="s">
        <v>466</v>
      </c>
      <c r="D72" t="s">
        <v>51</v>
      </c>
      <c r="E72" s="17">
        <v>125397</v>
      </c>
      <c r="F72" s="17">
        <v>126404</v>
      </c>
      <c r="G72" s="17">
        <v>127039</v>
      </c>
      <c r="H72" s="17">
        <v>127319</v>
      </c>
      <c r="I72" s="17">
        <v>128021</v>
      </c>
      <c r="J72" s="17">
        <v>129015</v>
      </c>
      <c r="K72" s="17">
        <v>130099</v>
      </c>
      <c r="L72" s="17">
        <v>131087</v>
      </c>
      <c r="M72" s="17">
        <v>132325</v>
      </c>
      <c r="N72" s="17">
        <v>133126</v>
      </c>
      <c r="O72" s="17">
        <v>133849</v>
      </c>
      <c r="P72" s="17">
        <v>135004</v>
      </c>
      <c r="Q72" s="17">
        <v>136183</v>
      </c>
      <c r="R72" s="17">
        <v>137565</v>
      </c>
      <c r="S72" s="17">
        <v>139454</v>
      </c>
      <c r="T72" s="17">
        <v>140246</v>
      </c>
      <c r="U72" s="18">
        <v>126</v>
      </c>
      <c r="V72" s="18">
        <v>146</v>
      </c>
      <c r="W72" s="18">
        <v>164</v>
      </c>
      <c r="X72" s="18">
        <v>162</v>
      </c>
      <c r="Y72" s="18">
        <v>235</v>
      </c>
      <c r="Z72" s="18">
        <v>364</v>
      </c>
      <c r="AA72" s="18">
        <v>536</v>
      </c>
      <c r="AB72" s="18">
        <v>559</v>
      </c>
      <c r="AC72" s="18">
        <v>465</v>
      </c>
      <c r="AD72" s="18">
        <v>635</v>
      </c>
      <c r="AE72" s="18">
        <v>520</v>
      </c>
      <c r="AF72" s="18">
        <v>421</v>
      </c>
      <c r="AG72" s="18">
        <v>351</v>
      </c>
      <c r="AH72" s="18">
        <v>324</v>
      </c>
      <c r="AI72" s="18">
        <v>365</v>
      </c>
      <c r="AJ72" s="18">
        <v>309</v>
      </c>
      <c r="AK72" s="23">
        <v>10.048087274815186</v>
      </c>
      <c r="AL72" s="23">
        <v>11.550267396601374</v>
      </c>
      <c r="AM72" s="23">
        <v>12.909421516227299</v>
      </c>
      <c r="AN72" s="23">
        <v>12.7239453655778</v>
      </c>
      <c r="AO72" s="23">
        <v>18.356363409128189</v>
      </c>
      <c r="AP72" s="23">
        <v>28.213773592217958</v>
      </c>
      <c r="AQ72" s="23">
        <v>41.199394307412042</v>
      </c>
      <c r="AR72" s="23">
        <v>42.643435275809196</v>
      </c>
      <c r="AS72" s="23">
        <v>35.140751936519933</v>
      </c>
      <c r="AT72" s="23">
        <v>47.699172212790891</v>
      </c>
      <c r="AU72" s="23">
        <v>38.849748597299943</v>
      </c>
      <c r="AV72" s="23">
        <v>31.184261207075348</v>
      </c>
      <c r="AW72" s="23">
        <v>25.774142146964014</v>
      </c>
      <c r="AX72" s="23">
        <v>23.552502453385674</v>
      </c>
      <c r="AY72" s="23">
        <v>26.173505241871872</v>
      </c>
      <c r="AZ72" s="23">
        <v>22.032713945495772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7</v>
      </c>
      <c r="BJ72" s="20">
        <v>30</v>
      </c>
      <c r="BK72" s="20">
        <v>46</v>
      </c>
      <c r="BL72" s="20">
        <v>33</v>
      </c>
      <c r="BM72" s="20">
        <v>21</v>
      </c>
      <c r="BN72" s="20">
        <v>12</v>
      </c>
      <c r="BO72" s="20">
        <v>0</v>
      </c>
      <c r="BP72" s="20">
        <v>5</v>
      </c>
      <c r="BQ72" s="20">
        <v>37</v>
      </c>
      <c r="BR72" s="20">
        <v>58</v>
      </c>
      <c r="BS72" s="20">
        <v>38</v>
      </c>
      <c r="BT72" s="20">
        <v>14</v>
      </c>
      <c r="BU72" s="20">
        <v>8</v>
      </c>
      <c r="BV72" s="16">
        <v>7077</v>
      </c>
      <c r="BW72" s="16">
        <v>12498</v>
      </c>
      <c r="BX72" s="16">
        <v>12431</v>
      </c>
      <c r="BY72" s="16">
        <v>13372</v>
      </c>
      <c r="BZ72" s="16">
        <v>10424</v>
      </c>
      <c r="CA72" s="16">
        <v>17359</v>
      </c>
      <c r="CB72" s="16">
        <v>7277</v>
      </c>
      <c r="CC72" s="16">
        <v>11587</v>
      </c>
      <c r="CD72" s="16">
        <v>11815</v>
      </c>
      <c r="CE72" s="16">
        <v>12769</v>
      </c>
      <c r="CF72" s="16">
        <v>9885</v>
      </c>
      <c r="CG72" s="16">
        <v>13752</v>
      </c>
      <c r="CH72" s="21">
        <v>12</v>
      </c>
      <c r="CI72" s="21">
        <v>67</v>
      </c>
      <c r="CJ72" s="21">
        <v>104</v>
      </c>
      <c r="CK72" s="21">
        <v>71</v>
      </c>
      <c r="CL72" s="21">
        <v>35</v>
      </c>
      <c r="CM72" s="21">
        <v>20</v>
      </c>
      <c r="CN72" s="21">
        <v>0</v>
      </c>
      <c r="CO72" s="21">
        <v>149</v>
      </c>
      <c r="CP72" s="21">
        <v>160</v>
      </c>
      <c r="CQ72" s="21">
        <v>0</v>
      </c>
      <c r="CR72" s="21">
        <v>14354</v>
      </c>
      <c r="CS72" s="21">
        <v>24085</v>
      </c>
      <c r="CT72" s="21">
        <v>24246</v>
      </c>
      <c r="CU72" s="21">
        <v>26141</v>
      </c>
      <c r="CV72" s="21">
        <v>20309</v>
      </c>
      <c r="CW72" s="21">
        <v>31111</v>
      </c>
      <c r="CX72" s="21">
        <v>73161</v>
      </c>
      <c r="CY72" s="21">
        <v>67085</v>
      </c>
      <c r="CZ72" s="19">
        <v>69</v>
      </c>
      <c r="DA72" t="s">
        <v>1370</v>
      </c>
      <c r="DB72" t="s">
        <v>8480</v>
      </c>
      <c r="DD72">
        <v>22.210628307371245</v>
      </c>
      <c r="DE72">
        <v>21.869575320184254</v>
      </c>
      <c r="DF72">
        <v>-0.34105298718699117</v>
      </c>
    </row>
    <row r="73" spans="1:110" x14ac:dyDescent="0.25">
      <c r="A73" t="s">
        <v>1127</v>
      </c>
      <c r="B73" t="s">
        <v>3048</v>
      </c>
      <c r="C73" t="s">
        <v>276</v>
      </c>
      <c r="D73" t="s">
        <v>278</v>
      </c>
      <c r="E73" s="17">
        <v>116105</v>
      </c>
      <c r="F73" s="17">
        <v>116911</v>
      </c>
      <c r="G73" s="17">
        <v>117500</v>
      </c>
      <c r="H73" s="17">
        <v>118553</v>
      </c>
      <c r="I73" s="17">
        <v>119437</v>
      </c>
      <c r="J73" s="17">
        <v>120925</v>
      </c>
      <c r="K73" s="17">
        <v>122230</v>
      </c>
      <c r="L73" s="17">
        <v>123592</v>
      </c>
      <c r="M73" s="17">
        <v>125312</v>
      </c>
      <c r="N73" s="17">
        <v>127105</v>
      </c>
      <c r="O73" s="17">
        <v>128863</v>
      </c>
      <c r="P73" s="17">
        <v>130468</v>
      </c>
      <c r="Q73" s="17">
        <v>131826</v>
      </c>
      <c r="R73" s="17">
        <v>132959</v>
      </c>
      <c r="S73" s="17">
        <v>133931</v>
      </c>
      <c r="T73" s="17">
        <v>134717</v>
      </c>
      <c r="U73" s="18">
        <v>93</v>
      </c>
      <c r="V73" s="18">
        <v>66</v>
      </c>
      <c r="W73" s="18">
        <v>83</v>
      </c>
      <c r="X73" s="18">
        <v>138</v>
      </c>
      <c r="Y73" s="18">
        <v>186</v>
      </c>
      <c r="Z73" s="18">
        <v>263</v>
      </c>
      <c r="AA73" s="18">
        <v>400</v>
      </c>
      <c r="AB73" s="18">
        <v>342</v>
      </c>
      <c r="AC73" s="18">
        <v>313</v>
      </c>
      <c r="AD73" s="18">
        <v>391</v>
      </c>
      <c r="AE73" s="18">
        <v>378</v>
      </c>
      <c r="AF73" s="18">
        <v>326</v>
      </c>
      <c r="AG73" s="18">
        <v>283</v>
      </c>
      <c r="AH73" s="18">
        <v>263</v>
      </c>
      <c r="AI73" s="18">
        <v>238</v>
      </c>
      <c r="AJ73" s="18">
        <v>239</v>
      </c>
      <c r="AK73" s="23">
        <v>8.0099909564618237</v>
      </c>
      <c r="AL73" s="23">
        <v>5.6453199442310815</v>
      </c>
      <c r="AM73" s="23">
        <v>7.0638297872340425</v>
      </c>
      <c r="AN73" s="23">
        <v>11.640363381778615</v>
      </c>
      <c r="AO73" s="23">
        <v>15.573063623500255</v>
      </c>
      <c r="AP73" s="23">
        <v>21.749017986355177</v>
      </c>
      <c r="AQ73" s="23">
        <v>32.725190215168126</v>
      </c>
      <c r="AR73" s="23">
        <v>27.67169396077416</v>
      </c>
      <c r="AS73" s="23">
        <v>24.977655771195096</v>
      </c>
      <c r="AT73" s="23">
        <v>30.761968451280438</v>
      </c>
      <c r="AU73" s="23">
        <v>29.33347819001575</v>
      </c>
      <c r="AV73" s="23">
        <v>24.986969984977158</v>
      </c>
      <c r="AW73" s="23">
        <v>21.467692261010725</v>
      </c>
      <c r="AX73" s="23">
        <v>19.780533848780454</v>
      </c>
      <c r="AY73" s="23">
        <v>17.770344431087651</v>
      </c>
      <c r="AZ73" s="23">
        <v>17.740893873824387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1</v>
      </c>
      <c r="BJ73" s="20">
        <v>26</v>
      </c>
      <c r="BK73" s="20">
        <v>38</v>
      </c>
      <c r="BL73" s="20">
        <v>36</v>
      </c>
      <c r="BM73" s="20">
        <v>10</v>
      </c>
      <c r="BN73" s="20">
        <v>7</v>
      </c>
      <c r="BO73" s="20">
        <v>1</v>
      </c>
      <c r="BP73" s="20">
        <v>1</v>
      </c>
      <c r="BQ73" s="20">
        <v>32</v>
      </c>
      <c r="BR73" s="20">
        <v>41</v>
      </c>
      <c r="BS73" s="20">
        <v>23</v>
      </c>
      <c r="BT73" s="20">
        <v>9</v>
      </c>
      <c r="BU73" s="20">
        <v>14</v>
      </c>
      <c r="BV73" s="16">
        <v>5792</v>
      </c>
      <c r="BW73" s="16">
        <v>11722</v>
      </c>
      <c r="BX73" s="16">
        <v>12477</v>
      </c>
      <c r="BY73" s="16">
        <v>13456</v>
      </c>
      <c r="BZ73" s="16">
        <v>9865</v>
      </c>
      <c r="CA73" s="16">
        <v>15481</v>
      </c>
      <c r="CB73" s="16">
        <v>6143</v>
      </c>
      <c r="CC73" s="16">
        <v>10858</v>
      </c>
      <c r="CD73" s="16">
        <v>12222</v>
      </c>
      <c r="CE73" s="16">
        <v>13504</v>
      </c>
      <c r="CF73" s="16">
        <v>10025</v>
      </c>
      <c r="CG73" s="16">
        <v>13172</v>
      </c>
      <c r="CH73" s="21">
        <v>2</v>
      </c>
      <c r="CI73" s="21">
        <v>58</v>
      </c>
      <c r="CJ73" s="21">
        <v>79</v>
      </c>
      <c r="CK73" s="21">
        <v>59</v>
      </c>
      <c r="CL73" s="21">
        <v>19</v>
      </c>
      <c r="CM73" s="21">
        <v>21</v>
      </c>
      <c r="CN73" s="21">
        <v>1</v>
      </c>
      <c r="CO73" s="21">
        <v>118</v>
      </c>
      <c r="CP73" s="21">
        <v>121</v>
      </c>
      <c r="CQ73" s="21">
        <v>0</v>
      </c>
      <c r="CR73" s="21">
        <v>11935</v>
      </c>
      <c r="CS73" s="21">
        <v>22580</v>
      </c>
      <c r="CT73" s="21">
        <v>24699</v>
      </c>
      <c r="CU73" s="21">
        <v>26960</v>
      </c>
      <c r="CV73" s="21">
        <v>19890</v>
      </c>
      <c r="CW73" s="21">
        <v>28653</v>
      </c>
      <c r="CX73" s="21">
        <v>68793</v>
      </c>
      <c r="CY73" s="21">
        <v>65924</v>
      </c>
      <c r="CZ73" s="19">
        <v>157</v>
      </c>
      <c r="DA73" t="s">
        <v>8135</v>
      </c>
      <c r="DB73" t="s">
        <v>9</v>
      </c>
      <c r="DD73">
        <v>17.899399308294402</v>
      </c>
      <c r="DE73">
        <v>17.588998880700071</v>
      </c>
      <c r="DF73">
        <v>-0.31040042759433106</v>
      </c>
    </row>
    <row r="74" spans="1:110" x14ac:dyDescent="0.25">
      <c r="A74" t="s">
        <v>835</v>
      </c>
      <c r="B74" t="s">
        <v>3135</v>
      </c>
      <c r="C74" t="s">
        <v>777</v>
      </c>
      <c r="D74" t="s">
        <v>150</v>
      </c>
      <c r="E74" s="17">
        <v>82810</v>
      </c>
      <c r="F74" s="17">
        <v>83528</v>
      </c>
      <c r="G74" s="17">
        <v>84164</v>
      </c>
      <c r="H74" s="17">
        <v>85058</v>
      </c>
      <c r="I74" s="17">
        <v>85821</v>
      </c>
      <c r="J74" s="17">
        <v>86342</v>
      </c>
      <c r="K74" s="17">
        <v>86966</v>
      </c>
      <c r="L74" s="17">
        <v>87540</v>
      </c>
      <c r="M74" s="17">
        <v>88369</v>
      </c>
      <c r="N74" s="17">
        <v>88933</v>
      </c>
      <c r="O74" s="17">
        <v>89565</v>
      </c>
      <c r="P74" s="17">
        <v>89765</v>
      </c>
      <c r="Q74" s="17">
        <v>90144</v>
      </c>
      <c r="R74" s="17">
        <v>90737</v>
      </c>
      <c r="S74" s="17">
        <v>91254</v>
      </c>
      <c r="T74" s="17">
        <v>91720</v>
      </c>
      <c r="U74" s="18">
        <v>70</v>
      </c>
      <c r="V74" s="18">
        <v>78</v>
      </c>
      <c r="W74" s="18">
        <v>76</v>
      </c>
      <c r="X74" s="18">
        <v>67</v>
      </c>
      <c r="Y74" s="18">
        <v>68</v>
      </c>
      <c r="Z74" s="18">
        <v>95</v>
      </c>
      <c r="AA74" s="18">
        <v>173</v>
      </c>
      <c r="AB74" s="18">
        <v>199</v>
      </c>
      <c r="AC74" s="18">
        <v>222</v>
      </c>
      <c r="AD74" s="18">
        <v>328</v>
      </c>
      <c r="AE74" s="18">
        <v>326</v>
      </c>
      <c r="AF74" s="18">
        <v>304</v>
      </c>
      <c r="AG74" s="18">
        <v>250</v>
      </c>
      <c r="AH74" s="18">
        <v>247</v>
      </c>
      <c r="AI74" s="18">
        <v>236</v>
      </c>
      <c r="AJ74" s="18">
        <v>180</v>
      </c>
      <c r="AK74" s="23">
        <v>8.4530853761622993</v>
      </c>
      <c r="AL74" s="23">
        <v>9.338185997509818</v>
      </c>
      <c r="AM74" s="23">
        <v>9.0299890689606013</v>
      </c>
      <c r="AN74" s="23">
        <v>7.8769780620282637</v>
      </c>
      <c r="AO74" s="23">
        <v>7.9234686149077733</v>
      </c>
      <c r="AP74" s="23">
        <v>11.002756480044473</v>
      </c>
      <c r="AQ74" s="23">
        <v>19.892831681346735</v>
      </c>
      <c r="AR74" s="23">
        <v>22.732465158784553</v>
      </c>
      <c r="AS74" s="23">
        <v>25.12193189919542</v>
      </c>
      <c r="AT74" s="23">
        <v>36.881697457636648</v>
      </c>
      <c r="AU74" s="23">
        <v>36.398146597443201</v>
      </c>
      <c r="AV74" s="23">
        <v>33.866206205091068</v>
      </c>
      <c r="AW74" s="23">
        <v>27.733404330848419</v>
      </c>
      <c r="AX74" s="23">
        <v>27.221530356965733</v>
      </c>
      <c r="AY74" s="23">
        <v>25.861880027176891</v>
      </c>
      <c r="AZ74" s="23">
        <v>19.624945486262536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6</v>
      </c>
      <c r="BJ74" s="20">
        <v>17</v>
      </c>
      <c r="BK74" s="20">
        <v>18</v>
      </c>
      <c r="BL74" s="20">
        <v>27</v>
      </c>
      <c r="BM74" s="20">
        <v>8</v>
      </c>
      <c r="BN74" s="20">
        <v>8</v>
      </c>
      <c r="BO74" s="20">
        <v>0</v>
      </c>
      <c r="BP74" s="20">
        <v>5</v>
      </c>
      <c r="BQ74" s="20">
        <v>18</v>
      </c>
      <c r="BR74" s="20">
        <v>29</v>
      </c>
      <c r="BS74" s="20">
        <v>26</v>
      </c>
      <c r="BT74" s="20">
        <v>11</v>
      </c>
      <c r="BU74" s="20">
        <v>7</v>
      </c>
      <c r="BV74" s="16">
        <v>4139</v>
      </c>
      <c r="BW74" s="16">
        <v>6063</v>
      </c>
      <c r="BX74" s="16">
        <v>6922</v>
      </c>
      <c r="BY74" s="16">
        <v>8946</v>
      </c>
      <c r="BZ74" s="16">
        <v>7544</v>
      </c>
      <c r="CA74" s="16">
        <v>12865</v>
      </c>
      <c r="CB74" s="16">
        <v>4677</v>
      </c>
      <c r="CC74" s="16">
        <v>6277</v>
      </c>
      <c r="CD74" s="16">
        <v>6656</v>
      </c>
      <c r="CE74" s="16">
        <v>8874</v>
      </c>
      <c r="CF74" s="16">
        <v>7633</v>
      </c>
      <c r="CG74" s="16">
        <v>11124</v>
      </c>
      <c r="CH74" s="21">
        <v>11</v>
      </c>
      <c r="CI74" s="21">
        <v>35</v>
      </c>
      <c r="CJ74" s="21">
        <v>47</v>
      </c>
      <c r="CK74" s="21">
        <v>53</v>
      </c>
      <c r="CL74" s="21">
        <v>19</v>
      </c>
      <c r="CM74" s="21">
        <v>15</v>
      </c>
      <c r="CN74" s="21">
        <v>0</v>
      </c>
      <c r="CO74" s="21">
        <v>84</v>
      </c>
      <c r="CP74" s="21">
        <v>96</v>
      </c>
      <c r="CQ74" s="21">
        <v>0</v>
      </c>
      <c r="CR74" s="21">
        <v>8816</v>
      </c>
      <c r="CS74" s="21">
        <v>12340</v>
      </c>
      <c r="CT74" s="21">
        <v>13578</v>
      </c>
      <c r="CU74" s="21">
        <v>17820</v>
      </c>
      <c r="CV74" s="21">
        <v>15177</v>
      </c>
      <c r="CW74" s="21">
        <v>23989</v>
      </c>
      <c r="CX74" s="21">
        <v>46479</v>
      </c>
      <c r="CY74" s="21">
        <v>45241</v>
      </c>
      <c r="CZ74" s="19">
        <v>114</v>
      </c>
      <c r="DA74" t="s">
        <v>8092</v>
      </c>
      <c r="DB74" t="s">
        <v>9</v>
      </c>
      <c r="DD74">
        <v>18.567228841095467</v>
      </c>
      <c r="DE74">
        <v>20.65448912412057</v>
      </c>
      <c r="DF74">
        <v>2.0872602830251026</v>
      </c>
    </row>
    <row r="75" spans="1:110" x14ac:dyDescent="0.25">
      <c r="A75" t="s">
        <v>167</v>
      </c>
      <c r="B75" t="s">
        <v>2944</v>
      </c>
      <c r="C75" t="s">
        <v>58</v>
      </c>
      <c r="D75" t="s">
        <v>168</v>
      </c>
      <c r="E75" s="17">
        <v>133874</v>
      </c>
      <c r="F75" s="17">
        <v>134389</v>
      </c>
      <c r="G75" s="17">
        <v>135554</v>
      </c>
      <c r="H75" s="17">
        <v>136442</v>
      </c>
      <c r="I75" s="17">
        <v>137128</v>
      </c>
      <c r="J75" s="17">
        <v>138115</v>
      </c>
      <c r="K75" s="17">
        <v>138189</v>
      </c>
      <c r="L75" s="17">
        <v>139476</v>
      </c>
      <c r="M75" s="17">
        <v>139977</v>
      </c>
      <c r="N75" s="17">
        <v>139741</v>
      </c>
      <c r="O75" s="17">
        <v>140595</v>
      </c>
      <c r="P75" s="17">
        <v>141884</v>
      </c>
      <c r="Q75" s="17">
        <v>143793</v>
      </c>
      <c r="R75" s="17">
        <v>145883</v>
      </c>
      <c r="S75" s="17">
        <v>147604</v>
      </c>
      <c r="T75" s="17">
        <v>150177</v>
      </c>
      <c r="U75" s="18">
        <v>71</v>
      </c>
      <c r="V75" s="18">
        <v>74</v>
      </c>
      <c r="W75" s="18">
        <v>60</v>
      </c>
      <c r="X75" s="18">
        <v>85</v>
      </c>
      <c r="Y75" s="18">
        <v>137</v>
      </c>
      <c r="Z75" s="18">
        <v>212</v>
      </c>
      <c r="AA75" s="18">
        <v>309</v>
      </c>
      <c r="AB75" s="18">
        <v>337</v>
      </c>
      <c r="AC75" s="18">
        <v>307</v>
      </c>
      <c r="AD75" s="18">
        <v>384</v>
      </c>
      <c r="AE75" s="18">
        <v>427</v>
      </c>
      <c r="AF75" s="18">
        <v>354</v>
      </c>
      <c r="AG75" s="18">
        <v>337</v>
      </c>
      <c r="AH75" s="18">
        <v>359</v>
      </c>
      <c r="AI75" s="18">
        <v>334</v>
      </c>
      <c r="AJ75" s="18">
        <v>234</v>
      </c>
      <c r="AK75" s="23">
        <v>5.3034943304898636</v>
      </c>
      <c r="AL75" s="23">
        <v>5.5064030538213693</v>
      </c>
      <c r="AM75" s="23">
        <v>4.426280301577231</v>
      </c>
      <c r="AN75" s="23">
        <v>6.2297533017692501</v>
      </c>
      <c r="AO75" s="23">
        <v>9.9906656554460049</v>
      </c>
      <c r="AP75" s="23">
        <v>15.349527567606705</v>
      </c>
      <c r="AQ75" s="23">
        <v>22.36067993834531</v>
      </c>
      <c r="AR75" s="23">
        <v>24.161862972841202</v>
      </c>
      <c r="AS75" s="23">
        <v>21.932174571536752</v>
      </c>
      <c r="AT75" s="23">
        <v>27.479408333989308</v>
      </c>
      <c r="AU75" s="23">
        <v>30.370923574807069</v>
      </c>
      <c r="AV75" s="23">
        <v>24.949959121535905</v>
      </c>
      <c r="AW75" s="23">
        <v>23.436467700096667</v>
      </c>
      <c r="AX75" s="23">
        <v>24.608761815975814</v>
      </c>
      <c r="AY75" s="23">
        <v>22.628113059266685</v>
      </c>
      <c r="AZ75" s="23">
        <v>15.581613695838911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v>24</v>
      </c>
      <c r="BK75" s="20">
        <v>26</v>
      </c>
      <c r="BL75" s="20">
        <v>36</v>
      </c>
      <c r="BM75" s="20">
        <v>20</v>
      </c>
      <c r="BN75" s="20">
        <v>5</v>
      </c>
      <c r="BO75" s="20">
        <v>0</v>
      </c>
      <c r="BP75" s="20">
        <v>7</v>
      </c>
      <c r="BQ75" s="20">
        <v>39</v>
      </c>
      <c r="BR75" s="20">
        <v>32</v>
      </c>
      <c r="BS75" s="20">
        <v>26</v>
      </c>
      <c r="BT75" s="20">
        <v>16</v>
      </c>
      <c r="BU75" s="20">
        <v>3</v>
      </c>
      <c r="BV75" s="16">
        <v>13277</v>
      </c>
      <c r="BW75" s="16">
        <v>10335</v>
      </c>
      <c r="BX75" s="16">
        <v>10768</v>
      </c>
      <c r="BY75" s="16">
        <v>12713</v>
      </c>
      <c r="BZ75" s="16">
        <v>10533</v>
      </c>
      <c r="CA75" s="16">
        <v>19268</v>
      </c>
      <c r="CB75" s="16">
        <v>13975</v>
      </c>
      <c r="CC75" s="16">
        <v>11185</v>
      </c>
      <c r="CD75" s="16">
        <v>10264</v>
      </c>
      <c r="CE75" s="16">
        <v>12149</v>
      </c>
      <c r="CF75" s="16">
        <v>9974</v>
      </c>
      <c r="CG75" s="16">
        <v>15736</v>
      </c>
      <c r="CH75" s="21">
        <v>7</v>
      </c>
      <c r="CI75" s="21">
        <v>63</v>
      </c>
      <c r="CJ75" s="21">
        <v>58</v>
      </c>
      <c r="CK75" s="21">
        <v>62</v>
      </c>
      <c r="CL75" s="21">
        <v>36</v>
      </c>
      <c r="CM75" s="21">
        <v>8</v>
      </c>
      <c r="CN75" s="21">
        <v>0</v>
      </c>
      <c r="CO75" s="21">
        <v>111</v>
      </c>
      <c r="CP75" s="21">
        <v>123</v>
      </c>
      <c r="CQ75" s="21">
        <v>0</v>
      </c>
      <c r="CR75" s="21">
        <v>27252</v>
      </c>
      <c r="CS75" s="21">
        <v>21520</v>
      </c>
      <c r="CT75" s="21">
        <v>21032</v>
      </c>
      <c r="CU75" s="21">
        <v>24862</v>
      </c>
      <c r="CV75" s="21">
        <v>20507</v>
      </c>
      <c r="CW75" s="21">
        <v>35004</v>
      </c>
      <c r="CX75" s="21">
        <v>76894</v>
      </c>
      <c r="CY75" s="21">
        <v>73283</v>
      </c>
      <c r="CZ75" s="19">
        <v>216</v>
      </c>
      <c r="DA75" t="s">
        <v>8194</v>
      </c>
      <c r="DB75" t="s">
        <v>9</v>
      </c>
      <c r="DD75">
        <v>15.146759821513857</v>
      </c>
      <c r="DE75">
        <v>15.996046505579109</v>
      </c>
      <c r="DF75">
        <v>0.84928668406525176</v>
      </c>
    </row>
    <row r="76" spans="1:110" x14ac:dyDescent="0.25">
      <c r="A76" t="s">
        <v>1674</v>
      </c>
      <c r="B76" t="s">
        <v>2976</v>
      </c>
      <c r="C76" t="s">
        <v>58</v>
      </c>
      <c r="D76" t="s">
        <v>51</v>
      </c>
      <c r="E76" s="17">
        <v>111894</v>
      </c>
      <c r="F76" s="17">
        <v>113500</v>
      </c>
      <c r="G76" s="17">
        <v>114868</v>
      </c>
      <c r="H76" s="17">
        <v>115966</v>
      </c>
      <c r="I76" s="17">
        <v>116600</v>
      </c>
      <c r="J76" s="17">
        <v>116951</v>
      </c>
      <c r="K76" s="17">
        <v>117492</v>
      </c>
      <c r="L76" s="17">
        <v>118173</v>
      </c>
      <c r="M76" s="17">
        <v>118931</v>
      </c>
      <c r="N76" s="17">
        <v>119408</v>
      </c>
      <c r="O76" s="17">
        <v>120801</v>
      </c>
      <c r="P76" s="17">
        <v>122024</v>
      </c>
      <c r="Q76" s="17">
        <v>123100</v>
      </c>
      <c r="R76" s="17">
        <v>124627</v>
      </c>
      <c r="S76" s="17">
        <v>126544</v>
      </c>
      <c r="T76" s="17">
        <v>128341</v>
      </c>
      <c r="U76" s="18">
        <v>40</v>
      </c>
      <c r="V76" s="18">
        <v>44</v>
      </c>
      <c r="W76" s="18">
        <v>54</v>
      </c>
      <c r="X76" s="18">
        <v>96</v>
      </c>
      <c r="Y76" s="18">
        <v>76</v>
      </c>
      <c r="Z76" s="18">
        <v>167</v>
      </c>
      <c r="AA76" s="18">
        <v>281</v>
      </c>
      <c r="AB76" s="18">
        <v>285</v>
      </c>
      <c r="AC76" s="18">
        <v>261</v>
      </c>
      <c r="AD76" s="18">
        <v>303</v>
      </c>
      <c r="AE76" s="18">
        <v>348</v>
      </c>
      <c r="AF76" s="18">
        <v>310</v>
      </c>
      <c r="AG76" s="18">
        <v>353</v>
      </c>
      <c r="AH76" s="18">
        <v>355</v>
      </c>
      <c r="AI76" s="18">
        <v>352</v>
      </c>
      <c r="AJ76" s="18">
        <v>241</v>
      </c>
      <c r="AK76" s="23">
        <v>3.5748118755250502</v>
      </c>
      <c r="AL76" s="23">
        <v>3.8766519823788546</v>
      </c>
      <c r="AM76" s="23">
        <v>4.7010481596267022</v>
      </c>
      <c r="AN76" s="23">
        <v>8.2782884638600969</v>
      </c>
      <c r="AO76" s="23">
        <v>6.5180102915951981</v>
      </c>
      <c r="AP76" s="23">
        <v>14.279484570461133</v>
      </c>
      <c r="AQ76" s="23">
        <v>23.916521975964319</v>
      </c>
      <c r="AR76" s="23">
        <v>24.117184128354193</v>
      </c>
      <c r="AS76" s="23">
        <v>21.945497809654338</v>
      </c>
      <c r="AT76" s="23">
        <v>25.375184242261824</v>
      </c>
      <c r="AU76" s="23">
        <v>28.807708545459061</v>
      </c>
      <c r="AV76" s="23">
        <v>25.404838392447388</v>
      </c>
      <c r="AW76" s="23">
        <v>28.675873273761169</v>
      </c>
      <c r="AX76" s="23">
        <v>28.484999237725372</v>
      </c>
      <c r="AY76" s="23">
        <v>27.816411682892905</v>
      </c>
      <c r="AZ76" s="23">
        <v>18.77809897071084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3</v>
      </c>
      <c r="BJ76" s="20">
        <v>26</v>
      </c>
      <c r="BK76" s="20">
        <v>35</v>
      </c>
      <c r="BL76" s="20">
        <v>33</v>
      </c>
      <c r="BM76" s="20">
        <v>19</v>
      </c>
      <c r="BN76" s="20">
        <v>8</v>
      </c>
      <c r="BO76" s="20">
        <v>0</v>
      </c>
      <c r="BP76" s="20">
        <v>4</v>
      </c>
      <c r="BQ76" s="20">
        <v>34</v>
      </c>
      <c r="BR76" s="20">
        <v>39</v>
      </c>
      <c r="BS76" s="20">
        <v>24</v>
      </c>
      <c r="BT76" s="20">
        <v>10</v>
      </c>
      <c r="BU76" s="20">
        <v>6</v>
      </c>
      <c r="BV76" s="16">
        <v>6421</v>
      </c>
      <c r="BW76" s="16">
        <v>10878</v>
      </c>
      <c r="BX76" s="16">
        <v>11461</v>
      </c>
      <c r="BY76" s="16">
        <v>12096</v>
      </c>
      <c r="BZ76" s="16">
        <v>9445</v>
      </c>
      <c r="CA76" s="16">
        <v>15532</v>
      </c>
      <c r="CB76" s="16">
        <v>7039</v>
      </c>
      <c r="CC76" s="16">
        <v>10206</v>
      </c>
      <c r="CD76" s="16">
        <v>10884</v>
      </c>
      <c r="CE76" s="16">
        <v>12039</v>
      </c>
      <c r="CF76" s="16">
        <v>9229</v>
      </c>
      <c r="CG76" s="16">
        <v>13111</v>
      </c>
      <c r="CH76" s="21">
        <v>7</v>
      </c>
      <c r="CI76" s="21">
        <v>60</v>
      </c>
      <c r="CJ76" s="21">
        <v>74</v>
      </c>
      <c r="CK76" s="21">
        <v>57</v>
      </c>
      <c r="CL76" s="21">
        <v>29</v>
      </c>
      <c r="CM76" s="21">
        <v>14</v>
      </c>
      <c r="CN76" s="21">
        <v>0</v>
      </c>
      <c r="CO76" s="21">
        <v>124</v>
      </c>
      <c r="CP76" s="21">
        <v>117</v>
      </c>
      <c r="CQ76" s="21">
        <v>0</v>
      </c>
      <c r="CR76" s="21">
        <v>13460</v>
      </c>
      <c r="CS76" s="21">
        <v>21084</v>
      </c>
      <c r="CT76" s="21">
        <v>22345</v>
      </c>
      <c r="CU76" s="21">
        <v>24135</v>
      </c>
      <c r="CV76" s="21">
        <v>18674</v>
      </c>
      <c r="CW76" s="21">
        <v>28643</v>
      </c>
      <c r="CX76" s="21">
        <v>65833</v>
      </c>
      <c r="CY76" s="21">
        <v>62508</v>
      </c>
      <c r="CZ76" s="19">
        <v>130</v>
      </c>
      <c r="DA76" t="s">
        <v>8108</v>
      </c>
      <c r="DB76" t="s">
        <v>9</v>
      </c>
      <c r="DD76">
        <v>19.83746080501696</v>
      </c>
      <c r="DE76">
        <v>17.772241884769034</v>
      </c>
      <c r="DF76">
        <v>-2.0652189202479256</v>
      </c>
    </row>
    <row r="77" spans="1:110" x14ac:dyDescent="0.25">
      <c r="A77" t="s">
        <v>730</v>
      </c>
      <c r="B77" t="s">
        <v>3246</v>
      </c>
      <c r="C77" t="s">
        <v>3369</v>
      </c>
      <c r="D77" t="s">
        <v>355</v>
      </c>
      <c r="E77" s="17">
        <v>167171</v>
      </c>
      <c r="F77" s="17">
        <v>167375</v>
      </c>
      <c r="G77" s="17">
        <v>167544</v>
      </c>
      <c r="H77" s="17">
        <v>168346</v>
      </c>
      <c r="I77" s="17">
        <v>168845</v>
      </c>
      <c r="J77" s="17">
        <v>169835</v>
      </c>
      <c r="K77" s="17">
        <v>170541</v>
      </c>
      <c r="L77" s="17">
        <v>171659</v>
      </c>
      <c r="M77" s="17">
        <v>173304</v>
      </c>
      <c r="N77" s="17">
        <v>174812</v>
      </c>
      <c r="O77" s="17">
        <v>176795</v>
      </c>
      <c r="P77" s="17">
        <v>178573</v>
      </c>
      <c r="Q77" s="17">
        <v>179715</v>
      </c>
      <c r="R77" s="17">
        <v>181780</v>
      </c>
      <c r="S77" s="17">
        <v>184320</v>
      </c>
      <c r="T77" s="17">
        <v>186164</v>
      </c>
      <c r="U77" s="18">
        <v>86</v>
      </c>
      <c r="V77" s="18">
        <v>78</v>
      </c>
      <c r="W77" s="18">
        <v>82</v>
      </c>
      <c r="X77" s="18">
        <v>107</v>
      </c>
      <c r="Y77" s="18">
        <v>148</v>
      </c>
      <c r="Z77" s="18">
        <v>243</v>
      </c>
      <c r="AA77" s="18">
        <v>345</v>
      </c>
      <c r="AB77" s="18">
        <v>328</v>
      </c>
      <c r="AC77" s="18">
        <v>297</v>
      </c>
      <c r="AD77" s="18">
        <v>412</v>
      </c>
      <c r="AE77" s="18">
        <v>431</v>
      </c>
      <c r="AF77" s="18">
        <v>379</v>
      </c>
      <c r="AG77" s="18">
        <v>336</v>
      </c>
      <c r="AH77" s="18">
        <v>295</v>
      </c>
      <c r="AI77" s="18">
        <v>293</v>
      </c>
      <c r="AJ77" s="18">
        <v>225</v>
      </c>
      <c r="AK77" s="23">
        <v>5.144432945905689</v>
      </c>
      <c r="AL77" s="23">
        <v>4.6601941747572813</v>
      </c>
      <c r="AM77" s="23">
        <v>4.8942367378121574</v>
      </c>
      <c r="AN77" s="23">
        <v>6.3559573735045678</v>
      </c>
      <c r="AO77" s="23">
        <v>8.7654357546862496</v>
      </c>
      <c r="AP77" s="23">
        <v>14.308004828215621</v>
      </c>
      <c r="AQ77" s="23">
        <v>20.229739476137706</v>
      </c>
      <c r="AR77" s="23">
        <v>19.107649467840311</v>
      </c>
      <c r="AS77" s="23">
        <v>17.137515579559619</v>
      </c>
      <c r="AT77" s="23">
        <v>23.568176097750726</v>
      </c>
      <c r="AU77" s="23">
        <v>24.37851749201052</v>
      </c>
      <c r="AV77" s="23">
        <v>21.223813230443572</v>
      </c>
      <c r="AW77" s="23">
        <v>18.696269092730159</v>
      </c>
      <c r="AX77" s="23">
        <v>16.22840796567279</v>
      </c>
      <c r="AY77" s="23">
        <v>15.896267361111111</v>
      </c>
      <c r="AZ77" s="23">
        <v>12.086117616725037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4</v>
      </c>
      <c r="BI77" s="20">
        <v>3</v>
      </c>
      <c r="BJ77" s="20">
        <v>15</v>
      </c>
      <c r="BK77" s="20">
        <v>28</v>
      </c>
      <c r="BL77" s="20">
        <v>38</v>
      </c>
      <c r="BM77" s="20">
        <v>16</v>
      </c>
      <c r="BN77" s="20">
        <v>5</v>
      </c>
      <c r="BO77" s="20">
        <v>1</v>
      </c>
      <c r="BP77" s="20">
        <v>3</v>
      </c>
      <c r="BQ77" s="20">
        <v>22</v>
      </c>
      <c r="BR77" s="20">
        <v>40</v>
      </c>
      <c r="BS77" s="20">
        <v>34</v>
      </c>
      <c r="BT77" s="20">
        <v>11</v>
      </c>
      <c r="BU77" s="20">
        <v>5</v>
      </c>
      <c r="BV77" s="16">
        <v>10343</v>
      </c>
      <c r="BW77" s="16">
        <v>16915</v>
      </c>
      <c r="BX77" s="16">
        <v>16563</v>
      </c>
      <c r="BY77" s="16">
        <v>18475</v>
      </c>
      <c r="BZ77" s="16">
        <v>13060</v>
      </c>
      <c r="CA77" s="16">
        <v>22763</v>
      </c>
      <c r="CB77" s="16">
        <v>10334</v>
      </c>
      <c r="CC77" s="16">
        <v>15361</v>
      </c>
      <c r="CD77" s="16">
        <v>15260</v>
      </c>
      <c r="CE77" s="16">
        <v>16908</v>
      </c>
      <c r="CF77" s="16">
        <v>12857</v>
      </c>
      <c r="CG77" s="16">
        <v>17325</v>
      </c>
      <c r="CH77" s="21">
        <v>6</v>
      </c>
      <c r="CI77" s="21">
        <v>37</v>
      </c>
      <c r="CJ77" s="21">
        <v>68</v>
      </c>
      <c r="CK77" s="21">
        <v>72</v>
      </c>
      <c r="CL77" s="21">
        <v>27</v>
      </c>
      <c r="CM77" s="21">
        <v>10</v>
      </c>
      <c r="CN77" s="21">
        <v>5</v>
      </c>
      <c r="CO77" s="21">
        <v>109</v>
      </c>
      <c r="CP77" s="21">
        <v>116</v>
      </c>
      <c r="CQ77" s="21">
        <v>0</v>
      </c>
      <c r="CR77" s="21">
        <v>20677</v>
      </c>
      <c r="CS77" s="21">
        <v>32276</v>
      </c>
      <c r="CT77" s="21">
        <v>31823</v>
      </c>
      <c r="CU77" s="21">
        <v>35383</v>
      </c>
      <c r="CV77" s="21">
        <v>25917</v>
      </c>
      <c r="CW77" s="21">
        <v>40088</v>
      </c>
      <c r="CX77" s="21">
        <v>98119</v>
      </c>
      <c r="CY77" s="21">
        <v>88045</v>
      </c>
      <c r="CZ77" s="19">
        <v>299</v>
      </c>
      <c r="DA77" t="s">
        <v>8277</v>
      </c>
      <c r="DB77" t="s">
        <v>8481</v>
      </c>
      <c r="DD77">
        <v>12.38003293770231</v>
      </c>
      <c r="DE77">
        <v>11.822378948012108</v>
      </c>
      <c r="DF77">
        <v>-0.55765398969020197</v>
      </c>
    </row>
    <row r="78" spans="1:110" x14ac:dyDescent="0.25">
      <c r="A78" t="s">
        <v>69</v>
      </c>
      <c r="B78" t="s">
        <v>3230</v>
      </c>
      <c r="C78" t="s">
        <v>3366</v>
      </c>
      <c r="D78" t="s">
        <v>70</v>
      </c>
      <c r="E78" s="17">
        <v>726917</v>
      </c>
      <c r="F78" s="17">
        <v>728676</v>
      </c>
      <c r="G78" s="17">
        <v>734643</v>
      </c>
      <c r="H78" s="17">
        <v>740544</v>
      </c>
      <c r="I78" s="17">
        <v>746177</v>
      </c>
      <c r="J78" s="17">
        <v>756995</v>
      </c>
      <c r="K78" s="17">
        <v>761414</v>
      </c>
      <c r="L78" s="17">
        <v>767067</v>
      </c>
      <c r="M78" s="17">
        <v>773283</v>
      </c>
      <c r="N78" s="17">
        <v>780606</v>
      </c>
      <c r="O78" s="17">
        <v>789435</v>
      </c>
      <c r="P78" s="17">
        <v>799835</v>
      </c>
      <c r="Q78" s="17">
        <v>808298</v>
      </c>
      <c r="R78" s="17">
        <v>812307</v>
      </c>
      <c r="S78" s="17">
        <v>819129</v>
      </c>
      <c r="T78" s="17">
        <v>827407</v>
      </c>
      <c r="U78" s="18">
        <v>369</v>
      </c>
      <c r="V78" s="18">
        <v>353</v>
      </c>
      <c r="W78" s="18">
        <v>409</v>
      </c>
      <c r="X78" s="18">
        <v>527</v>
      </c>
      <c r="Y78" s="18">
        <v>685</v>
      </c>
      <c r="Z78" s="18">
        <v>1002</v>
      </c>
      <c r="AA78" s="18">
        <v>1610</v>
      </c>
      <c r="AB78" s="18">
        <v>1682</v>
      </c>
      <c r="AC78" s="18">
        <v>1689</v>
      </c>
      <c r="AD78" s="18">
        <v>2003</v>
      </c>
      <c r="AE78" s="18">
        <v>1882</v>
      </c>
      <c r="AF78" s="18">
        <v>1861</v>
      </c>
      <c r="AG78" s="18">
        <v>1618</v>
      </c>
      <c r="AH78" s="18">
        <v>1451</v>
      </c>
      <c r="AI78" s="18">
        <v>1499</v>
      </c>
      <c r="AJ78" s="18">
        <v>1301</v>
      </c>
      <c r="AK78" s="23">
        <v>5.076232912423289</v>
      </c>
      <c r="AL78" s="23">
        <v>4.8444027249422241</v>
      </c>
      <c r="AM78" s="23">
        <v>5.5673299820457007</v>
      </c>
      <c r="AN78" s="23">
        <v>7.1163901132140692</v>
      </c>
      <c r="AO78" s="23">
        <v>9.1801275032599516</v>
      </c>
      <c r="AP78" s="23">
        <v>13.236547137035252</v>
      </c>
      <c r="AQ78" s="23">
        <v>21.144869939349682</v>
      </c>
      <c r="AR78" s="23">
        <v>21.927680372118733</v>
      </c>
      <c r="AS78" s="23">
        <v>21.841938850330344</v>
      </c>
      <c r="AT78" s="23">
        <v>25.659551681642213</v>
      </c>
      <c r="AU78" s="23">
        <v>23.839834818572776</v>
      </c>
      <c r="AV78" s="23">
        <v>23.26729888039408</v>
      </c>
      <c r="AW78" s="23">
        <v>20.017369831423558</v>
      </c>
      <c r="AX78" s="23">
        <v>17.862704617835377</v>
      </c>
      <c r="AY78" s="23">
        <v>18.2999258968978</v>
      </c>
      <c r="AZ78" s="23">
        <v>15.723821529186965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6</v>
      </c>
      <c r="BI78" s="20">
        <v>12</v>
      </c>
      <c r="BJ78" s="20">
        <v>163</v>
      </c>
      <c r="BK78" s="20">
        <v>171</v>
      </c>
      <c r="BL78" s="20">
        <v>155</v>
      </c>
      <c r="BM78" s="20">
        <v>97</v>
      </c>
      <c r="BN78" s="20">
        <v>41</v>
      </c>
      <c r="BO78" s="20">
        <v>1</v>
      </c>
      <c r="BP78" s="20">
        <v>28</v>
      </c>
      <c r="BQ78" s="20">
        <v>163</v>
      </c>
      <c r="BR78" s="20">
        <v>178</v>
      </c>
      <c r="BS78" s="20">
        <v>171</v>
      </c>
      <c r="BT78" s="20">
        <v>86</v>
      </c>
      <c r="BU78" s="20">
        <v>29</v>
      </c>
      <c r="BV78" s="16">
        <v>69255</v>
      </c>
      <c r="BW78" s="16">
        <v>85026</v>
      </c>
      <c r="BX78" s="16">
        <v>71437</v>
      </c>
      <c r="BY78" s="16">
        <v>68126</v>
      </c>
      <c r="BZ78" s="16">
        <v>50431</v>
      </c>
      <c r="CA78" s="16">
        <v>80573</v>
      </c>
      <c r="CB78" s="16">
        <v>67855</v>
      </c>
      <c r="CC78" s="16">
        <v>85052</v>
      </c>
      <c r="CD78" s="16">
        <v>70224</v>
      </c>
      <c r="CE78" s="16">
        <v>65477</v>
      </c>
      <c r="CF78" s="16">
        <v>49539</v>
      </c>
      <c r="CG78" s="16">
        <v>64412</v>
      </c>
      <c r="CH78" s="21">
        <v>40</v>
      </c>
      <c r="CI78" s="21">
        <v>326</v>
      </c>
      <c r="CJ78" s="21">
        <v>349</v>
      </c>
      <c r="CK78" s="21">
        <v>326</v>
      </c>
      <c r="CL78" s="21">
        <v>183</v>
      </c>
      <c r="CM78" s="21">
        <v>70</v>
      </c>
      <c r="CN78" s="21">
        <v>7</v>
      </c>
      <c r="CO78" s="21">
        <v>645</v>
      </c>
      <c r="CP78" s="21">
        <v>656</v>
      </c>
      <c r="CQ78" s="21">
        <v>0</v>
      </c>
      <c r="CR78" s="21">
        <v>137110</v>
      </c>
      <c r="CS78" s="21">
        <v>170078</v>
      </c>
      <c r="CT78" s="21">
        <v>141661</v>
      </c>
      <c r="CU78" s="21">
        <v>133603</v>
      </c>
      <c r="CV78" s="21">
        <v>99970</v>
      </c>
      <c r="CW78" s="21">
        <v>144985</v>
      </c>
      <c r="CX78" s="21">
        <v>424848</v>
      </c>
      <c r="CY78" s="21">
        <v>402559</v>
      </c>
      <c r="CZ78" s="19">
        <v>211</v>
      </c>
      <c r="DA78" t="s">
        <v>8189</v>
      </c>
      <c r="DB78" t="s">
        <v>9</v>
      </c>
      <c r="DD78">
        <v>16.022496081319758</v>
      </c>
      <c r="DE78">
        <v>15.440816480247053</v>
      </c>
      <c r="DF78">
        <v>-0.58167960107270567</v>
      </c>
    </row>
    <row r="79" spans="1:110" x14ac:dyDescent="0.25">
      <c r="A79" t="s">
        <v>1416</v>
      </c>
      <c r="B79" t="s">
        <v>3093</v>
      </c>
      <c r="C79" t="s">
        <v>148</v>
      </c>
      <c r="D79" t="s">
        <v>150</v>
      </c>
      <c r="E79" s="17">
        <v>69237</v>
      </c>
      <c r="F79" s="17">
        <v>70101</v>
      </c>
      <c r="G79" s="17">
        <v>70761</v>
      </c>
      <c r="H79" s="17">
        <v>71190</v>
      </c>
      <c r="I79" s="17">
        <v>71293</v>
      </c>
      <c r="J79" s="17">
        <v>71318</v>
      </c>
      <c r="K79" s="17">
        <v>71892</v>
      </c>
      <c r="L79" s="17">
        <v>72417</v>
      </c>
      <c r="M79" s="17">
        <v>73046</v>
      </c>
      <c r="N79" s="17">
        <v>73336</v>
      </c>
      <c r="O79" s="17">
        <v>73834</v>
      </c>
      <c r="P79" s="17">
        <v>74079</v>
      </c>
      <c r="Q79" s="17">
        <v>74573</v>
      </c>
      <c r="R79" s="17">
        <v>75068</v>
      </c>
      <c r="S79" s="17">
        <v>75741</v>
      </c>
      <c r="T79" s="17">
        <v>76331</v>
      </c>
      <c r="U79" s="18">
        <v>52</v>
      </c>
      <c r="V79" s="18">
        <v>56</v>
      </c>
      <c r="W79" s="18">
        <v>33</v>
      </c>
      <c r="X79" s="18">
        <v>49</v>
      </c>
      <c r="Y79" s="18">
        <v>52</v>
      </c>
      <c r="Z79" s="18">
        <v>72</v>
      </c>
      <c r="AA79" s="18">
        <v>160</v>
      </c>
      <c r="AB79" s="18">
        <v>159</v>
      </c>
      <c r="AC79" s="18">
        <v>174</v>
      </c>
      <c r="AD79" s="18">
        <v>206</v>
      </c>
      <c r="AE79" s="18">
        <v>243</v>
      </c>
      <c r="AF79" s="18">
        <v>170</v>
      </c>
      <c r="AG79" s="18">
        <v>149</v>
      </c>
      <c r="AH79" s="18">
        <v>112</v>
      </c>
      <c r="AI79" s="18">
        <v>136</v>
      </c>
      <c r="AJ79" s="18">
        <v>73</v>
      </c>
      <c r="AK79" s="23">
        <v>7.5104351719456357</v>
      </c>
      <c r="AL79" s="23">
        <v>7.9884737735552989</v>
      </c>
      <c r="AM79" s="23">
        <v>4.6635858735744264</v>
      </c>
      <c r="AN79" s="23">
        <v>6.8829891838741393</v>
      </c>
      <c r="AO79" s="23">
        <v>7.2938437153717759</v>
      </c>
      <c r="AP79" s="23">
        <v>10.095628032193837</v>
      </c>
      <c r="AQ79" s="23">
        <v>22.255605630668224</v>
      </c>
      <c r="AR79" s="23">
        <v>21.956170512448733</v>
      </c>
      <c r="AS79" s="23">
        <v>23.820606193357612</v>
      </c>
      <c r="AT79" s="23">
        <v>28.089887640449437</v>
      </c>
      <c r="AU79" s="23">
        <v>32.911666711812991</v>
      </c>
      <c r="AV79" s="23">
        <v>22.948473926483892</v>
      </c>
      <c r="AW79" s="23">
        <v>19.980421868504685</v>
      </c>
      <c r="AX79" s="23">
        <v>14.919806042521447</v>
      </c>
      <c r="AY79" s="23">
        <v>17.955928757212078</v>
      </c>
      <c r="AZ79" s="23">
        <v>9.5636111147502323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13</v>
      </c>
      <c r="BK79" s="20">
        <v>10</v>
      </c>
      <c r="BL79" s="20">
        <v>5</v>
      </c>
      <c r="BM79" s="20">
        <v>6</v>
      </c>
      <c r="BN79" s="20">
        <v>4</v>
      </c>
      <c r="BO79" s="20">
        <v>0</v>
      </c>
      <c r="BP79" s="20">
        <v>1</v>
      </c>
      <c r="BQ79" s="20">
        <v>11</v>
      </c>
      <c r="BR79" s="20">
        <v>9</v>
      </c>
      <c r="BS79" s="20">
        <v>10</v>
      </c>
      <c r="BT79" s="20">
        <v>1</v>
      </c>
      <c r="BU79" s="20">
        <v>3</v>
      </c>
      <c r="BV79" s="16">
        <v>3220</v>
      </c>
      <c r="BW79" s="16">
        <v>5976</v>
      </c>
      <c r="BX79" s="16">
        <v>6243</v>
      </c>
      <c r="BY79" s="16">
        <v>7415</v>
      </c>
      <c r="BZ79" s="16">
        <v>5846</v>
      </c>
      <c r="CA79" s="16">
        <v>10569</v>
      </c>
      <c r="CB79" s="16">
        <v>3835</v>
      </c>
      <c r="CC79" s="16">
        <v>5469</v>
      </c>
      <c r="CD79" s="16">
        <v>5857</v>
      </c>
      <c r="CE79" s="16">
        <v>7266</v>
      </c>
      <c r="CF79" s="16">
        <v>5822</v>
      </c>
      <c r="CG79" s="16">
        <v>8813</v>
      </c>
      <c r="CH79" s="21">
        <v>1</v>
      </c>
      <c r="CI79" s="21">
        <v>24</v>
      </c>
      <c r="CJ79" s="21">
        <v>19</v>
      </c>
      <c r="CK79" s="21">
        <v>15</v>
      </c>
      <c r="CL79" s="21">
        <v>7</v>
      </c>
      <c r="CM79" s="21">
        <v>7</v>
      </c>
      <c r="CN79" s="21">
        <v>0</v>
      </c>
      <c r="CO79" s="21">
        <v>38</v>
      </c>
      <c r="CP79" s="21">
        <v>35</v>
      </c>
      <c r="CQ79" s="21">
        <v>0</v>
      </c>
      <c r="CR79" s="21">
        <v>7055</v>
      </c>
      <c r="CS79" s="21">
        <v>11445</v>
      </c>
      <c r="CT79" s="21">
        <v>12100</v>
      </c>
      <c r="CU79" s="21">
        <v>14681</v>
      </c>
      <c r="CV79" s="21">
        <v>11668</v>
      </c>
      <c r="CW79" s="21">
        <v>19382</v>
      </c>
      <c r="CX79" s="21">
        <v>39269</v>
      </c>
      <c r="CY79" s="21">
        <v>37062</v>
      </c>
      <c r="CZ79" s="19">
        <v>330</v>
      </c>
      <c r="DA79" t="s">
        <v>8308</v>
      </c>
      <c r="DB79" t="s">
        <v>8481</v>
      </c>
      <c r="DD79">
        <v>10.253089417732449</v>
      </c>
      <c r="DE79">
        <v>8.9128829356489856</v>
      </c>
      <c r="DF79">
        <v>-1.3402064820834632</v>
      </c>
    </row>
    <row r="80" spans="1:110" x14ac:dyDescent="0.25">
      <c r="A80" t="s">
        <v>202</v>
      </c>
      <c r="B80" t="s">
        <v>2930</v>
      </c>
      <c r="C80" t="s">
        <v>58</v>
      </c>
      <c r="D80" t="s">
        <v>199</v>
      </c>
      <c r="E80" s="17">
        <v>99249</v>
      </c>
      <c r="F80" s="17">
        <v>99737</v>
      </c>
      <c r="G80" s="17">
        <v>100552</v>
      </c>
      <c r="H80" s="17">
        <v>101551</v>
      </c>
      <c r="I80" s="17">
        <v>102652</v>
      </c>
      <c r="J80" s="17">
        <v>103481</v>
      </c>
      <c r="K80" s="17">
        <v>104588</v>
      </c>
      <c r="L80" s="17">
        <v>105512</v>
      </c>
      <c r="M80" s="17">
        <v>106489</v>
      </c>
      <c r="N80" s="17">
        <v>107597</v>
      </c>
      <c r="O80" s="17">
        <v>108387</v>
      </c>
      <c r="P80" s="17">
        <v>109071</v>
      </c>
      <c r="Q80" s="17">
        <v>109082</v>
      </c>
      <c r="R80" s="17">
        <v>108833</v>
      </c>
      <c r="S80" s="17">
        <v>108506</v>
      </c>
      <c r="T80" s="17">
        <v>108615</v>
      </c>
      <c r="U80" s="18">
        <v>86</v>
      </c>
      <c r="V80" s="18">
        <v>95</v>
      </c>
      <c r="W80" s="18">
        <v>110</v>
      </c>
      <c r="X80" s="18">
        <v>143</v>
      </c>
      <c r="Y80" s="18">
        <v>108</v>
      </c>
      <c r="Z80" s="18">
        <v>166</v>
      </c>
      <c r="AA80" s="18">
        <v>266</v>
      </c>
      <c r="AB80" s="18">
        <v>294</v>
      </c>
      <c r="AC80" s="18">
        <v>289</v>
      </c>
      <c r="AD80" s="18">
        <v>387</v>
      </c>
      <c r="AE80" s="18">
        <v>389</v>
      </c>
      <c r="AF80" s="18">
        <v>351</v>
      </c>
      <c r="AG80" s="18">
        <v>317</v>
      </c>
      <c r="AH80" s="18">
        <v>271</v>
      </c>
      <c r="AI80" s="18">
        <v>242</v>
      </c>
      <c r="AJ80" s="18">
        <v>227</v>
      </c>
      <c r="AK80" s="23">
        <v>8.6650747110802122</v>
      </c>
      <c r="AL80" s="23">
        <v>9.5250508838244592</v>
      </c>
      <c r="AM80" s="23">
        <v>10.939613334394144</v>
      </c>
      <c r="AN80" s="23">
        <v>14.081594469773808</v>
      </c>
      <c r="AO80" s="23">
        <v>10.520983517125822</v>
      </c>
      <c r="AP80" s="23">
        <v>16.041592176341549</v>
      </c>
      <c r="AQ80" s="23">
        <v>25.433128083527748</v>
      </c>
      <c r="AR80" s="23">
        <v>27.86412919857457</v>
      </c>
      <c r="AS80" s="23">
        <v>27.138953319122166</v>
      </c>
      <c r="AT80" s="23">
        <v>35.967545563538017</v>
      </c>
      <c r="AU80" s="23">
        <v>35.88991299694613</v>
      </c>
      <c r="AV80" s="23">
        <v>32.180873009324202</v>
      </c>
      <c r="AW80" s="23">
        <v>29.060706624374323</v>
      </c>
      <c r="AX80" s="23">
        <v>24.900535683110821</v>
      </c>
      <c r="AY80" s="23">
        <v>22.302914124564541</v>
      </c>
      <c r="AZ80" s="23">
        <v>20.899507434516412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4</v>
      </c>
      <c r="BJ80" s="20">
        <v>23</v>
      </c>
      <c r="BK80" s="20">
        <v>38</v>
      </c>
      <c r="BL80" s="20">
        <v>25</v>
      </c>
      <c r="BM80" s="20">
        <v>18</v>
      </c>
      <c r="BN80" s="20">
        <v>8</v>
      </c>
      <c r="BO80" s="20">
        <v>0</v>
      </c>
      <c r="BP80" s="20">
        <v>1</v>
      </c>
      <c r="BQ80" s="20">
        <v>29</v>
      </c>
      <c r="BR80" s="20">
        <v>32</v>
      </c>
      <c r="BS80" s="20">
        <v>25</v>
      </c>
      <c r="BT80" s="20">
        <v>14</v>
      </c>
      <c r="BU80" s="20">
        <v>10</v>
      </c>
      <c r="BV80" s="16">
        <v>6160</v>
      </c>
      <c r="BW80" s="16">
        <v>10258</v>
      </c>
      <c r="BX80" s="16">
        <v>9532</v>
      </c>
      <c r="BY80" s="16">
        <v>9911</v>
      </c>
      <c r="BZ80" s="16">
        <v>7805</v>
      </c>
      <c r="CA80" s="16">
        <v>11251</v>
      </c>
      <c r="CB80" s="16">
        <v>6737</v>
      </c>
      <c r="CC80" s="16">
        <v>9938</v>
      </c>
      <c r="CD80" s="16">
        <v>9597</v>
      </c>
      <c r="CE80" s="16">
        <v>10023</v>
      </c>
      <c r="CF80" s="16">
        <v>7793</v>
      </c>
      <c r="CG80" s="16">
        <v>9610</v>
      </c>
      <c r="CH80" s="21">
        <v>5</v>
      </c>
      <c r="CI80" s="21">
        <v>52</v>
      </c>
      <c r="CJ80" s="21">
        <v>70</v>
      </c>
      <c r="CK80" s="21">
        <v>50</v>
      </c>
      <c r="CL80" s="21">
        <v>32</v>
      </c>
      <c r="CM80" s="21">
        <v>18</v>
      </c>
      <c r="CN80" s="21">
        <v>0</v>
      </c>
      <c r="CO80" s="21">
        <v>116</v>
      </c>
      <c r="CP80" s="21">
        <v>111</v>
      </c>
      <c r="CQ80" s="21">
        <v>0</v>
      </c>
      <c r="CR80" s="21">
        <v>12897</v>
      </c>
      <c r="CS80" s="21">
        <v>20196</v>
      </c>
      <c r="CT80" s="21">
        <v>19129</v>
      </c>
      <c r="CU80" s="21">
        <v>19934</v>
      </c>
      <c r="CV80" s="21">
        <v>15598</v>
      </c>
      <c r="CW80" s="21">
        <v>20861</v>
      </c>
      <c r="CX80" s="21">
        <v>54917</v>
      </c>
      <c r="CY80" s="21">
        <v>53698</v>
      </c>
      <c r="CZ80" s="19">
        <v>88</v>
      </c>
      <c r="DA80" t="s">
        <v>8066</v>
      </c>
      <c r="DB80" t="s">
        <v>9</v>
      </c>
      <c r="DD80">
        <v>21.602294312637344</v>
      </c>
      <c r="DE80">
        <v>20.212320410801755</v>
      </c>
      <c r="DF80">
        <v>-1.3899739018355888</v>
      </c>
    </row>
    <row r="81" spans="1:110" x14ac:dyDescent="0.25">
      <c r="A81" t="s">
        <v>1034</v>
      </c>
      <c r="B81" t="s">
        <v>2931</v>
      </c>
      <c r="C81" t="s">
        <v>58</v>
      </c>
      <c r="D81" t="s">
        <v>199</v>
      </c>
      <c r="E81" s="17">
        <v>112819</v>
      </c>
      <c r="F81" s="17">
        <v>112202</v>
      </c>
      <c r="G81" s="17">
        <v>112157</v>
      </c>
      <c r="H81" s="17">
        <v>112680</v>
      </c>
      <c r="I81" s="17">
        <v>113166</v>
      </c>
      <c r="J81" s="17">
        <v>113649</v>
      </c>
      <c r="K81" s="17">
        <v>113907</v>
      </c>
      <c r="L81" s="17">
        <v>113928</v>
      </c>
      <c r="M81" s="17">
        <v>113384</v>
      </c>
      <c r="N81" s="17">
        <v>113296</v>
      </c>
      <c r="O81" s="17">
        <v>113630</v>
      </c>
      <c r="P81" s="17">
        <v>113194</v>
      </c>
      <c r="Q81" s="17">
        <v>112914</v>
      </c>
      <c r="R81" s="17">
        <v>112370</v>
      </c>
      <c r="S81" s="17">
        <v>111691</v>
      </c>
      <c r="T81" s="17">
        <v>110893</v>
      </c>
      <c r="U81" s="18">
        <v>117</v>
      </c>
      <c r="V81" s="18">
        <v>144</v>
      </c>
      <c r="W81" s="18">
        <v>129</v>
      </c>
      <c r="X81" s="18">
        <v>127</v>
      </c>
      <c r="Y81" s="18">
        <v>161</v>
      </c>
      <c r="Z81" s="18">
        <v>251</v>
      </c>
      <c r="AA81" s="18">
        <v>332</v>
      </c>
      <c r="AB81" s="18">
        <v>365</v>
      </c>
      <c r="AC81" s="18">
        <v>374</v>
      </c>
      <c r="AD81" s="18">
        <v>543</v>
      </c>
      <c r="AE81" s="18">
        <v>627</v>
      </c>
      <c r="AF81" s="18">
        <v>640</v>
      </c>
      <c r="AG81" s="18">
        <v>544</v>
      </c>
      <c r="AH81" s="18">
        <v>458</v>
      </c>
      <c r="AI81" s="18">
        <v>422</v>
      </c>
      <c r="AJ81" s="18">
        <v>336</v>
      </c>
      <c r="AK81" s="23">
        <v>10.370593605686985</v>
      </c>
      <c r="AL81" s="23">
        <v>12.833995828951355</v>
      </c>
      <c r="AM81" s="23">
        <v>11.501734176199435</v>
      </c>
      <c r="AN81" s="23">
        <v>11.270855520056799</v>
      </c>
      <c r="AO81" s="23">
        <v>14.226887934538643</v>
      </c>
      <c r="AP81" s="23">
        <v>22.085544087497468</v>
      </c>
      <c r="AQ81" s="23">
        <v>29.146584494368213</v>
      </c>
      <c r="AR81" s="23">
        <v>32.037778245909699</v>
      </c>
      <c r="AS81" s="23">
        <v>32.985253651308824</v>
      </c>
      <c r="AT81" s="23">
        <v>47.927552605564188</v>
      </c>
      <c r="AU81" s="23">
        <v>55.179090029041625</v>
      </c>
      <c r="AV81" s="23">
        <v>56.540099298549393</v>
      </c>
      <c r="AW81" s="23">
        <v>48.178259560373384</v>
      </c>
      <c r="AX81" s="23">
        <v>40.75820948651775</v>
      </c>
      <c r="AY81" s="23">
        <v>37.782811506746292</v>
      </c>
      <c r="AZ81" s="23">
        <v>30.29947787506876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3</v>
      </c>
      <c r="BI81" s="20">
        <v>3</v>
      </c>
      <c r="BJ81" s="20">
        <v>29</v>
      </c>
      <c r="BK81" s="20">
        <v>40</v>
      </c>
      <c r="BL81" s="20">
        <v>41</v>
      </c>
      <c r="BM81" s="20">
        <v>35</v>
      </c>
      <c r="BN81" s="20">
        <v>13</v>
      </c>
      <c r="BO81" s="20">
        <v>0</v>
      </c>
      <c r="BP81" s="20">
        <v>9</v>
      </c>
      <c r="BQ81" s="20">
        <v>32</v>
      </c>
      <c r="BR81" s="20">
        <v>43</v>
      </c>
      <c r="BS81" s="20">
        <v>50</v>
      </c>
      <c r="BT81" s="20">
        <v>24</v>
      </c>
      <c r="BU81" s="20">
        <v>14</v>
      </c>
      <c r="BV81" s="16">
        <v>5803</v>
      </c>
      <c r="BW81" s="16">
        <v>8234</v>
      </c>
      <c r="BX81" s="16">
        <v>8066</v>
      </c>
      <c r="BY81" s="16">
        <v>10538</v>
      </c>
      <c r="BZ81" s="16">
        <v>8406</v>
      </c>
      <c r="CA81" s="16">
        <v>15596</v>
      </c>
      <c r="CB81" s="16">
        <v>5767</v>
      </c>
      <c r="CC81" s="16">
        <v>8258</v>
      </c>
      <c r="CD81" s="16">
        <v>7946</v>
      </c>
      <c r="CE81" s="16">
        <v>10698</v>
      </c>
      <c r="CF81" s="16">
        <v>8730</v>
      </c>
      <c r="CG81" s="16">
        <v>12851</v>
      </c>
      <c r="CH81" s="21">
        <v>12</v>
      </c>
      <c r="CI81" s="21">
        <v>61</v>
      </c>
      <c r="CJ81" s="21">
        <v>83</v>
      </c>
      <c r="CK81" s="21">
        <v>91</v>
      </c>
      <c r="CL81" s="21">
        <v>59</v>
      </c>
      <c r="CM81" s="21">
        <v>27</v>
      </c>
      <c r="CN81" s="21">
        <v>3</v>
      </c>
      <c r="CO81" s="21">
        <v>164</v>
      </c>
      <c r="CP81" s="21">
        <v>172</v>
      </c>
      <c r="CQ81" s="21">
        <v>0</v>
      </c>
      <c r="CR81" s="21">
        <v>11570</v>
      </c>
      <c r="CS81" s="21">
        <v>16492</v>
      </c>
      <c r="CT81" s="21">
        <v>16012</v>
      </c>
      <c r="CU81" s="21">
        <v>21236</v>
      </c>
      <c r="CV81" s="21">
        <v>17136</v>
      </c>
      <c r="CW81" s="21">
        <v>28447</v>
      </c>
      <c r="CX81" s="21">
        <v>56643</v>
      </c>
      <c r="CY81" s="21">
        <v>54250</v>
      </c>
      <c r="CZ81" s="19">
        <v>10</v>
      </c>
      <c r="DA81" t="s">
        <v>1327</v>
      </c>
      <c r="DB81" t="s">
        <v>8480</v>
      </c>
      <c r="DD81">
        <v>30.230414746543779</v>
      </c>
      <c r="DE81">
        <v>30.365623289726887</v>
      </c>
      <c r="DF81">
        <v>0.13520854318310782</v>
      </c>
    </row>
    <row r="82" spans="1:110" x14ac:dyDescent="0.25">
      <c r="A82" t="s">
        <v>1842</v>
      </c>
      <c r="B82" t="s">
        <v>3335</v>
      </c>
      <c r="C82" t="s">
        <v>491</v>
      </c>
      <c r="D82" t="s">
        <v>491</v>
      </c>
      <c r="E82" s="17">
        <v>53475</v>
      </c>
      <c r="F82" s="17">
        <v>53194</v>
      </c>
      <c r="G82" s="17">
        <v>52973</v>
      </c>
      <c r="H82" s="17">
        <v>53116</v>
      </c>
      <c r="I82" s="17">
        <v>53365</v>
      </c>
      <c r="J82" s="17">
        <v>53561</v>
      </c>
      <c r="K82" s="17">
        <v>54085</v>
      </c>
      <c r="L82" s="17">
        <v>54391</v>
      </c>
      <c r="M82" s="17">
        <v>54738</v>
      </c>
      <c r="N82" s="17">
        <v>55060</v>
      </c>
      <c r="O82" s="17">
        <v>55256</v>
      </c>
      <c r="P82" s="17">
        <v>55476</v>
      </c>
      <c r="Q82" s="17">
        <v>55660</v>
      </c>
      <c r="R82" s="17">
        <v>55716</v>
      </c>
      <c r="S82" s="17">
        <v>55722</v>
      </c>
      <c r="T82" s="17">
        <v>55702</v>
      </c>
      <c r="U82" s="18">
        <v>55</v>
      </c>
      <c r="V82" s="18">
        <v>32</v>
      </c>
      <c r="W82" s="18">
        <v>47</v>
      </c>
      <c r="X82" s="18">
        <v>44</v>
      </c>
      <c r="Y82" s="18">
        <v>65</v>
      </c>
      <c r="Z82" s="18">
        <v>73</v>
      </c>
      <c r="AA82" s="18">
        <v>170</v>
      </c>
      <c r="AB82" s="18">
        <v>124</v>
      </c>
      <c r="AC82" s="18">
        <v>147</v>
      </c>
      <c r="AD82" s="18">
        <v>191</v>
      </c>
      <c r="AE82" s="18">
        <v>194</v>
      </c>
      <c r="AF82" s="18">
        <v>150</v>
      </c>
      <c r="AG82" s="18">
        <v>190</v>
      </c>
      <c r="AH82" s="18">
        <v>172</v>
      </c>
      <c r="AI82" s="18">
        <v>166</v>
      </c>
      <c r="AJ82" s="18">
        <v>124</v>
      </c>
      <c r="AK82" s="23">
        <v>10.285179990649835</v>
      </c>
      <c r="AL82" s="23">
        <v>6.0157160582020524</v>
      </c>
      <c r="AM82" s="23">
        <v>8.872444452834463</v>
      </c>
      <c r="AN82" s="23">
        <v>8.2837563069508242</v>
      </c>
      <c r="AO82" s="23">
        <v>12.180267965895249</v>
      </c>
      <c r="AP82" s="23">
        <v>13.629319840929035</v>
      </c>
      <c r="AQ82" s="23">
        <v>31.432005177036149</v>
      </c>
      <c r="AR82" s="23">
        <v>22.797889356695041</v>
      </c>
      <c r="AS82" s="23">
        <v>26.855201139975886</v>
      </c>
      <c r="AT82" s="23">
        <v>34.689429713040319</v>
      </c>
      <c r="AU82" s="23">
        <v>35.109309396264656</v>
      </c>
      <c r="AV82" s="23">
        <v>27.038719446247029</v>
      </c>
      <c r="AW82" s="23">
        <v>34.135824649658637</v>
      </c>
      <c r="AX82" s="23">
        <v>30.870844999641033</v>
      </c>
      <c r="AY82" s="23">
        <v>29.790746922221025</v>
      </c>
      <c r="AZ82" s="23">
        <v>22.261319162687155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7</v>
      </c>
      <c r="BK82" s="20">
        <v>19</v>
      </c>
      <c r="BL82" s="20">
        <v>18</v>
      </c>
      <c r="BM82" s="20">
        <v>11</v>
      </c>
      <c r="BN82" s="20">
        <v>3</v>
      </c>
      <c r="BO82" s="20">
        <v>0</v>
      </c>
      <c r="BP82" s="20">
        <v>1</v>
      </c>
      <c r="BQ82" s="20">
        <v>16</v>
      </c>
      <c r="BR82" s="20">
        <v>17</v>
      </c>
      <c r="BS82" s="20">
        <v>18</v>
      </c>
      <c r="BT82" s="20">
        <v>11</v>
      </c>
      <c r="BU82" s="20">
        <v>3</v>
      </c>
      <c r="BV82" s="16">
        <v>3054</v>
      </c>
      <c r="BW82" s="16">
        <v>4555</v>
      </c>
      <c r="BX82" s="16">
        <v>4083</v>
      </c>
      <c r="BY82" s="16">
        <v>5321</v>
      </c>
      <c r="BZ82" s="16">
        <v>4257</v>
      </c>
      <c r="CA82" s="16">
        <v>7246</v>
      </c>
      <c r="CB82" s="16">
        <v>3037</v>
      </c>
      <c r="CC82" s="16">
        <v>4356</v>
      </c>
      <c r="CD82" s="16">
        <v>4114</v>
      </c>
      <c r="CE82" s="16">
        <v>5151</v>
      </c>
      <c r="CF82" s="16">
        <v>4222</v>
      </c>
      <c r="CG82" s="16">
        <v>6306</v>
      </c>
      <c r="CH82" s="21">
        <v>1</v>
      </c>
      <c r="CI82" s="21">
        <v>23</v>
      </c>
      <c r="CJ82" s="21">
        <v>36</v>
      </c>
      <c r="CK82" s="21">
        <v>36</v>
      </c>
      <c r="CL82" s="21">
        <v>22</v>
      </c>
      <c r="CM82" s="21">
        <v>6</v>
      </c>
      <c r="CN82" s="21">
        <v>0</v>
      </c>
      <c r="CO82" s="21">
        <v>58</v>
      </c>
      <c r="CP82" s="21">
        <v>66</v>
      </c>
      <c r="CQ82" s="21">
        <v>0</v>
      </c>
      <c r="CR82" s="21">
        <v>6091</v>
      </c>
      <c r="CS82" s="21">
        <v>8911</v>
      </c>
      <c r="CT82" s="21">
        <v>8197</v>
      </c>
      <c r="CU82" s="21">
        <v>10472</v>
      </c>
      <c r="CV82" s="21">
        <v>8479</v>
      </c>
      <c r="CW82" s="21">
        <v>13552</v>
      </c>
      <c r="CX82" s="21">
        <v>28516</v>
      </c>
      <c r="CY82" s="21">
        <v>27186</v>
      </c>
      <c r="CZ82" s="19">
        <v>62</v>
      </c>
      <c r="DA82" t="s">
        <v>8050</v>
      </c>
      <c r="DB82" t="s">
        <v>8480</v>
      </c>
      <c r="DD82">
        <v>21.334510409769734</v>
      </c>
      <c r="DE82">
        <v>23.14490110814981</v>
      </c>
      <c r="DF82">
        <v>1.8103906983800755</v>
      </c>
    </row>
    <row r="83" spans="1:110" x14ac:dyDescent="0.25">
      <c r="A83" t="s">
        <v>776</v>
      </c>
      <c r="B83" t="s">
        <v>2999</v>
      </c>
      <c r="C83" t="s">
        <v>754</v>
      </c>
      <c r="D83" t="s">
        <v>150</v>
      </c>
      <c r="E83" s="17">
        <v>55231</v>
      </c>
      <c r="F83" s="17">
        <v>55866</v>
      </c>
      <c r="G83" s="17">
        <v>56426</v>
      </c>
      <c r="H83" s="17">
        <v>57131</v>
      </c>
      <c r="I83" s="17">
        <v>57508</v>
      </c>
      <c r="J83" s="17">
        <v>57813</v>
      </c>
      <c r="K83" s="17">
        <v>58265</v>
      </c>
      <c r="L83" s="17">
        <v>58761</v>
      </c>
      <c r="M83" s="17">
        <v>59138</v>
      </c>
      <c r="N83" s="17">
        <v>59440</v>
      </c>
      <c r="O83" s="17">
        <v>59989</v>
      </c>
      <c r="P83" s="17">
        <v>60363</v>
      </c>
      <c r="Q83" s="17">
        <v>60783</v>
      </c>
      <c r="R83" s="17">
        <v>61017</v>
      </c>
      <c r="S83" s="17">
        <v>61513</v>
      </c>
      <c r="T83" s="17">
        <v>62118</v>
      </c>
      <c r="U83" s="18">
        <v>39</v>
      </c>
      <c r="V83" s="18">
        <v>58</v>
      </c>
      <c r="W83" s="18">
        <v>47</v>
      </c>
      <c r="X83" s="18">
        <v>47</v>
      </c>
      <c r="Y83" s="18">
        <v>65</v>
      </c>
      <c r="Z83" s="18">
        <v>73</v>
      </c>
      <c r="AA83" s="18">
        <v>124</v>
      </c>
      <c r="AB83" s="18">
        <v>174</v>
      </c>
      <c r="AC83" s="18">
        <v>173</v>
      </c>
      <c r="AD83" s="18">
        <v>242</v>
      </c>
      <c r="AE83" s="18">
        <v>255</v>
      </c>
      <c r="AF83" s="18">
        <v>245</v>
      </c>
      <c r="AG83" s="18">
        <v>211</v>
      </c>
      <c r="AH83" s="18">
        <v>182</v>
      </c>
      <c r="AI83" s="18">
        <v>175</v>
      </c>
      <c r="AJ83" s="18">
        <v>155</v>
      </c>
      <c r="AK83" s="23">
        <v>7.061251833209611</v>
      </c>
      <c r="AL83" s="23">
        <v>10.381985465220348</v>
      </c>
      <c r="AM83" s="23">
        <v>8.3294934959061422</v>
      </c>
      <c r="AN83" s="23">
        <v>8.2267070417111547</v>
      </c>
      <c r="AO83" s="23">
        <v>11.30277526604994</v>
      </c>
      <c r="AP83" s="23">
        <v>12.626917821251276</v>
      </c>
      <c r="AQ83" s="23">
        <v>21.282073285849137</v>
      </c>
      <c r="AR83" s="23">
        <v>29.611477000051053</v>
      </c>
      <c r="AS83" s="23">
        <v>29.253610199871488</v>
      </c>
      <c r="AT83" s="23">
        <v>40.713324360699872</v>
      </c>
      <c r="AU83" s="23">
        <v>42.507793095400828</v>
      </c>
      <c r="AV83" s="23">
        <v>40.587777280784593</v>
      </c>
      <c r="AW83" s="23">
        <v>34.713653488639913</v>
      </c>
      <c r="AX83" s="23">
        <v>29.827752921317011</v>
      </c>
      <c r="AY83" s="23">
        <v>28.449270885829012</v>
      </c>
      <c r="AZ83" s="23">
        <v>24.952509739527997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15</v>
      </c>
      <c r="BK83" s="20">
        <v>18</v>
      </c>
      <c r="BL83" s="20">
        <v>9</v>
      </c>
      <c r="BM83" s="20">
        <v>14</v>
      </c>
      <c r="BN83" s="20">
        <v>5</v>
      </c>
      <c r="BO83" s="20">
        <v>0</v>
      </c>
      <c r="BP83" s="20">
        <v>9</v>
      </c>
      <c r="BQ83" s="20">
        <v>35</v>
      </c>
      <c r="BR83" s="20">
        <v>16</v>
      </c>
      <c r="BS83" s="20">
        <v>19</v>
      </c>
      <c r="BT83" s="20">
        <v>11</v>
      </c>
      <c r="BU83" s="20">
        <v>4</v>
      </c>
      <c r="BV83" s="16">
        <v>3045</v>
      </c>
      <c r="BW83" s="16">
        <v>4824</v>
      </c>
      <c r="BX83" s="16">
        <v>4737</v>
      </c>
      <c r="BY83" s="16">
        <v>6017</v>
      </c>
      <c r="BZ83" s="16">
        <v>4835</v>
      </c>
      <c r="CA83" s="16">
        <v>8224</v>
      </c>
      <c r="CB83" s="16">
        <v>3241</v>
      </c>
      <c r="CC83" s="16">
        <v>4594</v>
      </c>
      <c r="CD83" s="16">
        <v>4739</v>
      </c>
      <c r="CE83" s="16">
        <v>6013</v>
      </c>
      <c r="CF83" s="16">
        <v>4862</v>
      </c>
      <c r="CG83" s="16">
        <v>6987</v>
      </c>
      <c r="CH83" s="21">
        <v>9</v>
      </c>
      <c r="CI83" s="21">
        <v>50</v>
      </c>
      <c r="CJ83" s="21">
        <v>34</v>
      </c>
      <c r="CK83" s="21">
        <v>28</v>
      </c>
      <c r="CL83" s="21">
        <v>25</v>
      </c>
      <c r="CM83" s="21">
        <v>9</v>
      </c>
      <c r="CN83" s="21">
        <v>0</v>
      </c>
      <c r="CO83" s="21">
        <v>61</v>
      </c>
      <c r="CP83" s="21">
        <v>94</v>
      </c>
      <c r="CQ83" s="21">
        <v>0</v>
      </c>
      <c r="CR83" s="21">
        <v>6286</v>
      </c>
      <c r="CS83" s="21">
        <v>9418</v>
      </c>
      <c r="CT83" s="21">
        <v>9476</v>
      </c>
      <c r="CU83" s="21">
        <v>12030</v>
      </c>
      <c r="CV83" s="21">
        <v>9697</v>
      </c>
      <c r="CW83" s="21">
        <v>15211</v>
      </c>
      <c r="CX83" s="21">
        <v>31682</v>
      </c>
      <c r="CY83" s="21">
        <v>30436</v>
      </c>
      <c r="CZ83" s="19">
        <v>33</v>
      </c>
      <c r="DA83" t="s">
        <v>1356</v>
      </c>
      <c r="DB83" t="s">
        <v>8480</v>
      </c>
      <c r="DD83">
        <v>20.042055460638718</v>
      </c>
      <c r="DE83">
        <v>29.669844075500283</v>
      </c>
      <c r="DF83">
        <v>9.627788614861565</v>
      </c>
    </row>
    <row r="84" spans="1:110" x14ac:dyDescent="0.25">
      <c r="A84" t="s">
        <v>292</v>
      </c>
      <c r="B84" t="s">
        <v>3207</v>
      </c>
      <c r="C84" t="s">
        <v>3362</v>
      </c>
      <c r="D84" t="s">
        <v>199</v>
      </c>
      <c r="E84" s="17">
        <v>196451</v>
      </c>
      <c r="F84" s="17">
        <v>197449</v>
      </c>
      <c r="G84" s="17">
        <v>198582</v>
      </c>
      <c r="H84" s="17">
        <v>200105</v>
      </c>
      <c r="I84" s="17">
        <v>200916</v>
      </c>
      <c r="J84" s="17">
        <v>201549</v>
      </c>
      <c r="K84" s="17">
        <v>203359</v>
      </c>
      <c r="L84" s="17">
        <v>204690</v>
      </c>
      <c r="M84" s="17">
        <v>206761</v>
      </c>
      <c r="N84" s="17">
        <v>209037</v>
      </c>
      <c r="O84" s="17">
        <v>210881</v>
      </c>
      <c r="P84" s="17">
        <v>212678</v>
      </c>
      <c r="Q84" s="17">
        <v>213720</v>
      </c>
      <c r="R84" s="17">
        <v>214210</v>
      </c>
      <c r="S84" s="17">
        <v>214535</v>
      </c>
      <c r="T84" s="17">
        <v>215245</v>
      </c>
      <c r="U84" s="18">
        <v>117</v>
      </c>
      <c r="V84" s="18">
        <v>118</v>
      </c>
      <c r="W84" s="18">
        <v>116</v>
      </c>
      <c r="X84" s="18">
        <v>173</v>
      </c>
      <c r="Y84" s="18">
        <v>216</v>
      </c>
      <c r="Z84" s="18">
        <v>305</v>
      </c>
      <c r="AA84" s="18">
        <v>465</v>
      </c>
      <c r="AB84" s="18">
        <v>530</v>
      </c>
      <c r="AC84" s="18">
        <v>478</v>
      </c>
      <c r="AD84" s="18">
        <v>642</v>
      </c>
      <c r="AE84" s="18">
        <v>581</v>
      </c>
      <c r="AF84" s="18">
        <v>554</v>
      </c>
      <c r="AG84" s="18">
        <v>555</v>
      </c>
      <c r="AH84" s="18">
        <v>486</v>
      </c>
      <c r="AI84" s="18">
        <v>473</v>
      </c>
      <c r="AJ84" s="18">
        <v>388</v>
      </c>
      <c r="AK84" s="23">
        <v>5.9556836055810356</v>
      </c>
      <c r="AL84" s="23">
        <v>5.9762267724830203</v>
      </c>
      <c r="AM84" s="23">
        <v>5.841415636865376</v>
      </c>
      <c r="AN84" s="23">
        <v>8.6454611329052256</v>
      </c>
      <c r="AO84" s="23">
        <v>10.750761512273787</v>
      </c>
      <c r="AP84" s="23">
        <v>15.132796491175844</v>
      </c>
      <c r="AQ84" s="23">
        <v>22.865966099361231</v>
      </c>
      <c r="AR84" s="23">
        <v>25.892813522888272</v>
      </c>
      <c r="AS84" s="23">
        <v>23.118479790676194</v>
      </c>
      <c r="AT84" s="23">
        <v>30.712266249515633</v>
      </c>
      <c r="AU84" s="23">
        <v>27.551083312389451</v>
      </c>
      <c r="AV84" s="23">
        <v>26.048768560923087</v>
      </c>
      <c r="AW84" s="23">
        <v>25.968556990454804</v>
      </c>
      <c r="AX84" s="23">
        <v>22.688016432472804</v>
      </c>
      <c r="AY84" s="23">
        <v>22.047684527000257</v>
      </c>
      <c r="AZ84" s="23">
        <v>18.025970405816629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1</v>
      </c>
      <c r="BI84" s="20">
        <v>4</v>
      </c>
      <c r="BJ84" s="20">
        <v>34</v>
      </c>
      <c r="BK84" s="20">
        <v>54</v>
      </c>
      <c r="BL84" s="20">
        <v>64</v>
      </c>
      <c r="BM84" s="20">
        <v>31</v>
      </c>
      <c r="BN84" s="20">
        <v>11</v>
      </c>
      <c r="BO84" s="20">
        <v>3</v>
      </c>
      <c r="BP84" s="20">
        <v>5</v>
      </c>
      <c r="BQ84" s="20">
        <v>30</v>
      </c>
      <c r="BR84" s="20">
        <v>57</v>
      </c>
      <c r="BS84" s="20">
        <v>57</v>
      </c>
      <c r="BT84" s="20">
        <v>26</v>
      </c>
      <c r="BU84" s="20">
        <v>11</v>
      </c>
      <c r="BV84" s="16">
        <v>11563</v>
      </c>
      <c r="BW84" s="16">
        <v>18820</v>
      </c>
      <c r="BX84" s="16">
        <v>18144</v>
      </c>
      <c r="BY84" s="16">
        <v>20077</v>
      </c>
      <c r="BZ84" s="16">
        <v>15800</v>
      </c>
      <c r="CA84" s="16">
        <v>25691</v>
      </c>
      <c r="CB84" s="16">
        <v>12632</v>
      </c>
      <c r="CC84" s="16">
        <v>18089</v>
      </c>
      <c r="CD84" s="16">
        <v>17664</v>
      </c>
      <c r="CE84" s="16">
        <v>19619</v>
      </c>
      <c r="CF84" s="16">
        <v>15398</v>
      </c>
      <c r="CG84" s="16">
        <v>21748</v>
      </c>
      <c r="CH84" s="21">
        <v>9</v>
      </c>
      <c r="CI84" s="21">
        <v>64</v>
      </c>
      <c r="CJ84" s="21">
        <v>111</v>
      </c>
      <c r="CK84" s="21">
        <v>121</v>
      </c>
      <c r="CL84" s="21">
        <v>57</v>
      </c>
      <c r="CM84" s="21">
        <v>22</v>
      </c>
      <c r="CN84" s="21">
        <v>4</v>
      </c>
      <c r="CO84" s="21">
        <v>199</v>
      </c>
      <c r="CP84" s="21">
        <v>189</v>
      </c>
      <c r="CQ84" s="21">
        <v>0</v>
      </c>
      <c r="CR84" s="21">
        <v>24195</v>
      </c>
      <c r="CS84" s="21">
        <v>36909</v>
      </c>
      <c r="CT84" s="21">
        <v>35808</v>
      </c>
      <c r="CU84" s="21">
        <v>39696</v>
      </c>
      <c r="CV84" s="21">
        <v>31198</v>
      </c>
      <c r="CW84" s="21">
        <v>47439</v>
      </c>
      <c r="CX84" s="21">
        <v>110095</v>
      </c>
      <c r="CY84" s="21">
        <v>105150</v>
      </c>
      <c r="CZ84" s="19">
        <v>152</v>
      </c>
      <c r="DA84" t="s">
        <v>8130</v>
      </c>
      <c r="DB84" t="s">
        <v>9</v>
      </c>
      <c r="DD84">
        <v>18.925344745601521</v>
      </c>
      <c r="DE84">
        <v>17.166992143149098</v>
      </c>
      <c r="DF84">
        <v>-1.7583526024524225</v>
      </c>
    </row>
    <row r="85" spans="1:110" x14ac:dyDescent="0.25">
      <c r="A85" t="s">
        <v>1534</v>
      </c>
      <c r="B85" t="s">
        <v>3101</v>
      </c>
      <c r="C85" t="s">
        <v>846</v>
      </c>
      <c r="D85" t="s">
        <v>150</v>
      </c>
      <c r="E85" s="17">
        <v>43637</v>
      </c>
      <c r="F85" s="17">
        <v>43976</v>
      </c>
      <c r="G85" s="17">
        <v>44644</v>
      </c>
      <c r="H85" s="17">
        <v>45173</v>
      </c>
      <c r="I85" s="17">
        <v>46089</v>
      </c>
      <c r="J85" s="17">
        <v>46546</v>
      </c>
      <c r="K85" s="17">
        <v>47686</v>
      </c>
      <c r="L85" s="17">
        <v>48817</v>
      </c>
      <c r="M85" s="17">
        <v>49887</v>
      </c>
      <c r="N85" s="17">
        <v>50879</v>
      </c>
      <c r="O85" s="17">
        <v>51751</v>
      </c>
      <c r="P85" s="17">
        <v>51764</v>
      </c>
      <c r="Q85" s="17">
        <v>51777</v>
      </c>
      <c r="R85" s="17">
        <v>52411</v>
      </c>
      <c r="S85" s="17">
        <v>52929</v>
      </c>
      <c r="T85" s="17">
        <v>53127</v>
      </c>
      <c r="U85" s="18">
        <v>45</v>
      </c>
      <c r="V85" s="18">
        <v>61</v>
      </c>
      <c r="W85" s="18">
        <v>41</v>
      </c>
      <c r="X85" s="18">
        <v>61</v>
      </c>
      <c r="Y85" s="18">
        <v>92</v>
      </c>
      <c r="Z85" s="18">
        <v>105</v>
      </c>
      <c r="AA85" s="18">
        <v>151</v>
      </c>
      <c r="AB85" s="18">
        <v>170</v>
      </c>
      <c r="AC85" s="18">
        <v>168</v>
      </c>
      <c r="AD85" s="18">
        <v>203</v>
      </c>
      <c r="AE85" s="18">
        <v>205</v>
      </c>
      <c r="AF85" s="18">
        <v>145</v>
      </c>
      <c r="AG85" s="18">
        <v>119</v>
      </c>
      <c r="AH85" s="18">
        <v>146</v>
      </c>
      <c r="AI85" s="18">
        <v>136</v>
      </c>
      <c r="AJ85" s="18">
        <v>139</v>
      </c>
      <c r="AK85" s="23">
        <v>10.312349611568164</v>
      </c>
      <c r="AL85" s="23">
        <v>13.871202474076769</v>
      </c>
      <c r="AM85" s="23">
        <v>9.1837648956186726</v>
      </c>
      <c r="AN85" s="23">
        <v>13.503641555796605</v>
      </c>
      <c r="AO85" s="23">
        <v>19.961379070927986</v>
      </c>
      <c r="AP85" s="23">
        <v>22.558329394577409</v>
      </c>
      <c r="AQ85" s="23">
        <v>31.665478337457536</v>
      </c>
      <c r="AR85" s="23">
        <v>34.823934285187541</v>
      </c>
      <c r="AS85" s="23">
        <v>33.676108004089244</v>
      </c>
      <c r="AT85" s="23">
        <v>39.898582912400009</v>
      </c>
      <c r="AU85" s="23">
        <v>39.612761106065584</v>
      </c>
      <c r="AV85" s="23">
        <v>28.011745614712925</v>
      </c>
      <c r="AW85" s="23">
        <v>22.983177858894873</v>
      </c>
      <c r="AX85" s="23">
        <v>27.856747629314455</v>
      </c>
      <c r="AY85" s="23">
        <v>25.694798692588186</v>
      </c>
      <c r="AZ85" s="23">
        <v>26.163720895213356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4</v>
      </c>
      <c r="BJ85" s="20">
        <v>10</v>
      </c>
      <c r="BK85" s="20">
        <v>21</v>
      </c>
      <c r="BL85" s="20">
        <v>12</v>
      </c>
      <c r="BM85" s="20">
        <v>6</v>
      </c>
      <c r="BN85" s="20">
        <v>6</v>
      </c>
      <c r="BO85" s="20">
        <v>0</v>
      </c>
      <c r="BP85" s="20">
        <v>4</v>
      </c>
      <c r="BQ85" s="20">
        <v>20</v>
      </c>
      <c r="BR85" s="20">
        <v>25</v>
      </c>
      <c r="BS85" s="20">
        <v>18</v>
      </c>
      <c r="BT85" s="20">
        <v>6</v>
      </c>
      <c r="BU85" s="20">
        <v>7</v>
      </c>
      <c r="BV85" s="16">
        <v>2343</v>
      </c>
      <c r="BW85" s="16">
        <v>4524</v>
      </c>
      <c r="BX85" s="16">
        <v>3983</v>
      </c>
      <c r="BY85" s="16">
        <v>4671</v>
      </c>
      <c r="BZ85" s="16">
        <v>4188</v>
      </c>
      <c r="CA85" s="16">
        <v>7470</v>
      </c>
      <c r="CB85" s="16">
        <v>2565</v>
      </c>
      <c r="CC85" s="16">
        <v>4578</v>
      </c>
      <c r="CD85" s="16">
        <v>4033</v>
      </c>
      <c r="CE85" s="16">
        <v>4369</v>
      </c>
      <c r="CF85" s="16">
        <v>3951</v>
      </c>
      <c r="CG85" s="16">
        <v>6452</v>
      </c>
      <c r="CH85" s="21">
        <v>8</v>
      </c>
      <c r="CI85" s="21">
        <v>30</v>
      </c>
      <c r="CJ85" s="21">
        <v>46</v>
      </c>
      <c r="CK85" s="21">
        <v>30</v>
      </c>
      <c r="CL85" s="21">
        <v>12</v>
      </c>
      <c r="CM85" s="21">
        <v>13</v>
      </c>
      <c r="CN85" s="21">
        <v>0</v>
      </c>
      <c r="CO85" s="21">
        <v>59</v>
      </c>
      <c r="CP85" s="21">
        <v>80</v>
      </c>
      <c r="CQ85" s="21">
        <v>0</v>
      </c>
      <c r="CR85" s="21">
        <v>4908</v>
      </c>
      <c r="CS85" s="21">
        <v>9102</v>
      </c>
      <c r="CT85" s="21">
        <v>8016</v>
      </c>
      <c r="CU85" s="21">
        <v>9040</v>
      </c>
      <c r="CV85" s="21">
        <v>8139</v>
      </c>
      <c r="CW85" s="21">
        <v>13922</v>
      </c>
      <c r="CX85" s="21">
        <v>27179</v>
      </c>
      <c r="CY85" s="21">
        <v>25948</v>
      </c>
      <c r="CZ85" s="19">
        <v>22</v>
      </c>
      <c r="DA85" t="s">
        <v>1342</v>
      </c>
      <c r="DB85" t="s">
        <v>8480</v>
      </c>
      <c r="DD85">
        <v>22.737783258825342</v>
      </c>
      <c r="DE85">
        <v>29.43448986349755</v>
      </c>
      <c r="DF85">
        <v>6.6967066046722081</v>
      </c>
    </row>
    <row r="86" spans="1:110" x14ac:dyDescent="0.25">
      <c r="A86" t="s">
        <v>256</v>
      </c>
      <c r="B86" t="s">
        <v>2950</v>
      </c>
      <c r="C86" t="s">
        <v>58</v>
      </c>
      <c r="D86" t="s">
        <v>168</v>
      </c>
      <c r="E86" s="17">
        <v>132277</v>
      </c>
      <c r="F86" s="17">
        <v>133054</v>
      </c>
      <c r="G86" s="17">
        <v>134453</v>
      </c>
      <c r="H86" s="17">
        <v>134627</v>
      </c>
      <c r="I86" s="17">
        <v>135145</v>
      </c>
      <c r="J86" s="17">
        <v>137326</v>
      </c>
      <c r="K86" s="17">
        <v>138385</v>
      </c>
      <c r="L86" s="17">
        <v>141230</v>
      </c>
      <c r="M86" s="17">
        <v>142238</v>
      </c>
      <c r="N86" s="17">
        <v>143751</v>
      </c>
      <c r="O86" s="17">
        <v>148139</v>
      </c>
      <c r="P86" s="17">
        <v>151630</v>
      </c>
      <c r="Q86" s="17">
        <v>153985</v>
      </c>
      <c r="R86" s="17">
        <v>155209</v>
      </c>
      <c r="S86" s="17">
        <v>157194</v>
      </c>
      <c r="T86" s="17">
        <v>159542</v>
      </c>
      <c r="U86" s="18">
        <v>96</v>
      </c>
      <c r="V86" s="18">
        <v>97</v>
      </c>
      <c r="W86" s="18">
        <v>143</v>
      </c>
      <c r="X86" s="18">
        <v>166</v>
      </c>
      <c r="Y86" s="18">
        <v>199</v>
      </c>
      <c r="Z86" s="18">
        <v>256</v>
      </c>
      <c r="AA86" s="18">
        <v>458</v>
      </c>
      <c r="AB86" s="18">
        <v>416</v>
      </c>
      <c r="AC86" s="18">
        <v>411</v>
      </c>
      <c r="AD86" s="18">
        <v>475</v>
      </c>
      <c r="AE86" s="18">
        <v>467</v>
      </c>
      <c r="AF86" s="18">
        <v>411</v>
      </c>
      <c r="AG86" s="18">
        <v>323</v>
      </c>
      <c r="AH86" s="18">
        <v>330</v>
      </c>
      <c r="AI86" s="18">
        <v>317</v>
      </c>
      <c r="AJ86" s="18">
        <v>277</v>
      </c>
      <c r="AK86" s="23">
        <v>7.2574975241349593</v>
      </c>
      <c r="AL86" s="23">
        <v>7.2902731221909907</v>
      </c>
      <c r="AM86" s="23">
        <v>10.63568681992964</v>
      </c>
      <c r="AN86" s="23">
        <v>12.330364637108456</v>
      </c>
      <c r="AO86" s="23">
        <v>14.724925080469127</v>
      </c>
      <c r="AP86" s="23">
        <v>18.641772133463437</v>
      </c>
      <c r="AQ86" s="23">
        <v>33.096072551215812</v>
      </c>
      <c r="AR86" s="23">
        <v>29.455498123628125</v>
      </c>
      <c r="AS86" s="23">
        <v>28.895231935207189</v>
      </c>
      <c r="AT86" s="23">
        <v>33.043248394793778</v>
      </c>
      <c r="AU86" s="23">
        <v>31.524446634579686</v>
      </c>
      <c r="AV86" s="23">
        <v>27.105454065818112</v>
      </c>
      <c r="AW86" s="23">
        <v>20.976069097639378</v>
      </c>
      <c r="AX86" s="23">
        <v>21.261653641219258</v>
      </c>
      <c r="AY86" s="23">
        <v>20.166164102955584</v>
      </c>
      <c r="AZ86" s="23">
        <v>17.362199295483322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2</v>
      </c>
      <c r="BJ86" s="20">
        <v>26</v>
      </c>
      <c r="BK86" s="20">
        <v>47</v>
      </c>
      <c r="BL86" s="20">
        <v>24</v>
      </c>
      <c r="BM86" s="20">
        <v>27</v>
      </c>
      <c r="BN86" s="20">
        <v>15</v>
      </c>
      <c r="BO86" s="20">
        <v>1</v>
      </c>
      <c r="BP86" s="20">
        <v>4</v>
      </c>
      <c r="BQ86" s="20">
        <v>35</v>
      </c>
      <c r="BR86" s="20">
        <v>40</v>
      </c>
      <c r="BS86" s="20">
        <v>34</v>
      </c>
      <c r="BT86" s="20">
        <v>14</v>
      </c>
      <c r="BU86" s="20">
        <v>8</v>
      </c>
      <c r="BV86" s="16">
        <v>12094</v>
      </c>
      <c r="BW86" s="16">
        <v>14168</v>
      </c>
      <c r="BX86" s="16">
        <v>12289</v>
      </c>
      <c r="BY86" s="16">
        <v>11938</v>
      </c>
      <c r="BZ86" s="16">
        <v>9966</v>
      </c>
      <c r="CA86" s="16">
        <v>19138</v>
      </c>
      <c r="CB86" s="16">
        <v>11884</v>
      </c>
      <c r="CC86" s="16">
        <v>15442</v>
      </c>
      <c r="CD86" s="16">
        <v>14054</v>
      </c>
      <c r="CE86" s="16">
        <v>13009</v>
      </c>
      <c r="CF86" s="16">
        <v>9831</v>
      </c>
      <c r="CG86" s="16">
        <v>15729</v>
      </c>
      <c r="CH86" s="21">
        <v>6</v>
      </c>
      <c r="CI86" s="21">
        <v>61</v>
      </c>
      <c r="CJ86" s="21">
        <v>87</v>
      </c>
      <c r="CK86" s="21">
        <v>58</v>
      </c>
      <c r="CL86" s="21">
        <v>41</v>
      </c>
      <c r="CM86" s="21">
        <v>23</v>
      </c>
      <c r="CN86" s="21">
        <v>1</v>
      </c>
      <c r="CO86" s="21">
        <v>141</v>
      </c>
      <c r="CP86" s="21">
        <v>136</v>
      </c>
      <c r="CQ86" s="21">
        <v>0</v>
      </c>
      <c r="CR86" s="21">
        <v>23978</v>
      </c>
      <c r="CS86" s="21">
        <v>29610</v>
      </c>
      <c r="CT86" s="21">
        <v>26343</v>
      </c>
      <c r="CU86" s="21">
        <v>24947</v>
      </c>
      <c r="CV86" s="21">
        <v>19797</v>
      </c>
      <c r="CW86" s="21">
        <v>34867</v>
      </c>
      <c r="CX86" s="21">
        <v>79593</v>
      </c>
      <c r="CY86" s="21">
        <v>79949</v>
      </c>
      <c r="CZ86" s="19">
        <v>168</v>
      </c>
      <c r="DA86" t="s">
        <v>8146</v>
      </c>
      <c r="DB86" t="s">
        <v>9</v>
      </c>
      <c r="DD86">
        <v>17.636243104979425</v>
      </c>
      <c r="DE86">
        <v>17.086929755129219</v>
      </c>
      <c r="DF86">
        <v>-0.54931334985020541</v>
      </c>
    </row>
    <row r="87" spans="1:110" x14ac:dyDescent="0.25">
      <c r="A87" t="s">
        <v>1102</v>
      </c>
      <c r="B87" t="s">
        <v>2958</v>
      </c>
      <c r="C87" t="s">
        <v>58</v>
      </c>
      <c r="D87" t="s">
        <v>278</v>
      </c>
      <c r="E87" s="17">
        <v>82508</v>
      </c>
      <c r="F87" s="17">
        <v>82326</v>
      </c>
      <c r="G87" s="17">
        <v>82524</v>
      </c>
      <c r="H87" s="17">
        <v>82703</v>
      </c>
      <c r="I87" s="17">
        <v>82649</v>
      </c>
      <c r="J87" s="17">
        <v>83135</v>
      </c>
      <c r="K87" s="17">
        <v>83881</v>
      </c>
      <c r="L87" s="17">
        <v>84738</v>
      </c>
      <c r="M87" s="17">
        <v>85507</v>
      </c>
      <c r="N87" s="17">
        <v>85901</v>
      </c>
      <c r="O87" s="17">
        <v>86590</v>
      </c>
      <c r="P87" s="17">
        <v>87071</v>
      </c>
      <c r="Q87" s="17">
        <v>88076</v>
      </c>
      <c r="R87" s="17">
        <v>89178</v>
      </c>
      <c r="S87" s="17">
        <v>90202</v>
      </c>
      <c r="T87" s="17">
        <v>90824</v>
      </c>
      <c r="U87" s="18">
        <v>36</v>
      </c>
      <c r="V87" s="18">
        <v>39</v>
      </c>
      <c r="W87" s="18">
        <v>50</v>
      </c>
      <c r="X87" s="18">
        <v>87</v>
      </c>
      <c r="Y87" s="18">
        <v>123</v>
      </c>
      <c r="Z87" s="18">
        <v>157</v>
      </c>
      <c r="AA87" s="18">
        <v>282</v>
      </c>
      <c r="AB87" s="18">
        <v>239</v>
      </c>
      <c r="AC87" s="18">
        <v>194</v>
      </c>
      <c r="AD87" s="18">
        <v>242</v>
      </c>
      <c r="AE87" s="18">
        <v>262</v>
      </c>
      <c r="AF87" s="18">
        <v>259</v>
      </c>
      <c r="AG87" s="18">
        <v>228</v>
      </c>
      <c r="AH87" s="18">
        <v>162</v>
      </c>
      <c r="AI87" s="18">
        <v>179</v>
      </c>
      <c r="AJ87" s="18">
        <v>125</v>
      </c>
      <c r="AK87" s="23">
        <v>4.3632132641683228</v>
      </c>
      <c r="AL87" s="23">
        <v>4.7372640478099264</v>
      </c>
      <c r="AM87" s="23">
        <v>6.058843487955019</v>
      </c>
      <c r="AN87" s="23">
        <v>10.519570027689442</v>
      </c>
      <c r="AO87" s="23">
        <v>14.882212730946533</v>
      </c>
      <c r="AP87" s="23">
        <v>18.884946171889098</v>
      </c>
      <c r="AQ87" s="23">
        <v>33.619055566814893</v>
      </c>
      <c r="AR87" s="23">
        <v>28.204583539852248</v>
      </c>
      <c r="AS87" s="23">
        <v>22.688200966002785</v>
      </c>
      <c r="AT87" s="23">
        <v>28.171965402032573</v>
      </c>
      <c r="AU87" s="23">
        <v>30.257535512183857</v>
      </c>
      <c r="AV87" s="23">
        <v>29.745839602163748</v>
      </c>
      <c r="AW87" s="23">
        <v>25.88673418411372</v>
      </c>
      <c r="AX87" s="23">
        <v>18.165915360290654</v>
      </c>
      <c r="AY87" s="23">
        <v>19.844349349238378</v>
      </c>
      <c r="AZ87" s="23">
        <v>13.762882057605919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1</v>
      </c>
      <c r="BJ87" s="20">
        <v>12</v>
      </c>
      <c r="BK87" s="20">
        <v>22</v>
      </c>
      <c r="BL87" s="20">
        <v>9</v>
      </c>
      <c r="BM87" s="20">
        <v>12</v>
      </c>
      <c r="BN87" s="20">
        <v>3</v>
      </c>
      <c r="BO87" s="20">
        <v>0</v>
      </c>
      <c r="BP87" s="20">
        <v>2</v>
      </c>
      <c r="BQ87" s="20">
        <v>16</v>
      </c>
      <c r="BR87" s="20">
        <v>25</v>
      </c>
      <c r="BS87" s="20">
        <v>12</v>
      </c>
      <c r="BT87" s="20">
        <v>9</v>
      </c>
      <c r="BU87" s="20">
        <v>2</v>
      </c>
      <c r="BV87" s="16">
        <v>4218</v>
      </c>
      <c r="BW87" s="16">
        <v>8303</v>
      </c>
      <c r="BX87" s="16">
        <v>9280</v>
      </c>
      <c r="BY87" s="16">
        <v>9130</v>
      </c>
      <c r="BZ87" s="16">
        <v>6567</v>
      </c>
      <c r="CA87" s="16">
        <v>8899</v>
      </c>
      <c r="CB87" s="16">
        <v>4485</v>
      </c>
      <c r="CC87" s="16">
        <v>7993</v>
      </c>
      <c r="CD87" s="16">
        <v>8763</v>
      </c>
      <c r="CE87" s="16">
        <v>9149</v>
      </c>
      <c r="CF87" s="16">
        <v>6658</v>
      </c>
      <c r="CG87" s="16">
        <v>7379</v>
      </c>
      <c r="CH87" s="21">
        <v>3</v>
      </c>
      <c r="CI87" s="21">
        <v>28</v>
      </c>
      <c r="CJ87" s="21">
        <v>47</v>
      </c>
      <c r="CK87" s="21">
        <v>21</v>
      </c>
      <c r="CL87" s="21">
        <v>21</v>
      </c>
      <c r="CM87" s="21">
        <v>5</v>
      </c>
      <c r="CN87" s="21">
        <v>0</v>
      </c>
      <c r="CO87" s="21">
        <v>59</v>
      </c>
      <c r="CP87" s="21">
        <v>66</v>
      </c>
      <c r="CQ87" s="21">
        <v>0</v>
      </c>
      <c r="CR87" s="21">
        <v>8703</v>
      </c>
      <c r="CS87" s="21">
        <v>16296</v>
      </c>
      <c r="CT87" s="21">
        <v>18043</v>
      </c>
      <c r="CU87" s="21">
        <v>18279</v>
      </c>
      <c r="CV87" s="21">
        <v>13225</v>
      </c>
      <c r="CW87" s="21">
        <v>16278</v>
      </c>
      <c r="CX87" s="21">
        <v>46397</v>
      </c>
      <c r="CY87" s="21">
        <v>44427</v>
      </c>
      <c r="CZ87" s="19">
        <v>252</v>
      </c>
      <c r="DA87" t="s">
        <v>8230</v>
      </c>
      <c r="DB87" t="s">
        <v>9</v>
      </c>
      <c r="DD87">
        <v>13.280212483399733</v>
      </c>
      <c r="DE87">
        <v>14.225057654589735</v>
      </c>
      <c r="DF87">
        <v>0.94484517119000166</v>
      </c>
    </row>
    <row r="88" spans="1:110" x14ac:dyDescent="0.25">
      <c r="A88" t="s">
        <v>224</v>
      </c>
      <c r="B88" t="s">
        <v>3237</v>
      </c>
      <c r="C88" t="s">
        <v>3367</v>
      </c>
      <c r="D88" t="s">
        <v>211</v>
      </c>
      <c r="E88" s="17">
        <v>343603</v>
      </c>
      <c r="F88" s="17">
        <v>347739</v>
      </c>
      <c r="G88" s="17">
        <v>351786</v>
      </c>
      <c r="H88" s="17">
        <v>355200</v>
      </c>
      <c r="I88" s="17">
        <v>359571</v>
      </c>
      <c r="J88" s="17">
        <v>364795</v>
      </c>
      <c r="K88" s="17">
        <v>367801</v>
      </c>
      <c r="L88" s="17">
        <v>371862</v>
      </c>
      <c r="M88" s="17">
        <v>375648</v>
      </c>
      <c r="N88" s="17">
        <v>378684</v>
      </c>
      <c r="O88" s="17">
        <v>382497</v>
      </c>
      <c r="P88" s="17">
        <v>386554</v>
      </c>
      <c r="Q88" s="17">
        <v>387205</v>
      </c>
      <c r="R88" s="17">
        <v>388064</v>
      </c>
      <c r="S88" s="17">
        <v>389208</v>
      </c>
      <c r="T88" s="17">
        <v>391139</v>
      </c>
      <c r="U88" s="18">
        <v>319</v>
      </c>
      <c r="V88" s="18">
        <v>395</v>
      </c>
      <c r="W88" s="18">
        <v>388</v>
      </c>
      <c r="X88" s="18">
        <v>363</v>
      </c>
      <c r="Y88" s="18">
        <v>463</v>
      </c>
      <c r="Z88" s="18">
        <v>555</v>
      </c>
      <c r="AA88" s="18">
        <v>792</v>
      </c>
      <c r="AB88" s="18">
        <v>844</v>
      </c>
      <c r="AC88" s="18">
        <v>827</v>
      </c>
      <c r="AD88" s="18">
        <v>992</v>
      </c>
      <c r="AE88" s="18">
        <v>1054</v>
      </c>
      <c r="AF88" s="18">
        <v>970</v>
      </c>
      <c r="AG88" s="18">
        <v>969</v>
      </c>
      <c r="AH88" s="18">
        <v>821</v>
      </c>
      <c r="AI88" s="18">
        <v>780</v>
      </c>
      <c r="AJ88" s="18">
        <v>640</v>
      </c>
      <c r="AK88" s="23">
        <v>9.283970163240717</v>
      </c>
      <c r="AL88" s="23">
        <v>11.359094033168555</v>
      </c>
      <c r="AM88" s="23">
        <v>11.029432666450626</v>
      </c>
      <c r="AN88" s="23">
        <v>10.219594594594595</v>
      </c>
      <c r="AO88" s="23">
        <v>12.876455553979604</v>
      </c>
      <c r="AP88" s="23">
        <v>15.214024315026247</v>
      </c>
      <c r="AQ88" s="23">
        <v>21.533383541643445</v>
      </c>
      <c r="AR88" s="23">
        <v>22.69659174640055</v>
      </c>
      <c r="AS88" s="23">
        <v>22.015290910639749</v>
      </c>
      <c r="AT88" s="23">
        <v>26.195983986648496</v>
      </c>
      <c r="AU88" s="23">
        <v>27.555771679255002</v>
      </c>
      <c r="AV88" s="23">
        <v>25.09351862870388</v>
      </c>
      <c r="AW88" s="23">
        <v>25.025503286372849</v>
      </c>
      <c r="AX88" s="23">
        <v>21.15630411478519</v>
      </c>
      <c r="AY88" s="23">
        <v>20.040698032928407</v>
      </c>
      <c r="AZ88" s="23">
        <v>16.36246960799102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4</v>
      </c>
      <c r="BI88" s="20">
        <v>7</v>
      </c>
      <c r="BJ88" s="20">
        <v>59</v>
      </c>
      <c r="BK88" s="20">
        <v>94</v>
      </c>
      <c r="BL88" s="20">
        <v>87</v>
      </c>
      <c r="BM88" s="20">
        <v>42</v>
      </c>
      <c r="BN88" s="20">
        <v>18</v>
      </c>
      <c r="BO88" s="20">
        <v>3</v>
      </c>
      <c r="BP88" s="20">
        <v>10</v>
      </c>
      <c r="BQ88" s="20">
        <v>82</v>
      </c>
      <c r="BR88" s="20">
        <v>93</v>
      </c>
      <c r="BS88" s="20">
        <v>85</v>
      </c>
      <c r="BT88" s="20">
        <v>41</v>
      </c>
      <c r="BU88" s="20">
        <v>15</v>
      </c>
      <c r="BV88" s="16">
        <v>22889</v>
      </c>
      <c r="BW88" s="16">
        <v>37997</v>
      </c>
      <c r="BX88" s="16">
        <v>34363</v>
      </c>
      <c r="BY88" s="16">
        <v>34534</v>
      </c>
      <c r="BZ88" s="16">
        <v>28177</v>
      </c>
      <c r="CA88" s="16">
        <v>42311</v>
      </c>
      <c r="CB88" s="16">
        <v>24026</v>
      </c>
      <c r="CC88" s="16">
        <v>36164</v>
      </c>
      <c r="CD88" s="16">
        <v>36132</v>
      </c>
      <c r="CE88" s="16">
        <v>33129</v>
      </c>
      <c r="CF88" s="16">
        <v>27640</v>
      </c>
      <c r="CG88" s="16">
        <v>33777</v>
      </c>
      <c r="CH88" s="21">
        <v>17</v>
      </c>
      <c r="CI88" s="21">
        <v>141</v>
      </c>
      <c r="CJ88" s="21">
        <v>187</v>
      </c>
      <c r="CK88" s="21">
        <v>172</v>
      </c>
      <c r="CL88" s="21">
        <v>83</v>
      </c>
      <c r="CM88" s="21">
        <v>33</v>
      </c>
      <c r="CN88" s="21">
        <v>7</v>
      </c>
      <c r="CO88" s="21">
        <v>311</v>
      </c>
      <c r="CP88" s="21">
        <v>329</v>
      </c>
      <c r="CQ88" s="21">
        <v>0</v>
      </c>
      <c r="CR88" s="21">
        <v>46915</v>
      </c>
      <c r="CS88" s="21">
        <v>74161</v>
      </c>
      <c r="CT88" s="21">
        <v>70495</v>
      </c>
      <c r="CU88" s="21">
        <v>67663</v>
      </c>
      <c r="CV88" s="21">
        <v>55817</v>
      </c>
      <c r="CW88" s="21">
        <v>76088</v>
      </c>
      <c r="CX88" s="21">
        <v>200271</v>
      </c>
      <c r="CY88" s="21">
        <v>190868</v>
      </c>
      <c r="CZ88" s="19">
        <v>194</v>
      </c>
      <c r="DA88" t="s">
        <v>8172</v>
      </c>
      <c r="DB88" t="s">
        <v>9</v>
      </c>
      <c r="DD88">
        <v>16.293983276400443</v>
      </c>
      <c r="DE88">
        <v>16.427740411742089</v>
      </c>
      <c r="DF88">
        <v>0.13375713534164646</v>
      </c>
    </row>
    <row r="89" spans="1:110" x14ac:dyDescent="0.25">
      <c r="A89" t="s">
        <v>489</v>
      </c>
      <c r="B89" t="s">
        <v>3030</v>
      </c>
      <c r="C89" t="s">
        <v>466</v>
      </c>
      <c r="D89" t="s">
        <v>51</v>
      </c>
      <c r="E89" s="17">
        <v>100768</v>
      </c>
      <c r="F89" s="17">
        <v>101647</v>
      </c>
      <c r="G89" s="17">
        <v>103131</v>
      </c>
      <c r="H89" s="17">
        <v>104359</v>
      </c>
      <c r="I89" s="17">
        <v>105708</v>
      </c>
      <c r="J89" s="17">
        <v>107158</v>
      </c>
      <c r="K89" s="17">
        <v>108772</v>
      </c>
      <c r="L89" s="17">
        <v>110191</v>
      </c>
      <c r="M89" s="17">
        <v>111590</v>
      </c>
      <c r="N89" s="17">
        <v>112393</v>
      </c>
      <c r="O89" s="17">
        <v>113626</v>
      </c>
      <c r="P89" s="17">
        <v>114888</v>
      </c>
      <c r="Q89" s="17">
        <v>115774</v>
      </c>
      <c r="R89" s="17">
        <v>116437</v>
      </c>
      <c r="S89" s="17">
        <v>117368</v>
      </c>
      <c r="T89" s="17">
        <v>117890</v>
      </c>
      <c r="U89" s="18">
        <v>69</v>
      </c>
      <c r="V89" s="18">
        <v>98</v>
      </c>
      <c r="W89" s="18">
        <v>84</v>
      </c>
      <c r="X89" s="18">
        <v>86</v>
      </c>
      <c r="Y89" s="18">
        <v>140</v>
      </c>
      <c r="Z89" s="18">
        <v>243</v>
      </c>
      <c r="AA89" s="18">
        <v>352</v>
      </c>
      <c r="AB89" s="18">
        <v>305</v>
      </c>
      <c r="AC89" s="18">
        <v>350</v>
      </c>
      <c r="AD89" s="18">
        <v>478</v>
      </c>
      <c r="AE89" s="18">
        <v>398</v>
      </c>
      <c r="AF89" s="18">
        <v>341</v>
      </c>
      <c r="AG89" s="18">
        <v>315</v>
      </c>
      <c r="AH89" s="18">
        <v>293</v>
      </c>
      <c r="AI89" s="18">
        <v>285</v>
      </c>
      <c r="AJ89" s="18">
        <v>235</v>
      </c>
      <c r="AK89" s="23">
        <v>6.8474118767862819</v>
      </c>
      <c r="AL89" s="23">
        <v>9.6412092831072247</v>
      </c>
      <c r="AM89" s="23">
        <v>8.1449806556709419</v>
      </c>
      <c r="AN89" s="23">
        <v>8.2407842160235347</v>
      </c>
      <c r="AO89" s="23">
        <v>13.244030726151285</v>
      </c>
      <c r="AP89" s="23">
        <v>22.6767950129715</v>
      </c>
      <c r="AQ89" s="23">
        <v>32.361269444342291</v>
      </c>
      <c r="AR89" s="23">
        <v>27.67921155085261</v>
      </c>
      <c r="AS89" s="23">
        <v>31.364817635988889</v>
      </c>
      <c r="AT89" s="23">
        <v>42.529339015775008</v>
      </c>
      <c r="AU89" s="23">
        <v>35.027194480136586</v>
      </c>
      <c r="AV89" s="23">
        <v>29.681080704686302</v>
      </c>
      <c r="AW89" s="23">
        <v>27.208181456976522</v>
      </c>
      <c r="AX89" s="23">
        <v>25.163822496285544</v>
      </c>
      <c r="AY89" s="23">
        <v>24.282598323222683</v>
      </c>
      <c r="AZ89" s="23">
        <v>19.933836627364492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8</v>
      </c>
      <c r="BJ89" s="20">
        <v>23</v>
      </c>
      <c r="BK89" s="20">
        <v>26</v>
      </c>
      <c r="BL89" s="20">
        <v>37</v>
      </c>
      <c r="BM89" s="20">
        <v>18</v>
      </c>
      <c r="BN89" s="20">
        <v>9</v>
      </c>
      <c r="BO89" s="20">
        <v>0</v>
      </c>
      <c r="BP89" s="20">
        <v>11</v>
      </c>
      <c r="BQ89" s="20">
        <v>34</v>
      </c>
      <c r="BR89" s="20">
        <v>29</v>
      </c>
      <c r="BS89" s="20">
        <v>25</v>
      </c>
      <c r="BT89" s="20">
        <v>11</v>
      </c>
      <c r="BU89" s="20">
        <v>4</v>
      </c>
      <c r="BV89" s="16">
        <v>5225</v>
      </c>
      <c r="BW89" s="16">
        <v>9009</v>
      </c>
      <c r="BX89" s="16">
        <v>10013</v>
      </c>
      <c r="BY89" s="16">
        <v>11654</v>
      </c>
      <c r="BZ89" s="16">
        <v>9355</v>
      </c>
      <c r="CA89" s="16">
        <v>15679</v>
      </c>
      <c r="CB89" s="16">
        <v>5466</v>
      </c>
      <c r="CC89" s="16">
        <v>8565</v>
      </c>
      <c r="CD89" s="16">
        <v>9552</v>
      </c>
      <c r="CE89" s="16">
        <v>11262</v>
      </c>
      <c r="CF89" s="16">
        <v>9049</v>
      </c>
      <c r="CG89" s="16">
        <v>13061</v>
      </c>
      <c r="CH89" s="21">
        <v>19</v>
      </c>
      <c r="CI89" s="21">
        <v>57</v>
      </c>
      <c r="CJ89" s="21">
        <v>55</v>
      </c>
      <c r="CK89" s="21">
        <v>62</v>
      </c>
      <c r="CL89" s="21">
        <v>29</v>
      </c>
      <c r="CM89" s="21">
        <v>13</v>
      </c>
      <c r="CN89" s="21">
        <v>0</v>
      </c>
      <c r="CO89" s="21">
        <v>121</v>
      </c>
      <c r="CP89" s="21">
        <v>114</v>
      </c>
      <c r="CQ89" s="21">
        <v>0</v>
      </c>
      <c r="CR89" s="21">
        <v>10691</v>
      </c>
      <c r="CS89" s="21">
        <v>17574</v>
      </c>
      <c r="CT89" s="21">
        <v>19565</v>
      </c>
      <c r="CU89" s="21">
        <v>22916</v>
      </c>
      <c r="CV89" s="21">
        <v>18404</v>
      </c>
      <c r="CW89" s="21">
        <v>28740</v>
      </c>
      <c r="CX89" s="21">
        <v>60935</v>
      </c>
      <c r="CY89" s="21">
        <v>56955</v>
      </c>
      <c r="CZ89" s="19">
        <v>108</v>
      </c>
      <c r="DA89" t="s">
        <v>8086</v>
      </c>
      <c r="DB89" t="s">
        <v>9</v>
      </c>
      <c r="DD89">
        <v>21.244842419453956</v>
      </c>
      <c r="DE89">
        <v>18.708459834249613</v>
      </c>
      <c r="DF89">
        <v>-2.5363825852043433</v>
      </c>
    </row>
    <row r="90" spans="1:110" x14ac:dyDescent="0.25">
      <c r="A90" t="s">
        <v>1274</v>
      </c>
      <c r="B90" t="s">
        <v>3109</v>
      </c>
      <c r="C90" t="s">
        <v>481</v>
      </c>
      <c r="D90" t="s">
        <v>51</v>
      </c>
      <c r="E90" s="17">
        <v>94199</v>
      </c>
      <c r="F90" s="17">
        <v>95279</v>
      </c>
      <c r="G90" s="17">
        <v>95815</v>
      </c>
      <c r="H90" s="17">
        <v>96936</v>
      </c>
      <c r="I90" s="17">
        <v>97631</v>
      </c>
      <c r="J90" s="17">
        <v>99104</v>
      </c>
      <c r="K90" s="17">
        <v>100275</v>
      </c>
      <c r="L90" s="17">
        <v>101488</v>
      </c>
      <c r="M90" s="17">
        <v>102789</v>
      </c>
      <c r="N90" s="17">
        <v>103361</v>
      </c>
      <c r="O90" s="17">
        <v>103899</v>
      </c>
      <c r="P90" s="17">
        <v>104820</v>
      </c>
      <c r="Q90" s="17">
        <v>105548</v>
      </c>
      <c r="R90" s="17">
        <v>106569</v>
      </c>
      <c r="S90" s="17">
        <v>107583</v>
      </c>
      <c r="T90" s="17">
        <v>108967</v>
      </c>
      <c r="U90" s="18">
        <v>65</v>
      </c>
      <c r="V90" s="18">
        <v>106</v>
      </c>
      <c r="W90" s="18">
        <v>82</v>
      </c>
      <c r="X90" s="18">
        <v>100</v>
      </c>
      <c r="Y90" s="18">
        <v>133</v>
      </c>
      <c r="Z90" s="18">
        <v>181</v>
      </c>
      <c r="AA90" s="18">
        <v>318</v>
      </c>
      <c r="AB90" s="18">
        <v>284</v>
      </c>
      <c r="AC90" s="18">
        <v>261</v>
      </c>
      <c r="AD90" s="18">
        <v>408</v>
      </c>
      <c r="AE90" s="18">
        <v>392</v>
      </c>
      <c r="AF90" s="18">
        <v>411</v>
      </c>
      <c r="AG90" s="18">
        <v>400</v>
      </c>
      <c r="AH90" s="18">
        <v>286</v>
      </c>
      <c r="AI90" s="18">
        <v>255</v>
      </c>
      <c r="AJ90" s="18">
        <v>253</v>
      </c>
      <c r="AK90" s="23">
        <v>6.9002855656641788</v>
      </c>
      <c r="AL90" s="23">
        <v>11.125221717272431</v>
      </c>
      <c r="AM90" s="23">
        <v>8.5581589521473678</v>
      </c>
      <c r="AN90" s="23">
        <v>10.31608483948172</v>
      </c>
      <c r="AO90" s="23">
        <v>13.622722291075581</v>
      </c>
      <c r="AP90" s="23">
        <v>18.263642234420406</v>
      </c>
      <c r="AQ90" s="23">
        <v>31.712789827973076</v>
      </c>
      <c r="AR90" s="23">
        <v>27.983603972883497</v>
      </c>
      <c r="AS90" s="23">
        <v>25.391822082129408</v>
      </c>
      <c r="AT90" s="23">
        <v>39.473302309381687</v>
      </c>
      <c r="AU90" s="23">
        <v>37.728948305565979</v>
      </c>
      <c r="AV90" s="23">
        <v>39.210074413279905</v>
      </c>
      <c r="AW90" s="23">
        <v>37.897449501648538</v>
      </c>
      <c r="AX90" s="23">
        <v>26.837072694686071</v>
      </c>
      <c r="AY90" s="23">
        <v>23.702629597613004</v>
      </c>
      <c r="AZ90" s="23">
        <v>23.218038488716768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3</v>
      </c>
      <c r="BJ90" s="20">
        <v>33</v>
      </c>
      <c r="BK90" s="20">
        <v>31</v>
      </c>
      <c r="BL90" s="20">
        <v>23</v>
      </c>
      <c r="BM90" s="20">
        <v>12</v>
      </c>
      <c r="BN90" s="20">
        <v>10</v>
      </c>
      <c r="BO90" s="20">
        <v>0</v>
      </c>
      <c r="BP90" s="20">
        <v>7</v>
      </c>
      <c r="BQ90" s="20">
        <v>44</v>
      </c>
      <c r="BR90" s="20">
        <v>35</v>
      </c>
      <c r="BS90" s="20">
        <v>31</v>
      </c>
      <c r="BT90" s="20">
        <v>17</v>
      </c>
      <c r="BU90" s="20">
        <v>7</v>
      </c>
      <c r="BV90" s="16">
        <v>4679</v>
      </c>
      <c r="BW90" s="16">
        <v>7407</v>
      </c>
      <c r="BX90" s="16">
        <v>7633</v>
      </c>
      <c r="BY90" s="16">
        <v>9638</v>
      </c>
      <c r="BZ90" s="16">
        <v>8784</v>
      </c>
      <c r="CA90" s="16">
        <v>17226</v>
      </c>
      <c r="CB90" s="16">
        <v>5165</v>
      </c>
      <c r="CC90" s="16">
        <v>7838</v>
      </c>
      <c r="CD90" s="16">
        <v>7630</v>
      </c>
      <c r="CE90" s="16">
        <v>9527</v>
      </c>
      <c r="CF90" s="16">
        <v>8216</v>
      </c>
      <c r="CG90" s="16">
        <v>15224</v>
      </c>
      <c r="CH90" s="21">
        <v>10</v>
      </c>
      <c r="CI90" s="21">
        <v>77</v>
      </c>
      <c r="CJ90" s="21">
        <v>66</v>
      </c>
      <c r="CK90" s="21">
        <v>54</v>
      </c>
      <c r="CL90" s="21">
        <v>29</v>
      </c>
      <c r="CM90" s="21">
        <v>17</v>
      </c>
      <c r="CN90" s="21">
        <v>0</v>
      </c>
      <c r="CO90" s="21">
        <v>112</v>
      </c>
      <c r="CP90" s="21">
        <v>141</v>
      </c>
      <c r="CQ90" s="21">
        <v>0</v>
      </c>
      <c r="CR90" s="21">
        <v>9844</v>
      </c>
      <c r="CS90" s="21">
        <v>15245</v>
      </c>
      <c r="CT90" s="21">
        <v>15263</v>
      </c>
      <c r="CU90" s="21">
        <v>19165</v>
      </c>
      <c r="CV90" s="21">
        <v>17000</v>
      </c>
      <c r="CW90" s="21">
        <v>32450</v>
      </c>
      <c r="CX90" s="21">
        <v>55367</v>
      </c>
      <c r="CY90" s="21">
        <v>53600</v>
      </c>
      <c r="CZ90" s="19">
        <v>52</v>
      </c>
      <c r="DA90" t="s">
        <v>8040</v>
      </c>
      <c r="DB90" t="s">
        <v>8480</v>
      </c>
      <c r="DD90">
        <v>20.8955223880597</v>
      </c>
      <c r="DE90">
        <v>25.466433073852656</v>
      </c>
      <c r="DF90">
        <v>4.5709106857929562</v>
      </c>
    </row>
    <row r="91" spans="1:110" x14ac:dyDescent="0.25">
      <c r="A91" t="s">
        <v>1143</v>
      </c>
      <c r="B91" t="s">
        <v>3247</v>
      </c>
      <c r="C91" t="s">
        <v>3369</v>
      </c>
      <c r="D91" t="s">
        <v>355</v>
      </c>
      <c r="E91" s="17">
        <v>204966</v>
      </c>
      <c r="F91" s="17">
        <v>210588</v>
      </c>
      <c r="G91" s="17">
        <v>210333</v>
      </c>
      <c r="H91" s="17">
        <v>207886</v>
      </c>
      <c r="I91" s="17">
        <v>207473</v>
      </c>
      <c r="J91" s="17">
        <v>209259</v>
      </c>
      <c r="K91" s="17">
        <v>213496</v>
      </c>
      <c r="L91" s="17">
        <v>218837</v>
      </c>
      <c r="M91" s="17">
        <v>225111</v>
      </c>
      <c r="N91" s="17">
        <v>230622</v>
      </c>
      <c r="O91" s="17">
        <v>235775</v>
      </c>
      <c r="P91" s="17">
        <v>241792</v>
      </c>
      <c r="Q91" s="17">
        <v>242992</v>
      </c>
      <c r="R91" s="17">
        <v>244716</v>
      </c>
      <c r="S91" s="17">
        <v>246746</v>
      </c>
      <c r="T91" s="17">
        <v>248998</v>
      </c>
      <c r="U91" s="18">
        <v>61</v>
      </c>
      <c r="V91" s="18">
        <v>65</v>
      </c>
      <c r="W91" s="18">
        <v>58</v>
      </c>
      <c r="X91" s="18">
        <v>87</v>
      </c>
      <c r="Y91" s="18">
        <v>124</v>
      </c>
      <c r="Z91" s="18">
        <v>157</v>
      </c>
      <c r="AA91" s="18">
        <v>362</v>
      </c>
      <c r="AB91" s="18">
        <v>351</v>
      </c>
      <c r="AC91" s="18">
        <v>278</v>
      </c>
      <c r="AD91" s="18">
        <v>320</v>
      </c>
      <c r="AE91" s="18">
        <v>349</v>
      </c>
      <c r="AF91" s="18">
        <v>336</v>
      </c>
      <c r="AG91" s="18">
        <v>304</v>
      </c>
      <c r="AH91" s="18">
        <v>247</v>
      </c>
      <c r="AI91" s="18">
        <v>255</v>
      </c>
      <c r="AJ91" s="18">
        <v>260</v>
      </c>
      <c r="AK91" s="23">
        <v>2.9761033537269594</v>
      </c>
      <c r="AL91" s="23">
        <v>3.0865956274811479</v>
      </c>
      <c r="AM91" s="23">
        <v>2.7575321038543645</v>
      </c>
      <c r="AN91" s="23">
        <v>4.1849860019433729</v>
      </c>
      <c r="AO91" s="23">
        <v>5.9766813031093209</v>
      </c>
      <c r="AP91" s="23">
        <v>7.5026641625927679</v>
      </c>
      <c r="AQ91" s="23">
        <v>16.95582118634541</v>
      </c>
      <c r="AR91" s="23">
        <v>16.039335212966726</v>
      </c>
      <c r="AS91" s="23">
        <v>12.349463153733048</v>
      </c>
      <c r="AT91" s="23">
        <v>13.875519247946857</v>
      </c>
      <c r="AU91" s="23">
        <v>14.802247905842435</v>
      </c>
      <c r="AV91" s="23">
        <v>13.896241397564848</v>
      </c>
      <c r="AW91" s="23">
        <v>12.510699940738791</v>
      </c>
      <c r="AX91" s="23">
        <v>10.093332679514214</v>
      </c>
      <c r="AY91" s="23">
        <v>10.334514034675333</v>
      </c>
      <c r="AZ91" s="23">
        <v>10.441850938561757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1</v>
      </c>
      <c r="BI91" s="20">
        <v>4</v>
      </c>
      <c r="BJ91" s="20">
        <v>17</v>
      </c>
      <c r="BK91" s="20">
        <v>36</v>
      </c>
      <c r="BL91" s="20">
        <v>41</v>
      </c>
      <c r="BM91" s="20">
        <v>26</v>
      </c>
      <c r="BN91" s="20">
        <v>5</v>
      </c>
      <c r="BO91" s="20">
        <v>1</v>
      </c>
      <c r="BP91" s="20">
        <v>2</v>
      </c>
      <c r="BQ91" s="20">
        <v>25</v>
      </c>
      <c r="BR91" s="20">
        <v>32</v>
      </c>
      <c r="BS91" s="20">
        <v>45</v>
      </c>
      <c r="BT91" s="20">
        <v>19</v>
      </c>
      <c r="BU91" s="20">
        <v>6</v>
      </c>
      <c r="BV91" s="16">
        <v>13199</v>
      </c>
      <c r="BW91" s="16">
        <v>29686</v>
      </c>
      <c r="BX91" s="16">
        <v>23650</v>
      </c>
      <c r="BY91" s="16">
        <v>20800</v>
      </c>
      <c r="BZ91" s="16">
        <v>15863</v>
      </c>
      <c r="CA91" s="16">
        <v>20016</v>
      </c>
      <c r="CB91" s="16">
        <v>15260</v>
      </c>
      <c r="CC91" s="16">
        <v>32746</v>
      </c>
      <c r="CD91" s="16">
        <v>25197</v>
      </c>
      <c r="CE91" s="16">
        <v>20372</v>
      </c>
      <c r="CF91" s="16">
        <v>15594</v>
      </c>
      <c r="CG91" s="16">
        <v>16615</v>
      </c>
      <c r="CH91" s="21">
        <v>6</v>
      </c>
      <c r="CI91" s="21">
        <v>42</v>
      </c>
      <c r="CJ91" s="21">
        <v>68</v>
      </c>
      <c r="CK91" s="21">
        <v>86</v>
      </c>
      <c r="CL91" s="21">
        <v>45</v>
      </c>
      <c r="CM91" s="21">
        <v>11</v>
      </c>
      <c r="CN91" s="21">
        <v>2</v>
      </c>
      <c r="CO91" s="21">
        <v>130</v>
      </c>
      <c r="CP91" s="21">
        <v>130</v>
      </c>
      <c r="CQ91" s="21">
        <v>0</v>
      </c>
      <c r="CR91" s="21">
        <v>28459</v>
      </c>
      <c r="CS91" s="21">
        <v>62432</v>
      </c>
      <c r="CT91" s="21">
        <v>48847</v>
      </c>
      <c r="CU91" s="21">
        <v>41172</v>
      </c>
      <c r="CV91" s="21">
        <v>31457</v>
      </c>
      <c r="CW91" s="21">
        <v>36631</v>
      </c>
      <c r="CX91" s="21">
        <v>123214</v>
      </c>
      <c r="CY91" s="21">
        <v>125784</v>
      </c>
      <c r="CZ91" s="19">
        <v>321</v>
      </c>
      <c r="DA91" t="s">
        <v>8299</v>
      </c>
      <c r="DB91" t="s">
        <v>8481</v>
      </c>
      <c r="DD91">
        <v>10.335177765057558</v>
      </c>
      <c r="DE91">
        <v>10.550749103186325</v>
      </c>
      <c r="DF91">
        <v>0.2155713381287665</v>
      </c>
    </row>
    <row r="92" spans="1:110" x14ac:dyDescent="0.25">
      <c r="A92" t="s">
        <v>589</v>
      </c>
      <c r="B92" t="s">
        <v>3031</v>
      </c>
      <c r="C92" t="s">
        <v>466</v>
      </c>
      <c r="D92" t="s">
        <v>51</v>
      </c>
      <c r="E92" s="17">
        <v>53965</v>
      </c>
      <c r="F92" s="17">
        <v>53725</v>
      </c>
      <c r="G92" s="17">
        <v>53893</v>
      </c>
      <c r="H92" s="17">
        <v>54193</v>
      </c>
      <c r="I92" s="17">
        <v>54603</v>
      </c>
      <c r="J92" s="17">
        <v>55045</v>
      </c>
      <c r="K92" s="17">
        <v>55470</v>
      </c>
      <c r="L92" s="17">
        <v>55720</v>
      </c>
      <c r="M92" s="17">
        <v>56265</v>
      </c>
      <c r="N92" s="17">
        <v>56992</v>
      </c>
      <c r="O92" s="17">
        <v>57657</v>
      </c>
      <c r="P92" s="17">
        <v>58296</v>
      </c>
      <c r="Q92" s="17">
        <v>58601</v>
      </c>
      <c r="R92" s="17">
        <v>59064</v>
      </c>
      <c r="S92" s="17">
        <v>60028</v>
      </c>
      <c r="T92" s="17">
        <v>60245</v>
      </c>
      <c r="U92" s="18">
        <v>19</v>
      </c>
      <c r="V92" s="18">
        <v>29</v>
      </c>
      <c r="W92" s="18">
        <v>23</v>
      </c>
      <c r="X92" s="18">
        <v>35</v>
      </c>
      <c r="Y92" s="18">
        <v>37</v>
      </c>
      <c r="Z92" s="18">
        <v>83</v>
      </c>
      <c r="AA92" s="18">
        <v>114</v>
      </c>
      <c r="AB92" s="18">
        <v>97</v>
      </c>
      <c r="AC92" s="18">
        <v>101</v>
      </c>
      <c r="AD92" s="18">
        <v>141</v>
      </c>
      <c r="AE92" s="18">
        <v>116</v>
      </c>
      <c r="AF92" s="18">
        <v>96</v>
      </c>
      <c r="AG92" s="18">
        <v>79</v>
      </c>
      <c r="AH92" s="18">
        <v>110</v>
      </c>
      <c r="AI92" s="18">
        <v>86</v>
      </c>
      <c r="AJ92" s="18">
        <v>72</v>
      </c>
      <c r="AK92" s="23">
        <v>3.5208005188548133</v>
      </c>
      <c r="AL92" s="23">
        <v>5.3978594695207081</v>
      </c>
      <c r="AM92" s="23">
        <v>4.267715658805411</v>
      </c>
      <c r="AN92" s="23">
        <v>6.4583986861771816</v>
      </c>
      <c r="AO92" s="23">
        <v>6.7761844587293734</v>
      </c>
      <c r="AP92" s="23">
        <v>15.078572077391225</v>
      </c>
      <c r="AQ92" s="23">
        <v>20.55164954029205</v>
      </c>
      <c r="AR92" s="23">
        <v>17.408470926058865</v>
      </c>
      <c r="AS92" s="23">
        <v>17.950768683906514</v>
      </c>
      <c r="AT92" s="23">
        <v>24.740314430095452</v>
      </c>
      <c r="AU92" s="23">
        <v>20.118979482109719</v>
      </c>
      <c r="AV92" s="23">
        <v>16.467682173734048</v>
      </c>
      <c r="AW92" s="23">
        <v>13.480998617771027</v>
      </c>
      <c r="AX92" s="23">
        <v>18.623865637274818</v>
      </c>
      <c r="AY92" s="23">
        <v>14.326647564469914</v>
      </c>
      <c r="AZ92" s="23">
        <v>11.951199269648935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1</v>
      </c>
      <c r="BJ92" s="20">
        <v>3</v>
      </c>
      <c r="BK92" s="20">
        <v>8</v>
      </c>
      <c r="BL92" s="20">
        <v>8</v>
      </c>
      <c r="BM92" s="20">
        <v>4</v>
      </c>
      <c r="BN92" s="20">
        <v>2</v>
      </c>
      <c r="BO92" s="20">
        <v>0</v>
      </c>
      <c r="BP92" s="20">
        <v>2</v>
      </c>
      <c r="BQ92" s="20">
        <v>13</v>
      </c>
      <c r="BR92" s="20">
        <v>16</v>
      </c>
      <c r="BS92" s="20">
        <v>9</v>
      </c>
      <c r="BT92" s="20">
        <v>3</v>
      </c>
      <c r="BU92" s="20">
        <v>3</v>
      </c>
      <c r="BV92" s="16">
        <v>2647</v>
      </c>
      <c r="BW92" s="16">
        <v>4483</v>
      </c>
      <c r="BX92" s="16">
        <v>5060</v>
      </c>
      <c r="BY92" s="16">
        <v>6056</v>
      </c>
      <c r="BZ92" s="16">
        <v>4552</v>
      </c>
      <c r="CA92" s="16">
        <v>8583</v>
      </c>
      <c r="CB92" s="16">
        <v>2755</v>
      </c>
      <c r="CC92" s="16">
        <v>4286</v>
      </c>
      <c r="CD92" s="16">
        <v>4773</v>
      </c>
      <c r="CE92" s="16">
        <v>5835</v>
      </c>
      <c r="CF92" s="16">
        <v>4380</v>
      </c>
      <c r="CG92" s="16">
        <v>6835</v>
      </c>
      <c r="CH92" s="21">
        <v>3</v>
      </c>
      <c r="CI92" s="21">
        <v>16</v>
      </c>
      <c r="CJ92" s="21">
        <v>24</v>
      </c>
      <c r="CK92" s="21">
        <v>17</v>
      </c>
      <c r="CL92" s="21">
        <v>7</v>
      </c>
      <c r="CM92" s="21">
        <v>5</v>
      </c>
      <c r="CN92" s="21">
        <v>0</v>
      </c>
      <c r="CO92" s="21">
        <v>26</v>
      </c>
      <c r="CP92" s="21">
        <v>46</v>
      </c>
      <c r="CQ92" s="21">
        <v>0</v>
      </c>
      <c r="CR92" s="21">
        <v>5402</v>
      </c>
      <c r="CS92" s="21">
        <v>8769</v>
      </c>
      <c r="CT92" s="21">
        <v>9833</v>
      </c>
      <c r="CU92" s="21">
        <v>11891</v>
      </c>
      <c r="CV92" s="21">
        <v>8932</v>
      </c>
      <c r="CW92" s="21">
        <v>15418</v>
      </c>
      <c r="CX92" s="21">
        <v>31381</v>
      </c>
      <c r="CY92" s="21">
        <v>28864</v>
      </c>
      <c r="CZ92" s="19">
        <v>302</v>
      </c>
      <c r="DA92" t="s">
        <v>8280</v>
      </c>
      <c r="DB92" t="s">
        <v>8481</v>
      </c>
      <c r="DD92">
        <v>9.0077605321507761</v>
      </c>
      <c r="DE92">
        <v>14.658551352729358</v>
      </c>
      <c r="DF92">
        <v>5.6507908205785817</v>
      </c>
    </row>
    <row r="93" spans="1:110" x14ac:dyDescent="0.25">
      <c r="A93" t="s">
        <v>506</v>
      </c>
      <c r="B93" t="s">
        <v>3330</v>
      </c>
      <c r="C93" t="s">
        <v>491</v>
      </c>
      <c r="D93" t="s">
        <v>491</v>
      </c>
      <c r="E93" s="17">
        <v>98687</v>
      </c>
      <c r="F93" s="17">
        <v>99131</v>
      </c>
      <c r="G93" s="17">
        <v>100076</v>
      </c>
      <c r="H93" s="17">
        <v>101244</v>
      </c>
      <c r="I93" s="17">
        <v>102172</v>
      </c>
      <c r="J93" s="17">
        <v>103141</v>
      </c>
      <c r="K93" s="17">
        <v>104459</v>
      </c>
      <c r="L93" s="17">
        <v>106225</v>
      </c>
      <c r="M93" s="17">
        <v>107569</v>
      </c>
      <c r="N93" s="17">
        <v>108552</v>
      </c>
      <c r="O93" s="17">
        <v>109481</v>
      </c>
      <c r="P93" s="17">
        <v>110509</v>
      </c>
      <c r="Q93" s="17">
        <v>110834</v>
      </c>
      <c r="R93" s="17">
        <v>111450</v>
      </c>
      <c r="S93" s="17">
        <v>112178</v>
      </c>
      <c r="T93" s="17">
        <v>113059</v>
      </c>
      <c r="U93" s="18">
        <v>73</v>
      </c>
      <c r="V93" s="18">
        <v>86</v>
      </c>
      <c r="W93" s="18">
        <v>87</v>
      </c>
      <c r="X93" s="18">
        <v>86</v>
      </c>
      <c r="Y93" s="18">
        <v>98</v>
      </c>
      <c r="Z93" s="18">
        <v>113</v>
      </c>
      <c r="AA93" s="18">
        <v>249</v>
      </c>
      <c r="AB93" s="18">
        <v>238</v>
      </c>
      <c r="AC93" s="18">
        <v>273</v>
      </c>
      <c r="AD93" s="18">
        <v>421</v>
      </c>
      <c r="AE93" s="18">
        <v>373</v>
      </c>
      <c r="AF93" s="18">
        <v>337</v>
      </c>
      <c r="AG93" s="18">
        <v>278</v>
      </c>
      <c r="AH93" s="18">
        <v>274</v>
      </c>
      <c r="AI93" s="18">
        <v>258</v>
      </c>
      <c r="AJ93" s="18">
        <v>247</v>
      </c>
      <c r="AK93" s="23">
        <v>7.3971242412881129</v>
      </c>
      <c r="AL93" s="23">
        <v>8.6753891315531977</v>
      </c>
      <c r="AM93" s="23">
        <v>8.6933930213038089</v>
      </c>
      <c r="AN93" s="23">
        <v>8.4943305282288328</v>
      </c>
      <c r="AO93" s="23">
        <v>9.5916689503973682</v>
      </c>
      <c r="AP93" s="23">
        <v>10.955875936824347</v>
      </c>
      <c r="AQ93" s="23">
        <v>23.837103552590012</v>
      </c>
      <c r="AR93" s="23">
        <v>22.405271828665569</v>
      </c>
      <c r="AS93" s="23">
        <v>25.379059022580854</v>
      </c>
      <c r="AT93" s="23">
        <v>38.78325595106493</v>
      </c>
      <c r="AU93" s="23">
        <v>34.069838602131874</v>
      </c>
      <c r="AV93" s="23">
        <v>30.495253780235096</v>
      </c>
      <c r="AW93" s="23">
        <v>25.082555894400635</v>
      </c>
      <c r="AX93" s="23">
        <v>24.585015702108571</v>
      </c>
      <c r="AY93" s="23">
        <v>22.99916204603398</v>
      </c>
      <c r="AZ93" s="23">
        <v>21.847000238813365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5</v>
      </c>
      <c r="BJ93" s="20">
        <v>24</v>
      </c>
      <c r="BK93" s="20">
        <v>39</v>
      </c>
      <c r="BL93" s="20">
        <v>34</v>
      </c>
      <c r="BM93" s="20">
        <v>17</v>
      </c>
      <c r="BN93" s="20">
        <v>5</v>
      </c>
      <c r="BO93" s="20">
        <v>1</v>
      </c>
      <c r="BP93" s="20">
        <v>5</v>
      </c>
      <c r="BQ93" s="20">
        <v>36</v>
      </c>
      <c r="BR93" s="20">
        <v>23</v>
      </c>
      <c r="BS93" s="20">
        <v>34</v>
      </c>
      <c r="BT93" s="20">
        <v>17</v>
      </c>
      <c r="BU93" s="20">
        <v>7</v>
      </c>
      <c r="BV93" s="16">
        <v>5072</v>
      </c>
      <c r="BW93" s="16">
        <v>8613</v>
      </c>
      <c r="BX93" s="16">
        <v>8996</v>
      </c>
      <c r="BY93" s="16">
        <v>10738</v>
      </c>
      <c r="BZ93" s="16">
        <v>9015</v>
      </c>
      <c r="CA93" s="16">
        <v>15303</v>
      </c>
      <c r="CB93" s="16">
        <v>5949</v>
      </c>
      <c r="CC93" s="16">
        <v>8885</v>
      </c>
      <c r="CD93" s="16">
        <v>9034</v>
      </c>
      <c r="CE93" s="16">
        <v>10327</v>
      </c>
      <c r="CF93" s="16">
        <v>8571</v>
      </c>
      <c r="CG93" s="16">
        <v>12556</v>
      </c>
      <c r="CH93" s="21">
        <v>10</v>
      </c>
      <c r="CI93" s="21">
        <v>60</v>
      </c>
      <c r="CJ93" s="21">
        <v>62</v>
      </c>
      <c r="CK93" s="21">
        <v>68</v>
      </c>
      <c r="CL93" s="21">
        <v>34</v>
      </c>
      <c r="CM93" s="21">
        <v>12</v>
      </c>
      <c r="CN93" s="21">
        <v>1</v>
      </c>
      <c r="CO93" s="21">
        <v>124</v>
      </c>
      <c r="CP93" s="21">
        <v>123</v>
      </c>
      <c r="CQ93" s="21">
        <v>0</v>
      </c>
      <c r="CR93" s="21">
        <v>11021</v>
      </c>
      <c r="CS93" s="21">
        <v>17498</v>
      </c>
      <c r="CT93" s="21">
        <v>18030</v>
      </c>
      <c r="CU93" s="21">
        <v>21065</v>
      </c>
      <c r="CV93" s="21">
        <v>17586</v>
      </c>
      <c r="CW93" s="21">
        <v>27859</v>
      </c>
      <c r="CX93" s="21">
        <v>57737</v>
      </c>
      <c r="CY93" s="21">
        <v>55322</v>
      </c>
      <c r="CZ93" s="19">
        <v>72</v>
      </c>
      <c r="DA93" t="s">
        <v>1374</v>
      </c>
      <c r="DB93" t="s">
        <v>8480</v>
      </c>
      <c r="DD93">
        <v>22.414229420483714</v>
      </c>
      <c r="DE93">
        <v>21.303496891075049</v>
      </c>
      <c r="DF93">
        <v>-1.110732529408665</v>
      </c>
    </row>
    <row r="94" spans="1:110" x14ac:dyDescent="0.25">
      <c r="A94" t="s">
        <v>309</v>
      </c>
      <c r="B94" t="s">
        <v>2965</v>
      </c>
      <c r="C94" t="s">
        <v>58</v>
      </c>
      <c r="D94" t="s">
        <v>278</v>
      </c>
      <c r="E94" s="17">
        <v>202507</v>
      </c>
      <c r="F94" s="17">
        <v>203823</v>
      </c>
      <c r="G94" s="17">
        <v>203541</v>
      </c>
      <c r="H94" s="17">
        <v>203367</v>
      </c>
      <c r="I94" s="17">
        <v>203242</v>
      </c>
      <c r="J94" s="17">
        <v>205560</v>
      </c>
      <c r="K94" s="17">
        <v>207832</v>
      </c>
      <c r="L94" s="17">
        <v>209747</v>
      </c>
      <c r="M94" s="17">
        <v>212844</v>
      </c>
      <c r="N94" s="17">
        <v>216028</v>
      </c>
      <c r="O94" s="17">
        <v>219860</v>
      </c>
      <c r="P94" s="17">
        <v>223063</v>
      </c>
      <c r="Q94" s="17">
        <v>225704</v>
      </c>
      <c r="R94" s="17">
        <v>227451</v>
      </c>
      <c r="S94" s="17">
        <v>230125</v>
      </c>
      <c r="T94" s="17">
        <v>234027</v>
      </c>
      <c r="U94" s="18">
        <v>138</v>
      </c>
      <c r="V94" s="18">
        <v>121</v>
      </c>
      <c r="W94" s="18">
        <v>150</v>
      </c>
      <c r="X94" s="18">
        <v>249</v>
      </c>
      <c r="Y94" s="18">
        <v>339</v>
      </c>
      <c r="Z94" s="18">
        <v>373</v>
      </c>
      <c r="AA94" s="18">
        <v>636</v>
      </c>
      <c r="AB94" s="18">
        <v>683</v>
      </c>
      <c r="AC94" s="18">
        <v>571</v>
      </c>
      <c r="AD94" s="18">
        <v>676</v>
      </c>
      <c r="AE94" s="18">
        <v>597</v>
      </c>
      <c r="AF94" s="18">
        <v>556</v>
      </c>
      <c r="AG94" s="18">
        <v>430</v>
      </c>
      <c r="AH94" s="18">
        <v>386</v>
      </c>
      <c r="AI94" s="18">
        <v>332</v>
      </c>
      <c r="AJ94" s="18">
        <v>284</v>
      </c>
      <c r="AK94" s="23">
        <v>6.8145792491123762</v>
      </c>
      <c r="AL94" s="23">
        <v>5.9365233560491211</v>
      </c>
      <c r="AM94" s="23">
        <v>7.3695226023258211</v>
      </c>
      <c r="AN94" s="23">
        <v>12.243874374898583</v>
      </c>
      <c r="AO94" s="23">
        <v>16.679623306206395</v>
      </c>
      <c r="AP94" s="23">
        <v>18.145553609651685</v>
      </c>
      <c r="AQ94" s="23">
        <v>30.601639785980982</v>
      </c>
      <c r="AR94" s="23">
        <v>32.5630402341869</v>
      </c>
      <c r="AS94" s="23">
        <v>26.827159797786173</v>
      </c>
      <c r="AT94" s="23">
        <v>31.292239894828445</v>
      </c>
      <c r="AU94" s="23">
        <v>27.153643227508415</v>
      </c>
      <c r="AV94" s="23">
        <v>24.925693638120176</v>
      </c>
      <c r="AW94" s="23">
        <v>19.051501081061922</v>
      </c>
      <c r="AX94" s="23">
        <v>16.970688192182052</v>
      </c>
      <c r="AY94" s="23">
        <v>14.426941879413363</v>
      </c>
      <c r="AZ94" s="23">
        <v>12.135351903840156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2</v>
      </c>
      <c r="BI94" s="20">
        <v>4</v>
      </c>
      <c r="BJ94" s="20">
        <v>29</v>
      </c>
      <c r="BK94" s="20">
        <v>40</v>
      </c>
      <c r="BL94" s="20">
        <v>38</v>
      </c>
      <c r="BM94" s="20">
        <v>26</v>
      </c>
      <c r="BN94" s="20">
        <v>15</v>
      </c>
      <c r="BO94" s="20">
        <v>2</v>
      </c>
      <c r="BP94" s="20">
        <v>4</v>
      </c>
      <c r="BQ94" s="20">
        <v>21</v>
      </c>
      <c r="BR94" s="20">
        <v>32</v>
      </c>
      <c r="BS94" s="20">
        <v>42</v>
      </c>
      <c r="BT94" s="20">
        <v>24</v>
      </c>
      <c r="BU94" s="20">
        <v>5</v>
      </c>
      <c r="BV94" s="16">
        <v>20772</v>
      </c>
      <c r="BW94" s="16">
        <v>22500</v>
      </c>
      <c r="BX94" s="16">
        <v>20276</v>
      </c>
      <c r="BY94" s="16">
        <v>19931</v>
      </c>
      <c r="BZ94" s="16">
        <v>12837</v>
      </c>
      <c r="CA94" s="16">
        <v>20704</v>
      </c>
      <c r="CB94" s="16">
        <v>20237</v>
      </c>
      <c r="CC94" s="16">
        <v>25039</v>
      </c>
      <c r="CD94" s="16">
        <v>21151</v>
      </c>
      <c r="CE94" s="16">
        <v>20298</v>
      </c>
      <c r="CF94" s="16">
        <v>12911</v>
      </c>
      <c r="CG94" s="16">
        <v>17371</v>
      </c>
      <c r="CH94" s="21">
        <v>8</v>
      </c>
      <c r="CI94" s="21">
        <v>50</v>
      </c>
      <c r="CJ94" s="21">
        <v>72</v>
      </c>
      <c r="CK94" s="21">
        <v>80</v>
      </c>
      <c r="CL94" s="21">
        <v>50</v>
      </c>
      <c r="CM94" s="21">
        <v>20</v>
      </c>
      <c r="CN94" s="21">
        <v>4</v>
      </c>
      <c r="CO94" s="21">
        <v>154</v>
      </c>
      <c r="CP94" s="21">
        <v>130</v>
      </c>
      <c r="CQ94" s="21">
        <v>0</v>
      </c>
      <c r="CR94" s="21">
        <v>41009</v>
      </c>
      <c r="CS94" s="21">
        <v>47539</v>
      </c>
      <c r="CT94" s="21">
        <v>41427</v>
      </c>
      <c r="CU94" s="21">
        <v>40229</v>
      </c>
      <c r="CV94" s="21">
        <v>25748</v>
      </c>
      <c r="CW94" s="21">
        <v>38075</v>
      </c>
      <c r="CX94" s="21">
        <v>117020</v>
      </c>
      <c r="CY94" s="21">
        <v>117007</v>
      </c>
      <c r="CZ94" s="19">
        <v>298</v>
      </c>
      <c r="DA94" t="s">
        <v>8276</v>
      </c>
      <c r="DB94" t="s">
        <v>8481</v>
      </c>
      <c r="DD94">
        <v>13.161605715897339</v>
      </c>
      <c r="DE94">
        <v>11.109212100495641</v>
      </c>
      <c r="DF94">
        <v>-2.052393615401698</v>
      </c>
    </row>
    <row r="95" spans="1:110" x14ac:dyDescent="0.25">
      <c r="A95" t="s">
        <v>372</v>
      </c>
      <c r="B95" t="s">
        <v>2945</v>
      </c>
      <c r="C95" t="s">
        <v>58</v>
      </c>
      <c r="D95" t="s">
        <v>168</v>
      </c>
      <c r="E95" s="17">
        <v>307025</v>
      </c>
      <c r="F95" s="17">
        <v>307604</v>
      </c>
      <c r="G95" s="17">
        <v>308331</v>
      </c>
      <c r="H95" s="17">
        <v>310757</v>
      </c>
      <c r="I95" s="17">
        <v>315387</v>
      </c>
      <c r="J95" s="17">
        <v>324441</v>
      </c>
      <c r="K95" s="17">
        <v>327417</v>
      </c>
      <c r="L95" s="17">
        <v>330148</v>
      </c>
      <c r="M95" s="17">
        <v>331937</v>
      </c>
      <c r="N95" s="17">
        <v>334807</v>
      </c>
      <c r="O95" s="17">
        <v>337325</v>
      </c>
      <c r="P95" s="17">
        <v>340426</v>
      </c>
      <c r="Q95" s="17">
        <v>343097</v>
      </c>
      <c r="R95" s="17">
        <v>346951</v>
      </c>
      <c r="S95" s="17">
        <v>350615</v>
      </c>
      <c r="T95" s="17">
        <v>356594</v>
      </c>
      <c r="U95" s="18">
        <v>156</v>
      </c>
      <c r="V95" s="18">
        <v>172</v>
      </c>
      <c r="W95" s="18">
        <v>178</v>
      </c>
      <c r="X95" s="18">
        <v>258</v>
      </c>
      <c r="Y95" s="18">
        <v>357</v>
      </c>
      <c r="Z95" s="18">
        <v>549</v>
      </c>
      <c r="AA95" s="18">
        <v>903</v>
      </c>
      <c r="AB95" s="18">
        <v>826</v>
      </c>
      <c r="AC95" s="18">
        <v>708</v>
      </c>
      <c r="AD95" s="18">
        <v>1032</v>
      </c>
      <c r="AE95" s="18">
        <v>1110</v>
      </c>
      <c r="AF95" s="18">
        <v>1012</v>
      </c>
      <c r="AG95" s="18">
        <v>995</v>
      </c>
      <c r="AH95" s="18">
        <v>866</v>
      </c>
      <c r="AI95" s="18">
        <v>845</v>
      </c>
      <c r="AJ95" s="18">
        <v>761</v>
      </c>
      <c r="AK95" s="23">
        <v>5.0810194609559485</v>
      </c>
      <c r="AL95" s="23">
        <v>5.5916047905748947</v>
      </c>
      <c r="AM95" s="23">
        <v>5.7730166606666211</v>
      </c>
      <c r="AN95" s="23">
        <v>8.302306947228864</v>
      </c>
      <c r="AO95" s="23">
        <v>11.319426609213442</v>
      </c>
      <c r="AP95" s="23">
        <v>16.921412521845266</v>
      </c>
      <c r="AQ95" s="23">
        <v>27.57950869991479</v>
      </c>
      <c r="AR95" s="23">
        <v>25.019082350945638</v>
      </c>
      <c r="AS95" s="23">
        <v>21.32934864145907</v>
      </c>
      <c r="AT95" s="23">
        <v>30.823728297198087</v>
      </c>
      <c r="AU95" s="23">
        <v>32.90595123397317</v>
      </c>
      <c r="AV95" s="23">
        <v>29.727459124743707</v>
      </c>
      <c r="AW95" s="23">
        <v>29.000545035369004</v>
      </c>
      <c r="AX95" s="23">
        <v>24.960296987182627</v>
      </c>
      <c r="AY95" s="23">
        <v>24.100509105429033</v>
      </c>
      <c r="AZ95" s="23">
        <v>21.340796536116706</v>
      </c>
      <c r="BA95" s="20">
        <v>0</v>
      </c>
      <c r="BB95" s="20">
        <v>0</v>
      </c>
      <c r="BC95" s="20">
        <v>0</v>
      </c>
      <c r="BD95" s="20">
        <v>1</v>
      </c>
      <c r="BE95" s="20">
        <v>0</v>
      </c>
      <c r="BF95" s="20">
        <v>0</v>
      </c>
      <c r="BG95" s="20">
        <v>0</v>
      </c>
      <c r="BH95" s="20">
        <v>0</v>
      </c>
      <c r="BI95" s="20">
        <v>13</v>
      </c>
      <c r="BJ95" s="20">
        <v>64</v>
      </c>
      <c r="BK95" s="20">
        <v>83</v>
      </c>
      <c r="BL95" s="20">
        <v>76</v>
      </c>
      <c r="BM95" s="20">
        <v>48</v>
      </c>
      <c r="BN95" s="20">
        <v>22</v>
      </c>
      <c r="BO95" s="20">
        <v>0</v>
      </c>
      <c r="BP95" s="20">
        <v>25</v>
      </c>
      <c r="BQ95" s="20">
        <v>138</v>
      </c>
      <c r="BR95" s="20">
        <v>114</v>
      </c>
      <c r="BS95" s="20">
        <v>115</v>
      </c>
      <c r="BT95" s="20">
        <v>44</v>
      </c>
      <c r="BU95" s="20">
        <v>18</v>
      </c>
      <c r="BV95" s="16">
        <v>31073</v>
      </c>
      <c r="BW95" s="16">
        <v>40936</v>
      </c>
      <c r="BX95" s="16">
        <v>28311</v>
      </c>
      <c r="BY95" s="16">
        <v>25756</v>
      </c>
      <c r="BZ95" s="16">
        <v>20265</v>
      </c>
      <c r="CA95" s="16">
        <v>32690</v>
      </c>
      <c r="CB95" s="16">
        <v>30404</v>
      </c>
      <c r="CC95" s="16">
        <v>43879</v>
      </c>
      <c r="CD95" s="16">
        <v>30976</v>
      </c>
      <c r="CE95" s="16">
        <v>25865</v>
      </c>
      <c r="CF95" s="16">
        <v>19821</v>
      </c>
      <c r="CG95" s="16">
        <v>26618</v>
      </c>
      <c r="CH95" s="21">
        <v>38</v>
      </c>
      <c r="CI95" s="21">
        <v>202</v>
      </c>
      <c r="CJ95" s="21">
        <v>198</v>
      </c>
      <c r="CK95" s="21">
        <v>191</v>
      </c>
      <c r="CL95" s="21">
        <v>92</v>
      </c>
      <c r="CM95" s="21">
        <v>40</v>
      </c>
      <c r="CN95" s="21">
        <v>0</v>
      </c>
      <c r="CO95" s="21">
        <v>306</v>
      </c>
      <c r="CP95" s="21">
        <v>454</v>
      </c>
      <c r="CQ95" s="21">
        <v>1</v>
      </c>
      <c r="CR95" s="21">
        <v>61477</v>
      </c>
      <c r="CS95" s="21">
        <v>84815</v>
      </c>
      <c r="CT95" s="21">
        <v>59287</v>
      </c>
      <c r="CU95" s="21">
        <v>51621</v>
      </c>
      <c r="CV95" s="21">
        <v>40086</v>
      </c>
      <c r="CW95" s="21">
        <v>59308</v>
      </c>
      <c r="CX95" s="21">
        <v>179031</v>
      </c>
      <c r="CY95" s="21">
        <v>177563</v>
      </c>
      <c r="CZ95" s="19">
        <v>85</v>
      </c>
      <c r="DA95" t="s">
        <v>8063</v>
      </c>
      <c r="DB95" t="s">
        <v>8480</v>
      </c>
      <c r="DD95">
        <v>17.233320004730714</v>
      </c>
      <c r="DE95">
        <v>25.358736755087111</v>
      </c>
      <c r="DF95">
        <v>8.125416750356397</v>
      </c>
    </row>
    <row r="96" spans="1:110" x14ac:dyDescent="0.25">
      <c r="A96" t="s">
        <v>1861</v>
      </c>
      <c r="B96" t="s">
        <v>3111</v>
      </c>
      <c r="C96" t="s">
        <v>481</v>
      </c>
      <c r="D96" t="s">
        <v>51</v>
      </c>
      <c r="E96" s="17">
        <v>93624</v>
      </c>
      <c r="F96" s="17">
        <v>94553</v>
      </c>
      <c r="G96" s="17">
        <v>95120</v>
      </c>
      <c r="H96" s="17">
        <v>95972</v>
      </c>
      <c r="I96" s="17">
        <v>96602</v>
      </c>
      <c r="J96" s="17">
        <v>97218</v>
      </c>
      <c r="K96" s="17">
        <v>98032</v>
      </c>
      <c r="L96" s="17">
        <v>98752</v>
      </c>
      <c r="M96" s="17">
        <v>99197</v>
      </c>
      <c r="N96" s="17">
        <v>99672</v>
      </c>
      <c r="O96" s="17">
        <v>100336</v>
      </c>
      <c r="P96" s="17">
        <v>100784</v>
      </c>
      <c r="Q96" s="17">
        <v>101398</v>
      </c>
      <c r="R96" s="17">
        <v>101828</v>
      </c>
      <c r="S96" s="17">
        <v>102468</v>
      </c>
      <c r="T96" s="17">
        <v>103075</v>
      </c>
      <c r="U96" s="18">
        <v>59</v>
      </c>
      <c r="V96" s="18">
        <v>70</v>
      </c>
      <c r="W96" s="18">
        <v>78</v>
      </c>
      <c r="X96" s="18">
        <v>73</v>
      </c>
      <c r="Y96" s="18">
        <v>102</v>
      </c>
      <c r="Z96" s="18">
        <v>156</v>
      </c>
      <c r="AA96" s="18">
        <v>228</v>
      </c>
      <c r="AB96" s="18">
        <v>200</v>
      </c>
      <c r="AC96" s="18">
        <v>196</v>
      </c>
      <c r="AD96" s="18">
        <v>279</v>
      </c>
      <c r="AE96" s="18">
        <v>285</v>
      </c>
      <c r="AF96" s="18">
        <v>201</v>
      </c>
      <c r="AG96" s="18">
        <v>179</v>
      </c>
      <c r="AH96" s="18">
        <v>185</v>
      </c>
      <c r="AI96" s="18">
        <v>180</v>
      </c>
      <c r="AJ96" s="18">
        <v>150</v>
      </c>
      <c r="AK96" s="23">
        <v>6.3018029565068785</v>
      </c>
      <c r="AL96" s="23">
        <v>7.4032553171237296</v>
      </c>
      <c r="AM96" s="23">
        <v>8.2001682085786385</v>
      </c>
      <c r="AN96" s="23">
        <v>7.6063851956820736</v>
      </c>
      <c r="AO96" s="23">
        <v>10.558787602741145</v>
      </c>
      <c r="AP96" s="23">
        <v>16.04641115842745</v>
      </c>
      <c r="AQ96" s="23">
        <v>23.257711767586095</v>
      </c>
      <c r="AR96" s="23">
        <v>20.252754374594943</v>
      </c>
      <c r="AS96" s="23">
        <v>19.75866205631219</v>
      </c>
      <c r="AT96" s="23">
        <v>27.991813147122564</v>
      </c>
      <c r="AU96" s="23">
        <v>28.404560676128209</v>
      </c>
      <c r="AV96" s="23">
        <v>19.943641847912367</v>
      </c>
      <c r="AW96" s="23">
        <v>17.653208150062131</v>
      </c>
      <c r="AX96" s="23">
        <v>18.167890953372353</v>
      </c>
      <c r="AY96" s="23">
        <v>17.566459772807121</v>
      </c>
      <c r="AZ96" s="23">
        <v>14.552510308028134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2</v>
      </c>
      <c r="BI96" s="20">
        <v>4</v>
      </c>
      <c r="BJ96" s="20">
        <v>20</v>
      </c>
      <c r="BK96" s="20">
        <v>15</v>
      </c>
      <c r="BL96" s="20">
        <v>20</v>
      </c>
      <c r="BM96" s="20">
        <v>6</v>
      </c>
      <c r="BN96" s="20">
        <v>8</v>
      </c>
      <c r="BO96" s="20">
        <v>0</v>
      </c>
      <c r="BP96" s="20">
        <v>3</v>
      </c>
      <c r="BQ96" s="20">
        <v>15</v>
      </c>
      <c r="BR96" s="20">
        <v>24</v>
      </c>
      <c r="BS96" s="20">
        <v>20</v>
      </c>
      <c r="BT96" s="20">
        <v>10</v>
      </c>
      <c r="BU96" s="20">
        <v>3</v>
      </c>
      <c r="BV96" s="16">
        <v>3897</v>
      </c>
      <c r="BW96" s="16">
        <v>6075</v>
      </c>
      <c r="BX96" s="16">
        <v>7763</v>
      </c>
      <c r="BY96" s="16">
        <v>9803</v>
      </c>
      <c r="BZ96" s="16">
        <v>8695</v>
      </c>
      <c r="CA96" s="16">
        <v>17075</v>
      </c>
      <c r="CB96" s="16">
        <v>4313</v>
      </c>
      <c r="CC96" s="16">
        <v>5823</v>
      </c>
      <c r="CD96" s="16">
        <v>7437</v>
      </c>
      <c r="CE96" s="16">
        <v>9604</v>
      </c>
      <c r="CF96" s="16">
        <v>8023</v>
      </c>
      <c r="CG96" s="16">
        <v>14567</v>
      </c>
      <c r="CH96" s="21">
        <v>7</v>
      </c>
      <c r="CI96" s="21">
        <v>35</v>
      </c>
      <c r="CJ96" s="21">
        <v>39</v>
      </c>
      <c r="CK96" s="21">
        <v>40</v>
      </c>
      <c r="CL96" s="21">
        <v>16</v>
      </c>
      <c r="CM96" s="21">
        <v>11</v>
      </c>
      <c r="CN96" s="21">
        <v>2</v>
      </c>
      <c r="CO96" s="21">
        <v>75</v>
      </c>
      <c r="CP96" s="21">
        <v>75</v>
      </c>
      <c r="CQ96" s="21">
        <v>0</v>
      </c>
      <c r="CR96" s="21">
        <v>8210</v>
      </c>
      <c r="CS96" s="21">
        <v>11898</v>
      </c>
      <c r="CT96" s="21">
        <v>15200</v>
      </c>
      <c r="CU96" s="21">
        <v>19407</v>
      </c>
      <c r="CV96" s="21">
        <v>16718</v>
      </c>
      <c r="CW96" s="21">
        <v>31642</v>
      </c>
      <c r="CX96" s="21">
        <v>53308</v>
      </c>
      <c r="CY96" s="21">
        <v>49767</v>
      </c>
      <c r="CZ96" s="19">
        <v>235</v>
      </c>
      <c r="DA96" t="s">
        <v>8213</v>
      </c>
      <c r="DB96" t="s">
        <v>9</v>
      </c>
      <c r="DD96">
        <v>15.070227259027066</v>
      </c>
      <c r="DE96">
        <v>14.069182861859383</v>
      </c>
      <c r="DF96">
        <v>-1.0010443971676821</v>
      </c>
    </row>
    <row r="97" spans="1:110" x14ac:dyDescent="0.25">
      <c r="A97" t="s">
        <v>354</v>
      </c>
      <c r="B97" t="s">
        <v>3248</v>
      </c>
      <c r="C97" t="s">
        <v>3369</v>
      </c>
      <c r="D97" t="s">
        <v>355</v>
      </c>
      <c r="E97" s="17">
        <v>230523</v>
      </c>
      <c r="F97" s="17">
        <v>230569</v>
      </c>
      <c r="G97" s="17">
        <v>231000</v>
      </c>
      <c r="H97" s="17">
        <v>231290</v>
      </c>
      <c r="I97" s="17">
        <v>231211</v>
      </c>
      <c r="J97" s="17">
        <v>232661</v>
      </c>
      <c r="K97" s="17">
        <v>233819</v>
      </c>
      <c r="L97" s="17">
        <v>235029</v>
      </c>
      <c r="M97" s="17">
        <v>237108</v>
      </c>
      <c r="N97" s="17">
        <v>238785</v>
      </c>
      <c r="O97" s="17">
        <v>240246</v>
      </c>
      <c r="P97" s="17">
        <v>241896</v>
      </c>
      <c r="Q97" s="17">
        <v>244441</v>
      </c>
      <c r="R97" s="17">
        <v>247450</v>
      </c>
      <c r="S97" s="17">
        <v>249805</v>
      </c>
      <c r="T97" s="17">
        <v>252656</v>
      </c>
      <c r="U97" s="18">
        <v>79</v>
      </c>
      <c r="V97" s="18">
        <v>95</v>
      </c>
      <c r="W97" s="18">
        <v>92</v>
      </c>
      <c r="X97" s="18">
        <v>104</v>
      </c>
      <c r="Y97" s="18">
        <v>164</v>
      </c>
      <c r="Z97" s="18">
        <v>308</v>
      </c>
      <c r="AA97" s="18">
        <v>488</v>
      </c>
      <c r="AB97" s="18">
        <v>423</v>
      </c>
      <c r="AC97" s="18">
        <v>409</v>
      </c>
      <c r="AD97" s="18">
        <v>465</v>
      </c>
      <c r="AE97" s="18">
        <v>469</v>
      </c>
      <c r="AF97" s="18">
        <v>355</v>
      </c>
      <c r="AG97" s="18">
        <v>372</v>
      </c>
      <c r="AH97" s="18">
        <v>358</v>
      </c>
      <c r="AI97" s="18">
        <v>353</v>
      </c>
      <c r="AJ97" s="18">
        <v>251</v>
      </c>
      <c r="AK97" s="23">
        <v>3.4269899315903403</v>
      </c>
      <c r="AL97" s="23">
        <v>4.1202416630162775</v>
      </c>
      <c r="AM97" s="23">
        <v>3.9826839826839824</v>
      </c>
      <c r="AN97" s="23">
        <v>4.4965195209477278</v>
      </c>
      <c r="AO97" s="23">
        <v>7.0930881316200356</v>
      </c>
      <c r="AP97" s="23">
        <v>13.238144768568862</v>
      </c>
      <c r="AQ97" s="23">
        <v>20.870844542145846</v>
      </c>
      <c r="AR97" s="23">
        <v>17.997778997485419</v>
      </c>
      <c r="AS97" s="23">
        <v>17.249523423924963</v>
      </c>
      <c r="AT97" s="23">
        <v>19.473585024184938</v>
      </c>
      <c r="AU97" s="23">
        <v>19.521656968274186</v>
      </c>
      <c r="AV97" s="23">
        <v>14.675728412210207</v>
      </c>
      <c r="AW97" s="23">
        <v>15.218396259220016</v>
      </c>
      <c r="AX97" s="23">
        <v>14.467569205900183</v>
      </c>
      <c r="AY97" s="23">
        <v>14.131022197313905</v>
      </c>
      <c r="AZ97" s="23">
        <v>9.9344563358875302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3</v>
      </c>
      <c r="BJ97" s="20">
        <v>22</v>
      </c>
      <c r="BK97" s="20">
        <v>24</v>
      </c>
      <c r="BL97" s="20">
        <v>32</v>
      </c>
      <c r="BM97" s="20">
        <v>20</v>
      </c>
      <c r="BN97" s="20">
        <v>6</v>
      </c>
      <c r="BO97" s="20">
        <v>0</v>
      </c>
      <c r="BP97" s="20">
        <v>3</v>
      </c>
      <c r="BQ97" s="20">
        <v>44</v>
      </c>
      <c r="BR97" s="20">
        <v>47</v>
      </c>
      <c r="BS97" s="20">
        <v>33</v>
      </c>
      <c r="BT97" s="20">
        <v>12</v>
      </c>
      <c r="BU97" s="20">
        <v>5</v>
      </c>
      <c r="BV97" s="16">
        <v>11335</v>
      </c>
      <c r="BW97" s="16">
        <v>22018</v>
      </c>
      <c r="BX97" s="16">
        <v>24927</v>
      </c>
      <c r="BY97" s="16">
        <v>25192</v>
      </c>
      <c r="BZ97" s="16">
        <v>18109</v>
      </c>
      <c r="CA97" s="16">
        <v>31993</v>
      </c>
      <c r="CB97" s="16">
        <v>11366</v>
      </c>
      <c r="CC97" s="16">
        <v>19460</v>
      </c>
      <c r="CD97" s="16">
        <v>22832</v>
      </c>
      <c r="CE97" s="16">
        <v>23637</v>
      </c>
      <c r="CF97" s="16">
        <v>16984</v>
      </c>
      <c r="CG97" s="16">
        <v>24803</v>
      </c>
      <c r="CH97" s="21">
        <v>6</v>
      </c>
      <c r="CI97" s="21">
        <v>66</v>
      </c>
      <c r="CJ97" s="21">
        <v>71</v>
      </c>
      <c r="CK97" s="21">
        <v>65</v>
      </c>
      <c r="CL97" s="21">
        <v>32</v>
      </c>
      <c r="CM97" s="21">
        <v>11</v>
      </c>
      <c r="CN97" s="21">
        <v>0</v>
      </c>
      <c r="CO97" s="21">
        <v>107</v>
      </c>
      <c r="CP97" s="21">
        <v>144</v>
      </c>
      <c r="CQ97" s="21">
        <v>0</v>
      </c>
      <c r="CR97" s="21">
        <v>22701</v>
      </c>
      <c r="CS97" s="21">
        <v>41478</v>
      </c>
      <c r="CT97" s="21">
        <v>47759</v>
      </c>
      <c r="CU97" s="21">
        <v>48829</v>
      </c>
      <c r="CV97" s="21">
        <v>35093</v>
      </c>
      <c r="CW97" s="21">
        <v>56796</v>
      </c>
      <c r="CX97" s="21">
        <v>133574</v>
      </c>
      <c r="CY97" s="21">
        <v>119082</v>
      </c>
      <c r="CZ97" s="19">
        <v>326</v>
      </c>
      <c r="DA97" t="s">
        <v>8304</v>
      </c>
      <c r="DB97" t="s">
        <v>8481</v>
      </c>
      <c r="DD97">
        <v>8.9854050150316578</v>
      </c>
      <c r="DE97">
        <v>10.780541123272492</v>
      </c>
      <c r="DF97">
        <v>1.7951361082408344</v>
      </c>
    </row>
    <row r="98" spans="1:110" x14ac:dyDescent="0.25">
      <c r="A98" t="s">
        <v>77</v>
      </c>
      <c r="B98" t="s">
        <v>3196</v>
      </c>
      <c r="C98" t="s">
        <v>76</v>
      </c>
      <c r="D98" t="s">
        <v>70</v>
      </c>
      <c r="E98" s="17">
        <v>68113</v>
      </c>
      <c r="F98" s="17">
        <v>68766</v>
      </c>
      <c r="G98" s="17">
        <v>69595</v>
      </c>
      <c r="H98" s="17">
        <v>70362</v>
      </c>
      <c r="I98" s="17">
        <v>70823</v>
      </c>
      <c r="J98" s="17">
        <v>71345</v>
      </c>
      <c r="K98" s="17">
        <v>72048</v>
      </c>
      <c r="L98" s="17">
        <v>72914</v>
      </c>
      <c r="M98" s="17">
        <v>73541</v>
      </c>
      <c r="N98" s="17">
        <v>74026</v>
      </c>
      <c r="O98" s="17">
        <v>74406</v>
      </c>
      <c r="P98" s="17">
        <v>74778</v>
      </c>
      <c r="Q98" s="17">
        <v>75309</v>
      </c>
      <c r="R98" s="17">
        <v>75648</v>
      </c>
      <c r="S98" s="17">
        <v>76462</v>
      </c>
      <c r="T98" s="17">
        <v>76669</v>
      </c>
      <c r="U98" s="18">
        <v>35</v>
      </c>
      <c r="V98" s="18">
        <v>30</v>
      </c>
      <c r="W98" s="18">
        <v>36</v>
      </c>
      <c r="X98" s="18">
        <v>40</v>
      </c>
      <c r="Y98" s="18">
        <v>50</v>
      </c>
      <c r="Z98" s="18">
        <v>73</v>
      </c>
      <c r="AA98" s="18">
        <v>158</v>
      </c>
      <c r="AB98" s="18">
        <v>83</v>
      </c>
      <c r="AC98" s="18">
        <v>122</v>
      </c>
      <c r="AD98" s="18">
        <v>148</v>
      </c>
      <c r="AE98" s="18">
        <v>164</v>
      </c>
      <c r="AF98" s="18">
        <v>154</v>
      </c>
      <c r="AG98" s="18">
        <v>122</v>
      </c>
      <c r="AH98" s="18">
        <v>119</v>
      </c>
      <c r="AI98" s="18">
        <v>98</v>
      </c>
      <c r="AJ98" s="18">
        <v>91</v>
      </c>
      <c r="AK98" s="23">
        <v>5.1385198126642493</v>
      </c>
      <c r="AL98" s="23">
        <v>4.3626210627344912</v>
      </c>
      <c r="AM98" s="23">
        <v>5.1727854012500902</v>
      </c>
      <c r="AN98" s="23">
        <v>5.6848867286319322</v>
      </c>
      <c r="AO98" s="23">
        <v>7.0598534374426389</v>
      </c>
      <c r="AP98" s="23">
        <v>10.231971406545659</v>
      </c>
      <c r="AQ98" s="23">
        <v>21.929824561403507</v>
      </c>
      <c r="AR98" s="23">
        <v>11.383273445428861</v>
      </c>
      <c r="AS98" s="23">
        <v>16.589385512843176</v>
      </c>
      <c r="AT98" s="23">
        <v>19.992975441061247</v>
      </c>
      <c r="AU98" s="23">
        <v>22.041233233878991</v>
      </c>
      <c r="AV98" s="23">
        <v>20.594292438952632</v>
      </c>
      <c r="AW98" s="23">
        <v>16.199922983972701</v>
      </c>
      <c r="AX98" s="23">
        <v>15.73075296108291</v>
      </c>
      <c r="AY98" s="23">
        <v>12.816824043315634</v>
      </c>
      <c r="AZ98" s="23">
        <v>11.869203980748413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1</v>
      </c>
      <c r="BJ98" s="20">
        <v>5</v>
      </c>
      <c r="BK98" s="20">
        <v>15</v>
      </c>
      <c r="BL98" s="20">
        <v>10</v>
      </c>
      <c r="BM98" s="20">
        <v>10</v>
      </c>
      <c r="BN98" s="20">
        <v>5</v>
      </c>
      <c r="BO98" s="20">
        <v>0</v>
      </c>
      <c r="BP98" s="20">
        <v>3</v>
      </c>
      <c r="BQ98" s="20">
        <v>9</v>
      </c>
      <c r="BR98" s="20">
        <v>12</v>
      </c>
      <c r="BS98" s="20">
        <v>11</v>
      </c>
      <c r="BT98" s="20">
        <v>6</v>
      </c>
      <c r="BU98" s="20">
        <v>4</v>
      </c>
      <c r="BV98" s="16">
        <v>3183</v>
      </c>
      <c r="BW98" s="16">
        <v>4719</v>
      </c>
      <c r="BX98" s="16">
        <v>6068</v>
      </c>
      <c r="BY98" s="16">
        <v>7643</v>
      </c>
      <c r="BZ98" s="16">
        <v>6148</v>
      </c>
      <c r="CA98" s="16">
        <v>11534</v>
      </c>
      <c r="CB98" s="16">
        <v>3559</v>
      </c>
      <c r="CC98" s="16">
        <v>4929</v>
      </c>
      <c r="CD98" s="16">
        <v>5735</v>
      </c>
      <c r="CE98" s="16">
        <v>7301</v>
      </c>
      <c r="CF98" s="16">
        <v>6197</v>
      </c>
      <c r="CG98" s="16">
        <v>9653</v>
      </c>
      <c r="CH98" s="21">
        <v>4</v>
      </c>
      <c r="CI98" s="21">
        <v>14</v>
      </c>
      <c r="CJ98" s="21">
        <v>27</v>
      </c>
      <c r="CK98" s="21">
        <v>21</v>
      </c>
      <c r="CL98" s="21">
        <v>16</v>
      </c>
      <c r="CM98" s="21">
        <v>9</v>
      </c>
      <c r="CN98" s="21">
        <v>0</v>
      </c>
      <c r="CO98" s="21">
        <v>46</v>
      </c>
      <c r="CP98" s="21">
        <v>45</v>
      </c>
      <c r="CQ98" s="21">
        <v>0</v>
      </c>
      <c r="CR98" s="21">
        <v>6742</v>
      </c>
      <c r="CS98" s="21">
        <v>9648</v>
      </c>
      <c r="CT98" s="21">
        <v>11803</v>
      </c>
      <c r="CU98" s="21">
        <v>14944</v>
      </c>
      <c r="CV98" s="21">
        <v>12345</v>
      </c>
      <c r="CW98" s="21">
        <v>21187</v>
      </c>
      <c r="CX98" s="21">
        <v>39295</v>
      </c>
      <c r="CY98" s="21">
        <v>37374</v>
      </c>
      <c r="CZ98" s="19">
        <v>304</v>
      </c>
      <c r="DA98" t="s">
        <v>8282</v>
      </c>
      <c r="DB98" t="s">
        <v>8481</v>
      </c>
      <c r="DD98">
        <v>12.30802161930754</v>
      </c>
      <c r="DE98">
        <v>11.451838656317598</v>
      </c>
      <c r="DF98">
        <v>-0.85618296298994245</v>
      </c>
    </row>
    <row r="99" spans="1:110" x14ac:dyDescent="0.25">
      <c r="A99" t="s">
        <v>974</v>
      </c>
      <c r="B99" t="s">
        <v>3060</v>
      </c>
      <c r="C99" t="s">
        <v>48</v>
      </c>
      <c r="D99" t="s">
        <v>51</v>
      </c>
      <c r="E99" s="17">
        <v>66206</v>
      </c>
      <c r="F99" s="17">
        <v>67023</v>
      </c>
      <c r="G99" s="17">
        <v>67331</v>
      </c>
      <c r="H99" s="17">
        <v>67312</v>
      </c>
      <c r="I99" s="17">
        <v>67384</v>
      </c>
      <c r="J99" s="17">
        <v>68228</v>
      </c>
      <c r="K99" s="17">
        <v>68954</v>
      </c>
      <c r="L99" s="17">
        <v>69924</v>
      </c>
      <c r="M99" s="17">
        <v>70607</v>
      </c>
      <c r="N99" s="17">
        <v>71303</v>
      </c>
      <c r="O99" s="17">
        <v>71896</v>
      </c>
      <c r="P99" s="17">
        <v>72501</v>
      </c>
      <c r="Q99" s="17">
        <v>73097</v>
      </c>
      <c r="R99" s="17">
        <v>73512</v>
      </c>
      <c r="S99" s="17">
        <v>74131</v>
      </c>
      <c r="T99" s="17">
        <v>74569</v>
      </c>
      <c r="U99" s="18">
        <v>31</v>
      </c>
      <c r="V99" s="18">
        <v>32</v>
      </c>
      <c r="W99" s="18">
        <v>26</v>
      </c>
      <c r="X99" s="18">
        <v>38</v>
      </c>
      <c r="Y99" s="18">
        <v>53</v>
      </c>
      <c r="Z99" s="18">
        <v>102</v>
      </c>
      <c r="AA99" s="18">
        <v>160</v>
      </c>
      <c r="AB99" s="18">
        <v>168</v>
      </c>
      <c r="AC99" s="18">
        <v>136</v>
      </c>
      <c r="AD99" s="18">
        <v>169</v>
      </c>
      <c r="AE99" s="18">
        <v>180</v>
      </c>
      <c r="AF99" s="18">
        <v>166</v>
      </c>
      <c r="AG99" s="18">
        <v>147</v>
      </c>
      <c r="AH99" s="18">
        <v>142</v>
      </c>
      <c r="AI99" s="18">
        <v>111</v>
      </c>
      <c r="AJ99" s="18">
        <v>114</v>
      </c>
      <c r="AK99" s="23">
        <v>4.6823550735582877</v>
      </c>
      <c r="AL99" s="23">
        <v>4.7744804022499734</v>
      </c>
      <c r="AM99" s="23">
        <v>3.8615199536617602</v>
      </c>
      <c r="AN99" s="23">
        <v>5.6453529831233658</v>
      </c>
      <c r="AO99" s="23">
        <v>7.8653686335035022</v>
      </c>
      <c r="AP99" s="23">
        <v>14.94987395204315</v>
      </c>
      <c r="AQ99" s="23">
        <v>23.203875047132868</v>
      </c>
      <c r="AR99" s="23">
        <v>24.026085464218294</v>
      </c>
      <c r="AS99" s="23">
        <v>19.261546305607094</v>
      </c>
      <c r="AT99" s="23">
        <v>23.70166753152041</v>
      </c>
      <c r="AU99" s="23">
        <v>25.03616334705686</v>
      </c>
      <c r="AV99" s="23">
        <v>22.896235913987393</v>
      </c>
      <c r="AW99" s="23">
        <v>20.110264443137204</v>
      </c>
      <c r="AX99" s="23">
        <v>19.316574164762216</v>
      </c>
      <c r="AY99" s="23">
        <v>14.973492870728846</v>
      </c>
      <c r="AZ99" s="23">
        <v>15.287854202148347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3</v>
      </c>
      <c r="BJ99" s="20">
        <v>14</v>
      </c>
      <c r="BK99" s="20">
        <v>9</v>
      </c>
      <c r="BL99" s="20">
        <v>16</v>
      </c>
      <c r="BM99" s="20">
        <v>4</v>
      </c>
      <c r="BN99" s="20">
        <v>4</v>
      </c>
      <c r="BO99" s="20">
        <v>0</v>
      </c>
      <c r="BP99" s="20">
        <v>2</v>
      </c>
      <c r="BQ99" s="20">
        <v>10</v>
      </c>
      <c r="BR99" s="20">
        <v>19</v>
      </c>
      <c r="BS99" s="20">
        <v>19</v>
      </c>
      <c r="BT99" s="20">
        <v>11</v>
      </c>
      <c r="BU99" s="20">
        <v>3</v>
      </c>
      <c r="BV99" s="16">
        <v>3636</v>
      </c>
      <c r="BW99" s="16">
        <v>6606</v>
      </c>
      <c r="BX99" s="16">
        <v>6647</v>
      </c>
      <c r="BY99" s="16">
        <v>7422</v>
      </c>
      <c r="BZ99" s="16">
        <v>5434</v>
      </c>
      <c r="CA99" s="16">
        <v>9432</v>
      </c>
      <c r="CB99" s="16">
        <v>3806</v>
      </c>
      <c r="CC99" s="16">
        <v>5999</v>
      </c>
      <c r="CD99" s="16">
        <v>6108</v>
      </c>
      <c r="CE99" s="16">
        <v>6877</v>
      </c>
      <c r="CF99" s="16">
        <v>5023</v>
      </c>
      <c r="CG99" s="16">
        <v>7579</v>
      </c>
      <c r="CH99" s="21">
        <v>5</v>
      </c>
      <c r="CI99" s="21">
        <v>24</v>
      </c>
      <c r="CJ99" s="21">
        <v>28</v>
      </c>
      <c r="CK99" s="21">
        <v>35</v>
      </c>
      <c r="CL99" s="21">
        <v>15</v>
      </c>
      <c r="CM99" s="21">
        <v>7</v>
      </c>
      <c r="CN99" s="21">
        <v>0</v>
      </c>
      <c r="CO99" s="21">
        <v>50</v>
      </c>
      <c r="CP99" s="21">
        <v>64</v>
      </c>
      <c r="CQ99" s="21">
        <v>0</v>
      </c>
      <c r="CR99" s="21">
        <v>7442</v>
      </c>
      <c r="CS99" s="21">
        <v>12605</v>
      </c>
      <c r="CT99" s="21">
        <v>12755</v>
      </c>
      <c r="CU99" s="21">
        <v>14299</v>
      </c>
      <c r="CV99" s="21">
        <v>10457</v>
      </c>
      <c r="CW99" s="21">
        <v>17011</v>
      </c>
      <c r="CX99" s="21">
        <v>39177</v>
      </c>
      <c r="CY99" s="21">
        <v>35392</v>
      </c>
      <c r="CZ99" s="19">
        <v>224</v>
      </c>
      <c r="DA99" t="s">
        <v>8202</v>
      </c>
      <c r="DB99" t="s">
        <v>9</v>
      </c>
      <c r="DD99">
        <v>14.127486437613019</v>
      </c>
      <c r="DE99">
        <v>16.336115578017715</v>
      </c>
      <c r="DF99">
        <v>2.208629140404696</v>
      </c>
    </row>
    <row r="100" spans="1:110" x14ac:dyDescent="0.25">
      <c r="A100" t="s">
        <v>783</v>
      </c>
      <c r="B100" t="s">
        <v>3136</v>
      </c>
      <c r="C100" t="s">
        <v>777</v>
      </c>
      <c r="D100" t="s">
        <v>150</v>
      </c>
      <c r="E100" s="17">
        <v>84757</v>
      </c>
      <c r="F100" s="17">
        <v>84805</v>
      </c>
      <c r="G100" s="17">
        <v>85438</v>
      </c>
      <c r="H100" s="17">
        <v>85883</v>
      </c>
      <c r="I100" s="17">
        <v>86298</v>
      </c>
      <c r="J100" s="17">
        <v>86813</v>
      </c>
      <c r="K100" s="17">
        <v>87170</v>
      </c>
      <c r="L100" s="17">
        <v>87324</v>
      </c>
      <c r="M100" s="17">
        <v>87871</v>
      </c>
      <c r="N100" s="17">
        <v>88399</v>
      </c>
      <c r="O100" s="17">
        <v>88228</v>
      </c>
      <c r="P100" s="17">
        <v>88473</v>
      </c>
      <c r="Q100" s="17">
        <v>89308</v>
      </c>
      <c r="R100" s="17">
        <v>89783</v>
      </c>
      <c r="S100" s="17">
        <v>90170</v>
      </c>
      <c r="T100" s="17">
        <v>90688</v>
      </c>
      <c r="U100" s="18">
        <v>66</v>
      </c>
      <c r="V100" s="18">
        <v>53</v>
      </c>
      <c r="W100" s="18">
        <v>45</v>
      </c>
      <c r="X100" s="18">
        <v>61</v>
      </c>
      <c r="Y100" s="18">
        <v>68</v>
      </c>
      <c r="Z100" s="18">
        <v>83</v>
      </c>
      <c r="AA100" s="18">
        <v>188</v>
      </c>
      <c r="AB100" s="18">
        <v>180</v>
      </c>
      <c r="AC100" s="18">
        <v>184</v>
      </c>
      <c r="AD100" s="18">
        <v>320</v>
      </c>
      <c r="AE100" s="18">
        <v>209</v>
      </c>
      <c r="AF100" s="18">
        <v>227</v>
      </c>
      <c r="AG100" s="18">
        <v>190</v>
      </c>
      <c r="AH100" s="18">
        <v>172</v>
      </c>
      <c r="AI100" s="18">
        <v>200</v>
      </c>
      <c r="AJ100" s="18">
        <v>142</v>
      </c>
      <c r="AK100" s="23">
        <v>7.7869674481163802</v>
      </c>
      <c r="AL100" s="23">
        <v>6.2496315075762041</v>
      </c>
      <c r="AM100" s="23">
        <v>5.2669772232496079</v>
      </c>
      <c r="AN100" s="23">
        <v>7.1026862126381243</v>
      </c>
      <c r="AO100" s="23">
        <v>7.8796727618253026</v>
      </c>
      <c r="AP100" s="23">
        <v>9.5607800675014118</v>
      </c>
      <c r="AQ100" s="23">
        <v>21.567052885166916</v>
      </c>
      <c r="AR100" s="23">
        <v>20.612889927167792</v>
      </c>
      <c r="AS100" s="23">
        <v>20.939786732824253</v>
      </c>
      <c r="AT100" s="23">
        <v>36.199504519281888</v>
      </c>
      <c r="AU100" s="23">
        <v>23.688624926327243</v>
      </c>
      <c r="AV100" s="23">
        <v>25.657545239790672</v>
      </c>
      <c r="AW100" s="23">
        <v>21.274689837416581</v>
      </c>
      <c r="AX100" s="23">
        <v>19.157301493601238</v>
      </c>
      <c r="AY100" s="23">
        <v>22.180326050792949</v>
      </c>
      <c r="AZ100" s="23">
        <v>15.658080451658433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4</v>
      </c>
      <c r="BJ100" s="20">
        <v>10</v>
      </c>
      <c r="BK100" s="20">
        <v>19</v>
      </c>
      <c r="BL100" s="20">
        <v>21</v>
      </c>
      <c r="BM100" s="20">
        <v>14</v>
      </c>
      <c r="BN100" s="20">
        <v>6</v>
      </c>
      <c r="BO100" s="20">
        <v>0</v>
      </c>
      <c r="BP100" s="20">
        <v>4</v>
      </c>
      <c r="BQ100" s="20">
        <v>19</v>
      </c>
      <c r="BR100" s="20">
        <v>17</v>
      </c>
      <c r="BS100" s="20">
        <v>19</v>
      </c>
      <c r="BT100" s="20">
        <v>7</v>
      </c>
      <c r="BU100" s="20">
        <v>2</v>
      </c>
      <c r="BV100" s="16">
        <v>4483</v>
      </c>
      <c r="BW100" s="16">
        <v>7196</v>
      </c>
      <c r="BX100" s="16">
        <v>7075</v>
      </c>
      <c r="BY100" s="16">
        <v>8320</v>
      </c>
      <c r="BZ100" s="16">
        <v>6876</v>
      </c>
      <c r="CA100" s="16">
        <v>12325</v>
      </c>
      <c r="CB100" s="16">
        <v>4631</v>
      </c>
      <c r="CC100" s="16">
        <v>7340</v>
      </c>
      <c r="CD100" s="16">
        <v>7108</v>
      </c>
      <c r="CE100" s="16">
        <v>8174</v>
      </c>
      <c r="CF100" s="16">
        <v>6776</v>
      </c>
      <c r="CG100" s="16">
        <v>10384</v>
      </c>
      <c r="CH100" s="21">
        <v>8</v>
      </c>
      <c r="CI100" s="21">
        <v>29</v>
      </c>
      <c r="CJ100" s="21">
        <v>36</v>
      </c>
      <c r="CK100" s="21">
        <v>40</v>
      </c>
      <c r="CL100" s="21">
        <v>21</v>
      </c>
      <c r="CM100" s="21">
        <v>8</v>
      </c>
      <c r="CN100" s="21">
        <v>0</v>
      </c>
      <c r="CO100" s="21">
        <v>74</v>
      </c>
      <c r="CP100" s="21">
        <v>68</v>
      </c>
      <c r="CQ100" s="21">
        <v>0</v>
      </c>
      <c r="CR100" s="21">
        <v>9114</v>
      </c>
      <c r="CS100" s="21">
        <v>14536</v>
      </c>
      <c r="CT100" s="21">
        <v>14183</v>
      </c>
      <c r="CU100" s="21">
        <v>16494</v>
      </c>
      <c r="CV100" s="21">
        <v>13652</v>
      </c>
      <c r="CW100" s="21">
        <v>22709</v>
      </c>
      <c r="CX100" s="21">
        <v>46275</v>
      </c>
      <c r="CY100" s="21">
        <v>44413</v>
      </c>
      <c r="CZ100" s="19">
        <v>215</v>
      </c>
      <c r="DA100" t="s">
        <v>8193</v>
      </c>
      <c r="DB100" t="s">
        <v>9</v>
      </c>
      <c r="DD100">
        <v>16.661788215162225</v>
      </c>
      <c r="DE100">
        <v>14.694759589411127</v>
      </c>
      <c r="DF100">
        <v>-1.967028625751098</v>
      </c>
    </row>
    <row r="101" spans="1:110" x14ac:dyDescent="0.25">
      <c r="A101" t="s">
        <v>204</v>
      </c>
      <c r="B101" t="s">
        <v>3080</v>
      </c>
      <c r="C101" t="s">
        <v>197</v>
      </c>
      <c r="D101" t="s">
        <v>199</v>
      </c>
      <c r="E101" s="17">
        <v>66627</v>
      </c>
      <c r="F101" s="17">
        <v>66602</v>
      </c>
      <c r="G101" s="17">
        <v>66312</v>
      </c>
      <c r="H101" s="17">
        <v>66277</v>
      </c>
      <c r="I101" s="17">
        <v>66476</v>
      </c>
      <c r="J101" s="17">
        <v>66570</v>
      </c>
      <c r="K101" s="17">
        <v>66974</v>
      </c>
      <c r="L101" s="17">
        <v>67024</v>
      </c>
      <c r="M101" s="17">
        <v>67257</v>
      </c>
      <c r="N101" s="17">
        <v>67253</v>
      </c>
      <c r="O101" s="17">
        <v>67360</v>
      </c>
      <c r="P101" s="17">
        <v>67660</v>
      </c>
      <c r="Q101" s="17">
        <v>67629</v>
      </c>
      <c r="R101" s="17">
        <v>67437</v>
      </c>
      <c r="S101" s="17">
        <v>67700</v>
      </c>
      <c r="T101" s="17">
        <v>67662</v>
      </c>
      <c r="U101" s="18">
        <v>82</v>
      </c>
      <c r="V101" s="18">
        <v>81</v>
      </c>
      <c r="W101" s="18">
        <v>86</v>
      </c>
      <c r="X101" s="18">
        <v>83</v>
      </c>
      <c r="Y101" s="18">
        <v>69</v>
      </c>
      <c r="Z101" s="18">
        <v>111</v>
      </c>
      <c r="AA101" s="18">
        <v>160</v>
      </c>
      <c r="AB101" s="18">
        <v>122</v>
      </c>
      <c r="AC101" s="18">
        <v>170</v>
      </c>
      <c r="AD101" s="18">
        <v>224</v>
      </c>
      <c r="AE101" s="18">
        <v>244</v>
      </c>
      <c r="AF101" s="18">
        <v>173</v>
      </c>
      <c r="AG101" s="18">
        <v>192</v>
      </c>
      <c r="AH101" s="18">
        <v>159</v>
      </c>
      <c r="AI101" s="18">
        <v>163</v>
      </c>
      <c r="AJ101" s="18">
        <v>139</v>
      </c>
      <c r="AK101" s="23">
        <v>12.307322857099976</v>
      </c>
      <c r="AL101" s="23">
        <v>12.161796943034743</v>
      </c>
      <c r="AM101" s="23">
        <v>12.968995053685608</v>
      </c>
      <c r="AN101" s="23">
        <v>12.523198092852725</v>
      </c>
      <c r="AO101" s="23">
        <v>10.379685901678801</v>
      </c>
      <c r="AP101" s="23">
        <v>16.674177557458314</v>
      </c>
      <c r="AQ101" s="23">
        <v>23.889867709857558</v>
      </c>
      <c r="AR101" s="23">
        <v>18.202434948675101</v>
      </c>
      <c r="AS101" s="23">
        <v>25.27617943113728</v>
      </c>
      <c r="AT101" s="23">
        <v>33.307064368875743</v>
      </c>
      <c r="AU101" s="23">
        <v>36.223277909738719</v>
      </c>
      <c r="AV101" s="23">
        <v>25.569021578480637</v>
      </c>
      <c r="AW101" s="23">
        <v>28.390187641396444</v>
      </c>
      <c r="AX101" s="23">
        <v>23.577561279416344</v>
      </c>
      <c r="AY101" s="23">
        <v>24.076809453471199</v>
      </c>
      <c r="AZ101" s="23">
        <v>20.543288699713283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1</v>
      </c>
      <c r="BJ101" s="20">
        <v>7</v>
      </c>
      <c r="BK101" s="20">
        <v>29</v>
      </c>
      <c r="BL101" s="20">
        <v>25</v>
      </c>
      <c r="BM101" s="20">
        <v>7</v>
      </c>
      <c r="BN101" s="20">
        <v>7</v>
      </c>
      <c r="BO101" s="20">
        <v>1</v>
      </c>
      <c r="BP101" s="20">
        <v>1</v>
      </c>
      <c r="BQ101" s="20">
        <v>15</v>
      </c>
      <c r="BR101" s="20">
        <v>20</v>
      </c>
      <c r="BS101" s="20">
        <v>14</v>
      </c>
      <c r="BT101" s="20">
        <v>9</v>
      </c>
      <c r="BU101" s="20">
        <v>3</v>
      </c>
      <c r="BV101" s="16">
        <v>3565</v>
      </c>
      <c r="BW101" s="16">
        <v>5945</v>
      </c>
      <c r="BX101" s="16">
        <v>5297</v>
      </c>
      <c r="BY101" s="16">
        <v>6068</v>
      </c>
      <c r="BZ101" s="16">
        <v>5207</v>
      </c>
      <c r="CA101" s="16">
        <v>8646</v>
      </c>
      <c r="CB101" s="16">
        <v>3746</v>
      </c>
      <c r="CC101" s="16">
        <v>5584</v>
      </c>
      <c r="CD101" s="16">
        <v>5249</v>
      </c>
      <c r="CE101" s="16">
        <v>6024</v>
      </c>
      <c r="CF101" s="16">
        <v>5144</v>
      </c>
      <c r="CG101" s="16">
        <v>7187</v>
      </c>
      <c r="CH101" s="21">
        <v>2</v>
      </c>
      <c r="CI101" s="21">
        <v>22</v>
      </c>
      <c r="CJ101" s="21">
        <v>49</v>
      </c>
      <c r="CK101" s="21">
        <v>39</v>
      </c>
      <c r="CL101" s="21">
        <v>16</v>
      </c>
      <c r="CM101" s="21">
        <v>10</v>
      </c>
      <c r="CN101" s="21">
        <v>1</v>
      </c>
      <c r="CO101" s="21">
        <v>76</v>
      </c>
      <c r="CP101" s="21">
        <v>63</v>
      </c>
      <c r="CQ101" s="21">
        <v>0</v>
      </c>
      <c r="CR101" s="21">
        <v>7311</v>
      </c>
      <c r="CS101" s="21">
        <v>11529</v>
      </c>
      <c r="CT101" s="21">
        <v>10546</v>
      </c>
      <c r="CU101" s="21">
        <v>12092</v>
      </c>
      <c r="CV101" s="21">
        <v>10351</v>
      </c>
      <c r="CW101" s="21">
        <v>15833</v>
      </c>
      <c r="CX101" s="21">
        <v>34728</v>
      </c>
      <c r="CY101" s="21">
        <v>32934</v>
      </c>
      <c r="CZ101" s="19">
        <v>96</v>
      </c>
      <c r="DA101" t="s">
        <v>8074</v>
      </c>
      <c r="DB101" t="s">
        <v>9</v>
      </c>
      <c r="DD101">
        <v>23.076455942187405</v>
      </c>
      <c r="DE101">
        <v>18.140981340704908</v>
      </c>
      <c r="DF101">
        <v>-4.9354746014824968</v>
      </c>
    </row>
    <row r="102" spans="1:110" x14ac:dyDescent="0.25">
      <c r="A102" t="s">
        <v>290</v>
      </c>
      <c r="B102" t="s">
        <v>3208</v>
      </c>
      <c r="C102" t="s">
        <v>3362</v>
      </c>
      <c r="D102" t="s">
        <v>199</v>
      </c>
      <c r="E102" s="17">
        <v>137166</v>
      </c>
      <c r="F102" s="17">
        <v>136957</v>
      </c>
      <c r="G102" s="17">
        <v>137608</v>
      </c>
      <c r="H102" s="17">
        <v>138225</v>
      </c>
      <c r="I102" s="17">
        <v>138231</v>
      </c>
      <c r="J102" s="17">
        <v>138540</v>
      </c>
      <c r="K102" s="17">
        <v>139493</v>
      </c>
      <c r="L102" s="17">
        <v>140429</v>
      </c>
      <c r="M102" s="17">
        <v>141004</v>
      </c>
      <c r="N102" s="17">
        <v>141833</v>
      </c>
      <c r="O102" s="17">
        <v>142862</v>
      </c>
      <c r="P102" s="17">
        <v>143451</v>
      </c>
      <c r="Q102" s="17">
        <v>143980</v>
      </c>
      <c r="R102" s="17">
        <v>144168</v>
      </c>
      <c r="S102" s="17">
        <v>144917</v>
      </c>
      <c r="T102" s="17">
        <v>145231</v>
      </c>
      <c r="U102" s="18">
        <v>110</v>
      </c>
      <c r="V102" s="18">
        <v>123</v>
      </c>
      <c r="W102" s="18">
        <v>137</v>
      </c>
      <c r="X102" s="18">
        <v>113</v>
      </c>
      <c r="Y102" s="18">
        <v>141</v>
      </c>
      <c r="Z102" s="18">
        <v>216</v>
      </c>
      <c r="AA102" s="18">
        <v>319</v>
      </c>
      <c r="AB102" s="18">
        <v>350</v>
      </c>
      <c r="AC102" s="18">
        <v>375</v>
      </c>
      <c r="AD102" s="18">
        <v>422</v>
      </c>
      <c r="AE102" s="18">
        <v>407</v>
      </c>
      <c r="AF102" s="18">
        <v>368</v>
      </c>
      <c r="AG102" s="18">
        <v>379</v>
      </c>
      <c r="AH102" s="18">
        <v>410</v>
      </c>
      <c r="AI102" s="18">
        <v>332</v>
      </c>
      <c r="AJ102" s="18">
        <v>295</v>
      </c>
      <c r="AK102" s="23">
        <v>8.0194800460755573</v>
      </c>
      <c r="AL102" s="23">
        <v>8.9809210190059652</v>
      </c>
      <c r="AM102" s="23">
        <v>9.9558165222952155</v>
      </c>
      <c r="AN102" s="23">
        <v>8.1750768674262968</v>
      </c>
      <c r="AO102" s="23">
        <v>10.200316860906742</v>
      </c>
      <c r="AP102" s="23">
        <v>15.59116500649632</v>
      </c>
      <c r="AQ102" s="23">
        <v>22.868531037399723</v>
      </c>
      <c r="AR102" s="23">
        <v>24.923626886184476</v>
      </c>
      <c r="AS102" s="23">
        <v>26.594990213043602</v>
      </c>
      <c r="AT102" s="23">
        <v>29.75330141786467</v>
      </c>
      <c r="AU102" s="23">
        <v>28.489031372933319</v>
      </c>
      <c r="AV102" s="23">
        <v>25.653358986692322</v>
      </c>
      <c r="AW102" s="23">
        <v>26.323100430615362</v>
      </c>
      <c r="AX102" s="23">
        <v>28.439043338327505</v>
      </c>
      <c r="AY102" s="23">
        <v>22.909665532684226</v>
      </c>
      <c r="AZ102" s="23">
        <v>20.312467723833066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1</v>
      </c>
      <c r="BI102" s="20">
        <v>7</v>
      </c>
      <c r="BJ102" s="20">
        <v>34</v>
      </c>
      <c r="BK102" s="20">
        <v>39</v>
      </c>
      <c r="BL102" s="20">
        <v>43</v>
      </c>
      <c r="BM102" s="20">
        <v>17</v>
      </c>
      <c r="BN102" s="20">
        <v>9</v>
      </c>
      <c r="BO102" s="20">
        <v>1</v>
      </c>
      <c r="BP102" s="20">
        <v>6</v>
      </c>
      <c r="BQ102" s="20">
        <v>30</v>
      </c>
      <c r="BR102" s="20">
        <v>40</v>
      </c>
      <c r="BS102" s="20">
        <v>44</v>
      </c>
      <c r="BT102" s="20">
        <v>16</v>
      </c>
      <c r="BU102" s="20">
        <v>8</v>
      </c>
      <c r="BV102" s="16">
        <v>6875</v>
      </c>
      <c r="BW102" s="16">
        <v>12382</v>
      </c>
      <c r="BX102" s="16">
        <v>12413</v>
      </c>
      <c r="BY102" s="16">
        <v>14274</v>
      </c>
      <c r="BZ102" s="16">
        <v>10984</v>
      </c>
      <c r="CA102" s="16">
        <v>18330</v>
      </c>
      <c r="CB102" s="16">
        <v>7445</v>
      </c>
      <c r="CC102" s="16">
        <v>11681</v>
      </c>
      <c r="CD102" s="16">
        <v>11605</v>
      </c>
      <c r="CE102" s="16">
        <v>13517</v>
      </c>
      <c r="CF102" s="16">
        <v>10642</v>
      </c>
      <c r="CG102" s="16">
        <v>15083</v>
      </c>
      <c r="CH102" s="21">
        <v>13</v>
      </c>
      <c r="CI102" s="21">
        <v>64</v>
      </c>
      <c r="CJ102" s="21">
        <v>79</v>
      </c>
      <c r="CK102" s="21">
        <v>87</v>
      </c>
      <c r="CL102" s="21">
        <v>33</v>
      </c>
      <c r="CM102" s="21">
        <v>17</v>
      </c>
      <c r="CN102" s="21">
        <v>2</v>
      </c>
      <c r="CO102" s="21">
        <v>150</v>
      </c>
      <c r="CP102" s="21">
        <v>145</v>
      </c>
      <c r="CQ102" s="21">
        <v>0</v>
      </c>
      <c r="CR102" s="21">
        <v>14320</v>
      </c>
      <c r="CS102" s="21">
        <v>24063</v>
      </c>
      <c r="CT102" s="21">
        <v>24018</v>
      </c>
      <c r="CU102" s="21">
        <v>27791</v>
      </c>
      <c r="CV102" s="21">
        <v>21626</v>
      </c>
      <c r="CW102" s="21">
        <v>33413</v>
      </c>
      <c r="CX102" s="21">
        <v>75258</v>
      </c>
      <c r="CY102" s="21">
        <v>69973</v>
      </c>
      <c r="CZ102" s="19">
        <v>100</v>
      </c>
      <c r="DA102" t="s">
        <v>8078</v>
      </c>
      <c r="DB102" t="s">
        <v>9</v>
      </c>
      <c r="DD102">
        <v>21.436839923970673</v>
      </c>
      <c r="DE102">
        <v>19.267054665284753</v>
      </c>
      <c r="DF102">
        <v>-2.1697852586859199</v>
      </c>
    </row>
    <row r="103" spans="1:110" x14ac:dyDescent="0.25">
      <c r="A103" t="s">
        <v>497</v>
      </c>
      <c r="B103" t="s">
        <v>3334</v>
      </c>
      <c r="C103" t="s">
        <v>491</v>
      </c>
      <c r="D103" t="s">
        <v>491</v>
      </c>
      <c r="E103" s="17">
        <v>127762</v>
      </c>
      <c r="F103" s="17">
        <v>128399</v>
      </c>
      <c r="G103" s="17">
        <v>129616</v>
      </c>
      <c r="H103" s="17">
        <v>130464</v>
      </c>
      <c r="I103" s="17">
        <v>131565</v>
      </c>
      <c r="J103" s="17">
        <v>132422</v>
      </c>
      <c r="K103" s="17">
        <v>133672</v>
      </c>
      <c r="L103" s="17">
        <v>135127</v>
      </c>
      <c r="M103" s="17">
        <v>136515</v>
      </c>
      <c r="N103" s="17">
        <v>137482</v>
      </c>
      <c r="O103" s="17">
        <v>138485</v>
      </c>
      <c r="P103" s="17">
        <v>139249</v>
      </c>
      <c r="Q103" s="17">
        <v>139761</v>
      </c>
      <c r="R103" s="17">
        <v>140263</v>
      </c>
      <c r="S103" s="17">
        <v>141099</v>
      </c>
      <c r="T103" s="17">
        <v>141653</v>
      </c>
      <c r="U103" s="18">
        <v>79</v>
      </c>
      <c r="V103" s="18">
        <v>81</v>
      </c>
      <c r="W103" s="18">
        <v>108</v>
      </c>
      <c r="X103" s="18">
        <v>107</v>
      </c>
      <c r="Y103" s="18">
        <v>117</v>
      </c>
      <c r="Z103" s="18">
        <v>168</v>
      </c>
      <c r="AA103" s="18">
        <v>331</v>
      </c>
      <c r="AB103" s="18">
        <v>298</v>
      </c>
      <c r="AC103" s="18">
        <v>354</v>
      </c>
      <c r="AD103" s="18">
        <v>440</v>
      </c>
      <c r="AE103" s="18">
        <v>486</v>
      </c>
      <c r="AF103" s="18">
        <v>369</v>
      </c>
      <c r="AG103" s="18">
        <v>394</v>
      </c>
      <c r="AH103" s="18">
        <v>361</v>
      </c>
      <c r="AI103" s="18">
        <v>381</v>
      </c>
      <c r="AJ103" s="18">
        <v>314</v>
      </c>
      <c r="AK103" s="23">
        <v>6.1833722076986906</v>
      </c>
      <c r="AL103" s="23">
        <v>6.3084603462643791</v>
      </c>
      <c r="AM103" s="23">
        <v>8.3323046537464514</v>
      </c>
      <c r="AN103" s="23">
        <v>8.2014961981849392</v>
      </c>
      <c r="AO103" s="23">
        <v>8.8929426519211034</v>
      </c>
      <c r="AP103" s="23">
        <v>12.686713688057877</v>
      </c>
      <c r="AQ103" s="23">
        <v>24.762104255191815</v>
      </c>
      <c r="AR103" s="23">
        <v>22.053327610322143</v>
      </c>
      <c r="AS103" s="23">
        <v>25.931216349851663</v>
      </c>
      <c r="AT103" s="23">
        <v>32.004189639370971</v>
      </c>
      <c r="AU103" s="23">
        <v>35.094053507600101</v>
      </c>
      <c r="AV103" s="23">
        <v>26.499292634058413</v>
      </c>
      <c r="AW103" s="23">
        <v>28.190983178426027</v>
      </c>
      <c r="AX103" s="23">
        <v>25.737364807540121</v>
      </c>
      <c r="AY103" s="23">
        <v>27.002317521740054</v>
      </c>
      <c r="AZ103" s="23">
        <v>22.166844330864858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5</v>
      </c>
      <c r="BJ103" s="20">
        <v>33</v>
      </c>
      <c r="BK103" s="20">
        <v>36</v>
      </c>
      <c r="BL103" s="20">
        <v>37</v>
      </c>
      <c r="BM103" s="20">
        <v>25</v>
      </c>
      <c r="BN103" s="20">
        <v>14</v>
      </c>
      <c r="BO103" s="20">
        <v>0</v>
      </c>
      <c r="BP103" s="20">
        <v>4</v>
      </c>
      <c r="BQ103" s="20">
        <v>44</v>
      </c>
      <c r="BR103" s="20">
        <v>34</v>
      </c>
      <c r="BS103" s="20">
        <v>47</v>
      </c>
      <c r="BT103" s="20">
        <v>21</v>
      </c>
      <c r="BU103" s="20">
        <v>14</v>
      </c>
      <c r="BV103" s="16">
        <v>7384</v>
      </c>
      <c r="BW103" s="16">
        <v>12007</v>
      </c>
      <c r="BX103" s="16">
        <v>11499</v>
      </c>
      <c r="BY103" s="16">
        <v>13100</v>
      </c>
      <c r="BZ103" s="16">
        <v>11082</v>
      </c>
      <c r="CA103" s="16">
        <v>18089</v>
      </c>
      <c r="CB103" s="16">
        <v>7622</v>
      </c>
      <c r="CC103" s="16">
        <v>11123</v>
      </c>
      <c r="CD103" s="16">
        <v>10867</v>
      </c>
      <c r="CE103" s="16">
        <v>12882</v>
      </c>
      <c r="CF103" s="16">
        <v>10706</v>
      </c>
      <c r="CG103" s="16">
        <v>15292</v>
      </c>
      <c r="CH103" s="21">
        <v>9</v>
      </c>
      <c r="CI103" s="21">
        <v>77</v>
      </c>
      <c r="CJ103" s="21">
        <v>70</v>
      </c>
      <c r="CK103" s="21">
        <v>84</v>
      </c>
      <c r="CL103" s="21">
        <v>46</v>
      </c>
      <c r="CM103" s="21">
        <v>28</v>
      </c>
      <c r="CN103" s="21">
        <v>0</v>
      </c>
      <c r="CO103" s="21">
        <v>150</v>
      </c>
      <c r="CP103" s="21">
        <v>164</v>
      </c>
      <c r="CQ103" s="21">
        <v>0</v>
      </c>
      <c r="CR103" s="21">
        <v>15006</v>
      </c>
      <c r="CS103" s="21">
        <v>23130</v>
      </c>
      <c r="CT103" s="21">
        <v>22366</v>
      </c>
      <c r="CU103" s="21">
        <v>25982</v>
      </c>
      <c r="CV103" s="21">
        <v>21788</v>
      </c>
      <c r="CW103" s="21">
        <v>33381</v>
      </c>
      <c r="CX103" s="21">
        <v>73161</v>
      </c>
      <c r="CY103" s="21">
        <v>68492</v>
      </c>
      <c r="CZ103" s="19">
        <v>63</v>
      </c>
      <c r="DA103" t="s">
        <v>8051</v>
      </c>
      <c r="DB103" t="s">
        <v>8480</v>
      </c>
      <c r="DD103">
        <v>21.900367926181161</v>
      </c>
      <c r="DE103">
        <v>22.41631470318886</v>
      </c>
      <c r="DF103">
        <v>0.51594677700769864</v>
      </c>
    </row>
    <row r="104" spans="1:110" x14ac:dyDescent="0.25">
      <c r="A104" t="s">
        <v>231</v>
      </c>
      <c r="B104" t="s">
        <v>3238</v>
      </c>
      <c r="C104" t="s">
        <v>3367</v>
      </c>
      <c r="D104" t="s">
        <v>211</v>
      </c>
      <c r="E104" s="17">
        <v>145907</v>
      </c>
      <c r="F104" s="17">
        <v>146395</v>
      </c>
      <c r="G104" s="17">
        <v>147314</v>
      </c>
      <c r="H104" s="17">
        <v>148328</v>
      </c>
      <c r="I104" s="17">
        <v>149357</v>
      </c>
      <c r="J104" s="17">
        <v>150705</v>
      </c>
      <c r="K104" s="17">
        <v>152455</v>
      </c>
      <c r="L104" s="17">
        <v>153895</v>
      </c>
      <c r="M104" s="17">
        <v>155486</v>
      </c>
      <c r="N104" s="17">
        <v>156485</v>
      </c>
      <c r="O104" s="17">
        <v>157509</v>
      </c>
      <c r="P104" s="17">
        <v>158856</v>
      </c>
      <c r="Q104" s="17">
        <v>159720</v>
      </c>
      <c r="R104" s="17">
        <v>160676</v>
      </c>
      <c r="S104" s="17">
        <v>161682</v>
      </c>
      <c r="T104" s="17">
        <v>162554</v>
      </c>
      <c r="U104" s="18">
        <v>109</v>
      </c>
      <c r="V104" s="18">
        <v>150</v>
      </c>
      <c r="W104" s="18">
        <v>155</v>
      </c>
      <c r="X104" s="18">
        <v>154</v>
      </c>
      <c r="Y104" s="18">
        <v>162</v>
      </c>
      <c r="Z104" s="18">
        <v>197</v>
      </c>
      <c r="AA104" s="18">
        <v>326</v>
      </c>
      <c r="AB104" s="18">
        <v>321</v>
      </c>
      <c r="AC104" s="18">
        <v>361</v>
      </c>
      <c r="AD104" s="18">
        <v>507</v>
      </c>
      <c r="AE104" s="18">
        <v>538</v>
      </c>
      <c r="AF104" s="18">
        <v>455</v>
      </c>
      <c r="AG104" s="18">
        <v>368</v>
      </c>
      <c r="AH104" s="18">
        <v>343</v>
      </c>
      <c r="AI104" s="18">
        <v>336</v>
      </c>
      <c r="AJ104" s="18">
        <v>318</v>
      </c>
      <c r="AK104" s="23">
        <v>7.4705120384902717</v>
      </c>
      <c r="AL104" s="23">
        <v>10.246251579630451</v>
      </c>
      <c r="AM104" s="23">
        <v>10.521742672115344</v>
      </c>
      <c r="AN104" s="23">
        <v>10.382395771533359</v>
      </c>
      <c r="AO104" s="23">
        <v>10.846495309895083</v>
      </c>
      <c r="AP104" s="23">
        <v>13.071895424836601</v>
      </c>
      <c r="AQ104" s="23">
        <v>21.38335902397429</v>
      </c>
      <c r="AR104" s="23">
        <v>20.858377465154813</v>
      </c>
      <c r="AS104" s="23">
        <v>23.217524407342143</v>
      </c>
      <c r="AT104" s="23">
        <v>32.399271495670511</v>
      </c>
      <c r="AU104" s="23">
        <v>34.15677834282485</v>
      </c>
      <c r="AV104" s="23">
        <v>28.64229239059274</v>
      </c>
      <c r="AW104" s="23">
        <v>23.040320560981719</v>
      </c>
      <c r="AX104" s="23">
        <v>21.347307625283179</v>
      </c>
      <c r="AY104" s="23">
        <v>20.781534122536833</v>
      </c>
      <c r="AZ104" s="23">
        <v>19.56272992359462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3</v>
      </c>
      <c r="BI104" s="20">
        <v>3</v>
      </c>
      <c r="BJ104" s="20">
        <v>29</v>
      </c>
      <c r="BK104" s="20">
        <v>46</v>
      </c>
      <c r="BL104" s="20">
        <v>40</v>
      </c>
      <c r="BM104" s="20">
        <v>19</v>
      </c>
      <c r="BN104" s="20">
        <v>13</v>
      </c>
      <c r="BO104" s="20">
        <v>0</v>
      </c>
      <c r="BP104" s="20">
        <v>7</v>
      </c>
      <c r="BQ104" s="20">
        <v>38</v>
      </c>
      <c r="BR104" s="20">
        <v>47</v>
      </c>
      <c r="BS104" s="20">
        <v>47</v>
      </c>
      <c r="BT104" s="20">
        <v>19</v>
      </c>
      <c r="BU104" s="20">
        <v>7</v>
      </c>
      <c r="BV104" s="16">
        <v>7769</v>
      </c>
      <c r="BW104" s="16">
        <v>12884</v>
      </c>
      <c r="BX104" s="16">
        <v>13656</v>
      </c>
      <c r="BY104" s="16">
        <v>15950</v>
      </c>
      <c r="BZ104" s="16">
        <v>12823</v>
      </c>
      <c r="CA104" s="16">
        <v>20564</v>
      </c>
      <c r="CB104" s="16">
        <v>8016</v>
      </c>
      <c r="CC104" s="16">
        <v>12233</v>
      </c>
      <c r="CD104" s="16">
        <v>13370</v>
      </c>
      <c r="CE104" s="16">
        <v>15840</v>
      </c>
      <c r="CF104" s="16">
        <v>12855</v>
      </c>
      <c r="CG104" s="16">
        <v>16594</v>
      </c>
      <c r="CH104" s="21">
        <v>10</v>
      </c>
      <c r="CI104" s="21">
        <v>67</v>
      </c>
      <c r="CJ104" s="21">
        <v>93</v>
      </c>
      <c r="CK104" s="21">
        <v>87</v>
      </c>
      <c r="CL104" s="21">
        <v>38</v>
      </c>
      <c r="CM104" s="21">
        <v>20</v>
      </c>
      <c r="CN104" s="21">
        <v>3</v>
      </c>
      <c r="CO104" s="21">
        <v>153</v>
      </c>
      <c r="CP104" s="21">
        <v>165</v>
      </c>
      <c r="CQ104" s="21">
        <v>0</v>
      </c>
      <c r="CR104" s="21">
        <v>15785</v>
      </c>
      <c r="CS104" s="21">
        <v>25117</v>
      </c>
      <c r="CT104" s="21">
        <v>27026</v>
      </c>
      <c r="CU104" s="21">
        <v>31790</v>
      </c>
      <c r="CV104" s="21">
        <v>25678</v>
      </c>
      <c r="CW104" s="21">
        <v>37158</v>
      </c>
      <c r="CX104" s="21">
        <v>83646</v>
      </c>
      <c r="CY104" s="21">
        <v>78908</v>
      </c>
      <c r="CZ104" s="19">
        <v>115</v>
      </c>
      <c r="DA104" t="s">
        <v>8093</v>
      </c>
      <c r="DB104" t="s">
        <v>9</v>
      </c>
      <c r="DD104">
        <v>19.389668981598824</v>
      </c>
      <c r="DE104">
        <v>19.725988092676282</v>
      </c>
      <c r="DF104">
        <v>0.33631911107745793</v>
      </c>
    </row>
    <row r="105" spans="1:110" x14ac:dyDescent="0.25">
      <c r="A105" t="s">
        <v>463</v>
      </c>
      <c r="B105" t="s">
        <v>2984</v>
      </c>
      <c r="C105" t="s">
        <v>462</v>
      </c>
      <c r="D105" t="s">
        <v>51</v>
      </c>
      <c r="E105" s="17">
        <v>91338</v>
      </c>
      <c r="F105" s="17">
        <v>91807</v>
      </c>
      <c r="G105" s="17">
        <v>91336</v>
      </c>
      <c r="H105" s="17">
        <v>92981</v>
      </c>
      <c r="I105" s="17">
        <v>93926</v>
      </c>
      <c r="J105" s="17">
        <v>98778</v>
      </c>
      <c r="K105" s="17">
        <v>98434</v>
      </c>
      <c r="L105" s="17">
        <v>97273</v>
      </c>
      <c r="M105" s="17">
        <v>97490</v>
      </c>
      <c r="N105" s="17">
        <v>97515</v>
      </c>
      <c r="O105" s="17">
        <v>100388</v>
      </c>
      <c r="P105" s="17">
        <v>102566</v>
      </c>
      <c r="Q105" s="17">
        <v>104287</v>
      </c>
      <c r="R105" s="17">
        <v>105327</v>
      </c>
      <c r="S105" s="17">
        <v>106647</v>
      </c>
      <c r="T105" s="17">
        <v>108283</v>
      </c>
      <c r="U105" s="18">
        <v>37</v>
      </c>
      <c r="V105" s="18">
        <v>43</v>
      </c>
      <c r="W105" s="18">
        <v>44</v>
      </c>
      <c r="X105" s="18">
        <v>62</v>
      </c>
      <c r="Y105" s="18">
        <v>104</v>
      </c>
      <c r="Z105" s="18">
        <v>193</v>
      </c>
      <c r="AA105" s="18">
        <v>220</v>
      </c>
      <c r="AB105" s="18">
        <v>217</v>
      </c>
      <c r="AC105" s="18">
        <v>164</v>
      </c>
      <c r="AD105" s="18">
        <v>258</v>
      </c>
      <c r="AE105" s="18">
        <v>259</v>
      </c>
      <c r="AF105" s="18">
        <v>230</v>
      </c>
      <c r="AG105" s="18">
        <v>189</v>
      </c>
      <c r="AH105" s="18">
        <v>120</v>
      </c>
      <c r="AI105" s="18">
        <v>163</v>
      </c>
      <c r="AJ105" s="18">
        <v>149</v>
      </c>
      <c r="AK105" s="23">
        <v>4.0508879108366731</v>
      </c>
      <c r="AL105" s="23">
        <v>4.6837387127343231</v>
      </c>
      <c r="AM105" s="23">
        <v>4.8173775948147499</v>
      </c>
      <c r="AN105" s="23">
        <v>6.6680289521515146</v>
      </c>
      <c r="AO105" s="23">
        <v>11.072546472755146</v>
      </c>
      <c r="AP105" s="23">
        <v>19.538763692320153</v>
      </c>
      <c r="AQ105" s="23">
        <v>22.350001015909136</v>
      </c>
      <c r="AR105" s="23">
        <v>22.308348668181303</v>
      </c>
      <c r="AS105" s="23">
        <v>16.822238178274695</v>
      </c>
      <c r="AT105" s="23">
        <v>26.457468081833561</v>
      </c>
      <c r="AU105" s="23">
        <v>25.799896401960392</v>
      </c>
      <c r="AV105" s="23">
        <v>22.424585145174813</v>
      </c>
      <c r="AW105" s="23">
        <v>18.123064236194349</v>
      </c>
      <c r="AX105" s="23">
        <v>11.393090090859893</v>
      </c>
      <c r="AY105" s="23">
        <v>15.284068000037507</v>
      </c>
      <c r="AZ105" s="23">
        <v>13.760239372754725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2</v>
      </c>
      <c r="BJ105" s="20">
        <v>22</v>
      </c>
      <c r="BK105" s="20">
        <v>13</v>
      </c>
      <c r="BL105" s="20">
        <v>15</v>
      </c>
      <c r="BM105" s="20">
        <v>13</v>
      </c>
      <c r="BN105" s="20">
        <v>4</v>
      </c>
      <c r="BO105" s="20">
        <v>0</v>
      </c>
      <c r="BP105" s="20">
        <v>5</v>
      </c>
      <c r="BQ105" s="20">
        <v>20</v>
      </c>
      <c r="BR105" s="20">
        <v>23</v>
      </c>
      <c r="BS105" s="20">
        <v>17</v>
      </c>
      <c r="BT105" s="20">
        <v>9</v>
      </c>
      <c r="BU105" s="20">
        <v>6</v>
      </c>
      <c r="BV105" s="16">
        <v>12392</v>
      </c>
      <c r="BW105" s="16">
        <v>10508</v>
      </c>
      <c r="BX105" s="16">
        <v>8144</v>
      </c>
      <c r="BY105" s="16">
        <v>6731</v>
      </c>
      <c r="BZ105" s="16">
        <v>5401</v>
      </c>
      <c r="CA105" s="16">
        <v>8721</v>
      </c>
      <c r="CB105" s="16">
        <v>14024</v>
      </c>
      <c r="CC105" s="16">
        <v>13778</v>
      </c>
      <c r="CD105" s="16">
        <v>8925</v>
      </c>
      <c r="CE105" s="16">
        <v>7406</v>
      </c>
      <c r="CF105" s="16">
        <v>5267</v>
      </c>
      <c r="CG105" s="16">
        <v>6986</v>
      </c>
      <c r="CH105" s="21">
        <v>7</v>
      </c>
      <c r="CI105" s="21">
        <v>42</v>
      </c>
      <c r="CJ105" s="21">
        <v>36</v>
      </c>
      <c r="CK105" s="21">
        <v>32</v>
      </c>
      <c r="CL105" s="21">
        <v>22</v>
      </c>
      <c r="CM105" s="21">
        <v>10</v>
      </c>
      <c r="CN105" s="21">
        <v>0</v>
      </c>
      <c r="CO105" s="21">
        <v>69</v>
      </c>
      <c r="CP105" s="21">
        <v>80</v>
      </c>
      <c r="CQ105" s="21">
        <v>0</v>
      </c>
      <c r="CR105" s="21">
        <v>26416</v>
      </c>
      <c r="CS105" s="21">
        <v>24286</v>
      </c>
      <c r="CT105" s="21">
        <v>17069</v>
      </c>
      <c r="CU105" s="21">
        <v>14137</v>
      </c>
      <c r="CV105" s="21">
        <v>10668</v>
      </c>
      <c r="CW105" s="21">
        <v>15707</v>
      </c>
      <c r="CX105" s="21">
        <v>51897</v>
      </c>
      <c r="CY105" s="21">
        <v>56386</v>
      </c>
      <c r="CZ105" s="19">
        <v>253</v>
      </c>
      <c r="DA105" t="s">
        <v>8231</v>
      </c>
      <c r="DB105" t="s">
        <v>9</v>
      </c>
      <c r="DD105">
        <v>12.237080126272478</v>
      </c>
      <c r="DE105">
        <v>15.415149237913559</v>
      </c>
      <c r="DF105">
        <v>3.1780691116410811</v>
      </c>
    </row>
    <row r="106" spans="1:110" x14ac:dyDescent="0.25">
      <c r="A106" t="s">
        <v>605</v>
      </c>
      <c r="B106" t="s">
        <v>3249</v>
      </c>
      <c r="C106" t="s">
        <v>3368</v>
      </c>
      <c r="D106" t="s">
        <v>355</v>
      </c>
      <c r="E106" s="17">
        <v>159816</v>
      </c>
      <c r="F106" s="17">
        <v>165580</v>
      </c>
      <c r="G106" s="17">
        <v>167258</v>
      </c>
      <c r="H106" s="17">
        <v>167619</v>
      </c>
      <c r="I106" s="17">
        <v>170275</v>
      </c>
      <c r="J106" s="17">
        <v>173409</v>
      </c>
      <c r="K106" s="17">
        <v>173271</v>
      </c>
      <c r="L106" s="17">
        <v>173685</v>
      </c>
      <c r="M106" s="17">
        <v>172261</v>
      </c>
      <c r="N106" s="17">
        <v>174473</v>
      </c>
      <c r="O106" s="17">
        <v>176087</v>
      </c>
      <c r="P106" s="17">
        <v>181084</v>
      </c>
      <c r="Q106" s="17">
        <v>184220</v>
      </c>
      <c r="R106" s="17">
        <v>187334</v>
      </c>
      <c r="S106" s="17">
        <v>190702</v>
      </c>
      <c r="T106" s="17">
        <v>195071</v>
      </c>
      <c r="U106" s="18">
        <v>53</v>
      </c>
      <c r="V106" s="18">
        <v>73</v>
      </c>
      <c r="W106" s="18">
        <v>60</v>
      </c>
      <c r="X106" s="18">
        <v>131</v>
      </c>
      <c r="Y106" s="18">
        <v>175</v>
      </c>
      <c r="Z106" s="18">
        <v>244</v>
      </c>
      <c r="AA106" s="18">
        <v>373</v>
      </c>
      <c r="AB106" s="18">
        <v>332</v>
      </c>
      <c r="AC106" s="18">
        <v>300</v>
      </c>
      <c r="AD106" s="18">
        <v>359</v>
      </c>
      <c r="AE106" s="18">
        <v>328</v>
      </c>
      <c r="AF106" s="18">
        <v>229</v>
      </c>
      <c r="AG106" s="18">
        <v>232</v>
      </c>
      <c r="AH106" s="18">
        <v>172</v>
      </c>
      <c r="AI106" s="18">
        <v>197</v>
      </c>
      <c r="AJ106" s="18">
        <v>182</v>
      </c>
      <c r="AK106" s="23">
        <v>3.3163137608249489</v>
      </c>
      <c r="AL106" s="23">
        <v>4.4087450175141925</v>
      </c>
      <c r="AM106" s="23">
        <v>3.5872723576749692</v>
      </c>
      <c r="AN106" s="23">
        <v>7.8153431293588431</v>
      </c>
      <c r="AO106" s="23">
        <v>10.277492291880781</v>
      </c>
      <c r="AP106" s="23">
        <v>14.070780639989851</v>
      </c>
      <c r="AQ106" s="23">
        <v>21.526972199617937</v>
      </c>
      <c r="AR106" s="23">
        <v>19.115064628494114</v>
      </c>
      <c r="AS106" s="23">
        <v>17.415433557218407</v>
      </c>
      <c r="AT106" s="23">
        <v>20.576249620285086</v>
      </c>
      <c r="AU106" s="23">
        <v>18.627155894529409</v>
      </c>
      <c r="AV106" s="23">
        <v>12.646064809701576</v>
      </c>
      <c r="AW106" s="23">
        <v>12.593638041472152</v>
      </c>
      <c r="AX106" s="23">
        <v>9.181461987679759</v>
      </c>
      <c r="AY106" s="23">
        <v>10.330253484494131</v>
      </c>
      <c r="AZ106" s="23">
        <v>9.3299362796110135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1</v>
      </c>
      <c r="BI106" s="20">
        <v>0</v>
      </c>
      <c r="BJ106" s="20">
        <v>12</v>
      </c>
      <c r="BK106" s="20">
        <v>24</v>
      </c>
      <c r="BL106" s="20">
        <v>31</v>
      </c>
      <c r="BM106" s="20">
        <v>14</v>
      </c>
      <c r="BN106" s="20">
        <v>9</v>
      </c>
      <c r="BO106" s="20">
        <v>0</v>
      </c>
      <c r="BP106" s="20">
        <v>1</v>
      </c>
      <c r="BQ106" s="20">
        <v>15</v>
      </c>
      <c r="BR106" s="20">
        <v>24</v>
      </c>
      <c r="BS106" s="20">
        <v>30</v>
      </c>
      <c r="BT106" s="20">
        <v>12</v>
      </c>
      <c r="BU106" s="20">
        <v>9</v>
      </c>
      <c r="BV106" s="16">
        <v>14440</v>
      </c>
      <c r="BW106" s="16">
        <v>25634</v>
      </c>
      <c r="BX106" s="16">
        <v>18384</v>
      </c>
      <c r="BY106" s="16">
        <v>13960</v>
      </c>
      <c r="BZ106" s="16">
        <v>9862</v>
      </c>
      <c r="CA106" s="16">
        <v>15719</v>
      </c>
      <c r="CB106" s="16">
        <v>13764</v>
      </c>
      <c r="CC106" s="16">
        <v>26876</v>
      </c>
      <c r="CD106" s="16">
        <v>19397</v>
      </c>
      <c r="CE106" s="16">
        <v>14351</v>
      </c>
      <c r="CF106" s="16">
        <v>10219</v>
      </c>
      <c r="CG106" s="16">
        <v>12465</v>
      </c>
      <c r="CH106" s="21">
        <v>1</v>
      </c>
      <c r="CI106" s="21">
        <v>27</v>
      </c>
      <c r="CJ106" s="21">
        <v>48</v>
      </c>
      <c r="CK106" s="21">
        <v>61</v>
      </c>
      <c r="CL106" s="21">
        <v>26</v>
      </c>
      <c r="CM106" s="21">
        <v>18</v>
      </c>
      <c r="CN106" s="21">
        <v>1</v>
      </c>
      <c r="CO106" s="21">
        <v>91</v>
      </c>
      <c r="CP106" s="21">
        <v>91</v>
      </c>
      <c r="CQ106" s="21">
        <v>0</v>
      </c>
      <c r="CR106" s="21">
        <v>28204</v>
      </c>
      <c r="CS106" s="21">
        <v>52510</v>
      </c>
      <c r="CT106" s="21">
        <v>37781</v>
      </c>
      <c r="CU106" s="21">
        <v>28311</v>
      </c>
      <c r="CV106" s="21">
        <v>20081</v>
      </c>
      <c r="CW106" s="21">
        <v>28184</v>
      </c>
      <c r="CX106" s="21">
        <v>97999</v>
      </c>
      <c r="CY106" s="21">
        <v>97072</v>
      </c>
      <c r="CZ106" s="19">
        <v>332</v>
      </c>
      <c r="DA106" t="s">
        <v>8310</v>
      </c>
      <c r="DB106" t="s">
        <v>8481</v>
      </c>
      <c r="DD106">
        <v>9.3744849184110759</v>
      </c>
      <c r="DE106">
        <v>9.285809038867745</v>
      </c>
      <c r="DF106">
        <v>-8.8675879543330893E-2</v>
      </c>
    </row>
    <row r="107" spans="1:110" x14ac:dyDescent="0.25">
      <c r="A107" t="s">
        <v>2845</v>
      </c>
      <c r="B107" t="s">
        <v>3153</v>
      </c>
      <c r="C107" t="s">
        <v>140</v>
      </c>
      <c r="D107" t="s">
        <v>70</v>
      </c>
      <c r="E107" s="17">
        <v>69797</v>
      </c>
      <c r="F107" s="17">
        <v>70250</v>
      </c>
      <c r="G107" s="17">
        <v>71030</v>
      </c>
      <c r="H107" s="17">
        <v>71794</v>
      </c>
      <c r="I107" s="17">
        <v>72381</v>
      </c>
      <c r="J107" s="17">
        <v>73119</v>
      </c>
      <c r="K107" s="17">
        <v>73502</v>
      </c>
      <c r="L107" s="17">
        <v>74059</v>
      </c>
      <c r="M107" s="17">
        <v>74806</v>
      </c>
      <c r="N107" s="17">
        <v>75466</v>
      </c>
      <c r="O107" s="17">
        <v>75967</v>
      </c>
      <c r="P107" s="17">
        <v>76657</v>
      </c>
      <c r="Q107" s="17">
        <v>77320</v>
      </c>
      <c r="R107" s="17">
        <v>77520</v>
      </c>
      <c r="S107" s="17">
        <v>78101</v>
      </c>
      <c r="T107" s="17">
        <v>78408</v>
      </c>
      <c r="U107" s="18">
        <v>46</v>
      </c>
      <c r="V107" s="18">
        <v>40</v>
      </c>
      <c r="W107" s="18">
        <v>58</v>
      </c>
      <c r="X107" s="18">
        <v>75</v>
      </c>
      <c r="Y107" s="18">
        <v>74</v>
      </c>
      <c r="Z107" s="18">
        <v>125</v>
      </c>
      <c r="AA107" s="18">
        <v>223</v>
      </c>
      <c r="AB107" s="18">
        <v>231</v>
      </c>
      <c r="AC107" s="18">
        <v>252</v>
      </c>
      <c r="AD107" s="18">
        <v>369</v>
      </c>
      <c r="AE107" s="18">
        <v>349</v>
      </c>
      <c r="AF107" s="18">
        <v>318</v>
      </c>
      <c r="AG107" s="18">
        <v>299</v>
      </c>
      <c r="AH107" s="18">
        <v>305</v>
      </c>
      <c r="AI107" s="18">
        <v>219</v>
      </c>
      <c r="AJ107" s="18">
        <v>207</v>
      </c>
      <c r="AK107" s="23">
        <v>6.5905411407367085</v>
      </c>
      <c r="AL107" s="23">
        <v>5.6939501779359425</v>
      </c>
      <c r="AM107" s="23">
        <v>8.1655638462621436</v>
      </c>
      <c r="AN107" s="23">
        <v>10.446555422458703</v>
      </c>
      <c r="AO107" s="23">
        <v>10.223677484422709</v>
      </c>
      <c r="AP107" s="23">
        <v>17.095419795128489</v>
      </c>
      <c r="AQ107" s="23">
        <v>30.339310494952517</v>
      </c>
      <c r="AR107" s="23">
        <v>31.191347439203881</v>
      </c>
      <c r="AS107" s="23">
        <v>33.687137395396093</v>
      </c>
      <c r="AT107" s="23">
        <v>48.896191662470514</v>
      </c>
      <c r="AU107" s="23">
        <v>45.941000697671356</v>
      </c>
      <c r="AV107" s="23">
        <v>41.483491396741321</v>
      </c>
      <c r="AW107" s="23">
        <v>38.670460424211072</v>
      </c>
      <c r="AX107" s="23">
        <v>39.344685242518061</v>
      </c>
      <c r="AY107" s="23">
        <v>28.040614076644342</v>
      </c>
      <c r="AZ107" s="23">
        <v>26.400367309458218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21</v>
      </c>
      <c r="BK107" s="20">
        <v>15</v>
      </c>
      <c r="BL107" s="20">
        <v>40</v>
      </c>
      <c r="BM107" s="20">
        <v>16</v>
      </c>
      <c r="BN107" s="20">
        <v>2</v>
      </c>
      <c r="BO107" s="20">
        <v>0</v>
      </c>
      <c r="BP107" s="20">
        <v>7</v>
      </c>
      <c r="BQ107" s="20">
        <v>34</v>
      </c>
      <c r="BR107" s="20">
        <v>19</v>
      </c>
      <c r="BS107" s="20">
        <v>33</v>
      </c>
      <c r="BT107" s="20">
        <v>16</v>
      </c>
      <c r="BU107" s="20">
        <v>4</v>
      </c>
      <c r="BV107" s="16">
        <v>3980</v>
      </c>
      <c r="BW107" s="16">
        <v>6391</v>
      </c>
      <c r="BX107" s="16">
        <v>6291</v>
      </c>
      <c r="BY107" s="16">
        <v>7705</v>
      </c>
      <c r="BZ107" s="16">
        <v>5919</v>
      </c>
      <c r="CA107" s="16">
        <v>9718</v>
      </c>
      <c r="CB107" s="16">
        <v>4249</v>
      </c>
      <c r="CC107" s="16">
        <v>6157</v>
      </c>
      <c r="CD107" s="16">
        <v>6274</v>
      </c>
      <c r="CE107" s="16">
        <v>7722</v>
      </c>
      <c r="CF107" s="16">
        <v>5759</v>
      </c>
      <c r="CG107" s="16">
        <v>8243</v>
      </c>
      <c r="CH107" s="21">
        <v>7</v>
      </c>
      <c r="CI107" s="21">
        <v>55</v>
      </c>
      <c r="CJ107" s="21">
        <v>34</v>
      </c>
      <c r="CK107" s="21">
        <v>73</v>
      </c>
      <c r="CL107" s="21">
        <v>32</v>
      </c>
      <c r="CM107" s="21">
        <v>6</v>
      </c>
      <c r="CN107" s="21">
        <v>0</v>
      </c>
      <c r="CO107" s="21">
        <v>94</v>
      </c>
      <c r="CP107" s="21">
        <v>113</v>
      </c>
      <c r="CQ107" s="21">
        <v>0</v>
      </c>
      <c r="CR107" s="21">
        <v>8229</v>
      </c>
      <c r="CS107" s="21">
        <v>12548</v>
      </c>
      <c r="CT107" s="21">
        <v>12565</v>
      </c>
      <c r="CU107" s="21">
        <v>15427</v>
      </c>
      <c r="CV107" s="21">
        <v>11678</v>
      </c>
      <c r="CW107" s="21">
        <v>17961</v>
      </c>
      <c r="CX107" s="21">
        <v>40004</v>
      </c>
      <c r="CY107" s="21">
        <v>38404</v>
      </c>
      <c r="CZ107" s="19">
        <v>21</v>
      </c>
      <c r="DA107" t="s">
        <v>1341</v>
      </c>
      <c r="DB107" t="s">
        <v>8480</v>
      </c>
      <c r="DD107">
        <v>24.476617019060516</v>
      </c>
      <c r="DE107">
        <v>28.247175282471755</v>
      </c>
      <c r="DF107">
        <v>3.7705582634112389</v>
      </c>
    </row>
    <row r="108" spans="1:110" x14ac:dyDescent="0.25">
      <c r="A108" t="s">
        <v>656</v>
      </c>
      <c r="B108" t="s">
        <v>3069</v>
      </c>
      <c r="C108" t="s">
        <v>363</v>
      </c>
      <c r="D108" t="s">
        <v>278</v>
      </c>
      <c r="E108" s="17">
        <v>106647</v>
      </c>
      <c r="F108" s="17">
        <v>107045</v>
      </c>
      <c r="G108" s="17">
        <v>108261</v>
      </c>
      <c r="H108" s="17">
        <v>110394</v>
      </c>
      <c r="I108" s="17">
        <v>112313</v>
      </c>
      <c r="J108" s="17">
        <v>113684</v>
      </c>
      <c r="K108" s="17">
        <v>115233</v>
      </c>
      <c r="L108" s="17">
        <v>116756</v>
      </c>
      <c r="M108" s="17">
        <v>117210</v>
      </c>
      <c r="N108" s="17">
        <v>117517</v>
      </c>
      <c r="O108" s="17">
        <v>119911</v>
      </c>
      <c r="P108" s="17">
        <v>121751</v>
      </c>
      <c r="Q108" s="17">
        <v>124418</v>
      </c>
      <c r="R108" s="17">
        <v>126346</v>
      </c>
      <c r="S108" s="17">
        <v>128550</v>
      </c>
      <c r="T108" s="17">
        <v>130793</v>
      </c>
      <c r="U108" s="18">
        <v>69</v>
      </c>
      <c r="V108" s="18">
        <v>53</v>
      </c>
      <c r="W108" s="18">
        <v>58</v>
      </c>
      <c r="X108" s="18">
        <v>68</v>
      </c>
      <c r="Y108" s="18">
        <v>108</v>
      </c>
      <c r="Z108" s="18">
        <v>179</v>
      </c>
      <c r="AA108" s="18">
        <v>273</v>
      </c>
      <c r="AB108" s="18">
        <v>290</v>
      </c>
      <c r="AC108" s="18">
        <v>269</v>
      </c>
      <c r="AD108" s="18">
        <v>356</v>
      </c>
      <c r="AE108" s="18">
        <v>321</v>
      </c>
      <c r="AF108" s="18">
        <v>271</v>
      </c>
      <c r="AG108" s="18">
        <v>263</v>
      </c>
      <c r="AH108" s="18">
        <v>193</v>
      </c>
      <c r="AI108" s="18">
        <v>207</v>
      </c>
      <c r="AJ108" s="18">
        <v>137</v>
      </c>
      <c r="AK108" s="23">
        <v>6.469942895721398</v>
      </c>
      <c r="AL108" s="23">
        <v>4.9511887523938531</v>
      </c>
      <c r="AM108" s="23">
        <v>5.3574232641486779</v>
      </c>
      <c r="AN108" s="23">
        <v>6.1597550591517658</v>
      </c>
      <c r="AO108" s="23">
        <v>9.6159839021306528</v>
      </c>
      <c r="AP108" s="23">
        <v>15.745399528517645</v>
      </c>
      <c r="AQ108" s="23">
        <v>23.691130145010543</v>
      </c>
      <c r="AR108" s="23">
        <v>24.838123950803386</v>
      </c>
      <c r="AS108" s="23">
        <v>22.950260216705061</v>
      </c>
      <c r="AT108" s="23">
        <v>30.293489452589839</v>
      </c>
      <c r="AU108" s="23">
        <v>26.769854308612221</v>
      </c>
      <c r="AV108" s="23">
        <v>22.258544077666713</v>
      </c>
      <c r="AW108" s="23">
        <v>21.138420485781801</v>
      </c>
      <c r="AX108" s="23">
        <v>15.275513273075521</v>
      </c>
      <c r="AY108" s="23">
        <v>16.102683780630105</v>
      </c>
      <c r="AZ108" s="23">
        <v>10.474566681703148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4</v>
      </c>
      <c r="BI108" s="20">
        <v>1</v>
      </c>
      <c r="BJ108" s="20">
        <v>17</v>
      </c>
      <c r="BK108" s="20">
        <v>17</v>
      </c>
      <c r="BL108" s="20">
        <v>12</v>
      </c>
      <c r="BM108" s="20">
        <v>6</v>
      </c>
      <c r="BN108" s="20">
        <v>9</v>
      </c>
      <c r="BO108" s="20">
        <v>0</v>
      </c>
      <c r="BP108" s="20">
        <v>7</v>
      </c>
      <c r="BQ108" s="20">
        <v>14</v>
      </c>
      <c r="BR108" s="20">
        <v>19</v>
      </c>
      <c r="BS108" s="20">
        <v>20</v>
      </c>
      <c r="BT108" s="20">
        <v>8</v>
      </c>
      <c r="BU108" s="20">
        <v>3</v>
      </c>
      <c r="BV108" s="16">
        <v>13948</v>
      </c>
      <c r="BW108" s="16">
        <v>8467</v>
      </c>
      <c r="BX108" s="16">
        <v>8373</v>
      </c>
      <c r="BY108" s="16">
        <v>10128</v>
      </c>
      <c r="BZ108" s="16">
        <v>9124</v>
      </c>
      <c r="CA108" s="16">
        <v>17798</v>
      </c>
      <c r="CB108" s="16">
        <v>13953</v>
      </c>
      <c r="CC108" s="16">
        <v>9312</v>
      </c>
      <c r="CD108" s="16">
        <v>7452</v>
      </c>
      <c r="CE108" s="16">
        <v>9589</v>
      </c>
      <c r="CF108" s="16">
        <v>8427</v>
      </c>
      <c r="CG108" s="16">
        <v>14222</v>
      </c>
      <c r="CH108" s="21">
        <v>8</v>
      </c>
      <c r="CI108" s="21">
        <v>31</v>
      </c>
      <c r="CJ108" s="21">
        <v>36</v>
      </c>
      <c r="CK108" s="21">
        <v>32</v>
      </c>
      <c r="CL108" s="21">
        <v>14</v>
      </c>
      <c r="CM108" s="21">
        <v>12</v>
      </c>
      <c r="CN108" s="21">
        <v>4</v>
      </c>
      <c r="CO108" s="21">
        <v>66</v>
      </c>
      <c r="CP108" s="21">
        <v>71</v>
      </c>
      <c r="CQ108" s="21">
        <v>0</v>
      </c>
      <c r="CR108" s="21">
        <v>27901</v>
      </c>
      <c r="CS108" s="21">
        <v>17779</v>
      </c>
      <c r="CT108" s="21">
        <v>15825</v>
      </c>
      <c r="CU108" s="21">
        <v>19717</v>
      </c>
      <c r="CV108" s="21">
        <v>17551</v>
      </c>
      <c r="CW108" s="21">
        <v>32020</v>
      </c>
      <c r="CX108" s="21">
        <v>67838</v>
      </c>
      <c r="CY108" s="21">
        <v>62955</v>
      </c>
      <c r="CZ108" s="19">
        <v>319</v>
      </c>
      <c r="DA108" t="s">
        <v>8297</v>
      </c>
      <c r="DB108" t="s">
        <v>8481</v>
      </c>
      <c r="DD108">
        <v>10.483678818203479</v>
      </c>
      <c r="DE108">
        <v>10.466110439576639</v>
      </c>
      <c r="DF108">
        <v>-1.7568378626840797E-2</v>
      </c>
    </row>
    <row r="109" spans="1:110" x14ac:dyDescent="0.25">
      <c r="A109" t="s">
        <v>492</v>
      </c>
      <c r="B109" t="s">
        <v>3332</v>
      </c>
      <c r="C109" t="s">
        <v>491</v>
      </c>
      <c r="D109" t="s">
        <v>491</v>
      </c>
      <c r="E109" s="17">
        <v>239338</v>
      </c>
      <c r="F109" s="17">
        <v>239223</v>
      </c>
      <c r="G109" s="17">
        <v>242146</v>
      </c>
      <c r="H109" s="17">
        <v>244435</v>
      </c>
      <c r="I109" s="17">
        <v>248812</v>
      </c>
      <c r="J109" s="17">
        <v>253146</v>
      </c>
      <c r="K109" s="17">
        <v>256018</v>
      </c>
      <c r="L109" s="17">
        <v>260051</v>
      </c>
      <c r="M109" s="17">
        <v>263894</v>
      </c>
      <c r="N109" s="17">
        <v>268034</v>
      </c>
      <c r="O109" s="17">
        <v>271305</v>
      </c>
      <c r="P109" s="17">
        <v>274592</v>
      </c>
      <c r="Q109" s="17">
        <v>276824</v>
      </c>
      <c r="R109" s="17">
        <v>279269</v>
      </c>
      <c r="S109" s="17">
        <v>281207</v>
      </c>
      <c r="T109" s="17">
        <v>283659</v>
      </c>
      <c r="U109" s="18">
        <v>123</v>
      </c>
      <c r="V109" s="18">
        <v>110</v>
      </c>
      <c r="W109" s="18">
        <v>119</v>
      </c>
      <c r="X109" s="18">
        <v>145</v>
      </c>
      <c r="Y109" s="18">
        <v>176</v>
      </c>
      <c r="Z109" s="18">
        <v>240</v>
      </c>
      <c r="AA109" s="18">
        <v>467</v>
      </c>
      <c r="AB109" s="18">
        <v>483</v>
      </c>
      <c r="AC109" s="18">
        <v>486</v>
      </c>
      <c r="AD109" s="18">
        <v>608</v>
      </c>
      <c r="AE109" s="18">
        <v>683</v>
      </c>
      <c r="AF109" s="18">
        <v>628</v>
      </c>
      <c r="AG109" s="18">
        <v>597</v>
      </c>
      <c r="AH109" s="18">
        <v>545</v>
      </c>
      <c r="AI109" s="18">
        <v>525</v>
      </c>
      <c r="AJ109" s="18">
        <v>376</v>
      </c>
      <c r="AK109" s="23">
        <v>5.1391755592509343</v>
      </c>
      <c r="AL109" s="23">
        <v>4.5982200708125891</v>
      </c>
      <c r="AM109" s="23">
        <v>4.9143904916868335</v>
      </c>
      <c r="AN109" s="23">
        <v>5.9320473745576532</v>
      </c>
      <c r="AO109" s="23">
        <v>7.0736138128386088</v>
      </c>
      <c r="AP109" s="23">
        <v>9.4806949349387306</v>
      </c>
      <c r="AQ109" s="23">
        <v>18.24090493637166</v>
      </c>
      <c r="AR109" s="23">
        <v>18.573279856643506</v>
      </c>
      <c r="AS109" s="23">
        <v>18.416485407019486</v>
      </c>
      <c r="AT109" s="23">
        <v>22.683689382690257</v>
      </c>
      <c r="AU109" s="23">
        <v>25.174618971268497</v>
      </c>
      <c r="AV109" s="23">
        <v>22.870294837431533</v>
      </c>
      <c r="AW109" s="23">
        <v>21.566049186486723</v>
      </c>
      <c r="AX109" s="23">
        <v>19.515234415563491</v>
      </c>
      <c r="AY109" s="23">
        <v>18.669521028992875</v>
      </c>
      <c r="AZ109" s="23">
        <v>13.255352377326297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2</v>
      </c>
      <c r="BI109" s="20">
        <v>3</v>
      </c>
      <c r="BJ109" s="20">
        <v>34</v>
      </c>
      <c r="BK109" s="20">
        <v>47</v>
      </c>
      <c r="BL109" s="20">
        <v>53</v>
      </c>
      <c r="BM109" s="20">
        <v>26</v>
      </c>
      <c r="BN109" s="20">
        <v>9</v>
      </c>
      <c r="BO109" s="20">
        <v>1</v>
      </c>
      <c r="BP109" s="20">
        <v>11</v>
      </c>
      <c r="BQ109" s="20">
        <v>43</v>
      </c>
      <c r="BR109" s="20">
        <v>49</v>
      </c>
      <c r="BS109" s="20">
        <v>63</v>
      </c>
      <c r="BT109" s="20">
        <v>24</v>
      </c>
      <c r="BU109" s="20">
        <v>11</v>
      </c>
      <c r="BV109" s="16">
        <v>28095</v>
      </c>
      <c r="BW109" s="16">
        <v>27780</v>
      </c>
      <c r="BX109" s="16">
        <v>21766</v>
      </c>
      <c r="BY109" s="16">
        <v>22179</v>
      </c>
      <c r="BZ109" s="16">
        <v>17837</v>
      </c>
      <c r="CA109" s="16">
        <v>27906</v>
      </c>
      <c r="CB109" s="16">
        <v>26265</v>
      </c>
      <c r="CC109" s="16">
        <v>29439</v>
      </c>
      <c r="CD109" s="16">
        <v>22242</v>
      </c>
      <c r="CE109" s="16">
        <v>21131</v>
      </c>
      <c r="CF109" s="16">
        <v>17337</v>
      </c>
      <c r="CG109" s="16">
        <v>21682</v>
      </c>
      <c r="CH109" s="21">
        <v>14</v>
      </c>
      <c r="CI109" s="21">
        <v>77</v>
      </c>
      <c r="CJ109" s="21">
        <v>96</v>
      </c>
      <c r="CK109" s="21">
        <v>116</v>
      </c>
      <c r="CL109" s="21">
        <v>50</v>
      </c>
      <c r="CM109" s="21">
        <v>20</v>
      </c>
      <c r="CN109" s="21">
        <v>3</v>
      </c>
      <c r="CO109" s="21">
        <v>174</v>
      </c>
      <c r="CP109" s="21">
        <v>202</v>
      </c>
      <c r="CQ109" s="21">
        <v>0</v>
      </c>
      <c r="CR109" s="21">
        <v>54360</v>
      </c>
      <c r="CS109" s="21">
        <v>57219</v>
      </c>
      <c r="CT109" s="21">
        <v>44008</v>
      </c>
      <c r="CU109" s="21">
        <v>43310</v>
      </c>
      <c r="CV109" s="21">
        <v>35174</v>
      </c>
      <c r="CW109" s="21">
        <v>49588</v>
      </c>
      <c r="CX109" s="21">
        <v>145563</v>
      </c>
      <c r="CY109" s="21">
        <v>138096</v>
      </c>
      <c r="CZ109" s="19">
        <v>271</v>
      </c>
      <c r="DA109" t="s">
        <v>8249</v>
      </c>
      <c r="DB109" t="s">
        <v>8481</v>
      </c>
      <c r="DD109">
        <v>12.599930483142161</v>
      </c>
      <c r="DE109">
        <v>13.877152847907778</v>
      </c>
      <c r="DF109">
        <v>1.2772223647656169</v>
      </c>
    </row>
    <row r="110" spans="1:110" x14ac:dyDescent="0.25">
      <c r="A110" t="s">
        <v>426</v>
      </c>
      <c r="B110" t="s">
        <v>2993</v>
      </c>
      <c r="C110" t="s">
        <v>425</v>
      </c>
      <c r="D110" t="s">
        <v>199</v>
      </c>
      <c r="E110" s="17">
        <v>79148</v>
      </c>
      <c r="F110" s="17">
        <v>79248</v>
      </c>
      <c r="G110" s="17">
        <v>80539</v>
      </c>
      <c r="H110" s="17">
        <v>81692</v>
      </c>
      <c r="I110" s="17">
        <v>83294</v>
      </c>
      <c r="J110" s="17">
        <v>84381</v>
      </c>
      <c r="K110" s="17">
        <v>85499</v>
      </c>
      <c r="L110" s="17">
        <v>86177</v>
      </c>
      <c r="M110" s="17">
        <v>86039</v>
      </c>
      <c r="N110" s="17">
        <v>85899</v>
      </c>
      <c r="O110" s="17">
        <v>86118</v>
      </c>
      <c r="P110" s="17">
        <v>86558</v>
      </c>
      <c r="Q110" s="17">
        <v>87026</v>
      </c>
      <c r="R110" s="17">
        <v>86998</v>
      </c>
      <c r="S110" s="17">
        <v>86986</v>
      </c>
      <c r="T110" s="17">
        <v>87044</v>
      </c>
      <c r="U110" s="18">
        <v>52</v>
      </c>
      <c r="V110" s="18">
        <v>56</v>
      </c>
      <c r="W110" s="18">
        <v>67</v>
      </c>
      <c r="X110" s="18">
        <v>54</v>
      </c>
      <c r="Y110" s="18">
        <v>62</v>
      </c>
      <c r="Z110" s="18">
        <v>92</v>
      </c>
      <c r="AA110" s="18">
        <v>157</v>
      </c>
      <c r="AB110" s="18">
        <v>158</v>
      </c>
      <c r="AC110" s="18">
        <v>171</v>
      </c>
      <c r="AD110" s="18">
        <v>246</v>
      </c>
      <c r="AE110" s="18">
        <v>254</v>
      </c>
      <c r="AF110" s="18">
        <v>288</v>
      </c>
      <c r="AG110" s="18">
        <v>237</v>
      </c>
      <c r="AH110" s="18">
        <v>247</v>
      </c>
      <c r="AI110" s="18">
        <v>229</v>
      </c>
      <c r="AJ110" s="18">
        <v>178</v>
      </c>
      <c r="AK110" s="23">
        <v>6.5699701824430177</v>
      </c>
      <c r="AL110" s="23">
        <v>7.0664243892590353</v>
      </c>
      <c r="AM110" s="23">
        <v>8.3189510671848428</v>
      </c>
      <c r="AN110" s="23">
        <v>6.6101943886794299</v>
      </c>
      <c r="AO110" s="23">
        <v>7.4435133382956762</v>
      </c>
      <c r="AP110" s="23">
        <v>10.902928384351927</v>
      </c>
      <c r="AQ110" s="23">
        <v>18.362787868863965</v>
      </c>
      <c r="AR110" s="23">
        <v>18.334358355477679</v>
      </c>
      <c r="AS110" s="23">
        <v>19.874707981264311</v>
      </c>
      <c r="AT110" s="23">
        <v>28.638284496909161</v>
      </c>
      <c r="AU110" s="23">
        <v>29.494414640377155</v>
      </c>
      <c r="AV110" s="23">
        <v>33.272487811640751</v>
      </c>
      <c r="AW110" s="23">
        <v>27.233240640728056</v>
      </c>
      <c r="AX110" s="23">
        <v>28.391457274879883</v>
      </c>
      <c r="AY110" s="23">
        <v>26.326075460418917</v>
      </c>
      <c r="AZ110" s="23">
        <v>20.449427875557191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1</v>
      </c>
      <c r="BI110" s="20">
        <v>3</v>
      </c>
      <c r="BJ110" s="20">
        <v>12</v>
      </c>
      <c r="BK110" s="20">
        <v>23</v>
      </c>
      <c r="BL110" s="20">
        <v>19</v>
      </c>
      <c r="BM110" s="20">
        <v>11</v>
      </c>
      <c r="BN110" s="20">
        <v>10</v>
      </c>
      <c r="BO110" s="20">
        <v>2</v>
      </c>
      <c r="BP110" s="20">
        <v>5</v>
      </c>
      <c r="BQ110" s="20">
        <v>28</v>
      </c>
      <c r="BR110" s="20">
        <v>23</v>
      </c>
      <c r="BS110" s="20">
        <v>25</v>
      </c>
      <c r="BT110" s="20">
        <v>11</v>
      </c>
      <c r="BU110" s="20">
        <v>5</v>
      </c>
      <c r="BV110" s="16">
        <v>4846</v>
      </c>
      <c r="BW110" s="16">
        <v>6394</v>
      </c>
      <c r="BX110" s="16">
        <v>6457</v>
      </c>
      <c r="BY110" s="16">
        <v>8089</v>
      </c>
      <c r="BZ110" s="16">
        <v>7074</v>
      </c>
      <c r="CA110" s="16">
        <v>12091</v>
      </c>
      <c r="CB110" s="16">
        <v>4480</v>
      </c>
      <c r="CC110" s="16">
        <v>6221</v>
      </c>
      <c r="CD110" s="16">
        <v>6486</v>
      </c>
      <c r="CE110" s="16">
        <v>7777</v>
      </c>
      <c r="CF110" s="16">
        <v>7033</v>
      </c>
      <c r="CG110" s="16">
        <v>10096</v>
      </c>
      <c r="CH110" s="21">
        <v>8</v>
      </c>
      <c r="CI110" s="21">
        <v>40</v>
      </c>
      <c r="CJ110" s="21">
        <v>46</v>
      </c>
      <c r="CK110" s="21">
        <v>44</v>
      </c>
      <c r="CL110" s="21">
        <v>22</v>
      </c>
      <c r="CM110" s="21">
        <v>15</v>
      </c>
      <c r="CN110" s="21">
        <v>3</v>
      </c>
      <c r="CO110" s="21">
        <v>79</v>
      </c>
      <c r="CP110" s="21">
        <v>99</v>
      </c>
      <c r="CQ110" s="21">
        <v>0</v>
      </c>
      <c r="CR110" s="21">
        <v>9326</v>
      </c>
      <c r="CS110" s="21">
        <v>12615</v>
      </c>
      <c r="CT110" s="21">
        <v>12943</v>
      </c>
      <c r="CU110" s="21">
        <v>15866</v>
      </c>
      <c r="CV110" s="21">
        <v>14107</v>
      </c>
      <c r="CW110" s="21">
        <v>22187</v>
      </c>
      <c r="CX110" s="21">
        <v>44951</v>
      </c>
      <c r="CY110" s="21">
        <v>42093</v>
      </c>
      <c r="CZ110" s="19">
        <v>98</v>
      </c>
      <c r="DA110" t="s">
        <v>8076</v>
      </c>
      <c r="DB110" t="s">
        <v>9</v>
      </c>
      <c r="DD110">
        <v>18.767966170147055</v>
      </c>
      <c r="DE110">
        <v>22.023981668928389</v>
      </c>
      <c r="DF110">
        <v>3.2560154987813341</v>
      </c>
    </row>
    <row r="111" spans="1:110" x14ac:dyDescent="0.25">
      <c r="A111" t="s">
        <v>2226</v>
      </c>
      <c r="B111" t="s">
        <v>3327</v>
      </c>
      <c r="C111" t="s">
        <v>491</v>
      </c>
      <c r="D111" t="s">
        <v>491</v>
      </c>
      <c r="E111" s="17">
        <v>134919</v>
      </c>
      <c r="F111" s="17">
        <v>135384</v>
      </c>
      <c r="G111" s="17">
        <v>136351</v>
      </c>
      <c r="H111" s="17">
        <v>137691</v>
      </c>
      <c r="I111" s="17">
        <v>138985</v>
      </c>
      <c r="J111" s="17">
        <v>139986</v>
      </c>
      <c r="K111" s="17">
        <v>141562</v>
      </c>
      <c r="L111" s="17">
        <v>143239</v>
      </c>
      <c r="M111" s="17">
        <v>144403</v>
      </c>
      <c r="N111" s="17">
        <v>145078</v>
      </c>
      <c r="O111" s="17">
        <v>145535</v>
      </c>
      <c r="P111" s="17">
        <v>146347</v>
      </c>
      <c r="Q111" s="17">
        <v>146779</v>
      </c>
      <c r="R111" s="17">
        <v>147313</v>
      </c>
      <c r="S111" s="17">
        <v>147829</v>
      </c>
      <c r="T111" s="17">
        <v>148105</v>
      </c>
      <c r="U111" s="18">
        <v>106</v>
      </c>
      <c r="V111" s="18">
        <v>105</v>
      </c>
      <c r="W111" s="18">
        <v>91</v>
      </c>
      <c r="X111" s="18">
        <v>103</v>
      </c>
      <c r="Y111" s="18">
        <v>83</v>
      </c>
      <c r="Z111" s="18">
        <v>125</v>
      </c>
      <c r="AA111" s="18">
        <v>272</v>
      </c>
      <c r="AB111" s="18">
        <v>298</v>
      </c>
      <c r="AC111" s="18">
        <v>342</v>
      </c>
      <c r="AD111" s="18">
        <v>431</v>
      </c>
      <c r="AE111" s="18">
        <v>447</v>
      </c>
      <c r="AF111" s="18">
        <v>370</v>
      </c>
      <c r="AG111" s="18">
        <v>349</v>
      </c>
      <c r="AH111" s="18">
        <v>321</v>
      </c>
      <c r="AI111" s="18">
        <v>330</v>
      </c>
      <c r="AJ111" s="18">
        <v>200</v>
      </c>
      <c r="AK111" s="23">
        <v>7.8565657913266485</v>
      </c>
      <c r="AL111" s="23">
        <v>7.755717071441234</v>
      </c>
      <c r="AM111" s="23">
        <v>6.6739517861988551</v>
      </c>
      <c r="AN111" s="23">
        <v>7.4805179713997285</v>
      </c>
      <c r="AO111" s="23">
        <v>5.9718674677123431</v>
      </c>
      <c r="AP111" s="23">
        <v>8.92946437500893</v>
      </c>
      <c r="AQ111" s="23">
        <v>19.214195900029669</v>
      </c>
      <c r="AR111" s="23">
        <v>20.804389865888478</v>
      </c>
      <c r="AS111" s="23">
        <v>23.683718482303</v>
      </c>
      <c r="AT111" s="23">
        <v>29.708156991411517</v>
      </c>
      <c r="AU111" s="23">
        <v>30.714261174287969</v>
      </c>
      <c r="AV111" s="23">
        <v>25.282376816743767</v>
      </c>
      <c r="AW111" s="23">
        <v>23.777243338624736</v>
      </c>
      <c r="AX111" s="23">
        <v>21.790337580525819</v>
      </c>
      <c r="AY111" s="23">
        <v>22.323089515588958</v>
      </c>
      <c r="AZ111" s="23">
        <v>13.503933020492219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1</v>
      </c>
      <c r="BI111" s="20">
        <v>2</v>
      </c>
      <c r="BJ111" s="20">
        <v>19</v>
      </c>
      <c r="BK111" s="20">
        <v>23</v>
      </c>
      <c r="BL111" s="20">
        <v>28</v>
      </c>
      <c r="BM111" s="20">
        <v>15</v>
      </c>
      <c r="BN111" s="20">
        <v>10</v>
      </c>
      <c r="BO111" s="20">
        <v>0</v>
      </c>
      <c r="BP111" s="20">
        <v>5</v>
      </c>
      <c r="BQ111" s="20">
        <v>23</v>
      </c>
      <c r="BR111" s="20">
        <v>23</v>
      </c>
      <c r="BS111" s="20">
        <v>33</v>
      </c>
      <c r="BT111" s="20">
        <v>10</v>
      </c>
      <c r="BU111" s="20">
        <v>8</v>
      </c>
      <c r="BV111" s="16">
        <v>6972</v>
      </c>
      <c r="BW111" s="16">
        <v>10000</v>
      </c>
      <c r="BX111" s="16">
        <v>10497</v>
      </c>
      <c r="BY111" s="16">
        <v>13676</v>
      </c>
      <c r="BZ111" s="16">
        <v>13005</v>
      </c>
      <c r="CA111" s="16">
        <v>22415</v>
      </c>
      <c r="CB111" s="16">
        <v>7322</v>
      </c>
      <c r="CC111" s="16">
        <v>9870</v>
      </c>
      <c r="CD111" s="16">
        <v>9774</v>
      </c>
      <c r="CE111" s="16">
        <v>12749</v>
      </c>
      <c r="CF111" s="16">
        <v>12112</v>
      </c>
      <c r="CG111" s="16">
        <v>19713</v>
      </c>
      <c r="CH111" s="21">
        <v>7</v>
      </c>
      <c r="CI111" s="21">
        <v>42</v>
      </c>
      <c r="CJ111" s="21">
        <v>46</v>
      </c>
      <c r="CK111" s="21">
        <v>61</v>
      </c>
      <c r="CL111" s="21">
        <v>25</v>
      </c>
      <c r="CM111" s="21">
        <v>18</v>
      </c>
      <c r="CN111" s="21">
        <v>1</v>
      </c>
      <c r="CO111" s="21">
        <v>98</v>
      </c>
      <c r="CP111" s="21">
        <v>102</v>
      </c>
      <c r="CQ111" s="21">
        <v>0</v>
      </c>
      <c r="CR111" s="21">
        <v>14294</v>
      </c>
      <c r="CS111" s="21">
        <v>19870</v>
      </c>
      <c r="CT111" s="21">
        <v>20271</v>
      </c>
      <c r="CU111" s="21">
        <v>26425</v>
      </c>
      <c r="CV111" s="21">
        <v>25117</v>
      </c>
      <c r="CW111" s="21">
        <v>42128</v>
      </c>
      <c r="CX111" s="21">
        <v>76565</v>
      </c>
      <c r="CY111" s="21">
        <v>71540</v>
      </c>
      <c r="CZ111" s="19">
        <v>261</v>
      </c>
      <c r="DA111" t="s">
        <v>8239</v>
      </c>
      <c r="DB111" t="s">
        <v>9</v>
      </c>
      <c r="DD111">
        <v>13.698630136986301</v>
      </c>
      <c r="DE111">
        <v>13.322013975053876</v>
      </c>
      <c r="DF111">
        <v>-0.37661616193242509</v>
      </c>
    </row>
    <row r="112" spans="1:110" x14ac:dyDescent="0.25">
      <c r="A112" t="s">
        <v>2450</v>
      </c>
      <c r="B112" t="s">
        <v>3032</v>
      </c>
      <c r="C112" t="s">
        <v>466</v>
      </c>
      <c r="D112" t="s">
        <v>51</v>
      </c>
      <c r="E112" s="17">
        <v>67499</v>
      </c>
      <c r="F112" s="17">
        <v>67731</v>
      </c>
      <c r="G112" s="17">
        <v>68062</v>
      </c>
      <c r="H112" s="17">
        <v>68481</v>
      </c>
      <c r="I112" s="17">
        <v>68561</v>
      </c>
      <c r="J112" s="17">
        <v>68971</v>
      </c>
      <c r="K112" s="17">
        <v>69238</v>
      </c>
      <c r="L112" s="17">
        <v>69643</v>
      </c>
      <c r="M112" s="17">
        <v>70099</v>
      </c>
      <c r="N112" s="17">
        <v>70429</v>
      </c>
      <c r="O112" s="17">
        <v>70727</v>
      </c>
      <c r="P112" s="17">
        <v>70882</v>
      </c>
      <c r="Q112" s="17">
        <v>71267</v>
      </c>
      <c r="R112" s="17">
        <v>71637</v>
      </c>
      <c r="S112" s="17">
        <v>72064</v>
      </c>
      <c r="T112" s="17">
        <v>72278</v>
      </c>
      <c r="U112" s="18">
        <v>42</v>
      </c>
      <c r="V112" s="18">
        <v>52</v>
      </c>
      <c r="W112" s="18">
        <v>55</v>
      </c>
      <c r="X112" s="18">
        <v>47</v>
      </c>
      <c r="Y112" s="18">
        <v>61</v>
      </c>
      <c r="Z112" s="18">
        <v>116</v>
      </c>
      <c r="AA112" s="18">
        <v>168</v>
      </c>
      <c r="AB112" s="18">
        <v>137</v>
      </c>
      <c r="AC112" s="18">
        <v>166</v>
      </c>
      <c r="AD112" s="18">
        <v>234</v>
      </c>
      <c r="AE112" s="18">
        <v>200</v>
      </c>
      <c r="AF112" s="18">
        <v>141</v>
      </c>
      <c r="AG112" s="18">
        <v>135</v>
      </c>
      <c r="AH112" s="18">
        <v>153</v>
      </c>
      <c r="AI112" s="18">
        <v>111</v>
      </c>
      <c r="AJ112" s="18">
        <v>93</v>
      </c>
      <c r="AK112" s="23">
        <v>6.2223144046578476</v>
      </c>
      <c r="AL112" s="23">
        <v>7.6774298327206152</v>
      </c>
      <c r="AM112" s="23">
        <v>8.0808674443889394</v>
      </c>
      <c r="AN112" s="23">
        <v>6.8632175347906719</v>
      </c>
      <c r="AO112" s="23">
        <v>8.8971864471054971</v>
      </c>
      <c r="AP112" s="23">
        <v>16.818662916298155</v>
      </c>
      <c r="AQ112" s="23">
        <v>24.264132412836879</v>
      </c>
      <c r="AR112" s="23">
        <v>19.671754519477911</v>
      </c>
      <c r="AS112" s="23">
        <v>23.680794305196937</v>
      </c>
      <c r="AT112" s="23">
        <v>33.224949949594624</v>
      </c>
      <c r="AU112" s="23">
        <v>28.277744001583557</v>
      </c>
      <c r="AV112" s="23">
        <v>19.892215230947208</v>
      </c>
      <c r="AW112" s="23">
        <v>18.942848723813267</v>
      </c>
      <c r="AX112" s="23">
        <v>21.357678294735958</v>
      </c>
      <c r="AY112" s="23">
        <v>15.40297513321492</v>
      </c>
      <c r="AZ112" s="23">
        <v>12.866985804809209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1</v>
      </c>
      <c r="BJ112" s="20">
        <v>9</v>
      </c>
      <c r="BK112" s="20">
        <v>18</v>
      </c>
      <c r="BL112" s="20">
        <v>9</v>
      </c>
      <c r="BM112" s="20">
        <v>6</v>
      </c>
      <c r="BN112" s="20">
        <v>1</v>
      </c>
      <c r="BO112" s="20">
        <v>0</v>
      </c>
      <c r="BP112" s="20">
        <v>1</v>
      </c>
      <c r="BQ112" s="20">
        <v>23</v>
      </c>
      <c r="BR112" s="20">
        <v>11</v>
      </c>
      <c r="BS112" s="20">
        <v>11</v>
      </c>
      <c r="BT112" s="20">
        <v>2</v>
      </c>
      <c r="BU112" s="20">
        <v>1</v>
      </c>
      <c r="BV112" s="16">
        <v>3327</v>
      </c>
      <c r="BW112" s="16">
        <v>4487</v>
      </c>
      <c r="BX112" s="16">
        <v>5077</v>
      </c>
      <c r="BY112" s="16">
        <v>6600</v>
      </c>
      <c r="BZ112" s="16">
        <v>5918</v>
      </c>
      <c r="CA112" s="16">
        <v>12036</v>
      </c>
      <c r="CB112" s="16">
        <v>3655</v>
      </c>
      <c r="CC112" s="16">
        <v>4503</v>
      </c>
      <c r="CD112" s="16">
        <v>4712</v>
      </c>
      <c r="CE112" s="16">
        <v>6451</v>
      </c>
      <c r="CF112" s="16">
        <v>5586</v>
      </c>
      <c r="CG112" s="16">
        <v>9926</v>
      </c>
      <c r="CH112" s="21">
        <v>2</v>
      </c>
      <c r="CI112" s="21">
        <v>32</v>
      </c>
      <c r="CJ112" s="21">
        <v>29</v>
      </c>
      <c r="CK112" s="21">
        <v>20</v>
      </c>
      <c r="CL112" s="21">
        <v>8</v>
      </c>
      <c r="CM112" s="21">
        <v>2</v>
      </c>
      <c r="CN112" s="21">
        <v>0</v>
      </c>
      <c r="CO112" s="21">
        <v>44</v>
      </c>
      <c r="CP112" s="21">
        <v>49</v>
      </c>
      <c r="CQ112" s="21">
        <v>0</v>
      </c>
      <c r="CR112" s="21">
        <v>6982</v>
      </c>
      <c r="CS112" s="21">
        <v>8990</v>
      </c>
      <c r="CT112" s="21">
        <v>9789</v>
      </c>
      <c r="CU112" s="21">
        <v>13051</v>
      </c>
      <c r="CV112" s="21">
        <v>11504</v>
      </c>
      <c r="CW112" s="21">
        <v>21962</v>
      </c>
      <c r="CX112" s="21">
        <v>37445</v>
      </c>
      <c r="CY112" s="21">
        <v>34833</v>
      </c>
      <c r="CZ112" s="19">
        <v>281</v>
      </c>
      <c r="DA112" t="s">
        <v>8259</v>
      </c>
      <c r="DB112" t="s">
        <v>8481</v>
      </c>
      <c r="DD112">
        <v>12.631699824878707</v>
      </c>
      <c r="DE112">
        <v>13.085859260248364</v>
      </c>
      <c r="DF112">
        <v>0.45415943536965742</v>
      </c>
    </row>
    <row r="113" spans="1:110" x14ac:dyDescent="0.25">
      <c r="A113" t="s">
        <v>59</v>
      </c>
      <c r="B113" t="s">
        <v>2977</v>
      </c>
      <c r="C113" t="s">
        <v>58</v>
      </c>
      <c r="D113" t="s">
        <v>51</v>
      </c>
      <c r="E113" s="17">
        <v>176285</v>
      </c>
      <c r="F113" s="17">
        <v>177968</v>
      </c>
      <c r="G113" s="17">
        <v>179948</v>
      </c>
      <c r="H113" s="17">
        <v>182191</v>
      </c>
      <c r="I113" s="17">
        <v>183922</v>
      </c>
      <c r="J113" s="17">
        <v>185482</v>
      </c>
      <c r="K113" s="17">
        <v>187799</v>
      </c>
      <c r="L113" s="17">
        <v>190278</v>
      </c>
      <c r="M113" s="17">
        <v>192555</v>
      </c>
      <c r="N113" s="17">
        <v>194128</v>
      </c>
      <c r="O113" s="17">
        <v>196271</v>
      </c>
      <c r="P113" s="17">
        <v>199250</v>
      </c>
      <c r="Q113" s="17">
        <v>202800</v>
      </c>
      <c r="R113" s="17">
        <v>206519</v>
      </c>
      <c r="S113" s="17">
        <v>210461</v>
      </c>
      <c r="T113" s="17">
        <v>214408</v>
      </c>
      <c r="U113" s="18">
        <v>104</v>
      </c>
      <c r="V113" s="18">
        <v>107</v>
      </c>
      <c r="W113" s="18">
        <v>110</v>
      </c>
      <c r="X113" s="18">
        <v>116</v>
      </c>
      <c r="Y113" s="18">
        <v>183</v>
      </c>
      <c r="Z113" s="18">
        <v>306</v>
      </c>
      <c r="AA113" s="18">
        <v>445</v>
      </c>
      <c r="AB113" s="18">
        <v>482</v>
      </c>
      <c r="AC113" s="18">
        <v>465</v>
      </c>
      <c r="AD113" s="18">
        <v>557</v>
      </c>
      <c r="AE113" s="18">
        <v>504</v>
      </c>
      <c r="AF113" s="18">
        <v>470</v>
      </c>
      <c r="AG113" s="18">
        <v>377</v>
      </c>
      <c r="AH113" s="18">
        <v>416</v>
      </c>
      <c r="AI113" s="18">
        <v>412</v>
      </c>
      <c r="AJ113" s="18">
        <v>289</v>
      </c>
      <c r="AK113" s="23">
        <v>5.8995376804606181</v>
      </c>
      <c r="AL113" s="23">
        <v>6.0123168210015283</v>
      </c>
      <c r="AM113" s="23">
        <v>6.1128770533709735</v>
      </c>
      <c r="AN113" s="23">
        <v>6.3669445801384263</v>
      </c>
      <c r="AO113" s="23">
        <v>9.9498700536096827</v>
      </c>
      <c r="AP113" s="23">
        <v>16.497557714495208</v>
      </c>
      <c r="AQ113" s="23">
        <v>23.695546834647683</v>
      </c>
      <c r="AR113" s="23">
        <v>25.331357277246976</v>
      </c>
      <c r="AS113" s="23">
        <v>24.148944457427746</v>
      </c>
      <c r="AT113" s="23">
        <v>28.692409132119014</v>
      </c>
      <c r="AU113" s="23">
        <v>25.678780869308255</v>
      </c>
      <c r="AV113" s="23">
        <v>23.588456712672524</v>
      </c>
      <c r="AW113" s="23">
        <v>18.589743589743588</v>
      </c>
      <c r="AX113" s="23">
        <v>20.143425060163956</v>
      </c>
      <c r="AY113" s="23">
        <v>19.576073476796175</v>
      </c>
      <c r="AZ113" s="23">
        <v>13.478974665124435</v>
      </c>
      <c r="BA113" s="20">
        <v>0</v>
      </c>
      <c r="BB113" s="20">
        <v>0</v>
      </c>
      <c r="BC113" s="20">
        <v>0</v>
      </c>
      <c r="BD113" s="20">
        <v>1</v>
      </c>
      <c r="BE113" s="20">
        <v>0</v>
      </c>
      <c r="BF113" s="20">
        <v>0</v>
      </c>
      <c r="BG113" s="20">
        <v>0</v>
      </c>
      <c r="BH113" s="20">
        <v>1</v>
      </c>
      <c r="BI113" s="20">
        <v>2</v>
      </c>
      <c r="BJ113" s="20">
        <v>29</v>
      </c>
      <c r="BK113" s="20">
        <v>40</v>
      </c>
      <c r="BL113" s="20">
        <v>36</v>
      </c>
      <c r="BM113" s="20">
        <v>19</v>
      </c>
      <c r="BN113" s="20">
        <v>14</v>
      </c>
      <c r="BO113" s="20">
        <v>2</v>
      </c>
      <c r="BP113" s="20">
        <v>5</v>
      </c>
      <c r="BQ113" s="20">
        <v>30</v>
      </c>
      <c r="BR113" s="20">
        <v>41</v>
      </c>
      <c r="BS113" s="20">
        <v>34</v>
      </c>
      <c r="BT113" s="20">
        <v>20</v>
      </c>
      <c r="BU113" s="20">
        <v>15</v>
      </c>
      <c r="BV113" s="16">
        <v>9272</v>
      </c>
      <c r="BW113" s="16">
        <v>17839</v>
      </c>
      <c r="BX113" s="16">
        <v>19343</v>
      </c>
      <c r="BY113" s="16">
        <v>21118</v>
      </c>
      <c r="BZ113" s="16">
        <v>16532</v>
      </c>
      <c r="CA113" s="16">
        <v>24983</v>
      </c>
      <c r="CB113" s="16">
        <v>10395</v>
      </c>
      <c r="CC113" s="16">
        <v>17224</v>
      </c>
      <c r="CD113" s="16">
        <v>18480</v>
      </c>
      <c r="CE113" s="16">
        <v>20835</v>
      </c>
      <c r="CF113" s="16">
        <v>16256</v>
      </c>
      <c r="CG113" s="16">
        <v>22131</v>
      </c>
      <c r="CH113" s="21">
        <v>7</v>
      </c>
      <c r="CI113" s="21">
        <v>59</v>
      </c>
      <c r="CJ113" s="21">
        <v>82</v>
      </c>
      <c r="CK113" s="21">
        <v>70</v>
      </c>
      <c r="CL113" s="21">
        <v>39</v>
      </c>
      <c r="CM113" s="21">
        <v>29</v>
      </c>
      <c r="CN113" s="21">
        <v>3</v>
      </c>
      <c r="CO113" s="21">
        <v>141</v>
      </c>
      <c r="CP113" s="21">
        <v>147</v>
      </c>
      <c r="CQ113" s="21">
        <v>1</v>
      </c>
      <c r="CR113" s="21">
        <v>19667</v>
      </c>
      <c r="CS113" s="21">
        <v>35063</v>
      </c>
      <c r="CT113" s="21">
        <v>37823</v>
      </c>
      <c r="CU113" s="21">
        <v>41953</v>
      </c>
      <c r="CV113" s="21">
        <v>32788</v>
      </c>
      <c r="CW113" s="21">
        <v>47114</v>
      </c>
      <c r="CX113" s="21">
        <v>109087</v>
      </c>
      <c r="CY113" s="21">
        <v>105321</v>
      </c>
      <c r="CZ113" s="19">
        <v>262</v>
      </c>
      <c r="DA113" t="s">
        <v>8240</v>
      </c>
      <c r="DB113" t="s">
        <v>8481</v>
      </c>
      <c r="DD113">
        <v>13.387643489902299</v>
      </c>
      <c r="DE113">
        <v>13.475482871469561</v>
      </c>
      <c r="DF113">
        <v>8.7839381567262009E-2</v>
      </c>
    </row>
    <row r="114" spans="1:110" x14ac:dyDescent="0.25">
      <c r="A114" t="s">
        <v>2241</v>
      </c>
      <c r="B114" t="s">
        <v>3325</v>
      </c>
      <c r="C114" t="s">
        <v>491</v>
      </c>
      <c r="D114" t="s">
        <v>491</v>
      </c>
      <c r="E114" s="17">
        <v>60377</v>
      </c>
      <c r="F114" s="17">
        <v>60886</v>
      </c>
      <c r="G114" s="17">
        <v>61313</v>
      </c>
      <c r="H114" s="17">
        <v>61674</v>
      </c>
      <c r="I114" s="17">
        <v>62056</v>
      </c>
      <c r="J114" s="17">
        <v>61943</v>
      </c>
      <c r="K114" s="17">
        <v>61944</v>
      </c>
      <c r="L114" s="17">
        <v>62013</v>
      </c>
      <c r="M114" s="17">
        <v>61715</v>
      </c>
      <c r="N114" s="17">
        <v>61526</v>
      </c>
      <c r="O114" s="17">
        <v>62313</v>
      </c>
      <c r="P114" s="17">
        <v>62523</v>
      </c>
      <c r="Q114" s="17">
        <v>63408</v>
      </c>
      <c r="R114" s="17">
        <v>63416</v>
      </c>
      <c r="S114" s="17">
        <v>62875</v>
      </c>
      <c r="T114" s="17">
        <v>62145</v>
      </c>
      <c r="U114" s="18">
        <v>35</v>
      </c>
      <c r="V114" s="18">
        <v>35</v>
      </c>
      <c r="W114" s="18">
        <v>31</v>
      </c>
      <c r="X114" s="18">
        <v>36</v>
      </c>
      <c r="Y114" s="18">
        <v>41</v>
      </c>
      <c r="Z114" s="18">
        <v>56</v>
      </c>
      <c r="AA114" s="18">
        <v>73</v>
      </c>
      <c r="AB114" s="18">
        <v>83</v>
      </c>
      <c r="AC114" s="18">
        <v>93</v>
      </c>
      <c r="AD114" s="18">
        <v>115</v>
      </c>
      <c r="AE114" s="18">
        <v>105</v>
      </c>
      <c r="AF114" s="18">
        <v>129</v>
      </c>
      <c r="AG114" s="18">
        <v>122</v>
      </c>
      <c r="AH114" s="18">
        <v>88</v>
      </c>
      <c r="AI114" s="18">
        <v>94</v>
      </c>
      <c r="AJ114" s="18">
        <v>83</v>
      </c>
      <c r="AK114" s="23">
        <v>5.7969094191496762</v>
      </c>
      <c r="AL114" s="23">
        <v>5.7484479190618529</v>
      </c>
      <c r="AM114" s="23">
        <v>5.0560240079591603</v>
      </c>
      <c r="AN114" s="23">
        <v>5.8371436910205263</v>
      </c>
      <c r="AO114" s="23">
        <v>6.6069356710068323</v>
      </c>
      <c r="AP114" s="23">
        <v>9.0405695558820209</v>
      </c>
      <c r="AQ114" s="23">
        <v>11.784837918119592</v>
      </c>
      <c r="AR114" s="23">
        <v>13.384290390724525</v>
      </c>
      <c r="AS114" s="23">
        <v>15.069270031596858</v>
      </c>
      <c r="AT114" s="23">
        <v>18.691284985209506</v>
      </c>
      <c r="AU114" s="23">
        <v>16.850416446006452</v>
      </c>
      <c r="AV114" s="23">
        <v>20.632407274123121</v>
      </c>
      <c r="AW114" s="23">
        <v>19.240474388089833</v>
      </c>
      <c r="AX114" s="23">
        <v>13.876624195786553</v>
      </c>
      <c r="AY114" s="23">
        <v>14.950298210735587</v>
      </c>
      <c r="AZ114" s="23">
        <v>13.35586129213935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1</v>
      </c>
      <c r="BJ114" s="20">
        <v>8</v>
      </c>
      <c r="BK114" s="20">
        <v>7</v>
      </c>
      <c r="BL114" s="20">
        <v>13</v>
      </c>
      <c r="BM114" s="20">
        <v>5</v>
      </c>
      <c r="BN114" s="20">
        <v>4</v>
      </c>
      <c r="BO114" s="20">
        <v>0</v>
      </c>
      <c r="BP114" s="20">
        <v>4</v>
      </c>
      <c r="BQ114" s="20">
        <v>13</v>
      </c>
      <c r="BR114" s="20">
        <v>13</v>
      </c>
      <c r="BS114" s="20">
        <v>8</v>
      </c>
      <c r="BT114" s="20">
        <v>5</v>
      </c>
      <c r="BU114" s="20">
        <v>2</v>
      </c>
      <c r="BV114" s="16">
        <v>5436</v>
      </c>
      <c r="BW114" s="16">
        <v>3093</v>
      </c>
      <c r="BX114" s="16">
        <v>3456</v>
      </c>
      <c r="BY114" s="16">
        <v>4831</v>
      </c>
      <c r="BZ114" s="16">
        <v>5036</v>
      </c>
      <c r="CA114" s="16">
        <v>9175</v>
      </c>
      <c r="CB114" s="16">
        <v>7014</v>
      </c>
      <c r="CC114" s="16">
        <v>3273</v>
      </c>
      <c r="CD114" s="16">
        <v>3341</v>
      </c>
      <c r="CE114" s="16">
        <v>4548</v>
      </c>
      <c r="CF114" s="16">
        <v>4776</v>
      </c>
      <c r="CG114" s="16">
        <v>8166</v>
      </c>
      <c r="CH114" s="21">
        <v>5</v>
      </c>
      <c r="CI114" s="21">
        <v>21</v>
      </c>
      <c r="CJ114" s="21">
        <v>20</v>
      </c>
      <c r="CK114" s="21">
        <v>21</v>
      </c>
      <c r="CL114" s="21">
        <v>10</v>
      </c>
      <c r="CM114" s="21">
        <v>6</v>
      </c>
      <c r="CN114" s="21">
        <v>0</v>
      </c>
      <c r="CO114" s="21">
        <v>38</v>
      </c>
      <c r="CP114" s="21">
        <v>45</v>
      </c>
      <c r="CQ114" s="21">
        <v>0</v>
      </c>
      <c r="CR114" s="21">
        <v>12450</v>
      </c>
      <c r="CS114" s="21">
        <v>6366</v>
      </c>
      <c r="CT114" s="21">
        <v>6797</v>
      </c>
      <c r="CU114" s="21">
        <v>9379</v>
      </c>
      <c r="CV114" s="21">
        <v>9812</v>
      </c>
      <c r="CW114" s="21">
        <v>17341</v>
      </c>
      <c r="CX114" s="21">
        <v>31027</v>
      </c>
      <c r="CY114" s="21">
        <v>31118</v>
      </c>
      <c r="CZ114" s="19">
        <v>269</v>
      </c>
      <c r="DA114" t="s">
        <v>8247</v>
      </c>
      <c r="DB114" t="s">
        <v>8481</v>
      </c>
      <c r="DD114">
        <v>12.211581721190308</v>
      </c>
      <c r="DE114">
        <v>14.503496954265639</v>
      </c>
      <c r="DF114">
        <v>2.291915233075331</v>
      </c>
    </row>
    <row r="115" spans="1:110" x14ac:dyDescent="0.25">
      <c r="A115" t="s">
        <v>1420</v>
      </c>
      <c r="B115" t="s">
        <v>3095</v>
      </c>
      <c r="C115" t="s">
        <v>148</v>
      </c>
      <c r="D115" t="s">
        <v>150</v>
      </c>
      <c r="E115" s="17">
        <v>119813</v>
      </c>
      <c r="F115" s="17">
        <v>120559</v>
      </c>
      <c r="G115" s="17">
        <v>121251</v>
      </c>
      <c r="H115" s="17">
        <v>122161</v>
      </c>
      <c r="I115" s="17">
        <v>123618</v>
      </c>
      <c r="J115" s="17">
        <v>125096</v>
      </c>
      <c r="K115" s="17">
        <v>126512</v>
      </c>
      <c r="L115" s="17">
        <v>127777</v>
      </c>
      <c r="M115" s="17">
        <v>129018</v>
      </c>
      <c r="N115" s="17">
        <v>130491</v>
      </c>
      <c r="O115" s="17">
        <v>132150</v>
      </c>
      <c r="P115" s="17">
        <v>133493</v>
      </c>
      <c r="Q115" s="17">
        <v>136058</v>
      </c>
      <c r="R115" s="17">
        <v>137704</v>
      </c>
      <c r="S115" s="17">
        <v>140452</v>
      </c>
      <c r="T115" s="17">
        <v>143140</v>
      </c>
      <c r="U115" s="18">
        <v>67</v>
      </c>
      <c r="V115" s="18">
        <v>73</v>
      </c>
      <c r="W115" s="18">
        <v>55</v>
      </c>
      <c r="X115" s="18">
        <v>74</v>
      </c>
      <c r="Y115" s="18">
        <v>105</v>
      </c>
      <c r="Z115" s="18">
        <v>160</v>
      </c>
      <c r="AA115" s="18">
        <v>255</v>
      </c>
      <c r="AB115" s="18">
        <v>298</v>
      </c>
      <c r="AC115" s="18">
        <v>285</v>
      </c>
      <c r="AD115" s="18">
        <v>345</v>
      </c>
      <c r="AE115" s="18">
        <v>482</v>
      </c>
      <c r="AF115" s="18">
        <v>401</v>
      </c>
      <c r="AG115" s="18">
        <v>371</v>
      </c>
      <c r="AH115" s="18">
        <v>335</v>
      </c>
      <c r="AI115" s="18">
        <v>333</v>
      </c>
      <c r="AJ115" s="18">
        <v>249</v>
      </c>
      <c r="AK115" s="23">
        <v>5.5920476075217209</v>
      </c>
      <c r="AL115" s="23">
        <v>6.055126535555206</v>
      </c>
      <c r="AM115" s="23">
        <v>4.5360450635458678</v>
      </c>
      <c r="AN115" s="23">
        <v>6.0575797513117928</v>
      </c>
      <c r="AO115" s="23">
        <v>8.4939086540795028</v>
      </c>
      <c r="AP115" s="23">
        <v>12.790177143953445</v>
      </c>
      <c r="AQ115" s="23">
        <v>20.156190717086126</v>
      </c>
      <c r="AR115" s="23">
        <v>23.321881089710981</v>
      </c>
      <c r="AS115" s="23">
        <v>22.089940938473703</v>
      </c>
      <c r="AT115" s="23">
        <v>26.438604961261696</v>
      </c>
      <c r="AU115" s="23">
        <v>36.473704124101403</v>
      </c>
      <c r="AV115" s="23">
        <v>30.039028263654277</v>
      </c>
      <c r="AW115" s="23">
        <v>27.267782857310852</v>
      </c>
      <c r="AX115" s="23">
        <v>24.327543136001857</v>
      </c>
      <c r="AY115" s="23">
        <v>23.709167544783984</v>
      </c>
      <c r="AZ115" s="23">
        <v>17.39555679754087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4</v>
      </c>
      <c r="BJ115" s="20">
        <v>30</v>
      </c>
      <c r="BK115" s="20">
        <v>32</v>
      </c>
      <c r="BL115" s="20">
        <v>31</v>
      </c>
      <c r="BM115" s="20">
        <v>12</v>
      </c>
      <c r="BN115" s="20">
        <v>8</v>
      </c>
      <c r="BO115" s="20">
        <v>0</v>
      </c>
      <c r="BP115" s="20">
        <v>10</v>
      </c>
      <c r="BQ115" s="20">
        <v>25</v>
      </c>
      <c r="BR115" s="20">
        <v>39</v>
      </c>
      <c r="BS115" s="20">
        <v>37</v>
      </c>
      <c r="BT115" s="20">
        <v>14</v>
      </c>
      <c r="BU115" s="20">
        <v>7</v>
      </c>
      <c r="BV115" s="16">
        <v>10911</v>
      </c>
      <c r="BW115" s="16">
        <v>11125</v>
      </c>
      <c r="BX115" s="16">
        <v>10523</v>
      </c>
      <c r="BY115" s="16">
        <v>12018</v>
      </c>
      <c r="BZ115" s="16">
        <v>10036</v>
      </c>
      <c r="CA115" s="16">
        <v>16898</v>
      </c>
      <c r="CB115" s="16">
        <v>14378</v>
      </c>
      <c r="CC115" s="16">
        <v>10703</v>
      </c>
      <c r="CD115" s="16">
        <v>10452</v>
      </c>
      <c r="CE115" s="16">
        <v>11821</v>
      </c>
      <c r="CF115" s="16">
        <v>9953</v>
      </c>
      <c r="CG115" s="16">
        <v>14322</v>
      </c>
      <c r="CH115" s="21">
        <v>14</v>
      </c>
      <c r="CI115" s="21">
        <v>55</v>
      </c>
      <c r="CJ115" s="21">
        <v>71</v>
      </c>
      <c r="CK115" s="21">
        <v>68</v>
      </c>
      <c r="CL115" s="21">
        <v>26</v>
      </c>
      <c r="CM115" s="21">
        <v>15</v>
      </c>
      <c r="CN115" s="21">
        <v>0</v>
      </c>
      <c r="CO115" s="21">
        <v>117</v>
      </c>
      <c r="CP115" s="21">
        <v>132</v>
      </c>
      <c r="CQ115" s="21">
        <v>0</v>
      </c>
      <c r="CR115" s="21">
        <v>25289</v>
      </c>
      <c r="CS115" s="21">
        <v>21828</v>
      </c>
      <c r="CT115" s="21">
        <v>20975</v>
      </c>
      <c r="CU115" s="21">
        <v>23839</v>
      </c>
      <c r="CV115" s="21">
        <v>19989</v>
      </c>
      <c r="CW115" s="21">
        <v>31220</v>
      </c>
      <c r="CX115" s="21">
        <v>71511</v>
      </c>
      <c r="CY115" s="21">
        <v>71629</v>
      </c>
      <c r="CZ115" s="19">
        <v>166</v>
      </c>
      <c r="DA115" t="s">
        <v>8144</v>
      </c>
      <c r="DB115" t="s">
        <v>9</v>
      </c>
      <c r="DD115">
        <v>16.334166329280041</v>
      </c>
      <c r="DE115">
        <v>18.458698661744346</v>
      </c>
      <c r="DF115">
        <v>2.1245323324643053</v>
      </c>
    </row>
    <row r="116" spans="1:110" x14ac:dyDescent="0.25">
      <c r="A116" t="s">
        <v>585</v>
      </c>
      <c r="B116" t="s">
        <v>3033</v>
      </c>
      <c r="C116" t="s">
        <v>466</v>
      </c>
      <c r="D116" t="s">
        <v>51</v>
      </c>
      <c r="E116" s="17">
        <v>121025</v>
      </c>
      <c r="F116" s="17">
        <v>121890</v>
      </c>
      <c r="G116" s="17">
        <v>123420</v>
      </c>
      <c r="H116" s="17">
        <v>124911</v>
      </c>
      <c r="I116" s="17">
        <v>126772</v>
      </c>
      <c r="J116" s="17">
        <v>127983</v>
      </c>
      <c r="K116" s="17">
        <v>128272</v>
      </c>
      <c r="L116" s="17">
        <v>128745</v>
      </c>
      <c r="M116" s="17">
        <v>129440</v>
      </c>
      <c r="N116" s="17">
        <v>130635</v>
      </c>
      <c r="O116" s="17">
        <v>131822</v>
      </c>
      <c r="P116" s="17">
        <v>132850</v>
      </c>
      <c r="Q116" s="17">
        <v>133729</v>
      </c>
      <c r="R116" s="17">
        <v>134621</v>
      </c>
      <c r="S116" s="17">
        <v>135853</v>
      </c>
      <c r="T116" s="17">
        <v>136496</v>
      </c>
      <c r="U116" s="18">
        <v>60</v>
      </c>
      <c r="V116" s="18">
        <v>51</v>
      </c>
      <c r="W116" s="18">
        <v>61</v>
      </c>
      <c r="X116" s="18">
        <v>67</v>
      </c>
      <c r="Y116" s="18">
        <v>94</v>
      </c>
      <c r="Z116" s="18">
        <v>168</v>
      </c>
      <c r="AA116" s="18">
        <v>307</v>
      </c>
      <c r="AB116" s="18">
        <v>272</v>
      </c>
      <c r="AC116" s="18">
        <v>299</v>
      </c>
      <c r="AD116" s="18">
        <v>342</v>
      </c>
      <c r="AE116" s="18">
        <v>342</v>
      </c>
      <c r="AF116" s="18">
        <v>235</v>
      </c>
      <c r="AG116" s="18">
        <v>245</v>
      </c>
      <c r="AH116" s="18">
        <v>167</v>
      </c>
      <c r="AI116" s="18">
        <v>204</v>
      </c>
      <c r="AJ116" s="18">
        <v>150</v>
      </c>
      <c r="AK116" s="23">
        <v>4.9576533774013631</v>
      </c>
      <c r="AL116" s="23">
        <v>4.1841004184100417</v>
      </c>
      <c r="AM116" s="23">
        <v>4.9424728569113601</v>
      </c>
      <c r="AN116" s="23">
        <v>5.3638190391558798</v>
      </c>
      <c r="AO116" s="23">
        <v>7.4148865680118634</v>
      </c>
      <c r="AP116" s="23">
        <v>13.126743395607228</v>
      </c>
      <c r="AQ116" s="23">
        <v>23.933516277909444</v>
      </c>
      <c r="AR116" s="23">
        <v>21.127034059575131</v>
      </c>
      <c r="AS116" s="23">
        <v>23.099505562422742</v>
      </c>
      <c r="AT116" s="23">
        <v>26.17981398553221</v>
      </c>
      <c r="AU116" s="23">
        <v>25.944076102623232</v>
      </c>
      <c r="AV116" s="23">
        <v>17.689123071132855</v>
      </c>
      <c r="AW116" s="23">
        <v>18.320633520029311</v>
      </c>
      <c r="AX116" s="23">
        <v>12.405196811790136</v>
      </c>
      <c r="AY116" s="23">
        <v>15.016230778856556</v>
      </c>
      <c r="AZ116" s="23">
        <v>10.989333020747861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1</v>
      </c>
      <c r="BI116" s="20">
        <v>2</v>
      </c>
      <c r="BJ116" s="20">
        <v>24</v>
      </c>
      <c r="BK116" s="20">
        <v>17</v>
      </c>
      <c r="BL116" s="20">
        <v>17</v>
      </c>
      <c r="BM116" s="20">
        <v>7</v>
      </c>
      <c r="BN116" s="20">
        <v>4</v>
      </c>
      <c r="BO116" s="20">
        <v>0</v>
      </c>
      <c r="BP116" s="20">
        <v>2</v>
      </c>
      <c r="BQ116" s="20">
        <v>21</v>
      </c>
      <c r="BR116" s="20">
        <v>25</v>
      </c>
      <c r="BS116" s="20">
        <v>20</v>
      </c>
      <c r="BT116" s="20">
        <v>7</v>
      </c>
      <c r="BU116" s="20">
        <v>3</v>
      </c>
      <c r="BV116" s="16">
        <v>6531</v>
      </c>
      <c r="BW116" s="16">
        <v>11016</v>
      </c>
      <c r="BX116" s="16">
        <v>11712</v>
      </c>
      <c r="BY116" s="16">
        <v>12894</v>
      </c>
      <c r="BZ116" s="16">
        <v>10156</v>
      </c>
      <c r="CA116" s="16">
        <v>17694</v>
      </c>
      <c r="CB116" s="16">
        <v>6869</v>
      </c>
      <c r="CC116" s="16">
        <v>11054</v>
      </c>
      <c r="CD116" s="16">
        <v>11595</v>
      </c>
      <c r="CE116" s="16">
        <v>12386</v>
      </c>
      <c r="CF116" s="16">
        <v>9849</v>
      </c>
      <c r="CG116" s="16">
        <v>14740</v>
      </c>
      <c r="CH116" s="21">
        <v>4</v>
      </c>
      <c r="CI116" s="21">
        <v>45</v>
      </c>
      <c r="CJ116" s="21">
        <v>42</v>
      </c>
      <c r="CK116" s="21">
        <v>37</v>
      </c>
      <c r="CL116" s="21">
        <v>14</v>
      </c>
      <c r="CM116" s="21">
        <v>7</v>
      </c>
      <c r="CN116" s="21">
        <v>1</v>
      </c>
      <c r="CO116" s="21">
        <v>72</v>
      </c>
      <c r="CP116" s="21">
        <v>78</v>
      </c>
      <c r="CQ116" s="21">
        <v>0</v>
      </c>
      <c r="CR116" s="21">
        <v>13400</v>
      </c>
      <c r="CS116" s="21">
        <v>22070</v>
      </c>
      <c r="CT116" s="21">
        <v>23307</v>
      </c>
      <c r="CU116" s="21">
        <v>25280</v>
      </c>
      <c r="CV116" s="21">
        <v>20005</v>
      </c>
      <c r="CW116" s="21">
        <v>32434</v>
      </c>
      <c r="CX116" s="21">
        <v>70003</v>
      </c>
      <c r="CY116" s="21">
        <v>66493</v>
      </c>
      <c r="CZ116" s="19">
        <v>312</v>
      </c>
      <c r="DA116" t="s">
        <v>8290</v>
      </c>
      <c r="DB116" t="s">
        <v>8481</v>
      </c>
      <c r="DD116">
        <v>10.828207480486668</v>
      </c>
      <c r="DE116">
        <v>11.14237961230233</v>
      </c>
      <c r="DF116">
        <v>0.31417213181566161</v>
      </c>
    </row>
    <row r="117" spans="1:110" x14ac:dyDescent="0.25">
      <c r="A117" t="s">
        <v>1076</v>
      </c>
      <c r="B117" t="s">
        <v>3041</v>
      </c>
      <c r="C117" t="s">
        <v>1052</v>
      </c>
      <c r="D117" t="s">
        <v>168</v>
      </c>
      <c r="E117" s="17">
        <v>86798</v>
      </c>
      <c r="F117" s="17">
        <v>87105</v>
      </c>
      <c r="G117" s="17">
        <v>87196</v>
      </c>
      <c r="H117" s="17">
        <v>86775</v>
      </c>
      <c r="I117" s="17">
        <v>87237</v>
      </c>
      <c r="J117" s="17">
        <v>88416</v>
      </c>
      <c r="K117" s="17">
        <v>89272</v>
      </c>
      <c r="L117" s="17">
        <v>90101</v>
      </c>
      <c r="M117" s="17">
        <v>90591</v>
      </c>
      <c r="N117" s="17">
        <v>91609</v>
      </c>
      <c r="O117" s="17">
        <v>92490</v>
      </c>
      <c r="P117" s="17">
        <v>93124</v>
      </c>
      <c r="Q117" s="17">
        <v>93399</v>
      </c>
      <c r="R117" s="17">
        <v>93241</v>
      </c>
      <c r="S117" s="17">
        <v>93571</v>
      </c>
      <c r="T117" s="17">
        <v>93790</v>
      </c>
      <c r="U117" s="18">
        <v>35</v>
      </c>
      <c r="V117" s="18">
        <v>41</v>
      </c>
      <c r="W117" s="18">
        <v>61</v>
      </c>
      <c r="X117" s="18">
        <v>50</v>
      </c>
      <c r="Y117" s="18">
        <v>101</v>
      </c>
      <c r="Z117" s="18">
        <v>101</v>
      </c>
      <c r="AA117" s="18">
        <v>212</v>
      </c>
      <c r="AB117" s="18">
        <v>180</v>
      </c>
      <c r="AC117" s="18">
        <v>193</v>
      </c>
      <c r="AD117" s="18">
        <v>232</v>
      </c>
      <c r="AE117" s="18">
        <v>217</v>
      </c>
      <c r="AF117" s="18">
        <v>191</v>
      </c>
      <c r="AG117" s="18">
        <v>185</v>
      </c>
      <c r="AH117" s="18">
        <v>166</v>
      </c>
      <c r="AI117" s="18">
        <v>154</v>
      </c>
      <c r="AJ117" s="18">
        <v>126</v>
      </c>
      <c r="AK117" s="23">
        <v>4.032350975828936</v>
      </c>
      <c r="AL117" s="23">
        <v>4.7069628609149881</v>
      </c>
      <c r="AM117" s="23">
        <v>6.9957337492545522</v>
      </c>
      <c r="AN117" s="23">
        <v>5.762028233938346</v>
      </c>
      <c r="AO117" s="23">
        <v>11.577656269702075</v>
      </c>
      <c r="AP117" s="23">
        <v>11.423271806007962</v>
      </c>
      <c r="AQ117" s="23">
        <v>23.7476476386773</v>
      </c>
      <c r="AR117" s="23">
        <v>19.977580714975414</v>
      </c>
      <c r="AS117" s="23">
        <v>21.304544601560863</v>
      </c>
      <c r="AT117" s="23">
        <v>25.325022650612929</v>
      </c>
      <c r="AU117" s="23">
        <v>23.461995891447721</v>
      </c>
      <c r="AV117" s="23">
        <v>20.510287358790428</v>
      </c>
      <c r="AW117" s="23">
        <v>19.807492585573719</v>
      </c>
      <c r="AX117" s="23">
        <v>17.803326862646259</v>
      </c>
      <c r="AY117" s="23">
        <v>16.458090647743425</v>
      </c>
      <c r="AZ117" s="23">
        <v>13.434268045633864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1</v>
      </c>
      <c r="BI117" s="20">
        <v>4</v>
      </c>
      <c r="BJ117" s="20">
        <v>15</v>
      </c>
      <c r="BK117" s="20">
        <v>18</v>
      </c>
      <c r="BL117" s="20">
        <v>17</v>
      </c>
      <c r="BM117" s="20">
        <v>7</v>
      </c>
      <c r="BN117" s="20">
        <v>5</v>
      </c>
      <c r="BO117" s="20">
        <v>0</v>
      </c>
      <c r="BP117" s="20">
        <v>1</v>
      </c>
      <c r="BQ117" s="20">
        <v>11</v>
      </c>
      <c r="BR117" s="20">
        <v>21</v>
      </c>
      <c r="BS117" s="20">
        <v>16</v>
      </c>
      <c r="BT117" s="20">
        <v>7</v>
      </c>
      <c r="BU117" s="20">
        <v>3</v>
      </c>
      <c r="BV117" s="16">
        <v>6056</v>
      </c>
      <c r="BW117" s="16">
        <v>8356</v>
      </c>
      <c r="BX117" s="16">
        <v>7323</v>
      </c>
      <c r="BY117" s="16">
        <v>8037</v>
      </c>
      <c r="BZ117" s="16">
        <v>6506</v>
      </c>
      <c r="CA117" s="16">
        <v>12015</v>
      </c>
      <c r="CB117" s="16">
        <v>5476</v>
      </c>
      <c r="CC117" s="16">
        <v>8606</v>
      </c>
      <c r="CD117" s="16">
        <v>7669</v>
      </c>
      <c r="CE117" s="16">
        <v>8060</v>
      </c>
      <c r="CF117" s="16">
        <v>6274</v>
      </c>
      <c r="CG117" s="16">
        <v>9412</v>
      </c>
      <c r="CH117" s="21">
        <v>5</v>
      </c>
      <c r="CI117" s="21">
        <v>26</v>
      </c>
      <c r="CJ117" s="21">
        <v>39</v>
      </c>
      <c r="CK117" s="21">
        <v>33</v>
      </c>
      <c r="CL117" s="21">
        <v>14</v>
      </c>
      <c r="CM117" s="21">
        <v>8</v>
      </c>
      <c r="CN117" s="21">
        <v>1</v>
      </c>
      <c r="CO117" s="21">
        <v>67</v>
      </c>
      <c r="CP117" s="21">
        <v>59</v>
      </c>
      <c r="CQ117" s="21">
        <v>0</v>
      </c>
      <c r="CR117" s="21">
        <v>11532</v>
      </c>
      <c r="CS117" s="21">
        <v>16962</v>
      </c>
      <c r="CT117" s="21">
        <v>14992</v>
      </c>
      <c r="CU117" s="21">
        <v>16097</v>
      </c>
      <c r="CV117" s="21">
        <v>12780</v>
      </c>
      <c r="CW117" s="21">
        <v>21427</v>
      </c>
      <c r="CX117" s="21">
        <v>48293</v>
      </c>
      <c r="CY117" s="21">
        <v>45497</v>
      </c>
      <c r="CZ117" s="19">
        <v>264</v>
      </c>
      <c r="DA117" t="s">
        <v>8242</v>
      </c>
      <c r="DB117" t="s">
        <v>8481</v>
      </c>
      <c r="DD117">
        <v>14.726245686528783</v>
      </c>
      <c r="DE117">
        <v>12.217091503944671</v>
      </c>
      <c r="DF117">
        <v>-2.5091541825841119</v>
      </c>
    </row>
    <row r="118" spans="1:110" x14ac:dyDescent="0.25">
      <c r="A118" t="s">
        <v>1187</v>
      </c>
      <c r="B118" t="s">
        <v>3141</v>
      </c>
      <c r="C118" t="s">
        <v>1083</v>
      </c>
      <c r="D118" t="s">
        <v>278</v>
      </c>
      <c r="E118" s="17">
        <v>100862</v>
      </c>
      <c r="F118" s="17">
        <v>101174</v>
      </c>
      <c r="G118" s="17">
        <v>101697</v>
      </c>
      <c r="H118" s="17">
        <v>103002</v>
      </c>
      <c r="I118" s="17">
        <v>103880</v>
      </c>
      <c r="J118" s="17">
        <v>104589</v>
      </c>
      <c r="K118" s="17">
        <v>105825</v>
      </c>
      <c r="L118" s="17">
        <v>106708</v>
      </c>
      <c r="M118" s="17">
        <v>108000</v>
      </c>
      <c r="N118" s="17">
        <v>108780</v>
      </c>
      <c r="O118" s="17">
        <v>109567</v>
      </c>
      <c r="P118" s="17">
        <v>110286</v>
      </c>
      <c r="Q118" s="17">
        <v>110803</v>
      </c>
      <c r="R118" s="17">
        <v>111697</v>
      </c>
      <c r="S118" s="17">
        <v>112258</v>
      </c>
      <c r="T118" s="17">
        <v>113295</v>
      </c>
      <c r="U118" s="18">
        <v>59</v>
      </c>
      <c r="V118" s="18">
        <v>65</v>
      </c>
      <c r="W118" s="18">
        <v>47</v>
      </c>
      <c r="X118" s="18">
        <v>94</v>
      </c>
      <c r="Y118" s="18">
        <v>131</v>
      </c>
      <c r="Z118" s="18">
        <v>183</v>
      </c>
      <c r="AA118" s="18">
        <v>319</v>
      </c>
      <c r="AB118" s="18">
        <v>308</v>
      </c>
      <c r="AC118" s="18">
        <v>264</v>
      </c>
      <c r="AD118" s="18">
        <v>371</v>
      </c>
      <c r="AE118" s="18">
        <v>321</v>
      </c>
      <c r="AF118" s="18">
        <v>297</v>
      </c>
      <c r="AG118" s="18">
        <v>285</v>
      </c>
      <c r="AH118" s="18">
        <v>200</v>
      </c>
      <c r="AI118" s="18">
        <v>191</v>
      </c>
      <c r="AJ118" s="18">
        <v>156</v>
      </c>
      <c r="AK118" s="23">
        <v>5.8495766492831791</v>
      </c>
      <c r="AL118" s="23">
        <v>6.4245754838199538</v>
      </c>
      <c r="AM118" s="23">
        <v>4.6215719244422155</v>
      </c>
      <c r="AN118" s="23">
        <v>9.1260363876429587</v>
      </c>
      <c r="AO118" s="23">
        <v>12.610704659222179</v>
      </c>
      <c r="AP118" s="23">
        <v>17.4970599202593</v>
      </c>
      <c r="AQ118" s="23">
        <v>30.14410583510513</v>
      </c>
      <c r="AR118" s="23">
        <v>28.863815271582261</v>
      </c>
      <c r="AS118" s="23">
        <v>24.444444444444443</v>
      </c>
      <c r="AT118" s="23">
        <v>34.105534105534105</v>
      </c>
      <c r="AU118" s="23">
        <v>29.29714238776274</v>
      </c>
      <c r="AV118" s="23">
        <v>26.929982046678635</v>
      </c>
      <c r="AW118" s="23">
        <v>25.721325234876314</v>
      </c>
      <c r="AX118" s="23">
        <v>17.905583856325595</v>
      </c>
      <c r="AY118" s="23">
        <v>17.014377594469881</v>
      </c>
      <c r="AZ118" s="23">
        <v>13.769363166953529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2</v>
      </c>
      <c r="BJ118" s="20">
        <v>17</v>
      </c>
      <c r="BK118" s="20">
        <v>24</v>
      </c>
      <c r="BL118" s="20">
        <v>21</v>
      </c>
      <c r="BM118" s="20">
        <v>15</v>
      </c>
      <c r="BN118" s="20">
        <v>4</v>
      </c>
      <c r="BO118" s="20">
        <v>0</v>
      </c>
      <c r="BP118" s="20">
        <v>4</v>
      </c>
      <c r="BQ118" s="20">
        <v>26</v>
      </c>
      <c r="BR118" s="20">
        <v>26</v>
      </c>
      <c r="BS118" s="20">
        <v>9</v>
      </c>
      <c r="BT118" s="20">
        <v>6</v>
      </c>
      <c r="BU118" s="20">
        <v>2</v>
      </c>
      <c r="BV118" s="16">
        <v>4832</v>
      </c>
      <c r="BW118" s="16">
        <v>9529</v>
      </c>
      <c r="BX118" s="16">
        <v>10186</v>
      </c>
      <c r="BY118" s="16">
        <v>11020</v>
      </c>
      <c r="BZ118" s="16">
        <v>8385</v>
      </c>
      <c r="CA118" s="16">
        <v>13599</v>
      </c>
      <c r="CB118" s="16">
        <v>5356</v>
      </c>
      <c r="CC118" s="16">
        <v>9819</v>
      </c>
      <c r="CD118" s="16">
        <v>9769</v>
      </c>
      <c r="CE118" s="16">
        <v>10937</v>
      </c>
      <c r="CF118" s="16">
        <v>8274</v>
      </c>
      <c r="CG118" s="16">
        <v>11589</v>
      </c>
      <c r="CH118" s="21">
        <v>6</v>
      </c>
      <c r="CI118" s="21">
        <v>43</v>
      </c>
      <c r="CJ118" s="21">
        <v>50</v>
      </c>
      <c r="CK118" s="21">
        <v>30</v>
      </c>
      <c r="CL118" s="21">
        <v>21</v>
      </c>
      <c r="CM118" s="21">
        <v>6</v>
      </c>
      <c r="CN118" s="21">
        <v>0</v>
      </c>
      <c r="CO118" s="21">
        <v>83</v>
      </c>
      <c r="CP118" s="21">
        <v>73</v>
      </c>
      <c r="CQ118" s="21">
        <v>0</v>
      </c>
      <c r="CR118" s="21">
        <v>10188</v>
      </c>
      <c r="CS118" s="21">
        <v>19348</v>
      </c>
      <c r="CT118" s="21">
        <v>19955</v>
      </c>
      <c r="CU118" s="21">
        <v>21957</v>
      </c>
      <c r="CV118" s="21">
        <v>16659</v>
      </c>
      <c r="CW118" s="21">
        <v>25188</v>
      </c>
      <c r="CX118" s="21">
        <v>57551</v>
      </c>
      <c r="CY118" s="21">
        <v>55744</v>
      </c>
      <c r="CZ118" s="19">
        <v>251</v>
      </c>
      <c r="DA118" t="s">
        <v>8229</v>
      </c>
      <c r="DB118" t="s">
        <v>9</v>
      </c>
      <c r="DD118">
        <v>14.889494833524685</v>
      </c>
      <c r="DE118">
        <v>12.684401661135341</v>
      </c>
      <c r="DF118">
        <v>-2.2050931723893434</v>
      </c>
    </row>
    <row r="119" spans="1:110" x14ac:dyDescent="0.25">
      <c r="A119" t="s">
        <v>551</v>
      </c>
      <c r="B119" t="s">
        <v>2970</v>
      </c>
      <c r="C119" t="s">
        <v>58</v>
      </c>
      <c r="D119" t="s">
        <v>199</v>
      </c>
      <c r="E119" s="17">
        <v>274179</v>
      </c>
      <c r="F119" s="17">
        <v>274931</v>
      </c>
      <c r="G119" s="17">
        <v>276339</v>
      </c>
      <c r="H119" s="17">
        <v>278599</v>
      </c>
      <c r="I119" s="17">
        <v>280407</v>
      </c>
      <c r="J119" s="17">
        <v>282858</v>
      </c>
      <c r="K119" s="17">
        <v>285189</v>
      </c>
      <c r="L119" s="17">
        <v>288158</v>
      </c>
      <c r="M119" s="17">
        <v>290549</v>
      </c>
      <c r="N119" s="17">
        <v>292035</v>
      </c>
      <c r="O119" s="17">
        <v>293730</v>
      </c>
      <c r="P119" s="17">
        <v>295835</v>
      </c>
      <c r="Q119" s="17">
        <v>297148</v>
      </c>
      <c r="R119" s="17">
        <v>297777</v>
      </c>
      <c r="S119" s="17">
        <v>299112</v>
      </c>
      <c r="T119" s="17">
        <v>300407</v>
      </c>
      <c r="U119" s="18">
        <v>172</v>
      </c>
      <c r="V119" s="18">
        <v>142</v>
      </c>
      <c r="W119" s="18">
        <v>159</v>
      </c>
      <c r="X119" s="18">
        <v>168</v>
      </c>
      <c r="Y119" s="18">
        <v>213</v>
      </c>
      <c r="Z119" s="18">
        <v>326</v>
      </c>
      <c r="AA119" s="18">
        <v>546</v>
      </c>
      <c r="AB119" s="18">
        <v>642</v>
      </c>
      <c r="AC119" s="18">
        <v>680</v>
      </c>
      <c r="AD119" s="18">
        <v>830</v>
      </c>
      <c r="AE119" s="18">
        <v>870</v>
      </c>
      <c r="AF119" s="18">
        <v>749</v>
      </c>
      <c r="AG119" s="18">
        <v>745</v>
      </c>
      <c r="AH119" s="18">
        <v>679</v>
      </c>
      <c r="AI119" s="18">
        <v>615</v>
      </c>
      <c r="AJ119" s="18">
        <v>425</v>
      </c>
      <c r="AK119" s="23">
        <v>6.2732740290102447</v>
      </c>
      <c r="AL119" s="23">
        <v>5.1649322921023817</v>
      </c>
      <c r="AM119" s="23">
        <v>5.753802394884544</v>
      </c>
      <c r="AN119" s="23">
        <v>6.0301723983216018</v>
      </c>
      <c r="AO119" s="23">
        <v>7.5961013812066032</v>
      </c>
      <c r="AP119" s="23">
        <v>11.525217600350706</v>
      </c>
      <c r="AQ119" s="23">
        <v>19.145198447345443</v>
      </c>
      <c r="AR119" s="23">
        <v>22.279443916184871</v>
      </c>
      <c r="AS119" s="23">
        <v>23.403969726276809</v>
      </c>
      <c r="AT119" s="23">
        <v>28.421250877463319</v>
      </c>
      <c r="AU119" s="23">
        <v>29.619037891941581</v>
      </c>
      <c r="AV119" s="23">
        <v>25.318167221593118</v>
      </c>
      <c r="AW119" s="23">
        <v>25.071681451667182</v>
      </c>
      <c r="AX119" s="23">
        <v>22.802298364212142</v>
      </c>
      <c r="AY119" s="23">
        <v>20.560860146032258</v>
      </c>
      <c r="AZ119" s="23">
        <v>14.147473261275536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2</v>
      </c>
      <c r="BI119" s="20">
        <v>8</v>
      </c>
      <c r="BJ119" s="20">
        <v>38</v>
      </c>
      <c r="BK119" s="20">
        <v>50</v>
      </c>
      <c r="BL119" s="20">
        <v>55</v>
      </c>
      <c r="BM119" s="20">
        <v>35</v>
      </c>
      <c r="BN119" s="20">
        <v>16</v>
      </c>
      <c r="BO119" s="20">
        <v>2</v>
      </c>
      <c r="BP119" s="20">
        <v>6</v>
      </c>
      <c r="BQ119" s="20">
        <v>55</v>
      </c>
      <c r="BR119" s="20">
        <v>52</v>
      </c>
      <c r="BS119" s="20">
        <v>58</v>
      </c>
      <c r="BT119" s="20">
        <v>34</v>
      </c>
      <c r="BU119" s="20">
        <v>14</v>
      </c>
      <c r="BV119" s="16">
        <v>12728</v>
      </c>
      <c r="BW119" s="16">
        <v>19480</v>
      </c>
      <c r="BX119" s="16">
        <v>23867</v>
      </c>
      <c r="BY119" s="16">
        <v>30118</v>
      </c>
      <c r="BZ119" s="16">
        <v>24219</v>
      </c>
      <c r="CA119" s="16">
        <v>44625</v>
      </c>
      <c r="CB119" s="16">
        <v>13738</v>
      </c>
      <c r="CC119" s="16">
        <v>18827</v>
      </c>
      <c r="CD119" s="16">
        <v>22696</v>
      </c>
      <c r="CE119" s="16">
        <v>28743</v>
      </c>
      <c r="CF119" s="16">
        <v>23751</v>
      </c>
      <c r="CG119" s="16">
        <v>37615</v>
      </c>
      <c r="CH119" s="21">
        <v>14</v>
      </c>
      <c r="CI119" s="21">
        <v>93</v>
      </c>
      <c r="CJ119" s="21">
        <v>102</v>
      </c>
      <c r="CK119" s="21">
        <v>113</v>
      </c>
      <c r="CL119" s="21">
        <v>69</v>
      </c>
      <c r="CM119" s="21">
        <v>30</v>
      </c>
      <c r="CN119" s="21">
        <v>4</v>
      </c>
      <c r="CO119" s="21">
        <v>204</v>
      </c>
      <c r="CP119" s="21">
        <v>221</v>
      </c>
      <c r="CQ119" s="21">
        <v>0</v>
      </c>
      <c r="CR119" s="21">
        <v>26466</v>
      </c>
      <c r="CS119" s="21">
        <v>38307</v>
      </c>
      <c r="CT119" s="21">
        <v>46563</v>
      </c>
      <c r="CU119" s="21">
        <v>58861</v>
      </c>
      <c r="CV119" s="21">
        <v>47970</v>
      </c>
      <c r="CW119" s="21">
        <v>82240</v>
      </c>
      <c r="CX119" s="21">
        <v>155037</v>
      </c>
      <c r="CY119" s="21">
        <v>145370</v>
      </c>
      <c r="CZ119" s="19">
        <v>243</v>
      </c>
      <c r="DA119" t="s">
        <v>8221</v>
      </c>
      <c r="DB119" t="s">
        <v>9</v>
      </c>
      <c r="DD119">
        <v>14.033156772373941</v>
      </c>
      <c r="DE119">
        <v>14.254661790411321</v>
      </c>
      <c r="DF119">
        <v>0.2215050180373801</v>
      </c>
    </row>
    <row r="120" spans="1:110" x14ac:dyDescent="0.25">
      <c r="A120" t="s">
        <v>541</v>
      </c>
      <c r="B120" t="s">
        <v>2971</v>
      </c>
      <c r="C120" t="s">
        <v>58</v>
      </c>
      <c r="D120" t="s">
        <v>199</v>
      </c>
      <c r="E120" s="17">
        <v>248913</v>
      </c>
      <c r="F120" s="17">
        <v>249920</v>
      </c>
      <c r="G120" s="17">
        <v>251152</v>
      </c>
      <c r="H120" s="17">
        <v>253465</v>
      </c>
      <c r="I120" s="17">
        <v>255069</v>
      </c>
      <c r="J120" s="17">
        <v>257105</v>
      </c>
      <c r="K120" s="17">
        <v>258977</v>
      </c>
      <c r="L120" s="17">
        <v>260639</v>
      </c>
      <c r="M120" s="17">
        <v>261191</v>
      </c>
      <c r="N120" s="17">
        <v>261902</v>
      </c>
      <c r="O120" s="17">
        <v>263061</v>
      </c>
      <c r="P120" s="17">
        <v>263640</v>
      </c>
      <c r="Q120" s="17">
        <v>264148</v>
      </c>
      <c r="R120" s="17">
        <v>264903</v>
      </c>
      <c r="S120" s="17">
        <v>266053</v>
      </c>
      <c r="T120" s="17">
        <v>267687</v>
      </c>
      <c r="U120" s="18">
        <v>133</v>
      </c>
      <c r="V120" s="18">
        <v>145</v>
      </c>
      <c r="W120" s="18">
        <v>133</v>
      </c>
      <c r="X120" s="18">
        <v>149</v>
      </c>
      <c r="Y120" s="18">
        <v>227</v>
      </c>
      <c r="Z120" s="18">
        <v>312</v>
      </c>
      <c r="AA120" s="18">
        <v>612</v>
      </c>
      <c r="AB120" s="18">
        <v>576</v>
      </c>
      <c r="AC120" s="18">
        <v>619</v>
      </c>
      <c r="AD120" s="18">
        <v>770</v>
      </c>
      <c r="AE120" s="18">
        <v>826</v>
      </c>
      <c r="AF120" s="18">
        <v>815</v>
      </c>
      <c r="AG120" s="18">
        <v>842</v>
      </c>
      <c r="AH120" s="18">
        <v>753</v>
      </c>
      <c r="AI120" s="18">
        <v>745</v>
      </c>
      <c r="AJ120" s="18">
        <v>649</v>
      </c>
      <c r="AK120" s="23">
        <v>5.3432323743637333</v>
      </c>
      <c r="AL120" s="23">
        <v>5.8018565941101157</v>
      </c>
      <c r="AM120" s="23">
        <v>5.2955978849461678</v>
      </c>
      <c r="AN120" s="23">
        <v>5.8785236620440688</v>
      </c>
      <c r="AO120" s="23">
        <v>8.8995526700618264</v>
      </c>
      <c r="AP120" s="23">
        <v>12.135119892650863</v>
      </c>
      <c r="AQ120" s="23">
        <v>23.631442174401588</v>
      </c>
      <c r="AR120" s="23">
        <v>22.099532303300734</v>
      </c>
      <c r="AS120" s="23">
        <v>23.699132052788954</v>
      </c>
      <c r="AT120" s="23">
        <v>29.400310039633144</v>
      </c>
      <c r="AU120" s="23">
        <v>31.399561318477463</v>
      </c>
      <c r="AV120" s="23">
        <v>30.913366712183279</v>
      </c>
      <c r="AW120" s="23">
        <v>31.876069476202733</v>
      </c>
      <c r="AX120" s="23">
        <v>28.425499144970043</v>
      </c>
      <c r="AY120" s="23">
        <v>28.001939463189665</v>
      </c>
      <c r="AZ120" s="23">
        <v>24.244733588108499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4</v>
      </c>
      <c r="BI120" s="20">
        <v>12</v>
      </c>
      <c r="BJ120" s="20">
        <v>58</v>
      </c>
      <c r="BK120" s="20">
        <v>61</v>
      </c>
      <c r="BL120" s="20">
        <v>85</v>
      </c>
      <c r="BM120" s="20">
        <v>41</v>
      </c>
      <c r="BN120" s="20">
        <v>23</v>
      </c>
      <c r="BO120" s="20">
        <v>1</v>
      </c>
      <c r="BP120" s="20">
        <v>29</v>
      </c>
      <c r="BQ120" s="20">
        <v>102</v>
      </c>
      <c r="BR120" s="20">
        <v>89</v>
      </c>
      <c r="BS120" s="20">
        <v>98</v>
      </c>
      <c r="BT120" s="20">
        <v>32</v>
      </c>
      <c r="BU120" s="20">
        <v>14</v>
      </c>
      <c r="BV120" s="16">
        <v>14085</v>
      </c>
      <c r="BW120" s="16">
        <v>19139</v>
      </c>
      <c r="BX120" s="16">
        <v>20961</v>
      </c>
      <c r="BY120" s="16">
        <v>25843</v>
      </c>
      <c r="BZ120" s="16">
        <v>21484</v>
      </c>
      <c r="CA120" s="16">
        <v>37388</v>
      </c>
      <c r="CB120" s="16">
        <v>14023</v>
      </c>
      <c r="CC120" s="16">
        <v>18298</v>
      </c>
      <c r="CD120" s="16">
        <v>19707</v>
      </c>
      <c r="CE120" s="16">
        <v>24534</v>
      </c>
      <c r="CF120" s="16">
        <v>20707</v>
      </c>
      <c r="CG120" s="16">
        <v>31518</v>
      </c>
      <c r="CH120" s="21">
        <v>41</v>
      </c>
      <c r="CI120" s="21">
        <v>160</v>
      </c>
      <c r="CJ120" s="21">
        <v>150</v>
      </c>
      <c r="CK120" s="21">
        <v>183</v>
      </c>
      <c r="CL120" s="21">
        <v>73</v>
      </c>
      <c r="CM120" s="21">
        <v>37</v>
      </c>
      <c r="CN120" s="21">
        <v>5</v>
      </c>
      <c r="CO120" s="21">
        <v>284</v>
      </c>
      <c r="CP120" s="21">
        <v>365</v>
      </c>
      <c r="CQ120" s="21">
        <v>0</v>
      </c>
      <c r="CR120" s="21">
        <v>28108</v>
      </c>
      <c r="CS120" s="21">
        <v>37437</v>
      </c>
      <c r="CT120" s="21">
        <v>40668</v>
      </c>
      <c r="CU120" s="21">
        <v>50377</v>
      </c>
      <c r="CV120" s="21">
        <v>42191</v>
      </c>
      <c r="CW120" s="21">
        <v>68906</v>
      </c>
      <c r="CX120" s="21">
        <v>138900</v>
      </c>
      <c r="CY120" s="21">
        <v>128787</v>
      </c>
      <c r="CZ120" s="19">
        <v>43</v>
      </c>
      <c r="DA120" t="s">
        <v>8031</v>
      </c>
      <c r="DB120" t="s">
        <v>8480</v>
      </c>
      <c r="DD120">
        <v>22.051915177774156</v>
      </c>
      <c r="DE120">
        <v>26.277897768178544</v>
      </c>
      <c r="DF120">
        <v>4.2259825904043886</v>
      </c>
    </row>
    <row r="121" spans="1:110" x14ac:dyDescent="0.25">
      <c r="A121" t="s">
        <v>2187</v>
      </c>
      <c r="B121" t="s">
        <v>3000</v>
      </c>
      <c r="C121" t="s">
        <v>754</v>
      </c>
      <c r="D121" t="s">
        <v>150</v>
      </c>
      <c r="E121" s="17">
        <v>77460</v>
      </c>
      <c r="F121" s="17">
        <v>77454</v>
      </c>
      <c r="G121" s="17">
        <v>77925</v>
      </c>
      <c r="H121" s="17">
        <v>78505</v>
      </c>
      <c r="I121" s="17">
        <v>79047</v>
      </c>
      <c r="J121" s="17">
        <v>79810</v>
      </c>
      <c r="K121" s="17">
        <v>80350</v>
      </c>
      <c r="L121" s="17">
        <v>80802</v>
      </c>
      <c r="M121" s="17">
        <v>81423</v>
      </c>
      <c r="N121" s="17">
        <v>81979</v>
      </c>
      <c r="O121" s="17">
        <v>82462</v>
      </c>
      <c r="P121" s="17">
        <v>82909</v>
      </c>
      <c r="Q121" s="17">
        <v>83168</v>
      </c>
      <c r="R121" s="17">
        <v>83615</v>
      </c>
      <c r="S121" s="17">
        <v>83977</v>
      </c>
      <c r="T121" s="17">
        <v>84301</v>
      </c>
      <c r="U121" s="18">
        <v>95</v>
      </c>
      <c r="V121" s="18">
        <v>66</v>
      </c>
      <c r="W121" s="18">
        <v>82</v>
      </c>
      <c r="X121" s="18">
        <v>89</v>
      </c>
      <c r="Y121" s="18">
        <v>102</v>
      </c>
      <c r="Z121" s="18">
        <v>102</v>
      </c>
      <c r="AA121" s="18">
        <v>240</v>
      </c>
      <c r="AB121" s="18">
        <v>207</v>
      </c>
      <c r="AC121" s="18">
        <v>247</v>
      </c>
      <c r="AD121" s="18">
        <v>361</v>
      </c>
      <c r="AE121" s="18">
        <v>342</v>
      </c>
      <c r="AF121" s="18">
        <v>278</v>
      </c>
      <c r="AG121" s="18">
        <v>259</v>
      </c>
      <c r="AH121" s="18">
        <v>265</v>
      </c>
      <c r="AI121" s="18">
        <v>230</v>
      </c>
      <c r="AJ121" s="18">
        <v>182</v>
      </c>
      <c r="AK121" s="23">
        <v>12.264394526207074</v>
      </c>
      <c r="AL121" s="23">
        <v>8.5211867689209075</v>
      </c>
      <c r="AM121" s="23">
        <v>10.522938723131217</v>
      </c>
      <c r="AN121" s="23">
        <v>11.336857524998408</v>
      </c>
      <c r="AO121" s="23">
        <v>12.903715511025087</v>
      </c>
      <c r="AP121" s="23">
        <v>12.780353339180554</v>
      </c>
      <c r="AQ121" s="23">
        <v>29.869321717485999</v>
      </c>
      <c r="AR121" s="23">
        <v>25.618177767877032</v>
      </c>
      <c r="AS121" s="23">
        <v>30.335408913943233</v>
      </c>
      <c r="AT121" s="23">
        <v>44.035667670988914</v>
      </c>
      <c r="AU121" s="23">
        <v>41.473648468385434</v>
      </c>
      <c r="AV121" s="23">
        <v>33.53073852054662</v>
      </c>
      <c r="AW121" s="23">
        <v>31.141785302039246</v>
      </c>
      <c r="AX121" s="23">
        <v>31.692878072116248</v>
      </c>
      <c r="AY121" s="23">
        <v>27.388451599842814</v>
      </c>
      <c r="AZ121" s="23">
        <v>21.589304990450884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3</v>
      </c>
      <c r="BJ121" s="20">
        <v>18</v>
      </c>
      <c r="BK121" s="20">
        <v>24</v>
      </c>
      <c r="BL121" s="20">
        <v>23</v>
      </c>
      <c r="BM121" s="20">
        <v>18</v>
      </c>
      <c r="BN121" s="20">
        <v>7</v>
      </c>
      <c r="BO121" s="20">
        <v>0</v>
      </c>
      <c r="BP121" s="20">
        <v>1</v>
      </c>
      <c r="BQ121" s="20">
        <v>26</v>
      </c>
      <c r="BR121" s="20">
        <v>23</v>
      </c>
      <c r="BS121" s="20">
        <v>25</v>
      </c>
      <c r="BT121" s="20">
        <v>11</v>
      </c>
      <c r="BU121" s="20">
        <v>3</v>
      </c>
      <c r="BV121" s="16">
        <v>4271</v>
      </c>
      <c r="BW121" s="16">
        <v>6160</v>
      </c>
      <c r="BX121" s="16">
        <v>6631</v>
      </c>
      <c r="BY121" s="16">
        <v>7967</v>
      </c>
      <c r="BZ121" s="16">
        <v>6563</v>
      </c>
      <c r="CA121" s="16">
        <v>11690</v>
      </c>
      <c r="CB121" s="16">
        <v>4375</v>
      </c>
      <c r="CC121" s="16">
        <v>6220</v>
      </c>
      <c r="CD121" s="16">
        <v>6352</v>
      </c>
      <c r="CE121" s="16">
        <v>7888</v>
      </c>
      <c r="CF121" s="16">
        <v>6689</v>
      </c>
      <c r="CG121" s="16">
        <v>9495</v>
      </c>
      <c r="CH121" s="21">
        <v>4</v>
      </c>
      <c r="CI121" s="21">
        <v>44</v>
      </c>
      <c r="CJ121" s="21">
        <v>47</v>
      </c>
      <c r="CK121" s="21">
        <v>48</v>
      </c>
      <c r="CL121" s="21">
        <v>29</v>
      </c>
      <c r="CM121" s="21">
        <v>10</v>
      </c>
      <c r="CN121" s="21">
        <v>0</v>
      </c>
      <c r="CO121" s="21">
        <v>93</v>
      </c>
      <c r="CP121" s="21">
        <v>89</v>
      </c>
      <c r="CQ121" s="21">
        <v>0</v>
      </c>
      <c r="CR121" s="21">
        <v>8646</v>
      </c>
      <c r="CS121" s="21">
        <v>12380</v>
      </c>
      <c r="CT121" s="21">
        <v>12983</v>
      </c>
      <c r="CU121" s="21">
        <v>15855</v>
      </c>
      <c r="CV121" s="21">
        <v>13252</v>
      </c>
      <c r="CW121" s="21">
        <v>21185</v>
      </c>
      <c r="CX121" s="21">
        <v>43282</v>
      </c>
      <c r="CY121" s="21">
        <v>41019</v>
      </c>
      <c r="CZ121" s="19">
        <v>79</v>
      </c>
      <c r="DA121" t="s">
        <v>8058</v>
      </c>
      <c r="DB121" t="s">
        <v>8480</v>
      </c>
      <c r="DD121">
        <v>22.672420098003368</v>
      </c>
      <c r="DE121">
        <v>20.562820572062289</v>
      </c>
      <c r="DF121">
        <v>-2.1095995259410785</v>
      </c>
    </row>
    <row r="122" spans="1:110" x14ac:dyDescent="0.25">
      <c r="A122" t="s">
        <v>322</v>
      </c>
      <c r="B122" t="s">
        <v>3191</v>
      </c>
      <c r="C122" t="s">
        <v>307</v>
      </c>
      <c r="D122" t="s">
        <v>278</v>
      </c>
      <c r="E122" s="17">
        <v>84781</v>
      </c>
      <c r="F122" s="17">
        <v>85176</v>
      </c>
      <c r="G122" s="17">
        <v>85797</v>
      </c>
      <c r="H122" s="17">
        <v>86396</v>
      </c>
      <c r="I122" s="17">
        <v>86958</v>
      </c>
      <c r="J122" s="17">
        <v>87524</v>
      </c>
      <c r="K122" s="17">
        <v>88484</v>
      </c>
      <c r="L122" s="17">
        <v>89272</v>
      </c>
      <c r="M122" s="17">
        <v>90476</v>
      </c>
      <c r="N122" s="17">
        <v>91313</v>
      </c>
      <c r="O122" s="17">
        <v>92297</v>
      </c>
      <c r="P122" s="17">
        <v>92980</v>
      </c>
      <c r="Q122" s="17">
        <v>93366</v>
      </c>
      <c r="R122" s="17">
        <v>93985</v>
      </c>
      <c r="S122" s="17">
        <v>94156</v>
      </c>
      <c r="T122" s="17">
        <v>95354</v>
      </c>
      <c r="U122" s="18">
        <v>49</v>
      </c>
      <c r="V122" s="18">
        <v>50</v>
      </c>
      <c r="W122" s="18">
        <v>60</v>
      </c>
      <c r="X122" s="18">
        <v>94</v>
      </c>
      <c r="Y122" s="18">
        <v>118</v>
      </c>
      <c r="Z122" s="18">
        <v>161</v>
      </c>
      <c r="AA122" s="18">
        <v>201</v>
      </c>
      <c r="AB122" s="18">
        <v>238</v>
      </c>
      <c r="AC122" s="18">
        <v>189</v>
      </c>
      <c r="AD122" s="18">
        <v>272</v>
      </c>
      <c r="AE122" s="18">
        <v>243</v>
      </c>
      <c r="AF122" s="18">
        <v>219</v>
      </c>
      <c r="AG122" s="18">
        <v>208</v>
      </c>
      <c r="AH122" s="18">
        <v>195</v>
      </c>
      <c r="AI122" s="18">
        <v>178</v>
      </c>
      <c r="AJ122" s="18">
        <v>161</v>
      </c>
      <c r="AK122" s="23">
        <v>5.7795968436324179</v>
      </c>
      <c r="AL122" s="23">
        <v>5.8701981778904857</v>
      </c>
      <c r="AM122" s="23">
        <v>6.99325151229064</v>
      </c>
      <c r="AN122" s="23">
        <v>10.880133339506459</v>
      </c>
      <c r="AO122" s="23">
        <v>13.569769313921663</v>
      </c>
      <c r="AP122" s="23">
        <v>18.394954526758376</v>
      </c>
      <c r="AQ122" s="23">
        <v>22.715971249039374</v>
      </c>
      <c r="AR122" s="23">
        <v>26.660094990590554</v>
      </c>
      <c r="AS122" s="23">
        <v>20.889517662142449</v>
      </c>
      <c r="AT122" s="23">
        <v>29.78765345569634</v>
      </c>
      <c r="AU122" s="23">
        <v>26.32804966575295</v>
      </c>
      <c r="AV122" s="23">
        <v>23.553452355345236</v>
      </c>
      <c r="AW122" s="23">
        <v>22.277917014759119</v>
      </c>
      <c r="AX122" s="23">
        <v>20.747991700803318</v>
      </c>
      <c r="AY122" s="23">
        <v>18.904796295509581</v>
      </c>
      <c r="AZ122" s="23">
        <v>16.884451622375568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1</v>
      </c>
      <c r="BI122" s="20">
        <v>3</v>
      </c>
      <c r="BJ122" s="20">
        <v>16</v>
      </c>
      <c r="BK122" s="20">
        <v>23</v>
      </c>
      <c r="BL122" s="20">
        <v>14</v>
      </c>
      <c r="BM122" s="20">
        <v>12</v>
      </c>
      <c r="BN122" s="20">
        <v>11</v>
      </c>
      <c r="BO122" s="20">
        <v>0</v>
      </c>
      <c r="BP122" s="20">
        <v>2</v>
      </c>
      <c r="BQ122" s="20">
        <v>10</v>
      </c>
      <c r="BR122" s="20">
        <v>25</v>
      </c>
      <c r="BS122" s="20">
        <v>24</v>
      </c>
      <c r="BT122" s="20">
        <v>11</v>
      </c>
      <c r="BU122" s="20">
        <v>9</v>
      </c>
      <c r="BV122" s="16">
        <v>4543</v>
      </c>
      <c r="BW122" s="16">
        <v>5098</v>
      </c>
      <c r="BX122" s="16">
        <v>6597</v>
      </c>
      <c r="BY122" s="16">
        <v>8629</v>
      </c>
      <c r="BZ122" s="16">
        <v>8168</v>
      </c>
      <c r="CA122" s="16">
        <v>17297</v>
      </c>
      <c r="CB122" s="16">
        <v>4891</v>
      </c>
      <c r="CC122" s="16">
        <v>5114</v>
      </c>
      <c r="CD122" s="16">
        <v>5705</v>
      </c>
      <c r="CE122" s="16">
        <v>8017</v>
      </c>
      <c r="CF122" s="16">
        <v>7523</v>
      </c>
      <c r="CG122" s="16">
        <v>13772</v>
      </c>
      <c r="CH122" s="21">
        <v>5</v>
      </c>
      <c r="CI122" s="21">
        <v>26</v>
      </c>
      <c r="CJ122" s="21">
        <v>48</v>
      </c>
      <c r="CK122" s="21">
        <v>38</v>
      </c>
      <c r="CL122" s="21">
        <v>23</v>
      </c>
      <c r="CM122" s="21">
        <v>20</v>
      </c>
      <c r="CN122" s="21">
        <v>1</v>
      </c>
      <c r="CO122" s="21">
        <v>80</v>
      </c>
      <c r="CP122" s="21">
        <v>81</v>
      </c>
      <c r="CQ122" s="21">
        <v>0</v>
      </c>
      <c r="CR122" s="21">
        <v>9434</v>
      </c>
      <c r="CS122" s="21">
        <v>10212</v>
      </c>
      <c r="CT122" s="21">
        <v>12302</v>
      </c>
      <c r="CU122" s="21">
        <v>16646</v>
      </c>
      <c r="CV122" s="21">
        <v>15691</v>
      </c>
      <c r="CW122" s="21">
        <v>31069</v>
      </c>
      <c r="CX122" s="21">
        <v>50332</v>
      </c>
      <c r="CY122" s="21">
        <v>45022</v>
      </c>
      <c r="CZ122" s="19">
        <v>177</v>
      </c>
      <c r="DA122" t="s">
        <v>8155</v>
      </c>
      <c r="DB122" t="s">
        <v>9</v>
      </c>
      <c r="DD122">
        <v>17.769090666785125</v>
      </c>
      <c r="DE122">
        <v>16.093141540173249</v>
      </c>
      <c r="DF122">
        <v>-1.6759491266118758</v>
      </c>
    </row>
    <row r="123" spans="1:110" x14ac:dyDescent="0.25">
      <c r="A123" t="s">
        <v>1174</v>
      </c>
      <c r="B123" t="s">
        <v>2981</v>
      </c>
      <c r="C123" t="s">
        <v>1173</v>
      </c>
      <c r="D123" t="s">
        <v>278</v>
      </c>
      <c r="E123" s="17">
        <v>69100</v>
      </c>
      <c r="F123" s="17">
        <v>68786</v>
      </c>
      <c r="G123" s="17">
        <v>68555</v>
      </c>
      <c r="H123" s="17">
        <v>68917</v>
      </c>
      <c r="I123" s="17">
        <v>69285</v>
      </c>
      <c r="J123" s="17">
        <v>69691</v>
      </c>
      <c r="K123" s="17">
        <v>70363</v>
      </c>
      <c r="L123" s="17">
        <v>70802</v>
      </c>
      <c r="M123" s="17">
        <v>71020</v>
      </c>
      <c r="N123" s="17">
        <v>71206</v>
      </c>
      <c r="O123" s="17">
        <v>71476</v>
      </c>
      <c r="P123" s="17">
        <v>71231</v>
      </c>
      <c r="Q123" s="17">
        <v>71400</v>
      </c>
      <c r="R123" s="17">
        <v>71654</v>
      </c>
      <c r="S123" s="17">
        <v>72217</v>
      </c>
      <c r="T123" s="17">
        <v>72629</v>
      </c>
      <c r="U123" s="18">
        <v>33</v>
      </c>
      <c r="V123" s="18">
        <v>31</v>
      </c>
      <c r="W123" s="18">
        <v>36</v>
      </c>
      <c r="X123" s="18">
        <v>36</v>
      </c>
      <c r="Y123" s="18">
        <v>48</v>
      </c>
      <c r="Z123" s="18">
        <v>81</v>
      </c>
      <c r="AA123" s="18">
        <v>124</v>
      </c>
      <c r="AB123" s="18">
        <v>112</v>
      </c>
      <c r="AC123" s="18">
        <v>107</v>
      </c>
      <c r="AD123" s="18">
        <v>133</v>
      </c>
      <c r="AE123" s="18">
        <v>139</v>
      </c>
      <c r="AF123" s="18">
        <v>91</v>
      </c>
      <c r="AG123" s="18">
        <v>115</v>
      </c>
      <c r="AH123" s="18">
        <v>103</v>
      </c>
      <c r="AI123" s="18">
        <v>86</v>
      </c>
      <c r="AJ123" s="18">
        <v>87</v>
      </c>
      <c r="AK123" s="23">
        <v>4.7756874095513746</v>
      </c>
      <c r="AL123" s="23">
        <v>4.5067310208472655</v>
      </c>
      <c r="AM123" s="23">
        <v>5.2512581139231269</v>
      </c>
      <c r="AN123" s="23">
        <v>5.2236748552606764</v>
      </c>
      <c r="AO123" s="23">
        <v>6.9279064732626106</v>
      </c>
      <c r="AP123" s="23">
        <v>11.622734642923763</v>
      </c>
      <c r="AQ123" s="23">
        <v>17.622898398305928</v>
      </c>
      <c r="AR123" s="23">
        <v>15.818762181859269</v>
      </c>
      <c r="AS123" s="23">
        <v>15.066178541255985</v>
      </c>
      <c r="AT123" s="23">
        <v>18.678201275173439</v>
      </c>
      <c r="AU123" s="23">
        <v>19.447087134142929</v>
      </c>
      <c r="AV123" s="23">
        <v>12.775336580983</v>
      </c>
      <c r="AW123" s="23">
        <v>16.106442577030812</v>
      </c>
      <c r="AX123" s="23">
        <v>14.374633656181093</v>
      </c>
      <c r="AY123" s="23">
        <v>11.908553387706496</v>
      </c>
      <c r="AZ123" s="23">
        <v>11.978686199727383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1</v>
      </c>
      <c r="BJ123" s="20">
        <v>8</v>
      </c>
      <c r="BK123" s="20">
        <v>9</v>
      </c>
      <c r="BL123" s="20">
        <v>9</v>
      </c>
      <c r="BM123" s="20">
        <v>6</v>
      </c>
      <c r="BN123" s="20">
        <v>4</v>
      </c>
      <c r="BO123" s="20">
        <v>0</v>
      </c>
      <c r="BP123" s="20">
        <v>3</v>
      </c>
      <c r="BQ123" s="20">
        <v>15</v>
      </c>
      <c r="BR123" s="20">
        <v>14</v>
      </c>
      <c r="BS123" s="20">
        <v>10</v>
      </c>
      <c r="BT123" s="20">
        <v>7</v>
      </c>
      <c r="BU123" s="20">
        <v>1</v>
      </c>
      <c r="BV123" s="16">
        <v>2760</v>
      </c>
      <c r="BW123" s="16">
        <v>4079</v>
      </c>
      <c r="BX123" s="16">
        <v>6421</v>
      </c>
      <c r="BY123" s="16">
        <v>7646</v>
      </c>
      <c r="BZ123" s="16">
        <v>5968</v>
      </c>
      <c r="CA123" s="16">
        <v>11156</v>
      </c>
      <c r="CB123" s="16">
        <v>2877</v>
      </c>
      <c r="CC123" s="16">
        <v>3758</v>
      </c>
      <c r="CD123" s="16">
        <v>5930</v>
      </c>
      <c r="CE123" s="16">
        <v>7298</v>
      </c>
      <c r="CF123" s="16">
        <v>5808</v>
      </c>
      <c r="CG123" s="16">
        <v>8928</v>
      </c>
      <c r="CH123" s="21">
        <v>4</v>
      </c>
      <c r="CI123" s="21">
        <v>23</v>
      </c>
      <c r="CJ123" s="21">
        <v>23</v>
      </c>
      <c r="CK123" s="21">
        <v>19</v>
      </c>
      <c r="CL123" s="21">
        <v>13</v>
      </c>
      <c r="CM123" s="21">
        <v>5</v>
      </c>
      <c r="CN123" s="21">
        <v>0</v>
      </c>
      <c r="CO123" s="21">
        <v>37</v>
      </c>
      <c r="CP123" s="21">
        <v>50</v>
      </c>
      <c r="CQ123" s="21">
        <v>0</v>
      </c>
      <c r="CR123" s="21">
        <v>5637</v>
      </c>
      <c r="CS123" s="21">
        <v>7837</v>
      </c>
      <c r="CT123" s="21">
        <v>12351</v>
      </c>
      <c r="CU123" s="21">
        <v>14944</v>
      </c>
      <c r="CV123" s="21">
        <v>11776</v>
      </c>
      <c r="CW123" s="21">
        <v>20084</v>
      </c>
      <c r="CX123" s="21">
        <v>38030</v>
      </c>
      <c r="CY123" s="21">
        <v>34599</v>
      </c>
      <c r="CZ123" s="19">
        <v>301</v>
      </c>
      <c r="DA123" t="s">
        <v>8279</v>
      </c>
      <c r="DB123" t="s">
        <v>8481</v>
      </c>
      <c r="DD123">
        <v>10.693950692216537</v>
      </c>
      <c r="DE123">
        <v>13.147515119642387</v>
      </c>
      <c r="DF123">
        <v>2.4535644274258495</v>
      </c>
    </row>
    <row r="124" spans="1:110" x14ac:dyDescent="0.25">
      <c r="A124" t="s">
        <v>213</v>
      </c>
      <c r="B124" t="s">
        <v>3082</v>
      </c>
      <c r="C124" t="s">
        <v>197</v>
      </c>
      <c r="D124" t="s">
        <v>199</v>
      </c>
      <c r="E124" s="17">
        <v>77457</v>
      </c>
      <c r="F124" s="17">
        <v>78082</v>
      </c>
      <c r="G124" s="17">
        <v>78867</v>
      </c>
      <c r="H124" s="17">
        <v>79786</v>
      </c>
      <c r="I124" s="17">
        <v>80484</v>
      </c>
      <c r="J124" s="17">
        <v>80980</v>
      </c>
      <c r="K124" s="17">
        <v>81536</v>
      </c>
      <c r="L124" s="17">
        <v>82150</v>
      </c>
      <c r="M124" s="17">
        <v>83209</v>
      </c>
      <c r="N124" s="17">
        <v>83674</v>
      </c>
      <c r="O124" s="17">
        <v>84526</v>
      </c>
      <c r="P124" s="17">
        <v>85417</v>
      </c>
      <c r="Q124" s="17">
        <v>86502</v>
      </c>
      <c r="R124" s="17">
        <v>87664</v>
      </c>
      <c r="S124" s="17">
        <v>88570</v>
      </c>
      <c r="T124" s="17">
        <v>89784</v>
      </c>
      <c r="U124" s="18">
        <v>74</v>
      </c>
      <c r="V124" s="18">
        <v>65</v>
      </c>
      <c r="W124" s="18">
        <v>60</v>
      </c>
      <c r="X124" s="18">
        <v>66</v>
      </c>
      <c r="Y124" s="18">
        <v>100</v>
      </c>
      <c r="Z124" s="18">
        <v>137</v>
      </c>
      <c r="AA124" s="18">
        <v>181</v>
      </c>
      <c r="AB124" s="18">
        <v>184</v>
      </c>
      <c r="AC124" s="18">
        <v>207</v>
      </c>
      <c r="AD124" s="18">
        <v>337</v>
      </c>
      <c r="AE124" s="18">
        <v>377</v>
      </c>
      <c r="AF124" s="18">
        <v>337</v>
      </c>
      <c r="AG124" s="18">
        <v>297</v>
      </c>
      <c r="AH124" s="18">
        <v>242</v>
      </c>
      <c r="AI124" s="18">
        <v>232</v>
      </c>
      <c r="AJ124" s="18">
        <v>185</v>
      </c>
      <c r="AK124" s="23">
        <v>9.5536878526149991</v>
      </c>
      <c r="AL124" s="23">
        <v>8.3245818498501567</v>
      </c>
      <c r="AM124" s="23">
        <v>7.6077446840884022</v>
      </c>
      <c r="AN124" s="23">
        <v>8.2721279422455058</v>
      </c>
      <c r="AO124" s="23">
        <v>12.424829779832017</v>
      </c>
      <c r="AP124" s="23">
        <v>16.91775747098049</v>
      </c>
      <c r="AQ124" s="23">
        <v>22.198783359497643</v>
      </c>
      <c r="AR124" s="23">
        <v>22.3980523432745</v>
      </c>
      <c r="AS124" s="23">
        <v>24.877116658053819</v>
      </c>
      <c r="AT124" s="23">
        <v>40.27535435141143</v>
      </c>
      <c r="AU124" s="23">
        <v>44.601661027376196</v>
      </c>
      <c r="AV124" s="23">
        <v>39.453504571689479</v>
      </c>
      <c r="AW124" s="23">
        <v>34.334466255115487</v>
      </c>
      <c r="AX124" s="23">
        <v>27.60540244570177</v>
      </c>
      <c r="AY124" s="23">
        <v>26.193970870497914</v>
      </c>
      <c r="AZ124" s="23">
        <v>20.605007573732511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1</v>
      </c>
      <c r="BI124" s="20">
        <v>5</v>
      </c>
      <c r="BJ124" s="20">
        <v>26</v>
      </c>
      <c r="BK124" s="20">
        <v>22</v>
      </c>
      <c r="BL124" s="20">
        <v>27</v>
      </c>
      <c r="BM124" s="20">
        <v>5</v>
      </c>
      <c r="BN124" s="20">
        <v>8</v>
      </c>
      <c r="BO124" s="20">
        <v>0</v>
      </c>
      <c r="BP124" s="20">
        <v>8</v>
      </c>
      <c r="BQ124" s="20">
        <v>23</v>
      </c>
      <c r="BR124" s="20">
        <v>23</v>
      </c>
      <c r="BS124" s="20">
        <v>21</v>
      </c>
      <c r="BT124" s="20">
        <v>11</v>
      </c>
      <c r="BU124" s="20">
        <v>5</v>
      </c>
      <c r="BV124" s="16">
        <v>3918</v>
      </c>
      <c r="BW124" s="16">
        <v>6911</v>
      </c>
      <c r="BX124" s="16">
        <v>7432</v>
      </c>
      <c r="BY124" s="16">
        <v>8486</v>
      </c>
      <c r="BZ124" s="16">
        <v>6916</v>
      </c>
      <c r="CA124" s="16">
        <v>11474</v>
      </c>
      <c r="CB124" s="16">
        <v>4186</v>
      </c>
      <c r="CC124" s="16">
        <v>6949</v>
      </c>
      <c r="CD124" s="16">
        <v>7730</v>
      </c>
      <c r="CE124" s="16">
        <v>8719</v>
      </c>
      <c r="CF124" s="16">
        <v>6955</v>
      </c>
      <c r="CG124" s="16">
        <v>10108</v>
      </c>
      <c r="CH124" s="21">
        <v>13</v>
      </c>
      <c r="CI124" s="21">
        <v>49</v>
      </c>
      <c r="CJ124" s="21">
        <v>45</v>
      </c>
      <c r="CK124" s="21">
        <v>48</v>
      </c>
      <c r="CL124" s="21">
        <v>16</v>
      </c>
      <c r="CM124" s="21">
        <v>13</v>
      </c>
      <c r="CN124" s="21">
        <v>1</v>
      </c>
      <c r="CO124" s="21">
        <v>94</v>
      </c>
      <c r="CP124" s="21">
        <v>91</v>
      </c>
      <c r="CQ124" s="21">
        <v>0</v>
      </c>
      <c r="CR124" s="21">
        <v>8104</v>
      </c>
      <c r="CS124" s="21">
        <v>13860</v>
      </c>
      <c r="CT124" s="21">
        <v>15162</v>
      </c>
      <c r="CU124" s="21">
        <v>17205</v>
      </c>
      <c r="CV124" s="21">
        <v>13871</v>
      </c>
      <c r="CW124" s="21">
        <v>21582</v>
      </c>
      <c r="CX124" s="21">
        <v>45137</v>
      </c>
      <c r="CY124" s="21">
        <v>44647</v>
      </c>
      <c r="CZ124" s="19">
        <v>93</v>
      </c>
      <c r="DA124" t="s">
        <v>8071</v>
      </c>
      <c r="DB124" t="s">
        <v>9</v>
      </c>
      <c r="DD124">
        <v>21.054046184514078</v>
      </c>
      <c r="DE124">
        <v>20.160843653765202</v>
      </c>
      <c r="DF124">
        <v>-0.89320253074887646</v>
      </c>
    </row>
    <row r="125" spans="1:110" x14ac:dyDescent="0.25">
      <c r="A125" t="s">
        <v>275</v>
      </c>
      <c r="B125" t="s">
        <v>3015</v>
      </c>
      <c r="C125" t="s">
        <v>184</v>
      </c>
      <c r="D125" t="s">
        <v>168</v>
      </c>
      <c r="E125" s="17">
        <v>36854</v>
      </c>
      <c r="F125" s="17">
        <v>36928</v>
      </c>
      <c r="G125" s="17">
        <v>37031</v>
      </c>
      <c r="H125" s="17">
        <v>37184</v>
      </c>
      <c r="I125" s="17">
        <v>37282</v>
      </c>
      <c r="J125" s="17">
        <v>37460</v>
      </c>
      <c r="K125" s="17">
        <v>37745</v>
      </c>
      <c r="L125" s="17">
        <v>38093</v>
      </c>
      <c r="M125" s="17">
        <v>38529</v>
      </c>
      <c r="N125" s="17">
        <v>38823</v>
      </c>
      <c r="O125" s="17">
        <v>39163</v>
      </c>
      <c r="P125" s="17">
        <v>39368</v>
      </c>
      <c r="Q125" s="17">
        <v>39437</v>
      </c>
      <c r="R125" s="17">
        <v>39702</v>
      </c>
      <c r="S125" s="17">
        <v>40164</v>
      </c>
      <c r="T125" s="17">
        <v>40302</v>
      </c>
      <c r="U125" s="18">
        <v>20</v>
      </c>
      <c r="V125" s="18">
        <v>33</v>
      </c>
      <c r="W125" s="18">
        <v>23</v>
      </c>
      <c r="X125" s="18">
        <v>21</v>
      </c>
      <c r="Y125" s="18">
        <v>46</v>
      </c>
      <c r="Z125" s="18">
        <v>62</v>
      </c>
      <c r="AA125" s="18">
        <v>88</v>
      </c>
      <c r="AB125" s="18">
        <v>67</v>
      </c>
      <c r="AC125" s="18">
        <v>86</v>
      </c>
      <c r="AD125" s="18">
        <v>109</v>
      </c>
      <c r="AE125" s="18">
        <v>133</v>
      </c>
      <c r="AF125" s="18">
        <v>68</v>
      </c>
      <c r="AG125" s="18">
        <v>64</v>
      </c>
      <c r="AH125" s="18">
        <v>77</v>
      </c>
      <c r="AI125" s="18">
        <v>78</v>
      </c>
      <c r="AJ125" s="18">
        <v>54</v>
      </c>
      <c r="AK125" s="23">
        <v>5.4268193411841317</v>
      </c>
      <c r="AL125" s="23">
        <v>8.9363084922010412</v>
      </c>
      <c r="AM125" s="23">
        <v>6.2110123950203882</v>
      </c>
      <c r="AN125" s="23">
        <v>5.6475903614457827</v>
      </c>
      <c r="AO125" s="23">
        <v>12.338393862990182</v>
      </c>
      <c r="AP125" s="23">
        <v>16.550987720234918</v>
      </c>
      <c r="AQ125" s="23">
        <v>23.314346271029276</v>
      </c>
      <c r="AR125" s="23">
        <v>17.588533326332922</v>
      </c>
      <c r="AS125" s="23">
        <v>22.320849230449792</v>
      </c>
      <c r="AT125" s="23">
        <v>28.076140432218015</v>
      </c>
      <c r="AU125" s="23">
        <v>33.960626101166916</v>
      </c>
      <c r="AV125" s="23">
        <v>17.272912009754116</v>
      </c>
      <c r="AW125" s="23">
        <v>16.228414940284505</v>
      </c>
      <c r="AX125" s="23">
        <v>19.394488942622537</v>
      </c>
      <c r="AY125" s="23">
        <v>19.420376456528235</v>
      </c>
      <c r="AZ125" s="23">
        <v>13.398838767306833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20">
        <v>4</v>
      </c>
      <c r="BK125" s="20">
        <v>5</v>
      </c>
      <c r="BL125" s="20">
        <v>8</v>
      </c>
      <c r="BM125" s="20">
        <v>5</v>
      </c>
      <c r="BN125" s="20">
        <v>2</v>
      </c>
      <c r="BO125" s="20">
        <v>0</v>
      </c>
      <c r="BP125" s="20">
        <v>0</v>
      </c>
      <c r="BQ125" s="20">
        <v>9</v>
      </c>
      <c r="BR125" s="20">
        <v>7</v>
      </c>
      <c r="BS125" s="20">
        <v>8</v>
      </c>
      <c r="BT125" s="20">
        <v>5</v>
      </c>
      <c r="BU125" s="20">
        <v>1</v>
      </c>
      <c r="BV125" s="16">
        <v>1399</v>
      </c>
      <c r="BW125" s="16">
        <v>2052</v>
      </c>
      <c r="BX125" s="16">
        <v>2590</v>
      </c>
      <c r="BY125" s="16">
        <v>3455</v>
      </c>
      <c r="BZ125" s="16">
        <v>3220</v>
      </c>
      <c r="CA125" s="16">
        <v>8611</v>
      </c>
      <c r="CB125" s="16">
        <v>1644</v>
      </c>
      <c r="CC125" s="16">
        <v>1972</v>
      </c>
      <c r="CD125" s="16">
        <v>2451</v>
      </c>
      <c r="CE125" s="16">
        <v>3249</v>
      </c>
      <c r="CF125" s="16">
        <v>2862</v>
      </c>
      <c r="CG125" s="16">
        <v>6797</v>
      </c>
      <c r="CH125" s="21">
        <v>0</v>
      </c>
      <c r="CI125" s="21">
        <v>13</v>
      </c>
      <c r="CJ125" s="21">
        <v>12</v>
      </c>
      <c r="CK125" s="21">
        <v>16</v>
      </c>
      <c r="CL125" s="21">
        <v>10</v>
      </c>
      <c r="CM125" s="21">
        <v>3</v>
      </c>
      <c r="CN125" s="21">
        <v>0</v>
      </c>
      <c r="CO125" s="21">
        <v>24</v>
      </c>
      <c r="CP125" s="21">
        <v>30</v>
      </c>
      <c r="CQ125" s="21">
        <v>0</v>
      </c>
      <c r="CR125" s="21">
        <v>3043</v>
      </c>
      <c r="CS125" s="21">
        <v>4024</v>
      </c>
      <c r="CT125" s="21">
        <v>5041</v>
      </c>
      <c r="CU125" s="21">
        <v>6704</v>
      </c>
      <c r="CV125" s="21">
        <v>6082</v>
      </c>
      <c r="CW125" s="21">
        <v>15408</v>
      </c>
      <c r="CX125" s="21">
        <v>21327</v>
      </c>
      <c r="CY125" s="21">
        <v>18975</v>
      </c>
      <c r="CZ125" s="19">
        <v>267</v>
      </c>
      <c r="DA125" t="s">
        <v>8245</v>
      </c>
      <c r="DB125" t="s">
        <v>8481</v>
      </c>
      <c r="DD125">
        <v>12.648221343873518</v>
      </c>
      <c r="DE125">
        <v>14.066676044450697</v>
      </c>
      <c r="DF125">
        <v>1.418454700577179</v>
      </c>
    </row>
    <row r="126" spans="1:110" x14ac:dyDescent="0.25">
      <c r="A126" t="s">
        <v>909</v>
      </c>
      <c r="B126" t="s">
        <v>3243</v>
      </c>
      <c r="C126" t="s">
        <v>3368</v>
      </c>
      <c r="D126" t="s">
        <v>355</v>
      </c>
      <c r="E126" s="17">
        <v>6280</v>
      </c>
      <c r="F126" s="17">
        <v>6619</v>
      </c>
      <c r="G126" s="17">
        <v>6602</v>
      </c>
      <c r="H126" s="17">
        <v>6470</v>
      </c>
      <c r="I126" s="17">
        <v>6472</v>
      </c>
      <c r="J126" s="17">
        <v>6507</v>
      </c>
      <c r="K126" s="17">
        <v>6618</v>
      </c>
      <c r="L126" s="17">
        <v>6949</v>
      </c>
      <c r="M126" s="17">
        <v>6800</v>
      </c>
      <c r="N126" s="17">
        <v>6846</v>
      </c>
      <c r="O126" s="17">
        <v>6660</v>
      </c>
      <c r="P126" s="17">
        <v>6728</v>
      </c>
      <c r="Q126" s="17">
        <v>6811</v>
      </c>
      <c r="R126" s="17">
        <v>6819</v>
      </c>
      <c r="S126" s="17">
        <v>7117</v>
      </c>
      <c r="T126" s="17">
        <v>7670</v>
      </c>
      <c r="U126" s="18">
        <v>7</v>
      </c>
      <c r="V126" s="18">
        <v>1</v>
      </c>
      <c r="W126" s="18">
        <v>2</v>
      </c>
      <c r="X126" s="18">
        <v>6</v>
      </c>
      <c r="Y126" s="18">
        <v>5</v>
      </c>
      <c r="Z126" s="18">
        <v>9</v>
      </c>
      <c r="AA126" s="18">
        <v>13</v>
      </c>
      <c r="AB126" s="18">
        <v>16</v>
      </c>
      <c r="AC126" s="18">
        <v>17</v>
      </c>
      <c r="AD126" s="18">
        <v>8</v>
      </c>
      <c r="AE126" s="18">
        <v>12</v>
      </c>
      <c r="AF126" s="18">
        <v>5</v>
      </c>
      <c r="AG126" s="18">
        <v>12</v>
      </c>
      <c r="AH126" s="18">
        <v>8</v>
      </c>
      <c r="AI126" s="18">
        <v>8</v>
      </c>
      <c r="AJ126" s="18">
        <v>13</v>
      </c>
      <c r="AK126" s="23">
        <v>11.146496815286623</v>
      </c>
      <c r="AL126" s="23">
        <v>1.5108022359873092</v>
      </c>
      <c r="AM126" s="23">
        <v>3.0293850348379281</v>
      </c>
      <c r="AN126" s="23">
        <v>9.2735703245749619</v>
      </c>
      <c r="AO126" s="23">
        <v>7.7255871446229909</v>
      </c>
      <c r="AP126" s="23">
        <v>13.831258644536653</v>
      </c>
      <c r="AQ126" s="23">
        <v>19.643396796615292</v>
      </c>
      <c r="AR126" s="23">
        <v>23.024895668441502</v>
      </c>
      <c r="AS126" s="23">
        <v>25</v>
      </c>
      <c r="AT126" s="23">
        <v>11.685655857434998</v>
      </c>
      <c r="AU126" s="23">
        <v>18.018018018018019</v>
      </c>
      <c r="AV126" s="23">
        <v>7.4316290130796672</v>
      </c>
      <c r="AW126" s="23">
        <v>17.618558214652769</v>
      </c>
      <c r="AX126" s="23">
        <v>11.731925502273059</v>
      </c>
      <c r="AY126" s="23">
        <v>11.240691302515105</v>
      </c>
      <c r="AZ126" s="23">
        <v>16.949152542372882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20">
        <v>0</v>
      </c>
      <c r="BK126" s="20">
        <v>1</v>
      </c>
      <c r="BL126" s="20">
        <v>5</v>
      </c>
      <c r="BM126" s="20">
        <v>3</v>
      </c>
      <c r="BN126" s="20">
        <v>0</v>
      </c>
      <c r="BO126" s="20">
        <v>0</v>
      </c>
      <c r="BP126" s="20">
        <v>1</v>
      </c>
      <c r="BQ126" s="20">
        <v>1</v>
      </c>
      <c r="BR126" s="20">
        <v>2</v>
      </c>
      <c r="BS126" s="20">
        <v>0</v>
      </c>
      <c r="BT126" s="20">
        <v>0</v>
      </c>
      <c r="BU126" s="20">
        <v>0</v>
      </c>
      <c r="BV126" s="16">
        <v>362</v>
      </c>
      <c r="BW126" s="16">
        <v>818</v>
      </c>
      <c r="BX126" s="16">
        <v>546</v>
      </c>
      <c r="BY126" s="16">
        <v>533</v>
      </c>
      <c r="BZ126" s="16">
        <v>439</v>
      </c>
      <c r="CA126" s="16">
        <v>674</v>
      </c>
      <c r="CB126" s="16">
        <v>324</v>
      </c>
      <c r="CC126" s="16">
        <v>1187</v>
      </c>
      <c r="CD126" s="16">
        <v>705</v>
      </c>
      <c r="CE126" s="16">
        <v>790</v>
      </c>
      <c r="CF126" s="16">
        <v>606</v>
      </c>
      <c r="CG126" s="16">
        <v>686</v>
      </c>
      <c r="CH126" s="21">
        <v>1</v>
      </c>
      <c r="CI126" s="21">
        <v>1</v>
      </c>
      <c r="CJ126" s="21">
        <v>3</v>
      </c>
      <c r="CK126" s="21">
        <v>5</v>
      </c>
      <c r="CL126" s="21">
        <v>3</v>
      </c>
      <c r="CM126" s="21">
        <v>0</v>
      </c>
      <c r="CN126" s="21">
        <v>0</v>
      </c>
      <c r="CO126" s="21">
        <v>9</v>
      </c>
      <c r="CP126" s="21">
        <v>4</v>
      </c>
      <c r="CQ126" s="21">
        <v>0</v>
      </c>
      <c r="CR126" s="21">
        <v>686</v>
      </c>
      <c r="CS126" s="21">
        <v>2005</v>
      </c>
      <c r="CT126" s="21">
        <v>1251</v>
      </c>
      <c r="CU126" s="21">
        <v>1323</v>
      </c>
      <c r="CV126" s="21">
        <v>1045</v>
      </c>
      <c r="CW126" s="21">
        <v>1360</v>
      </c>
      <c r="CX126" s="21">
        <v>3372</v>
      </c>
      <c r="CY126" s="21">
        <v>4298</v>
      </c>
      <c r="CZ126" s="19">
        <v>174</v>
      </c>
      <c r="DA126" t="s">
        <v>8152</v>
      </c>
      <c r="DB126" t="s">
        <v>9</v>
      </c>
      <c r="DD126">
        <v>20.939972080037226</v>
      </c>
      <c r="DE126">
        <v>11.862396204033216</v>
      </c>
      <c r="DF126">
        <v>-9.0775758760040102</v>
      </c>
    </row>
    <row r="127" spans="1:110" x14ac:dyDescent="0.25">
      <c r="A127" t="s">
        <v>616</v>
      </c>
      <c r="B127" t="s">
        <v>3034</v>
      </c>
      <c r="C127" t="s">
        <v>466</v>
      </c>
      <c r="D127" t="s">
        <v>51</v>
      </c>
      <c r="E127" s="17">
        <v>120487</v>
      </c>
      <c r="F127" s="17">
        <v>121326</v>
      </c>
      <c r="G127" s="17">
        <v>121725</v>
      </c>
      <c r="H127" s="17">
        <v>122954</v>
      </c>
      <c r="I127" s="17">
        <v>124265</v>
      </c>
      <c r="J127" s="17">
        <v>127310</v>
      </c>
      <c r="K127" s="17">
        <v>128966</v>
      </c>
      <c r="L127" s="17">
        <v>130411</v>
      </c>
      <c r="M127" s="17">
        <v>132245</v>
      </c>
      <c r="N127" s="17">
        <v>133395</v>
      </c>
      <c r="O127" s="17">
        <v>135879</v>
      </c>
      <c r="P127" s="17">
        <v>137696</v>
      </c>
      <c r="Q127" s="17">
        <v>139488</v>
      </c>
      <c r="R127" s="17">
        <v>140704</v>
      </c>
      <c r="S127" s="17">
        <v>142830</v>
      </c>
      <c r="T127" s="17">
        <v>145566</v>
      </c>
      <c r="U127" s="18">
        <v>61</v>
      </c>
      <c r="V127" s="18">
        <v>94</v>
      </c>
      <c r="W127" s="18">
        <v>88</v>
      </c>
      <c r="X127" s="18">
        <v>127</v>
      </c>
      <c r="Y127" s="18">
        <v>170</v>
      </c>
      <c r="Z127" s="18">
        <v>231</v>
      </c>
      <c r="AA127" s="18">
        <v>400</v>
      </c>
      <c r="AB127" s="18">
        <v>401</v>
      </c>
      <c r="AC127" s="18">
        <v>383</v>
      </c>
      <c r="AD127" s="18">
        <v>492</v>
      </c>
      <c r="AE127" s="18">
        <v>504</v>
      </c>
      <c r="AF127" s="18">
        <v>435</v>
      </c>
      <c r="AG127" s="18">
        <v>307</v>
      </c>
      <c r="AH127" s="18">
        <v>284</v>
      </c>
      <c r="AI127" s="18">
        <v>324</v>
      </c>
      <c r="AJ127" s="18">
        <v>246</v>
      </c>
      <c r="AK127" s="23">
        <v>5.0627868566733341</v>
      </c>
      <c r="AL127" s="23">
        <v>7.7477210161053689</v>
      </c>
      <c r="AM127" s="23">
        <v>7.2294105565824607</v>
      </c>
      <c r="AN127" s="23">
        <v>10.329066154822128</v>
      </c>
      <c r="AO127" s="23">
        <v>13.68044099303907</v>
      </c>
      <c r="AP127" s="23">
        <v>18.144686199041708</v>
      </c>
      <c r="AQ127" s="23">
        <v>31.015926678349334</v>
      </c>
      <c r="AR127" s="23">
        <v>30.748939890039949</v>
      </c>
      <c r="AS127" s="23">
        <v>28.961397406329162</v>
      </c>
      <c r="AT127" s="23">
        <v>36.882941639491733</v>
      </c>
      <c r="AU127" s="23">
        <v>37.091824343717576</v>
      </c>
      <c r="AV127" s="23">
        <v>31.591331629095979</v>
      </c>
      <c r="AW127" s="23">
        <v>22.009061711401696</v>
      </c>
      <c r="AX127" s="23">
        <v>20.184216511257677</v>
      </c>
      <c r="AY127" s="23">
        <v>22.684310018903588</v>
      </c>
      <c r="AZ127" s="23">
        <v>16.899550719261367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1</v>
      </c>
      <c r="BI127" s="20">
        <v>1</v>
      </c>
      <c r="BJ127" s="20">
        <v>29</v>
      </c>
      <c r="BK127" s="20">
        <v>32</v>
      </c>
      <c r="BL127" s="20">
        <v>32</v>
      </c>
      <c r="BM127" s="20">
        <v>12</v>
      </c>
      <c r="BN127" s="20">
        <v>7</v>
      </c>
      <c r="BO127" s="20">
        <v>0</v>
      </c>
      <c r="BP127" s="20">
        <v>10</v>
      </c>
      <c r="BQ127" s="20">
        <v>43</v>
      </c>
      <c r="BR127" s="20">
        <v>31</v>
      </c>
      <c r="BS127" s="20">
        <v>33</v>
      </c>
      <c r="BT127" s="20">
        <v>9</v>
      </c>
      <c r="BU127" s="20">
        <v>6</v>
      </c>
      <c r="BV127" s="16">
        <v>9481</v>
      </c>
      <c r="BW127" s="16">
        <v>12684</v>
      </c>
      <c r="BX127" s="16">
        <v>11978</v>
      </c>
      <c r="BY127" s="16">
        <v>12635</v>
      </c>
      <c r="BZ127" s="16">
        <v>10005</v>
      </c>
      <c r="CA127" s="16">
        <v>17295</v>
      </c>
      <c r="CB127" s="16">
        <v>10655</v>
      </c>
      <c r="CC127" s="16">
        <v>12781</v>
      </c>
      <c r="CD127" s="16">
        <v>12073</v>
      </c>
      <c r="CE127" s="16">
        <v>12301</v>
      </c>
      <c r="CF127" s="16">
        <v>9419</v>
      </c>
      <c r="CG127" s="16">
        <v>14259</v>
      </c>
      <c r="CH127" s="21">
        <v>11</v>
      </c>
      <c r="CI127" s="21">
        <v>72</v>
      </c>
      <c r="CJ127" s="21">
        <v>63</v>
      </c>
      <c r="CK127" s="21">
        <v>65</v>
      </c>
      <c r="CL127" s="21">
        <v>21</v>
      </c>
      <c r="CM127" s="21">
        <v>13</v>
      </c>
      <c r="CN127" s="21">
        <v>1</v>
      </c>
      <c r="CO127" s="21">
        <v>114</v>
      </c>
      <c r="CP127" s="21">
        <v>132</v>
      </c>
      <c r="CQ127" s="21">
        <v>0</v>
      </c>
      <c r="CR127" s="21">
        <v>20136</v>
      </c>
      <c r="CS127" s="21">
        <v>25465</v>
      </c>
      <c r="CT127" s="21">
        <v>24051</v>
      </c>
      <c r="CU127" s="21">
        <v>24936</v>
      </c>
      <c r="CV127" s="21">
        <v>19424</v>
      </c>
      <c r="CW127" s="21">
        <v>31554</v>
      </c>
      <c r="CX127" s="21">
        <v>74078</v>
      </c>
      <c r="CY127" s="21">
        <v>71488</v>
      </c>
      <c r="CZ127" s="19">
        <v>175</v>
      </c>
      <c r="DA127" t="s">
        <v>8153</v>
      </c>
      <c r="DB127" t="s">
        <v>9</v>
      </c>
      <c r="DD127">
        <v>15.946732318710833</v>
      </c>
      <c r="DE127">
        <v>17.819055590053726</v>
      </c>
      <c r="DF127">
        <v>1.8723232713428928</v>
      </c>
    </row>
    <row r="128" spans="1:110" x14ac:dyDescent="0.25">
      <c r="A128" t="s">
        <v>1459</v>
      </c>
      <c r="B128" t="s">
        <v>3321</v>
      </c>
      <c r="C128" t="s">
        <v>491</v>
      </c>
      <c r="D128" t="s">
        <v>491</v>
      </c>
      <c r="E128" s="17">
        <v>85980</v>
      </c>
      <c r="F128" s="17">
        <v>86741</v>
      </c>
      <c r="G128" s="17">
        <v>87606</v>
      </c>
      <c r="H128" s="17">
        <v>88354</v>
      </c>
      <c r="I128" s="17">
        <v>89232</v>
      </c>
      <c r="J128" s="17">
        <v>89539</v>
      </c>
      <c r="K128" s="17">
        <v>90249</v>
      </c>
      <c r="L128" s="17">
        <v>91168</v>
      </c>
      <c r="M128" s="17">
        <v>91946</v>
      </c>
      <c r="N128" s="17">
        <v>92429</v>
      </c>
      <c r="O128" s="17">
        <v>92681</v>
      </c>
      <c r="P128" s="17">
        <v>93382</v>
      </c>
      <c r="Q128" s="17">
        <v>93634</v>
      </c>
      <c r="R128" s="17">
        <v>94048</v>
      </c>
      <c r="S128" s="17">
        <v>94564</v>
      </c>
      <c r="T128" s="17">
        <v>94643</v>
      </c>
      <c r="U128" s="18">
        <v>68</v>
      </c>
      <c r="V128" s="18">
        <v>71</v>
      </c>
      <c r="W128" s="18">
        <v>77</v>
      </c>
      <c r="X128" s="18">
        <v>77</v>
      </c>
      <c r="Y128" s="18">
        <v>85</v>
      </c>
      <c r="Z128" s="18">
        <v>163</v>
      </c>
      <c r="AA128" s="18">
        <v>201</v>
      </c>
      <c r="AB128" s="18">
        <v>219</v>
      </c>
      <c r="AC128" s="18">
        <v>248</v>
      </c>
      <c r="AD128" s="18">
        <v>359</v>
      </c>
      <c r="AE128" s="18">
        <v>337</v>
      </c>
      <c r="AF128" s="18">
        <v>353</v>
      </c>
      <c r="AG128" s="18">
        <v>289</v>
      </c>
      <c r="AH128" s="18">
        <v>259</v>
      </c>
      <c r="AI128" s="18">
        <v>221</v>
      </c>
      <c r="AJ128" s="18">
        <v>166</v>
      </c>
      <c r="AK128" s="23">
        <v>7.9088160037217961</v>
      </c>
      <c r="AL128" s="23">
        <v>8.1852872344104863</v>
      </c>
      <c r="AM128" s="23">
        <v>8.7893523274661565</v>
      </c>
      <c r="AN128" s="23">
        <v>8.714942164474726</v>
      </c>
      <c r="AO128" s="23">
        <v>9.5257306795768333</v>
      </c>
      <c r="AP128" s="23">
        <v>18.204357877572903</v>
      </c>
      <c r="AQ128" s="23">
        <v>22.271714922048996</v>
      </c>
      <c r="AR128" s="23">
        <v>24.021586521586524</v>
      </c>
      <c r="AS128" s="23">
        <v>26.972353337828725</v>
      </c>
      <c r="AT128" s="23">
        <v>38.840623613800865</v>
      </c>
      <c r="AU128" s="23">
        <v>36.361282247709887</v>
      </c>
      <c r="AV128" s="23">
        <v>37.801717675783344</v>
      </c>
      <c r="AW128" s="23">
        <v>30.864856782792572</v>
      </c>
      <c r="AX128" s="23">
        <v>27.539128955427014</v>
      </c>
      <c r="AY128" s="23">
        <v>23.370415803054016</v>
      </c>
      <c r="AZ128" s="23">
        <v>17.539596166647296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20">
        <v>11</v>
      </c>
      <c r="BK128" s="20">
        <v>14</v>
      </c>
      <c r="BL128" s="20">
        <v>20</v>
      </c>
      <c r="BM128" s="20">
        <v>13</v>
      </c>
      <c r="BN128" s="20">
        <v>9</v>
      </c>
      <c r="BO128" s="20">
        <v>0</v>
      </c>
      <c r="BP128" s="20">
        <v>5</v>
      </c>
      <c r="BQ128" s="20">
        <v>19</v>
      </c>
      <c r="BR128" s="20">
        <v>31</v>
      </c>
      <c r="BS128" s="20">
        <v>28</v>
      </c>
      <c r="BT128" s="20">
        <v>10</v>
      </c>
      <c r="BU128" s="20">
        <v>6</v>
      </c>
      <c r="BV128" s="16">
        <v>3697</v>
      </c>
      <c r="BW128" s="16">
        <v>5696</v>
      </c>
      <c r="BX128" s="16">
        <v>6096</v>
      </c>
      <c r="BY128" s="16">
        <v>8574</v>
      </c>
      <c r="BZ128" s="16">
        <v>8229</v>
      </c>
      <c r="CA128" s="16">
        <v>16898</v>
      </c>
      <c r="CB128" s="16">
        <v>4147</v>
      </c>
      <c r="CC128" s="16">
        <v>5785</v>
      </c>
      <c r="CD128" s="16">
        <v>5947</v>
      </c>
      <c r="CE128" s="16">
        <v>8007</v>
      </c>
      <c r="CF128" s="16">
        <v>7576</v>
      </c>
      <c r="CG128" s="16">
        <v>13991</v>
      </c>
      <c r="CH128" s="21">
        <v>5</v>
      </c>
      <c r="CI128" s="21">
        <v>30</v>
      </c>
      <c r="CJ128" s="21">
        <v>45</v>
      </c>
      <c r="CK128" s="21">
        <v>48</v>
      </c>
      <c r="CL128" s="21">
        <v>23</v>
      </c>
      <c r="CM128" s="21">
        <v>15</v>
      </c>
      <c r="CN128" s="21">
        <v>0</v>
      </c>
      <c r="CO128" s="21">
        <v>67</v>
      </c>
      <c r="CP128" s="21">
        <v>99</v>
      </c>
      <c r="CQ128" s="21">
        <v>0</v>
      </c>
      <c r="CR128" s="21">
        <v>7844</v>
      </c>
      <c r="CS128" s="21">
        <v>11481</v>
      </c>
      <c r="CT128" s="21">
        <v>12043</v>
      </c>
      <c r="CU128" s="21">
        <v>16581</v>
      </c>
      <c r="CV128" s="21">
        <v>15805</v>
      </c>
      <c r="CW128" s="21">
        <v>30889</v>
      </c>
      <c r="CX128" s="21">
        <v>49190</v>
      </c>
      <c r="CY128" s="21">
        <v>45453</v>
      </c>
      <c r="CZ128" s="19">
        <v>161</v>
      </c>
      <c r="DA128" t="s">
        <v>8139</v>
      </c>
      <c r="DB128" t="s">
        <v>9</v>
      </c>
      <c r="DD128">
        <v>14.740501177040018</v>
      </c>
      <c r="DE128">
        <v>20.126041878430577</v>
      </c>
      <c r="DF128">
        <v>5.3855407013905587</v>
      </c>
    </row>
    <row r="129" spans="1:110" x14ac:dyDescent="0.25">
      <c r="A129" t="s">
        <v>434</v>
      </c>
      <c r="B129" t="s">
        <v>2994</v>
      </c>
      <c r="C129" t="s">
        <v>425</v>
      </c>
      <c r="D129" t="s">
        <v>199</v>
      </c>
      <c r="E129" s="17">
        <v>53742</v>
      </c>
      <c r="F129" s="17">
        <v>53848</v>
      </c>
      <c r="G129" s="17">
        <v>53923</v>
      </c>
      <c r="H129" s="17">
        <v>54269</v>
      </c>
      <c r="I129" s="17">
        <v>54721</v>
      </c>
      <c r="J129" s="17">
        <v>55073</v>
      </c>
      <c r="K129" s="17">
        <v>55571</v>
      </c>
      <c r="L129" s="17">
        <v>56116</v>
      </c>
      <c r="M129" s="17">
        <v>56383</v>
      </c>
      <c r="N129" s="17">
        <v>56542</v>
      </c>
      <c r="O129" s="17">
        <v>56789</v>
      </c>
      <c r="P129" s="17">
        <v>56933</v>
      </c>
      <c r="Q129" s="17">
        <v>56809</v>
      </c>
      <c r="R129" s="17">
        <v>56586</v>
      </c>
      <c r="S129" s="17">
        <v>56541</v>
      </c>
      <c r="T129" s="17">
        <v>56470</v>
      </c>
      <c r="U129" s="18">
        <v>24</v>
      </c>
      <c r="V129" s="18">
        <v>19</v>
      </c>
      <c r="W129" s="18">
        <v>38</v>
      </c>
      <c r="X129" s="18">
        <v>38</v>
      </c>
      <c r="Y129" s="18">
        <v>44</v>
      </c>
      <c r="Z129" s="18">
        <v>48</v>
      </c>
      <c r="AA129" s="18">
        <v>93</v>
      </c>
      <c r="AB129" s="18">
        <v>111</v>
      </c>
      <c r="AC129" s="18">
        <v>123</v>
      </c>
      <c r="AD129" s="18">
        <v>163</v>
      </c>
      <c r="AE129" s="18">
        <v>177</v>
      </c>
      <c r="AF129" s="18">
        <v>173</v>
      </c>
      <c r="AG129" s="18">
        <v>184</v>
      </c>
      <c r="AH129" s="18">
        <v>168</v>
      </c>
      <c r="AI129" s="18">
        <v>143</v>
      </c>
      <c r="AJ129" s="18">
        <v>126</v>
      </c>
      <c r="AK129" s="23">
        <v>4.4657809534442334</v>
      </c>
      <c r="AL129" s="23">
        <v>3.5284504531273213</v>
      </c>
      <c r="AM129" s="23">
        <v>7.0470856591806834</v>
      </c>
      <c r="AN129" s="23">
        <v>7.0021559269564575</v>
      </c>
      <c r="AO129" s="23">
        <v>8.0407887282761639</v>
      </c>
      <c r="AP129" s="23">
        <v>8.7157046102445843</v>
      </c>
      <c r="AQ129" s="23">
        <v>16.735347573374604</v>
      </c>
      <c r="AR129" s="23">
        <v>19.780454772257468</v>
      </c>
      <c r="AS129" s="23">
        <v>21.815086107514677</v>
      </c>
      <c r="AT129" s="23">
        <v>28.828127763432494</v>
      </c>
      <c r="AU129" s="23">
        <v>31.168007888851715</v>
      </c>
      <c r="AV129" s="23">
        <v>30.38659476929022</v>
      </c>
      <c r="AW129" s="23">
        <v>32.389234100230595</v>
      </c>
      <c r="AX129" s="23">
        <v>29.689322447248436</v>
      </c>
      <c r="AY129" s="23">
        <v>25.291381475389539</v>
      </c>
      <c r="AZ129" s="23">
        <v>22.312732424296087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3</v>
      </c>
      <c r="BJ129" s="20">
        <v>8</v>
      </c>
      <c r="BK129" s="20">
        <v>8</v>
      </c>
      <c r="BL129" s="20">
        <v>19</v>
      </c>
      <c r="BM129" s="20">
        <v>11</v>
      </c>
      <c r="BN129" s="20">
        <v>1</v>
      </c>
      <c r="BO129" s="20">
        <v>0</v>
      </c>
      <c r="BP129" s="20">
        <v>1</v>
      </c>
      <c r="BQ129" s="20">
        <v>22</v>
      </c>
      <c r="BR129" s="20">
        <v>17</v>
      </c>
      <c r="BS129" s="20">
        <v>20</v>
      </c>
      <c r="BT129" s="20">
        <v>13</v>
      </c>
      <c r="BU129" s="20">
        <v>3</v>
      </c>
      <c r="BV129" s="16">
        <v>2321</v>
      </c>
      <c r="BW129" s="16">
        <v>3908</v>
      </c>
      <c r="BX129" s="16">
        <v>4077</v>
      </c>
      <c r="BY129" s="16">
        <v>5378</v>
      </c>
      <c r="BZ129" s="16">
        <v>4785</v>
      </c>
      <c r="CA129" s="16">
        <v>7770</v>
      </c>
      <c r="CB129" s="16">
        <v>2875</v>
      </c>
      <c r="CC129" s="16">
        <v>3896</v>
      </c>
      <c r="CD129" s="16">
        <v>3855</v>
      </c>
      <c r="CE129" s="16">
        <v>5508</v>
      </c>
      <c r="CF129" s="16">
        <v>4988</v>
      </c>
      <c r="CG129" s="16">
        <v>7109</v>
      </c>
      <c r="CH129" s="21">
        <v>4</v>
      </c>
      <c r="CI129" s="21">
        <v>30</v>
      </c>
      <c r="CJ129" s="21">
        <v>25</v>
      </c>
      <c r="CK129" s="21">
        <v>39</v>
      </c>
      <c r="CL129" s="21">
        <v>24</v>
      </c>
      <c r="CM129" s="21">
        <v>4</v>
      </c>
      <c r="CN129" s="21">
        <v>0</v>
      </c>
      <c r="CO129" s="21">
        <v>50</v>
      </c>
      <c r="CP129" s="21">
        <v>76</v>
      </c>
      <c r="CQ129" s="21">
        <v>0</v>
      </c>
      <c r="CR129" s="21">
        <v>5196</v>
      </c>
      <c r="CS129" s="21">
        <v>7804</v>
      </c>
      <c r="CT129" s="21">
        <v>7932</v>
      </c>
      <c r="CU129" s="21">
        <v>10886</v>
      </c>
      <c r="CV129" s="21">
        <v>9773</v>
      </c>
      <c r="CW129" s="21">
        <v>14879</v>
      </c>
      <c r="CX129" s="21">
        <v>28239</v>
      </c>
      <c r="CY129" s="21">
        <v>28231</v>
      </c>
      <c r="CZ129" s="19">
        <v>61</v>
      </c>
      <c r="DA129" t="s">
        <v>8049</v>
      </c>
      <c r="DB129" t="s">
        <v>8480</v>
      </c>
      <c r="DD129">
        <v>17.711026885338811</v>
      </c>
      <c r="DE129">
        <v>26.913134317787456</v>
      </c>
      <c r="DF129">
        <v>9.2021074324486456</v>
      </c>
    </row>
    <row r="130" spans="1:110" x14ac:dyDescent="0.25">
      <c r="A130" t="s">
        <v>1430</v>
      </c>
      <c r="B130" t="s">
        <v>3117</v>
      </c>
      <c r="C130" t="s">
        <v>696</v>
      </c>
      <c r="D130" t="s">
        <v>150</v>
      </c>
      <c r="E130" s="17">
        <v>39574</v>
      </c>
      <c r="F130" s="17">
        <v>39887</v>
      </c>
      <c r="G130" s="17">
        <v>39982</v>
      </c>
      <c r="H130" s="17">
        <v>40264</v>
      </c>
      <c r="I130" s="17">
        <v>40583</v>
      </c>
      <c r="J130" s="17">
        <v>41308</v>
      </c>
      <c r="K130" s="17">
        <v>42270</v>
      </c>
      <c r="L130" s="17">
        <v>43486</v>
      </c>
      <c r="M130" s="17">
        <v>44459</v>
      </c>
      <c r="N130" s="17">
        <v>45399</v>
      </c>
      <c r="O130" s="17">
        <v>46233</v>
      </c>
      <c r="P130" s="17">
        <v>47259</v>
      </c>
      <c r="Q130" s="17">
        <v>48187</v>
      </c>
      <c r="R130" s="17">
        <v>49003</v>
      </c>
      <c r="S130" s="17">
        <v>49811</v>
      </c>
      <c r="T130" s="17">
        <v>50739</v>
      </c>
      <c r="U130" s="18">
        <v>22</v>
      </c>
      <c r="V130" s="18">
        <v>44</v>
      </c>
      <c r="W130" s="18">
        <v>20</v>
      </c>
      <c r="X130" s="18">
        <v>46</v>
      </c>
      <c r="Y130" s="18">
        <v>46</v>
      </c>
      <c r="Z130" s="18">
        <v>82</v>
      </c>
      <c r="AA130" s="18">
        <v>97</v>
      </c>
      <c r="AB130" s="18">
        <v>131</v>
      </c>
      <c r="AC130" s="18">
        <v>159</v>
      </c>
      <c r="AD130" s="18">
        <v>211</v>
      </c>
      <c r="AE130" s="18">
        <v>183</v>
      </c>
      <c r="AF130" s="18">
        <v>149</v>
      </c>
      <c r="AG130" s="18">
        <v>189</v>
      </c>
      <c r="AH130" s="18">
        <v>176</v>
      </c>
      <c r="AI130" s="18">
        <v>200</v>
      </c>
      <c r="AJ130" s="18">
        <v>124</v>
      </c>
      <c r="AK130" s="23">
        <v>5.5592055389902466</v>
      </c>
      <c r="AL130" s="23">
        <v>11.031163035575501</v>
      </c>
      <c r="AM130" s="23">
        <v>5.0022510129558304</v>
      </c>
      <c r="AN130" s="23">
        <v>11.424597655473871</v>
      </c>
      <c r="AO130" s="23">
        <v>11.334795357662076</v>
      </c>
      <c r="AP130" s="23">
        <v>19.850876343565414</v>
      </c>
      <c r="AQ130" s="23">
        <v>22.947717057014433</v>
      </c>
      <c r="AR130" s="23">
        <v>30.124637814469022</v>
      </c>
      <c r="AS130" s="23">
        <v>35.76328752333611</v>
      </c>
      <c r="AT130" s="23">
        <v>46.476794643053815</v>
      </c>
      <c r="AU130" s="23">
        <v>39.582116669911102</v>
      </c>
      <c r="AV130" s="23">
        <v>31.528386127510103</v>
      </c>
      <c r="AW130" s="23">
        <v>39.222196858073758</v>
      </c>
      <c r="AX130" s="23">
        <v>35.916168397853191</v>
      </c>
      <c r="AY130" s="23">
        <v>40.1517737046034</v>
      </c>
      <c r="AZ130" s="23">
        <v>24.438794615581703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2</v>
      </c>
      <c r="BJ130" s="20">
        <v>10</v>
      </c>
      <c r="BK130" s="20">
        <v>14</v>
      </c>
      <c r="BL130" s="20">
        <v>15</v>
      </c>
      <c r="BM130" s="20">
        <v>9</v>
      </c>
      <c r="BN130" s="20">
        <v>2</v>
      </c>
      <c r="BO130" s="20">
        <v>0</v>
      </c>
      <c r="BP130" s="20">
        <v>6</v>
      </c>
      <c r="BQ130" s="20">
        <v>18</v>
      </c>
      <c r="BR130" s="20">
        <v>22</v>
      </c>
      <c r="BS130" s="20">
        <v>16</v>
      </c>
      <c r="BT130" s="20">
        <v>5</v>
      </c>
      <c r="BU130" s="20">
        <v>5</v>
      </c>
      <c r="BV130" s="16">
        <v>2546</v>
      </c>
      <c r="BW130" s="16">
        <v>5263</v>
      </c>
      <c r="BX130" s="16">
        <v>4380</v>
      </c>
      <c r="BY130" s="16">
        <v>4843</v>
      </c>
      <c r="BZ130" s="16">
        <v>3861</v>
      </c>
      <c r="CA130" s="16">
        <v>5143</v>
      </c>
      <c r="CB130" s="16">
        <v>2619</v>
      </c>
      <c r="CC130" s="16">
        <v>4858</v>
      </c>
      <c r="CD130" s="16">
        <v>4477</v>
      </c>
      <c r="CE130" s="16">
        <v>4864</v>
      </c>
      <c r="CF130" s="16">
        <v>3653</v>
      </c>
      <c r="CG130" s="16">
        <v>4232</v>
      </c>
      <c r="CH130" s="21">
        <v>8</v>
      </c>
      <c r="CI130" s="21">
        <v>28</v>
      </c>
      <c r="CJ130" s="21">
        <v>36</v>
      </c>
      <c r="CK130" s="21">
        <v>31</v>
      </c>
      <c r="CL130" s="21">
        <v>14</v>
      </c>
      <c r="CM130" s="21">
        <v>7</v>
      </c>
      <c r="CN130" s="21">
        <v>0</v>
      </c>
      <c r="CO130" s="21">
        <v>52</v>
      </c>
      <c r="CP130" s="21">
        <v>72</v>
      </c>
      <c r="CQ130" s="21">
        <v>0</v>
      </c>
      <c r="CR130" s="21">
        <v>5165</v>
      </c>
      <c r="CS130" s="21">
        <v>10121</v>
      </c>
      <c r="CT130" s="21">
        <v>8857</v>
      </c>
      <c r="CU130" s="21">
        <v>9707</v>
      </c>
      <c r="CV130" s="21">
        <v>7514</v>
      </c>
      <c r="CW130" s="21">
        <v>9375</v>
      </c>
      <c r="CX130" s="21">
        <v>26036</v>
      </c>
      <c r="CY130" s="21">
        <v>24703</v>
      </c>
      <c r="CZ130" s="19">
        <v>40</v>
      </c>
      <c r="DA130" t="s">
        <v>1365</v>
      </c>
      <c r="DB130" t="s">
        <v>8480</v>
      </c>
      <c r="DD130">
        <v>21.050074889689512</v>
      </c>
      <c r="DE130">
        <v>27.654017514211091</v>
      </c>
      <c r="DF130">
        <v>6.6039426245215793</v>
      </c>
    </row>
    <row r="131" spans="1:110" x14ac:dyDescent="0.25">
      <c r="A131" t="s">
        <v>1009</v>
      </c>
      <c r="B131" t="s">
        <v>2973</v>
      </c>
      <c r="C131" t="s">
        <v>58</v>
      </c>
      <c r="D131" t="s">
        <v>168</v>
      </c>
      <c r="E131" s="17">
        <v>391210</v>
      </c>
      <c r="F131" s="17">
        <v>395278</v>
      </c>
      <c r="G131" s="17">
        <v>399916</v>
      </c>
      <c r="H131" s="17">
        <v>403911</v>
      </c>
      <c r="I131" s="17">
        <v>407295</v>
      </c>
      <c r="J131" s="17">
        <v>411063</v>
      </c>
      <c r="K131" s="17">
        <v>414668</v>
      </c>
      <c r="L131" s="17">
        <v>418564</v>
      </c>
      <c r="M131" s="17">
        <v>421900</v>
      </c>
      <c r="N131" s="17">
        <v>423672</v>
      </c>
      <c r="O131" s="17">
        <v>427112</v>
      </c>
      <c r="P131" s="17">
        <v>431144</v>
      </c>
      <c r="Q131" s="17">
        <v>434379</v>
      </c>
      <c r="R131" s="17">
        <v>437101</v>
      </c>
      <c r="S131" s="17">
        <v>440463</v>
      </c>
      <c r="T131" s="17">
        <v>443954</v>
      </c>
      <c r="U131" s="18">
        <v>354</v>
      </c>
      <c r="V131" s="18">
        <v>389</v>
      </c>
      <c r="W131" s="18">
        <v>399</v>
      </c>
      <c r="X131" s="18">
        <v>483</v>
      </c>
      <c r="Y131" s="18">
        <v>614</v>
      </c>
      <c r="Z131" s="18">
        <v>959</v>
      </c>
      <c r="AA131" s="18">
        <v>1364</v>
      </c>
      <c r="AB131" s="18">
        <v>1423</v>
      </c>
      <c r="AC131" s="18">
        <v>1477</v>
      </c>
      <c r="AD131" s="18">
        <v>1731</v>
      </c>
      <c r="AE131" s="18">
        <v>1884</v>
      </c>
      <c r="AF131" s="18">
        <v>1736</v>
      </c>
      <c r="AG131" s="18">
        <v>1583</v>
      </c>
      <c r="AH131" s="18">
        <v>1432</v>
      </c>
      <c r="AI131" s="18">
        <v>1473</v>
      </c>
      <c r="AJ131" s="18">
        <v>1176</v>
      </c>
      <c r="AK131" s="23">
        <v>9.0488484445694137</v>
      </c>
      <c r="AL131" s="23">
        <v>9.8411750717216737</v>
      </c>
      <c r="AM131" s="23">
        <v>9.9770951899898996</v>
      </c>
      <c r="AN131" s="23">
        <v>11.958079874031656</v>
      </c>
      <c r="AO131" s="23">
        <v>15.07506843933758</v>
      </c>
      <c r="AP131" s="23">
        <v>23.329757239157988</v>
      </c>
      <c r="AQ131" s="23">
        <v>32.893784907444029</v>
      </c>
      <c r="AR131" s="23">
        <v>33.997190393822692</v>
      </c>
      <c r="AS131" s="23">
        <v>35.008295804693056</v>
      </c>
      <c r="AT131" s="23">
        <v>40.857078117033929</v>
      </c>
      <c r="AU131" s="23">
        <v>44.110209968345544</v>
      </c>
      <c r="AV131" s="23">
        <v>40.2649694765554</v>
      </c>
      <c r="AW131" s="23">
        <v>36.442829878976653</v>
      </c>
      <c r="AX131" s="23">
        <v>32.761306883306148</v>
      </c>
      <c r="AY131" s="23">
        <v>33.44208253587702</v>
      </c>
      <c r="AZ131" s="23">
        <v>26.489230866260918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2</v>
      </c>
      <c r="BI131" s="20">
        <v>22</v>
      </c>
      <c r="BJ131" s="20">
        <v>123</v>
      </c>
      <c r="BK131" s="20">
        <v>144</v>
      </c>
      <c r="BL131" s="20">
        <v>133</v>
      </c>
      <c r="BM131" s="20">
        <v>80</v>
      </c>
      <c r="BN131" s="20">
        <v>41</v>
      </c>
      <c r="BO131" s="20">
        <v>0</v>
      </c>
      <c r="BP131" s="20">
        <v>38</v>
      </c>
      <c r="BQ131" s="20">
        <v>151</v>
      </c>
      <c r="BR131" s="20">
        <v>165</v>
      </c>
      <c r="BS131" s="20">
        <v>151</v>
      </c>
      <c r="BT131" s="20">
        <v>78</v>
      </c>
      <c r="BU131" s="20">
        <v>48</v>
      </c>
      <c r="BV131" s="16">
        <v>20979</v>
      </c>
      <c r="BW131" s="16">
        <v>27395</v>
      </c>
      <c r="BX131" s="16">
        <v>32103</v>
      </c>
      <c r="BY131" s="16">
        <v>40723</v>
      </c>
      <c r="BZ131" s="16">
        <v>38950</v>
      </c>
      <c r="CA131" s="16">
        <v>71339</v>
      </c>
      <c r="CB131" s="16">
        <v>21993</v>
      </c>
      <c r="CC131" s="16">
        <v>26843</v>
      </c>
      <c r="CD131" s="16">
        <v>29447</v>
      </c>
      <c r="CE131" s="16">
        <v>37688</v>
      </c>
      <c r="CF131" s="16">
        <v>35902</v>
      </c>
      <c r="CG131" s="16">
        <v>60592</v>
      </c>
      <c r="CH131" s="21">
        <v>60</v>
      </c>
      <c r="CI131" s="21">
        <v>274</v>
      </c>
      <c r="CJ131" s="21">
        <v>309</v>
      </c>
      <c r="CK131" s="21">
        <v>284</v>
      </c>
      <c r="CL131" s="21">
        <v>158</v>
      </c>
      <c r="CM131" s="21">
        <v>89</v>
      </c>
      <c r="CN131" s="21">
        <v>2</v>
      </c>
      <c r="CO131" s="21">
        <v>545</v>
      </c>
      <c r="CP131" s="21">
        <v>631</v>
      </c>
      <c r="CQ131" s="21">
        <v>0</v>
      </c>
      <c r="CR131" s="21">
        <v>42972</v>
      </c>
      <c r="CS131" s="21">
        <v>54238</v>
      </c>
      <c r="CT131" s="21">
        <v>61550</v>
      </c>
      <c r="CU131" s="21">
        <v>78411</v>
      </c>
      <c r="CV131" s="21">
        <v>74852</v>
      </c>
      <c r="CW131" s="21">
        <v>131931</v>
      </c>
      <c r="CX131" s="21">
        <v>231489</v>
      </c>
      <c r="CY131" s="21">
        <v>212465</v>
      </c>
      <c r="CZ131" s="19">
        <v>20</v>
      </c>
      <c r="DA131" t="s">
        <v>1340</v>
      </c>
      <c r="DB131" t="s">
        <v>8480</v>
      </c>
      <c r="DD131">
        <v>25.651283740851433</v>
      </c>
      <c r="DE131">
        <v>27.258314649940168</v>
      </c>
      <c r="DF131">
        <v>1.6070309090887349</v>
      </c>
    </row>
    <row r="132" spans="1:110" x14ac:dyDescent="0.25">
      <c r="A132" t="s">
        <v>1058</v>
      </c>
      <c r="B132" t="s">
        <v>3043</v>
      </c>
      <c r="C132" t="s">
        <v>1052</v>
      </c>
      <c r="D132" t="s">
        <v>168</v>
      </c>
      <c r="E132" s="17">
        <v>63827</v>
      </c>
      <c r="F132" s="17">
        <v>63695</v>
      </c>
      <c r="G132" s="17">
        <v>63801</v>
      </c>
      <c r="H132" s="17">
        <v>64441</v>
      </c>
      <c r="I132" s="17">
        <v>64965</v>
      </c>
      <c r="J132" s="17">
        <v>65511</v>
      </c>
      <c r="K132" s="17">
        <v>66031</v>
      </c>
      <c r="L132" s="17">
        <v>66607</v>
      </c>
      <c r="M132" s="17">
        <v>66730</v>
      </c>
      <c r="N132" s="17">
        <v>66755</v>
      </c>
      <c r="O132" s="17">
        <v>66791</v>
      </c>
      <c r="P132" s="17">
        <v>67425</v>
      </c>
      <c r="Q132" s="17">
        <v>67780</v>
      </c>
      <c r="R132" s="17">
        <v>68314</v>
      </c>
      <c r="S132" s="17">
        <v>68774</v>
      </c>
      <c r="T132" s="17">
        <v>69377</v>
      </c>
      <c r="U132" s="18">
        <v>38</v>
      </c>
      <c r="V132" s="18">
        <v>35</v>
      </c>
      <c r="W132" s="18">
        <v>47</v>
      </c>
      <c r="X132" s="18">
        <v>53</v>
      </c>
      <c r="Y132" s="18">
        <v>86</v>
      </c>
      <c r="Z132" s="18">
        <v>147</v>
      </c>
      <c r="AA132" s="18">
        <v>182</v>
      </c>
      <c r="AB132" s="18">
        <v>166</v>
      </c>
      <c r="AC132" s="18">
        <v>149</v>
      </c>
      <c r="AD132" s="18">
        <v>201</v>
      </c>
      <c r="AE132" s="18">
        <v>173</v>
      </c>
      <c r="AF132" s="18">
        <v>152</v>
      </c>
      <c r="AG132" s="18">
        <v>166</v>
      </c>
      <c r="AH132" s="18">
        <v>113</v>
      </c>
      <c r="AI132" s="18">
        <v>117</v>
      </c>
      <c r="AJ132" s="18">
        <v>109</v>
      </c>
      <c r="AK132" s="23">
        <v>5.9535933069077354</v>
      </c>
      <c r="AL132" s="23">
        <v>5.4949368082267052</v>
      </c>
      <c r="AM132" s="23">
        <v>7.3666556950518016</v>
      </c>
      <c r="AN132" s="23">
        <v>8.224577520522649</v>
      </c>
      <c r="AO132" s="23">
        <v>13.237897329331178</v>
      </c>
      <c r="AP132" s="23">
        <v>22.438979713330585</v>
      </c>
      <c r="AQ132" s="23">
        <v>27.562811406763487</v>
      </c>
      <c r="AR132" s="23">
        <v>24.922305463389733</v>
      </c>
      <c r="AS132" s="23">
        <v>22.328787651730856</v>
      </c>
      <c r="AT132" s="23">
        <v>30.11010411205153</v>
      </c>
      <c r="AU132" s="23">
        <v>25.901693341917323</v>
      </c>
      <c r="AV132" s="23">
        <v>22.543566926214311</v>
      </c>
      <c r="AW132" s="23">
        <v>24.491000295072293</v>
      </c>
      <c r="AX132" s="23">
        <v>16.541265333606582</v>
      </c>
      <c r="AY132" s="23">
        <v>17.01224299880769</v>
      </c>
      <c r="AZ132" s="23">
        <v>15.711258774521815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3</v>
      </c>
      <c r="BI132" s="20">
        <v>1</v>
      </c>
      <c r="BJ132" s="20">
        <v>16</v>
      </c>
      <c r="BK132" s="20">
        <v>16</v>
      </c>
      <c r="BL132" s="20">
        <v>14</v>
      </c>
      <c r="BM132" s="20">
        <v>6</v>
      </c>
      <c r="BN132" s="20">
        <v>3</v>
      </c>
      <c r="BO132" s="20">
        <v>0</v>
      </c>
      <c r="BP132" s="20">
        <v>2</v>
      </c>
      <c r="BQ132" s="20">
        <v>11</v>
      </c>
      <c r="BR132" s="20">
        <v>17</v>
      </c>
      <c r="BS132" s="20">
        <v>14</v>
      </c>
      <c r="BT132" s="20">
        <v>1</v>
      </c>
      <c r="BU132" s="20">
        <v>5</v>
      </c>
      <c r="BV132" s="16">
        <v>2874</v>
      </c>
      <c r="BW132" s="16">
        <v>3590</v>
      </c>
      <c r="BX132" s="16">
        <v>5056</v>
      </c>
      <c r="BY132" s="16">
        <v>6934</v>
      </c>
      <c r="BZ132" s="16">
        <v>6222</v>
      </c>
      <c r="CA132" s="16">
        <v>11487</v>
      </c>
      <c r="CB132" s="16">
        <v>3151</v>
      </c>
      <c r="CC132" s="16">
        <v>3511</v>
      </c>
      <c r="CD132" s="16">
        <v>4676</v>
      </c>
      <c r="CE132" s="16">
        <v>6462</v>
      </c>
      <c r="CF132" s="16">
        <v>5869</v>
      </c>
      <c r="CG132" s="16">
        <v>9545</v>
      </c>
      <c r="CH132" s="21">
        <v>3</v>
      </c>
      <c r="CI132" s="21">
        <v>27</v>
      </c>
      <c r="CJ132" s="21">
        <v>33</v>
      </c>
      <c r="CK132" s="21">
        <v>28</v>
      </c>
      <c r="CL132" s="21">
        <v>7</v>
      </c>
      <c r="CM132" s="21">
        <v>8</v>
      </c>
      <c r="CN132" s="21">
        <v>3</v>
      </c>
      <c r="CO132" s="21">
        <v>59</v>
      </c>
      <c r="CP132" s="21">
        <v>50</v>
      </c>
      <c r="CQ132" s="21">
        <v>0</v>
      </c>
      <c r="CR132" s="21">
        <v>6025</v>
      </c>
      <c r="CS132" s="21">
        <v>7101</v>
      </c>
      <c r="CT132" s="21">
        <v>9732</v>
      </c>
      <c r="CU132" s="21">
        <v>13396</v>
      </c>
      <c r="CV132" s="21">
        <v>12091</v>
      </c>
      <c r="CW132" s="21">
        <v>21032</v>
      </c>
      <c r="CX132" s="21">
        <v>36163</v>
      </c>
      <c r="CY132" s="21">
        <v>33214</v>
      </c>
      <c r="CZ132" s="19">
        <v>212</v>
      </c>
      <c r="DA132" t="s">
        <v>8190</v>
      </c>
      <c r="DB132" t="s">
        <v>9</v>
      </c>
      <c r="DD132">
        <v>17.763593665321853</v>
      </c>
      <c r="DE132">
        <v>13.826286535962172</v>
      </c>
      <c r="DF132">
        <v>-3.9373071293596809</v>
      </c>
    </row>
    <row r="133" spans="1:110" x14ac:dyDescent="0.25">
      <c r="A133" t="s">
        <v>795</v>
      </c>
      <c r="B133" t="s">
        <v>2969</v>
      </c>
      <c r="C133" t="s">
        <v>58</v>
      </c>
      <c r="D133" t="s">
        <v>457</v>
      </c>
      <c r="E133" s="17">
        <v>386831</v>
      </c>
      <c r="F133" s="17">
        <v>387187</v>
      </c>
      <c r="G133" s="17">
        <v>388235</v>
      </c>
      <c r="H133" s="17">
        <v>389580</v>
      </c>
      <c r="I133" s="17">
        <v>391839</v>
      </c>
      <c r="J133" s="17">
        <v>394534</v>
      </c>
      <c r="K133" s="17">
        <v>397576</v>
      </c>
      <c r="L133" s="17">
        <v>401146</v>
      </c>
      <c r="M133" s="17">
        <v>403878</v>
      </c>
      <c r="N133" s="17">
        <v>406538</v>
      </c>
      <c r="O133" s="17">
        <v>410373</v>
      </c>
      <c r="P133" s="17">
        <v>412875</v>
      </c>
      <c r="Q133" s="17">
        <v>414109</v>
      </c>
      <c r="R133" s="17">
        <v>415740</v>
      </c>
      <c r="S133" s="17">
        <v>417473</v>
      </c>
      <c r="T133" s="17">
        <v>419453</v>
      </c>
      <c r="U133" s="18">
        <v>344</v>
      </c>
      <c r="V133" s="18">
        <v>313</v>
      </c>
      <c r="W133" s="18">
        <v>373</v>
      </c>
      <c r="X133" s="18">
        <v>349</v>
      </c>
      <c r="Y133" s="18">
        <v>450</v>
      </c>
      <c r="Z133" s="18">
        <v>523</v>
      </c>
      <c r="AA133" s="18">
        <v>993</v>
      </c>
      <c r="AB133" s="18">
        <v>1005</v>
      </c>
      <c r="AC133" s="18">
        <v>1241</v>
      </c>
      <c r="AD133" s="18">
        <v>1714</v>
      </c>
      <c r="AE133" s="18">
        <v>1650</v>
      </c>
      <c r="AF133" s="18">
        <v>1565</v>
      </c>
      <c r="AG133" s="18">
        <v>1490</v>
      </c>
      <c r="AH133" s="18">
        <v>1413</v>
      </c>
      <c r="AI133" s="18">
        <v>1306</v>
      </c>
      <c r="AJ133" s="18">
        <v>1043</v>
      </c>
      <c r="AK133" s="23">
        <v>8.8927722959121684</v>
      </c>
      <c r="AL133" s="23">
        <v>8.0839490995307184</v>
      </c>
      <c r="AM133" s="23">
        <v>9.607583036047755</v>
      </c>
      <c r="AN133" s="23">
        <v>8.9583654191693611</v>
      </c>
      <c r="AO133" s="23">
        <v>11.484308606340869</v>
      </c>
      <c r="AP133" s="23">
        <v>13.256145224492693</v>
      </c>
      <c r="AQ133" s="23">
        <v>24.976356721733705</v>
      </c>
      <c r="AR133" s="23">
        <v>25.053222517487399</v>
      </c>
      <c r="AS133" s="23">
        <v>30.727100758149739</v>
      </c>
      <c r="AT133" s="23">
        <v>42.160880409703395</v>
      </c>
      <c r="AU133" s="23">
        <v>40.207323581229758</v>
      </c>
      <c r="AV133" s="23">
        <v>37.904934907659701</v>
      </c>
      <c r="AW133" s="23">
        <v>35.980864941356025</v>
      </c>
      <c r="AX133" s="23">
        <v>33.98758839659402</v>
      </c>
      <c r="AY133" s="23">
        <v>31.283460247728598</v>
      </c>
      <c r="AZ133" s="23">
        <v>24.865717970785763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1</v>
      </c>
      <c r="BI133" s="20">
        <v>8</v>
      </c>
      <c r="BJ133" s="20">
        <v>107</v>
      </c>
      <c r="BK133" s="20">
        <v>121</v>
      </c>
      <c r="BL133" s="20">
        <v>134</v>
      </c>
      <c r="BM133" s="20">
        <v>59</v>
      </c>
      <c r="BN133" s="20">
        <v>35</v>
      </c>
      <c r="BO133" s="20">
        <v>2</v>
      </c>
      <c r="BP133" s="20">
        <v>40</v>
      </c>
      <c r="BQ133" s="20">
        <v>142</v>
      </c>
      <c r="BR133" s="20">
        <v>140</v>
      </c>
      <c r="BS133" s="20">
        <v>138</v>
      </c>
      <c r="BT133" s="20">
        <v>80</v>
      </c>
      <c r="BU133" s="20">
        <v>36</v>
      </c>
      <c r="BV133" s="16">
        <v>25197</v>
      </c>
      <c r="BW133" s="16">
        <v>30543</v>
      </c>
      <c r="BX133" s="16">
        <v>30557</v>
      </c>
      <c r="BY133" s="16">
        <v>38863</v>
      </c>
      <c r="BZ133" s="16">
        <v>34488</v>
      </c>
      <c r="CA133" s="16">
        <v>55896</v>
      </c>
      <c r="CB133" s="16">
        <v>26220</v>
      </c>
      <c r="CC133" s="16">
        <v>30082</v>
      </c>
      <c r="CD133" s="16">
        <v>29255</v>
      </c>
      <c r="CE133" s="16">
        <v>38039</v>
      </c>
      <c r="CF133" s="16">
        <v>32784</v>
      </c>
      <c r="CG133" s="16">
        <v>47529</v>
      </c>
      <c r="CH133" s="21">
        <v>48</v>
      </c>
      <c r="CI133" s="21">
        <v>249</v>
      </c>
      <c r="CJ133" s="21">
        <v>261</v>
      </c>
      <c r="CK133" s="21">
        <v>272</v>
      </c>
      <c r="CL133" s="21">
        <v>139</v>
      </c>
      <c r="CM133" s="21">
        <v>71</v>
      </c>
      <c r="CN133" s="21">
        <v>3</v>
      </c>
      <c r="CO133" s="21">
        <v>465</v>
      </c>
      <c r="CP133" s="21">
        <v>578</v>
      </c>
      <c r="CQ133" s="21">
        <v>0</v>
      </c>
      <c r="CR133" s="21">
        <v>51417</v>
      </c>
      <c r="CS133" s="21">
        <v>60625</v>
      </c>
      <c r="CT133" s="21">
        <v>59812</v>
      </c>
      <c r="CU133" s="21">
        <v>76902</v>
      </c>
      <c r="CV133" s="21">
        <v>67272</v>
      </c>
      <c r="CW133" s="21">
        <v>103425</v>
      </c>
      <c r="CX133" s="21">
        <v>215544</v>
      </c>
      <c r="CY133" s="21">
        <v>203909</v>
      </c>
      <c r="CZ133" s="19">
        <v>34</v>
      </c>
      <c r="DA133" t="s">
        <v>1357</v>
      </c>
      <c r="DB133" t="s">
        <v>8480</v>
      </c>
      <c r="DD133">
        <v>22.804290149037072</v>
      </c>
      <c r="DE133">
        <v>26.815870541513565</v>
      </c>
      <c r="DF133">
        <v>4.0115803924764926</v>
      </c>
    </row>
    <row r="134" spans="1:110" x14ac:dyDescent="0.25">
      <c r="A134" t="s">
        <v>684</v>
      </c>
      <c r="B134" t="s">
        <v>3231</v>
      </c>
      <c r="C134" t="s">
        <v>3366</v>
      </c>
      <c r="D134" t="s">
        <v>70</v>
      </c>
      <c r="E134" s="17">
        <v>230888</v>
      </c>
      <c r="F134" s="17">
        <v>231344</v>
      </c>
      <c r="G134" s="17">
        <v>231410</v>
      </c>
      <c r="H134" s="17">
        <v>232125</v>
      </c>
      <c r="I134" s="17">
        <v>231012</v>
      </c>
      <c r="J134" s="17">
        <v>231947</v>
      </c>
      <c r="K134" s="17">
        <v>233833</v>
      </c>
      <c r="L134" s="17">
        <v>234559</v>
      </c>
      <c r="M134" s="17">
        <v>237329</v>
      </c>
      <c r="N134" s="17">
        <v>238470</v>
      </c>
      <c r="O134" s="17">
        <v>242019</v>
      </c>
      <c r="P134" s="17">
        <v>246354</v>
      </c>
      <c r="Q134" s="17">
        <v>251297</v>
      </c>
      <c r="R134" s="17">
        <v>256633</v>
      </c>
      <c r="S134" s="17">
        <v>263305</v>
      </c>
      <c r="T134" s="17">
        <v>270300</v>
      </c>
      <c r="U134" s="18">
        <v>95</v>
      </c>
      <c r="V134" s="18">
        <v>105</v>
      </c>
      <c r="W134" s="18">
        <v>137</v>
      </c>
      <c r="X134" s="18">
        <v>151</v>
      </c>
      <c r="Y134" s="18">
        <v>155</v>
      </c>
      <c r="Z134" s="18">
        <v>274</v>
      </c>
      <c r="AA134" s="18">
        <v>449</v>
      </c>
      <c r="AB134" s="18">
        <v>446</v>
      </c>
      <c r="AC134" s="18">
        <v>442</v>
      </c>
      <c r="AD134" s="18">
        <v>609</v>
      </c>
      <c r="AE134" s="18">
        <v>611</v>
      </c>
      <c r="AF134" s="18">
        <v>517</v>
      </c>
      <c r="AG134" s="18">
        <v>474</v>
      </c>
      <c r="AH134" s="18">
        <v>475</v>
      </c>
      <c r="AI134" s="18">
        <v>474</v>
      </c>
      <c r="AJ134" s="18">
        <v>381</v>
      </c>
      <c r="AK134" s="23">
        <v>4.1145490454246216</v>
      </c>
      <c r="AL134" s="23">
        <v>4.5386956221038801</v>
      </c>
      <c r="AM134" s="23">
        <v>5.920228166457802</v>
      </c>
      <c r="AN134" s="23">
        <v>6.5051157781367799</v>
      </c>
      <c r="AO134" s="23">
        <v>6.7096081588835217</v>
      </c>
      <c r="AP134" s="23">
        <v>11.813043497005781</v>
      </c>
      <c r="AQ134" s="23">
        <v>19.20173799249892</v>
      </c>
      <c r="AR134" s="23">
        <v>19.014405757186893</v>
      </c>
      <c r="AS134" s="23">
        <v>18.623935549385031</v>
      </c>
      <c r="AT134" s="23">
        <v>25.537803497295254</v>
      </c>
      <c r="AU134" s="23">
        <v>25.245951764117695</v>
      </c>
      <c r="AV134" s="23">
        <v>20.986060709385683</v>
      </c>
      <c r="AW134" s="23">
        <v>18.862143201072833</v>
      </c>
      <c r="AX134" s="23">
        <v>18.508921300066632</v>
      </c>
      <c r="AY134" s="23">
        <v>18.001936917263251</v>
      </c>
      <c r="AZ134" s="23">
        <v>14.095449500554938</v>
      </c>
      <c r="BA134" s="20">
        <v>0</v>
      </c>
      <c r="BB134" s="20">
        <v>0</v>
      </c>
      <c r="BC134" s="20">
        <v>0</v>
      </c>
      <c r="BD134" s="20">
        <v>0</v>
      </c>
      <c r="BE134" s="20">
        <v>1</v>
      </c>
      <c r="BF134" s="20">
        <v>0</v>
      </c>
      <c r="BG134" s="20">
        <v>0</v>
      </c>
      <c r="BH134" s="20">
        <v>0</v>
      </c>
      <c r="BI134" s="20">
        <v>7</v>
      </c>
      <c r="BJ134" s="20">
        <v>33</v>
      </c>
      <c r="BK134" s="20">
        <v>55</v>
      </c>
      <c r="BL134" s="20">
        <v>49</v>
      </c>
      <c r="BM134" s="20">
        <v>18</v>
      </c>
      <c r="BN134" s="20">
        <v>14</v>
      </c>
      <c r="BO134" s="20">
        <v>1</v>
      </c>
      <c r="BP134" s="20">
        <v>12</v>
      </c>
      <c r="BQ134" s="20">
        <v>60</v>
      </c>
      <c r="BR134" s="20">
        <v>70</v>
      </c>
      <c r="BS134" s="20">
        <v>30</v>
      </c>
      <c r="BT134" s="20">
        <v>20</v>
      </c>
      <c r="BU134" s="20">
        <v>11</v>
      </c>
      <c r="BV134" s="16">
        <v>23500</v>
      </c>
      <c r="BW134" s="16">
        <v>27410</v>
      </c>
      <c r="BX134" s="16">
        <v>20824</v>
      </c>
      <c r="BY134" s="16">
        <v>20464</v>
      </c>
      <c r="BZ134" s="16">
        <v>15633</v>
      </c>
      <c r="CA134" s="16">
        <v>27033</v>
      </c>
      <c r="CB134" s="16">
        <v>25751</v>
      </c>
      <c r="CC134" s="16">
        <v>30231</v>
      </c>
      <c r="CD134" s="16">
        <v>21180</v>
      </c>
      <c r="CE134" s="16">
        <v>20301</v>
      </c>
      <c r="CF134" s="16">
        <v>15765</v>
      </c>
      <c r="CG134" s="16">
        <v>22208</v>
      </c>
      <c r="CH134" s="21">
        <v>19</v>
      </c>
      <c r="CI134" s="21">
        <v>93</v>
      </c>
      <c r="CJ134" s="21">
        <v>125</v>
      </c>
      <c r="CK134" s="21">
        <v>80</v>
      </c>
      <c r="CL134" s="21">
        <v>38</v>
      </c>
      <c r="CM134" s="21">
        <v>25</v>
      </c>
      <c r="CN134" s="21">
        <v>1</v>
      </c>
      <c r="CO134" s="21">
        <v>176</v>
      </c>
      <c r="CP134" s="21">
        <v>204</v>
      </c>
      <c r="CQ134" s="21">
        <v>1</v>
      </c>
      <c r="CR134" s="21">
        <v>49251</v>
      </c>
      <c r="CS134" s="21">
        <v>57641</v>
      </c>
      <c r="CT134" s="21">
        <v>42004</v>
      </c>
      <c r="CU134" s="21">
        <v>40765</v>
      </c>
      <c r="CV134" s="21">
        <v>31398</v>
      </c>
      <c r="CW134" s="21">
        <v>49241</v>
      </c>
      <c r="CX134" s="21">
        <v>134864</v>
      </c>
      <c r="CY134" s="21">
        <v>135436</v>
      </c>
      <c r="CZ134" s="19">
        <v>245</v>
      </c>
      <c r="DA134" t="s">
        <v>8223</v>
      </c>
      <c r="DB134" t="s">
        <v>9</v>
      </c>
      <c r="DD134">
        <v>12.995067781092176</v>
      </c>
      <c r="DE134">
        <v>15.126349507652154</v>
      </c>
      <c r="DF134">
        <v>2.1312817265599779</v>
      </c>
    </row>
    <row r="135" spans="1:110" x14ac:dyDescent="0.25">
      <c r="A135" t="s">
        <v>210</v>
      </c>
      <c r="B135" t="s">
        <v>3125</v>
      </c>
      <c r="C135" t="s">
        <v>209</v>
      </c>
      <c r="D135" t="s">
        <v>211</v>
      </c>
      <c r="E135" s="17">
        <v>41655</v>
      </c>
      <c r="F135" s="17">
        <v>42169</v>
      </c>
      <c r="G135" s="17">
        <v>42331</v>
      </c>
      <c r="H135" s="17">
        <v>42614</v>
      </c>
      <c r="I135" s="17">
        <v>42949</v>
      </c>
      <c r="J135" s="17">
        <v>43411</v>
      </c>
      <c r="K135" s="17">
        <v>43752</v>
      </c>
      <c r="L135" s="17">
        <v>44180</v>
      </c>
      <c r="M135" s="17">
        <v>44586</v>
      </c>
      <c r="N135" s="17">
        <v>44592</v>
      </c>
      <c r="O135" s="17">
        <v>44764</v>
      </c>
      <c r="P135" s="17">
        <v>44815</v>
      </c>
      <c r="Q135" s="17">
        <v>44896</v>
      </c>
      <c r="R135" s="17">
        <v>45034</v>
      </c>
      <c r="S135" s="17">
        <v>45302</v>
      </c>
      <c r="T135" s="17">
        <v>45395</v>
      </c>
      <c r="U135" s="18">
        <v>31</v>
      </c>
      <c r="V135" s="18">
        <v>40</v>
      </c>
      <c r="W135" s="18">
        <v>47</v>
      </c>
      <c r="X135" s="18">
        <v>23</v>
      </c>
      <c r="Y135" s="18">
        <v>45</v>
      </c>
      <c r="Z135" s="18">
        <v>44</v>
      </c>
      <c r="AA135" s="18">
        <v>100</v>
      </c>
      <c r="AB135" s="18">
        <v>83</v>
      </c>
      <c r="AC135" s="18">
        <v>92</v>
      </c>
      <c r="AD135" s="18">
        <v>103</v>
      </c>
      <c r="AE135" s="18">
        <v>116</v>
      </c>
      <c r="AF135" s="18">
        <v>99</v>
      </c>
      <c r="AG135" s="18">
        <v>99</v>
      </c>
      <c r="AH135" s="18">
        <v>92</v>
      </c>
      <c r="AI135" s="18">
        <v>76</v>
      </c>
      <c r="AJ135" s="18">
        <v>50</v>
      </c>
      <c r="AK135" s="23">
        <v>7.4420837834593687</v>
      </c>
      <c r="AL135" s="23">
        <v>9.4856411107685741</v>
      </c>
      <c r="AM135" s="23">
        <v>11.102974179679196</v>
      </c>
      <c r="AN135" s="23">
        <v>5.397287276481908</v>
      </c>
      <c r="AO135" s="23">
        <v>10.477543132552563</v>
      </c>
      <c r="AP135" s="23">
        <v>10.135679896800349</v>
      </c>
      <c r="AQ135" s="23">
        <v>22.856098006948251</v>
      </c>
      <c r="AR135" s="23">
        <v>18.786781349026707</v>
      </c>
      <c r="AS135" s="23">
        <v>20.634279818777195</v>
      </c>
      <c r="AT135" s="23">
        <v>23.09831359885181</v>
      </c>
      <c r="AU135" s="23">
        <v>25.913680636225539</v>
      </c>
      <c r="AV135" s="23">
        <v>22.090817806537988</v>
      </c>
      <c r="AW135" s="23">
        <v>22.050962223806128</v>
      </c>
      <c r="AX135" s="23">
        <v>20.429009193054139</v>
      </c>
      <c r="AY135" s="23">
        <v>16.776301267052226</v>
      </c>
      <c r="AZ135" s="23">
        <v>11.014428901861438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1</v>
      </c>
      <c r="BJ135" s="20">
        <v>7</v>
      </c>
      <c r="BK135" s="20">
        <v>6</v>
      </c>
      <c r="BL135" s="20">
        <v>8</v>
      </c>
      <c r="BM135" s="20">
        <v>2</v>
      </c>
      <c r="BN135" s="20">
        <v>0</v>
      </c>
      <c r="BO135" s="20">
        <v>0</v>
      </c>
      <c r="BP135" s="20">
        <v>1</v>
      </c>
      <c r="BQ135" s="20">
        <v>1</v>
      </c>
      <c r="BR135" s="20">
        <v>7</v>
      </c>
      <c r="BS135" s="20">
        <v>10</v>
      </c>
      <c r="BT135" s="20">
        <v>3</v>
      </c>
      <c r="BU135" s="20">
        <v>4</v>
      </c>
      <c r="BV135" s="16">
        <v>1584</v>
      </c>
      <c r="BW135" s="16">
        <v>2425</v>
      </c>
      <c r="BX135" s="16">
        <v>3113</v>
      </c>
      <c r="BY135" s="16">
        <v>4508</v>
      </c>
      <c r="BZ135" s="16">
        <v>4219</v>
      </c>
      <c r="CA135" s="16">
        <v>7996</v>
      </c>
      <c r="CB135" s="16">
        <v>1745</v>
      </c>
      <c r="CC135" s="16">
        <v>2468</v>
      </c>
      <c r="CD135" s="16">
        <v>2787</v>
      </c>
      <c r="CE135" s="16">
        <v>4154</v>
      </c>
      <c r="CF135" s="16">
        <v>4067</v>
      </c>
      <c r="CG135" s="16">
        <v>6329</v>
      </c>
      <c r="CH135" s="21">
        <v>2</v>
      </c>
      <c r="CI135" s="21">
        <v>8</v>
      </c>
      <c r="CJ135" s="21">
        <v>13</v>
      </c>
      <c r="CK135" s="21">
        <v>18</v>
      </c>
      <c r="CL135" s="21">
        <v>5</v>
      </c>
      <c r="CM135" s="21">
        <v>4</v>
      </c>
      <c r="CN135" s="21">
        <v>0</v>
      </c>
      <c r="CO135" s="21">
        <v>24</v>
      </c>
      <c r="CP135" s="21">
        <v>26</v>
      </c>
      <c r="CQ135" s="21">
        <v>0</v>
      </c>
      <c r="CR135" s="21">
        <v>3329</v>
      </c>
      <c r="CS135" s="21">
        <v>4893</v>
      </c>
      <c r="CT135" s="21">
        <v>5900</v>
      </c>
      <c r="CU135" s="21">
        <v>8662</v>
      </c>
      <c r="CV135" s="21">
        <v>8286</v>
      </c>
      <c r="CW135" s="21">
        <v>14325</v>
      </c>
      <c r="CX135" s="21">
        <v>23845</v>
      </c>
      <c r="CY135" s="21">
        <v>21550</v>
      </c>
      <c r="CZ135" s="19">
        <v>311</v>
      </c>
      <c r="DA135" t="s">
        <v>8289</v>
      </c>
      <c r="DB135" t="s">
        <v>8481</v>
      </c>
      <c r="DD135">
        <v>11.136890951276103</v>
      </c>
      <c r="DE135">
        <v>10.90375340742294</v>
      </c>
      <c r="DF135">
        <v>-0.23313754385316265</v>
      </c>
    </row>
    <row r="136" spans="1:110" x14ac:dyDescent="0.25">
      <c r="A136" t="s">
        <v>2125</v>
      </c>
      <c r="B136" t="s">
        <v>3192</v>
      </c>
      <c r="C136" t="s">
        <v>307</v>
      </c>
      <c r="D136" t="s">
        <v>278</v>
      </c>
      <c r="E136" s="17">
        <v>76420</v>
      </c>
      <c r="F136" s="17">
        <v>76748</v>
      </c>
      <c r="G136" s="17">
        <v>75861</v>
      </c>
      <c r="H136" s="17">
        <v>75492</v>
      </c>
      <c r="I136" s="17">
        <v>75769</v>
      </c>
      <c r="J136" s="17">
        <v>76611</v>
      </c>
      <c r="K136" s="17">
        <v>77666</v>
      </c>
      <c r="L136" s="17">
        <v>78563</v>
      </c>
      <c r="M136" s="17">
        <v>79472</v>
      </c>
      <c r="N136" s="17">
        <v>80249</v>
      </c>
      <c r="O136" s="17">
        <v>81291</v>
      </c>
      <c r="P136" s="17">
        <v>82219</v>
      </c>
      <c r="Q136" s="17">
        <v>83206</v>
      </c>
      <c r="R136" s="17">
        <v>83450</v>
      </c>
      <c r="S136" s="17">
        <v>83931</v>
      </c>
      <c r="T136" s="17">
        <v>84566</v>
      </c>
      <c r="U136" s="18">
        <v>63</v>
      </c>
      <c r="V136" s="18">
        <v>50</v>
      </c>
      <c r="W136" s="18">
        <v>60</v>
      </c>
      <c r="X136" s="18">
        <v>93</v>
      </c>
      <c r="Y136" s="18">
        <v>120</v>
      </c>
      <c r="Z136" s="18">
        <v>195</v>
      </c>
      <c r="AA136" s="18">
        <v>284</v>
      </c>
      <c r="AB136" s="18">
        <v>303</v>
      </c>
      <c r="AC136" s="18">
        <v>250</v>
      </c>
      <c r="AD136" s="18">
        <v>260</v>
      </c>
      <c r="AE136" s="18">
        <v>277</v>
      </c>
      <c r="AF136" s="18">
        <v>292</v>
      </c>
      <c r="AG136" s="18">
        <v>222</v>
      </c>
      <c r="AH136" s="18">
        <v>199</v>
      </c>
      <c r="AI136" s="18">
        <v>175</v>
      </c>
      <c r="AJ136" s="18">
        <v>131</v>
      </c>
      <c r="AK136" s="23">
        <v>8.2439152054436011</v>
      </c>
      <c r="AL136" s="23">
        <v>6.5148277479543442</v>
      </c>
      <c r="AM136" s="23">
        <v>7.9092023569423029</v>
      </c>
      <c r="AN136" s="23">
        <v>12.319186138928629</v>
      </c>
      <c r="AO136" s="23">
        <v>15.837611688157425</v>
      </c>
      <c r="AP136" s="23">
        <v>25.453263891608255</v>
      </c>
      <c r="AQ136" s="23">
        <v>36.566837483583548</v>
      </c>
      <c r="AR136" s="23">
        <v>38.567773633898909</v>
      </c>
      <c r="AS136" s="23">
        <v>31.457620293940007</v>
      </c>
      <c r="AT136" s="23">
        <v>32.399157621901836</v>
      </c>
      <c r="AU136" s="23">
        <v>34.075112866122943</v>
      </c>
      <c r="AV136" s="23">
        <v>35.514905313856893</v>
      </c>
      <c r="AW136" s="23">
        <v>26.680768213830731</v>
      </c>
      <c r="AX136" s="23">
        <v>23.846614739364888</v>
      </c>
      <c r="AY136" s="23">
        <v>20.850460497313268</v>
      </c>
      <c r="AZ136" s="23">
        <v>15.490859210557433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3</v>
      </c>
      <c r="BJ136" s="20">
        <v>10</v>
      </c>
      <c r="BK136" s="20">
        <v>18</v>
      </c>
      <c r="BL136" s="20">
        <v>20</v>
      </c>
      <c r="BM136" s="20">
        <v>10</v>
      </c>
      <c r="BN136" s="20">
        <v>1</v>
      </c>
      <c r="BO136" s="20">
        <v>1</v>
      </c>
      <c r="BP136" s="20">
        <v>3</v>
      </c>
      <c r="BQ136" s="20">
        <v>13</v>
      </c>
      <c r="BR136" s="20">
        <v>25</v>
      </c>
      <c r="BS136" s="20">
        <v>14</v>
      </c>
      <c r="BT136" s="20">
        <v>10</v>
      </c>
      <c r="BU136" s="20">
        <v>3</v>
      </c>
      <c r="BV136" s="16">
        <v>4152</v>
      </c>
      <c r="BW136" s="16">
        <v>9275</v>
      </c>
      <c r="BX136" s="16">
        <v>8326</v>
      </c>
      <c r="BY136" s="16">
        <v>7419</v>
      </c>
      <c r="BZ136" s="16">
        <v>5737</v>
      </c>
      <c r="CA136" s="16">
        <v>8182</v>
      </c>
      <c r="CB136" s="16">
        <v>4312</v>
      </c>
      <c r="CC136" s="16">
        <v>8830</v>
      </c>
      <c r="CD136" s="16">
        <v>8575</v>
      </c>
      <c r="CE136" s="16">
        <v>7729</v>
      </c>
      <c r="CF136" s="16">
        <v>5614</v>
      </c>
      <c r="CG136" s="16">
        <v>6415</v>
      </c>
      <c r="CH136" s="21">
        <v>6</v>
      </c>
      <c r="CI136" s="21">
        <v>23</v>
      </c>
      <c r="CJ136" s="21">
        <v>43</v>
      </c>
      <c r="CK136" s="21">
        <v>34</v>
      </c>
      <c r="CL136" s="21">
        <v>20</v>
      </c>
      <c r="CM136" s="21">
        <v>4</v>
      </c>
      <c r="CN136" s="21">
        <v>1</v>
      </c>
      <c r="CO136" s="21">
        <v>62</v>
      </c>
      <c r="CP136" s="21">
        <v>69</v>
      </c>
      <c r="CQ136" s="21">
        <v>0</v>
      </c>
      <c r="CR136" s="21">
        <v>8464</v>
      </c>
      <c r="CS136" s="21">
        <v>18105</v>
      </c>
      <c r="CT136" s="21">
        <v>16901</v>
      </c>
      <c r="CU136" s="21">
        <v>15148</v>
      </c>
      <c r="CV136" s="21">
        <v>11351</v>
      </c>
      <c r="CW136" s="21">
        <v>14597</v>
      </c>
      <c r="CX136" s="21">
        <v>43091</v>
      </c>
      <c r="CY136" s="21">
        <v>41475</v>
      </c>
      <c r="CZ136" s="19">
        <v>218</v>
      </c>
      <c r="DA136" t="s">
        <v>8196</v>
      </c>
      <c r="DB136" t="s">
        <v>9</v>
      </c>
      <c r="DD136">
        <v>14.948764315852923</v>
      </c>
      <c r="DE136">
        <v>16.012624445939988</v>
      </c>
      <c r="DF136">
        <v>1.0638601300870647</v>
      </c>
    </row>
    <row r="137" spans="1:110" x14ac:dyDescent="0.25">
      <c r="A137" t="s">
        <v>359</v>
      </c>
      <c r="B137" t="s">
        <v>3250</v>
      </c>
      <c r="C137" t="s">
        <v>3369</v>
      </c>
      <c r="D137" t="s">
        <v>355</v>
      </c>
      <c r="E137" s="17">
        <v>253004</v>
      </c>
      <c r="F137" s="17">
        <v>253932</v>
      </c>
      <c r="G137" s="17">
        <v>254288</v>
      </c>
      <c r="H137" s="17">
        <v>254503</v>
      </c>
      <c r="I137" s="17">
        <v>255187</v>
      </c>
      <c r="J137" s="17">
        <v>256798</v>
      </c>
      <c r="K137" s="17">
        <v>257988</v>
      </c>
      <c r="L137" s="17">
        <v>260492</v>
      </c>
      <c r="M137" s="17">
        <v>264586</v>
      </c>
      <c r="N137" s="17">
        <v>267379</v>
      </c>
      <c r="O137" s="17">
        <v>270903</v>
      </c>
      <c r="P137" s="17">
        <v>275599</v>
      </c>
      <c r="Q137" s="17">
        <v>278157</v>
      </c>
      <c r="R137" s="17">
        <v>281124</v>
      </c>
      <c r="S137" s="17">
        <v>283690</v>
      </c>
      <c r="T137" s="17">
        <v>285837</v>
      </c>
      <c r="U137" s="18">
        <v>104</v>
      </c>
      <c r="V137" s="18">
        <v>87</v>
      </c>
      <c r="W137" s="18">
        <v>112</v>
      </c>
      <c r="X137" s="18">
        <v>140</v>
      </c>
      <c r="Y137" s="18">
        <v>193</v>
      </c>
      <c r="Z137" s="18">
        <v>321</v>
      </c>
      <c r="AA137" s="18">
        <v>529</v>
      </c>
      <c r="AB137" s="18">
        <v>518</v>
      </c>
      <c r="AC137" s="18">
        <v>488</v>
      </c>
      <c r="AD137" s="18">
        <v>558</v>
      </c>
      <c r="AE137" s="18">
        <v>563</v>
      </c>
      <c r="AF137" s="18">
        <v>561</v>
      </c>
      <c r="AG137" s="18">
        <v>519</v>
      </c>
      <c r="AH137" s="18">
        <v>456</v>
      </c>
      <c r="AI137" s="18">
        <v>496</v>
      </c>
      <c r="AJ137" s="18">
        <v>381</v>
      </c>
      <c r="AK137" s="23">
        <v>4.1106069469257402</v>
      </c>
      <c r="AL137" s="23">
        <v>3.4261140777846042</v>
      </c>
      <c r="AM137" s="23">
        <v>4.4044547914176055</v>
      </c>
      <c r="AN137" s="23">
        <v>5.500917474450203</v>
      </c>
      <c r="AO137" s="23">
        <v>7.563081191440002</v>
      </c>
      <c r="AP137" s="23">
        <v>12.50009735278312</v>
      </c>
      <c r="AQ137" s="23">
        <v>20.504829682000715</v>
      </c>
      <c r="AR137" s="23">
        <v>19.885447537736283</v>
      </c>
      <c r="AS137" s="23">
        <v>18.443908596826741</v>
      </c>
      <c r="AT137" s="23">
        <v>20.869253007902643</v>
      </c>
      <c r="AU137" s="23">
        <v>20.78234644872888</v>
      </c>
      <c r="AV137" s="23">
        <v>20.355661667858012</v>
      </c>
      <c r="AW137" s="23">
        <v>18.658527378422978</v>
      </c>
      <c r="AX137" s="23">
        <v>16.220600162206001</v>
      </c>
      <c r="AY137" s="23">
        <v>17.483873241918996</v>
      </c>
      <c r="AZ137" s="23">
        <v>13.329275076354707</v>
      </c>
      <c r="BA137" s="20">
        <v>0</v>
      </c>
      <c r="BB137" s="20">
        <v>0</v>
      </c>
      <c r="BC137" s="20">
        <v>0</v>
      </c>
      <c r="BD137" s="20">
        <v>1</v>
      </c>
      <c r="BE137" s="20">
        <v>0</v>
      </c>
      <c r="BF137" s="20">
        <v>0</v>
      </c>
      <c r="BG137" s="20">
        <v>0</v>
      </c>
      <c r="BH137" s="20">
        <v>1</v>
      </c>
      <c r="BI137" s="20">
        <v>7</v>
      </c>
      <c r="BJ137" s="20">
        <v>41</v>
      </c>
      <c r="BK137" s="20">
        <v>46</v>
      </c>
      <c r="BL137" s="20">
        <v>47</v>
      </c>
      <c r="BM137" s="20">
        <v>27</v>
      </c>
      <c r="BN137" s="20">
        <v>16</v>
      </c>
      <c r="BO137" s="20">
        <v>1</v>
      </c>
      <c r="BP137" s="20">
        <v>6</v>
      </c>
      <c r="BQ137" s="20">
        <v>47</v>
      </c>
      <c r="BR137" s="20">
        <v>59</v>
      </c>
      <c r="BS137" s="20">
        <v>55</v>
      </c>
      <c r="BT137" s="20">
        <v>18</v>
      </c>
      <c r="BU137" s="20">
        <v>9</v>
      </c>
      <c r="BV137" s="16">
        <v>14628</v>
      </c>
      <c r="BW137" s="16">
        <v>30128</v>
      </c>
      <c r="BX137" s="16">
        <v>28447</v>
      </c>
      <c r="BY137" s="16">
        <v>28335</v>
      </c>
      <c r="BZ137" s="16">
        <v>20328</v>
      </c>
      <c r="CA137" s="16">
        <v>27371</v>
      </c>
      <c r="CB137" s="16">
        <v>15351</v>
      </c>
      <c r="CC137" s="16">
        <v>27002</v>
      </c>
      <c r="CD137" s="16">
        <v>26839</v>
      </c>
      <c r="CE137" s="16">
        <v>26608</v>
      </c>
      <c r="CF137" s="16">
        <v>18836</v>
      </c>
      <c r="CG137" s="16">
        <v>21964</v>
      </c>
      <c r="CH137" s="21">
        <v>13</v>
      </c>
      <c r="CI137" s="21">
        <v>88</v>
      </c>
      <c r="CJ137" s="21">
        <v>106</v>
      </c>
      <c r="CK137" s="21">
        <v>102</v>
      </c>
      <c r="CL137" s="21">
        <v>45</v>
      </c>
      <c r="CM137" s="21">
        <v>25</v>
      </c>
      <c r="CN137" s="21">
        <v>2</v>
      </c>
      <c r="CO137" s="21">
        <v>185</v>
      </c>
      <c r="CP137" s="21">
        <v>195</v>
      </c>
      <c r="CQ137" s="21">
        <v>1</v>
      </c>
      <c r="CR137" s="21">
        <v>29979</v>
      </c>
      <c r="CS137" s="21">
        <v>57130</v>
      </c>
      <c r="CT137" s="21">
        <v>55286</v>
      </c>
      <c r="CU137" s="21">
        <v>54943</v>
      </c>
      <c r="CV137" s="21">
        <v>39164</v>
      </c>
      <c r="CW137" s="21">
        <v>49335</v>
      </c>
      <c r="CX137" s="21">
        <v>149237</v>
      </c>
      <c r="CY137" s="21">
        <v>136600</v>
      </c>
      <c r="CZ137" s="19">
        <v>270</v>
      </c>
      <c r="DA137" t="s">
        <v>8248</v>
      </c>
      <c r="DB137" t="s">
        <v>8481</v>
      </c>
      <c r="DD137">
        <v>13.543191800878477</v>
      </c>
      <c r="DE137">
        <v>13.066464750698554</v>
      </c>
      <c r="DF137">
        <v>-0.47672705017992278</v>
      </c>
    </row>
    <row r="138" spans="1:110" x14ac:dyDescent="0.25">
      <c r="A138" t="s">
        <v>57</v>
      </c>
      <c r="B138" t="s">
        <v>3062</v>
      </c>
      <c r="C138" t="s">
        <v>48</v>
      </c>
      <c r="D138" t="s">
        <v>51</v>
      </c>
      <c r="E138" s="17">
        <v>105073</v>
      </c>
      <c r="F138" s="17">
        <v>105475</v>
      </c>
      <c r="G138" s="17">
        <v>105770</v>
      </c>
      <c r="H138" s="17">
        <v>106173</v>
      </c>
      <c r="I138" s="17">
        <v>106211</v>
      </c>
      <c r="J138" s="17">
        <v>106566</v>
      </c>
      <c r="K138" s="17">
        <v>107160</v>
      </c>
      <c r="L138" s="17">
        <v>107779</v>
      </c>
      <c r="M138" s="17">
        <v>108980</v>
      </c>
      <c r="N138" s="17">
        <v>110231</v>
      </c>
      <c r="O138" s="17">
        <v>111343</v>
      </c>
      <c r="P138" s="17">
        <v>112595</v>
      </c>
      <c r="Q138" s="17">
        <v>113700</v>
      </c>
      <c r="R138" s="17">
        <v>114940</v>
      </c>
      <c r="S138" s="17">
        <v>116257</v>
      </c>
      <c r="T138" s="17">
        <v>117640</v>
      </c>
      <c r="U138" s="18">
        <v>57</v>
      </c>
      <c r="V138" s="18">
        <v>74</v>
      </c>
      <c r="W138" s="18">
        <v>61</v>
      </c>
      <c r="X138" s="18">
        <v>81</v>
      </c>
      <c r="Y138" s="18">
        <v>130</v>
      </c>
      <c r="Z138" s="18">
        <v>190</v>
      </c>
      <c r="AA138" s="18">
        <v>340</v>
      </c>
      <c r="AB138" s="18">
        <v>328</v>
      </c>
      <c r="AC138" s="18">
        <v>245</v>
      </c>
      <c r="AD138" s="18">
        <v>364</v>
      </c>
      <c r="AE138" s="18">
        <v>318</v>
      </c>
      <c r="AF138" s="18">
        <v>275</v>
      </c>
      <c r="AG138" s="18">
        <v>278</v>
      </c>
      <c r="AH138" s="18">
        <v>253</v>
      </c>
      <c r="AI138" s="18">
        <v>273</v>
      </c>
      <c r="AJ138" s="18">
        <v>285</v>
      </c>
      <c r="AK138" s="23">
        <v>5.4247999010211947</v>
      </c>
      <c r="AL138" s="23">
        <v>7.0158805404124207</v>
      </c>
      <c r="AM138" s="23">
        <v>5.7672307837761183</v>
      </c>
      <c r="AN138" s="23">
        <v>7.6290582351445284</v>
      </c>
      <c r="AO138" s="23">
        <v>12.239786839404582</v>
      </c>
      <c r="AP138" s="23">
        <v>17.829326426815307</v>
      </c>
      <c r="AQ138" s="23">
        <v>31.728256812243377</v>
      </c>
      <c r="AR138" s="23">
        <v>30.43264457825736</v>
      </c>
      <c r="AS138" s="23">
        <v>22.481189209029182</v>
      </c>
      <c r="AT138" s="23">
        <v>33.021563806914571</v>
      </c>
      <c r="AU138" s="23">
        <v>28.560394456768723</v>
      </c>
      <c r="AV138" s="23">
        <v>24.423819885430081</v>
      </c>
      <c r="AW138" s="23">
        <v>24.450307827616538</v>
      </c>
      <c r="AX138" s="23">
        <v>22.01148425265356</v>
      </c>
      <c r="AY138" s="23">
        <v>23.482456970332972</v>
      </c>
      <c r="AZ138" s="23">
        <v>24.226453587215232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2</v>
      </c>
      <c r="BI138" s="20">
        <v>3</v>
      </c>
      <c r="BJ138" s="20">
        <v>25</v>
      </c>
      <c r="BK138" s="20">
        <v>30</v>
      </c>
      <c r="BL138" s="20">
        <v>24</v>
      </c>
      <c r="BM138" s="20">
        <v>19</v>
      </c>
      <c r="BN138" s="20">
        <v>5</v>
      </c>
      <c r="BO138" s="20">
        <v>0</v>
      </c>
      <c r="BP138" s="20">
        <v>7</v>
      </c>
      <c r="BQ138" s="20">
        <v>41</v>
      </c>
      <c r="BR138" s="20">
        <v>56</v>
      </c>
      <c r="BS138" s="20">
        <v>48</v>
      </c>
      <c r="BT138" s="20">
        <v>17</v>
      </c>
      <c r="BU138" s="20">
        <v>8</v>
      </c>
      <c r="BV138" s="16">
        <v>5245</v>
      </c>
      <c r="BW138" s="16">
        <v>10052</v>
      </c>
      <c r="BX138" s="16">
        <v>10783</v>
      </c>
      <c r="BY138" s="16">
        <v>11343</v>
      </c>
      <c r="BZ138" s="16">
        <v>8879</v>
      </c>
      <c r="CA138" s="16">
        <v>14043</v>
      </c>
      <c r="CB138" s="16">
        <v>5547</v>
      </c>
      <c r="CC138" s="16">
        <v>9719</v>
      </c>
      <c r="CD138" s="16">
        <v>10662</v>
      </c>
      <c r="CE138" s="16">
        <v>11122</v>
      </c>
      <c r="CF138" s="16">
        <v>8940</v>
      </c>
      <c r="CG138" s="16">
        <v>11305</v>
      </c>
      <c r="CH138" s="21">
        <v>10</v>
      </c>
      <c r="CI138" s="21">
        <v>66</v>
      </c>
      <c r="CJ138" s="21">
        <v>86</v>
      </c>
      <c r="CK138" s="21">
        <v>72</v>
      </c>
      <c r="CL138" s="21">
        <v>36</v>
      </c>
      <c r="CM138" s="21">
        <v>13</v>
      </c>
      <c r="CN138" s="21">
        <v>2</v>
      </c>
      <c r="CO138" s="21">
        <v>108</v>
      </c>
      <c r="CP138" s="21">
        <v>177</v>
      </c>
      <c r="CQ138" s="21">
        <v>0</v>
      </c>
      <c r="CR138" s="21">
        <v>10792</v>
      </c>
      <c r="CS138" s="21">
        <v>19771</v>
      </c>
      <c r="CT138" s="21">
        <v>21445</v>
      </c>
      <c r="CU138" s="21">
        <v>22465</v>
      </c>
      <c r="CV138" s="21">
        <v>17819</v>
      </c>
      <c r="CW138" s="21">
        <v>25348</v>
      </c>
      <c r="CX138" s="21">
        <v>60345</v>
      </c>
      <c r="CY138" s="21">
        <v>57295</v>
      </c>
      <c r="CZ138" s="19">
        <v>44</v>
      </c>
      <c r="DA138" t="s">
        <v>8032</v>
      </c>
      <c r="DB138" t="s">
        <v>8480</v>
      </c>
      <c r="DD138">
        <v>18.849812374552755</v>
      </c>
      <c r="DE138">
        <v>29.331344767586376</v>
      </c>
      <c r="DF138">
        <v>10.481532393033621</v>
      </c>
    </row>
    <row r="139" spans="1:110" x14ac:dyDescent="0.25">
      <c r="A139" t="s">
        <v>810</v>
      </c>
      <c r="B139" t="s">
        <v>2927</v>
      </c>
      <c r="C139" t="s">
        <v>58</v>
      </c>
      <c r="D139" t="s">
        <v>457</v>
      </c>
      <c r="E139" s="17">
        <v>75647</v>
      </c>
      <c r="F139" s="17">
        <v>75648</v>
      </c>
      <c r="G139" s="17">
        <v>76056</v>
      </c>
      <c r="H139" s="17">
        <v>76447</v>
      </c>
      <c r="I139" s="17">
        <v>76863</v>
      </c>
      <c r="J139" s="17">
        <v>77665</v>
      </c>
      <c r="K139" s="17">
        <v>78770</v>
      </c>
      <c r="L139" s="17">
        <v>79835</v>
      </c>
      <c r="M139" s="17">
        <v>80836</v>
      </c>
      <c r="N139" s="17">
        <v>81556</v>
      </c>
      <c r="O139" s="17">
        <v>82249</v>
      </c>
      <c r="P139" s="17">
        <v>82659</v>
      </c>
      <c r="Q139" s="17">
        <v>82492</v>
      </c>
      <c r="R139" s="17">
        <v>82637</v>
      </c>
      <c r="S139" s="17">
        <v>82667</v>
      </c>
      <c r="T139" s="17">
        <v>82762</v>
      </c>
      <c r="U139" s="18">
        <v>65</v>
      </c>
      <c r="V139" s="18">
        <v>69</v>
      </c>
      <c r="W139" s="18">
        <v>66</v>
      </c>
      <c r="X139" s="18">
        <v>56</v>
      </c>
      <c r="Y139" s="18">
        <v>85</v>
      </c>
      <c r="Z139" s="18">
        <v>111</v>
      </c>
      <c r="AA139" s="18">
        <v>236</v>
      </c>
      <c r="AB139" s="18">
        <v>236</v>
      </c>
      <c r="AC139" s="18">
        <v>242</v>
      </c>
      <c r="AD139" s="18">
        <v>277</v>
      </c>
      <c r="AE139" s="18">
        <v>316</v>
      </c>
      <c r="AF139" s="18">
        <v>287</v>
      </c>
      <c r="AG139" s="18">
        <v>264</v>
      </c>
      <c r="AH139" s="18">
        <v>231</v>
      </c>
      <c r="AI139" s="18">
        <v>204</v>
      </c>
      <c r="AJ139" s="18">
        <v>187</v>
      </c>
      <c r="AK139" s="23">
        <v>8.5925416738271174</v>
      </c>
      <c r="AL139" s="23">
        <v>9.121192893401016</v>
      </c>
      <c r="AM139" s="23">
        <v>8.6778163458504256</v>
      </c>
      <c r="AN139" s="23">
        <v>7.3253365076458206</v>
      </c>
      <c r="AO139" s="23">
        <v>11.058636795337158</v>
      </c>
      <c r="AP139" s="23">
        <v>14.292152192107126</v>
      </c>
      <c r="AQ139" s="23">
        <v>29.960644915576996</v>
      </c>
      <c r="AR139" s="23">
        <v>29.560969499592911</v>
      </c>
      <c r="AS139" s="23">
        <v>29.937156712355879</v>
      </c>
      <c r="AT139" s="23">
        <v>33.96439256461818</v>
      </c>
      <c r="AU139" s="23">
        <v>38.419919999027343</v>
      </c>
      <c r="AV139" s="23">
        <v>34.720962024703901</v>
      </c>
      <c r="AW139" s="23">
        <v>32.003103331232118</v>
      </c>
      <c r="AX139" s="23">
        <v>27.953580115444655</v>
      </c>
      <c r="AY139" s="23">
        <v>24.677319849516735</v>
      </c>
      <c r="AZ139" s="23">
        <v>22.594910707812765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1</v>
      </c>
      <c r="BI139" s="20">
        <v>3</v>
      </c>
      <c r="BJ139" s="20">
        <v>18</v>
      </c>
      <c r="BK139" s="20">
        <v>27</v>
      </c>
      <c r="BL139" s="20">
        <v>19</v>
      </c>
      <c r="BM139" s="20">
        <v>12</v>
      </c>
      <c r="BN139" s="20">
        <v>4</v>
      </c>
      <c r="BO139" s="20">
        <v>0</v>
      </c>
      <c r="BP139" s="20">
        <v>7</v>
      </c>
      <c r="BQ139" s="20">
        <v>24</v>
      </c>
      <c r="BR139" s="20">
        <v>28</v>
      </c>
      <c r="BS139" s="20">
        <v>25</v>
      </c>
      <c r="BT139" s="20">
        <v>14</v>
      </c>
      <c r="BU139" s="20">
        <v>5</v>
      </c>
      <c r="BV139" s="16">
        <v>3927</v>
      </c>
      <c r="BW139" s="16">
        <v>6495</v>
      </c>
      <c r="BX139" s="16">
        <v>6911</v>
      </c>
      <c r="BY139" s="16">
        <v>7871</v>
      </c>
      <c r="BZ139" s="16">
        <v>6633</v>
      </c>
      <c r="CA139" s="16">
        <v>11196</v>
      </c>
      <c r="CB139" s="16">
        <v>3923</v>
      </c>
      <c r="CC139" s="16">
        <v>6139</v>
      </c>
      <c r="CD139" s="16">
        <v>6376</v>
      </c>
      <c r="CE139" s="16">
        <v>7690</v>
      </c>
      <c r="CF139" s="16">
        <v>6282</v>
      </c>
      <c r="CG139" s="16">
        <v>9319</v>
      </c>
      <c r="CH139" s="21">
        <v>10</v>
      </c>
      <c r="CI139" s="21">
        <v>42</v>
      </c>
      <c r="CJ139" s="21">
        <v>55</v>
      </c>
      <c r="CK139" s="21">
        <v>44</v>
      </c>
      <c r="CL139" s="21">
        <v>26</v>
      </c>
      <c r="CM139" s="21">
        <v>9</v>
      </c>
      <c r="CN139" s="21">
        <v>1</v>
      </c>
      <c r="CO139" s="21">
        <v>84</v>
      </c>
      <c r="CP139" s="21">
        <v>103</v>
      </c>
      <c r="CQ139" s="21">
        <v>0</v>
      </c>
      <c r="CR139" s="21">
        <v>7850</v>
      </c>
      <c r="CS139" s="21">
        <v>12634</v>
      </c>
      <c r="CT139" s="21">
        <v>13287</v>
      </c>
      <c r="CU139" s="21">
        <v>15561</v>
      </c>
      <c r="CV139" s="21">
        <v>12915</v>
      </c>
      <c r="CW139" s="21">
        <v>20515</v>
      </c>
      <c r="CX139" s="21">
        <v>43033</v>
      </c>
      <c r="CY139" s="21">
        <v>39729</v>
      </c>
      <c r="CZ139" s="19">
        <v>56</v>
      </c>
      <c r="DA139" t="s">
        <v>8044</v>
      </c>
      <c r="DB139" t="s">
        <v>8480</v>
      </c>
      <c r="DD139">
        <v>21.143245488182437</v>
      </c>
      <c r="DE139">
        <v>23.935119559407894</v>
      </c>
      <c r="DF139">
        <v>2.7918740712254575</v>
      </c>
    </row>
    <row r="140" spans="1:110" x14ac:dyDescent="0.25">
      <c r="A140" t="s">
        <v>368</v>
      </c>
      <c r="B140" t="s">
        <v>3070</v>
      </c>
      <c r="C140" t="s">
        <v>363</v>
      </c>
      <c r="D140" t="s">
        <v>278</v>
      </c>
      <c r="E140" s="17">
        <v>65330</v>
      </c>
      <c r="F140" s="17">
        <v>65621</v>
      </c>
      <c r="G140" s="17">
        <v>65858</v>
      </c>
      <c r="H140" s="17">
        <v>66249</v>
      </c>
      <c r="I140" s="17">
        <v>67188</v>
      </c>
      <c r="J140" s="17">
        <v>68783</v>
      </c>
      <c r="K140" s="17">
        <v>69889</v>
      </c>
      <c r="L140" s="17">
        <v>70896</v>
      </c>
      <c r="M140" s="17">
        <v>72307</v>
      </c>
      <c r="N140" s="17">
        <v>73352</v>
      </c>
      <c r="O140" s="17">
        <v>74202</v>
      </c>
      <c r="P140" s="17">
        <v>75078</v>
      </c>
      <c r="Q140" s="17">
        <v>76018</v>
      </c>
      <c r="R140" s="17">
        <v>77258</v>
      </c>
      <c r="S140" s="17">
        <v>78550</v>
      </c>
      <c r="T140" s="17">
        <v>79736</v>
      </c>
      <c r="U140" s="18">
        <v>36</v>
      </c>
      <c r="V140" s="18">
        <v>37</v>
      </c>
      <c r="W140" s="18">
        <v>21</v>
      </c>
      <c r="X140" s="18">
        <v>41</v>
      </c>
      <c r="Y140" s="18">
        <v>68</v>
      </c>
      <c r="Z140" s="18">
        <v>119</v>
      </c>
      <c r="AA140" s="18">
        <v>174</v>
      </c>
      <c r="AB140" s="18">
        <v>192</v>
      </c>
      <c r="AC140" s="18">
        <v>187</v>
      </c>
      <c r="AD140" s="18">
        <v>249</v>
      </c>
      <c r="AE140" s="18">
        <v>220</v>
      </c>
      <c r="AF140" s="18">
        <v>146</v>
      </c>
      <c r="AG140" s="18">
        <v>155</v>
      </c>
      <c r="AH140" s="18">
        <v>150</v>
      </c>
      <c r="AI140" s="18">
        <v>160</v>
      </c>
      <c r="AJ140" s="18">
        <v>116</v>
      </c>
      <c r="AK140" s="23">
        <v>5.5104852288382062</v>
      </c>
      <c r="AL140" s="23">
        <v>5.6384389143719238</v>
      </c>
      <c r="AM140" s="23">
        <v>3.1886786722949374</v>
      </c>
      <c r="AN140" s="23">
        <v>6.1887726607194073</v>
      </c>
      <c r="AO140" s="23">
        <v>10.120854914568078</v>
      </c>
      <c r="AP140" s="23">
        <v>17.300786531555762</v>
      </c>
      <c r="AQ140" s="23">
        <v>24.896621785974901</v>
      </c>
      <c r="AR140" s="23">
        <v>27.08192281651997</v>
      </c>
      <c r="AS140" s="23">
        <v>25.861949742071996</v>
      </c>
      <c r="AT140" s="23">
        <v>33.945904678809029</v>
      </c>
      <c r="AU140" s="23">
        <v>29.648796528395462</v>
      </c>
      <c r="AV140" s="23">
        <v>19.446442366605396</v>
      </c>
      <c r="AW140" s="23">
        <v>20.3899076534505</v>
      </c>
      <c r="AX140" s="23">
        <v>19.415465065106527</v>
      </c>
      <c r="AY140" s="23">
        <v>20.369191597708465</v>
      </c>
      <c r="AZ140" s="23">
        <v>14.54800842781178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1</v>
      </c>
      <c r="BJ140" s="20">
        <v>21</v>
      </c>
      <c r="BK140" s="20">
        <v>12</v>
      </c>
      <c r="BL140" s="20">
        <v>13</v>
      </c>
      <c r="BM140" s="20">
        <v>11</v>
      </c>
      <c r="BN140" s="20">
        <v>4</v>
      </c>
      <c r="BO140" s="20">
        <v>1</v>
      </c>
      <c r="BP140" s="20">
        <v>2</v>
      </c>
      <c r="BQ140" s="20">
        <v>15</v>
      </c>
      <c r="BR140" s="20">
        <v>14</v>
      </c>
      <c r="BS140" s="20">
        <v>12</v>
      </c>
      <c r="BT140" s="20">
        <v>7</v>
      </c>
      <c r="BU140" s="20">
        <v>3</v>
      </c>
      <c r="BV140" s="16">
        <v>3989</v>
      </c>
      <c r="BW140" s="16">
        <v>8380</v>
      </c>
      <c r="BX140" s="16">
        <v>7331</v>
      </c>
      <c r="BY140" s="16">
        <v>7493</v>
      </c>
      <c r="BZ140" s="16">
        <v>5224</v>
      </c>
      <c r="CA140" s="16">
        <v>8427</v>
      </c>
      <c r="CB140" s="16">
        <v>3930</v>
      </c>
      <c r="CC140" s="16">
        <v>7594</v>
      </c>
      <c r="CD140" s="16">
        <v>7608</v>
      </c>
      <c r="CE140" s="16">
        <v>7444</v>
      </c>
      <c r="CF140" s="16">
        <v>5331</v>
      </c>
      <c r="CG140" s="16">
        <v>6985</v>
      </c>
      <c r="CH140" s="21">
        <v>3</v>
      </c>
      <c r="CI140" s="21">
        <v>36</v>
      </c>
      <c r="CJ140" s="21">
        <v>26</v>
      </c>
      <c r="CK140" s="21">
        <v>25</v>
      </c>
      <c r="CL140" s="21">
        <v>18</v>
      </c>
      <c r="CM140" s="21">
        <v>7</v>
      </c>
      <c r="CN140" s="21">
        <v>1</v>
      </c>
      <c r="CO140" s="21">
        <v>62</v>
      </c>
      <c r="CP140" s="21">
        <v>54</v>
      </c>
      <c r="CQ140" s="21">
        <v>0</v>
      </c>
      <c r="CR140" s="21">
        <v>7919</v>
      </c>
      <c r="CS140" s="21">
        <v>15974</v>
      </c>
      <c r="CT140" s="21">
        <v>14939</v>
      </c>
      <c r="CU140" s="21">
        <v>14937</v>
      </c>
      <c r="CV140" s="21">
        <v>10555</v>
      </c>
      <c r="CW140" s="21">
        <v>15412</v>
      </c>
      <c r="CX140" s="21">
        <v>40844</v>
      </c>
      <c r="CY140" s="21">
        <v>38892</v>
      </c>
      <c r="CZ140" s="19">
        <v>237</v>
      </c>
      <c r="DA140" t="s">
        <v>8215</v>
      </c>
      <c r="DB140" t="s">
        <v>9</v>
      </c>
      <c r="DD140">
        <v>15.941581816311837</v>
      </c>
      <c r="DE140">
        <v>13.221036137498777</v>
      </c>
      <c r="DF140">
        <v>-2.7205456788130604</v>
      </c>
    </row>
    <row r="141" spans="1:110" x14ac:dyDescent="0.25">
      <c r="A141" t="s">
        <v>697</v>
      </c>
      <c r="B141" t="s">
        <v>3119</v>
      </c>
      <c r="C141" t="s">
        <v>696</v>
      </c>
      <c r="D141" t="s">
        <v>150</v>
      </c>
      <c r="E141" s="17">
        <v>53301</v>
      </c>
      <c r="F141" s="17">
        <v>54805</v>
      </c>
      <c r="G141" s="17">
        <v>55812</v>
      </c>
      <c r="H141" s="17">
        <v>56728</v>
      </c>
      <c r="I141" s="17">
        <v>57237</v>
      </c>
      <c r="J141" s="17">
        <v>57908</v>
      </c>
      <c r="K141" s="17">
        <v>58723</v>
      </c>
      <c r="L141" s="17">
        <v>59284</v>
      </c>
      <c r="M141" s="17">
        <v>59623</v>
      </c>
      <c r="N141" s="17">
        <v>60348</v>
      </c>
      <c r="O141" s="17">
        <v>60735</v>
      </c>
      <c r="P141" s="17">
        <v>61149</v>
      </c>
      <c r="Q141" s="17">
        <v>61500</v>
      </c>
      <c r="R141" s="17">
        <v>61900</v>
      </c>
      <c r="S141" s="17">
        <v>62467</v>
      </c>
      <c r="T141" s="17">
        <v>63419</v>
      </c>
      <c r="U141" s="18">
        <v>30</v>
      </c>
      <c r="V141" s="18">
        <v>36</v>
      </c>
      <c r="W141" s="18">
        <v>42</v>
      </c>
      <c r="X141" s="18">
        <v>47</v>
      </c>
      <c r="Y141" s="18">
        <v>63</v>
      </c>
      <c r="Z141" s="18">
        <v>71</v>
      </c>
      <c r="AA141" s="18">
        <v>168</v>
      </c>
      <c r="AB141" s="18">
        <v>160</v>
      </c>
      <c r="AC141" s="18">
        <v>176</v>
      </c>
      <c r="AD141" s="18">
        <v>198</v>
      </c>
      <c r="AE141" s="18">
        <v>243</v>
      </c>
      <c r="AF141" s="18">
        <v>199</v>
      </c>
      <c r="AG141" s="18">
        <v>202</v>
      </c>
      <c r="AH141" s="18">
        <v>143</v>
      </c>
      <c r="AI141" s="18">
        <v>149</v>
      </c>
      <c r="AJ141" s="18">
        <v>108</v>
      </c>
      <c r="AK141" s="23">
        <v>5.6284122249113526</v>
      </c>
      <c r="AL141" s="23">
        <v>6.5687437277620662</v>
      </c>
      <c r="AM141" s="23">
        <v>7.525263384218448</v>
      </c>
      <c r="AN141" s="23">
        <v>8.2851501903821738</v>
      </c>
      <c r="AO141" s="23">
        <v>11.006866187955344</v>
      </c>
      <c r="AP141" s="23">
        <v>12.260827519513711</v>
      </c>
      <c r="AQ141" s="23">
        <v>28.608892597449042</v>
      </c>
      <c r="AR141" s="23">
        <v>26.988732204304704</v>
      </c>
      <c r="AS141" s="23">
        <v>29.518809855257199</v>
      </c>
      <c r="AT141" s="23">
        <v>32.809703718433092</v>
      </c>
      <c r="AU141" s="23">
        <v>40.009878982464805</v>
      </c>
      <c r="AV141" s="23">
        <v>32.543459418796708</v>
      </c>
      <c r="AW141" s="23">
        <v>32.845528455284551</v>
      </c>
      <c r="AX141" s="23">
        <v>23.101777059773831</v>
      </c>
      <c r="AY141" s="23">
        <v>23.852594169721616</v>
      </c>
      <c r="AZ141" s="23">
        <v>17.029596808527412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1</v>
      </c>
      <c r="BJ141" s="20">
        <v>9</v>
      </c>
      <c r="BK141" s="20">
        <v>13</v>
      </c>
      <c r="BL141" s="20">
        <v>14</v>
      </c>
      <c r="BM141" s="20">
        <v>5</v>
      </c>
      <c r="BN141" s="20">
        <v>1</v>
      </c>
      <c r="BO141" s="20">
        <v>1</v>
      </c>
      <c r="BP141" s="20">
        <v>2</v>
      </c>
      <c r="BQ141" s="20">
        <v>15</v>
      </c>
      <c r="BR141" s="20">
        <v>18</v>
      </c>
      <c r="BS141" s="20">
        <v>16</v>
      </c>
      <c r="BT141" s="20">
        <v>10</v>
      </c>
      <c r="BU141" s="20">
        <v>3</v>
      </c>
      <c r="BV141" s="16">
        <v>2562</v>
      </c>
      <c r="BW141" s="16">
        <v>3860</v>
      </c>
      <c r="BX141" s="16">
        <v>5166</v>
      </c>
      <c r="BY141" s="16">
        <v>6727</v>
      </c>
      <c r="BZ141" s="16">
        <v>5345</v>
      </c>
      <c r="CA141" s="16">
        <v>8341</v>
      </c>
      <c r="CB141" s="16">
        <v>3015</v>
      </c>
      <c r="CC141" s="16">
        <v>4033</v>
      </c>
      <c r="CD141" s="16">
        <v>4769</v>
      </c>
      <c r="CE141" s="16">
        <v>6589</v>
      </c>
      <c r="CF141" s="16">
        <v>5442</v>
      </c>
      <c r="CG141" s="16">
        <v>7570</v>
      </c>
      <c r="CH141" s="21">
        <v>3</v>
      </c>
      <c r="CI141" s="21">
        <v>24</v>
      </c>
      <c r="CJ141" s="21">
        <v>31</v>
      </c>
      <c r="CK141" s="21">
        <v>30</v>
      </c>
      <c r="CL141" s="21">
        <v>15</v>
      </c>
      <c r="CM141" s="21">
        <v>4</v>
      </c>
      <c r="CN141" s="21">
        <v>1</v>
      </c>
      <c r="CO141" s="21">
        <v>43</v>
      </c>
      <c r="CP141" s="21">
        <v>65</v>
      </c>
      <c r="CQ141" s="21">
        <v>0</v>
      </c>
      <c r="CR141" s="21">
        <v>5577</v>
      </c>
      <c r="CS141" s="21">
        <v>7893</v>
      </c>
      <c r="CT141" s="21">
        <v>9935</v>
      </c>
      <c r="CU141" s="21">
        <v>13316</v>
      </c>
      <c r="CV141" s="21">
        <v>10787</v>
      </c>
      <c r="CW141" s="21">
        <v>15911</v>
      </c>
      <c r="CX141" s="21">
        <v>32001</v>
      </c>
      <c r="CY141" s="21">
        <v>31418</v>
      </c>
      <c r="CZ141" s="19">
        <v>173</v>
      </c>
      <c r="DA141" t="s">
        <v>8151</v>
      </c>
      <c r="DB141" t="s">
        <v>9</v>
      </c>
      <c r="DD141">
        <v>13.686421796422433</v>
      </c>
      <c r="DE141">
        <v>20.311865254210808</v>
      </c>
      <c r="DF141">
        <v>6.625443457788375</v>
      </c>
    </row>
    <row r="142" spans="1:110" x14ac:dyDescent="0.25">
      <c r="A142" t="s">
        <v>577</v>
      </c>
      <c r="B142" t="s">
        <v>3322</v>
      </c>
      <c r="C142" t="s">
        <v>491</v>
      </c>
      <c r="D142" t="s">
        <v>491</v>
      </c>
      <c r="E142" s="17">
        <v>71970</v>
      </c>
      <c r="F142" s="17">
        <v>72411</v>
      </c>
      <c r="G142" s="17">
        <v>72748</v>
      </c>
      <c r="H142" s="17">
        <v>73193</v>
      </c>
      <c r="I142" s="17">
        <v>73494</v>
      </c>
      <c r="J142" s="17">
        <v>73666</v>
      </c>
      <c r="K142" s="17">
        <v>73787</v>
      </c>
      <c r="L142" s="17">
        <v>74460</v>
      </c>
      <c r="M142" s="17">
        <v>74741</v>
      </c>
      <c r="N142" s="17">
        <v>74664</v>
      </c>
      <c r="O142" s="17">
        <v>74482</v>
      </c>
      <c r="P142" s="17">
        <v>74395</v>
      </c>
      <c r="Q142" s="17">
        <v>74777</v>
      </c>
      <c r="R142" s="17">
        <v>75144</v>
      </c>
      <c r="S142" s="17">
        <v>75337</v>
      </c>
      <c r="T142" s="17">
        <v>75198</v>
      </c>
      <c r="U142" s="18">
        <v>55</v>
      </c>
      <c r="V142" s="18">
        <v>68</v>
      </c>
      <c r="W142" s="18">
        <v>72</v>
      </c>
      <c r="X142" s="18">
        <v>59</v>
      </c>
      <c r="Y142" s="18">
        <v>86</v>
      </c>
      <c r="Z142" s="18">
        <v>99</v>
      </c>
      <c r="AA142" s="18">
        <v>189</v>
      </c>
      <c r="AB142" s="18">
        <v>182</v>
      </c>
      <c r="AC142" s="18">
        <v>223</v>
      </c>
      <c r="AD142" s="18">
        <v>337</v>
      </c>
      <c r="AE142" s="18">
        <v>394</v>
      </c>
      <c r="AF142" s="18">
        <v>386</v>
      </c>
      <c r="AG142" s="18">
        <v>397</v>
      </c>
      <c r="AH142" s="18">
        <v>323</v>
      </c>
      <c r="AI142" s="18">
        <v>326</v>
      </c>
      <c r="AJ142" s="18">
        <v>190</v>
      </c>
      <c r="AK142" s="23">
        <v>7.6420730860080583</v>
      </c>
      <c r="AL142" s="23">
        <v>9.3908384085290901</v>
      </c>
      <c r="AM142" s="23">
        <v>9.8971793038983886</v>
      </c>
      <c r="AN142" s="23">
        <v>8.060880138811088</v>
      </c>
      <c r="AO142" s="23">
        <v>11.701635507660489</v>
      </c>
      <c r="AP142" s="23">
        <v>13.439035647381424</v>
      </c>
      <c r="AQ142" s="23">
        <v>25.614268096006075</v>
      </c>
      <c r="AR142" s="23">
        <v>24.442653773838302</v>
      </c>
      <c r="AS142" s="23">
        <v>29.836368258385626</v>
      </c>
      <c r="AT142" s="23">
        <v>45.135540555019816</v>
      </c>
      <c r="AU142" s="23">
        <v>52.898686931070593</v>
      </c>
      <c r="AV142" s="23">
        <v>51.8852073392029</v>
      </c>
      <c r="AW142" s="23">
        <v>53.091191141661206</v>
      </c>
      <c r="AX142" s="23">
        <v>42.984137123389758</v>
      </c>
      <c r="AY142" s="23">
        <v>43.272230112693627</v>
      </c>
      <c r="AZ142" s="23">
        <v>25.26662943163382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2</v>
      </c>
      <c r="BI142" s="20">
        <v>4</v>
      </c>
      <c r="BJ142" s="20">
        <v>18</v>
      </c>
      <c r="BK142" s="20">
        <v>20</v>
      </c>
      <c r="BL142" s="20">
        <v>19</v>
      </c>
      <c r="BM142" s="20">
        <v>15</v>
      </c>
      <c r="BN142" s="20">
        <v>7</v>
      </c>
      <c r="BO142" s="20">
        <v>0</v>
      </c>
      <c r="BP142" s="20">
        <v>8</v>
      </c>
      <c r="BQ142" s="20">
        <v>26</v>
      </c>
      <c r="BR142" s="20">
        <v>31</v>
      </c>
      <c r="BS142" s="20">
        <v>25</v>
      </c>
      <c r="BT142" s="20">
        <v>11</v>
      </c>
      <c r="BU142" s="20">
        <v>4</v>
      </c>
      <c r="BV142" s="16">
        <v>3391</v>
      </c>
      <c r="BW142" s="16">
        <v>4723</v>
      </c>
      <c r="BX142" s="16">
        <v>5422</v>
      </c>
      <c r="BY142" s="16">
        <v>7068</v>
      </c>
      <c r="BZ142" s="16">
        <v>6321</v>
      </c>
      <c r="CA142" s="16">
        <v>11708</v>
      </c>
      <c r="CB142" s="16">
        <v>3710</v>
      </c>
      <c r="CC142" s="16">
        <v>4884</v>
      </c>
      <c r="CD142" s="16">
        <v>4880</v>
      </c>
      <c r="CE142" s="16">
        <v>6603</v>
      </c>
      <c r="CF142" s="16">
        <v>6141</v>
      </c>
      <c r="CG142" s="16">
        <v>10347</v>
      </c>
      <c r="CH142" s="21">
        <v>12</v>
      </c>
      <c r="CI142" s="21">
        <v>44</v>
      </c>
      <c r="CJ142" s="21">
        <v>51</v>
      </c>
      <c r="CK142" s="21">
        <v>44</v>
      </c>
      <c r="CL142" s="21">
        <v>26</v>
      </c>
      <c r="CM142" s="21">
        <v>11</v>
      </c>
      <c r="CN142" s="21">
        <v>2</v>
      </c>
      <c r="CO142" s="21">
        <v>85</v>
      </c>
      <c r="CP142" s="21">
        <v>105</v>
      </c>
      <c r="CQ142" s="21">
        <v>0</v>
      </c>
      <c r="CR142" s="21">
        <v>7101</v>
      </c>
      <c r="CS142" s="21">
        <v>9607</v>
      </c>
      <c r="CT142" s="21">
        <v>10302</v>
      </c>
      <c r="CU142" s="21">
        <v>13671</v>
      </c>
      <c r="CV142" s="21">
        <v>12462</v>
      </c>
      <c r="CW142" s="21">
        <v>22055</v>
      </c>
      <c r="CX142" s="21">
        <v>38633</v>
      </c>
      <c r="CY142" s="21">
        <v>36565</v>
      </c>
      <c r="CZ142" s="19">
        <v>27</v>
      </c>
      <c r="DA142" t="s">
        <v>1348</v>
      </c>
      <c r="DB142" t="s">
        <v>8480</v>
      </c>
      <c r="DD142">
        <v>23.246273759059211</v>
      </c>
      <c r="DE142">
        <v>27.178836745787279</v>
      </c>
      <c r="DF142">
        <v>3.9325629867280689</v>
      </c>
    </row>
    <row r="143" spans="1:110" x14ac:dyDescent="0.25">
      <c r="A143" t="s">
        <v>756</v>
      </c>
      <c r="B143" t="s">
        <v>2937</v>
      </c>
      <c r="C143" t="s">
        <v>58</v>
      </c>
      <c r="D143" t="s">
        <v>150</v>
      </c>
      <c r="E143" s="17">
        <v>176326</v>
      </c>
      <c r="F143" s="17">
        <v>176645</v>
      </c>
      <c r="G143" s="17">
        <v>178005</v>
      </c>
      <c r="H143" s="17">
        <v>179018</v>
      </c>
      <c r="I143" s="17">
        <v>180733</v>
      </c>
      <c r="J143" s="17">
        <v>182486</v>
      </c>
      <c r="K143" s="17">
        <v>183876</v>
      </c>
      <c r="L143" s="17">
        <v>185162</v>
      </c>
      <c r="M143" s="17">
        <v>186467</v>
      </c>
      <c r="N143" s="17">
        <v>188081</v>
      </c>
      <c r="O143" s="17">
        <v>190578</v>
      </c>
      <c r="P143" s="17">
        <v>191949</v>
      </c>
      <c r="Q143" s="17">
        <v>193130</v>
      </c>
      <c r="R143" s="17">
        <v>193588</v>
      </c>
      <c r="S143" s="17">
        <v>194113</v>
      </c>
      <c r="T143" s="17">
        <v>195399</v>
      </c>
      <c r="U143" s="18">
        <v>132</v>
      </c>
      <c r="V143" s="18">
        <v>137</v>
      </c>
      <c r="W143" s="18">
        <v>146</v>
      </c>
      <c r="X143" s="18">
        <v>150</v>
      </c>
      <c r="Y143" s="18">
        <v>150</v>
      </c>
      <c r="Z143" s="18">
        <v>237</v>
      </c>
      <c r="AA143" s="18">
        <v>395</v>
      </c>
      <c r="AB143" s="18">
        <v>497</v>
      </c>
      <c r="AC143" s="18">
        <v>476</v>
      </c>
      <c r="AD143" s="18">
        <v>580</v>
      </c>
      <c r="AE143" s="18">
        <v>590</v>
      </c>
      <c r="AF143" s="18">
        <v>468</v>
      </c>
      <c r="AG143" s="18">
        <v>465</v>
      </c>
      <c r="AH143" s="18">
        <v>406</v>
      </c>
      <c r="AI143" s="18">
        <v>408</v>
      </c>
      <c r="AJ143" s="18">
        <v>322</v>
      </c>
      <c r="AK143" s="23">
        <v>7.4861336388280799</v>
      </c>
      <c r="AL143" s="23">
        <v>7.7556681479804128</v>
      </c>
      <c r="AM143" s="23">
        <v>8.2020167972809741</v>
      </c>
      <c r="AN143" s="23">
        <v>8.3790456825570612</v>
      </c>
      <c r="AO143" s="23">
        <v>8.2995357792987452</v>
      </c>
      <c r="AP143" s="23">
        <v>12.987297655710575</v>
      </c>
      <c r="AQ143" s="23">
        <v>21.481868215536558</v>
      </c>
      <c r="AR143" s="23">
        <v>26.841360538339401</v>
      </c>
      <c r="AS143" s="23">
        <v>25.527305099561854</v>
      </c>
      <c r="AT143" s="23">
        <v>30.837777340613883</v>
      </c>
      <c r="AU143" s="23">
        <v>30.958452707028094</v>
      </c>
      <c r="AV143" s="23">
        <v>24.381476329650063</v>
      </c>
      <c r="AW143" s="23">
        <v>24.077046548956659</v>
      </c>
      <c r="AX143" s="23">
        <v>20.972374320722356</v>
      </c>
      <c r="AY143" s="23">
        <v>21.018684992761948</v>
      </c>
      <c r="AZ143" s="23">
        <v>16.479101735423416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6</v>
      </c>
      <c r="BJ143" s="20">
        <v>25</v>
      </c>
      <c r="BK143" s="20">
        <v>49</v>
      </c>
      <c r="BL143" s="20">
        <v>27</v>
      </c>
      <c r="BM143" s="20">
        <v>19</v>
      </c>
      <c r="BN143" s="20">
        <v>10</v>
      </c>
      <c r="BO143" s="20">
        <v>1</v>
      </c>
      <c r="BP143" s="20">
        <v>9</v>
      </c>
      <c r="BQ143" s="20">
        <v>49</v>
      </c>
      <c r="BR143" s="20">
        <v>52</v>
      </c>
      <c r="BS143" s="20">
        <v>43</v>
      </c>
      <c r="BT143" s="20">
        <v>22</v>
      </c>
      <c r="BU143" s="20">
        <v>10</v>
      </c>
      <c r="BV143" s="16">
        <v>12505</v>
      </c>
      <c r="BW143" s="16">
        <v>18421</v>
      </c>
      <c r="BX143" s="16">
        <v>16078</v>
      </c>
      <c r="BY143" s="16">
        <v>17255</v>
      </c>
      <c r="BZ143" s="16">
        <v>12711</v>
      </c>
      <c r="CA143" s="16">
        <v>22703</v>
      </c>
      <c r="CB143" s="16">
        <v>13742</v>
      </c>
      <c r="CC143" s="16">
        <v>18343</v>
      </c>
      <c r="CD143" s="16">
        <v>15914</v>
      </c>
      <c r="CE143" s="16">
        <v>17034</v>
      </c>
      <c r="CF143" s="16">
        <v>12590</v>
      </c>
      <c r="CG143" s="16">
        <v>18103</v>
      </c>
      <c r="CH143" s="21">
        <v>15</v>
      </c>
      <c r="CI143" s="21">
        <v>74</v>
      </c>
      <c r="CJ143" s="21">
        <v>101</v>
      </c>
      <c r="CK143" s="21">
        <v>70</v>
      </c>
      <c r="CL143" s="21">
        <v>41</v>
      </c>
      <c r="CM143" s="21">
        <v>20</v>
      </c>
      <c r="CN143" s="21">
        <v>1</v>
      </c>
      <c r="CO143" s="21">
        <v>136</v>
      </c>
      <c r="CP143" s="21">
        <v>186</v>
      </c>
      <c r="CQ143" s="21">
        <v>0</v>
      </c>
      <c r="CR143" s="21">
        <v>26247</v>
      </c>
      <c r="CS143" s="21">
        <v>36764</v>
      </c>
      <c r="CT143" s="21">
        <v>31992</v>
      </c>
      <c r="CU143" s="21">
        <v>34289</v>
      </c>
      <c r="CV143" s="21">
        <v>25301</v>
      </c>
      <c r="CW143" s="21">
        <v>40806</v>
      </c>
      <c r="CX143" s="21">
        <v>99673</v>
      </c>
      <c r="CY143" s="21">
        <v>95726</v>
      </c>
      <c r="CZ143" s="19">
        <v>192</v>
      </c>
      <c r="DA143" t="s">
        <v>8170</v>
      </c>
      <c r="DB143" t="s">
        <v>9</v>
      </c>
      <c r="DD143">
        <v>14.207216430227943</v>
      </c>
      <c r="DE143">
        <v>18.661021540437229</v>
      </c>
      <c r="DF143">
        <v>4.4538051102092862</v>
      </c>
    </row>
    <row r="144" spans="1:110" x14ac:dyDescent="0.25">
      <c r="A144" t="s">
        <v>771</v>
      </c>
      <c r="B144" t="s">
        <v>3001</v>
      </c>
      <c r="C144" t="s">
        <v>754</v>
      </c>
      <c r="D144" t="s">
        <v>150</v>
      </c>
      <c r="E144" s="17">
        <v>55274</v>
      </c>
      <c r="F144" s="17">
        <v>55065</v>
      </c>
      <c r="G144" s="17">
        <v>55080</v>
      </c>
      <c r="H144" s="17">
        <v>55163</v>
      </c>
      <c r="I144" s="17">
        <v>55273</v>
      </c>
      <c r="J144" s="17">
        <v>55321</v>
      </c>
      <c r="K144" s="17">
        <v>55442</v>
      </c>
      <c r="L144" s="17">
        <v>55840</v>
      </c>
      <c r="M144" s="17">
        <v>56505</v>
      </c>
      <c r="N144" s="17">
        <v>56916</v>
      </c>
      <c r="O144" s="17">
        <v>57377</v>
      </c>
      <c r="P144" s="17">
        <v>57591</v>
      </c>
      <c r="Q144" s="17">
        <v>57872</v>
      </c>
      <c r="R144" s="17">
        <v>58072</v>
      </c>
      <c r="S144" s="17">
        <v>58296</v>
      </c>
      <c r="T144" s="17">
        <v>58340</v>
      </c>
      <c r="U144" s="18">
        <v>37</v>
      </c>
      <c r="V144" s="18">
        <v>33</v>
      </c>
      <c r="W144" s="18">
        <v>30</v>
      </c>
      <c r="X144" s="18">
        <v>34</v>
      </c>
      <c r="Y144" s="18">
        <v>39</v>
      </c>
      <c r="Z144" s="18">
        <v>62</v>
      </c>
      <c r="AA144" s="18">
        <v>99</v>
      </c>
      <c r="AB144" s="18">
        <v>93</v>
      </c>
      <c r="AC144" s="18">
        <v>106</v>
      </c>
      <c r="AD144" s="18">
        <v>131</v>
      </c>
      <c r="AE144" s="18">
        <v>162</v>
      </c>
      <c r="AF144" s="18">
        <v>124</v>
      </c>
      <c r="AG144" s="18">
        <v>107</v>
      </c>
      <c r="AH144" s="18">
        <v>104</v>
      </c>
      <c r="AI144" s="18">
        <v>105</v>
      </c>
      <c r="AJ144" s="18">
        <v>71</v>
      </c>
      <c r="AK144" s="23">
        <v>6.6939248109418532</v>
      </c>
      <c r="AL144" s="23">
        <v>5.9929174611822393</v>
      </c>
      <c r="AM144" s="23">
        <v>5.446623093681918</v>
      </c>
      <c r="AN144" s="23">
        <v>6.1635516560013057</v>
      </c>
      <c r="AO144" s="23">
        <v>7.0558862374034339</v>
      </c>
      <c r="AP144" s="23">
        <v>11.207317293613636</v>
      </c>
      <c r="AQ144" s="23">
        <v>17.856498683308683</v>
      </c>
      <c r="AR144" s="23">
        <v>16.654727793696274</v>
      </c>
      <c r="AS144" s="23">
        <v>18.759401822847536</v>
      </c>
      <c r="AT144" s="23">
        <v>23.016375008784877</v>
      </c>
      <c r="AU144" s="23">
        <v>28.234309915122786</v>
      </c>
      <c r="AV144" s="23">
        <v>21.531142018718203</v>
      </c>
      <c r="AW144" s="23">
        <v>18.489079347525575</v>
      </c>
      <c r="AX144" s="23">
        <v>17.908802865408457</v>
      </c>
      <c r="AY144" s="23">
        <v>18.011527377521613</v>
      </c>
      <c r="AZ144" s="23">
        <v>12.170037709976004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3</v>
      </c>
      <c r="BJ144" s="20">
        <v>4</v>
      </c>
      <c r="BK144" s="20">
        <v>9</v>
      </c>
      <c r="BL144" s="20">
        <v>11</v>
      </c>
      <c r="BM144" s="20">
        <v>4</v>
      </c>
      <c r="BN144" s="20">
        <v>3</v>
      </c>
      <c r="BO144" s="20">
        <v>0</v>
      </c>
      <c r="BP144" s="20">
        <v>2</v>
      </c>
      <c r="BQ144" s="20">
        <v>5</v>
      </c>
      <c r="BR144" s="20">
        <v>11</v>
      </c>
      <c r="BS144" s="20">
        <v>9</v>
      </c>
      <c r="BT144" s="20">
        <v>5</v>
      </c>
      <c r="BU144" s="20">
        <v>5</v>
      </c>
      <c r="BV144" s="16">
        <v>2076</v>
      </c>
      <c r="BW144" s="16">
        <v>2768</v>
      </c>
      <c r="BX144" s="16">
        <v>3890</v>
      </c>
      <c r="BY144" s="16">
        <v>5867</v>
      </c>
      <c r="BZ144" s="16">
        <v>5451</v>
      </c>
      <c r="CA144" s="16">
        <v>9839</v>
      </c>
      <c r="CB144" s="16">
        <v>2424</v>
      </c>
      <c r="CC144" s="16">
        <v>2994</v>
      </c>
      <c r="CD144" s="16">
        <v>3575</v>
      </c>
      <c r="CE144" s="16">
        <v>5791</v>
      </c>
      <c r="CF144" s="16">
        <v>5266</v>
      </c>
      <c r="CG144" s="16">
        <v>8399</v>
      </c>
      <c r="CH144" s="21">
        <v>5</v>
      </c>
      <c r="CI144" s="21">
        <v>9</v>
      </c>
      <c r="CJ144" s="21">
        <v>20</v>
      </c>
      <c r="CK144" s="21">
        <v>20</v>
      </c>
      <c r="CL144" s="21">
        <v>9</v>
      </c>
      <c r="CM144" s="21">
        <v>8</v>
      </c>
      <c r="CN144" s="21">
        <v>0</v>
      </c>
      <c r="CO144" s="21">
        <v>34</v>
      </c>
      <c r="CP144" s="21">
        <v>37</v>
      </c>
      <c r="CQ144" s="21">
        <v>0</v>
      </c>
      <c r="CR144" s="21">
        <v>4500</v>
      </c>
      <c r="CS144" s="21">
        <v>5762</v>
      </c>
      <c r="CT144" s="21">
        <v>7465</v>
      </c>
      <c r="CU144" s="21">
        <v>11658</v>
      </c>
      <c r="CV144" s="21">
        <v>10717</v>
      </c>
      <c r="CW144" s="21">
        <v>18238</v>
      </c>
      <c r="CX144" s="21">
        <v>29891</v>
      </c>
      <c r="CY144" s="21">
        <v>28449</v>
      </c>
      <c r="CZ144" s="19">
        <v>296</v>
      </c>
      <c r="DA144" t="s">
        <v>8274</v>
      </c>
      <c r="DB144" t="s">
        <v>8481</v>
      </c>
      <c r="DD144">
        <v>11.951210938873071</v>
      </c>
      <c r="DE144">
        <v>12.378307851861765</v>
      </c>
      <c r="DF144">
        <v>0.42709691298869323</v>
      </c>
    </row>
    <row r="145" spans="1:110" x14ac:dyDescent="0.25">
      <c r="A145" t="s">
        <v>833</v>
      </c>
      <c r="B145" t="s">
        <v>3223</v>
      </c>
      <c r="C145" t="s">
        <v>3364</v>
      </c>
      <c r="D145" t="s">
        <v>211</v>
      </c>
      <c r="E145" s="17">
        <v>218890</v>
      </c>
      <c r="F145" s="17">
        <v>219413</v>
      </c>
      <c r="G145" s="17">
        <v>221076</v>
      </c>
      <c r="H145" s="17">
        <v>222923</v>
      </c>
      <c r="I145" s="17">
        <v>224044</v>
      </c>
      <c r="J145" s="17">
        <v>225865</v>
      </c>
      <c r="K145" s="17">
        <v>228058</v>
      </c>
      <c r="L145" s="17">
        <v>230306</v>
      </c>
      <c r="M145" s="17">
        <v>232734</v>
      </c>
      <c r="N145" s="17">
        <v>234836</v>
      </c>
      <c r="O145" s="17">
        <v>236220</v>
      </c>
      <c r="P145" s="17">
        <v>237259</v>
      </c>
      <c r="Q145" s="17">
        <v>237831</v>
      </c>
      <c r="R145" s="17">
        <v>238646</v>
      </c>
      <c r="S145" s="17">
        <v>239027</v>
      </c>
      <c r="T145" s="17">
        <v>239580</v>
      </c>
      <c r="U145" s="18">
        <v>139</v>
      </c>
      <c r="V145" s="18">
        <v>135</v>
      </c>
      <c r="W145" s="18">
        <v>150</v>
      </c>
      <c r="X145" s="18">
        <v>175</v>
      </c>
      <c r="Y145" s="18">
        <v>225</v>
      </c>
      <c r="Z145" s="18">
        <v>302</v>
      </c>
      <c r="AA145" s="18">
        <v>506</v>
      </c>
      <c r="AB145" s="18">
        <v>588</v>
      </c>
      <c r="AC145" s="18">
        <v>631</v>
      </c>
      <c r="AD145" s="18">
        <v>1001</v>
      </c>
      <c r="AE145" s="18">
        <v>981</v>
      </c>
      <c r="AF145" s="18">
        <v>872</v>
      </c>
      <c r="AG145" s="18">
        <v>892</v>
      </c>
      <c r="AH145" s="18">
        <v>846</v>
      </c>
      <c r="AI145" s="18">
        <v>720</v>
      </c>
      <c r="AJ145" s="18">
        <v>476</v>
      </c>
      <c r="AK145" s="23">
        <v>6.3502215724793274</v>
      </c>
      <c r="AL145" s="23">
        <v>6.1527803730863715</v>
      </c>
      <c r="AM145" s="23">
        <v>6.7849970146013137</v>
      </c>
      <c r="AN145" s="23">
        <v>7.8502442547426687</v>
      </c>
      <c r="AO145" s="23">
        <v>10.042670189784149</v>
      </c>
      <c r="AP145" s="23">
        <v>13.370818851969096</v>
      </c>
      <c r="AQ145" s="23">
        <v>22.187338308675862</v>
      </c>
      <c r="AR145" s="23">
        <v>25.531249728621923</v>
      </c>
      <c r="AS145" s="23">
        <v>27.112497529368291</v>
      </c>
      <c r="AT145" s="23">
        <v>42.625491832598065</v>
      </c>
      <c r="AU145" s="23">
        <v>41.529083058166123</v>
      </c>
      <c r="AV145" s="23">
        <v>36.753084182264949</v>
      </c>
      <c r="AW145" s="23">
        <v>37.505623741228014</v>
      </c>
      <c r="AX145" s="23">
        <v>35.449997066785116</v>
      </c>
      <c r="AY145" s="23">
        <v>30.122120095219369</v>
      </c>
      <c r="AZ145" s="23">
        <v>19.868102512730612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1</v>
      </c>
      <c r="BI145" s="20">
        <v>8</v>
      </c>
      <c r="BJ145" s="20">
        <v>46</v>
      </c>
      <c r="BK145" s="20">
        <v>62</v>
      </c>
      <c r="BL145" s="20">
        <v>70</v>
      </c>
      <c r="BM145" s="20">
        <v>32</v>
      </c>
      <c r="BN145" s="20">
        <v>18</v>
      </c>
      <c r="BO145" s="20">
        <v>0</v>
      </c>
      <c r="BP145" s="20">
        <v>9</v>
      </c>
      <c r="BQ145" s="20">
        <v>62</v>
      </c>
      <c r="BR145" s="20">
        <v>57</v>
      </c>
      <c r="BS145" s="20">
        <v>67</v>
      </c>
      <c r="BT145" s="20">
        <v>32</v>
      </c>
      <c r="BU145" s="20">
        <v>12</v>
      </c>
      <c r="BV145" s="16">
        <v>11822</v>
      </c>
      <c r="BW145" s="16">
        <v>19927</v>
      </c>
      <c r="BX145" s="16">
        <v>18121</v>
      </c>
      <c r="BY145" s="16">
        <v>22085</v>
      </c>
      <c r="BZ145" s="16">
        <v>19032</v>
      </c>
      <c r="CA145" s="16">
        <v>30845</v>
      </c>
      <c r="CB145" s="16">
        <v>12674</v>
      </c>
      <c r="CC145" s="16">
        <v>20465</v>
      </c>
      <c r="CD145" s="16">
        <v>18849</v>
      </c>
      <c r="CE145" s="16">
        <v>21706</v>
      </c>
      <c r="CF145" s="16">
        <v>18726</v>
      </c>
      <c r="CG145" s="16">
        <v>25328</v>
      </c>
      <c r="CH145" s="21">
        <v>17</v>
      </c>
      <c r="CI145" s="21">
        <v>108</v>
      </c>
      <c r="CJ145" s="21">
        <v>119</v>
      </c>
      <c r="CK145" s="21">
        <v>137</v>
      </c>
      <c r="CL145" s="21">
        <v>64</v>
      </c>
      <c r="CM145" s="21">
        <v>30</v>
      </c>
      <c r="CN145" s="21">
        <v>1</v>
      </c>
      <c r="CO145" s="21">
        <v>237</v>
      </c>
      <c r="CP145" s="21">
        <v>239</v>
      </c>
      <c r="CQ145" s="21">
        <v>0</v>
      </c>
      <c r="CR145" s="21">
        <v>24496</v>
      </c>
      <c r="CS145" s="21">
        <v>40392</v>
      </c>
      <c r="CT145" s="21">
        <v>36970</v>
      </c>
      <c r="CU145" s="21">
        <v>43791</v>
      </c>
      <c r="CV145" s="21">
        <v>37758</v>
      </c>
      <c r="CW145" s="21">
        <v>56173</v>
      </c>
      <c r="CX145" s="21">
        <v>121832</v>
      </c>
      <c r="CY145" s="21">
        <v>117748</v>
      </c>
      <c r="CZ145" s="19">
        <v>109</v>
      </c>
      <c r="DA145" t="s">
        <v>8087</v>
      </c>
      <c r="DB145" t="s">
        <v>9</v>
      </c>
      <c r="DD145">
        <v>20.127730407310526</v>
      </c>
      <c r="DE145">
        <v>19.617177752971305</v>
      </c>
      <c r="DF145">
        <v>-0.51055265433922159</v>
      </c>
    </row>
    <row r="146" spans="1:110" x14ac:dyDescent="0.25">
      <c r="A146" t="s">
        <v>662</v>
      </c>
      <c r="B146" t="s">
        <v>3071</v>
      </c>
      <c r="C146" t="s">
        <v>363</v>
      </c>
      <c r="D146" t="s">
        <v>278</v>
      </c>
      <c r="E146" s="17">
        <v>80549</v>
      </c>
      <c r="F146" s="17">
        <v>80831</v>
      </c>
      <c r="G146" s="17">
        <v>81151</v>
      </c>
      <c r="H146" s="17">
        <v>82038</v>
      </c>
      <c r="I146" s="17">
        <v>83110</v>
      </c>
      <c r="J146" s="17">
        <v>83801</v>
      </c>
      <c r="K146" s="17">
        <v>84487</v>
      </c>
      <c r="L146" s="17">
        <v>85601</v>
      </c>
      <c r="M146" s="17">
        <v>86509</v>
      </c>
      <c r="N146" s="17">
        <v>86905</v>
      </c>
      <c r="O146" s="17">
        <v>87944</v>
      </c>
      <c r="P146" s="17">
        <v>88558</v>
      </c>
      <c r="Q146" s="17">
        <v>88806</v>
      </c>
      <c r="R146" s="17">
        <v>89338</v>
      </c>
      <c r="S146" s="17">
        <v>90151</v>
      </c>
      <c r="T146" s="17">
        <v>90497</v>
      </c>
      <c r="U146" s="18">
        <v>36</v>
      </c>
      <c r="V146" s="18">
        <v>53</v>
      </c>
      <c r="W146" s="18">
        <v>36</v>
      </c>
      <c r="X146" s="18">
        <v>68</v>
      </c>
      <c r="Y146" s="18">
        <v>106</v>
      </c>
      <c r="Z146" s="18">
        <v>145</v>
      </c>
      <c r="AA146" s="18">
        <v>242</v>
      </c>
      <c r="AB146" s="18">
        <v>238</v>
      </c>
      <c r="AC146" s="18">
        <v>261</v>
      </c>
      <c r="AD146" s="18">
        <v>351</v>
      </c>
      <c r="AE146" s="18">
        <v>272</v>
      </c>
      <c r="AF146" s="18">
        <v>288</v>
      </c>
      <c r="AG146" s="18">
        <v>260</v>
      </c>
      <c r="AH146" s="18">
        <v>190</v>
      </c>
      <c r="AI146" s="18">
        <v>211</v>
      </c>
      <c r="AJ146" s="18">
        <v>240</v>
      </c>
      <c r="AK146" s="23">
        <v>4.4693292281716719</v>
      </c>
      <c r="AL146" s="23">
        <v>6.5568903019880995</v>
      </c>
      <c r="AM146" s="23">
        <v>4.4361745388226881</v>
      </c>
      <c r="AN146" s="23">
        <v>8.2888417562592949</v>
      </c>
      <c r="AO146" s="23">
        <v>12.754181205631092</v>
      </c>
      <c r="AP146" s="23">
        <v>17.302896146824022</v>
      </c>
      <c r="AQ146" s="23">
        <v>28.643459940582574</v>
      </c>
      <c r="AR146" s="23">
        <v>27.803413511524401</v>
      </c>
      <c r="AS146" s="23">
        <v>30.170271301251891</v>
      </c>
      <c r="AT146" s="23">
        <v>40.388930441286462</v>
      </c>
      <c r="AU146" s="23">
        <v>30.92877285545347</v>
      </c>
      <c r="AV146" s="23">
        <v>32.521059644526751</v>
      </c>
      <c r="AW146" s="23">
        <v>29.277301083260138</v>
      </c>
      <c r="AX146" s="23">
        <v>21.267545725223311</v>
      </c>
      <c r="AY146" s="23">
        <v>23.405175760668214</v>
      </c>
      <c r="AZ146" s="23">
        <v>26.520216139761537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5</v>
      </c>
      <c r="BI146" s="20">
        <v>3</v>
      </c>
      <c r="BJ146" s="20">
        <v>21</v>
      </c>
      <c r="BK146" s="20">
        <v>32</v>
      </c>
      <c r="BL146" s="20">
        <v>24</v>
      </c>
      <c r="BM146" s="20">
        <v>15</v>
      </c>
      <c r="BN146" s="20">
        <v>11</v>
      </c>
      <c r="BO146" s="20">
        <v>1</v>
      </c>
      <c r="BP146" s="20">
        <v>6</v>
      </c>
      <c r="BQ146" s="20">
        <v>34</v>
      </c>
      <c r="BR146" s="20">
        <v>38</v>
      </c>
      <c r="BS146" s="20">
        <v>28</v>
      </c>
      <c r="BT146" s="20">
        <v>16</v>
      </c>
      <c r="BU146" s="20">
        <v>6</v>
      </c>
      <c r="BV146" s="16">
        <v>4059</v>
      </c>
      <c r="BW146" s="16">
        <v>5908</v>
      </c>
      <c r="BX146" s="16">
        <v>6457</v>
      </c>
      <c r="BY146" s="16">
        <v>8371</v>
      </c>
      <c r="BZ146" s="16">
        <v>7846</v>
      </c>
      <c r="CA146" s="16">
        <v>13801</v>
      </c>
      <c r="CB146" s="16">
        <v>4344</v>
      </c>
      <c r="CC146" s="16">
        <v>5823</v>
      </c>
      <c r="CD146" s="16">
        <v>6177</v>
      </c>
      <c r="CE146" s="16">
        <v>8254</v>
      </c>
      <c r="CF146" s="16">
        <v>7545</v>
      </c>
      <c r="CG146" s="16">
        <v>11912</v>
      </c>
      <c r="CH146" s="21">
        <v>9</v>
      </c>
      <c r="CI146" s="21">
        <v>55</v>
      </c>
      <c r="CJ146" s="21">
        <v>70</v>
      </c>
      <c r="CK146" s="21">
        <v>52</v>
      </c>
      <c r="CL146" s="21">
        <v>31</v>
      </c>
      <c r="CM146" s="21">
        <v>17</v>
      </c>
      <c r="CN146" s="21">
        <v>6</v>
      </c>
      <c r="CO146" s="21">
        <v>111</v>
      </c>
      <c r="CP146" s="21">
        <v>129</v>
      </c>
      <c r="CQ146" s="21">
        <v>0</v>
      </c>
      <c r="CR146" s="21">
        <v>8403</v>
      </c>
      <c r="CS146" s="21">
        <v>11731</v>
      </c>
      <c r="CT146" s="21">
        <v>12634</v>
      </c>
      <c r="CU146" s="21">
        <v>16625</v>
      </c>
      <c r="CV146" s="21">
        <v>15391</v>
      </c>
      <c r="CW146" s="21">
        <v>25713</v>
      </c>
      <c r="CX146" s="21">
        <v>46442</v>
      </c>
      <c r="CY146" s="21">
        <v>44055</v>
      </c>
      <c r="CZ146" s="19">
        <v>19</v>
      </c>
      <c r="DA146" t="s">
        <v>1338</v>
      </c>
      <c r="DB146" t="s">
        <v>8480</v>
      </c>
      <c r="DD146">
        <v>25.195778004766769</v>
      </c>
      <c r="DE146">
        <v>27.776581542569229</v>
      </c>
      <c r="DF146">
        <v>2.5808035378024599</v>
      </c>
    </row>
    <row r="147" spans="1:110" x14ac:dyDescent="0.25">
      <c r="A147" t="s">
        <v>126</v>
      </c>
      <c r="B147" t="s">
        <v>3232</v>
      </c>
      <c r="C147" t="s">
        <v>3366</v>
      </c>
      <c r="D147" t="s">
        <v>70</v>
      </c>
      <c r="E147" s="17">
        <v>236207</v>
      </c>
      <c r="F147" s="17">
        <v>236786</v>
      </c>
      <c r="G147" s="17">
        <v>237172</v>
      </c>
      <c r="H147" s="17">
        <v>237380</v>
      </c>
      <c r="I147" s="17">
        <v>238109</v>
      </c>
      <c r="J147" s="17">
        <v>239145</v>
      </c>
      <c r="K147" s="17">
        <v>240049</v>
      </c>
      <c r="L147" s="17">
        <v>240863</v>
      </c>
      <c r="M147" s="17">
        <v>242440</v>
      </c>
      <c r="N147" s="17">
        <v>243429</v>
      </c>
      <c r="O147" s="17">
        <v>244509</v>
      </c>
      <c r="P147" s="17">
        <v>245581</v>
      </c>
      <c r="Q147" s="17">
        <v>246155</v>
      </c>
      <c r="R147" s="17">
        <v>246783</v>
      </c>
      <c r="S147" s="17">
        <v>247916</v>
      </c>
      <c r="T147" s="17">
        <v>248478</v>
      </c>
      <c r="U147" s="18">
        <v>121</v>
      </c>
      <c r="V147" s="18">
        <v>119</v>
      </c>
      <c r="W147" s="18">
        <v>130</v>
      </c>
      <c r="X147" s="18">
        <v>195</v>
      </c>
      <c r="Y147" s="18">
        <v>219</v>
      </c>
      <c r="Z147" s="18">
        <v>338</v>
      </c>
      <c r="AA147" s="18">
        <v>547</v>
      </c>
      <c r="AB147" s="18">
        <v>569</v>
      </c>
      <c r="AC147" s="18">
        <v>549</v>
      </c>
      <c r="AD147" s="18">
        <v>698</v>
      </c>
      <c r="AE147" s="18">
        <v>768</v>
      </c>
      <c r="AF147" s="18">
        <v>574</v>
      </c>
      <c r="AG147" s="18">
        <v>597</v>
      </c>
      <c r="AH147" s="18">
        <v>507</v>
      </c>
      <c r="AI147" s="18">
        <v>512</v>
      </c>
      <c r="AJ147" s="18">
        <v>397</v>
      </c>
      <c r="AK147" s="23">
        <v>5.1226254937406601</v>
      </c>
      <c r="AL147" s="23">
        <v>5.0256349615264417</v>
      </c>
      <c r="AM147" s="23">
        <v>5.4812541109405828</v>
      </c>
      <c r="AN147" s="23">
        <v>8.214676889375685</v>
      </c>
      <c r="AO147" s="23">
        <v>9.1974683863272695</v>
      </c>
      <c r="AP147" s="23">
        <v>14.133684584666208</v>
      </c>
      <c r="AQ147" s="23">
        <v>22.787014317910092</v>
      </c>
      <c r="AR147" s="23">
        <v>23.623387568866949</v>
      </c>
      <c r="AS147" s="23">
        <v>22.644778089424186</v>
      </c>
      <c r="AT147" s="23">
        <v>28.673658438394767</v>
      </c>
      <c r="AU147" s="23">
        <v>31.409886752634876</v>
      </c>
      <c r="AV147" s="23">
        <v>23.373143687826012</v>
      </c>
      <c r="AW147" s="23">
        <v>24.253011314009466</v>
      </c>
      <c r="AX147" s="23">
        <v>20.544364887370687</v>
      </c>
      <c r="AY147" s="23">
        <v>20.652156375546557</v>
      </c>
      <c r="AZ147" s="23">
        <v>15.977269617430919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1</v>
      </c>
      <c r="BI147" s="20">
        <v>2</v>
      </c>
      <c r="BJ147" s="20">
        <v>53</v>
      </c>
      <c r="BK147" s="20">
        <v>54</v>
      </c>
      <c r="BL147" s="20">
        <v>42</v>
      </c>
      <c r="BM147" s="20">
        <v>19</v>
      </c>
      <c r="BN147" s="20">
        <v>17</v>
      </c>
      <c r="BO147" s="20">
        <v>1</v>
      </c>
      <c r="BP147" s="20">
        <v>13</v>
      </c>
      <c r="BQ147" s="20">
        <v>61</v>
      </c>
      <c r="BR147" s="20">
        <v>65</v>
      </c>
      <c r="BS147" s="20">
        <v>47</v>
      </c>
      <c r="BT147" s="20">
        <v>16</v>
      </c>
      <c r="BU147" s="20">
        <v>6</v>
      </c>
      <c r="BV147" s="16">
        <v>12383</v>
      </c>
      <c r="BW147" s="16">
        <v>19823</v>
      </c>
      <c r="BX147" s="16">
        <v>19633</v>
      </c>
      <c r="BY147" s="16">
        <v>23150</v>
      </c>
      <c r="BZ147" s="16">
        <v>18409</v>
      </c>
      <c r="CA147" s="16">
        <v>34279</v>
      </c>
      <c r="CB147" s="16">
        <v>12783</v>
      </c>
      <c r="CC147" s="16">
        <v>18982</v>
      </c>
      <c r="CD147" s="16">
        <v>19178</v>
      </c>
      <c r="CE147" s="16">
        <v>22857</v>
      </c>
      <c r="CF147" s="16">
        <v>18158</v>
      </c>
      <c r="CG147" s="16">
        <v>28843</v>
      </c>
      <c r="CH147" s="21">
        <v>15</v>
      </c>
      <c r="CI147" s="21">
        <v>114</v>
      </c>
      <c r="CJ147" s="21">
        <v>119</v>
      </c>
      <c r="CK147" s="21">
        <v>89</v>
      </c>
      <c r="CL147" s="21">
        <v>35</v>
      </c>
      <c r="CM147" s="21">
        <v>23</v>
      </c>
      <c r="CN147" s="21">
        <v>2</v>
      </c>
      <c r="CO147" s="21">
        <v>188</v>
      </c>
      <c r="CP147" s="21">
        <v>209</v>
      </c>
      <c r="CQ147" s="21">
        <v>0</v>
      </c>
      <c r="CR147" s="21">
        <v>25166</v>
      </c>
      <c r="CS147" s="21">
        <v>38805</v>
      </c>
      <c r="CT147" s="21">
        <v>38811</v>
      </c>
      <c r="CU147" s="21">
        <v>46007</v>
      </c>
      <c r="CV147" s="21">
        <v>36567</v>
      </c>
      <c r="CW147" s="21">
        <v>63122</v>
      </c>
      <c r="CX147" s="21">
        <v>127677</v>
      </c>
      <c r="CY147" s="21">
        <v>120801</v>
      </c>
      <c r="CZ147" s="19">
        <v>201</v>
      </c>
      <c r="DA147" t="s">
        <v>8179</v>
      </c>
      <c r="DB147" t="s">
        <v>9</v>
      </c>
      <c r="DD147">
        <v>15.562785076282481</v>
      </c>
      <c r="DE147">
        <v>16.36943223916602</v>
      </c>
      <c r="DF147">
        <v>0.80664716288353944</v>
      </c>
    </row>
    <row r="148" spans="1:110" x14ac:dyDescent="0.25">
      <c r="A148" t="s">
        <v>1144</v>
      </c>
      <c r="B148" t="s">
        <v>3251</v>
      </c>
      <c r="C148" t="s">
        <v>3369</v>
      </c>
      <c r="D148" t="s">
        <v>355</v>
      </c>
      <c r="E148" s="17">
        <v>236558</v>
      </c>
      <c r="F148" s="17">
        <v>240139</v>
      </c>
      <c r="G148" s="17">
        <v>241851</v>
      </c>
      <c r="H148" s="17">
        <v>240377</v>
      </c>
      <c r="I148" s="17">
        <v>241917</v>
      </c>
      <c r="J148" s="17">
        <v>244062</v>
      </c>
      <c r="K148" s="17">
        <v>246038</v>
      </c>
      <c r="L148" s="17">
        <v>248291</v>
      </c>
      <c r="M148" s="17">
        <v>252110</v>
      </c>
      <c r="N148" s="17">
        <v>256381</v>
      </c>
      <c r="O148" s="17">
        <v>258877</v>
      </c>
      <c r="P148" s="17">
        <v>262527</v>
      </c>
      <c r="Q148" s="17">
        <v>262575</v>
      </c>
      <c r="R148" s="17">
        <v>262978</v>
      </c>
      <c r="S148" s="17">
        <v>261862</v>
      </c>
      <c r="T148" s="17">
        <v>261789</v>
      </c>
      <c r="U148" s="18">
        <v>74</v>
      </c>
      <c r="V148" s="18">
        <v>60</v>
      </c>
      <c r="W148" s="18">
        <v>75</v>
      </c>
      <c r="X148" s="18">
        <v>100</v>
      </c>
      <c r="Y148" s="18">
        <v>140</v>
      </c>
      <c r="Z148" s="18">
        <v>232</v>
      </c>
      <c r="AA148" s="18">
        <v>368</v>
      </c>
      <c r="AB148" s="18">
        <v>363</v>
      </c>
      <c r="AC148" s="18">
        <v>346</v>
      </c>
      <c r="AD148" s="18">
        <v>367</v>
      </c>
      <c r="AE148" s="18">
        <v>372</v>
      </c>
      <c r="AF148" s="18">
        <v>331</v>
      </c>
      <c r="AG148" s="18">
        <v>301</v>
      </c>
      <c r="AH148" s="18">
        <v>315</v>
      </c>
      <c r="AI148" s="18">
        <v>300</v>
      </c>
      <c r="AJ148" s="18">
        <v>274</v>
      </c>
      <c r="AK148" s="23">
        <v>3.1281968904031991</v>
      </c>
      <c r="AL148" s="23">
        <v>2.4985529214330033</v>
      </c>
      <c r="AM148" s="23">
        <v>3.1010828981480332</v>
      </c>
      <c r="AN148" s="23">
        <v>4.1601317929752017</v>
      </c>
      <c r="AO148" s="23">
        <v>5.787108801779123</v>
      </c>
      <c r="AP148" s="23">
        <v>9.5057813178618549</v>
      </c>
      <c r="AQ148" s="23">
        <v>14.957039156553051</v>
      </c>
      <c r="AR148" s="23">
        <v>14.619941922985529</v>
      </c>
      <c r="AS148" s="23">
        <v>13.724168021895206</v>
      </c>
      <c r="AT148" s="23">
        <v>14.314633299659491</v>
      </c>
      <c r="AU148" s="23">
        <v>14.369758611232362</v>
      </c>
      <c r="AV148" s="23">
        <v>12.608226963321867</v>
      </c>
      <c r="AW148" s="23">
        <v>11.463391411977531</v>
      </c>
      <c r="AX148" s="23">
        <v>11.978188289514712</v>
      </c>
      <c r="AY148" s="23">
        <v>11.456415974826436</v>
      </c>
      <c r="AZ148" s="23">
        <v>10.46644435022098</v>
      </c>
      <c r="BA148" s="20">
        <v>0</v>
      </c>
      <c r="BB148" s="20">
        <v>0</v>
      </c>
      <c r="BC148" s="20">
        <v>0</v>
      </c>
      <c r="BD148" s="20">
        <v>1</v>
      </c>
      <c r="BE148" s="20">
        <v>0</v>
      </c>
      <c r="BF148" s="20">
        <v>1</v>
      </c>
      <c r="BG148" s="20">
        <v>0</v>
      </c>
      <c r="BH148" s="20">
        <v>1</v>
      </c>
      <c r="BI148" s="20">
        <v>0</v>
      </c>
      <c r="BJ148" s="20">
        <v>31</v>
      </c>
      <c r="BK148" s="20">
        <v>42</v>
      </c>
      <c r="BL148" s="20">
        <v>40</v>
      </c>
      <c r="BM148" s="20">
        <v>24</v>
      </c>
      <c r="BN148" s="20">
        <v>14</v>
      </c>
      <c r="BO148" s="20">
        <v>1</v>
      </c>
      <c r="BP148" s="20">
        <v>4</v>
      </c>
      <c r="BQ148" s="20">
        <v>19</v>
      </c>
      <c r="BR148" s="20">
        <v>33</v>
      </c>
      <c r="BS148" s="20">
        <v>39</v>
      </c>
      <c r="BT148" s="20">
        <v>17</v>
      </c>
      <c r="BU148" s="20">
        <v>7</v>
      </c>
      <c r="BV148" s="16">
        <v>12913</v>
      </c>
      <c r="BW148" s="16">
        <v>29775</v>
      </c>
      <c r="BX148" s="16">
        <v>26971</v>
      </c>
      <c r="BY148" s="16">
        <v>22758</v>
      </c>
      <c r="BZ148" s="16">
        <v>16907</v>
      </c>
      <c r="CA148" s="16">
        <v>22017</v>
      </c>
      <c r="CB148" s="16">
        <v>13558</v>
      </c>
      <c r="CC148" s="16">
        <v>31021</v>
      </c>
      <c r="CD148" s="16">
        <v>28417</v>
      </c>
      <c r="CE148" s="16">
        <v>22904</v>
      </c>
      <c r="CF148" s="16">
        <v>16161</v>
      </c>
      <c r="CG148" s="16">
        <v>18387</v>
      </c>
      <c r="CH148" s="21">
        <v>4</v>
      </c>
      <c r="CI148" s="21">
        <v>50</v>
      </c>
      <c r="CJ148" s="21">
        <v>76</v>
      </c>
      <c r="CK148" s="21">
        <v>79</v>
      </c>
      <c r="CL148" s="21">
        <v>42</v>
      </c>
      <c r="CM148" s="21">
        <v>21</v>
      </c>
      <c r="CN148" s="21">
        <v>2</v>
      </c>
      <c r="CO148" s="21">
        <v>152</v>
      </c>
      <c r="CP148" s="21">
        <v>120</v>
      </c>
      <c r="CQ148" s="21">
        <v>2</v>
      </c>
      <c r="CR148" s="21">
        <v>26471</v>
      </c>
      <c r="CS148" s="21">
        <v>60796</v>
      </c>
      <c r="CT148" s="21">
        <v>55388</v>
      </c>
      <c r="CU148" s="21">
        <v>45662</v>
      </c>
      <c r="CV148" s="21">
        <v>33068</v>
      </c>
      <c r="CW148" s="21">
        <v>40404</v>
      </c>
      <c r="CX148" s="21">
        <v>131341</v>
      </c>
      <c r="CY148" s="21">
        <v>130448</v>
      </c>
      <c r="CZ148" s="19">
        <v>320</v>
      </c>
      <c r="DA148" t="s">
        <v>8298</v>
      </c>
      <c r="DB148" t="s">
        <v>8481</v>
      </c>
      <c r="DD148">
        <v>11.652152581871704</v>
      </c>
      <c r="DE148">
        <v>9.1365224872659709</v>
      </c>
      <c r="DF148">
        <v>-2.5156300946057328</v>
      </c>
    </row>
    <row r="149" spans="1:110" x14ac:dyDescent="0.25">
      <c r="A149" t="s">
        <v>475</v>
      </c>
      <c r="B149" t="s">
        <v>2986</v>
      </c>
      <c r="C149" t="s">
        <v>462</v>
      </c>
      <c r="D149" t="s">
        <v>51</v>
      </c>
      <c r="E149" s="17">
        <v>56487</v>
      </c>
      <c r="F149" s="17">
        <v>57040</v>
      </c>
      <c r="G149" s="17">
        <v>57874</v>
      </c>
      <c r="H149" s="17">
        <v>59884</v>
      </c>
      <c r="I149" s="17">
        <v>59028</v>
      </c>
      <c r="J149" s="17">
        <v>59954</v>
      </c>
      <c r="K149" s="17">
        <v>61092</v>
      </c>
      <c r="L149" s="17">
        <v>62462</v>
      </c>
      <c r="M149" s="17">
        <v>63383</v>
      </c>
      <c r="N149" s="17">
        <v>64521</v>
      </c>
      <c r="O149" s="17">
        <v>65231</v>
      </c>
      <c r="P149" s="17">
        <v>65814</v>
      </c>
      <c r="Q149" s="17">
        <v>66469</v>
      </c>
      <c r="R149" s="17">
        <v>66973</v>
      </c>
      <c r="S149" s="17">
        <v>67594</v>
      </c>
      <c r="T149" s="17">
        <v>67889</v>
      </c>
      <c r="U149" s="18">
        <v>31</v>
      </c>
      <c r="V149" s="18">
        <v>39</v>
      </c>
      <c r="W149" s="18">
        <v>40</v>
      </c>
      <c r="X149" s="18">
        <v>44</v>
      </c>
      <c r="Y149" s="18">
        <v>59</v>
      </c>
      <c r="Z149" s="18">
        <v>92</v>
      </c>
      <c r="AA149" s="18">
        <v>126</v>
      </c>
      <c r="AB149" s="18">
        <v>116</v>
      </c>
      <c r="AC149" s="18">
        <v>102</v>
      </c>
      <c r="AD149" s="18">
        <v>196</v>
      </c>
      <c r="AE149" s="18">
        <v>202</v>
      </c>
      <c r="AF149" s="18">
        <v>171</v>
      </c>
      <c r="AG149" s="18">
        <v>124</v>
      </c>
      <c r="AH149" s="18">
        <v>119</v>
      </c>
      <c r="AI149" s="18">
        <v>132</v>
      </c>
      <c r="AJ149" s="18">
        <v>100</v>
      </c>
      <c r="AK149" s="23">
        <v>5.4879883867084462</v>
      </c>
      <c r="AL149" s="23">
        <v>6.8373071528751748</v>
      </c>
      <c r="AM149" s="23">
        <v>6.9115665065487093</v>
      </c>
      <c r="AN149" s="23">
        <v>7.3475385745775164</v>
      </c>
      <c r="AO149" s="23">
        <v>9.9952564884461612</v>
      </c>
      <c r="AP149" s="23">
        <v>15.345097908396436</v>
      </c>
      <c r="AQ149" s="23">
        <v>20.624631703005303</v>
      </c>
      <c r="AR149" s="23">
        <v>18.571291345137844</v>
      </c>
      <c r="AS149" s="23">
        <v>16.092643137749867</v>
      </c>
      <c r="AT149" s="23">
        <v>30.377706483160523</v>
      </c>
      <c r="AU149" s="23">
        <v>30.966871579463749</v>
      </c>
      <c r="AV149" s="23">
        <v>25.982313793417813</v>
      </c>
      <c r="AW149" s="23">
        <v>18.655313003054054</v>
      </c>
      <c r="AX149" s="23">
        <v>17.768354411479255</v>
      </c>
      <c r="AY149" s="23">
        <v>19.528360505370301</v>
      </c>
      <c r="AZ149" s="23">
        <v>14.729926792263843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1</v>
      </c>
      <c r="BI149" s="20">
        <v>3</v>
      </c>
      <c r="BJ149" s="20">
        <v>9</v>
      </c>
      <c r="BK149" s="20">
        <v>7</v>
      </c>
      <c r="BL149" s="20">
        <v>13</v>
      </c>
      <c r="BM149" s="20">
        <v>9</v>
      </c>
      <c r="BN149" s="20">
        <v>2</v>
      </c>
      <c r="BO149" s="20">
        <v>0</v>
      </c>
      <c r="BP149" s="20">
        <v>2</v>
      </c>
      <c r="BQ149" s="20">
        <v>12</v>
      </c>
      <c r="BR149" s="20">
        <v>15</v>
      </c>
      <c r="BS149" s="20">
        <v>17</v>
      </c>
      <c r="BT149" s="20">
        <v>8</v>
      </c>
      <c r="BU149" s="20">
        <v>2</v>
      </c>
      <c r="BV149" s="16">
        <v>2597</v>
      </c>
      <c r="BW149" s="16">
        <v>5287</v>
      </c>
      <c r="BX149" s="16">
        <v>6319</v>
      </c>
      <c r="BY149" s="16">
        <v>6562</v>
      </c>
      <c r="BZ149" s="16">
        <v>5238</v>
      </c>
      <c r="CA149" s="16">
        <v>8972</v>
      </c>
      <c r="CB149" s="16">
        <v>2775</v>
      </c>
      <c r="CC149" s="16">
        <v>4720</v>
      </c>
      <c r="CD149" s="16">
        <v>6093</v>
      </c>
      <c r="CE149" s="16">
        <v>6519</v>
      </c>
      <c r="CF149" s="16">
        <v>4972</v>
      </c>
      <c r="CG149" s="16">
        <v>7835</v>
      </c>
      <c r="CH149" s="21">
        <v>5</v>
      </c>
      <c r="CI149" s="21">
        <v>21</v>
      </c>
      <c r="CJ149" s="21">
        <v>22</v>
      </c>
      <c r="CK149" s="21">
        <v>30</v>
      </c>
      <c r="CL149" s="21">
        <v>17</v>
      </c>
      <c r="CM149" s="21">
        <v>4</v>
      </c>
      <c r="CN149" s="21">
        <v>1</v>
      </c>
      <c r="CO149" s="21">
        <v>44</v>
      </c>
      <c r="CP149" s="21">
        <v>56</v>
      </c>
      <c r="CQ149" s="21">
        <v>0</v>
      </c>
      <c r="CR149" s="21">
        <v>5372</v>
      </c>
      <c r="CS149" s="21">
        <v>10007</v>
      </c>
      <c r="CT149" s="21">
        <v>12412</v>
      </c>
      <c r="CU149" s="21">
        <v>13081</v>
      </c>
      <c r="CV149" s="21">
        <v>10210</v>
      </c>
      <c r="CW149" s="21">
        <v>16807</v>
      </c>
      <c r="CX149" s="21">
        <v>34975</v>
      </c>
      <c r="CY149" s="21">
        <v>32914</v>
      </c>
      <c r="CZ149" s="19">
        <v>233</v>
      </c>
      <c r="DA149" t="s">
        <v>8211</v>
      </c>
      <c r="DB149" t="s">
        <v>9</v>
      </c>
      <c r="DD149">
        <v>13.368171598711795</v>
      </c>
      <c r="DE149">
        <v>16.01143674052895</v>
      </c>
      <c r="DF149">
        <v>2.6432651418171549</v>
      </c>
    </row>
    <row r="150" spans="1:110" x14ac:dyDescent="0.25">
      <c r="A150" t="s">
        <v>887</v>
      </c>
      <c r="B150" t="s">
        <v>3006</v>
      </c>
      <c r="C150" t="s">
        <v>886</v>
      </c>
      <c r="D150" t="s">
        <v>168</v>
      </c>
      <c r="E150" s="17">
        <v>101709</v>
      </c>
      <c r="F150" s="17">
        <v>102262</v>
      </c>
      <c r="G150" s="17">
        <v>102924</v>
      </c>
      <c r="H150" s="17">
        <v>103397</v>
      </c>
      <c r="I150" s="17">
        <v>104433</v>
      </c>
      <c r="J150" s="17">
        <v>105636</v>
      </c>
      <c r="K150" s="17">
        <v>106501</v>
      </c>
      <c r="L150" s="17">
        <v>107782</v>
      </c>
      <c r="M150" s="17">
        <v>108437</v>
      </c>
      <c r="N150" s="17">
        <v>108429</v>
      </c>
      <c r="O150" s="17">
        <v>109048</v>
      </c>
      <c r="P150" s="17">
        <v>109685</v>
      </c>
      <c r="Q150" s="17">
        <v>110490</v>
      </c>
      <c r="R150" s="17">
        <v>110987</v>
      </c>
      <c r="S150" s="17">
        <v>112055</v>
      </c>
      <c r="T150" s="17">
        <v>113455</v>
      </c>
      <c r="U150" s="18">
        <v>86</v>
      </c>
      <c r="V150" s="18">
        <v>77</v>
      </c>
      <c r="W150" s="18">
        <v>70</v>
      </c>
      <c r="X150" s="18">
        <v>105</v>
      </c>
      <c r="Y150" s="18">
        <v>116</v>
      </c>
      <c r="Z150" s="18">
        <v>192</v>
      </c>
      <c r="AA150" s="18">
        <v>331</v>
      </c>
      <c r="AB150" s="18">
        <v>271</v>
      </c>
      <c r="AC150" s="18">
        <v>256</v>
      </c>
      <c r="AD150" s="18">
        <v>313</v>
      </c>
      <c r="AE150" s="18">
        <v>289</v>
      </c>
      <c r="AF150" s="18">
        <v>277</v>
      </c>
      <c r="AG150" s="18">
        <v>238</v>
      </c>
      <c r="AH150" s="18">
        <v>210</v>
      </c>
      <c r="AI150" s="18">
        <v>212</v>
      </c>
      <c r="AJ150" s="18">
        <v>219</v>
      </c>
      <c r="AK150" s="23">
        <v>8.4554955805287637</v>
      </c>
      <c r="AL150" s="23">
        <v>7.5296786685181205</v>
      </c>
      <c r="AM150" s="23">
        <v>6.8011348179239048</v>
      </c>
      <c r="AN150" s="23">
        <v>10.155033511610588</v>
      </c>
      <c r="AO150" s="23">
        <v>11.107600088094758</v>
      </c>
      <c r="AP150" s="23">
        <v>18.175621947063501</v>
      </c>
      <c r="AQ150" s="23">
        <v>31.079520380090326</v>
      </c>
      <c r="AR150" s="23">
        <v>25.143344899890518</v>
      </c>
      <c r="AS150" s="23">
        <v>23.608178020417384</v>
      </c>
      <c r="AT150" s="23">
        <v>28.866816073190751</v>
      </c>
      <c r="AU150" s="23">
        <v>26.502090822390141</v>
      </c>
      <c r="AV150" s="23">
        <v>25.254136846423851</v>
      </c>
      <c r="AW150" s="23">
        <v>21.540410896913748</v>
      </c>
      <c r="AX150" s="23">
        <v>18.92113490769189</v>
      </c>
      <c r="AY150" s="23">
        <v>18.919280710365445</v>
      </c>
      <c r="AZ150" s="23">
        <v>19.30280728041955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5</v>
      </c>
      <c r="BJ150" s="20">
        <v>16</v>
      </c>
      <c r="BK150" s="20">
        <v>35</v>
      </c>
      <c r="BL150" s="20">
        <v>30</v>
      </c>
      <c r="BM150" s="20">
        <v>11</v>
      </c>
      <c r="BN150" s="20">
        <v>3</v>
      </c>
      <c r="BO150" s="20">
        <v>0</v>
      </c>
      <c r="BP150" s="20">
        <v>9</v>
      </c>
      <c r="BQ150" s="20">
        <v>30</v>
      </c>
      <c r="BR150" s="20">
        <v>36</v>
      </c>
      <c r="BS150" s="20">
        <v>30</v>
      </c>
      <c r="BT150" s="20">
        <v>11</v>
      </c>
      <c r="BU150" s="20">
        <v>3</v>
      </c>
      <c r="BV150" s="16">
        <v>3874</v>
      </c>
      <c r="BW150" s="16">
        <v>5830</v>
      </c>
      <c r="BX150" s="16">
        <v>7309</v>
      </c>
      <c r="BY150" s="16">
        <v>10005</v>
      </c>
      <c r="BZ150" s="16">
        <v>9893</v>
      </c>
      <c r="CA150" s="16">
        <v>22643</v>
      </c>
      <c r="CB150" s="16">
        <v>4667</v>
      </c>
      <c r="CC150" s="16">
        <v>5963</v>
      </c>
      <c r="CD150" s="16">
        <v>6665</v>
      </c>
      <c r="CE150" s="16">
        <v>9097</v>
      </c>
      <c r="CF150" s="16">
        <v>8932</v>
      </c>
      <c r="CG150" s="16">
        <v>18577</v>
      </c>
      <c r="CH150" s="21">
        <v>14</v>
      </c>
      <c r="CI150" s="21">
        <v>46</v>
      </c>
      <c r="CJ150" s="21">
        <v>71</v>
      </c>
      <c r="CK150" s="21">
        <v>60</v>
      </c>
      <c r="CL150" s="21">
        <v>22</v>
      </c>
      <c r="CM150" s="21">
        <v>6</v>
      </c>
      <c r="CN150" s="21">
        <v>0</v>
      </c>
      <c r="CO150" s="21">
        <v>100</v>
      </c>
      <c r="CP150" s="21">
        <v>119</v>
      </c>
      <c r="CQ150" s="21">
        <v>0</v>
      </c>
      <c r="CR150" s="21">
        <v>8541</v>
      </c>
      <c r="CS150" s="21">
        <v>11793</v>
      </c>
      <c r="CT150" s="21">
        <v>13974</v>
      </c>
      <c r="CU150" s="21">
        <v>19102</v>
      </c>
      <c r="CV150" s="21">
        <v>18825</v>
      </c>
      <c r="CW150" s="21">
        <v>41220</v>
      </c>
      <c r="CX150" s="21">
        <v>59554</v>
      </c>
      <c r="CY150" s="21">
        <v>53901</v>
      </c>
      <c r="CZ150" s="19">
        <v>119</v>
      </c>
      <c r="DA150" t="s">
        <v>8097</v>
      </c>
      <c r="DB150" t="s">
        <v>9</v>
      </c>
      <c r="DD150">
        <v>18.55253149292221</v>
      </c>
      <c r="DE150">
        <v>19.98186519797159</v>
      </c>
      <c r="DF150">
        <v>1.4293337050493804</v>
      </c>
    </row>
    <row r="151" spans="1:110" x14ac:dyDescent="0.25">
      <c r="A151" t="s">
        <v>266</v>
      </c>
      <c r="B151" t="s">
        <v>3017</v>
      </c>
      <c r="C151" t="s">
        <v>184</v>
      </c>
      <c r="D151" t="s">
        <v>168</v>
      </c>
      <c r="E151" s="17">
        <v>67543</v>
      </c>
      <c r="F151" s="17">
        <v>67728</v>
      </c>
      <c r="G151" s="17">
        <v>68471</v>
      </c>
      <c r="H151" s="17">
        <v>68983</v>
      </c>
      <c r="I151" s="17">
        <v>69410</v>
      </c>
      <c r="J151" s="17">
        <v>69552</v>
      </c>
      <c r="K151" s="17">
        <v>69956</v>
      </c>
      <c r="L151" s="17">
        <v>70694</v>
      </c>
      <c r="M151" s="17">
        <v>71111</v>
      </c>
      <c r="N151" s="17">
        <v>71131</v>
      </c>
      <c r="O151" s="17">
        <v>71374</v>
      </c>
      <c r="P151" s="17">
        <v>71714</v>
      </c>
      <c r="Q151" s="17">
        <v>72222</v>
      </c>
      <c r="R151" s="17">
        <v>72344</v>
      </c>
      <c r="S151" s="17">
        <v>72781</v>
      </c>
      <c r="T151" s="17">
        <v>73274</v>
      </c>
      <c r="U151" s="18">
        <v>39</v>
      </c>
      <c r="V151" s="18">
        <v>50</v>
      </c>
      <c r="W151" s="18">
        <v>38</v>
      </c>
      <c r="X151" s="18">
        <v>46</v>
      </c>
      <c r="Y151" s="18">
        <v>50</v>
      </c>
      <c r="Z151" s="18">
        <v>86</v>
      </c>
      <c r="AA151" s="18">
        <v>140</v>
      </c>
      <c r="AB151" s="18">
        <v>139</v>
      </c>
      <c r="AC151" s="18">
        <v>171</v>
      </c>
      <c r="AD151" s="18">
        <v>221</v>
      </c>
      <c r="AE151" s="18">
        <v>173</v>
      </c>
      <c r="AF151" s="18">
        <v>142</v>
      </c>
      <c r="AG151" s="18">
        <v>145</v>
      </c>
      <c r="AH151" s="18">
        <v>132</v>
      </c>
      <c r="AI151" s="18">
        <v>102</v>
      </c>
      <c r="AJ151" s="18">
        <v>95</v>
      </c>
      <c r="AK151" s="23">
        <v>5.7740994625645881</v>
      </c>
      <c r="AL151" s="23">
        <v>7.3824710607134421</v>
      </c>
      <c r="AM151" s="23">
        <v>5.5497948036394975</v>
      </c>
      <c r="AN151" s="23">
        <v>6.6683095835205775</v>
      </c>
      <c r="AO151" s="23">
        <v>7.203572972194209</v>
      </c>
      <c r="AP151" s="23">
        <v>12.364849321371061</v>
      </c>
      <c r="AQ151" s="23">
        <v>20.012579335582366</v>
      </c>
      <c r="AR151" s="23">
        <v>19.662206127818486</v>
      </c>
      <c r="AS151" s="23">
        <v>24.046912573300897</v>
      </c>
      <c r="AT151" s="23">
        <v>31.069435267323669</v>
      </c>
      <c r="AU151" s="23">
        <v>24.238518227926136</v>
      </c>
      <c r="AV151" s="23">
        <v>19.800875700700004</v>
      </c>
      <c r="AW151" s="23">
        <v>20.076984852261084</v>
      </c>
      <c r="AX151" s="23">
        <v>18.246157248700651</v>
      </c>
      <c r="AY151" s="23">
        <v>14.014646679765324</v>
      </c>
      <c r="AZ151" s="23">
        <v>12.965035346780578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 s="20">
        <v>4</v>
      </c>
      <c r="BK151" s="20">
        <v>11</v>
      </c>
      <c r="BL151" s="20">
        <v>12</v>
      </c>
      <c r="BM151" s="20">
        <v>3</v>
      </c>
      <c r="BN151" s="20">
        <v>7</v>
      </c>
      <c r="BO151" s="20">
        <v>1</v>
      </c>
      <c r="BP151" s="20">
        <v>3</v>
      </c>
      <c r="BQ151" s="20">
        <v>11</v>
      </c>
      <c r="BR151" s="20">
        <v>15</v>
      </c>
      <c r="BS151" s="20">
        <v>16</v>
      </c>
      <c r="BT151" s="20">
        <v>7</v>
      </c>
      <c r="BU151" s="20">
        <v>5</v>
      </c>
      <c r="BV151" s="16">
        <v>2568</v>
      </c>
      <c r="BW151" s="16">
        <v>3411</v>
      </c>
      <c r="BX151" s="16">
        <v>4605</v>
      </c>
      <c r="BY151" s="16">
        <v>6538</v>
      </c>
      <c r="BZ151" s="16">
        <v>6468</v>
      </c>
      <c r="CA151" s="16">
        <v>14848</v>
      </c>
      <c r="CB151" s="16">
        <v>2791</v>
      </c>
      <c r="CC151" s="16">
        <v>3473</v>
      </c>
      <c r="CD151" s="16">
        <v>4209</v>
      </c>
      <c r="CE151" s="16">
        <v>6086</v>
      </c>
      <c r="CF151" s="16">
        <v>5890</v>
      </c>
      <c r="CG151" s="16">
        <v>12387</v>
      </c>
      <c r="CH151" s="21">
        <v>3</v>
      </c>
      <c r="CI151" s="21">
        <v>15</v>
      </c>
      <c r="CJ151" s="21">
        <v>26</v>
      </c>
      <c r="CK151" s="21">
        <v>28</v>
      </c>
      <c r="CL151" s="21">
        <v>10</v>
      </c>
      <c r="CM151" s="21">
        <v>12</v>
      </c>
      <c r="CN151" s="21">
        <v>1</v>
      </c>
      <c r="CO151" s="21">
        <v>37</v>
      </c>
      <c r="CP151" s="21">
        <v>58</v>
      </c>
      <c r="CQ151" s="21">
        <v>0</v>
      </c>
      <c r="CR151" s="21">
        <v>5359</v>
      </c>
      <c r="CS151" s="21">
        <v>6884</v>
      </c>
      <c r="CT151" s="21">
        <v>8814</v>
      </c>
      <c r="CU151" s="21">
        <v>12624</v>
      </c>
      <c r="CV151" s="21">
        <v>12358</v>
      </c>
      <c r="CW151" s="21">
        <v>27235</v>
      </c>
      <c r="CX151" s="21">
        <v>38438</v>
      </c>
      <c r="CY151" s="21">
        <v>34836</v>
      </c>
      <c r="CZ151" s="19">
        <v>278</v>
      </c>
      <c r="DA151" t="s">
        <v>8256</v>
      </c>
      <c r="DB151" t="s">
        <v>8481</v>
      </c>
      <c r="DD151">
        <v>10.621196463428637</v>
      </c>
      <c r="DE151">
        <v>15.089234611582288</v>
      </c>
      <c r="DF151">
        <v>4.4680381481536511</v>
      </c>
    </row>
    <row r="152" spans="1:110" x14ac:dyDescent="0.25">
      <c r="A152" t="s">
        <v>1093</v>
      </c>
      <c r="B152" t="s">
        <v>3050</v>
      </c>
      <c r="C152" t="s">
        <v>276</v>
      </c>
      <c r="D152" t="s">
        <v>278</v>
      </c>
      <c r="E152" s="17">
        <v>83220</v>
      </c>
      <c r="F152" s="17">
        <v>84123</v>
      </c>
      <c r="G152" s="17">
        <v>84258</v>
      </c>
      <c r="H152" s="17">
        <v>84369</v>
      </c>
      <c r="I152" s="17">
        <v>84708</v>
      </c>
      <c r="J152" s="17">
        <v>85251</v>
      </c>
      <c r="K152" s="17">
        <v>85960</v>
      </c>
      <c r="L152" s="17">
        <v>87031</v>
      </c>
      <c r="M152" s="17">
        <v>88181</v>
      </c>
      <c r="N152" s="17">
        <v>89254</v>
      </c>
      <c r="O152" s="17">
        <v>90380</v>
      </c>
      <c r="P152" s="17">
        <v>91278</v>
      </c>
      <c r="Q152" s="17">
        <v>91707</v>
      </c>
      <c r="R152" s="17">
        <v>92465</v>
      </c>
      <c r="S152" s="17">
        <v>92868</v>
      </c>
      <c r="T152" s="17">
        <v>93613</v>
      </c>
      <c r="U152" s="18">
        <v>55</v>
      </c>
      <c r="V152" s="18">
        <v>43</v>
      </c>
      <c r="W152" s="18">
        <v>75</v>
      </c>
      <c r="X152" s="18">
        <v>88</v>
      </c>
      <c r="Y152" s="18">
        <v>124</v>
      </c>
      <c r="Z152" s="18">
        <v>190</v>
      </c>
      <c r="AA152" s="18">
        <v>263</v>
      </c>
      <c r="AB152" s="18">
        <v>224</v>
      </c>
      <c r="AC152" s="18">
        <v>199</v>
      </c>
      <c r="AD152" s="18">
        <v>250</v>
      </c>
      <c r="AE152" s="18">
        <v>235</v>
      </c>
      <c r="AF152" s="18">
        <v>194</v>
      </c>
      <c r="AG152" s="18">
        <v>185</v>
      </c>
      <c r="AH152" s="18">
        <v>161</v>
      </c>
      <c r="AI152" s="18">
        <v>132</v>
      </c>
      <c r="AJ152" s="18">
        <v>109</v>
      </c>
      <c r="AK152" s="23">
        <v>6.6089882239846185</v>
      </c>
      <c r="AL152" s="23">
        <v>5.1115628306170722</v>
      </c>
      <c r="AM152" s="23">
        <v>8.9012319304991809</v>
      </c>
      <c r="AN152" s="23">
        <v>10.430371344925268</v>
      </c>
      <c r="AO152" s="23">
        <v>14.638522925815742</v>
      </c>
      <c r="AP152" s="23">
        <v>22.287128596732</v>
      </c>
      <c r="AQ152" s="23">
        <v>30.595625872498836</v>
      </c>
      <c r="AR152" s="23">
        <v>25.737955441164644</v>
      </c>
      <c r="AS152" s="23">
        <v>22.567219695852845</v>
      </c>
      <c r="AT152" s="23">
        <v>28.00994913393237</v>
      </c>
      <c r="AU152" s="23">
        <v>26.001327727373315</v>
      </c>
      <c r="AV152" s="23">
        <v>21.253752273275051</v>
      </c>
      <c r="AW152" s="23">
        <v>20.17294208729977</v>
      </c>
      <c r="AX152" s="23">
        <v>17.411993727356297</v>
      </c>
      <c r="AY152" s="23">
        <v>14.213722703191626</v>
      </c>
      <c r="AZ152" s="23">
        <v>11.643681967248138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1</v>
      </c>
      <c r="BJ152" s="20">
        <v>7</v>
      </c>
      <c r="BK152" s="20">
        <v>11</v>
      </c>
      <c r="BL152" s="20">
        <v>18</v>
      </c>
      <c r="BM152" s="20">
        <v>9</v>
      </c>
      <c r="BN152" s="20">
        <v>5</v>
      </c>
      <c r="BO152" s="20">
        <v>1</v>
      </c>
      <c r="BP152" s="20">
        <v>4</v>
      </c>
      <c r="BQ152" s="20">
        <v>14</v>
      </c>
      <c r="BR152" s="20">
        <v>17</v>
      </c>
      <c r="BS152" s="20">
        <v>16</v>
      </c>
      <c r="BT152" s="20">
        <v>4</v>
      </c>
      <c r="BU152" s="20">
        <v>2</v>
      </c>
      <c r="BV152" s="16">
        <v>3882</v>
      </c>
      <c r="BW152" s="16">
        <v>5333</v>
      </c>
      <c r="BX152" s="16">
        <v>7504</v>
      </c>
      <c r="BY152" s="16">
        <v>9839</v>
      </c>
      <c r="BZ152" s="16">
        <v>7915</v>
      </c>
      <c r="CA152" s="16">
        <v>14354</v>
      </c>
      <c r="CB152" s="16">
        <v>4368</v>
      </c>
      <c r="CC152" s="16">
        <v>5175</v>
      </c>
      <c r="CD152" s="16">
        <v>6485</v>
      </c>
      <c r="CE152" s="16">
        <v>9015</v>
      </c>
      <c r="CF152" s="16">
        <v>7853</v>
      </c>
      <c r="CG152" s="16">
        <v>11890</v>
      </c>
      <c r="CH152" s="21">
        <v>5</v>
      </c>
      <c r="CI152" s="21">
        <v>21</v>
      </c>
      <c r="CJ152" s="21">
        <v>28</v>
      </c>
      <c r="CK152" s="21">
        <v>34</v>
      </c>
      <c r="CL152" s="21">
        <v>13</v>
      </c>
      <c r="CM152" s="21">
        <v>7</v>
      </c>
      <c r="CN152" s="21">
        <v>1</v>
      </c>
      <c r="CO152" s="21">
        <v>51</v>
      </c>
      <c r="CP152" s="21">
        <v>58</v>
      </c>
      <c r="CQ152" s="21">
        <v>0</v>
      </c>
      <c r="CR152" s="21">
        <v>8250</v>
      </c>
      <c r="CS152" s="21">
        <v>10508</v>
      </c>
      <c r="CT152" s="21">
        <v>13989</v>
      </c>
      <c r="CU152" s="21">
        <v>18854</v>
      </c>
      <c r="CV152" s="21">
        <v>15768</v>
      </c>
      <c r="CW152" s="21">
        <v>26244</v>
      </c>
      <c r="CX152" s="21">
        <v>48827</v>
      </c>
      <c r="CY152" s="21">
        <v>44786</v>
      </c>
      <c r="CZ152" s="19">
        <v>306</v>
      </c>
      <c r="DA152" t="s">
        <v>8284</v>
      </c>
      <c r="DB152" t="s">
        <v>8481</v>
      </c>
      <c r="DD152">
        <v>11.387487161166435</v>
      </c>
      <c r="DE152">
        <v>11.878673684641695</v>
      </c>
      <c r="DF152">
        <v>0.49118652347526037</v>
      </c>
    </row>
    <row r="153" spans="1:110" x14ac:dyDescent="0.25">
      <c r="A153" t="s">
        <v>64</v>
      </c>
      <c r="B153" t="s">
        <v>3205</v>
      </c>
      <c r="C153" t="s">
        <v>48</v>
      </c>
      <c r="D153" t="s">
        <v>51</v>
      </c>
      <c r="E153" s="17">
        <v>98236</v>
      </c>
      <c r="F153" s="17">
        <v>99147</v>
      </c>
      <c r="G153" s="17">
        <v>99761</v>
      </c>
      <c r="H153" s="17">
        <v>99910</v>
      </c>
      <c r="I153" s="17">
        <v>99851</v>
      </c>
      <c r="J153" s="17">
        <v>100490</v>
      </c>
      <c r="K153" s="17">
        <v>101329</v>
      </c>
      <c r="L153" s="17">
        <v>102465</v>
      </c>
      <c r="M153" s="17">
        <v>103811</v>
      </c>
      <c r="N153" s="17">
        <v>104896</v>
      </c>
      <c r="O153" s="17">
        <v>105605</v>
      </c>
      <c r="P153" s="17">
        <v>106640</v>
      </c>
      <c r="Q153" s="17">
        <v>107882</v>
      </c>
      <c r="R153" s="17">
        <v>109310</v>
      </c>
      <c r="S153" s="17">
        <v>111061</v>
      </c>
      <c r="T153" s="17">
        <v>112460</v>
      </c>
      <c r="U153" s="18">
        <v>57</v>
      </c>
      <c r="V153" s="18">
        <v>58</v>
      </c>
      <c r="W153" s="18">
        <v>50</v>
      </c>
      <c r="X153" s="18">
        <v>63</v>
      </c>
      <c r="Y153" s="18">
        <v>112</v>
      </c>
      <c r="Z153" s="18">
        <v>159</v>
      </c>
      <c r="AA153" s="18">
        <v>213</v>
      </c>
      <c r="AB153" s="18">
        <v>217</v>
      </c>
      <c r="AC153" s="18">
        <v>163</v>
      </c>
      <c r="AD153" s="18">
        <v>245</v>
      </c>
      <c r="AE153" s="18">
        <v>184</v>
      </c>
      <c r="AF153" s="18">
        <v>210</v>
      </c>
      <c r="AG153" s="18">
        <v>201</v>
      </c>
      <c r="AH153" s="18">
        <v>167</v>
      </c>
      <c r="AI153" s="18">
        <v>167</v>
      </c>
      <c r="AJ153" s="18">
        <v>132</v>
      </c>
      <c r="AK153" s="23">
        <v>5.8023535160226389</v>
      </c>
      <c r="AL153" s="23">
        <v>5.8498996439630044</v>
      </c>
      <c r="AM153" s="23">
        <v>5.0119786289231261</v>
      </c>
      <c r="AN153" s="23">
        <v>6.3056751075968371</v>
      </c>
      <c r="AO153" s="23">
        <v>11.216712902224314</v>
      </c>
      <c r="AP153" s="23">
        <v>15.82246989750224</v>
      </c>
      <c r="AQ153" s="23">
        <v>21.020635750870923</v>
      </c>
      <c r="AR153" s="23">
        <v>21.177963206948718</v>
      </c>
      <c r="AS153" s="23">
        <v>15.701611582587589</v>
      </c>
      <c r="AT153" s="23">
        <v>23.35646735814521</v>
      </c>
      <c r="AU153" s="23">
        <v>17.423417451825198</v>
      </c>
      <c r="AV153" s="23">
        <v>19.692423105776442</v>
      </c>
      <c r="AW153" s="23">
        <v>18.631467714725346</v>
      </c>
      <c r="AX153" s="23">
        <v>15.277650718141066</v>
      </c>
      <c r="AY153" s="23">
        <v>15.036781588496412</v>
      </c>
      <c r="AZ153" s="23">
        <v>11.737506669037879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1</v>
      </c>
      <c r="BI153" s="20">
        <v>6</v>
      </c>
      <c r="BJ153" s="20">
        <v>4</v>
      </c>
      <c r="BK153" s="20">
        <v>19</v>
      </c>
      <c r="BL153" s="20">
        <v>19</v>
      </c>
      <c r="BM153" s="20">
        <v>9</v>
      </c>
      <c r="BN153" s="20">
        <v>6</v>
      </c>
      <c r="BO153" s="20">
        <v>0</v>
      </c>
      <c r="BP153" s="20">
        <v>3</v>
      </c>
      <c r="BQ153" s="20">
        <v>17</v>
      </c>
      <c r="BR153" s="20">
        <v>24</v>
      </c>
      <c r="BS153" s="20">
        <v>15</v>
      </c>
      <c r="BT153" s="20">
        <v>5</v>
      </c>
      <c r="BU153" s="20">
        <v>4</v>
      </c>
      <c r="BV153" s="16">
        <v>4882</v>
      </c>
      <c r="BW153" s="16">
        <v>8522</v>
      </c>
      <c r="BX153" s="16">
        <v>10728</v>
      </c>
      <c r="BY153" s="16">
        <v>11907</v>
      </c>
      <c r="BZ153" s="16">
        <v>8355</v>
      </c>
      <c r="CA153" s="16">
        <v>13569</v>
      </c>
      <c r="CB153" s="16">
        <v>4962</v>
      </c>
      <c r="CC153" s="16">
        <v>7997</v>
      </c>
      <c r="CD153" s="16">
        <v>10214</v>
      </c>
      <c r="CE153" s="16">
        <v>11602</v>
      </c>
      <c r="CF153" s="16">
        <v>8375</v>
      </c>
      <c r="CG153" s="16">
        <v>11347</v>
      </c>
      <c r="CH153" s="21">
        <v>9</v>
      </c>
      <c r="CI153" s="21">
        <v>21</v>
      </c>
      <c r="CJ153" s="21">
        <v>43</v>
      </c>
      <c r="CK153" s="21">
        <v>34</v>
      </c>
      <c r="CL153" s="21">
        <v>14</v>
      </c>
      <c r="CM153" s="21">
        <v>10</v>
      </c>
      <c r="CN153" s="21">
        <v>1</v>
      </c>
      <c r="CO153" s="21">
        <v>64</v>
      </c>
      <c r="CP153" s="21">
        <v>68</v>
      </c>
      <c r="CQ153" s="21">
        <v>0</v>
      </c>
      <c r="CR153" s="21">
        <v>9844</v>
      </c>
      <c r="CS153" s="21">
        <v>16519</v>
      </c>
      <c r="CT153" s="21">
        <v>20942</v>
      </c>
      <c r="CU153" s="21">
        <v>23509</v>
      </c>
      <c r="CV153" s="21">
        <v>16730</v>
      </c>
      <c r="CW153" s="21">
        <v>24916</v>
      </c>
      <c r="CX153" s="21">
        <v>57963</v>
      </c>
      <c r="CY153" s="21">
        <v>54497</v>
      </c>
      <c r="CZ153" s="19">
        <v>305</v>
      </c>
      <c r="DA153" t="s">
        <v>8283</v>
      </c>
      <c r="DB153" t="s">
        <v>8481</v>
      </c>
      <c r="DD153">
        <v>11.743765711874047</v>
      </c>
      <c r="DE153">
        <v>11.731621896727223</v>
      </c>
      <c r="DF153">
        <v>-1.2143815146824721E-2</v>
      </c>
    </row>
    <row r="154" spans="1:110" x14ac:dyDescent="0.25">
      <c r="A154" t="s">
        <v>862</v>
      </c>
      <c r="B154" t="s">
        <v>3103</v>
      </c>
      <c r="C154" t="s">
        <v>846</v>
      </c>
      <c r="D154" t="s">
        <v>150</v>
      </c>
      <c r="E154" s="17">
        <v>103308</v>
      </c>
      <c r="F154" s="17">
        <v>104485</v>
      </c>
      <c r="G154" s="17">
        <v>106132</v>
      </c>
      <c r="H154" s="17">
        <v>107284</v>
      </c>
      <c r="I154" s="17">
        <v>108913</v>
      </c>
      <c r="J154" s="17">
        <v>109725</v>
      </c>
      <c r="K154" s="17">
        <v>110548</v>
      </c>
      <c r="L154" s="17">
        <v>111731</v>
      </c>
      <c r="M154" s="17">
        <v>112616</v>
      </c>
      <c r="N154" s="17">
        <v>112616</v>
      </c>
      <c r="O154" s="17">
        <v>112790</v>
      </c>
      <c r="P154" s="17">
        <v>112492</v>
      </c>
      <c r="Q154" s="17">
        <v>112585</v>
      </c>
      <c r="R154" s="17">
        <v>112750</v>
      </c>
      <c r="S154" s="17">
        <v>113599</v>
      </c>
      <c r="T154" s="17">
        <v>113916</v>
      </c>
      <c r="U154" s="18">
        <v>118</v>
      </c>
      <c r="V154" s="18">
        <v>117</v>
      </c>
      <c r="W154" s="18">
        <v>116</v>
      </c>
      <c r="X154" s="18">
        <v>150</v>
      </c>
      <c r="Y154" s="18">
        <v>116</v>
      </c>
      <c r="Z154" s="18">
        <v>216</v>
      </c>
      <c r="AA154" s="18">
        <v>329</v>
      </c>
      <c r="AB154" s="18">
        <v>348</v>
      </c>
      <c r="AC154" s="18">
        <v>337</v>
      </c>
      <c r="AD154" s="18">
        <v>493</v>
      </c>
      <c r="AE154" s="18">
        <v>561</v>
      </c>
      <c r="AF154" s="18">
        <v>428</v>
      </c>
      <c r="AG154" s="18">
        <v>363</v>
      </c>
      <c r="AH154" s="18">
        <v>342</v>
      </c>
      <c r="AI154" s="18">
        <v>339</v>
      </c>
      <c r="AJ154" s="18">
        <v>235</v>
      </c>
      <c r="AK154" s="23">
        <v>11.422155108994463</v>
      </c>
      <c r="AL154" s="23">
        <v>11.197779585586447</v>
      </c>
      <c r="AM154" s="23">
        <v>10.929785550069726</v>
      </c>
      <c r="AN154" s="23">
        <v>13.981581596510196</v>
      </c>
      <c r="AO154" s="23">
        <v>10.650702854571998</v>
      </c>
      <c r="AP154" s="23">
        <v>19.685577580314423</v>
      </c>
      <c r="AQ154" s="23">
        <v>29.760827875673915</v>
      </c>
      <c r="AR154" s="23">
        <v>31.146235154075413</v>
      </c>
      <c r="AS154" s="23">
        <v>29.92469986502806</v>
      </c>
      <c r="AT154" s="23">
        <v>43.777083185337787</v>
      </c>
      <c r="AU154" s="23">
        <v>49.738451990424686</v>
      </c>
      <c r="AV154" s="23">
        <v>38.047150019556945</v>
      </c>
      <c r="AW154" s="23">
        <v>32.242305813385443</v>
      </c>
      <c r="AX154" s="23">
        <v>30.332594235033262</v>
      </c>
      <c r="AY154" s="23">
        <v>29.841811987781583</v>
      </c>
      <c r="AZ154" s="23">
        <v>20.62923557709189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3</v>
      </c>
      <c r="BJ154" s="20">
        <v>18</v>
      </c>
      <c r="BK154" s="20">
        <v>23</v>
      </c>
      <c r="BL154" s="20">
        <v>28</v>
      </c>
      <c r="BM154" s="20">
        <v>15</v>
      </c>
      <c r="BN154" s="20">
        <v>21</v>
      </c>
      <c r="BO154" s="20">
        <v>0</v>
      </c>
      <c r="BP154" s="20">
        <v>7</v>
      </c>
      <c r="BQ154" s="20">
        <v>32</v>
      </c>
      <c r="BR154" s="20">
        <v>33</v>
      </c>
      <c r="BS154" s="20">
        <v>30</v>
      </c>
      <c r="BT154" s="20">
        <v>13</v>
      </c>
      <c r="BU154" s="20">
        <v>12</v>
      </c>
      <c r="BV154" s="16">
        <v>3980</v>
      </c>
      <c r="BW154" s="16">
        <v>6214</v>
      </c>
      <c r="BX154" s="16">
        <v>6851</v>
      </c>
      <c r="BY154" s="16">
        <v>10069</v>
      </c>
      <c r="BZ154" s="16">
        <v>10758</v>
      </c>
      <c r="CA154" s="16">
        <v>20779</v>
      </c>
      <c r="CB154" s="16">
        <v>4641</v>
      </c>
      <c r="CC154" s="16">
        <v>6262</v>
      </c>
      <c r="CD154" s="16">
        <v>6231</v>
      </c>
      <c r="CE154" s="16">
        <v>9243</v>
      </c>
      <c r="CF154" s="16">
        <v>9860</v>
      </c>
      <c r="CG154" s="16">
        <v>19028</v>
      </c>
      <c r="CH154" s="21">
        <v>10</v>
      </c>
      <c r="CI154" s="21">
        <v>50</v>
      </c>
      <c r="CJ154" s="21">
        <v>56</v>
      </c>
      <c r="CK154" s="21">
        <v>58</v>
      </c>
      <c r="CL154" s="21">
        <v>28</v>
      </c>
      <c r="CM154" s="21">
        <v>33</v>
      </c>
      <c r="CN154" s="21">
        <v>0</v>
      </c>
      <c r="CO154" s="21">
        <v>108</v>
      </c>
      <c r="CP154" s="21">
        <v>127</v>
      </c>
      <c r="CQ154" s="21">
        <v>0</v>
      </c>
      <c r="CR154" s="21">
        <v>8621</v>
      </c>
      <c r="CS154" s="21">
        <v>12476</v>
      </c>
      <c r="CT154" s="21">
        <v>13082</v>
      </c>
      <c r="CU154" s="21">
        <v>19312</v>
      </c>
      <c r="CV154" s="21">
        <v>20618</v>
      </c>
      <c r="CW154" s="21">
        <v>39807</v>
      </c>
      <c r="CX154" s="21">
        <v>58651</v>
      </c>
      <c r="CY154" s="21">
        <v>55265</v>
      </c>
      <c r="CZ154" s="19">
        <v>92</v>
      </c>
      <c r="DA154" t="s">
        <v>8070</v>
      </c>
      <c r="DB154" t="s">
        <v>9</v>
      </c>
      <c r="DD154">
        <v>19.542205735999275</v>
      </c>
      <c r="DE154">
        <v>21.653509744079386</v>
      </c>
      <c r="DF154">
        <v>2.1113040080801113</v>
      </c>
    </row>
    <row r="155" spans="1:110" x14ac:dyDescent="0.25">
      <c r="A155" t="s">
        <v>1427</v>
      </c>
      <c r="B155" t="s">
        <v>3120</v>
      </c>
      <c r="C155" t="s">
        <v>696</v>
      </c>
      <c r="D155" t="s">
        <v>150</v>
      </c>
      <c r="E155" s="17">
        <v>57327</v>
      </c>
      <c r="F155" s="17">
        <v>58502</v>
      </c>
      <c r="G155" s="17">
        <v>59491</v>
      </c>
      <c r="H155" s="17">
        <v>60855</v>
      </c>
      <c r="I155" s="17">
        <v>61716</v>
      </c>
      <c r="J155" s="17">
        <v>62501</v>
      </c>
      <c r="K155" s="17">
        <v>63808</v>
      </c>
      <c r="L155" s="17">
        <v>64955</v>
      </c>
      <c r="M155" s="17">
        <v>65700</v>
      </c>
      <c r="N155" s="17">
        <v>66195</v>
      </c>
      <c r="O155" s="17">
        <v>66622</v>
      </c>
      <c r="P155" s="17">
        <v>67220</v>
      </c>
      <c r="Q155" s="17">
        <v>67705</v>
      </c>
      <c r="R155" s="17">
        <v>68441</v>
      </c>
      <c r="S155" s="17">
        <v>69302</v>
      </c>
      <c r="T155" s="17">
        <v>70193</v>
      </c>
      <c r="U155" s="18">
        <v>38</v>
      </c>
      <c r="V155" s="18">
        <v>31</v>
      </c>
      <c r="W155" s="18">
        <v>51</v>
      </c>
      <c r="X155" s="18">
        <v>39</v>
      </c>
      <c r="Y155" s="18">
        <v>66</v>
      </c>
      <c r="Z155" s="18">
        <v>112</v>
      </c>
      <c r="AA155" s="18">
        <v>173</v>
      </c>
      <c r="AB155" s="18">
        <v>190</v>
      </c>
      <c r="AC155" s="18">
        <v>242</v>
      </c>
      <c r="AD155" s="18">
        <v>300</v>
      </c>
      <c r="AE155" s="18">
        <v>302</v>
      </c>
      <c r="AF155" s="18">
        <v>281</v>
      </c>
      <c r="AG155" s="18">
        <v>231</v>
      </c>
      <c r="AH155" s="18">
        <v>193</v>
      </c>
      <c r="AI155" s="18">
        <v>200</v>
      </c>
      <c r="AJ155" s="18">
        <v>118</v>
      </c>
      <c r="AK155" s="23">
        <v>6.6286392101453071</v>
      </c>
      <c r="AL155" s="23">
        <v>5.2989641379781887</v>
      </c>
      <c r="AM155" s="23">
        <v>8.5727252861777412</v>
      </c>
      <c r="AN155" s="23">
        <v>6.4086763618437272</v>
      </c>
      <c r="AO155" s="23">
        <v>10.694147384794867</v>
      </c>
      <c r="AP155" s="23">
        <v>17.919713284587445</v>
      </c>
      <c r="AQ155" s="23">
        <v>27.11258776328987</v>
      </c>
      <c r="AR155" s="23">
        <v>29.251019936879377</v>
      </c>
      <c r="AS155" s="23">
        <v>36.834094368340942</v>
      </c>
      <c r="AT155" s="23">
        <v>45.32064355313846</v>
      </c>
      <c r="AU155" s="23">
        <v>45.330371348803702</v>
      </c>
      <c r="AV155" s="23">
        <v>41.80303481106813</v>
      </c>
      <c r="AW155" s="23">
        <v>34.118602761982125</v>
      </c>
      <c r="AX155" s="23">
        <v>28.199471077278236</v>
      </c>
      <c r="AY155" s="23">
        <v>28.859195982799918</v>
      </c>
      <c r="AZ155" s="23">
        <v>16.81079309902697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3</v>
      </c>
      <c r="BJ155" s="20">
        <v>10</v>
      </c>
      <c r="BK155" s="20">
        <v>14</v>
      </c>
      <c r="BL155" s="20">
        <v>12</v>
      </c>
      <c r="BM155" s="20">
        <v>12</v>
      </c>
      <c r="BN155" s="20">
        <v>2</v>
      </c>
      <c r="BO155" s="20">
        <v>0</v>
      </c>
      <c r="BP155" s="20">
        <v>3</v>
      </c>
      <c r="BQ155" s="20">
        <v>18</v>
      </c>
      <c r="BR155" s="20">
        <v>20</v>
      </c>
      <c r="BS155" s="20">
        <v>15</v>
      </c>
      <c r="BT155" s="20">
        <v>5</v>
      </c>
      <c r="BU155" s="20">
        <v>4</v>
      </c>
      <c r="BV155" s="16">
        <v>2839</v>
      </c>
      <c r="BW155" s="16">
        <v>4843</v>
      </c>
      <c r="BX155" s="16">
        <v>6029</v>
      </c>
      <c r="BY155" s="16">
        <v>7011</v>
      </c>
      <c r="BZ155" s="16">
        <v>5763</v>
      </c>
      <c r="CA155" s="16">
        <v>9397</v>
      </c>
      <c r="CB155" s="16">
        <v>3323</v>
      </c>
      <c r="CC155" s="16">
        <v>4450</v>
      </c>
      <c r="CD155" s="16">
        <v>5545</v>
      </c>
      <c r="CE155" s="16">
        <v>7029</v>
      </c>
      <c r="CF155" s="16">
        <v>5616</v>
      </c>
      <c r="CG155" s="16">
        <v>8348</v>
      </c>
      <c r="CH155" s="21">
        <v>6</v>
      </c>
      <c r="CI155" s="21">
        <v>28</v>
      </c>
      <c r="CJ155" s="21">
        <v>34</v>
      </c>
      <c r="CK155" s="21">
        <v>27</v>
      </c>
      <c r="CL155" s="21">
        <v>17</v>
      </c>
      <c r="CM155" s="21">
        <v>6</v>
      </c>
      <c r="CN155" s="21">
        <v>0</v>
      </c>
      <c r="CO155" s="21">
        <v>53</v>
      </c>
      <c r="CP155" s="21">
        <v>65</v>
      </c>
      <c r="CQ155" s="21">
        <v>0</v>
      </c>
      <c r="CR155" s="21">
        <v>6162</v>
      </c>
      <c r="CS155" s="21">
        <v>9293</v>
      </c>
      <c r="CT155" s="21">
        <v>11574</v>
      </c>
      <c r="CU155" s="21">
        <v>14040</v>
      </c>
      <c r="CV155" s="21">
        <v>11379</v>
      </c>
      <c r="CW155" s="21">
        <v>17745</v>
      </c>
      <c r="CX155" s="21">
        <v>35882</v>
      </c>
      <c r="CY155" s="21">
        <v>34311</v>
      </c>
      <c r="CZ155" s="19">
        <v>181</v>
      </c>
      <c r="DA155" t="s">
        <v>8159</v>
      </c>
      <c r="DB155" t="s">
        <v>9</v>
      </c>
      <c r="DD155">
        <v>15.44694121418787</v>
      </c>
      <c r="DE155">
        <v>18.114932278022408</v>
      </c>
      <c r="DF155">
        <v>2.6679910638345383</v>
      </c>
    </row>
    <row r="156" spans="1:110" x14ac:dyDescent="0.25">
      <c r="A156" t="s">
        <v>842</v>
      </c>
      <c r="B156" t="s">
        <v>2933</v>
      </c>
      <c r="C156" t="s">
        <v>58</v>
      </c>
      <c r="D156" t="s">
        <v>211</v>
      </c>
      <c r="E156" s="17">
        <v>245126</v>
      </c>
      <c r="F156" s="17">
        <v>247887</v>
      </c>
      <c r="G156" s="17">
        <v>251583</v>
      </c>
      <c r="H156" s="17">
        <v>255076</v>
      </c>
      <c r="I156" s="17">
        <v>258632</v>
      </c>
      <c r="J156" s="17">
        <v>261203</v>
      </c>
      <c r="K156" s="17">
        <v>263263</v>
      </c>
      <c r="L156" s="17">
        <v>265575</v>
      </c>
      <c r="M156" s="17">
        <v>267304</v>
      </c>
      <c r="N156" s="17">
        <v>268070</v>
      </c>
      <c r="O156" s="17">
        <v>269210</v>
      </c>
      <c r="P156" s="17">
        <v>270707</v>
      </c>
      <c r="Q156" s="17">
        <v>272017</v>
      </c>
      <c r="R156" s="17">
        <v>272607</v>
      </c>
      <c r="S156" s="17">
        <v>273974</v>
      </c>
      <c r="T156" s="17">
        <v>273967</v>
      </c>
      <c r="U156" s="18">
        <v>208</v>
      </c>
      <c r="V156" s="18">
        <v>223</v>
      </c>
      <c r="W156" s="18">
        <v>215</v>
      </c>
      <c r="X156" s="18">
        <v>205</v>
      </c>
      <c r="Y156" s="18">
        <v>231</v>
      </c>
      <c r="Z156" s="18">
        <v>408</v>
      </c>
      <c r="AA156" s="18">
        <v>634</v>
      </c>
      <c r="AB156" s="18">
        <v>645</v>
      </c>
      <c r="AC156" s="18">
        <v>731</v>
      </c>
      <c r="AD156" s="18">
        <v>911</v>
      </c>
      <c r="AE156" s="18">
        <v>901</v>
      </c>
      <c r="AF156" s="18">
        <v>854</v>
      </c>
      <c r="AG156" s="18">
        <v>714</v>
      </c>
      <c r="AH156" s="18">
        <v>577</v>
      </c>
      <c r="AI156" s="18">
        <v>551</v>
      </c>
      <c r="AJ156" s="18">
        <v>498</v>
      </c>
      <c r="AK156" s="23">
        <v>8.4854319819195023</v>
      </c>
      <c r="AL156" s="23">
        <v>8.9960344834541548</v>
      </c>
      <c r="AM156" s="23">
        <v>8.5458874407253269</v>
      </c>
      <c r="AN156" s="23">
        <v>8.0368203986262916</v>
      </c>
      <c r="AO156" s="23">
        <v>8.9316093909493031</v>
      </c>
      <c r="AP156" s="23">
        <v>15.620034991941132</v>
      </c>
      <c r="AQ156" s="23">
        <v>24.082381496830166</v>
      </c>
      <c r="AR156" s="23">
        <v>24.286924597571311</v>
      </c>
      <c r="AS156" s="23">
        <v>27.347140334600304</v>
      </c>
      <c r="AT156" s="23">
        <v>33.983660984071328</v>
      </c>
      <c r="AU156" s="23">
        <v>33.468296125701123</v>
      </c>
      <c r="AV156" s="23">
        <v>31.547023165267248</v>
      </c>
      <c r="AW156" s="23">
        <v>26.248359477532656</v>
      </c>
      <c r="AX156" s="23">
        <v>21.166000873051679</v>
      </c>
      <c r="AY156" s="23">
        <v>20.111397431873097</v>
      </c>
      <c r="AZ156" s="23">
        <v>18.177371727251824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6</v>
      </c>
      <c r="BJ156" s="20">
        <v>45</v>
      </c>
      <c r="BK156" s="20">
        <v>61</v>
      </c>
      <c r="BL156" s="20">
        <v>80</v>
      </c>
      <c r="BM156" s="20">
        <v>34</v>
      </c>
      <c r="BN156" s="20">
        <v>26</v>
      </c>
      <c r="BO156" s="20">
        <v>1</v>
      </c>
      <c r="BP156" s="20">
        <v>14</v>
      </c>
      <c r="BQ156" s="20">
        <v>60</v>
      </c>
      <c r="BR156" s="20">
        <v>64</v>
      </c>
      <c r="BS156" s="20">
        <v>66</v>
      </c>
      <c r="BT156" s="20">
        <v>30</v>
      </c>
      <c r="BU156" s="20">
        <v>11</v>
      </c>
      <c r="BV156" s="16">
        <v>10841</v>
      </c>
      <c r="BW156" s="16">
        <v>15499</v>
      </c>
      <c r="BX156" s="16">
        <v>19857</v>
      </c>
      <c r="BY156" s="16">
        <v>26142</v>
      </c>
      <c r="BZ156" s="16">
        <v>23896</v>
      </c>
      <c r="CA156" s="16">
        <v>44724</v>
      </c>
      <c r="CB156" s="16">
        <v>12471</v>
      </c>
      <c r="CC156" s="16">
        <v>15483</v>
      </c>
      <c r="CD156" s="16">
        <v>18829</v>
      </c>
      <c r="CE156" s="16">
        <v>25384</v>
      </c>
      <c r="CF156" s="16">
        <v>22969</v>
      </c>
      <c r="CG156" s="16">
        <v>37872</v>
      </c>
      <c r="CH156" s="21">
        <v>20</v>
      </c>
      <c r="CI156" s="21">
        <v>105</v>
      </c>
      <c r="CJ156" s="21">
        <v>125</v>
      </c>
      <c r="CK156" s="21">
        <v>146</v>
      </c>
      <c r="CL156" s="21">
        <v>64</v>
      </c>
      <c r="CM156" s="21">
        <v>37</v>
      </c>
      <c r="CN156" s="21">
        <v>1</v>
      </c>
      <c r="CO156" s="21">
        <v>252</v>
      </c>
      <c r="CP156" s="21">
        <v>246</v>
      </c>
      <c r="CQ156" s="21">
        <v>0</v>
      </c>
      <c r="CR156" s="21">
        <v>23312</v>
      </c>
      <c r="CS156" s="21">
        <v>30982</v>
      </c>
      <c r="CT156" s="21">
        <v>38686</v>
      </c>
      <c r="CU156" s="21">
        <v>51526</v>
      </c>
      <c r="CV156" s="21">
        <v>46865</v>
      </c>
      <c r="CW156" s="21">
        <v>82596</v>
      </c>
      <c r="CX156" s="21">
        <v>140959</v>
      </c>
      <c r="CY156" s="21">
        <v>133008</v>
      </c>
      <c r="CZ156" s="19">
        <v>147</v>
      </c>
      <c r="DA156" t="s">
        <v>8125</v>
      </c>
      <c r="DB156" t="s">
        <v>9</v>
      </c>
      <c r="DD156">
        <v>18.946228798267772</v>
      </c>
      <c r="DE156">
        <v>17.451883171702409</v>
      </c>
      <c r="DF156">
        <v>-1.4943456265653623</v>
      </c>
    </row>
    <row r="157" spans="1:110" x14ac:dyDescent="0.25">
      <c r="A157" t="s">
        <v>760</v>
      </c>
      <c r="B157" t="s">
        <v>3155</v>
      </c>
      <c r="C157" t="s">
        <v>140</v>
      </c>
      <c r="D157" t="s">
        <v>70</v>
      </c>
      <c r="E157" s="17">
        <v>78338</v>
      </c>
      <c r="F157" s="17">
        <v>79129</v>
      </c>
      <c r="G157" s="17">
        <v>79541</v>
      </c>
      <c r="H157" s="17">
        <v>81091</v>
      </c>
      <c r="I157" s="17">
        <v>81788</v>
      </c>
      <c r="J157" s="17">
        <v>82594</v>
      </c>
      <c r="K157" s="17">
        <v>83586</v>
      </c>
      <c r="L157" s="17">
        <v>84846</v>
      </c>
      <c r="M157" s="17">
        <v>86312</v>
      </c>
      <c r="N157" s="17">
        <v>87137</v>
      </c>
      <c r="O157" s="17">
        <v>88122</v>
      </c>
      <c r="P157" s="17">
        <v>89046</v>
      </c>
      <c r="Q157" s="17">
        <v>89461</v>
      </c>
      <c r="R157" s="17">
        <v>89975</v>
      </c>
      <c r="S157" s="17">
        <v>90713</v>
      </c>
      <c r="T157" s="17">
        <v>90967</v>
      </c>
      <c r="U157" s="18">
        <v>49</v>
      </c>
      <c r="V157" s="18">
        <v>62</v>
      </c>
      <c r="W157" s="18">
        <v>66</v>
      </c>
      <c r="X157" s="18">
        <v>67</v>
      </c>
      <c r="Y157" s="18">
        <v>83</v>
      </c>
      <c r="Z157" s="18">
        <v>116</v>
      </c>
      <c r="AA157" s="18">
        <v>211</v>
      </c>
      <c r="AB157" s="18">
        <v>209</v>
      </c>
      <c r="AC157" s="18">
        <v>224</v>
      </c>
      <c r="AD157" s="18">
        <v>297</v>
      </c>
      <c r="AE157" s="18">
        <v>259</v>
      </c>
      <c r="AF157" s="18">
        <v>272</v>
      </c>
      <c r="AG157" s="18">
        <v>175</v>
      </c>
      <c r="AH157" s="18">
        <v>174</v>
      </c>
      <c r="AI157" s="18">
        <v>188</v>
      </c>
      <c r="AJ157" s="18">
        <v>122</v>
      </c>
      <c r="AK157" s="23">
        <v>6.2549465138247085</v>
      </c>
      <c r="AL157" s="23">
        <v>7.8353069039163898</v>
      </c>
      <c r="AM157" s="23">
        <v>8.2976075231641548</v>
      </c>
      <c r="AN157" s="23">
        <v>8.2623225758715524</v>
      </c>
      <c r="AO157" s="23">
        <v>10.148187998239349</v>
      </c>
      <c r="AP157" s="23">
        <v>14.044603724241471</v>
      </c>
      <c r="AQ157" s="23">
        <v>25.24346182375039</v>
      </c>
      <c r="AR157" s="23">
        <v>24.632864248167269</v>
      </c>
      <c r="AS157" s="23">
        <v>25.952358884048564</v>
      </c>
      <c r="AT157" s="23">
        <v>34.084258122267237</v>
      </c>
      <c r="AU157" s="23">
        <v>29.391071469099657</v>
      </c>
      <c r="AV157" s="23">
        <v>30.546009927453227</v>
      </c>
      <c r="AW157" s="23">
        <v>19.561596673410758</v>
      </c>
      <c r="AX157" s="23">
        <v>19.338705195887748</v>
      </c>
      <c r="AY157" s="23">
        <v>20.724703184769549</v>
      </c>
      <c r="AZ157" s="23">
        <v>13.411456901953455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2</v>
      </c>
      <c r="BJ157" s="20">
        <v>12</v>
      </c>
      <c r="BK157" s="20">
        <v>18</v>
      </c>
      <c r="BL157" s="20">
        <v>21</v>
      </c>
      <c r="BM157" s="20">
        <v>11</v>
      </c>
      <c r="BN157" s="20">
        <v>4</v>
      </c>
      <c r="BO157" s="20">
        <v>0</v>
      </c>
      <c r="BP157" s="20">
        <v>5</v>
      </c>
      <c r="BQ157" s="20">
        <v>11</v>
      </c>
      <c r="BR157" s="20">
        <v>10</v>
      </c>
      <c r="BS157" s="20">
        <v>17</v>
      </c>
      <c r="BT157" s="20">
        <v>10</v>
      </c>
      <c r="BU157" s="20">
        <v>1</v>
      </c>
      <c r="BV157" s="16">
        <v>4328</v>
      </c>
      <c r="BW157" s="16">
        <v>7008</v>
      </c>
      <c r="BX157" s="16">
        <v>7158</v>
      </c>
      <c r="BY157" s="16">
        <v>8708</v>
      </c>
      <c r="BZ157" s="16">
        <v>6855</v>
      </c>
      <c r="CA157" s="16">
        <v>11755</v>
      </c>
      <c r="CB157" s="16">
        <v>4772</v>
      </c>
      <c r="CC157" s="16">
        <v>7454</v>
      </c>
      <c r="CD157" s="16">
        <v>7455</v>
      </c>
      <c r="CE157" s="16">
        <v>8721</v>
      </c>
      <c r="CF157" s="16">
        <v>7034</v>
      </c>
      <c r="CG157" s="16">
        <v>9719</v>
      </c>
      <c r="CH157" s="21">
        <v>7</v>
      </c>
      <c r="CI157" s="21">
        <v>23</v>
      </c>
      <c r="CJ157" s="21">
        <v>28</v>
      </c>
      <c r="CK157" s="21">
        <v>38</v>
      </c>
      <c r="CL157" s="21">
        <v>21</v>
      </c>
      <c r="CM157" s="21">
        <v>5</v>
      </c>
      <c r="CN157" s="21">
        <v>0</v>
      </c>
      <c r="CO157" s="21">
        <v>68</v>
      </c>
      <c r="CP157" s="21">
        <v>54</v>
      </c>
      <c r="CQ157" s="21">
        <v>0</v>
      </c>
      <c r="CR157" s="21">
        <v>9100</v>
      </c>
      <c r="CS157" s="21">
        <v>14462</v>
      </c>
      <c r="CT157" s="21">
        <v>14613</v>
      </c>
      <c r="CU157" s="21">
        <v>17429</v>
      </c>
      <c r="CV157" s="21">
        <v>13889</v>
      </c>
      <c r="CW157" s="21">
        <v>21474</v>
      </c>
      <c r="CX157" s="21">
        <v>45812</v>
      </c>
      <c r="CY157" s="21">
        <v>45155</v>
      </c>
      <c r="CZ157" s="19">
        <v>266</v>
      </c>
      <c r="DA157" t="s">
        <v>8244</v>
      </c>
      <c r="DB157" t="s">
        <v>8481</v>
      </c>
      <c r="DD157">
        <v>15.059240394197762</v>
      </c>
      <c r="DE157">
        <v>11.787304636339824</v>
      </c>
      <c r="DF157">
        <v>-3.2719357578579373</v>
      </c>
    </row>
    <row r="158" spans="1:110" x14ac:dyDescent="0.25">
      <c r="A158" t="s">
        <v>326</v>
      </c>
      <c r="B158" t="s">
        <v>3022</v>
      </c>
      <c r="C158" t="s">
        <v>305</v>
      </c>
      <c r="D158" t="s">
        <v>278</v>
      </c>
      <c r="E158" s="17">
        <v>71254</v>
      </c>
      <c r="F158" s="17">
        <v>71711</v>
      </c>
      <c r="G158" s="17">
        <v>72492</v>
      </c>
      <c r="H158" s="17">
        <v>73628</v>
      </c>
      <c r="I158" s="17">
        <v>75155</v>
      </c>
      <c r="J158" s="17">
        <v>76690</v>
      </c>
      <c r="K158" s="17">
        <v>77692</v>
      </c>
      <c r="L158" s="17">
        <v>78470</v>
      </c>
      <c r="M158" s="17">
        <v>79153</v>
      </c>
      <c r="N158" s="17">
        <v>79075</v>
      </c>
      <c r="O158" s="17">
        <v>79458</v>
      </c>
      <c r="P158" s="17">
        <v>80172</v>
      </c>
      <c r="Q158" s="17">
        <v>80676</v>
      </c>
      <c r="R158" s="17">
        <v>81028</v>
      </c>
      <c r="S158" s="17">
        <v>81814</v>
      </c>
      <c r="T158" s="17">
        <v>82541</v>
      </c>
      <c r="U158" s="18">
        <v>67</v>
      </c>
      <c r="V158" s="18">
        <v>47</v>
      </c>
      <c r="W158" s="18">
        <v>65</v>
      </c>
      <c r="X158" s="18">
        <v>108</v>
      </c>
      <c r="Y158" s="18">
        <v>143</v>
      </c>
      <c r="Z158" s="18">
        <v>216</v>
      </c>
      <c r="AA158" s="18">
        <v>304</v>
      </c>
      <c r="AB158" s="18">
        <v>220</v>
      </c>
      <c r="AC158" s="18">
        <v>242</v>
      </c>
      <c r="AD158" s="18">
        <v>344</v>
      </c>
      <c r="AE158" s="18">
        <v>306</v>
      </c>
      <c r="AF158" s="18">
        <v>285</v>
      </c>
      <c r="AG158" s="18">
        <v>225</v>
      </c>
      <c r="AH158" s="18">
        <v>231</v>
      </c>
      <c r="AI158" s="18">
        <v>205</v>
      </c>
      <c r="AJ158" s="18">
        <v>199</v>
      </c>
      <c r="AK158" s="23">
        <v>9.4029808852836343</v>
      </c>
      <c r="AL158" s="23">
        <v>6.5540851473274664</v>
      </c>
      <c r="AM158" s="23">
        <v>8.9665066490095455</v>
      </c>
      <c r="AN158" s="23">
        <v>14.668332699516489</v>
      </c>
      <c r="AO158" s="23">
        <v>19.027343490120419</v>
      </c>
      <c r="AP158" s="23">
        <v>28.165340983179032</v>
      </c>
      <c r="AQ158" s="23">
        <v>39.128867837100344</v>
      </c>
      <c r="AR158" s="23">
        <v>28.036192175353637</v>
      </c>
      <c r="AS158" s="23">
        <v>30.573699038570869</v>
      </c>
      <c r="AT158" s="23">
        <v>43.503003477711033</v>
      </c>
      <c r="AU158" s="23">
        <v>38.510911424903725</v>
      </c>
      <c r="AV158" s="23">
        <v>35.548570573267476</v>
      </c>
      <c r="AW158" s="23">
        <v>27.889335118250781</v>
      </c>
      <c r="AX158" s="23">
        <v>28.508663671817146</v>
      </c>
      <c r="AY158" s="23">
        <v>25.056836238296622</v>
      </c>
      <c r="AZ158" s="23">
        <v>24.109230564204456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6</v>
      </c>
      <c r="BJ158" s="20">
        <v>18</v>
      </c>
      <c r="BK158" s="20">
        <v>25</v>
      </c>
      <c r="BL158" s="20">
        <v>20</v>
      </c>
      <c r="BM158" s="20">
        <v>18</v>
      </c>
      <c r="BN158" s="20">
        <v>7</v>
      </c>
      <c r="BO158" s="20">
        <v>0</v>
      </c>
      <c r="BP158" s="20">
        <v>3</v>
      </c>
      <c r="BQ158" s="20">
        <v>29</v>
      </c>
      <c r="BR158" s="20">
        <v>26</v>
      </c>
      <c r="BS158" s="20">
        <v>31</v>
      </c>
      <c r="BT158" s="20">
        <v>11</v>
      </c>
      <c r="BU158" s="20">
        <v>5</v>
      </c>
      <c r="BV158" s="16">
        <v>3988</v>
      </c>
      <c r="BW158" s="16">
        <v>5887</v>
      </c>
      <c r="BX158" s="16">
        <v>6172</v>
      </c>
      <c r="BY158" s="16">
        <v>6948</v>
      </c>
      <c r="BZ158" s="16">
        <v>6321</v>
      </c>
      <c r="CA158" s="16">
        <v>13988</v>
      </c>
      <c r="CB158" s="16">
        <v>4410</v>
      </c>
      <c r="CC158" s="16">
        <v>5815</v>
      </c>
      <c r="CD158" s="16">
        <v>5817</v>
      </c>
      <c r="CE158" s="16">
        <v>6691</v>
      </c>
      <c r="CF158" s="16">
        <v>5654</v>
      </c>
      <c r="CG158" s="16">
        <v>10850</v>
      </c>
      <c r="CH158" s="21">
        <v>9</v>
      </c>
      <c r="CI158" s="21">
        <v>47</v>
      </c>
      <c r="CJ158" s="21">
        <v>51</v>
      </c>
      <c r="CK158" s="21">
        <v>51</v>
      </c>
      <c r="CL158" s="21">
        <v>29</v>
      </c>
      <c r="CM158" s="21">
        <v>12</v>
      </c>
      <c r="CN158" s="21">
        <v>0</v>
      </c>
      <c r="CO158" s="21">
        <v>94</v>
      </c>
      <c r="CP158" s="21">
        <v>105</v>
      </c>
      <c r="CQ158" s="21">
        <v>0</v>
      </c>
      <c r="CR158" s="21">
        <v>8398</v>
      </c>
      <c r="CS158" s="21">
        <v>11702</v>
      </c>
      <c r="CT158" s="21">
        <v>11989</v>
      </c>
      <c r="CU158" s="21">
        <v>13639</v>
      </c>
      <c r="CV158" s="21">
        <v>11975</v>
      </c>
      <c r="CW158" s="21">
        <v>24838</v>
      </c>
      <c r="CX158" s="21">
        <v>43304</v>
      </c>
      <c r="CY158" s="21">
        <v>39237</v>
      </c>
      <c r="CZ158" s="19">
        <v>46</v>
      </c>
      <c r="DA158" t="s">
        <v>8034</v>
      </c>
      <c r="DB158" t="s">
        <v>8480</v>
      </c>
      <c r="DD158">
        <v>23.956979381706041</v>
      </c>
      <c r="DE158">
        <v>24.247182708294847</v>
      </c>
      <c r="DF158">
        <v>0.29020332658880577</v>
      </c>
    </row>
    <row r="159" spans="1:110" x14ac:dyDescent="0.25">
      <c r="A159" t="s">
        <v>2392</v>
      </c>
      <c r="B159" t="s">
        <v>3051</v>
      </c>
      <c r="C159" t="s">
        <v>276</v>
      </c>
      <c r="D159" t="s">
        <v>278</v>
      </c>
      <c r="E159" s="17">
        <v>88440</v>
      </c>
      <c r="F159" s="17">
        <v>88878</v>
      </c>
      <c r="G159" s="17">
        <v>89451</v>
      </c>
      <c r="H159" s="17">
        <v>89989</v>
      </c>
      <c r="I159" s="17">
        <v>90514</v>
      </c>
      <c r="J159" s="17">
        <v>91629</v>
      </c>
      <c r="K159" s="17">
        <v>92941</v>
      </c>
      <c r="L159" s="17">
        <v>94108</v>
      </c>
      <c r="M159" s="17">
        <v>94930</v>
      </c>
      <c r="N159" s="17">
        <v>96058</v>
      </c>
      <c r="O159" s="17">
        <v>97549</v>
      </c>
      <c r="P159" s="17">
        <v>98794</v>
      </c>
      <c r="Q159" s="17">
        <v>99432</v>
      </c>
      <c r="R159" s="17">
        <v>100232</v>
      </c>
      <c r="S159" s="17">
        <v>101132</v>
      </c>
      <c r="T159" s="17">
        <v>101369</v>
      </c>
      <c r="U159" s="18">
        <v>43</v>
      </c>
      <c r="V159" s="18">
        <v>51</v>
      </c>
      <c r="W159" s="18">
        <v>47</v>
      </c>
      <c r="X159" s="18">
        <v>52</v>
      </c>
      <c r="Y159" s="18">
        <v>92</v>
      </c>
      <c r="Z159" s="18">
        <v>142</v>
      </c>
      <c r="AA159" s="18">
        <v>259</v>
      </c>
      <c r="AB159" s="18">
        <v>227</v>
      </c>
      <c r="AC159" s="18">
        <v>254</v>
      </c>
      <c r="AD159" s="18">
        <v>302</v>
      </c>
      <c r="AE159" s="18">
        <v>258</v>
      </c>
      <c r="AF159" s="18">
        <v>255</v>
      </c>
      <c r="AG159" s="18">
        <v>200</v>
      </c>
      <c r="AH159" s="18">
        <v>229</v>
      </c>
      <c r="AI159" s="18">
        <v>167</v>
      </c>
      <c r="AJ159" s="18">
        <v>132</v>
      </c>
      <c r="AK159" s="23">
        <v>4.8620533695160555</v>
      </c>
      <c r="AL159" s="23">
        <v>5.7382029298589083</v>
      </c>
      <c r="AM159" s="23">
        <v>5.2542732892868722</v>
      </c>
      <c r="AN159" s="23">
        <v>5.7784840369378481</v>
      </c>
      <c r="AO159" s="23">
        <v>10.164173498022405</v>
      </c>
      <c r="AP159" s="23">
        <v>15.49727706293859</v>
      </c>
      <c r="AQ159" s="23">
        <v>27.867141519888964</v>
      </c>
      <c r="AR159" s="23">
        <v>24.121222425298591</v>
      </c>
      <c r="AS159" s="23">
        <v>26.756557463394081</v>
      </c>
      <c r="AT159" s="23">
        <v>31.439338732848903</v>
      </c>
      <c r="AU159" s="23">
        <v>26.448246522260604</v>
      </c>
      <c r="AV159" s="23">
        <v>25.8112840860781</v>
      </c>
      <c r="AW159" s="23">
        <v>20.114248933944808</v>
      </c>
      <c r="AX159" s="23">
        <v>22.846994971665733</v>
      </c>
      <c r="AY159" s="23">
        <v>16.513072024680614</v>
      </c>
      <c r="AZ159" s="23">
        <v>13.021732482317081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4</v>
      </c>
      <c r="BI159" s="20">
        <v>4</v>
      </c>
      <c r="BJ159" s="20">
        <v>12</v>
      </c>
      <c r="BK159" s="20">
        <v>16</v>
      </c>
      <c r="BL159" s="20">
        <v>17</v>
      </c>
      <c r="BM159" s="20">
        <v>5</v>
      </c>
      <c r="BN159" s="20">
        <v>4</v>
      </c>
      <c r="BO159" s="20">
        <v>1</v>
      </c>
      <c r="BP159" s="20">
        <v>1</v>
      </c>
      <c r="BQ159" s="20">
        <v>17</v>
      </c>
      <c r="BR159" s="20">
        <v>21</v>
      </c>
      <c r="BS159" s="20">
        <v>17</v>
      </c>
      <c r="BT159" s="20">
        <v>9</v>
      </c>
      <c r="BU159" s="20">
        <v>4</v>
      </c>
      <c r="BV159" s="16">
        <v>4611</v>
      </c>
      <c r="BW159" s="16">
        <v>8217</v>
      </c>
      <c r="BX159" s="16">
        <v>8916</v>
      </c>
      <c r="BY159" s="16">
        <v>9738</v>
      </c>
      <c r="BZ159" s="16">
        <v>7883</v>
      </c>
      <c r="CA159" s="16">
        <v>13071</v>
      </c>
      <c r="CB159" s="16">
        <v>4746</v>
      </c>
      <c r="CC159" s="16">
        <v>7766</v>
      </c>
      <c r="CD159" s="16">
        <v>8423</v>
      </c>
      <c r="CE159" s="16">
        <v>9251</v>
      </c>
      <c r="CF159" s="16">
        <v>7812</v>
      </c>
      <c r="CG159" s="16">
        <v>10935</v>
      </c>
      <c r="CH159" s="21">
        <v>5</v>
      </c>
      <c r="CI159" s="21">
        <v>29</v>
      </c>
      <c r="CJ159" s="21">
        <v>37</v>
      </c>
      <c r="CK159" s="21">
        <v>34</v>
      </c>
      <c r="CL159" s="21">
        <v>14</v>
      </c>
      <c r="CM159" s="21">
        <v>8</v>
      </c>
      <c r="CN159" s="21">
        <v>5</v>
      </c>
      <c r="CO159" s="21">
        <v>62</v>
      </c>
      <c r="CP159" s="21">
        <v>70</v>
      </c>
      <c r="CQ159" s="21">
        <v>0</v>
      </c>
      <c r="CR159" s="21">
        <v>9357</v>
      </c>
      <c r="CS159" s="21">
        <v>15983</v>
      </c>
      <c r="CT159" s="21">
        <v>17339</v>
      </c>
      <c r="CU159" s="21">
        <v>18989</v>
      </c>
      <c r="CV159" s="21">
        <v>15695</v>
      </c>
      <c r="CW159" s="21">
        <v>24006</v>
      </c>
      <c r="CX159" s="21">
        <v>52436</v>
      </c>
      <c r="CY159" s="21">
        <v>48933</v>
      </c>
      <c r="CZ159" s="19">
        <v>277</v>
      </c>
      <c r="DA159" t="s">
        <v>8255</v>
      </c>
      <c r="DB159" t="s">
        <v>8481</v>
      </c>
      <c r="DD159">
        <v>12.67038603805203</v>
      </c>
      <c r="DE159">
        <v>13.349607140132735</v>
      </c>
      <c r="DF159">
        <v>0.67922110208070485</v>
      </c>
    </row>
    <row r="160" spans="1:110" x14ac:dyDescent="0.25">
      <c r="A160" t="s">
        <v>428</v>
      </c>
      <c r="B160" t="s">
        <v>2995</v>
      </c>
      <c r="C160" t="s">
        <v>425</v>
      </c>
      <c r="D160" t="s">
        <v>199</v>
      </c>
      <c r="E160" s="17">
        <v>39275</v>
      </c>
      <c r="F160" s="17">
        <v>39656</v>
      </c>
      <c r="G160" s="17">
        <v>40020</v>
      </c>
      <c r="H160" s="17">
        <v>40608</v>
      </c>
      <c r="I160" s="17">
        <v>41170</v>
      </c>
      <c r="J160" s="17">
        <v>41486</v>
      </c>
      <c r="K160" s="17">
        <v>41705</v>
      </c>
      <c r="L160" s="17">
        <v>42092</v>
      </c>
      <c r="M160" s="17">
        <v>42363</v>
      </c>
      <c r="N160" s="17">
        <v>42630</v>
      </c>
      <c r="O160" s="17">
        <v>42820</v>
      </c>
      <c r="P160" s="17">
        <v>42803</v>
      </c>
      <c r="Q160" s="17">
        <v>43076</v>
      </c>
      <c r="R160" s="17">
        <v>43054</v>
      </c>
      <c r="S160" s="17">
        <v>43216</v>
      </c>
      <c r="T160" s="17">
        <v>43285</v>
      </c>
      <c r="U160" s="18">
        <v>22</v>
      </c>
      <c r="V160" s="18">
        <v>30</v>
      </c>
      <c r="W160" s="18">
        <v>32</v>
      </c>
      <c r="X160" s="18">
        <v>37</v>
      </c>
      <c r="Y160" s="18">
        <v>27</v>
      </c>
      <c r="Z160" s="18">
        <v>47</v>
      </c>
      <c r="AA160" s="18">
        <v>61</v>
      </c>
      <c r="AB160" s="18">
        <v>75</v>
      </c>
      <c r="AC160" s="18">
        <v>75</v>
      </c>
      <c r="AD160" s="18">
        <v>86</v>
      </c>
      <c r="AE160" s="18">
        <v>84</v>
      </c>
      <c r="AF160" s="18">
        <v>106</v>
      </c>
      <c r="AG160" s="18">
        <v>73</v>
      </c>
      <c r="AH160" s="18">
        <v>75</v>
      </c>
      <c r="AI160" s="18">
        <v>75</v>
      </c>
      <c r="AJ160" s="18">
        <v>44</v>
      </c>
      <c r="AK160" s="23">
        <v>5.6015276893698287</v>
      </c>
      <c r="AL160" s="23">
        <v>7.5650595118014925</v>
      </c>
      <c r="AM160" s="23">
        <v>7.9960019990004998</v>
      </c>
      <c r="AN160" s="23">
        <v>9.11150512214342</v>
      </c>
      <c r="AO160" s="23">
        <v>6.5581734272528536</v>
      </c>
      <c r="AP160" s="23">
        <v>11.329123077664756</v>
      </c>
      <c r="AQ160" s="23">
        <v>14.626543579906487</v>
      </c>
      <c r="AR160" s="23">
        <v>17.818112705502234</v>
      </c>
      <c r="AS160" s="23">
        <v>17.704128602790171</v>
      </c>
      <c r="AT160" s="23">
        <v>20.17358667604973</v>
      </c>
      <c r="AU160" s="23">
        <v>19.617001401214385</v>
      </c>
      <c r="AV160" s="23">
        <v>24.764619302385348</v>
      </c>
      <c r="AW160" s="23">
        <v>16.946791716965361</v>
      </c>
      <c r="AX160" s="23">
        <v>17.419984205880986</v>
      </c>
      <c r="AY160" s="23">
        <v>17.354683450573862</v>
      </c>
      <c r="AZ160" s="23">
        <v>10.165184243964422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1</v>
      </c>
      <c r="BJ160" s="20">
        <v>2</v>
      </c>
      <c r="BK160" s="20">
        <v>7</v>
      </c>
      <c r="BL160" s="20">
        <v>4</v>
      </c>
      <c r="BM160" s="20">
        <v>2</v>
      </c>
      <c r="BN160" s="20">
        <v>3</v>
      </c>
      <c r="BO160" s="20">
        <v>0</v>
      </c>
      <c r="BP160" s="20">
        <v>1</v>
      </c>
      <c r="BQ160" s="20">
        <v>6</v>
      </c>
      <c r="BR160" s="20">
        <v>5</v>
      </c>
      <c r="BS160" s="20">
        <v>9</v>
      </c>
      <c r="BT160" s="20">
        <v>3</v>
      </c>
      <c r="BU160" s="20">
        <v>1</v>
      </c>
      <c r="BV160" s="16">
        <v>1595</v>
      </c>
      <c r="BW160" s="16">
        <v>2348</v>
      </c>
      <c r="BX160" s="16">
        <v>2926</v>
      </c>
      <c r="BY160" s="16">
        <v>4273</v>
      </c>
      <c r="BZ160" s="16">
        <v>3933</v>
      </c>
      <c r="CA160" s="16">
        <v>7043</v>
      </c>
      <c r="CB160" s="16">
        <v>1900</v>
      </c>
      <c r="CC160" s="16">
        <v>2498</v>
      </c>
      <c r="CD160" s="16">
        <v>2609</v>
      </c>
      <c r="CE160" s="16">
        <v>4088</v>
      </c>
      <c r="CF160" s="16">
        <v>3907</v>
      </c>
      <c r="CG160" s="16">
        <v>6165</v>
      </c>
      <c r="CH160" s="21">
        <v>2</v>
      </c>
      <c r="CI160" s="21">
        <v>8</v>
      </c>
      <c r="CJ160" s="21">
        <v>12</v>
      </c>
      <c r="CK160" s="21">
        <v>13</v>
      </c>
      <c r="CL160" s="21">
        <v>5</v>
      </c>
      <c r="CM160" s="21">
        <v>4</v>
      </c>
      <c r="CN160" s="21">
        <v>0</v>
      </c>
      <c r="CO160" s="21">
        <v>19</v>
      </c>
      <c r="CP160" s="21">
        <v>25</v>
      </c>
      <c r="CQ160" s="21">
        <v>0</v>
      </c>
      <c r="CR160" s="21">
        <v>3495</v>
      </c>
      <c r="CS160" s="21">
        <v>4846</v>
      </c>
      <c r="CT160" s="21">
        <v>5535</v>
      </c>
      <c r="CU160" s="21">
        <v>8361</v>
      </c>
      <c r="CV160" s="21">
        <v>7840</v>
      </c>
      <c r="CW160" s="21">
        <v>13208</v>
      </c>
      <c r="CX160" s="21">
        <v>22118</v>
      </c>
      <c r="CY160" s="21">
        <v>21167</v>
      </c>
      <c r="CZ160" s="19">
        <v>323</v>
      </c>
      <c r="DA160" t="s">
        <v>8301</v>
      </c>
      <c r="DB160" t="s">
        <v>8481</v>
      </c>
      <c r="DD160">
        <v>8.9762365946992961</v>
      </c>
      <c r="DE160">
        <v>11.303011122162943</v>
      </c>
      <c r="DF160">
        <v>2.3267745274636464</v>
      </c>
    </row>
    <row r="161" spans="1:110" x14ac:dyDescent="0.25">
      <c r="A161" t="s">
        <v>1298</v>
      </c>
      <c r="B161" t="s">
        <v>3170</v>
      </c>
      <c r="C161" t="s">
        <v>642</v>
      </c>
      <c r="D161" t="s">
        <v>278</v>
      </c>
      <c r="E161" s="17">
        <v>94621</v>
      </c>
      <c r="F161" s="17">
        <v>94747</v>
      </c>
      <c r="G161" s="17">
        <v>95584</v>
      </c>
      <c r="H161" s="17">
        <v>96515</v>
      </c>
      <c r="I161" s="17">
        <v>96816</v>
      </c>
      <c r="J161" s="17">
        <v>97969</v>
      </c>
      <c r="K161" s="17">
        <v>98885</v>
      </c>
      <c r="L161" s="17">
        <v>99530</v>
      </c>
      <c r="M161" s="17">
        <v>99664</v>
      </c>
      <c r="N161" s="17">
        <v>99489</v>
      </c>
      <c r="O161" s="17">
        <v>99935</v>
      </c>
      <c r="P161" s="17">
        <v>100140</v>
      </c>
      <c r="Q161" s="17">
        <v>99756</v>
      </c>
      <c r="R161" s="17">
        <v>99750</v>
      </c>
      <c r="S161" s="17">
        <v>99951</v>
      </c>
      <c r="T161" s="17">
        <v>99557</v>
      </c>
      <c r="U161" s="18">
        <v>34</v>
      </c>
      <c r="V161" s="18">
        <v>31</v>
      </c>
      <c r="W161" s="18">
        <v>36</v>
      </c>
      <c r="X161" s="18">
        <v>62</v>
      </c>
      <c r="Y161" s="18">
        <v>102</v>
      </c>
      <c r="Z161" s="18">
        <v>125</v>
      </c>
      <c r="AA161" s="18">
        <v>185</v>
      </c>
      <c r="AB161" s="18">
        <v>171</v>
      </c>
      <c r="AC161" s="18">
        <v>158</v>
      </c>
      <c r="AD161" s="18">
        <v>178</v>
      </c>
      <c r="AE161" s="18">
        <v>164</v>
      </c>
      <c r="AF161" s="18">
        <v>153</v>
      </c>
      <c r="AG161" s="18">
        <v>150</v>
      </c>
      <c r="AH161" s="18">
        <v>138</v>
      </c>
      <c r="AI161" s="18">
        <v>121</v>
      </c>
      <c r="AJ161" s="18">
        <v>92</v>
      </c>
      <c r="AK161" s="23">
        <v>3.5932826750932665</v>
      </c>
      <c r="AL161" s="23">
        <v>3.2718714048993638</v>
      </c>
      <c r="AM161" s="23">
        <v>3.7663207231335791</v>
      </c>
      <c r="AN161" s="23">
        <v>6.4238719370046109</v>
      </c>
      <c r="AO161" s="23">
        <v>10.535448686167575</v>
      </c>
      <c r="AP161" s="23">
        <v>12.759138094703426</v>
      </c>
      <c r="AQ161" s="23">
        <v>18.708600900035393</v>
      </c>
      <c r="AR161" s="23">
        <v>17.180749522756958</v>
      </c>
      <c r="AS161" s="23">
        <v>15.853266977042864</v>
      </c>
      <c r="AT161" s="23">
        <v>17.891425182683513</v>
      </c>
      <c r="AU161" s="23">
        <v>16.410666933506779</v>
      </c>
      <c r="AV161" s="23">
        <v>15.278609946075493</v>
      </c>
      <c r="AW161" s="23">
        <v>15.03668952243474</v>
      </c>
      <c r="AX161" s="23">
        <v>13.834586466165414</v>
      </c>
      <c r="AY161" s="23">
        <v>12.10593190663425</v>
      </c>
      <c r="AZ161" s="23">
        <v>9.2409373524714482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1</v>
      </c>
      <c r="BJ161" s="20">
        <v>6</v>
      </c>
      <c r="BK161" s="20">
        <v>12</v>
      </c>
      <c r="BL161" s="20">
        <v>17</v>
      </c>
      <c r="BM161" s="20">
        <v>8</v>
      </c>
      <c r="BN161" s="20">
        <v>5</v>
      </c>
      <c r="BO161" s="20">
        <v>0</v>
      </c>
      <c r="BP161" s="20">
        <v>3</v>
      </c>
      <c r="BQ161" s="20">
        <v>6</v>
      </c>
      <c r="BR161" s="20">
        <v>12</v>
      </c>
      <c r="BS161" s="20">
        <v>11</v>
      </c>
      <c r="BT161" s="20">
        <v>8</v>
      </c>
      <c r="BU161" s="20">
        <v>3</v>
      </c>
      <c r="BV161" s="16">
        <v>3414</v>
      </c>
      <c r="BW161" s="16">
        <v>6429</v>
      </c>
      <c r="BX161" s="16">
        <v>10795</v>
      </c>
      <c r="BY161" s="16">
        <v>10820</v>
      </c>
      <c r="BZ161" s="16">
        <v>7772</v>
      </c>
      <c r="CA161" s="16">
        <v>13262</v>
      </c>
      <c r="CB161" s="16">
        <v>3524</v>
      </c>
      <c r="CC161" s="16">
        <v>5458</v>
      </c>
      <c r="CD161" s="16">
        <v>9937</v>
      </c>
      <c r="CE161" s="16">
        <v>10458</v>
      </c>
      <c r="CF161" s="16">
        <v>7226</v>
      </c>
      <c r="CG161" s="16">
        <v>10462</v>
      </c>
      <c r="CH161" s="21">
        <v>4</v>
      </c>
      <c r="CI161" s="21">
        <v>12</v>
      </c>
      <c r="CJ161" s="21">
        <v>24</v>
      </c>
      <c r="CK161" s="21">
        <v>28</v>
      </c>
      <c r="CL161" s="21">
        <v>16</v>
      </c>
      <c r="CM161" s="21">
        <v>8</v>
      </c>
      <c r="CN161" s="21">
        <v>0</v>
      </c>
      <c r="CO161" s="21">
        <v>49</v>
      </c>
      <c r="CP161" s="21">
        <v>43</v>
      </c>
      <c r="CQ161" s="21">
        <v>0</v>
      </c>
      <c r="CR161" s="21">
        <v>6938</v>
      </c>
      <c r="CS161" s="21">
        <v>11887</v>
      </c>
      <c r="CT161" s="21">
        <v>20732</v>
      </c>
      <c r="CU161" s="21">
        <v>21278</v>
      </c>
      <c r="CV161" s="21">
        <v>14998</v>
      </c>
      <c r="CW161" s="21">
        <v>23724</v>
      </c>
      <c r="CX161" s="21">
        <v>52492</v>
      </c>
      <c r="CY161" s="21">
        <v>47065</v>
      </c>
      <c r="CZ161" s="19">
        <v>334</v>
      </c>
      <c r="DA161" t="s">
        <v>8312</v>
      </c>
      <c r="DB161" t="s">
        <v>8481</v>
      </c>
      <c r="DD161">
        <v>10.411133538723043</v>
      </c>
      <c r="DE161">
        <v>8.1917244532500195</v>
      </c>
      <c r="DF161">
        <v>-2.2194090854730231</v>
      </c>
    </row>
    <row r="162" spans="1:110" x14ac:dyDescent="0.25">
      <c r="A162" t="s">
        <v>972</v>
      </c>
      <c r="B162" t="s">
        <v>3252</v>
      </c>
      <c r="C162" t="s">
        <v>3369</v>
      </c>
      <c r="D162" t="s">
        <v>355</v>
      </c>
      <c r="E162" s="17">
        <v>210225</v>
      </c>
      <c r="F162" s="17">
        <v>212242</v>
      </c>
      <c r="G162" s="17">
        <v>214661</v>
      </c>
      <c r="H162" s="17">
        <v>214995</v>
      </c>
      <c r="I162" s="17">
        <v>214601</v>
      </c>
      <c r="J162" s="17">
        <v>215850</v>
      </c>
      <c r="K162" s="17">
        <v>217066</v>
      </c>
      <c r="L162" s="17">
        <v>219461</v>
      </c>
      <c r="M162" s="17">
        <v>223467</v>
      </c>
      <c r="N162" s="17">
        <v>226407</v>
      </c>
      <c r="O162" s="17">
        <v>230365</v>
      </c>
      <c r="P162" s="17">
        <v>235049</v>
      </c>
      <c r="Q162" s="17">
        <v>237166</v>
      </c>
      <c r="R162" s="17">
        <v>239600</v>
      </c>
      <c r="S162" s="17">
        <v>242575</v>
      </c>
      <c r="T162" s="17">
        <v>245269</v>
      </c>
      <c r="U162" s="18">
        <v>67</v>
      </c>
      <c r="V162" s="18">
        <v>85</v>
      </c>
      <c r="W162" s="18">
        <v>91</v>
      </c>
      <c r="X162" s="18">
        <v>102</v>
      </c>
      <c r="Y162" s="18">
        <v>155</v>
      </c>
      <c r="Z162" s="18">
        <v>186</v>
      </c>
      <c r="AA162" s="18">
        <v>369</v>
      </c>
      <c r="AB162" s="18">
        <v>429</v>
      </c>
      <c r="AC162" s="18">
        <v>365</v>
      </c>
      <c r="AD162" s="18">
        <v>466</v>
      </c>
      <c r="AE162" s="18">
        <v>451</v>
      </c>
      <c r="AF162" s="18">
        <v>401</v>
      </c>
      <c r="AG162" s="18">
        <v>372</v>
      </c>
      <c r="AH162" s="18">
        <v>336</v>
      </c>
      <c r="AI162" s="18">
        <v>381</v>
      </c>
      <c r="AJ162" s="18">
        <v>317</v>
      </c>
      <c r="AK162" s="23">
        <v>3.1870614817457485</v>
      </c>
      <c r="AL162" s="23">
        <v>4.004862374082415</v>
      </c>
      <c r="AM162" s="23">
        <v>4.2392423402481123</v>
      </c>
      <c r="AN162" s="23">
        <v>4.7442963789855579</v>
      </c>
      <c r="AO162" s="23">
        <v>7.2227063247608356</v>
      </c>
      <c r="AP162" s="23">
        <v>8.6170952050034746</v>
      </c>
      <c r="AQ162" s="23">
        <v>16.999437958961789</v>
      </c>
      <c r="AR162" s="23">
        <v>19.547892336223747</v>
      </c>
      <c r="AS162" s="23">
        <v>16.333507855746038</v>
      </c>
      <c r="AT162" s="23">
        <v>20.582402487555598</v>
      </c>
      <c r="AU162" s="23">
        <v>19.5776268096282</v>
      </c>
      <c r="AV162" s="23">
        <v>17.060272538917417</v>
      </c>
      <c r="AW162" s="23">
        <v>15.68521626202744</v>
      </c>
      <c r="AX162" s="23">
        <v>14.023372287145241</v>
      </c>
      <c r="AY162" s="23">
        <v>15.706482531175924</v>
      </c>
      <c r="AZ162" s="23">
        <v>12.924584843579906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4</v>
      </c>
      <c r="BI162" s="20">
        <v>4</v>
      </c>
      <c r="BJ162" s="20">
        <v>23</v>
      </c>
      <c r="BK162" s="20">
        <v>42</v>
      </c>
      <c r="BL162" s="20">
        <v>44</v>
      </c>
      <c r="BM162" s="20">
        <v>30</v>
      </c>
      <c r="BN162" s="20">
        <v>11</v>
      </c>
      <c r="BO162" s="20">
        <v>0</v>
      </c>
      <c r="BP162" s="20">
        <v>5</v>
      </c>
      <c r="BQ162" s="20">
        <v>38</v>
      </c>
      <c r="BR162" s="20">
        <v>42</v>
      </c>
      <c r="BS162" s="20">
        <v>49</v>
      </c>
      <c r="BT162" s="20">
        <v>16</v>
      </c>
      <c r="BU162" s="20">
        <v>9</v>
      </c>
      <c r="BV162" s="16">
        <v>13594</v>
      </c>
      <c r="BW162" s="16">
        <v>26900</v>
      </c>
      <c r="BX162" s="16">
        <v>24305</v>
      </c>
      <c r="BY162" s="16">
        <v>23928</v>
      </c>
      <c r="BZ162" s="16">
        <v>16036</v>
      </c>
      <c r="CA162" s="16">
        <v>23480</v>
      </c>
      <c r="CB162" s="16">
        <v>14242</v>
      </c>
      <c r="CC162" s="16">
        <v>24657</v>
      </c>
      <c r="CD162" s="16">
        <v>22440</v>
      </c>
      <c r="CE162" s="16">
        <v>21808</v>
      </c>
      <c r="CF162" s="16">
        <v>15314</v>
      </c>
      <c r="CG162" s="16">
        <v>18565</v>
      </c>
      <c r="CH162" s="21">
        <v>9</v>
      </c>
      <c r="CI162" s="21">
        <v>61</v>
      </c>
      <c r="CJ162" s="21">
        <v>84</v>
      </c>
      <c r="CK162" s="21">
        <v>93</v>
      </c>
      <c r="CL162" s="21">
        <v>46</v>
      </c>
      <c r="CM162" s="21">
        <v>20</v>
      </c>
      <c r="CN162" s="21">
        <v>4</v>
      </c>
      <c r="CO162" s="21">
        <v>158</v>
      </c>
      <c r="CP162" s="21">
        <v>159</v>
      </c>
      <c r="CQ162" s="21">
        <v>0</v>
      </c>
      <c r="CR162" s="21">
        <v>27836</v>
      </c>
      <c r="CS162" s="21">
        <v>51557</v>
      </c>
      <c r="CT162" s="21">
        <v>46745</v>
      </c>
      <c r="CU162" s="21">
        <v>45736</v>
      </c>
      <c r="CV162" s="21">
        <v>31350</v>
      </c>
      <c r="CW162" s="21">
        <v>42045</v>
      </c>
      <c r="CX162" s="21">
        <v>128243</v>
      </c>
      <c r="CY162" s="21">
        <v>117026</v>
      </c>
      <c r="CZ162" s="19">
        <v>279</v>
      </c>
      <c r="DA162" t="s">
        <v>8257</v>
      </c>
      <c r="DB162" t="s">
        <v>8481</v>
      </c>
      <c r="DD162">
        <v>13.501273221335429</v>
      </c>
      <c r="DE162">
        <v>12.398337531093317</v>
      </c>
      <c r="DF162">
        <v>-1.1029356902421128</v>
      </c>
    </row>
    <row r="163" spans="1:110" x14ac:dyDescent="0.25">
      <c r="A163" t="s">
        <v>595</v>
      </c>
      <c r="B163" t="s">
        <v>3035</v>
      </c>
      <c r="C163" t="s">
        <v>466</v>
      </c>
      <c r="D163" t="s">
        <v>51</v>
      </c>
      <c r="E163" s="17">
        <v>94124</v>
      </c>
      <c r="F163" s="17">
        <v>94399</v>
      </c>
      <c r="G163" s="17">
        <v>94743</v>
      </c>
      <c r="H163" s="17">
        <v>94728</v>
      </c>
      <c r="I163" s="17">
        <v>94783</v>
      </c>
      <c r="J163" s="17">
        <v>94869</v>
      </c>
      <c r="K163" s="17">
        <v>95711</v>
      </c>
      <c r="L163" s="17">
        <v>96171</v>
      </c>
      <c r="M163" s="17">
        <v>96896</v>
      </c>
      <c r="N163" s="17">
        <v>97595</v>
      </c>
      <c r="O163" s="17">
        <v>98122</v>
      </c>
      <c r="P163" s="17">
        <v>98861</v>
      </c>
      <c r="Q163" s="17">
        <v>99742</v>
      </c>
      <c r="R163" s="17">
        <v>100645</v>
      </c>
      <c r="S163" s="17">
        <v>102072</v>
      </c>
      <c r="T163" s="17">
        <v>102714</v>
      </c>
      <c r="U163" s="18">
        <v>41</v>
      </c>
      <c r="V163" s="18">
        <v>70</v>
      </c>
      <c r="W163" s="18">
        <v>56</v>
      </c>
      <c r="X163" s="18">
        <v>53</v>
      </c>
      <c r="Y163" s="18">
        <v>113</v>
      </c>
      <c r="Z163" s="18">
        <v>154</v>
      </c>
      <c r="AA163" s="18">
        <v>204</v>
      </c>
      <c r="AB163" s="18">
        <v>234</v>
      </c>
      <c r="AC163" s="18">
        <v>203</v>
      </c>
      <c r="AD163" s="18">
        <v>262</v>
      </c>
      <c r="AE163" s="18">
        <v>282</v>
      </c>
      <c r="AF163" s="18">
        <v>236</v>
      </c>
      <c r="AG163" s="18">
        <v>236</v>
      </c>
      <c r="AH163" s="18">
        <v>206</v>
      </c>
      <c r="AI163" s="18">
        <v>180</v>
      </c>
      <c r="AJ163" s="18">
        <v>164</v>
      </c>
      <c r="AK163" s="23">
        <v>4.3559559729718247</v>
      </c>
      <c r="AL163" s="23">
        <v>7.415332789542262</v>
      </c>
      <c r="AM163" s="23">
        <v>5.9107269138617093</v>
      </c>
      <c r="AN163" s="23">
        <v>5.5949666413309682</v>
      </c>
      <c r="AO163" s="23">
        <v>11.921969129485245</v>
      </c>
      <c r="AP163" s="23">
        <v>16.232910645205493</v>
      </c>
      <c r="AQ163" s="23">
        <v>21.314164516095328</v>
      </c>
      <c r="AR163" s="23">
        <v>24.331659231993015</v>
      </c>
      <c r="AS163" s="23">
        <v>20.950297225891678</v>
      </c>
      <c r="AT163" s="23">
        <v>26.845637583892614</v>
      </c>
      <c r="AU163" s="23">
        <v>28.73973217015552</v>
      </c>
      <c r="AV163" s="23">
        <v>23.871900951841475</v>
      </c>
      <c r="AW163" s="23">
        <v>23.661045497383245</v>
      </c>
      <c r="AX163" s="23">
        <v>20.467981519201153</v>
      </c>
      <c r="AY163" s="23">
        <v>17.63461086292029</v>
      </c>
      <c r="AZ163" s="23">
        <v>15.966664719512433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3</v>
      </c>
      <c r="BI163" s="20">
        <v>3</v>
      </c>
      <c r="BJ163" s="20">
        <v>17</v>
      </c>
      <c r="BK163" s="20">
        <v>10</v>
      </c>
      <c r="BL163" s="20">
        <v>21</v>
      </c>
      <c r="BM163" s="20">
        <v>8</v>
      </c>
      <c r="BN163" s="20">
        <v>7</v>
      </c>
      <c r="BO163" s="20">
        <v>1</v>
      </c>
      <c r="BP163" s="20">
        <v>2</v>
      </c>
      <c r="BQ163" s="20">
        <v>27</v>
      </c>
      <c r="BR163" s="20">
        <v>22</v>
      </c>
      <c r="BS163" s="20">
        <v>30</v>
      </c>
      <c r="BT163" s="20">
        <v>8</v>
      </c>
      <c r="BU163" s="20">
        <v>5</v>
      </c>
      <c r="BV163" s="16">
        <v>4667</v>
      </c>
      <c r="BW163" s="16">
        <v>8056</v>
      </c>
      <c r="BX163" s="16">
        <v>9013</v>
      </c>
      <c r="BY163" s="16">
        <v>10192</v>
      </c>
      <c r="BZ163" s="16">
        <v>7910</v>
      </c>
      <c r="CA163" s="16">
        <v>13901</v>
      </c>
      <c r="CB163" s="16">
        <v>5068</v>
      </c>
      <c r="CC163" s="16">
        <v>7353</v>
      </c>
      <c r="CD163" s="16">
        <v>8247</v>
      </c>
      <c r="CE163" s="16">
        <v>9544</v>
      </c>
      <c r="CF163" s="16">
        <v>7413</v>
      </c>
      <c r="CG163" s="16">
        <v>11350</v>
      </c>
      <c r="CH163" s="21">
        <v>5</v>
      </c>
      <c r="CI163" s="21">
        <v>44</v>
      </c>
      <c r="CJ163" s="21">
        <v>32</v>
      </c>
      <c r="CK163" s="21">
        <v>51</v>
      </c>
      <c r="CL163" s="21">
        <v>16</v>
      </c>
      <c r="CM163" s="21">
        <v>12</v>
      </c>
      <c r="CN163" s="21">
        <v>4</v>
      </c>
      <c r="CO163" s="21">
        <v>69</v>
      </c>
      <c r="CP163" s="21">
        <v>95</v>
      </c>
      <c r="CQ163" s="21">
        <v>0</v>
      </c>
      <c r="CR163" s="21">
        <v>9735</v>
      </c>
      <c r="CS163" s="21">
        <v>15409</v>
      </c>
      <c r="CT163" s="21">
        <v>17260</v>
      </c>
      <c r="CU163" s="21">
        <v>19736</v>
      </c>
      <c r="CV163" s="21">
        <v>15323</v>
      </c>
      <c r="CW163" s="21">
        <v>25251</v>
      </c>
      <c r="CX163" s="21">
        <v>53739</v>
      </c>
      <c r="CY163" s="21">
        <v>48975</v>
      </c>
      <c r="CZ163" s="19">
        <v>203</v>
      </c>
      <c r="DA163" t="s">
        <v>8181</v>
      </c>
      <c r="DB163" t="s">
        <v>9</v>
      </c>
      <c r="DD163">
        <v>14.088820826952526</v>
      </c>
      <c r="DE163">
        <v>17.678036435363516</v>
      </c>
      <c r="DF163">
        <v>3.5892156084109903</v>
      </c>
    </row>
    <row r="164" spans="1:110" x14ac:dyDescent="0.25">
      <c r="A164" t="s">
        <v>1308</v>
      </c>
      <c r="B164" t="s">
        <v>3172</v>
      </c>
      <c r="C164" t="s">
        <v>642</v>
      </c>
      <c r="D164" t="s">
        <v>278</v>
      </c>
      <c r="E164" s="17">
        <v>52738</v>
      </c>
      <c r="F164" s="17">
        <v>52558</v>
      </c>
      <c r="G164" s="17">
        <v>52853</v>
      </c>
      <c r="H164" s="17">
        <v>52968</v>
      </c>
      <c r="I164" s="17">
        <v>53383</v>
      </c>
      <c r="J164" s="17">
        <v>54038</v>
      </c>
      <c r="K164" s="17">
        <v>54709</v>
      </c>
      <c r="L164" s="17">
        <v>55525</v>
      </c>
      <c r="M164" s="17">
        <v>56427</v>
      </c>
      <c r="N164" s="17">
        <v>56901</v>
      </c>
      <c r="O164" s="17">
        <v>57751</v>
      </c>
      <c r="P164" s="17">
        <v>58485</v>
      </c>
      <c r="Q164" s="17">
        <v>59012</v>
      </c>
      <c r="R164" s="17">
        <v>59887</v>
      </c>
      <c r="S164" s="17">
        <v>60674</v>
      </c>
      <c r="T164" s="17">
        <v>61200</v>
      </c>
      <c r="U164" s="18">
        <v>17</v>
      </c>
      <c r="V164" s="18">
        <v>16</v>
      </c>
      <c r="W164" s="18">
        <v>22</v>
      </c>
      <c r="X164" s="18">
        <v>36</v>
      </c>
      <c r="Y164" s="18">
        <v>34</v>
      </c>
      <c r="Z164" s="18">
        <v>74</v>
      </c>
      <c r="AA164" s="18">
        <v>89</v>
      </c>
      <c r="AB164" s="18">
        <v>109</v>
      </c>
      <c r="AC164" s="18">
        <v>84</v>
      </c>
      <c r="AD164" s="18">
        <v>90</v>
      </c>
      <c r="AE164" s="18">
        <v>93</v>
      </c>
      <c r="AF164" s="18">
        <v>90</v>
      </c>
      <c r="AG164" s="18">
        <v>67</v>
      </c>
      <c r="AH164" s="18">
        <v>62</v>
      </c>
      <c r="AI164" s="18">
        <v>73</v>
      </c>
      <c r="AJ164" s="18">
        <v>37</v>
      </c>
      <c r="AK164" s="23">
        <v>3.2234821191550687</v>
      </c>
      <c r="AL164" s="23">
        <v>3.0442558697058488</v>
      </c>
      <c r="AM164" s="23">
        <v>4.1624884112538556</v>
      </c>
      <c r="AN164" s="23">
        <v>6.7965564114182149</v>
      </c>
      <c r="AO164" s="23">
        <v>6.3690688046756456</v>
      </c>
      <c r="AP164" s="23">
        <v>13.694067137939969</v>
      </c>
      <c r="AQ164" s="23">
        <v>16.267890109488384</v>
      </c>
      <c r="AR164" s="23">
        <v>19.630796938316077</v>
      </c>
      <c r="AS164" s="23">
        <v>14.8864905098623</v>
      </c>
      <c r="AT164" s="23">
        <v>15.816945220646385</v>
      </c>
      <c r="AU164" s="23">
        <v>16.103617253380893</v>
      </c>
      <c r="AV164" s="23">
        <v>15.38856116953065</v>
      </c>
      <c r="AW164" s="23">
        <v>11.353622991933845</v>
      </c>
      <c r="AX164" s="23">
        <v>10.352831165361431</v>
      </c>
      <c r="AY164" s="23">
        <v>12.031512674292118</v>
      </c>
      <c r="AZ164" s="23">
        <v>6.0457516339869279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20">
        <v>8</v>
      </c>
      <c r="BK164" s="20">
        <v>9</v>
      </c>
      <c r="BL164" s="20">
        <v>5</v>
      </c>
      <c r="BM164" s="20">
        <v>1</v>
      </c>
      <c r="BN164" s="20">
        <v>0</v>
      </c>
      <c r="BO164" s="20">
        <v>0</v>
      </c>
      <c r="BP164" s="20">
        <v>0</v>
      </c>
      <c r="BQ164" s="20">
        <v>2</v>
      </c>
      <c r="BR164" s="20">
        <v>3</v>
      </c>
      <c r="BS164" s="20">
        <v>4</v>
      </c>
      <c r="BT164" s="20">
        <v>3</v>
      </c>
      <c r="BU164" s="20">
        <v>2</v>
      </c>
      <c r="BV164" s="16">
        <v>3330</v>
      </c>
      <c r="BW164" s="16">
        <v>4473</v>
      </c>
      <c r="BX164" s="16">
        <v>5914</v>
      </c>
      <c r="BY164" s="16">
        <v>5990</v>
      </c>
      <c r="BZ164" s="16">
        <v>4524</v>
      </c>
      <c r="CA164" s="16">
        <v>7726</v>
      </c>
      <c r="CB164" s="16">
        <v>2858</v>
      </c>
      <c r="CC164" s="16">
        <v>4308</v>
      </c>
      <c r="CD164" s="16">
        <v>5601</v>
      </c>
      <c r="CE164" s="16">
        <v>5892</v>
      </c>
      <c r="CF164" s="16">
        <v>4233</v>
      </c>
      <c r="CG164" s="16">
        <v>6351</v>
      </c>
      <c r="CH164" s="21">
        <v>0</v>
      </c>
      <c r="CI164" s="21">
        <v>10</v>
      </c>
      <c r="CJ164" s="21">
        <v>12</v>
      </c>
      <c r="CK164" s="21">
        <v>9</v>
      </c>
      <c r="CL164" s="21">
        <v>4</v>
      </c>
      <c r="CM164" s="21">
        <v>2</v>
      </c>
      <c r="CN164" s="21">
        <v>0</v>
      </c>
      <c r="CO164" s="21">
        <v>23</v>
      </c>
      <c r="CP164" s="21">
        <v>14</v>
      </c>
      <c r="CQ164" s="21">
        <v>0</v>
      </c>
      <c r="CR164" s="21">
        <v>6188</v>
      </c>
      <c r="CS164" s="21">
        <v>8781</v>
      </c>
      <c r="CT164" s="21">
        <v>11515</v>
      </c>
      <c r="CU164" s="21">
        <v>11882</v>
      </c>
      <c r="CV164" s="21">
        <v>8757</v>
      </c>
      <c r="CW164" s="21">
        <v>14077</v>
      </c>
      <c r="CX164" s="21">
        <v>31957</v>
      </c>
      <c r="CY164" s="21">
        <v>29243</v>
      </c>
      <c r="CZ164" s="19">
        <v>348</v>
      </c>
      <c r="DA164" t="s">
        <v>8326</v>
      </c>
      <c r="DB164" t="s">
        <v>8481</v>
      </c>
      <c r="DD164">
        <v>7.8651301166091026</v>
      </c>
      <c r="DE164">
        <v>4.3808868166598867</v>
      </c>
      <c r="DF164">
        <v>-3.4842432999492159</v>
      </c>
    </row>
    <row r="165" spans="1:110" x14ac:dyDescent="0.25">
      <c r="A165" t="s">
        <v>765</v>
      </c>
      <c r="B165" t="s">
        <v>3002</v>
      </c>
      <c r="C165" t="s">
        <v>754</v>
      </c>
      <c r="D165" t="s">
        <v>150</v>
      </c>
      <c r="E165" s="17">
        <v>84150</v>
      </c>
      <c r="F165" s="17">
        <v>84941</v>
      </c>
      <c r="G165" s="17">
        <v>85225</v>
      </c>
      <c r="H165" s="17">
        <v>85326</v>
      </c>
      <c r="I165" s="17">
        <v>85534</v>
      </c>
      <c r="J165" s="17">
        <v>85788</v>
      </c>
      <c r="K165" s="17">
        <v>86026</v>
      </c>
      <c r="L165" s="17">
        <v>86594</v>
      </c>
      <c r="M165" s="17">
        <v>87383</v>
      </c>
      <c r="N165" s="17">
        <v>88046</v>
      </c>
      <c r="O165" s="17">
        <v>88686</v>
      </c>
      <c r="P165" s="17">
        <v>89183</v>
      </c>
      <c r="Q165" s="17">
        <v>89722</v>
      </c>
      <c r="R165" s="17">
        <v>90163</v>
      </c>
      <c r="S165" s="17">
        <v>91032</v>
      </c>
      <c r="T165" s="17">
        <v>91362</v>
      </c>
      <c r="U165" s="18">
        <v>55</v>
      </c>
      <c r="V165" s="18">
        <v>57</v>
      </c>
      <c r="W165" s="18">
        <v>54</v>
      </c>
      <c r="X165" s="18">
        <v>66</v>
      </c>
      <c r="Y165" s="18">
        <v>74</v>
      </c>
      <c r="Z165" s="18">
        <v>133</v>
      </c>
      <c r="AA165" s="18">
        <v>230</v>
      </c>
      <c r="AB165" s="18">
        <v>237</v>
      </c>
      <c r="AC165" s="18">
        <v>235</v>
      </c>
      <c r="AD165" s="18">
        <v>294</v>
      </c>
      <c r="AE165" s="18">
        <v>335</v>
      </c>
      <c r="AF165" s="18">
        <v>229</v>
      </c>
      <c r="AG165" s="18">
        <v>256</v>
      </c>
      <c r="AH165" s="18">
        <v>212</v>
      </c>
      <c r="AI165" s="18">
        <v>205</v>
      </c>
      <c r="AJ165" s="18">
        <v>151</v>
      </c>
      <c r="AK165" s="23">
        <v>6.5359477124183005</v>
      </c>
      <c r="AL165" s="23">
        <v>6.7105402573551052</v>
      </c>
      <c r="AM165" s="23">
        <v>6.3361689645057204</v>
      </c>
      <c r="AN165" s="23">
        <v>7.735039729976795</v>
      </c>
      <c r="AO165" s="23">
        <v>8.6515303855776651</v>
      </c>
      <c r="AP165" s="23">
        <v>15.503333799599011</v>
      </c>
      <c r="AQ165" s="23">
        <v>26.736103038616232</v>
      </c>
      <c r="AR165" s="23">
        <v>27.369101785343098</v>
      </c>
      <c r="AS165" s="23">
        <v>26.893102777428105</v>
      </c>
      <c r="AT165" s="23">
        <v>33.391636190173315</v>
      </c>
      <c r="AU165" s="23">
        <v>37.773718512504793</v>
      </c>
      <c r="AV165" s="23">
        <v>25.677539441373355</v>
      </c>
      <c r="AW165" s="23">
        <v>28.532578408862936</v>
      </c>
      <c r="AX165" s="23">
        <v>23.512970952608054</v>
      </c>
      <c r="AY165" s="23">
        <v>22.519553563582036</v>
      </c>
      <c r="AZ165" s="23">
        <v>16.527659201856352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4</v>
      </c>
      <c r="BJ165" s="20">
        <v>16</v>
      </c>
      <c r="BK165" s="20">
        <v>21</v>
      </c>
      <c r="BL165" s="20">
        <v>17</v>
      </c>
      <c r="BM165" s="20">
        <v>10</v>
      </c>
      <c r="BN165" s="20">
        <v>5</v>
      </c>
      <c r="BO165" s="20">
        <v>1</v>
      </c>
      <c r="BP165" s="20">
        <v>1</v>
      </c>
      <c r="BQ165" s="20">
        <v>20</v>
      </c>
      <c r="BR165" s="20">
        <v>19</v>
      </c>
      <c r="BS165" s="20">
        <v>23</v>
      </c>
      <c r="BT165" s="20">
        <v>10</v>
      </c>
      <c r="BU165" s="20">
        <v>4</v>
      </c>
      <c r="BV165" s="16">
        <v>4446</v>
      </c>
      <c r="BW165" s="16">
        <v>7326</v>
      </c>
      <c r="BX165" s="16">
        <v>7353</v>
      </c>
      <c r="BY165" s="16">
        <v>9064</v>
      </c>
      <c r="BZ165" s="16">
        <v>6795</v>
      </c>
      <c r="CA165" s="16">
        <v>12291</v>
      </c>
      <c r="CB165" s="16">
        <v>4581</v>
      </c>
      <c r="CC165" s="16">
        <v>6606</v>
      </c>
      <c r="CD165" s="16">
        <v>6994</v>
      </c>
      <c r="CE165" s="16">
        <v>8916</v>
      </c>
      <c r="CF165" s="16">
        <v>6817</v>
      </c>
      <c r="CG165" s="16">
        <v>10173</v>
      </c>
      <c r="CH165" s="21">
        <v>5</v>
      </c>
      <c r="CI165" s="21">
        <v>36</v>
      </c>
      <c r="CJ165" s="21">
        <v>40</v>
      </c>
      <c r="CK165" s="21">
        <v>40</v>
      </c>
      <c r="CL165" s="21">
        <v>20</v>
      </c>
      <c r="CM165" s="21">
        <v>9</v>
      </c>
      <c r="CN165" s="21">
        <v>1</v>
      </c>
      <c r="CO165" s="21">
        <v>73</v>
      </c>
      <c r="CP165" s="21">
        <v>78</v>
      </c>
      <c r="CQ165" s="21">
        <v>0</v>
      </c>
      <c r="CR165" s="21">
        <v>9027</v>
      </c>
      <c r="CS165" s="21">
        <v>13932</v>
      </c>
      <c r="CT165" s="21">
        <v>14347</v>
      </c>
      <c r="CU165" s="21">
        <v>17980</v>
      </c>
      <c r="CV165" s="21">
        <v>13612</v>
      </c>
      <c r="CW165" s="21">
        <v>22464</v>
      </c>
      <c r="CX165" s="21">
        <v>47275</v>
      </c>
      <c r="CY165" s="21">
        <v>44087</v>
      </c>
      <c r="CZ165" s="19">
        <v>189</v>
      </c>
      <c r="DA165" t="s">
        <v>8167</v>
      </c>
      <c r="DB165" t="s">
        <v>9</v>
      </c>
      <c r="DD165">
        <v>16.558169074783951</v>
      </c>
      <c r="DE165">
        <v>16.499206768905342</v>
      </c>
      <c r="DF165">
        <v>-5.8962305878608845E-2</v>
      </c>
    </row>
    <row r="166" spans="1:110" x14ac:dyDescent="0.25">
      <c r="A166" t="s">
        <v>987</v>
      </c>
      <c r="B166" t="s">
        <v>3008</v>
      </c>
      <c r="C166" t="s">
        <v>886</v>
      </c>
      <c r="D166" t="s">
        <v>168</v>
      </c>
      <c r="E166" s="17">
        <v>88526</v>
      </c>
      <c r="F166" s="17">
        <v>89571</v>
      </c>
      <c r="G166" s="17">
        <v>89587</v>
      </c>
      <c r="H166" s="17">
        <v>90369</v>
      </c>
      <c r="I166" s="17">
        <v>90434</v>
      </c>
      <c r="J166" s="17">
        <v>92725</v>
      </c>
      <c r="K166" s="17">
        <v>92961</v>
      </c>
      <c r="L166" s="17">
        <v>93730</v>
      </c>
      <c r="M166" s="17">
        <v>93624</v>
      </c>
      <c r="N166" s="17">
        <v>93678</v>
      </c>
      <c r="O166" s="17">
        <v>94819</v>
      </c>
      <c r="P166" s="17">
        <v>96145</v>
      </c>
      <c r="Q166" s="17">
        <v>98112</v>
      </c>
      <c r="R166" s="17">
        <v>100224</v>
      </c>
      <c r="S166" s="17">
        <v>102562</v>
      </c>
      <c r="T166" s="17">
        <v>105491</v>
      </c>
      <c r="U166" s="18">
        <v>68</v>
      </c>
      <c r="V166" s="18">
        <v>68</v>
      </c>
      <c r="W166" s="18">
        <v>89</v>
      </c>
      <c r="X166" s="18">
        <v>87</v>
      </c>
      <c r="Y166" s="18">
        <v>150</v>
      </c>
      <c r="Z166" s="18">
        <v>177</v>
      </c>
      <c r="AA166" s="18">
        <v>316</v>
      </c>
      <c r="AB166" s="18">
        <v>294</v>
      </c>
      <c r="AC166" s="18">
        <v>280</v>
      </c>
      <c r="AD166" s="18">
        <v>325</v>
      </c>
      <c r="AE166" s="18">
        <v>345</v>
      </c>
      <c r="AF166" s="18">
        <v>312</v>
      </c>
      <c r="AG166" s="18">
        <v>270</v>
      </c>
      <c r="AH166" s="18">
        <v>266</v>
      </c>
      <c r="AI166" s="18">
        <v>285</v>
      </c>
      <c r="AJ166" s="18">
        <v>265</v>
      </c>
      <c r="AK166" s="23">
        <v>7.6813591487246686</v>
      </c>
      <c r="AL166" s="23">
        <v>7.5917428632034918</v>
      </c>
      <c r="AM166" s="23">
        <v>9.9344771004721668</v>
      </c>
      <c r="AN166" s="23">
        <v>9.627195166484082</v>
      </c>
      <c r="AO166" s="23">
        <v>16.586682000132694</v>
      </c>
      <c r="AP166" s="23">
        <v>19.088703154489082</v>
      </c>
      <c r="AQ166" s="23">
        <v>33.992749647701721</v>
      </c>
      <c r="AR166" s="23">
        <v>31.366691560866318</v>
      </c>
      <c r="AS166" s="23">
        <v>29.906861488507218</v>
      </c>
      <c r="AT166" s="23">
        <v>34.693311129614209</v>
      </c>
      <c r="AU166" s="23">
        <v>36.385112688385242</v>
      </c>
      <c r="AV166" s="23">
        <v>32.45098549066514</v>
      </c>
      <c r="AW166" s="23">
        <v>27.519569471624266</v>
      </c>
      <c r="AX166" s="23">
        <v>26.540549169859514</v>
      </c>
      <c r="AY166" s="23">
        <v>27.788069655427936</v>
      </c>
      <c r="AZ166" s="23">
        <v>25.120626404148222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4</v>
      </c>
      <c r="BJ166" s="20">
        <v>32</v>
      </c>
      <c r="BK166" s="20">
        <v>35</v>
      </c>
      <c r="BL166" s="20">
        <v>33</v>
      </c>
      <c r="BM166" s="20">
        <v>13</v>
      </c>
      <c r="BN166" s="20">
        <v>6</v>
      </c>
      <c r="BO166" s="20">
        <v>0</v>
      </c>
      <c r="BP166" s="20">
        <v>13</v>
      </c>
      <c r="BQ166" s="20">
        <v>31</v>
      </c>
      <c r="BR166" s="20">
        <v>49</v>
      </c>
      <c r="BS166" s="20">
        <v>33</v>
      </c>
      <c r="BT166" s="20">
        <v>13</v>
      </c>
      <c r="BU166" s="20">
        <v>3</v>
      </c>
      <c r="BV166" s="16">
        <v>11944</v>
      </c>
      <c r="BW166" s="16">
        <v>9405</v>
      </c>
      <c r="BX166" s="16">
        <v>7285</v>
      </c>
      <c r="BY166" s="16">
        <v>7606</v>
      </c>
      <c r="BZ166" s="16">
        <v>6193</v>
      </c>
      <c r="CA166" s="16">
        <v>11480</v>
      </c>
      <c r="CB166" s="16">
        <v>11605</v>
      </c>
      <c r="CC166" s="16">
        <v>10604</v>
      </c>
      <c r="CD166" s="16">
        <v>7700</v>
      </c>
      <c r="CE166" s="16">
        <v>7407</v>
      </c>
      <c r="CF166" s="16">
        <v>5787</v>
      </c>
      <c r="CG166" s="16">
        <v>8475</v>
      </c>
      <c r="CH166" s="21">
        <v>17</v>
      </c>
      <c r="CI166" s="21">
        <v>63</v>
      </c>
      <c r="CJ166" s="21">
        <v>84</v>
      </c>
      <c r="CK166" s="21">
        <v>66</v>
      </c>
      <c r="CL166" s="21">
        <v>26</v>
      </c>
      <c r="CM166" s="21">
        <v>9</v>
      </c>
      <c r="CN166" s="21">
        <v>0</v>
      </c>
      <c r="CO166" s="21">
        <v>123</v>
      </c>
      <c r="CP166" s="21">
        <v>142</v>
      </c>
      <c r="CQ166" s="21">
        <v>0</v>
      </c>
      <c r="CR166" s="21">
        <v>23549</v>
      </c>
      <c r="CS166" s="21">
        <v>20009</v>
      </c>
      <c r="CT166" s="21">
        <v>14985</v>
      </c>
      <c r="CU166" s="21">
        <v>15013</v>
      </c>
      <c r="CV166" s="21">
        <v>11980</v>
      </c>
      <c r="CW166" s="21">
        <v>19955</v>
      </c>
      <c r="CX166" s="21">
        <v>53913</v>
      </c>
      <c r="CY166" s="21">
        <v>51578</v>
      </c>
      <c r="CZ166" s="19">
        <v>30</v>
      </c>
      <c r="DA166" t="s">
        <v>1352</v>
      </c>
      <c r="DB166" t="s">
        <v>8480</v>
      </c>
      <c r="DD166">
        <v>23.847376788553259</v>
      </c>
      <c r="DE166">
        <v>26.338730918331386</v>
      </c>
      <c r="DF166">
        <v>2.4913541297781272</v>
      </c>
    </row>
    <row r="167" spans="1:110" x14ac:dyDescent="0.25">
      <c r="A167" t="s">
        <v>2044</v>
      </c>
      <c r="B167" t="s">
        <v>3052</v>
      </c>
      <c r="C167" t="s">
        <v>276</v>
      </c>
      <c r="D167" t="s">
        <v>278</v>
      </c>
      <c r="E167" s="17">
        <v>83501</v>
      </c>
      <c r="F167" s="17">
        <v>84334</v>
      </c>
      <c r="G167" s="17">
        <v>84825</v>
      </c>
      <c r="H167" s="17">
        <v>85053</v>
      </c>
      <c r="I167" s="17">
        <v>85117</v>
      </c>
      <c r="J167" s="17">
        <v>85030</v>
      </c>
      <c r="K167" s="17">
        <v>85720</v>
      </c>
      <c r="L167" s="17">
        <v>86768</v>
      </c>
      <c r="M167" s="17">
        <v>87703</v>
      </c>
      <c r="N167" s="17">
        <v>88384</v>
      </c>
      <c r="O167" s="17">
        <v>89001</v>
      </c>
      <c r="P167" s="17">
        <v>89657</v>
      </c>
      <c r="Q167" s="17">
        <v>90488</v>
      </c>
      <c r="R167" s="17">
        <v>91326</v>
      </c>
      <c r="S167" s="17">
        <v>92084</v>
      </c>
      <c r="T167" s="17">
        <v>92630</v>
      </c>
      <c r="U167" s="18">
        <v>48</v>
      </c>
      <c r="V167" s="18">
        <v>46</v>
      </c>
      <c r="W167" s="18">
        <v>33</v>
      </c>
      <c r="X167" s="18">
        <v>61</v>
      </c>
      <c r="Y167" s="18">
        <v>81</v>
      </c>
      <c r="Z167" s="18">
        <v>108</v>
      </c>
      <c r="AA167" s="18">
        <v>190</v>
      </c>
      <c r="AB167" s="18">
        <v>149</v>
      </c>
      <c r="AC167" s="18">
        <v>181</v>
      </c>
      <c r="AD167" s="18">
        <v>231</v>
      </c>
      <c r="AE167" s="18">
        <v>231</v>
      </c>
      <c r="AF167" s="18">
        <v>209</v>
      </c>
      <c r="AG167" s="18">
        <v>193</v>
      </c>
      <c r="AH167" s="18">
        <v>177</v>
      </c>
      <c r="AI167" s="18">
        <v>133</v>
      </c>
      <c r="AJ167" s="18">
        <v>95</v>
      </c>
      <c r="AK167" s="23">
        <v>5.7484341504892154</v>
      </c>
      <c r="AL167" s="23">
        <v>5.4545023359499138</v>
      </c>
      <c r="AM167" s="23">
        <v>3.8903625110521665</v>
      </c>
      <c r="AN167" s="23">
        <v>7.1719986361445214</v>
      </c>
      <c r="AO167" s="23">
        <v>9.5163128399732138</v>
      </c>
      <c r="AP167" s="23">
        <v>12.701399506056687</v>
      </c>
      <c r="AQ167" s="23">
        <v>22.165188987400839</v>
      </c>
      <c r="AR167" s="23">
        <v>17.172229393324727</v>
      </c>
      <c r="AS167" s="23">
        <v>20.637834509651892</v>
      </c>
      <c r="AT167" s="23">
        <v>26.135952208544534</v>
      </c>
      <c r="AU167" s="23">
        <v>25.954764553207266</v>
      </c>
      <c r="AV167" s="23">
        <v>23.311063274479405</v>
      </c>
      <c r="AW167" s="23">
        <v>21.328794978339669</v>
      </c>
      <c r="AX167" s="23">
        <v>19.38111819197162</v>
      </c>
      <c r="AY167" s="23">
        <v>14.443334346900656</v>
      </c>
      <c r="AZ167" s="23">
        <v>10.255856633919896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1</v>
      </c>
      <c r="BI167" s="20">
        <v>1</v>
      </c>
      <c r="BJ167" s="20">
        <v>9</v>
      </c>
      <c r="BK167" s="20">
        <v>12</v>
      </c>
      <c r="BL167" s="20">
        <v>9</v>
      </c>
      <c r="BM167" s="20">
        <v>7</v>
      </c>
      <c r="BN167" s="20">
        <v>2</v>
      </c>
      <c r="BO167" s="20">
        <v>0</v>
      </c>
      <c r="BP167" s="20">
        <v>2</v>
      </c>
      <c r="BQ167" s="20">
        <v>13</v>
      </c>
      <c r="BR167" s="20">
        <v>14</v>
      </c>
      <c r="BS167" s="20">
        <v>14</v>
      </c>
      <c r="BT167" s="20">
        <v>5</v>
      </c>
      <c r="BU167" s="20">
        <v>6</v>
      </c>
      <c r="BV167" s="16">
        <v>3816</v>
      </c>
      <c r="BW167" s="16">
        <v>5949</v>
      </c>
      <c r="BX167" s="16">
        <v>7133</v>
      </c>
      <c r="BY167" s="16">
        <v>9106</v>
      </c>
      <c r="BZ167" s="16">
        <v>7429</v>
      </c>
      <c r="CA167" s="16">
        <v>14208</v>
      </c>
      <c r="CB167" s="16">
        <v>4682</v>
      </c>
      <c r="CC167" s="16">
        <v>6092</v>
      </c>
      <c r="CD167" s="16">
        <v>6648</v>
      </c>
      <c r="CE167" s="16">
        <v>8585</v>
      </c>
      <c r="CF167" s="16">
        <v>7184</v>
      </c>
      <c r="CG167" s="16">
        <v>11798</v>
      </c>
      <c r="CH167" s="21">
        <v>3</v>
      </c>
      <c r="CI167" s="21">
        <v>22</v>
      </c>
      <c r="CJ167" s="21">
        <v>26</v>
      </c>
      <c r="CK167" s="21">
        <v>23</v>
      </c>
      <c r="CL167" s="21">
        <v>12</v>
      </c>
      <c r="CM167" s="21">
        <v>8</v>
      </c>
      <c r="CN167" s="21">
        <v>1</v>
      </c>
      <c r="CO167" s="21">
        <v>41</v>
      </c>
      <c r="CP167" s="21">
        <v>54</v>
      </c>
      <c r="CQ167" s="21">
        <v>0</v>
      </c>
      <c r="CR167" s="21">
        <v>8498</v>
      </c>
      <c r="CS167" s="21">
        <v>12041</v>
      </c>
      <c r="CT167" s="21">
        <v>13781</v>
      </c>
      <c r="CU167" s="21">
        <v>17691</v>
      </c>
      <c r="CV167" s="21">
        <v>14613</v>
      </c>
      <c r="CW167" s="21">
        <v>26006</v>
      </c>
      <c r="CX167" s="21">
        <v>47641</v>
      </c>
      <c r="CY167" s="21">
        <v>44989</v>
      </c>
      <c r="CZ167" s="19">
        <v>322</v>
      </c>
      <c r="DA167" t="s">
        <v>8300</v>
      </c>
      <c r="DB167" t="s">
        <v>8481</v>
      </c>
      <c r="DD167">
        <v>9.1133388161550606</v>
      </c>
      <c r="DE167">
        <v>11.334774668877648</v>
      </c>
      <c r="DF167">
        <v>2.2214358527225873</v>
      </c>
    </row>
    <row r="168" spans="1:110" x14ac:dyDescent="0.25">
      <c r="A168" t="s">
        <v>480</v>
      </c>
      <c r="B168" t="s">
        <v>2987</v>
      </c>
      <c r="C168" t="s">
        <v>462</v>
      </c>
      <c r="D168" t="s">
        <v>51</v>
      </c>
      <c r="E168" s="17">
        <v>64775</v>
      </c>
      <c r="F168" s="17">
        <v>65390</v>
      </c>
      <c r="G168" s="17">
        <v>66153</v>
      </c>
      <c r="H168" s="17">
        <v>67479</v>
      </c>
      <c r="I168" s="17">
        <v>68897</v>
      </c>
      <c r="J168" s="17">
        <v>69924</v>
      </c>
      <c r="K168" s="17">
        <v>71496</v>
      </c>
      <c r="L168" s="17">
        <v>73315</v>
      </c>
      <c r="M168" s="17">
        <v>74180</v>
      </c>
      <c r="N168" s="17">
        <v>75065</v>
      </c>
      <c r="O168" s="17">
        <v>75902</v>
      </c>
      <c r="P168" s="17">
        <v>76321</v>
      </c>
      <c r="Q168" s="17">
        <v>76780</v>
      </c>
      <c r="R168" s="17">
        <v>77460</v>
      </c>
      <c r="S168" s="17">
        <v>78272</v>
      </c>
      <c r="T168" s="17">
        <v>79413</v>
      </c>
      <c r="U168" s="18">
        <v>63</v>
      </c>
      <c r="V168" s="18">
        <v>79</v>
      </c>
      <c r="W168" s="18">
        <v>56</v>
      </c>
      <c r="X168" s="18">
        <v>79</v>
      </c>
      <c r="Y168" s="18">
        <v>73</v>
      </c>
      <c r="Z168" s="18">
        <v>100</v>
      </c>
      <c r="AA168" s="18">
        <v>180</v>
      </c>
      <c r="AB168" s="18">
        <v>212</v>
      </c>
      <c r="AC168" s="18">
        <v>221</v>
      </c>
      <c r="AD168" s="18">
        <v>264</v>
      </c>
      <c r="AE168" s="18">
        <v>264</v>
      </c>
      <c r="AF168" s="18">
        <v>206</v>
      </c>
      <c r="AG168" s="18">
        <v>254</v>
      </c>
      <c r="AH168" s="18">
        <v>217</v>
      </c>
      <c r="AI168" s="18">
        <v>197</v>
      </c>
      <c r="AJ168" s="18">
        <v>152</v>
      </c>
      <c r="AK168" s="23">
        <v>9.725974527209571</v>
      </c>
      <c r="AL168" s="23">
        <v>12.081358005811287</v>
      </c>
      <c r="AM168" s="23">
        <v>8.4652245551977998</v>
      </c>
      <c r="AN168" s="23">
        <v>11.70734598912254</v>
      </c>
      <c r="AO168" s="23">
        <v>10.595526655732471</v>
      </c>
      <c r="AP168" s="23">
        <v>14.301241347748986</v>
      </c>
      <c r="AQ168" s="23">
        <v>25.176233635448138</v>
      </c>
      <c r="AR168" s="23">
        <v>28.91631998908818</v>
      </c>
      <c r="AS168" s="23">
        <v>29.792396872472363</v>
      </c>
      <c r="AT168" s="23">
        <v>35.169519749550389</v>
      </c>
      <c r="AU168" s="23">
        <v>34.781692182024187</v>
      </c>
      <c r="AV168" s="23">
        <v>26.991260596690292</v>
      </c>
      <c r="AW168" s="23">
        <v>33.081531648866893</v>
      </c>
      <c r="AX168" s="23">
        <v>28.014459075651949</v>
      </c>
      <c r="AY168" s="23">
        <v>25.168642681929679</v>
      </c>
      <c r="AZ168" s="23">
        <v>19.140443000516289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1</v>
      </c>
      <c r="BI168" s="20">
        <v>3</v>
      </c>
      <c r="BJ168" s="20">
        <v>18</v>
      </c>
      <c r="BK168" s="20">
        <v>19</v>
      </c>
      <c r="BL168" s="20">
        <v>19</v>
      </c>
      <c r="BM168" s="20">
        <v>12</v>
      </c>
      <c r="BN168" s="20">
        <v>5</v>
      </c>
      <c r="BO168" s="20">
        <v>1</v>
      </c>
      <c r="BP168" s="20">
        <v>5</v>
      </c>
      <c r="BQ168" s="20">
        <v>21</v>
      </c>
      <c r="BR168" s="20">
        <v>22</v>
      </c>
      <c r="BS168" s="20">
        <v>16</v>
      </c>
      <c r="BT168" s="20">
        <v>5</v>
      </c>
      <c r="BU168" s="20">
        <v>5</v>
      </c>
      <c r="BV168" s="16">
        <v>3680</v>
      </c>
      <c r="BW168" s="16">
        <v>5895</v>
      </c>
      <c r="BX168" s="16">
        <v>5693</v>
      </c>
      <c r="BY168" s="16">
        <v>7170</v>
      </c>
      <c r="BZ168" s="16">
        <v>6375</v>
      </c>
      <c r="CA168" s="16">
        <v>11702</v>
      </c>
      <c r="CB168" s="16">
        <v>3847</v>
      </c>
      <c r="CC168" s="16">
        <v>5920</v>
      </c>
      <c r="CD168" s="16">
        <v>5723</v>
      </c>
      <c r="CE168" s="16">
        <v>7062</v>
      </c>
      <c r="CF168" s="16">
        <v>6241</v>
      </c>
      <c r="CG168" s="16">
        <v>10105</v>
      </c>
      <c r="CH168" s="21">
        <v>8</v>
      </c>
      <c r="CI168" s="21">
        <v>39</v>
      </c>
      <c r="CJ168" s="21">
        <v>41</v>
      </c>
      <c r="CK168" s="21">
        <v>35</v>
      </c>
      <c r="CL168" s="21">
        <v>17</v>
      </c>
      <c r="CM168" s="21">
        <v>10</v>
      </c>
      <c r="CN168" s="21">
        <v>2</v>
      </c>
      <c r="CO168" s="21">
        <v>77</v>
      </c>
      <c r="CP168" s="21">
        <v>75</v>
      </c>
      <c r="CQ168" s="21">
        <v>0</v>
      </c>
      <c r="CR168" s="21">
        <v>7527</v>
      </c>
      <c r="CS168" s="21">
        <v>11815</v>
      </c>
      <c r="CT168" s="21">
        <v>11416</v>
      </c>
      <c r="CU168" s="21">
        <v>14232</v>
      </c>
      <c r="CV168" s="21">
        <v>12616</v>
      </c>
      <c r="CW168" s="21">
        <v>21807</v>
      </c>
      <c r="CX168" s="21">
        <v>40515</v>
      </c>
      <c r="CY168" s="21">
        <v>38898</v>
      </c>
      <c r="CZ168" s="19">
        <v>123</v>
      </c>
      <c r="DA168" t="s">
        <v>8101</v>
      </c>
      <c r="DB168" t="s">
        <v>9</v>
      </c>
      <c r="DD168">
        <v>19.795362229420537</v>
      </c>
      <c r="DE168">
        <v>18.511662347278786</v>
      </c>
      <c r="DF168">
        <v>-1.2836998821417502</v>
      </c>
    </row>
    <row r="169" spans="1:110" x14ac:dyDescent="0.25">
      <c r="A169" t="s">
        <v>542</v>
      </c>
      <c r="B169" t="s">
        <v>3323</v>
      </c>
      <c r="C169" t="s">
        <v>491</v>
      </c>
      <c r="D169" t="s">
        <v>491</v>
      </c>
      <c r="E169" s="17">
        <v>113425</v>
      </c>
      <c r="F169" s="17">
        <v>114196</v>
      </c>
      <c r="G169" s="17">
        <v>114614</v>
      </c>
      <c r="H169" s="17">
        <v>115128</v>
      </c>
      <c r="I169" s="17">
        <v>115715</v>
      </c>
      <c r="J169" s="17">
        <v>116139</v>
      </c>
      <c r="K169" s="17">
        <v>116783</v>
      </c>
      <c r="L169" s="17">
        <v>117566</v>
      </c>
      <c r="M169" s="17">
        <v>118462</v>
      </c>
      <c r="N169" s="17">
        <v>119242</v>
      </c>
      <c r="O169" s="17">
        <v>119521</v>
      </c>
      <c r="P169" s="17">
        <v>120031</v>
      </c>
      <c r="Q169" s="17">
        <v>120348</v>
      </c>
      <c r="R169" s="17">
        <v>121016</v>
      </c>
      <c r="S169" s="17">
        <v>121644</v>
      </c>
      <c r="T169" s="17">
        <v>122051</v>
      </c>
      <c r="U169" s="18">
        <v>69</v>
      </c>
      <c r="V169" s="18">
        <v>85</v>
      </c>
      <c r="W169" s="18">
        <v>85</v>
      </c>
      <c r="X169" s="18">
        <v>67</v>
      </c>
      <c r="Y169" s="18">
        <v>104</v>
      </c>
      <c r="Z169" s="18">
        <v>152</v>
      </c>
      <c r="AA169" s="18">
        <v>259</v>
      </c>
      <c r="AB169" s="18">
        <v>285</v>
      </c>
      <c r="AC169" s="18">
        <v>306</v>
      </c>
      <c r="AD169" s="18">
        <v>477</v>
      </c>
      <c r="AE169" s="18">
        <v>524</v>
      </c>
      <c r="AF169" s="18">
        <v>469</v>
      </c>
      <c r="AG169" s="18">
        <v>472</v>
      </c>
      <c r="AH169" s="18">
        <v>353</v>
      </c>
      <c r="AI169" s="18">
        <v>383</v>
      </c>
      <c r="AJ169" s="18">
        <v>307</v>
      </c>
      <c r="AK169" s="23">
        <v>6.0833149658364558</v>
      </c>
      <c r="AL169" s="23">
        <v>7.4433430242740553</v>
      </c>
      <c r="AM169" s="23">
        <v>7.4161969741916343</v>
      </c>
      <c r="AN169" s="23">
        <v>5.8196094781460639</v>
      </c>
      <c r="AO169" s="23">
        <v>8.9875988419824573</v>
      </c>
      <c r="AP169" s="23">
        <v>13.087765522348221</v>
      </c>
      <c r="AQ169" s="23">
        <v>22.177885479907179</v>
      </c>
      <c r="AR169" s="23">
        <v>24.24170253304527</v>
      </c>
      <c r="AS169" s="23">
        <v>25.831068190643414</v>
      </c>
      <c r="AT169" s="23">
        <v>40.002683618188222</v>
      </c>
      <c r="AU169" s="23">
        <v>43.841667991399</v>
      </c>
      <c r="AV169" s="23">
        <v>39.073239413151605</v>
      </c>
      <c r="AW169" s="23">
        <v>39.219596503473262</v>
      </c>
      <c r="AX169" s="23">
        <v>29.169696569048721</v>
      </c>
      <c r="AY169" s="23">
        <v>31.485317812633586</v>
      </c>
      <c r="AZ169" s="23">
        <v>25.153419472187856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4</v>
      </c>
      <c r="BJ169" s="20">
        <v>25</v>
      </c>
      <c r="BK169" s="20">
        <v>40</v>
      </c>
      <c r="BL169" s="20">
        <v>37</v>
      </c>
      <c r="BM169" s="20">
        <v>12</v>
      </c>
      <c r="BN169" s="20">
        <v>5</v>
      </c>
      <c r="BO169" s="20">
        <v>0</v>
      </c>
      <c r="BP169" s="20">
        <v>14</v>
      </c>
      <c r="BQ169" s="20">
        <v>45</v>
      </c>
      <c r="BR169" s="20">
        <v>49</v>
      </c>
      <c r="BS169" s="20">
        <v>52</v>
      </c>
      <c r="BT169" s="20">
        <v>15</v>
      </c>
      <c r="BU169" s="20">
        <v>9</v>
      </c>
      <c r="BV169" s="16">
        <v>5705</v>
      </c>
      <c r="BW169" s="16">
        <v>8992</v>
      </c>
      <c r="BX169" s="16">
        <v>9586</v>
      </c>
      <c r="BY169" s="16">
        <v>11863</v>
      </c>
      <c r="BZ169" s="16">
        <v>9756</v>
      </c>
      <c r="CA169" s="16">
        <v>16553</v>
      </c>
      <c r="CB169" s="16">
        <v>6208</v>
      </c>
      <c r="CC169" s="16">
        <v>9207</v>
      </c>
      <c r="CD169" s="16">
        <v>9188</v>
      </c>
      <c r="CE169" s="16">
        <v>11148</v>
      </c>
      <c r="CF169" s="16">
        <v>9403</v>
      </c>
      <c r="CG169" s="16">
        <v>14442</v>
      </c>
      <c r="CH169" s="21">
        <v>18</v>
      </c>
      <c r="CI169" s="21">
        <v>70</v>
      </c>
      <c r="CJ169" s="21">
        <v>89</v>
      </c>
      <c r="CK169" s="21">
        <v>89</v>
      </c>
      <c r="CL169" s="21">
        <v>27</v>
      </c>
      <c r="CM169" s="21">
        <v>14</v>
      </c>
      <c r="CN169" s="21">
        <v>0</v>
      </c>
      <c r="CO169" s="21">
        <v>123</v>
      </c>
      <c r="CP169" s="21">
        <v>184</v>
      </c>
      <c r="CQ169" s="21">
        <v>0</v>
      </c>
      <c r="CR169" s="21">
        <v>11913</v>
      </c>
      <c r="CS169" s="21">
        <v>18199</v>
      </c>
      <c r="CT169" s="21">
        <v>18774</v>
      </c>
      <c r="CU169" s="21">
        <v>23011</v>
      </c>
      <c r="CV169" s="21">
        <v>19159</v>
      </c>
      <c r="CW169" s="21">
        <v>30995</v>
      </c>
      <c r="CX169" s="21">
        <v>62455</v>
      </c>
      <c r="CY169" s="21">
        <v>59596</v>
      </c>
      <c r="CZ169" s="19">
        <v>29</v>
      </c>
      <c r="DA169" t="s">
        <v>1350</v>
      </c>
      <c r="DB169" t="s">
        <v>8480</v>
      </c>
      <c r="DD169">
        <v>20.638969058326062</v>
      </c>
      <c r="DE169">
        <v>29.461212072692341</v>
      </c>
      <c r="DF169">
        <v>8.8222430143662791</v>
      </c>
    </row>
    <row r="170" spans="1:110" x14ac:dyDescent="0.25">
      <c r="A170" t="s">
        <v>485</v>
      </c>
      <c r="B170" t="s">
        <v>3164</v>
      </c>
      <c r="C170" t="s">
        <v>484</v>
      </c>
      <c r="D170" t="s">
        <v>51</v>
      </c>
      <c r="E170" s="17">
        <v>47103</v>
      </c>
      <c r="F170" s="17">
        <v>43392</v>
      </c>
      <c r="G170" s="17">
        <v>43514</v>
      </c>
      <c r="H170" s="17">
        <v>44627</v>
      </c>
      <c r="I170" s="17">
        <v>44659</v>
      </c>
      <c r="J170" s="17">
        <v>45563</v>
      </c>
      <c r="K170" s="17">
        <v>45181</v>
      </c>
      <c r="L170" s="17">
        <v>45346</v>
      </c>
      <c r="M170" s="17">
        <v>45435</v>
      </c>
      <c r="N170" s="17">
        <v>45802</v>
      </c>
      <c r="O170" s="17">
        <v>46358</v>
      </c>
      <c r="P170" s="17">
        <v>47615</v>
      </c>
      <c r="Q170" s="17">
        <v>47799</v>
      </c>
      <c r="R170" s="17">
        <v>47824</v>
      </c>
      <c r="S170" s="17">
        <v>49068</v>
      </c>
      <c r="T170" s="17">
        <v>49582</v>
      </c>
      <c r="U170" s="18">
        <v>37</v>
      </c>
      <c r="V170" s="18">
        <v>26</v>
      </c>
      <c r="W170" s="18">
        <v>37</v>
      </c>
      <c r="X170" s="18">
        <v>42</v>
      </c>
      <c r="Y170" s="18">
        <v>55</v>
      </c>
      <c r="Z170" s="18">
        <v>70</v>
      </c>
      <c r="AA170" s="18">
        <v>122</v>
      </c>
      <c r="AB170" s="18">
        <v>104</v>
      </c>
      <c r="AC170" s="18">
        <v>129</v>
      </c>
      <c r="AD170" s="18">
        <v>150</v>
      </c>
      <c r="AE170" s="18">
        <v>171</v>
      </c>
      <c r="AF170" s="18">
        <v>181</v>
      </c>
      <c r="AG170" s="18">
        <v>122</v>
      </c>
      <c r="AH170" s="18">
        <v>154</v>
      </c>
      <c r="AI170" s="18">
        <v>151</v>
      </c>
      <c r="AJ170" s="18">
        <v>106</v>
      </c>
      <c r="AK170" s="23">
        <v>7.8551260004670613</v>
      </c>
      <c r="AL170" s="23">
        <v>5.9918879056047194</v>
      </c>
      <c r="AM170" s="23">
        <v>8.5030105253481629</v>
      </c>
      <c r="AN170" s="23">
        <v>9.4113429090012772</v>
      </c>
      <c r="AO170" s="23">
        <v>12.315546698313888</v>
      </c>
      <c r="AP170" s="23">
        <v>15.363343063450607</v>
      </c>
      <c r="AQ170" s="23">
        <v>27.002501051326885</v>
      </c>
      <c r="AR170" s="23">
        <v>22.934768226524945</v>
      </c>
      <c r="AS170" s="23">
        <v>28.392208649719379</v>
      </c>
      <c r="AT170" s="23">
        <v>32.749661586830271</v>
      </c>
      <c r="AU170" s="23">
        <v>36.886837223348721</v>
      </c>
      <c r="AV170" s="23">
        <v>38.013231124645593</v>
      </c>
      <c r="AW170" s="23">
        <v>25.523546517709576</v>
      </c>
      <c r="AX170" s="23">
        <v>32.201405152224822</v>
      </c>
      <c r="AY170" s="23">
        <v>30.77362028205755</v>
      </c>
      <c r="AZ170" s="23">
        <v>21.378726150619176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1</v>
      </c>
      <c r="BI170" s="20">
        <v>3</v>
      </c>
      <c r="BJ170" s="20">
        <v>13</v>
      </c>
      <c r="BK170" s="20">
        <v>10</v>
      </c>
      <c r="BL170" s="20">
        <v>7</v>
      </c>
      <c r="BM170" s="20">
        <v>5</v>
      </c>
      <c r="BN170" s="20">
        <v>4</v>
      </c>
      <c r="BO170" s="20">
        <v>0</v>
      </c>
      <c r="BP170" s="20">
        <v>3</v>
      </c>
      <c r="BQ170" s="20">
        <v>17</v>
      </c>
      <c r="BR170" s="20">
        <v>15</v>
      </c>
      <c r="BS170" s="20">
        <v>15</v>
      </c>
      <c r="BT170" s="20">
        <v>9</v>
      </c>
      <c r="BU170" s="20">
        <v>4</v>
      </c>
      <c r="BV170" s="16">
        <v>2345</v>
      </c>
      <c r="BW170" s="16">
        <v>5090</v>
      </c>
      <c r="BX170" s="16">
        <v>3869</v>
      </c>
      <c r="BY170" s="16">
        <v>3940</v>
      </c>
      <c r="BZ170" s="16">
        <v>3361</v>
      </c>
      <c r="CA170" s="16">
        <v>5972</v>
      </c>
      <c r="CB170" s="16">
        <v>3316</v>
      </c>
      <c r="CC170" s="16">
        <v>5809</v>
      </c>
      <c r="CD170" s="16">
        <v>3510</v>
      </c>
      <c r="CE170" s="16">
        <v>3810</v>
      </c>
      <c r="CF170" s="16">
        <v>3335</v>
      </c>
      <c r="CG170" s="16">
        <v>5225</v>
      </c>
      <c r="CH170" s="21">
        <v>6</v>
      </c>
      <c r="CI170" s="21">
        <v>30</v>
      </c>
      <c r="CJ170" s="21">
        <v>25</v>
      </c>
      <c r="CK170" s="21">
        <v>22</v>
      </c>
      <c r="CL170" s="21">
        <v>14</v>
      </c>
      <c r="CM170" s="21">
        <v>8</v>
      </c>
      <c r="CN170" s="21">
        <v>1</v>
      </c>
      <c r="CO170" s="21">
        <v>43</v>
      </c>
      <c r="CP170" s="21">
        <v>63</v>
      </c>
      <c r="CQ170" s="21">
        <v>0</v>
      </c>
      <c r="CR170" s="21">
        <v>5661</v>
      </c>
      <c r="CS170" s="21">
        <v>10899</v>
      </c>
      <c r="CT170" s="21">
        <v>7379</v>
      </c>
      <c r="CU170" s="21">
        <v>7750</v>
      </c>
      <c r="CV170" s="21">
        <v>6696</v>
      </c>
      <c r="CW170" s="21">
        <v>11197</v>
      </c>
      <c r="CX170" s="21">
        <v>24577</v>
      </c>
      <c r="CY170" s="21">
        <v>25005</v>
      </c>
      <c r="CZ170" s="19">
        <v>84</v>
      </c>
      <c r="DA170" t="s">
        <v>8062</v>
      </c>
      <c r="DB170" t="s">
        <v>8480</v>
      </c>
      <c r="DD170">
        <v>17.196560687862426</v>
      </c>
      <c r="DE170">
        <v>25.633722586157791</v>
      </c>
      <c r="DF170">
        <v>8.4371618982953649</v>
      </c>
    </row>
    <row r="171" spans="1:110" x14ac:dyDescent="0.25">
      <c r="A171" t="s">
        <v>1061</v>
      </c>
      <c r="B171" t="s">
        <v>3044</v>
      </c>
      <c r="C171" t="s">
        <v>1052</v>
      </c>
      <c r="D171" t="s">
        <v>168</v>
      </c>
      <c r="E171" s="17">
        <v>62038</v>
      </c>
      <c r="F171" s="17">
        <v>62332</v>
      </c>
      <c r="G171" s="17">
        <v>62618</v>
      </c>
      <c r="H171" s="17">
        <v>63259</v>
      </c>
      <c r="I171" s="17">
        <v>63712</v>
      </c>
      <c r="J171" s="17">
        <v>64252</v>
      </c>
      <c r="K171" s="17">
        <v>64778</v>
      </c>
      <c r="L171" s="17">
        <v>65175</v>
      </c>
      <c r="M171" s="17">
        <v>65391</v>
      </c>
      <c r="N171" s="17">
        <v>65339</v>
      </c>
      <c r="O171" s="17">
        <v>65438</v>
      </c>
      <c r="P171" s="17">
        <v>65869</v>
      </c>
      <c r="Q171" s="17">
        <v>66395</v>
      </c>
      <c r="R171" s="17">
        <v>66849</v>
      </c>
      <c r="S171" s="17">
        <v>67572</v>
      </c>
      <c r="T171" s="17">
        <v>68500</v>
      </c>
      <c r="U171" s="18">
        <v>32</v>
      </c>
      <c r="V171" s="18">
        <v>23</v>
      </c>
      <c r="W171" s="18">
        <v>39</v>
      </c>
      <c r="X171" s="18">
        <v>43</v>
      </c>
      <c r="Y171" s="18">
        <v>47</v>
      </c>
      <c r="Z171" s="18">
        <v>58</v>
      </c>
      <c r="AA171" s="18">
        <v>129</v>
      </c>
      <c r="AB171" s="18">
        <v>152</v>
      </c>
      <c r="AC171" s="18">
        <v>140</v>
      </c>
      <c r="AD171" s="18">
        <v>220</v>
      </c>
      <c r="AE171" s="18">
        <v>232</v>
      </c>
      <c r="AF171" s="18">
        <v>190</v>
      </c>
      <c r="AG171" s="18">
        <v>193</v>
      </c>
      <c r="AH171" s="18">
        <v>157</v>
      </c>
      <c r="AI171" s="18">
        <v>164</v>
      </c>
      <c r="AJ171" s="18">
        <v>136</v>
      </c>
      <c r="AK171" s="23">
        <v>5.1581288887456083</v>
      </c>
      <c r="AL171" s="23">
        <v>3.6899185009305016</v>
      </c>
      <c r="AM171" s="23">
        <v>6.2282410808393758</v>
      </c>
      <c r="AN171" s="23">
        <v>6.7974517459966171</v>
      </c>
      <c r="AO171" s="23">
        <v>7.3769462581617278</v>
      </c>
      <c r="AP171" s="23">
        <v>9.0269563593351183</v>
      </c>
      <c r="AQ171" s="23">
        <v>19.914168390502947</v>
      </c>
      <c r="AR171" s="23">
        <v>23.321825853471424</v>
      </c>
      <c r="AS171" s="23">
        <v>21.409674114174731</v>
      </c>
      <c r="AT171" s="23">
        <v>33.670548982996372</v>
      </c>
      <c r="AU171" s="23">
        <v>35.453406277697972</v>
      </c>
      <c r="AV171" s="23">
        <v>28.845132004433044</v>
      </c>
      <c r="AW171" s="23">
        <v>29.068453949845619</v>
      </c>
      <c r="AX171" s="23">
        <v>23.485766428817186</v>
      </c>
      <c r="AY171" s="23">
        <v>24.270407861244305</v>
      </c>
      <c r="AZ171" s="23">
        <v>19.854014598540147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2</v>
      </c>
      <c r="BJ171" s="20">
        <v>18</v>
      </c>
      <c r="BK171" s="20">
        <v>17</v>
      </c>
      <c r="BL171" s="20">
        <v>18</v>
      </c>
      <c r="BM171" s="20">
        <v>5</v>
      </c>
      <c r="BN171" s="20">
        <v>4</v>
      </c>
      <c r="BO171" s="20">
        <v>0</v>
      </c>
      <c r="BP171" s="20">
        <v>3</v>
      </c>
      <c r="BQ171" s="20">
        <v>19</v>
      </c>
      <c r="BR171" s="20">
        <v>21</v>
      </c>
      <c r="BS171" s="20">
        <v>18</v>
      </c>
      <c r="BT171" s="20">
        <v>8</v>
      </c>
      <c r="BU171" s="20">
        <v>3</v>
      </c>
      <c r="BV171" s="16">
        <v>3234</v>
      </c>
      <c r="BW171" s="16">
        <v>3939</v>
      </c>
      <c r="BX171" s="16">
        <v>4620</v>
      </c>
      <c r="BY171" s="16">
        <v>6678</v>
      </c>
      <c r="BZ171" s="16">
        <v>6135</v>
      </c>
      <c r="CA171" s="16">
        <v>10553</v>
      </c>
      <c r="CB171" s="16">
        <v>3533</v>
      </c>
      <c r="CC171" s="16">
        <v>3901</v>
      </c>
      <c r="CD171" s="16">
        <v>4377</v>
      </c>
      <c r="CE171" s="16">
        <v>6509</v>
      </c>
      <c r="CF171" s="16">
        <v>5819</v>
      </c>
      <c r="CG171" s="16">
        <v>9202</v>
      </c>
      <c r="CH171" s="21">
        <v>5</v>
      </c>
      <c r="CI171" s="21">
        <v>37</v>
      </c>
      <c r="CJ171" s="21">
        <v>38</v>
      </c>
      <c r="CK171" s="21">
        <v>36</v>
      </c>
      <c r="CL171" s="21">
        <v>13</v>
      </c>
      <c r="CM171" s="21">
        <v>7</v>
      </c>
      <c r="CN171" s="21">
        <v>0</v>
      </c>
      <c r="CO171" s="21">
        <v>64</v>
      </c>
      <c r="CP171" s="21">
        <v>72</v>
      </c>
      <c r="CQ171" s="21">
        <v>0</v>
      </c>
      <c r="CR171" s="21">
        <v>6767</v>
      </c>
      <c r="CS171" s="21">
        <v>7840</v>
      </c>
      <c r="CT171" s="21">
        <v>8997</v>
      </c>
      <c r="CU171" s="21">
        <v>13187</v>
      </c>
      <c r="CV171" s="21">
        <v>11954</v>
      </c>
      <c r="CW171" s="21">
        <v>19755</v>
      </c>
      <c r="CX171" s="21">
        <v>35159</v>
      </c>
      <c r="CY171" s="21">
        <v>33341</v>
      </c>
      <c r="CZ171" s="19">
        <v>110</v>
      </c>
      <c r="DA171" t="s">
        <v>8088</v>
      </c>
      <c r="DB171" t="s">
        <v>9</v>
      </c>
      <c r="DD171">
        <v>19.195585015446447</v>
      </c>
      <c r="DE171">
        <v>20.478398134190392</v>
      </c>
      <c r="DF171">
        <v>1.2828131187439453</v>
      </c>
    </row>
    <row r="172" spans="1:110" x14ac:dyDescent="0.25">
      <c r="A172" t="s">
        <v>1032</v>
      </c>
      <c r="B172" t="s">
        <v>3083</v>
      </c>
      <c r="C172" t="s">
        <v>197</v>
      </c>
      <c r="D172" t="s">
        <v>199</v>
      </c>
      <c r="E172" s="17">
        <v>58882</v>
      </c>
      <c r="F172" s="17">
        <v>58868</v>
      </c>
      <c r="G172" s="17">
        <v>59189</v>
      </c>
      <c r="H172" s="17">
        <v>59793</v>
      </c>
      <c r="I172" s="17">
        <v>60242</v>
      </c>
      <c r="J172" s="17">
        <v>60564</v>
      </c>
      <c r="K172" s="17">
        <v>60706</v>
      </c>
      <c r="L172" s="17">
        <v>61223</v>
      </c>
      <c r="M172" s="17">
        <v>61276</v>
      </c>
      <c r="N172" s="17">
        <v>61665</v>
      </c>
      <c r="O172" s="17">
        <v>61944</v>
      </c>
      <c r="P172" s="17">
        <v>62290</v>
      </c>
      <c r="Q172" s="17">
        <v>62369</v>
      </c>
      <c r="R172" s="17">
        <v>62694</v>
      </c>
      <c r="S172" s="17">
        <v>63158</v>
      </c>
      <c r="T172" s="17">
        <v>63485</v>
      </c>
      <c r="U172" s="18">
        <v>59</v>
      </c>
      <c r="V172" s="18">
        <v>49</v>
      </c>
      <c r="W172" s="18">
        <v>62</v>
      </c>
      <c r="X172" s="18">
        <v>41</v>
      </c>
      <c r="Y172" s="18">
        <v>60</v>
      </c>
      <c r="Z172" s="18">
        <v>76</v>
      </c>
      <c r="AA172" s="18">
        <v>149</v>
      </c>
      <c r="AB172" s="18">
        <v>146</v>
      </c>
      <c r="AC172" s="18">
        <v>125</v>
      </c>
      <c r="AD172" s="18">
        <v>176</v>
      </c>
      <c r="AE172" s="18">
        <v>180</v>
      </c>
      <c r="AF172" s="18">
        <v>168</v>
      </c>
      <c r="AG172" s="18">
        <v>150</v>
      </c>
      <c r="AH172" s="18">
        <v>133</v>
      </c>
      <c r="AI172" s="18">
        <v>121</v>
      </c>
      <c r="AJ172" s="18">
        <v>80</v>
      </c>
      <c r="AK172" s="23">
        <v>10.020040080160319</v>
      </c>
      <c r="AL172" s="23">
        <v>8.3237072772983627</v>
      </c>
      <c r="AM172" s="23">
        <v>10.474919326226157</v>
      </c>
      <c r="AN172" s="23">
        <v>6.8569899486561967</v>
      </c>
      <c r="AO172" s="23">
        <v>9.9598286909465159</v>
      </c>
      <c r="AP172" s="23">
        <v>12.548708803909914</v>
      </c>
      <c r="AQ172" s="23">
        <v>24.544526076499853</v>
      </c>
      <c r="AR172" s="23">
        <v>23.847246949675775</v>
      </c>
      <c r="AS172" s="23">
        <v>20.399503884065538</v>
      </c>
      <c r="AT172" s="23">
        <v>28.54131192734939</v>
      </c>
      <c r="AU172" s="23">
        <v>29.058504455637351</v>
      </c>
      <c r="AV172" s="23">
        <v>26.97062128752609</v>
      </c>
      <c r="AW172" s="23">
        <v>24.050409658644519</v>
      </c>
      <c r="AX172" s="23">
        <v>21.214151274444124</v>
      </c>
      <c r="AY172" s="23">
        <v>19.158301402830993</v>
      </c>
      <c r="AZ172" s="23">
        <v>12.601401905962039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1</v>
      </c>
      <c r="BJ172" s="20">
        <v>11</v>
      </c>
      <c r="BK172" s="20">
        <v>7</v>
      </c>
      <c r="BL172" s="20">
        <v>10</v>
      </c>
      <c r="BM172" s="20">
        <v>10</v>
      </c>
      <c r="BN172" s="20">
        <v>5</v>
      </c>
      <c r="BO172" s="20">
        <v>1</v>
      </c>
      <c r="BP172" s="20">
        <v>1</v>
      </c>
      <c r="BQ172" s="20">
        <v>8</v>
      </c>
      <c r="BR172" s="20">
        <v>5</v>
      </c>
      <c r="BS172" s="20">
        <v>13</v>
      </c>
      <c r="BT172" s="20">
        <v>4</v>
      </c>
      <c r="BU172" s="20">
        <v>4</v>
      </c>
      <c r="BV172" s="16">
        <v>2126</v>
      </c>
      <c r="BW172" s="16">
        <v>3586</v>
      </c>
      <c r="BX172" s="16">
        <v>4153</v>
      </c>
      <c r="BY172" s="16">
        <v>6144</v>
      </c>
      <c r="BZ172" s="16">
        <v>5449</v>
      </c>
      <c r="CA172" s="16">
        <v>11325</v>
      </c>
      <c r="CB172" s="16">
        <v>2513</v>
      </c>
      <c r="CC172" s="16">
        <v>3777</v>
      </c>
      <c r="CD172" s="16">
        <v>4136</v>
      </c>
      <c r="CE172" s="16">
        <v>5813</v>
      </c>
      <c r="CF172" s="16">
        <v>5340</v>
      </c>
      <c r="CG172" s="16">
        <v>9123</v>
      </c>
      <c r="CH172" s="21">
        <v>2</v>
      </c>
      <c r="CI172" s="21">
        <v>19</v>
      </c>
      <c r="CJ172" s="21">
        <v>12</v>
      </c>
      <c r="CK172" s="21">
        <v>23</v>
      </c>
      <c r="CL172" s="21">
        <v>14</v>
      </c>
      <c r="CM172" s="21">
        <v>9</v>
      </c>
      <c r="CN172" s="21">
        <v>1</v>
      </c>
      <c r="CO172" s="21">
        <v>44</v>
      </c>
      <c r="CP172" s="21">
        <v>36</v>
      </c>
      <c r="CQ172" s="21">
        <v>0</v>
      </c>
      <c r="CR172" s="21">
        <v>4639</v>
      </c>
      <c r="CS172" s="21">
        <v>7363</v>
      </c>
      <c r="CT172" s="21">
        <v>8289</v>
      </c>
      <c r="CU172" s="21">
        <v>11957</v>
      </c>
      <c r="CV172" s="21">
        <v>10789</v>
      </c>
      <c r="CW172" s="21">
        <v>20448</v>
      </c>
      <c r="CX172" s="21">
        <v>32783</v>
      </c>
      <c r="CY172" s="21">
        <v>30702</v>
      </c>
      <c r="CZ172" s="19">
        <v>287</v>
      </c>
      <c r="DA172" t="s">
        <v>8265</v>
      </c>
      <c r="DB172" t="s">
        <v>8481</v>
      </c>
      <c r="DD172">
        <v>14.331313920917205</v>
      </c>
      <c r="DE172">
        <v>10.981301284202177</v>
      </c>
      <c r="DF172">
        <v>-3.3500126367150287</v>
      </c>
    </row>
    <row r="173" spans="1:110" x14ac:dyDescent="0.25">
      <c r="A173" t="s">
        <v>797</v>
      </c>
      <c r="B173" t="s">
        <v>3242</v>
      </c>
      <c r="C173" t="s">
        <v>3365</v>
      </c>
      <c r="D173" t="s">
        <v>457</v>
      </c>
      <c r="E173" s="17">
        <v>149833</v>
      </c>
      <c r="F173" s="17">
        <v>149439</v>
      </c>
      <c r="G173" s="17">
        <v>150048</v>
      </c>
      <c r="H173" s="17">
        <v>150813</v>
      </c>
      <c r="I173" s="17">
        <v>151411</v>
      </c>
      <c r="J173" s="17">
        <v>152499</v>
      </c>
      <c r="K173" s="17">
        <v>153508</v>
      </c>
      <c r="L173" s="17">
        <v>154988</v>
      </c>
      <c r="M173" s="17">
        <v>156096</v>
      </c>
      <c r="N173" s="17">
        <v>157570</v>
      </c>
      <c r="O173" s="17">
        <v>158857</v>
      </c>
      <c r="P173" s="17">
        <v>160091</v>
      </c>
      <c r="Q173" s="17">
        <v>159783</v>
      </c>
      <c r="R173" s="17">
        <v>159800</v>
      </c>
      <c r="S173" s="17">
        <v>160368</v>
      </c>
      <c r="T173" s="17">
        <v>161120</v>
      </c>
      <c r="U173" s="18">
        <v>102</v>
      </c>
      <c r="V173" s="18">
        <v>92</v>
      </c>
      <c r="W173" s="18">
        <v>101</v>
      </c>
      <c r="X173" s="18">
        <v>145</v>
      </c>
      <c r="Y173" s="18">
        <v>156</v>
      </c>
      <c r="Z173" s="18">
        <v>259</v>
      </c>
      <c r="AA173" s="18">
        <v>511</v>
      </c>
      <c r="AB173" s="18">
        <v>528</v>
      </c>
      <c r="AC173" s="18">
        <v>562</v>
      </c>
      <c r="AD173" s="18">
        <v>769</v>
      </c>
      <c r="AE173" s="18">
        <v>691</v>
      </c>
      <c r="AF173" s="18">
        <v>595</v>
      </c>
      <c r="AG173" s="18">
        <v>584</v>
      </c>
      <c r="AH173" s="18">
        <v>577</v>
      </c>
      <c r="AI173" s="18">
        <v>463</v>
      </c>
      <c r="AJ173" s="18">
        <v>367</v>
      </c>
      <c r="AK173" s="23">
        <v>6.8075791047366074</v>
      </c>
      <c r="AL173" s="23">
        <v>6.1563581126747371</v>
      </c>
      <c r="AM173" s="23">
        <v>6.7311793559394326</v>
      </c>
      <c r="AN173" s="23">
        <v>9.6145557743695829</v>
      </c>
      <c r="AO173" s="23">
        <v>10.303082338799692</v>
      </c>
      <c r="AP173" s="23">
        <v>16.983717926019189</v>
      </c>
      <c r="AQ173" s="23">
        <v>33.288167391927459</v>
      </c>
      <c r="AR173" s="23">
        <v>34.067153586084082</v>
      </c>
      <c r="AS173" s="23">
        <v>36.00348503485035</v>
      </c>
      <c r="AT173" s="23">
        <v>48.803706289268256</v>
      </c>
      <c r="AU173" s="23">
        <v>43.498240555971719</v>
      </c>
      <c r="AV173" s="23">
        <v>37.1663616318219</v>
      </c>
      <c r="AW173" s="23">
        <v>36.549570354793687</v>
      </c>
      <c r="AX173" s="23">
        <v>36.107634543178975</v>
      </c>
      <c r="AY173" s="23">
        <v>28.87109647810037</v>
      </c>
      <c r="AZ173" s="23">
        <v>22.778053624627606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2</v>
      </c>
      <c r="BI173" s="20">
        <v>6</v>
      </c>
      <c r="BJ173" s="20">
        <v>42</v>
      </c>
      <c r="BK173" s="20">
        <v>34</v>
      </c>
      <c r="BL173" s="20">
        <v>47</v>
      </c>
      <c r="BM173" s="20">
        <v>21</v>
      </c>
      <c r="BN173" s="20">
        <v>15</v>
      </c>
      <c r="BO173" s="20">
        <v>1</v>
      </c>
      <c r="BP173" s="20">
        <v>8</v>
      </c>
      <c r="BQ173" s="20">
        <v>48</v>
      </c>
      <c r="BR173" s="20">
        <v>40</v>
      </c>
      <c r="BS173" s="20">
        <v>51</v>
      </c>
      <c r="BT173" s="20">
        <v>35</v>
      </c>
      <c r="BU173" s="20">
        <v>17</v>
      </c>
      <c r="BV173" s="16">
        <v>8285</v>
      </c>
      <c r="BW173" s="16">
        <v>14022</v>
      </c>
      <c r="BX173" s="16">
        <v>12520</v>
      </c>
      <c r="BY173" s="16">
        <v>14714</v>
      </c>
      <c r="BZ173" s="16">
        <v>12162</v>
      </c>
      <c r="CA173" s="16">
        <v>21000</v>
      </c>
      <c r="CB173" s="16">
        <v>9031</v>
      </c>
      <c r="CC173" s="16">
        <v>13440</v>
      </c>
      <c r="CD173" s="16">
        <v>12611</v>
      </c>
      <c r="CE173" s="16">
        <v>14028</v>
      </c>
      <c r="CF173" s="16">
        <v>11971</v>
      </c>
      <c r="CG173" s="16">
        <v>17336</v>
      </c>
      <c r="CH173" s="21">
        <v>14</v>
      </c>
      <c r="CI173" s="21">
        <v>90</v>
      </c>
      <c r="CJ173" s="21">
        <v>74</v>
      </c>
      <c r="CK173" s="21">
        <v>98</v>
      </c>
      <c r="CL173" s="21">
        <v>56</v>
      </c>
      <c r="CM173" s="21">
        <v>32</v>
      </c>
      <c r="CN173" s="21">
        <v>3</v>
      </c>
      <c r="CO173" s="21">
        <v>167</v>
      </c>
      <c r="CP173" s="21">
        <v>200</v>
      </c>
      <c r="CQ173" s="21">
        <v>0</v>
      </c>
      <c r="CR173" s="21">
        <v>17316</v>
      </c>
      <c r="CS173" s="21">
        <v>27462</v>
      </c>
      <c r="CT173" s="21">
        <v>25131</v>
      </c>
      <c r="CU173" s="21">
        <v>28742</v>
      </c>
      <c r="CV173" s="21">
        <v>24133</v>
      </c>
      <c r="CW173" s="21">
        <v>38336</v>
      </c>
      <c r="CX173" s="21">
        <v>82703</v>
      </c>
      <c r="CY173" s="21">
        <v>78417</v>
      </c>
      <c r="CZ173" s="19">
        <v>54</v>
      </c>
      <c r="DA173" t="s">
        <v>8042</v>
      </c>
      <c r="DB173" t="s">
        <v>8480</v>
      </c>
      <c r="DD173">
        <v>21.296402565770176</v>
      </c>
      <c r="DE173">
        <v>24.182919603883775</v>
      </c>
      <c r="DF173">
        <v>2.8865170381135989</v>
      </c>
    </row>
    <row r="174" spans="1:110" x14ac:dyDescent="0.25">
      <c r="A174" t="s">
        <v>1791</v>
      </c>
      <c r="B174" t="s">
        <v>3137</v>
      </c>
      <c r="C174" t="s">
        <v>777</v>
      </c>
      <c r="D174" t="s">
        <v>150</v>
      </c>
      <c r="E174" s="17">
        <v>87433</v>
      </c>
      <c r="F174" s="17">
        <v>87801</v>
      </c>
      <c r="G174" s="17">
        <v>88150</v>
      </c>
      <c r="H174" s="17">
        <v>88091</v>
      </c>
      <c r="I174" s="17">
        <v>88257</v>
      </c>
      <c r="J174" s="17">
        <v>88524</v>
      </c>
      <c r="K174" s="17">
        <v>88647</v>
      </c>
      <c r="L174" s="17">
        <v>88835</v>
      </c>
      <c r="M174" s="17">
        <v>89135</v>
      </c>
      <c r="N174" s="17">
        <v>89557</v>
      </c>
      <c r="O174" s="17">
        <v>89954</v>
      </c>
      <c r="P174" s="17">
        <v>90564</v>
      </c>
      <c r="Q174" s="17">
        <v>90856</v>
      </c>
      <c r="R174" s="17">
        <v>91555</v>
      </c>
      <c r="S174" s="17">
        <v>92288</v>
      </c>
      <c r="T174" s="17">
        <v>92522</v>
      </c>
      <c r="U174" s="18">
        <v>59</v>
      </c>
      <c r="V174" s="18">
        <v>72</v>
      </c>
      <c r="W174" s="18">
        <v>52</v>
      </c>
      <c r="X174" s="18">
        <v>52</v>
      </c>
      <c r="Y174" s="18">
        <v>74</v>
      </c>
      <c r="Z174" s="18">
        <v>122</v>
      </c>
      <c r="AA174" s="18">
        <v>186</v>
      </c>
      <c r="AB174" s="18">
        <v>204</v>
      </c>
      <c r="AC174" s="18">
        <v>256</v>
      </c>
      <c r="AD174" s="18">
        <v>287</v>
      </c>
      <c r="AE174" s="18">
        <v>275</v>
      </c>
      <c r="AF174" s="18">
        <v>226</v>
      </c>
      <c r="AG174" s="18">
        <v>203</v>
      </c>
      <c r="AH174" s="18">
        <v>165</v>
      </c>
      <c r="AI174" s="18">
        <v>188</v>
      </c>
      <c r="AJ174" s="18">
        <v>133</v>
      </c>
      <c r="AK174" s="23">
        <v>6.7480242013884926</v>
      </c>
      <c r="AL174" s="23">
        <v>8.200362182663067</v>
      </c>
      <c r="AM174" s="23">
        <v>5.8990357345433919</v>
      </c>
      <c r="AN174" s="23">
        <v>5.9029866842242686</v>
      </c>
      <c r="AO174" s="23">
        <v>8.3846040540693654</v>
      </c>
      <c r="AP174" s="23">
        <v>13.781573358637205</v>
      </c>
      <c r="AQ174" s="23">
        <v>20.982097532911435</v>
      </c>
      <c r="AR174" s="23">
        <v>22.963921877638317</v>
      </c>
      <c r="AS174" s="23">
        <v>28.720480170527853</v>
      </c>
      <c r="AT174" s="23">
        <v>32.04662952086381</v>
      </c>
      <c r="AU174" s="23">
        <v>30.571180825755384</v>
      </c>
      <c r="AV174" s="23">
        <v>24.954728148049998</v>
      </c>
      <c r="AW174" s="23">
        <v>22.343048340230698</v>
      </c>
      <c r="AX174" s="23">
        <v>18.021954016711266</v>
      </c>
      <c r="AY174" s="23">
        <v>20.371012482662969</v>
      </c>
      <c r="AZ174" s="23">
        <v>14.374959469099242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11</v>
      </c>
      <c r="BK174" s="20">
        <v>15</v>
      </c>
      <c r="BL174" s="20">
        <v>15</v>
      </c>
      <c r="BM174" s="20">
        <v>9</v>
      </c>
      <c r="BN174" s="20">
        <v>4</v>
      </c>
      <c r="BO174" s="20">
        <v>0</v>
      </c>
      <c r="BP174" s="20">
        <v>2</v>
      </c>
      <c r="BQ174" s="20">
        <v>19</v>
      </c>
      <c r="BR174" s="20">
        <v>24</v>
      </c>
      <c r="BS174" s="20">
        <v>19</v>
      </c>
      <c r="BT174" s="20">
        <v>9</v>
      </c>
      <c r="BU174" s="20">
        <v>6</v>
      </c>
      <c r="BV174" s="16">
        <v>4142</v>
      </c>
      <c r="BW174" s="16">
        <v>7005</v>
      </c>
      <c r="BX174" s="16">
        <v>7701</v>
      </c>
      <c r="BY174" s="16">
        <v>8948</v>
      </c>
      <c r="BZ174" s="16">
        <v>7489</v>
      </c>
      <c r="CA174" s="16">
        <v>12865</v>
      </c>
      <c r="CB174" s="16">
        <v>4399</v>
      </c>
      <c r="CC174" s="16">
        <v>6485</v>
      </c>
      <c r="CD174" s="16">
        <v>7187</v>
      </c>
      <c r="CE174" s="16">
        <v>8542</v>
      </c>
      <c r="CF174" s="16">
        <v>7163</v>
      </c>
      <c r="CG174" s="16">
        <v>10596</v>
      </c>
      <c r="CH174" s="21">
        <v>2</v>
      </c>
      <c r="CI174" s="21">
        <v>30</v>
      </c>
      <c r="CJ174" s="21">
        <v>39</v>
      </c>
      <c r="CK174" s="21">
        <v>34</v>
      </c>
      <c r="CL174" s="21">
        <v>18</v>
      </c>
      <c r="CM174" s="21">
        <v>10</v>
      </c>
      <c r="CN174" s="21">
        <v>0</v>
      </c>
      <c r="CO174" s="21">
        <v>54</v>
      </c>
      <c r="CP174" s="21">
        <v>79</v>
      </c>
      <c r="CQ174" s="21">
        <v>0</v>
      </c>
      <c r="CR174" s="21">
        <v>8541</v>
      </c>
      <c r="CS174" s="21">
        <v>13490</v>
      </c>
      <c r="CT174" s="21">
        <v>14888</v>
      </c>
      <c r="CU174" s="21">
        <v>17490</v>
      </c>
      <c r="CV174" s="21">
        <v>14652</v>
      </c>
      <c r="CW174" s="21">
        <v>23461</v>
      </c>
      <c r="CX174" s="21">
        <v>48150</v>
      </c>
      <c r="CY174" s="21">
        <v>44372</v>
      </c>
      <c r="CZ174" s="19">
        <v>241</v>
      </c>
      <c r="DA174" t="s">
        <v>8219</v>
      </c>
      <c r="DB174" t="s">
        <v>9</v>
      </c>
      <c r="DD174">
        <v>12.169836834039485</v>
      </c>
      <c r="DE174">
        <v>16.407061266874351</v>
      </c>
      <c r="DF174">
        <v>4.2372244328348661</v>
      </c>
    </row>
    <row r="175" spans="1:110" x14ac:dyDescent="0.25">
      <c r="A175" t="s">
        <v>1053</v>
      </c>
      <c r="B175" t="s">
        <v>3045</v>
      </c>
      <c r="C175" t="s">
        <v>1052</v>
      </c>
      <c r="D175" t="s">
        <v>168</v>
      </c>
      <c r="E175" s="17">
        <v>83263</v>
      </c>
      <c r="F175" s="17">
        <v>83170</v>
      </c>
      <c r="G175" s="17">
        <v>83814</v>
      </c>
      <c r="H175" s="17">
        <v>84760</v>
      </c>
      <c r="I175" s="17">
        <v>85996</v>
      </c>
      <c r="J175" s="17">
        <v>87286</v>
      </c>
      <c r="K175" s="17">
        <v>88762</v>
      </c>
      <c r="L175" s="17">
        <v>90425</v>
      </c>
      <c r="M175" s="17">
        <v>91473</v>
      </c>
      <c r="N175" s="17">
        <v>92416</v>
      </c>
      <c r="O175" s="17">
        <v>93429</v>
      </c>
      <c r="P175" s="17">
        <v>94502</v>
      </c>
      <c r="Q175" s="17">
        <v>95832</v>
      </c>
      <c r="R175" s="17">
        <v>96571</v>
      </c>
      <c r="S175" s="17">
        <v>97453</v>
      </c>
      <c r="T175" s="17">
        <v>98599</v>
      </c>
      <c r="U175" s="18">
        <v>54</v>
      </c>
      <c r="V175" s="18">
        <v>58</v>
      </c>
      <c r="W175" s="18">
        <v>60</v>
      </c>
      <c r="X175" s="18">
        <v>47</v>
      </c>
      <c r="Y175" s="18">
        <v>83</v>
      </c>
      <c r="Z175" s="18">
        <v>165</v>
      </c>
      <c r="AA175" s="18">
        <v>251</v>
      </c>
      <c r="AB175" s="18">
        <v>242</v>
      </c>
      <c r="AC175" s="18">
        <v>263</v>
      </c>
      <c r="AD175" s="18">
        <v>356</v>
      </c>
      <c r="AE175" s="18">
        <v>338</v>
      </c>
      <c r="AF175" s="18">
        <v>345</v>
      </c>
      <c r="AG175" s="18">
        <v>375</v>
      </c>
      <c r="AH175" s="18">
        <v>319</v>
      </c>
      <c r="AI175" s="18">
        <v>326</v>
      </c>
      <c r="AJ175" s="18">
        <v>316</v>
      </c>
      <c r="AK175" s="23">
        <v>6.4854737398364222</v>
      </c>
      <c r="AL175" s="23">
        <v>6.9736683900444874</v>
      </c>
      <c r="AM175" s="23">
        <v>7.1587085689741574</v>
      </c>
      <c r="AN175" s="23">
        <v>5.5450684285040106</v>
      </c>
      <c r="AO175" s="23">
        <v>9.6516117028699018</v>
      </c>
      <c r="AP175" s="23">
        <v>18.903375111701763</v>
      </c>
      <c r="AQ175" s="23">
        <v>28.277866654649511</v>
      </c>
      <c r="AR175" s="23">
        <v>26.762510367708046</v>
      </c>
      <c r="AS175" s="23">
        <v>28.751653493380562</v>
      </c>
      <c r="AT175" s="23">
        <v>38.52146814404432</v>
      </c>
      <c r="AU175" s="23">
        <v>36.177204080103607</v>
      </c>
      <c r="AV175" s="23">
        <v>36.507163869547732</v>
      </c>
      <c r="AW175" s="23">
        <v>39.130979213623839</v>
      </c>
      <c r="AX175" s="23">
        <v>33.032690973480648</v>
      </c>
      <c r="AY175" s="23">
        <v>33.452023026484561</v>
      </c>
      <c r="AZ175" s="23">
        <v>32.049006582216862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6</v>
      </c>
      <c r="BJ175" s="20">
        <v>28</v>
      </c>
      <c r="BK175" s="20">
        <v>32</v>
      </c>
      <c r="BL175" s="20">
        <v>29</v>
      </c>
      <c r="BM175" s="20">
        <v>17</v>
      </c>
      <c r="BN175" s="20">
        <v>6</v>
      </c>
      <c r="BO175" s="20">
        <v>0</v>
      </c>
      <c r="BP175" s="20">
        <v>12</v>
      </c>
      <c r="BQ175" s="20">
        <v>55</v>
      </c>
      <c r="BR175" s="20">
        <v>56</v>
      </c>
      <c r="BS175" s="20">
        <v>58</v>
      </c>
      <c r="BT175" s="20">
        <v>9</v>
      </c>
      <c r="BU175" s="20">
        <v>8</v>
      </c>
      <c r="BV175" s="16">
        <v>5388</v>
      </c>
      <c r="BW175" s="16">
        <v>9287</v>
      </c>
      <c r="BX175" s="16">
        <v>8118</v>
      </c>
      <c r="BY175" s="16">
        <v>9288</v>
      </c>
      <c r="BZ175" s="16">
        <v>7055</v>
      </c>
      <c r="CA175" s="16">
        <v>11231</v>
      </c>
      <c r="CB175" s="16">
        <v>5806</v>
      </c>
      <c r="CC175" s="16">
        <v>8714</v>
      </c>
      <c r="CD175" s="16">
        <v>8433</v>
      </c>
      <c r="CE175" s="16">
        <v>9235</v>
      </c>
      <c r="CF175" s="16">
        <v>6827</v>
      </c>
      <c r="CG175" s="16">
        <v>9217</v>
      </c>
      <c r="CH175" s="21">
        <v>18</v>
      </c>
      <c r="CI175" s="21">
        <v>83</v>
      </c>
      <c r="CJ175" s="21">
        <v>88</v>
      </c>
      <c r="CK175" s="21">
        <v>87</v>
      </c>
      <c r="CL175" s="21">
        <v>26</v>
      </c>
      <c r="CM175" s="21">
        <v>14</v>
      </c>
      <c r="CN175" s="21">
        <v>0</v>
      </c>
      <c r="CO175" s="21">
        <v>118</v>
      </c>
      <c r="CP175" s="21">
        <v>198</v>
      </c>
      <c r="CQ175" s="21">
        <v>0</v>
      </c>
      <c r="CR175" s="21">
        <v>11194</v>
      </c>
      <c r="CS175" s="21">
        <v>18001</v>
      </c>
      <c r="CT175" s="21">
        <v>16551</v>
      </c>
      <c r="CU175" s="21">
        <v>18523</v>
      </c>
      <c r="CV175" s="21">
        <v>13882</v>
      </c>
      <c r="CW175" s="21">
        <v>20448</v>
      </c>
      <c r="CX175" s="21">
        <v>50367</v>
      </c>
      <c r="CY175" s="21">
        <v>48232</v>
      </c>
      <c r="CZ175" s="19">
        <v>6</v>
      </c>
      <c r="DA175" t="s">
        <v>1367</v>
      </c>
      <c r="DB175" t="s">
        <v>8480</v>
      </c>
      <c r="DD175">
        <v>24.465085420467741</v>
      </c>
      <c r="DE175">
        <v>39.311453928167253</v>
      </c>
      <c r="DF175">
        <v>14.846368507699513</v>
      </c>
    </row>
    <row r="176" spans="1:110" x14ac:dyDescent="0.25">
      <c r="A176" t="s">
        <v>2042</v>
      </c>
      <c r="B176" t="s">
        <v>3053</v>
      </c>
      <c r="C176" t="s">
        <v>276</v>
      </c>
      <c r="D176" t="s">
        <v>278</v>
      </c>
      <c r="E176" s="17">
        <v>58617</v>
      </c>
      <c r="F176" s="17">
        <v>58857</v>
      </c>
      <c r="G176" s="17">
        <v>59283</v>
      </c>
      <c r="H176" s="17">
        <v>60169</v>
      </c>
      <c r="I176" s="17">
        <v>60628</v>
      </c>
      <c r="J176" s="17">
        <v>61115</v>
      </c>
      <c r="K176" s="17">
        <v>61995</v>
      </c>
      <c r="L176" s="17">
        <v>62833</v>
      </c>
      <c r="M176" s="17">
        <v>63736</v>
      </c>
      <c r="N176" s="17">
        <v>63968</v>
      </c>
      <c r="O176" s="17">
        <v>64150</v>
      </c>
      <c r="P176" s="17">
        <v>64450</v>
      </c>
      <c r="Q176" s="17">
        <v>65008</v>
      </c>
      <c r="R176" s="17">
        <v>65335</v>
      </c>
      <c r="S176" s="17">
        <v>66237</v>
      </c>
      <c r="T176" s="17">
        <v>66682</v>
      </c>
      <c r="U176" s="18">
        <v>44</v>
      </c>
      <c r="V176" s="18">
        <v>41</v>
      </c>
      <c r="W176" s="18">
        <v>32</v>
      </c>
      <c r="X176" s="18">
        <v>61</v>
      </c>
      <c r="Y176" s="18">
        <v>74</v>
      </c>
      <c r="Z176" s="18">
        <v>133</v>
      </c>
      <c r="AA176" s="18">
        <v>218</v>
      </c>
      <c r="AB176" s="18">
        <v>229</v>
      </c>
      <c r="AC176" s="18">
        <v>205</v>
      </c>
      <c r="AD176" s="18">
        <v>279</v>
      </c>
      <c r="AE176" s="18">
        <v>266</v>
      </c>
      <c r="AF176" s="18">
        <v>269</v>
      </c>
      <c r="AG176" s="18">
        <v>203</v>
      </c>
      <c r="AH176" s="18">
        <v>185</v>
      </c>
      <c r="AI176" s="18">
        <v>173</v>
      </c>
      <c r="AJ176" s="18">
        <v>144</v>
      </c>
      <c r="AK176" s="23">
        <v>7.5063548117440329</v>
      </c>
      <c r="AL176" s="23">
        <v>6.9660363253308866</v>
      </c>
      <c r="AM176" s="23">
        <v>5.397837491355026</v>
      </c>
      <c r="AN176" s="23">
        <v>10.138110987385531</v>
      </c>
      <c r="AO176" s="23">
        <v>12.205581579468232</v>
      </c>
      <c r="AP176" s="23">
        <v>21.762251493086804</v>
      </c>
      <c r="AQ176" s="23">
        <v>35.164126139204775</v>
      </c>
      <c r="AR176" s="23">
        <v>36.445816688682697</v>
      </c>
      <c r="AS176" s="23">
        <v>32.16392619555667</v>
      </c>
      <c r="AT176" s="23">
        <v>43.615557778889446</v>
      </c>
      <c r="AU176" s="23">
        <v>41.465315666406859</v>
      </c>
      <c r="AV176" s="23">
        <v>41.7377812257564</v>
      </c>
      <c r="AW176" s="23">
        <v>31.226925916810238</v>
      </c>
      <c r="AX176" s="23">
        <v>28.315604193770568</v>
      </c>
      <c r="AY176" s="23">
        <v>26.118332653954738</v>
      </c>
      <c r="AZ176" s="23">
        <v>21.595033142377254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1</v>
      </c>
      <c r="BI176" s="20">
        <v>3</v>
      </c>
      <c r="BJ176" s="20">
        <v>7</v>
      </c>
      <c r="BK176" s="20">
        <v>21</v>
      </c>
      <c r="BL176" s="20">
        <v>18</v>
      </c>
      <c r="BM176" s="20">
        <v>7</v>
      </c>
      <c r="BN176" s="20">
        <v>2</v>
      </c>
      <c r="BO176" s="20">
        <v>1</v>
      </c>
      <c r="BP176" s="20">
        <v>3</v>
      </c>
      <c r="BQ176" s="20">
        <v>25</v>
      </c>
      <c r="BR176" s="20">
        <v>22</v>
      </c>
      <c r="BS176" s="20">
        <v>19</v>
      </c>
      <c r="BT176" s="20">
        <v>14</v>
      </c>
      <c r="BU176" s="20">
        <v>1</v>
      </c>
      <c r="BV176" s="16">
        <v>3240</v>
      </c>
      <c r="BW176" s="16">
        <v>5310</v>
      </c>
      <c r="BX176" s="16">
        <v>5203</v>
      </c>
      <c r="BY176" s="16">
        <v>6123</v>
      </c>
      <c r="BZ176" s="16">
        <v>5054</v>
      </c>
      <c r="CA176" s="16">
        <v>8925</v>
      </c>
      <c r="CB176" s="16">
        <v>3726</v>
      </c>
      <c r="CC176" s="16">
        <v>5567</v>
      </c>
      <c r="CD176" s="16">
        <v>5187</v>
      </c>
      <c r="CE176" s="16">
        <v>5936</v>
      </c>
      <c r="CF176" s="16">
        <v>5055</v>
      </c>
      <c r="CG176" s="16">
        <v>7356</v>
      </c>
      <c r="CH176" s="21">
        <v>6</v>
      </c>
      <c r="CI176" s="21">
        <v>32</v>
      </c>
      <c r="CJ176" s="21">
        <v>43</v>
      </c>
      <c r="CK176" s="21">
        <v>37</v>
      </c>
      <c r="CL176" s="21">
        <v>21</v>
      </c>
      <c r="CM176" s="21">
        <v>3</v>
      </c>
      <c r="CN176" s="21">
        <v>2</v>
      </c>
      <c r="CO176" s="21">
        <v>59</v>
      </c>
      <c r="CP176" s="21">
        <v>85</v>
      </c>
      <c r="CQ176" s="21">
        <v>0</v>
      </c>
      <c r="CR176" s="21">
        <v>6966</v>
      </c>
      <c r="CS176" s="21">
        <v>10877</v>
      </c>
      <c r="CT176" s="21">
        <v>10390</v>
      </c>
      <c r="CU176" s="21">
        <v>12059</v>
      </c>
      <c r="CV176" s="21">
        <v>10109</v>
      </c>
      <c r="CW176" s="21">
        <v>16281</v>
      </c>
      <c r="CX176" s="21">
        <v>33855</v>
      </c>
      <c r="CY176" s="21">
        <v>32827</v>
      </c>
      <c r="CZ176" s="19">
        <v>78</v>
      </c>
      <c r="DA176" t="s">
        <v>8057</v>
      </c>
      <c r="DB176" t="s">
        <v>8480</v>
      </c>
      <c r="DD176">
        <v>17.973010022237791</v>
      </c>
      <c r="DE176">
        <v>25.107074287402156</v>
      </c>
      <c r="DF176">
        <v>7.1340642651643655</v>
      </c>
    </row>
    <row r="177" spans="1:110" x14ac:dyDescent="0.25">
      <c r="A177" t="s">
        <v>733</v>
      </c>
      <c r="B177" t="s">
        <v>3072</v>
      </c>
      <c r="C177" t="s">
        <v>363</v>
      </c>
      <c r="D177" t="s">
        <v>278</v>
      </c>
      <c r="E177" s="17">
        <v>72032</v>
      </c>
      <c r="F177" s="17">
        <v>72578</v>
      </c>
      <c r="G177" s="17">
        <v>72442</v>
      </c>
      <c r="H177" s="17">
        <v>72649</v>
      </c>
      <c r="I177" s="17">
        <v>73002</v>
      </c>
      <c r="J177" s="17">
        <v>73906</v>
      </c>
      <c r="K177" s="17">
        <v>74609</v>
      </c>
      <c r="L177" s="17">
        <v>75416</v>
      </c>
      <c r="M177" s="17">
        <v>76271</v>
      </c>
      <c r="N177" s="17">
        <v>76968</v>
      </c>
      <c r="O177" s="17">
        <v>77634</v>
      </c>
      <c r="P177" s="17">
        <v>78143</v>
      </c>
      <c r="Q177" s="17">
        <v>78968</v>
      </c>
      <c r="R177" s="17">
        <v>79842</v>
      </c>
      <c r="S177" s="17">
        <v>80849</v>
      </c>
      <c r="T177" s="17">
        <v>81547</v>
      </c>
      <c r="U177" s="18">
        <v>39</v>
      </c>
      <c r="V177" s="18">
        <v>32</v>
      </c>
      <c r="W177" s="18">
        <v>30</v>
      </c>
      <c r="X177" s="18">
        <v>49</v>
      </c>
      <c r="Y177" s="18">
        <v>69</v>
      </c>
      <c r="Z177" s="18">
        <v>113</v>
      </c>
      <c r="AA177" s="18">
        <v>198</v>
      </c>
      <c r="AB177" s="18">
        <v>174</v>
      </c>
      <c r="AC177" s="18">
        <v>168</v>
      </c>
      <c r="AD177" s="18">
        <v>186</v>
      </c>
      <c r="AE177" s="18">
        <v>212</v>
      </c>
      <c r="AF177" s="18">
        <v>186</v>
      </c>
      <c r="AG177" s="18">
        <v>143</v>
      </c>
      <c r="AH177" s="18">
        <v>187</v>
      </c>
      <c r="AI177" s="18">
        <v>162</v>
      </c>
      <c r="AJ177" s="18">
        <v>152</v>
      </c>
      <c r="AK177" s="23">
        <v>5.4142603287427811</v>
      </c>
      <c r="AL177" s="23">
        <v>4.4090495742511502</v>
      </c>
      <c r="AM177" s="23">
        <v>4.1412440297065238</v>
      </c>
      <c r="AN177" s="23">
        <v>6.7447590469242522</v>
      </c>
      <c r="AO177" s="23">
        <v>9.4517958412098295</v>
      </c>
      <c r="AP177" s="23">
        <v>15.289692311855601</v>
      </c>
      <c r="AQ177" s="23">
        <v>26.538353281775656</v>
      </c>
      <c r="AR177" s="23">
        <v>23.072027156041159</v>
      </c>
      <c r="AS177" s="23">
        <v>22.026720509761244</v>
      </c>
      <c r="AT177" s="23">
        <v>24.1658871219208</v>
      </c>
      <c r="AU177" s="23">
        <v>27.307622948708037</v>
      </c>
      <c r="AV177" s="23">
        <v>23.802515900336562</v>
      </c>
      <c r="AW177" s="23">
        <v>18.108600952284469</v>
      </c>
      <c r="AX177" s="23">
        <v>23.42125698254052</v>
      </c>
      <c r="AY177" s="23">
        <v>20.037353585078357</v>
      </c>
      <c r="AZ177" s="23">
        <v>18.639557555765386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2</v>
      </c>
      <c r="BI177" s="20">
        <v>2</v>
      </c>
      <c r="BJ177" s="20">
        <v>15</v>
      </c>
      <c r="BK177" s="20">
        <v>21</v>
      </c>
      <c r="BL177" s="20">
        <v>17</v>
      </c>
      <c r="BM177" s="20">
        <v>9</v>
      </c>
      <c r="BN177" s="20">
        <v>12</v>
      </c>
      <c r="BO177" s="20">
        <v>0</v>
      </c>
      <c r="BP177" s="20">
        <v>2</v>
      </c>
      <c r="BQ177" s="20">
        <v>16</v>
      </c>
      <c r="BR177" s="20">
        <v>23</v>
      </c>
      <c r="BS177" s="20">
        <v>23</v>
      </c>
      <c r="BT177" s="20">
        <v>8</v>
      </c>
      <c r="BU177" s="20">
        <v>2</v>
      </c>
      <c r="BV177" s="16">
        <v>4359</v>
      </c>
      <c r="BW177" s="16">
        <v>7195</v>
      </c>
      <c r="BX177" s="16">
        <v>7054</v>
      </c>
      <c r="BY177" s="16">
        <v>7626</v>
      </c>
      <c r="BZ177" s="16">
        <v>5732</v>
      </c>
      <c r="CA177" s="16">
        <v>9794</v>
      </c>
      <c r="CB177" s="16">
        <v>4359</v>
      </c>
      <c r="CC177" s="16">
        <v>6981</v>
      </c>
      <c r="CD177" s="16">
        <v>6817</v>
      </c>
      <c r="CE177" s="16">
        <v>7685</v>
      </c>
      <c r="CF177" s="16">
        <v>5774</v>
      </c>
      <c r="CG177" s="16">
        <v>8171</v>
      </c>
      <c r="CH177" s="21">
        <v>4</v>
      </c>
      <c r="CI177" s="21">
        <v>31</v>
      </c>
      <c r="CJ177" s="21">
        <v>44</v>
      </c>
      <c r="CK177" s="21">
        <v>40</v>
      </c>
      <c r="CL177" s="21">
        <v>17</v>
      </c>
      <c r="CM177" s="21">
        <v>14</v>
      </c>
      <c r="CN177" s="21">
        <v>2</v>
      </c>
      <c r="CO177" s="21">
        <v>78</v>
      </c>
      <c r="CP177" s="21">
        <v>74</v>
      </c>
      <c r="CQ177" s="21">
        <v>0</v>
      </c>
      <c r="CR177" s="21">
        <v>8718</v>
      </c>
      <c r="CS177" s="21">
        <v>14176</v>
      </c>
      <c r="CT177" s="21">
        <v>13871</v>
      </c>
      <c r="CU177" s="21">
        <v>15311</v>
      </c>
      <c r="CV177" s="21">
        <v>11506</v>
      </c>
      <c r="CW177" s="21">
        <v>17965</v>
      </c>
      <c r="CX177" s="21">
        <v>41760</v>
      </c>
      <c r="CY177" s="21">
        <v>39787</v>
      </c>
      <c r="CZ177" s="19">
        <v>137</v>
      </c>
      <c r="DA177" t="s">
        <v>8115</v>
      </c>
      <c r="DB177" t="s">
        <v>9</v>
      </c>
      <c r="DD177">
        <v>19.604393394827458</v>
      </c>
      <c r="DE177">
        <v>17.720306513409962</v>
      </c>
      <c r="DF177">
        <v>-1.8840868814174954</v>
      </c>
    </row>
    <row r="178" spans="1:110" x14ac:dyDescent="0.25">
      <c r="A178" t="s">
        <v>1868</v>
      </c>
      <c r="B178" t="s">
        <v>3112</v>
      </c>
      <c r="C178" t="s">
        <v>481</v>
      </c>
      <c r="D178" t="s">
        <v>51</v>
      </c>
      <c r="E178" s="17">
        <v>70672</v>
      </c>
      <c r="F178" s="17">
        <v>71339</v>
      </c>
      <c r="G178" s="17">
        <v>71668</v>
      </c>
      <c r="H178" s="17">
        <v>72696</v>
      </c>
      <c r="I178" s="17">
        <v>73413</v>
      </c>
      <c r="J178" s="17">
        <v>74171</v>
      </c>
      <c r="K178" s="17">
        <v>74736</v>
      </c>
      <c r="L178" s="17">
        <v>75237</v>
      </c>
      <c r="M178" s="17">
        <v>75948</v>
      </c>
      <c r="N178" s="17">
        <v>76498</v>
      </c>
      <c r="O178" s="17">
        <v>77086</v>
      </c>
      <c r="P178" s="17">
        <v>77455</v>
      </c>
      <c r="Q178" s="17">
        <v>77675</v>
      </c>
      <c r="R178" s="17">
        <v>78047</v>
      </c>
      <c r="S178" s="17">
        <v>78545</v>
      </c>
      <c r="T178" s="17">
        <v>78982</v>
      </c>
      <c r="U178" s="18">
        <v>69</v>
      </c>
      <c r="V178" s="18">
        <v>65</v>
      </c>
      <c r="W178" s="18">
        <v>60</v>
      </c>
      <c r="X178" s="18">
        <v>90</v>
      </c>
      <c r="Y178" s="18">
        <v>85</v>
      </c>
      <c r="Z178" s="18">
        <v>137</v>
      </c>
      <c r="AA178" s="18">
        <v>233</v>
      </c>
      <c r="AB178" s="18">
        <v>237</v>
      </c>
      <c r="AC178" s="18">
        <v>264</v>
      </c>
      <c r="AD178" s="18">
        <v>345</v>
      </c>
      <c r="AE178" s="18">
        <v>376</v>
      </c>
      <c r="AF178" s="18">
        <v>343</v>
      </c>
      <c r="AG178" s="18">
        <v>305</v>
      </c>
      <c r="AH178" s="18">
        <v>230</v>
      </c>
      <c r="AI178" s="18">
        <v>266</v>
      </c>
      <c r="AJ178" s="18">
        <v>227</v>
      </c>
      <c r="AK178" s="23">
        <v>9.7634140819560784</v>
      </c>
      <c r="AL178" s="23">
        <v>9.1114257278627395</v>
      </c>
      <c r="AM178" s="23">
        <v>8.3719372662834175</v>
      </c>
      <c r="AN178" s="23">
        <v>12.380323539121822</v>
      </c>
      <c r="AO178" s="23">
        <v>11.578330813343685</v>
      </c>
      <c r="AP178" s="23">
        <v>18.470830917744131</v>
      </c>
      <c r="AQ178" s="23">
        <v>31.176407621494327</v>
      </c>
      <c r="AR178" s="23">
        <v>31.500458550978905</v>
      </c>
      <c r="AS178" s="23">
        <v>34.76062569126244</v>
      </c>
      <c r="AT178" s="23">
        <v>45.099218280216476</v>
      </c>
      <c r="AU178" s="23">
        <v>48.776690968528655</v>
      </c>
      <c r="AV178" s="23">
        <v>44.283777677361044</v>
      </c>
      <c r="AW178" s="23">
        <v>39.26617315738654</v>
      </c>
      <c r="AX178" s="23">
        <v>29.469422271195565</v>
      </c>
      <c r="AY178" s="23">
        <v>33.865936724170858</v>
      </c>
      <c r="AZ178" s="23">
        <v>28.740725734977588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4</v>
      </c>
      <c r="BJ178" s="20">
        <v>18</v>
      </c>
      <c r="BK178" s="20">
        <v>28</v>
      </c>
      <c r="BL178" s="20">
        <v>27</v>
      </c>
      <c r="BM178" s="20">
        <v>21</v>
      </c>
      <c r="BN178" s="20">
        <v>10</v>
      </c>
      <c r="BO178" s="20">
        <v>2</v>
      </c>
      <c r="BP178" s="20">
        <v>7</v>
      </c>
      <c r="BQ178" s="20">
        <v>26</v>
      </c>
      <c r="BR178" s="20">
        <v>27</v>
      </c>
      <c r="BS178" s="20">
        <v>31</v>
      </c>
      <c r="BT178" s="20">
        <v>18</v>
      </c>
      <c r="BU178" s="20">
        <v>8</v>
      </c>
      <c r="BV178" s="16">
        <v>3831</v>
      </c>
      <c r="BW178" s="16">
        <v>5581</v>
      </c>
      <c r="BX178" s="16">
        <v>5277</v>
      </c>
      <c r="BY178" s="16">
        <v>7019</v>
      </c>
      <c r="BZ178" s="16">
        <v>6382</v>
      </c>
      <c r="CA178" s="16">
        <v>12282</v>
      </c>
      <c r="CB178" s="16">
        <v>4176</v>
      </c>
      <c r="CC178" s="16">
        <v>5953</v>
      </c>
      <c r="CD178" s="16">
        <v>5225</v>
      </c>
      <c r="CE178" s="16">
        <v>6526</v>
      </c>
      <c r="CF178" s="16">
        <v>6093</v>
      </c>
      <c r="CG178" s="16">
        <v>10637</v>
      </c>
      <c r="CH178" s="21">
        <v>11</v>
      </c>
      <c r="CI178" s="21">
        <v>44</v>
      </c>
      <c r="CJ178" s="21">
        <v>55</v>
      </c>
      <c r="CK178" s="21">
        <v>58</v>
      </c>
      <c r="CL178" s="21">
        <v>39</v>
      </c>
      <c r="CM178" s="21">
        <v>18</v>
      </c>
      <c r="CN178" s="21">
        <v>2</v>
      </c>
      <c r="CO178" s="21">
        <v>108</v>
      </c>
      <c r="CP178" s="21">
        <v>119</v>
      </c>
      <c r="CQ178" s="21">
        <v>0</v>
      </c>
      <c r="CR178" s="21">
        <v>8007</v>
      </c>
      <c r="CS178" s="21">
        <v>11534</v>
      </c>
      <c r="CT178" s="21">
        <v>10502</v>
      </c>
      <c r="CU178" s="21">
        <v>13545</v>
      </c>
      <c r="CV178" s="21">
        <v>12475</v>
      </c>
      <c r="CW178" s="21">
        <v>22919</v>
      </c>
      <c r="CX178" s="21">
        <v>40372</v>
      </c>
      <c r="CY178" s="21">
        <v>38610</v>
      </c>
      <c r="CZ178" s="19">
        <v>15</v>
      </c>
      <c r="DA178" t="s">
        <v>1334</v>
      </c>
      <c r="DB178" t="s">
        <v>8480</v>
      </c>
      <c r="DD178">
        <v>27.97202797202797</v>
      </c>
      <c r="DE178">
        <v>29.475874368374118</v>
      </c>
      <c r="DF178">
        <v>1.5038463963461481</v>
      </c>
    </row>
    <row r="179" spans="1:110" x14ac:dyDescent="0.25">
      <c r="A179" t="s">
        <v>366</v>
      </c>
      <c r="B179" t="s">
        <v>3253</v>
      </c>
      <c r="C179" t="s">
        <v>3369</v>
      </c>
      <c r="D179" t="s">
        <v>355</v>
      </c>
      <c r="E179" s="17">
        <v>162370</v>
      </c>
      <c r="F179" s="17">
        <v>165313</v>
      </c>
      <c r="G179" s="17">
        <v>168707</v>
      </c>
      <c r="H179" s="17">
        <v>170782</v>
      </c>
      <c r="I179" s="17">
        <v>173241</v>
      </c>
      <c r="J179" s="17">
        <v>175542</v>
      </c>
      <c r="K179" s="17">
        <v>178125</v>
      </c>
      <c r="L179" s="17">
        <v>179752</v>
      </c>
      <c r="M179" s="17">
        <v>182032</v>
      </c>
      <c r="N179" s="17">
        <v>184588</v>
      </c>
      <c r="O179" s="17">
        <v>188889</v>
      </c>
      <c r="P179" s="17">
        <v>194025</v>
      </c>
      <c r="Q179" s="17">
        <v>197550</v>
      </c>
      <c r="R179" s="17">
        <v>200318</v>
      </c>
      <c r="S179" s="17">
        <v>204002</v>
      </c>
      <c r="T179" s="17">
        <v>208760</v>
      </c>
      <c r="U179" s="18">
        <v>76</v>
      </c>
      <c r="V179" s="18">
        <v>58</v>
      </c>
      <c r="W179" s="18">
        <v>93</v>
      </c>
      <c r="X179" s="18">
        <v>116</v>
      </c>
      <c r="Y179" s="18">
        <v>162</v>
      </c>
      <c r="Z179" s="18">
        <v>281</v>
      </c>
      <c r="AA179" s="18">
        <v>433</v>
      </c>
      <c r="AB179" s="18">
        <v>483</v>
      </c>
      <c r="AC179" s="18">
        <v>360</v>
      </c>
      <c r="AD179" s="18">
        <v>476</v>
      </c>
      <c r="AE179" s="18">
        <v>471</v>
      </c>
      <c r="AF179" s="18">
        <v>469</v>
      </c>
      <c r="AG179" s="18">
        <v>421</v>
      </c>
      <c r="AH179" s="18">
        <v>399</v>
      </c>
      <c r="AI179" s="18">
        <v>409</v>
      </c>
      <c r="AJ179" s="18">
        <v>385</v>
      </c>
      <c r="AK179" s="23">
        <v>4.6806676110118861</v>
      </c>
      <c r="AL179" s="23">
        <v>3.5084960045489466</v>
      </c>
      <c r="AM179" s="23">
        <v>5.5125157817992134</v>
      </c>
      <c r="AN179" s="23">
        <v>6.792284901219098</v>
      </c>
      <c r="AO179" s="23">
        <v>9.3511351239025409</v>
      </c>
      <c r="AP179" s="23">
        <v>16.007565141105832</v>
      </c>
      <c r="AQ179" s="23">
        <v>24.308771929824562</v>
      </c>
      <c r="AR179" s="23">
        <v>26.870354710935064</v>
      </c>
      <c r="AS179" s="23">
        <v>19.776742550760307</v>
      </c>
      <c r="AT179" s="23">
        <v>25.787158428500231</v>
      </c>
      <c r="AU179" s="23">
        <v>24.935279449835615</v>
      </c>
      <c r="AV179" s="23">
        <v>24.172142765107587</v>
      </c>
      <c r="AW179" s="23">
        <v>21.311060491014935</v>
      </c>
      <c r="AX179" s="23">
        <v>19.918329855529706</v>
      </c>
      <c r="AY179" s="23">
        <v>20.048823050754404</v>
      </c>
      <c r="AZ179" s="23">
        <v>18.442230312320369</v>
      </c>
      <c r="BA179" s="20">
        <v>0</v>
      </c>
      <c r="BB179" s="20">
        <v>0</v>
      </c>
      <c r="BC179" s="20">
        <v>0</v>
      </c>
      <c r="BD179" s="20">
        <v>2</v>
      </c>
      <c r="BE179" s="20">
        <v>0</v>
      </c>
      <c r="BF179" s="20">
        <v>0</v>
      </c>
      <c r="BG179" s="20">
        <v>0</v>
      </c>
      <c r="BH179" s="20">
        <v>0</v>
      </c>
      <c r="BI179" s="20">
        <v>5</v>
      </c>
      <c r="BJ179" s="20">
        <v>25</v>
      </c>
      <c r="BK179" s="20">
        <v>41</v>
      </c>
      <c r="BL179" s="20">
        <v>37</v>
      </c>
      <c r="BM179" s="20">
        <v>25</v>
      </c>
      <c r="BN179" s="20">
        <v>9</v>
      </c>
      <c r="BO179" s="20">
        <v>0</v>
      </c>
      <c r="BP179" s="20">
        <v>14</v>
      </c>
      <c r="BQ179" s="20">
        <v>62</v>
      </c>
      <c r="BR179" s="20">
        <v>63</v>
      </c>
      <c r="BS179" s="20">
        <v>71</v>
      </c>
      <c r="BT179" s="20">
        <v>21</v>
      </c>
      <c r="BU179" s="20">
        <v>10</v>
      </c>
      <c r="BV179" s="16">
        <v>12440</v>
      </c>
      <c r="BW179" s="16">
        <v>24996</v>
      </c>
      <c r="BX179" s="16">
        <v>21955</v>
      </c>
      <c r="BY179" s="16">
        <v>17797</v>
      </c>
      <c r="BZ179" s="16">
        <v>11701</v>
      </c>
      <c r="CA179" s="16">
        <v>15829</v>
      </c>
      <c r="CB179" s="16">
        <v>13003</v>
      </c>
      <c r="CC179" s="16">
        <v>25687</v>
      </c>
      <c r="CD179" s="16">
        <v>23536</v>
      </c>
      <c r="CE179" s="16">
        <v>17432</v>
      </c>
      <c r="CF179" s="16">
        <v>11546</v>
      </c>
      <c r="CG179" s="16">
        <v>12838</v>
      </c>
      <c r="CH179" s="21">
        <v>19</v>
      </c>
      <c r="CI179" s="21">
        <v>87</v>
      </c>
      <c r="CJ179" s="21">
        <v>106</v>
      </c>
      <c r="CK179" s="21">
        <v>108</v>
      </c>
      <c r="CL179" s="21">
        <v>46</v>
      </c>
      <c r="CM179" s="21">
        <v>19</v>
      </c>
      <c r="CN179" s="21">
        <v>0</v>
      </c>
      <c r="CO179" s="21">
        <v>142</v>
      </c>
      <c r="CP179" s="21">
        <v>241</v>
      </c>
      <c r="CQ179" s="21">
        <v>2</v>
      </c>
      <c r="CR179" s="21">
        <v>25443</v>
      </c>
      <c r="CS179" s="21">
        <v>50683</v>
      </c>
      <c r="CT179" s="21">
        <v>45491</v>
      </c>
      <c r="CU179" s="21">
        <v>35229</v>
      </c>
      <c r="CV179" s="21">
        <v>23247</v>
      </c>
      <c r="CW179" s="21">
        <v>28667</v>
      </c>
      <c r="CX179" s="21">
        <v>104718</v>
      </c>
      <c r="CY179" s="21">
        <v>104042</v>
      </c>
      <c r="CZ179" s="19">
        <v>142</v>
      </c>
      <c r="DA179" t="s">
        <v>8120</v>
      </c>
      <c r="DB179" t="s">
        <v>9</v>
      </c>
      <c r="DD179">
        <v>13.648334326521983</v>
      </c>
      <c r="DE179">
        <v>23.014190492560974</v>
      </c>
      <c r="DF179">
        <v>9.3658561660389914</v>
      </c>
    </row>
    <row r="180" spans="1:110" x14ac:dyDescent="0.25">
      <c r="A180" t="s">
        <v>1091</v>
      </c>
      <c r="B180" t="s">
        <v>3173</v>
      </c>
      <c r="C180" t="s">
        <v>642</v>
      </c>
      <c r="D180" t="s">
        <v>278</v>
      </c>
      <c r="E180" s="17">
        <v>102362</v>
      </c>
      <c r="F180" s="17">
        <v>103289</v>
      </c>
      <c r="G180" s="17">
        <v>103201</v>
      </c>
      <c r="H180" s="17">
        <v>102908</v>
      </c>
      <c r="I180" s="17">
        <v>103073</v>
      </c>
      <c r="J180" s="17">
        <v>103529</v>
      </c>
      <c r="K180" s="17">
        <v>104939</v>
      </c>
      <c r="L180" s="17">
        <v>105835</v>
      </c>
      <c r="M180" s="17">
        <v>105737</v>
      </c>
      <c r="N180" s="17">
        <v>106542</v>
      </c>
      <c r="O180" s="17">
        <v>108278</v>
      </c>
      <c r="P180" s="17">
        <v>109916</v>
      </c>
      <c r="Q180" s="17">
        <v>111476</v>
      </c>
      <c r="R180" s="17">
        <v>112442</v>
      </c>
      <c r="S180" s="17">
        <v>113967</v>
      </c>
      <c r="T180" s="17">
        <v>116813</v>
      </c>
      <c r="U180" s="18">
        <v>62</v>
      </c>
      <c r="V180" s="18">
        <v>67</v>
      </c>
      <c r="W180" s="18">
        <v>68</v>
      </c>
      <c r="X180" s="18">
        <v>80</v>
      </c>
      <c r="Y180" s="18">
        <v>107</v>
      </c>
      <c r="Z180" s="18">
        <v>176</v>
      </c>
      <c r="AA180" s="18">
        <v>256</v>
      </c>
      <c r="AB180" s="18">
        <v>257</v>
      </c>
      <c r="AC180" s="18">
        <v>200</v>
      </c>
      <c r="AD180" s="18">
        <v>227</v>
      </c>
      <c r="AE180" s="18">
        <v>219</v>
      </c>
      <c r="AF180" s="18">
        <v>230</v>
      </c>
      <c r="AG180" s="18">
        <v>197</v>
      </c>
      <c r="AH180" s="18">
        <v>155</v>
      </c>
      <c r="AI180" s="18">
        <v>173</v>
      </c>
      <c r="AJ180" s="18">
        <v>144</v>
      </c>
      <c r="AK180" s="23">
        <v>6.0569351907934585</v>
      </c>
      <c r="AL180" s="23">
        <v>6.4866539515340458</v>
      </c>
      <c r="AM180" s="23">
        <v>6.5890834391139625</v>
      </c>
      <c r="AN180" s="23">
        <v>7.7739339993003469</v>
      </c>
      <c r="AO180" s="23">
        <v>10.380992112386366</v>
      </c>
      <c r="AP180" s="23">
        <v>17.000067613905284</v>
      </c>
      <c r="AQ180" s="23">
        <v>24.395124786780894</v>
      </c>
      <c r="AR180" s="23">
        <v>24.283082156186516</v>
      </c>
      <c r="AS180" s="23">
        <v>18.914854781202418</v>
      </c>
      <c r="AT180" s="23">
        <v>21.306151564641176</v>
      </c>
      <c r="AU180" s="23">
        <v>20.225715288424244</v>
      </c>
      <c r="AV180" s="23">
        <v>20.925070053495396</v>
      </c>
      <c r="AW180" s="23">
        <v>17.671965266066238</v>
      </c>
      <c r="AX180" s="23">
        <v>13.784884651642626</v>
      </c>
      <c r="AY180" s="23">
        <v>15.17983275860556</v>
      </c>
      <c r="AZ180" s="23">
        <v>12.327395067329835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1</v>
      </c>
      <c r="BI180" s="20">
        <v>3</v>
      </c>
      <c r="BJ180" s="20">
        <v>22</v>
      </c>
      <c r="BK180" s="20">
        <v>19</v>
      </c>
      <c r="BL180" s="20">
        <v>13</v>
      </c>
      <c r="BM180" s="20">
        <v>9</v>
      </c>
      <c r="BN180" s="20">
        <v>4</v>
      </c>
      <c r="BO180" s="20">
        <v>0</v>
      </c>
      <c r="BP180" s="20">
        <v>4</v>
      </c>
      <c r="BQ180" s="20">
        <v>20</v>
      </c>
      <c r="BR180" s="20">
        <v>17</v>
      </c>
      <c r="BS180" s="20">
        <v>25</v>
      </c>
      <c r="BT180" s="20">
        <v>5</v>
      </c>
      <c r="BU180" s="20">
        <v>2</v>
      </c>
      <c r="BV180" s="16">
        <v>8965</v>
      </c>
      <c r="BW180" s="16">
        <v>9523</v>
      </c>
      <c r="BX180" s="16">
        <v>9466</v>
      </c>
      <c r="BY180" s="16">
        <v>9954</v>
      </c>
      <c r="BZ180" s="16">
        <v>7676</v>
      </c>
      <c r="CA180" s="16">
        <v>13028</v>
      </c>
      <c r="CB180" s="16">
        <v>9619</v>
      </c>
      <c r="CC180" s="16">
        <v>10672</v>
      </c>
      <c r="CD180" s="16">
        <v>9730</v>
      </c>
      <c r="CE180" s="16">
        <v>9823</v>
      </c>
      <c r="CF180" s="16">
        <v>7566</v>
      </c>
      <c r="CG180" s="16">
        <v>10791</v>
      </c>
      <c r="CH180" s="21">
        <v>7</v>
      </c>
      <c r="CI180" s="21">
        <v>42</v>
      </c>
      <c r="CJ180" s="21">
        <v>36</v>
      </c>
      <c r="CK180" s="21">
        <v>38</v>
      </c>
      <c r="CL180" s="21">
        <v>14</v>
      </c>
      <c r="CM180" s="21">
        <v>6</v>
      </c>
      <c r="CN180" s="21">
        <v>1</v>
      </c>
      <c r="CO180" s="21">
        <v>71</v>
      </c>
      <c r="CP180" s="21">
        <v>73</v>
      </c>
      <c r="CQ180" s="21">
        <v>0</v>
      </c>
      <c r="CR180" s="21">
        <v>18584</v>
      </c>
      <c r="CS180" s="21">
        <v>20195</v>
      </c>
      <c r="CT180" s="21">
        <v>19196</v>
      </c>
      <c r="CU180" s="21">
        <v>19777</v>
      </c>
      <c r="CV180" s="21">
        <v>15242</v>
      </c>
      <c r="CW180" s="21">
        <v>23819</v>
      </c>
      <c r="CX180" s="21">
        <v>58612</v>
      </c>
      <c r="CY180" s="21">
        <v>58201</v>
      </c>
      <c r="CZ180" s="19">
        <v>292</v>
      </c>
      <c r="DA180" t="s">
        <v>8270</v>
      </c>
      <c r="DB180" t="s">
        <v>8481</v>
      </c>
      <c r="DD180">
        <v>12.199103108194016</v>
      </c>
      <c r="DE180">
        <v>12.454787415546305</v>
      </c>
      <c r="DF180">
        <v>0.25568430735228809</v>
      </c>
    </row>
    <row r="181" spans="1:110" x14ac:dyDescent="0.25">
      <c r="A181" t="s">
        <v>1465</v>
      </c>
      <c r="B181" t="s">
        <v>3320</v>
      </c>
      <c r="C181" t="s">
        <v>491</v>
      </c>
      <c r="D181" t="s">
        <v>491</v>
      </c>
      <c r="E181" s="17">
        <v>91455</v>
      </c>
      <c r="F181" s="17">
        <v>91498</v>
      </c>
      <c r="G181" s="17">
        <v>92277</v>
      </c>
      <c r="H181" s="17">
        <v>93303</v>
      </c>
      <c r="I181" s="17">
        <v>94341</v>
      </c>
      <c r="J181" s="17">
        <v>94601</v>
      </c>
      <c r="K181" s="17">
        <v>95232</v>
      </c>
      <c r="L181" s="17">
        <v>95643</v>
      </c>
      <c r="M181" s="17">
        <v>96047</v>
      </c>
      <c r="N181" s="17">
        <v>96609</v>
      </c>
      <c r="O181" s="17">
        <v>97409</v>
      </c>
      <c r="P181" s="17">
        <v>97845</v>
      </c>
      <c r="Q181" s="17">
        <v>98397</v>
      </c>
      <c r="R181" s="17">
        <v>98316</v>
      </c>
      <c r="S181" s="17">
        <v>98583</v>
      </c>
      <c r="T181" s="17">
        <v>99361</v>
      </c>
      <c r="U181" s="18">
        <v>52</v>
      </c>
      <c r="V181" s="18">
        <v>55</v>
      </c>
      <c r="W181" s="18">
        <v>50</v>
      </c>
      <c r="X181" s="18">
        <v>50</v>
      </c>
      <c r="Y181" s="18">
        <v>61</v>
      </c>
      <c r="Z181" s="18">
        <v>70</v>
      </c>
      <c r="AA181" s="18">
        <v>136</v>
      </c>
      <c r="AB181" s="18">
        <v>178</v>
      </c>
      <c r="AC181" s="18">
        <v>174</v>
      </c>
      <c r="AD181" s="18">
        <v>218</v>
      </c>
      <c r="AE181" s="18">
        <v>248</v>
      </c>
      <c r="AF181" s="18">
        <v>238</v>
      </c>
      <c r="AG181" s="18">
        <v>216</v>
      </c>
      <c r="AH181" s="18">
        <v>234</v>
      </c>
      <c r="AI181" s="18">
        <v>235</v>
      </c>
      <c r="AJ181" s="18">
        <v>191</v>
      </c>
      <c r="AK181" s="23">
        <v>5.6858564321250888</v>
      </c>
      <c r="AL181" s="23">
        <v>6.0110603510459244</v>
      </c>
      <c r="AM181" s="23">
        <v>5.4184683073788706</v>
      </c>
      <c r="AN181" s="23">
        <v>5.3588844946036032</v>
      </c>
      <c r="AO181" s="23">
        <v>6.4659055977782725</v>
      </c>
      <c r="AP181" s="23">
        <v>7.3994989482140774</v>
      </c>
      <c r="AQ181" s="23">
        <v>14.280913978494624</v>
      </c>
      <c r="AR181" s="23">
        <v>18.610875861275787</v>
      </c>
      <c r="AS181" s="23">
        <v>18.116130644372028</v>
      </c>
      <c r="AT181" s="23">
        <v>22.565185438209692</v>
      </c>
      <c r="AU181" s="23">
        <v>25.459659785030134</v>
      </c>
      <c r="AV181" s="23">
        <v>24.324186212887732</v>
      </c>
      <c r="AW181" s="23">
        <v>21.951888777096865</v>
      </c>
      <c r="AX181" s="23">
        <v>23.80080556572684</v>
      </c>
      <c r="AY181" s="23">
        <v>23.837781361898095</v>
      </c>
      <c r="AZ181" s="23">
        <v>19.222833908676442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2</v>
      </c>
      <c r="BJ181" s="20">
        <v>17</v>
      </c>
      <c r="BK181" s="20">
        <v>18</v>
      </c>
      <c r="BL181" s="20">
        <v>24</v>
      </c>
      <c r="BM181" s="20">
        <v>18</v>
      </c>
      <c r="BN181" s="20">
        <v>7</v>
      </c>
      <c r="BO181" s="20">
        <v>1</v>
      </c>
      <c r="BP181" s="20">
        <v>6</v>
      </c>
      <c r="BQ181" s="20">
        <v>33</v>
      </c>
      <c r="BR181" s="20">
        <v>24</v>
      </c>
      <c r="BS181" s="20">
        <v>21</v>
      </c>
      <c r="BT181" s="20">
        <v>10</v>
      </c>
      <c r="BU181" s="20">
        <v>10</v>
      </c>
      <c r="BV181" s="16">
        <v>7072</v>
      </c>
      <c r="BW181" s="16">
        <v>6362</v>
      </c>
      <c r="BX181" s="16">
        <v>6413</v>
      </c>
      <c r="BY181" s="16">
        <v>8230</v>
      </c>
      <c r="BZ181" s="16">
        <v>7612</v>
      </c>
      <c r="CA181" s="16">
        <v>14873</v>
      </c>
      <c r="CB181" s="16">
        <v>7385</v>
      </c>
      <c r="CC181" s="16">
        <v>6986</v>
      </c>
      <c r="CD181" s="16">
        <v>6422</v>
      </c>
      <c r="CE181" s="16">
        <v>7942</v>
      </c>
      <c r="CF181" s="16">
        <v>7439</v>
      </c>
      <c r="CG181" s="16">
        <v>12625</v>
      </c>
      <c r="CH181" s="21">
        <v>8</v>
      </c>
      <c r="CI181" s="21">
        <v>50</v>
      </c>
      <c r="CJ181" s="21">
        <v>42</v>
      </c>
      <c r="CK181" s="21">
        <v>45</v>
      </c>
      <c r="CL181" s="21">
        <v>28</v>
      </c>
      <c r="CM181" s="21">
        <v>17</v>
      </c>
      <c r="CN181" s="21">
        <v>1</v>
      </c>
      <c r="CO181" s="21">
        <v>86</v>
      </c>
      <c r="CP181" s="21">
        <v>105</v>
      </c>
      <c r="CQ181" s="21">
        <v>0</v>
      </c>
      <c r="CR181" s="21">
        <v>14457</v>
      </c>
      <c r="CS181" s="21">
        <v>13348</v>
      </c>
      <c r="CT181" s="21">
        <v>12835</v>
      </c>
      <c r="CU181" s="21">
        <v>16172</v>
      </c>
      <c r="CV181" s="21">
        <v>15051</v>
      </c>
      <c r="CW181" s="21">
        <v>27498</v>
      </c>
      <c r="CX181" s="21">
        <v>50562</v>
      </c>
      <c r="CY181" s="21">
        <v>48799</v>
      </c>
      <c r="CZ181" s="19">
        <v>121</v>
      </c>
      <c r="DA181" t="s">
        <v>8099</v>
      </c>
      <c r="DB181" t="s">
        <v>9</v>
      </c>
      <c r="DD181">
        <v>17.623311953113792</v>
      </c>
      <c r="DE181">
        <v>20.766583600332268</v>
      </c>
      <c r="DF181">
        <v>3.1432716472184765</v>
      </c>
    </row>
    <row r="182" spans="1:110" x14ac:dyDescent="0.25">
      <c r="A182" t="s">
        <v>910</v>
      </c>
      <c r="B182" t="s">
        <v>3254</v>
      </c>
      <c r="C182" t="s">
        <v>3368</v>
      </c>
      <c r="D182" t="s">
        <v>355</v>
      </c>
      <c r="E182" s="17">
        <v>150635</v>
      </c>
      <c r="F182" s="17">
        <v>154552</v>
      </c>
      <c r="G182" s="17">
        <v>156972</v>
      </c>
      <c r="H182" s="17">
        <v>157873</v>
      </c>
      <c r="I182" s="17">
        <v>158866</v>
      </c>
      <c r="J182" s="17">
        <v>161655</v>
      </c>
      <c r="K182" s="17">
        <v>165441</v>
      </c>
      <c r="L182" s="17">
        <v>169535</v>
      </c>
      <c r="M182" s="17">
        <v>176035</v>
      </c>
      <c r="N182" s="17">
        <v>181268</v>
      </c>
      <c r="O182" s="17">
        <v>185735</v>
      </c>
      <c r="P182" s="17">
        <v>190714</v>
      </c>
      <c r="Q182" s="17">
        <v>194319</v>
      </c>
      <c r="R182" s="17">
        <v>198401</v>
      </c>
      <c r="S182" s="17">
        <v>203167</v>
      </c>
      <c r="T182" s="17">
        <v>207776</v>
      </c>
      <c r="U182" s="18">
        <v>44</v>
      </c>
      <c r="V182" s="18">
        <v>51</v>
      </c>
      <c r="W182" s="18">
        <v>65</v>
      </c>
      <c r="X182" s="18">
        <v>88</v>
      </c>
      <c r="Y182" s="18">
        <v>163</v>
      </c>
      <c r="Z182" s="18">
        <v>247</v>
      </c>
      <c r="AA182" s="18">
        <v>414</v>
      </c>
      <c r="AB182" s="18">
        <v>347</v>
      </c>
      <c r="AC182" s="18">
        <v>370</v>
      </c>
      <c r="AD182" s="18">
        <v>334</v>
      </c>
      <c r="AE182" s="18">
        <v>341</v>
      </c>
      <c r="AF182" s="18">
        <v>342</v>
      </c>
      <c r="AG182" s="18">
        <v>252</v>
      </c>
      <c r="AH182" s="18">
        <v>254</v>
      </c>
      <c r="AI182" s="18">
        <v>264</v>
      </c>
      <c r="AJ182" s="18">
        <v>262</v>
      </c>
      <c r="AK182" s="23">
        <v>2.9209679025458892</v>
      </c>
      <c r="AL182" s="23">
        <v>3.2998602412133136</v>
      </c>
      <c r="AM182" s="23">
        <v>4.1408658869097676</v>
      </c>
      <c r="AN182" s="23">
        <v>5.5741007011965316</v>
      </c>
      <c r="AO182" s="23">
        <v>10.260219304319364</v>
      </c>
      <c r="AP182" s="23">
        <v>15.279453156413348</v>
      </c>
      <c r="AQ182" s="23">
        <v>25.024026692295138</v>
      </c>
      <c r="AR182" s="23">
        <v>20.467750022119326</v>
      </c>
      <c r="AS182" s="23">
        <v>21.018547447950692</v>
      </c>
      <c r="AT182" s="23">
        <v>18.425756338680849</v>
      </c>
      <c r="AU182" s="23">
        <v>18.359490672194255</v>
      </c>
      <c r="AV182" s="23">
        <v>17.932611134997956</v>
      </c>
      <c r="AW182" s="23">
        <v>12.968366448983373</v>
      </c>
      <c r="AX182" s="23">
        <v>12.80235482684059</v>
      </c>
      <c r="AY182" s="23">
        <v>12.994236268685368</v>
      </c>
      <c r="AZ182" s="23">
        <v>12.60973355921762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2</v>
      </c>
      <c r="BI182" s="20">
        <v>0</v>
      </c>
      <c r="BJ182" s="20">
        <v>18</v>
      </c>
      <c r="BK182" s="20">
        <v>35</v>
      </c>
      <c r="BL182" s="20">
        <v>41</v>
      </c>
      <c r="BM182" s="20">
        <v>24</v>
      </c>
      <c r="BN182" s="20">
        <v>5</v>
      </c>
      <c r="BO182" s="20">
        <v>0</v>
      </c>
      <c r="BP182" s="20">
        <v>4</v>
      </c>
      <c r="BQ182" s="20">
        <v>23</v>
      </c>
      <c r="BR182" s="20">
        <v>37</v>
      </c>
      <c r="BS182" s="20">
        <v>45</v>
      </c>
      <c r="BT182" s="20">
        <v>16</v>
      </c>
      <c r="BU182" s="20">
        <v>12</v>
      </c>
      <c r="BV182" s="16">
        <v>11733</v>
      </c>
      <c r="BW182" s="16">
        <v>36422</v>
      </c>
      <c r="BX182" s="16">
        <v>21731</v>
      </c>
      <c r="BY182" s="16">
        <v>15326</v>
      </c>
      <c r="BZ182" s="16">
        <v>9453</v>
      </c>
      <c r="CA182" s="16">
        <v>10546</v>
      </c>
      <c r="CB182" s="16">
        <v>10491</v>
      </c>
      <c r="CC182" s="16">
        <v>35924</v>
      </c>
      <c r="CD182" s="16">
        <v>23596</v>
      </c>
      <c r="CE182" s="16">
        <v>14667</v>
      </c>
      <c r="CF182" s="16">
        <v>9101</v>
      </c>
      <c r="CG182" s="16">
        <v>8786</v>
      </c>
      <c r="CH182" s="21">
        <v>4</v>
      </c>
      <c r="CI182" s="21">
        <v>41</v>
      </c>
      <c r="CJ182" s="21">
        <v>72</v>
      </c>
      <c r="CK182" s="21">
        <v>86</v>
      </c>
      <c r="CL182" s="21">
        <v>40</v>
      </c>
      <c r="CM182" s="21">
        <v>17</v>
      </c>
      <c r="CN182" s="21">
        <v>2</v>
      </c>
      <c r="CO182" s="21">
        <v>125</v>
      </c>
      <c r="CP182" s="21">
        <v>137</v>
      </c>
      <c r="CQ182" s="21">
        <v>0</v>
      </c>
      <c r="CR182" s="21">
        <v>22224</v>
      </c>
      <c r="CS182" s="21">
        <v>72346</v>
      </c>
      <c r="CT182" s="21">
        <v>45327</v>
      </c>
      <c r="CU182" s="21">
        <v>29993</v>
      </c>
      <c r="CV182" s="21">
        <v>18554</v>
      </c>
      <c r="CW182" s="21">
        <v>19332</v>
      </c>
      <c r="CX182" s="21">
        <v>105211</v>
      </c>
      <c r="CY182" s="21">
        <v>102565</v>
      </c>
      <c r="CZ182" s="19">
        <v>286</v>
      </c>
      <c r="DA182" t="s">
        <v>8264</v>
      </c>
      <c r="DB182" t="s">
        <v>8481</v>
      </c>
      <c r="DD182">
        <v>12.187393360308096</v>
      </c>
      <c r="DE182">
        <v>13.021452129530182</v>
      </c>
      <c r="DF182">
        <v>0.83405876922208577</v>
      </c>
    </row>
    <row r="183" spans="1:110" x14ac:dyDescent="0.25">
      <c r="A183" t="s">
        <v>1345</v>
      </c>
      <c r="B183" t="s">
        <v>2928</v>
      </c>
      <c r="C183" t="s">
        <v>58</v>
      </c>
      <c r="D183" t="s">
        <v>199</v>
      </c>
      <c r="E183" s="17">
        <v>89397</v>
      </c>
      <c r="F183" s="17">
        <v>89316</v>
      </c>
      <c r="G183" s="17">
        <v>89795</v>
      </c>
      <c r="H183" s="17">
        <v>90527</v>
      </c>
      <c r="I183" s="17">
        <v>91430</v>
      </c>
      <c r="J183" s="17">
        <v>92090</v>
      </c>
      <c r="K183" s="17">
        <v>93020</v>
      </c>
      <c r="L183" s="17">
        <v>93810</v>
      </c>
      <c r="M183" s="17">
        <v>94636</v>
      </c>
      <c r="N183" s="17">
        <v>95523</v>
      </c>
      <c r="O183" s="17">
        <v>96612</v>
      </c>
      <c r="P183" s="17">
        <v>97536</v>
      </c>
      <c r="Q183" s="17">
        <v>97677</v>
      </c>
      <c r="R183" s="17">
        <v>97818</v>
      </c>
      <c r="S183" s="17">
        <v>98125</v>
      </c>
      <c r="T183" s="17">
        <v>98254</v>
      </c>
      <c r="U183" s="18">
        <v>56</v>
      </c>
      <c r="V183" s="18">
        <v>68</v>
      </c>
      <c r="W183" s="18">
        <v>56</v>
      </c>
      <c r="X183" s="18">
        <v>76</v>
      </c>
      <c r="Y183" s="18">
        <v>97</v>
      </c>
      <c r="Z183" s="18">
        <v>171</v>
      </c>
      <c r="AA183" s="18">
        <v>342</v>
      </c>
      <c r="AB183" s="18">
        <v>258</v>
      </c>
      <c r="AC183" s="18">
        <v>283</v>
      </c>
      <c r="AD183" s="18">
        <v>409</v>
      </c>
      <c r="AE183" s="18">
        <v>455</v>
      </c>
      <c r="AF183" s="18">
        <v>391</v>
      </c>
      <c r="AG183" s="18">
        <v>394</v>
      </c>
      <c r="AH183" s="18">
        <v>393</v>
      </c>
      <c r="AI183" s="18">
        <v>305</v>
      </c>
      <c r="AJ183" s="18">
        <v>237</v>
      </c>
      <c r="AK183" s="23">
        <v>6.2641923107039386</v>
      </c>
      <c r="AL183" s="23">
        <v>7.6134175287742396</v>
      </c>
      <c r="AM183" s="23">
        <v>6.2364274180076835</v>
      </c>
      <c r="AN183" s="23">
        <v>8.395285384470931</v>
      </c>
      <c r="AO183" s="23">
        <v>10.609209231105764</v>
      </c>
      <c r="AP183" s="23">
        <v>18.568791399717668</v>
      </c>
      <c r="AQ183" s="23">
        <v>36.766286820038701</v>
      </c>
      <c r="AR183" s="23">
        <v>27.502398464982409</v>
      </c>
      <c r="AS183" s="23">
        <v>29.904053425757638</v>
      </c>
      <c r="AT183" s="23">
        <v>42.816913204149785</v>
      </c>
      <c r="AU183" s="23">
        <v>47.09559889040699</v>
      </c>
      <c r="AV183" s="23">
        <v>40.087762467191602</v>
      </c>
      <c r="AW183" s="23">
        <v>40.33702918803813</v>
      </c>
      <c r="AX183" s="23">
        <v>40.176654603447219</v>
      </c>
      <c r="AY183" s="23">
        <v>31.082802547770701</v>
      </c>
      <c r="AZ183" s="23">
        <v>24.121155372809248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1</v>
      </c>
      <c r="BI183" s="20">
        <v>2</v>
      </c>
      <c r="BJ183" s="20">
        <v>19</v>
      </c>
      <c r="BK183" s="20">
        <v>31</v>
      </c>
      <c r="BL183" s="20">
        <v>27</v>
      </c>
      <c r="BM183" s="20">
        <v>15</v>
      </c>
      <c r="BN183" s="20">
        <v>13</v>
      </c>
      <c r="BO183" s="20">
        <v>0</v>
      </c>
      <c r="BP183" s="20">
        <v>4</v>
      </c>
      <c r="BQ183" s="20">
        <v>35</v>
      </c>
      <c r="BR183" s="20">
        <v>22</v>
      </c>
      <c r="BS183" s="20">
        <v>38</v>
      </c>
      <c r="BT183" s="20">
        <v>25</v>
      </c>
      <c r="BU183" s="20">
        <v>5</v>
      </c>
      <c r="BV183" s="16">
        <v>5134</v>
      </c>
      <c r="BW183" s="16">
        <v>8285</v>
      </c>
      <c r="BX183" s="16">
        <v>8309</v>
      </c>
      <c r="BY183" s="16">
        <v>9145</v>
      </c>
      <c r="BZ183" s="16">
        <v>8425</v>
      </c>
      <c r="CA183" s="16">
        <v>11609</v>
      </c>
      <c r="CB183" s="16">
        <v>5192</v>
      </c>
      <c r="CC183" s="16">
        <v>7826</v>
      </c>
      <c r="CD183" s="16">
        <v>7709</v>
      </c>
      <c r="CE183" s="16">
        <v>8838</v>
      </c>
      <c r="CF183" s="16">
        <v>7852</v>
      </c>
      <c r="CG183" s="16">
        <v>9930</v>
      </c>
      <c r="CH183" s="21">
        <v>6</v>
      </c>
      <c r="CI183" s="21">
        <v>54</v>
      </c>
      <c r="CJ183" s="21">
        <v>53</v>
      </c>
      <c r="CK183" s="21">
        <v>65</v>
      </c>
      <c r="CL183" s="21">
        <v>40</v>
      </c>
      <c r="CM183" s="21">
        <v>18</v>
      </c>
      <c r="CN183" s="21">
        <v>1</v>
      </c>
      <c r="CO183" s="21">
        <v>108</v>
      </c>
      <c r="CP183" s="21">
        <v>129</v>
      </c>
      <c r="CQ183" s="21">
        <v>0</v>
      </c>
      <c r="CR183" s="21">
        <v>10326</v>
      </c>
      <c r="CS183" s="21">
        <v>16111</v>
      </c>
      <c r="CT183" s="21">
        <v>16018</v>
      </c>
      <c r="CU183" s="21">
        <v>17983</v>
      </c>
      <c r="CV183" s="21">
        <v>16277</v>
      </c>
      <c r="CW183" s="21">
        <v>21539</v>
      </c>
      <c r="CX183" s="21">
        <v>50907</v>
      </c>
      <c r="CY183" s="21">
        <v>47347</v>
      </c>
      <c r="CZ183" s="19">
        <v>45</v>
      </c>
      <c r="DA183" t="s">
        <v>8033</v>
      </c>
      <c r="DB183" t="s">
        <v>8480</v>
      </c>
      <c r="DD183">
        <v>22.810315331488795</v>
      </c>
      <c r="DE183">
        <v>25.340326477694621</v>
      </c>
      <c r="DF183">
        <v>2.5300111462058261</v>
      </c>
    </row>
    <row r="184" spans="1:110" x14ac:dyDescent="0.25">
      <c r="A184" t="s">
        <v>812</v>
      </c>
      <c r="B184" t="s">
        <v>3127</v>
      </c>
      <c r="C184" t="s">
        <v>209</v>
      </c>
      <c r="D184" t="s">
        <v>211</v>
      </c>
      <c r="E184" s="17">
        <v>65681</v>
      </c>
      <c r="F184" s="17">
        <v>66033</v>
      </c>
      <c r="G184" s="17">
        <v>66651</v>
      </c>
      <c r="H184" s="17">
        <v>67086</v>
      </c>
      <c r="I184" s="17">
        <v>67331</v>
      </c>
      <c r="J184" s="17">
        <v>67800</v>
      </c>
      <c r="K184" s="17">
        <v>68821</v>
      </c>
      <c r="L184" s="17">
        <v>69566</v>
      </c>
      <c r="M184" s="17">
        <v>70503</v>
      </c>
      <c r="N184" s="17">
        <v>71073</v>
      </c>
      <c r="O184" s="17">
        <v>71656</v>
      </c>
      <c r="P184" s="17">
        <v>72375</v>
      </c>
      <c r="Q184" s="17">
        <v>72536</v>
      </c>
      <c r="R184" s="17">
        <v>72821</v>
      </c>
      <c r="S184" s="17">
        <v>72827</v>
      </c>
      <c r="T184" s="17">
        <v>73223</v>
      </c>
      <c r="U184" s="18">
        <v>41</v>
      </c>
      <c r="V184" s="18">
        <v>48</v>
      </c>
      <c r="W184" s="18">
        <v>64</v>
      </c>
      <c r="X184" s="18">
        <v>63</v>
      </c>
      <c r="Y184" s="18">
        <v>75</v>
      </c>
      <c r="Z184" s="18">
        <v>112</v>
      </c>
      <c r="AA184" s="18">
        <v>208</v>
      </c>
      <c r="AB184" s="18">
        <v>148</v>
      </c>
      <c r="AC184" s="18">
        <v>155</v>
      </c>
      <c r="AD184" s="18">
        <v>170</v>
      </c>
      <c r="AE184" s="18">
        <v>184</v>
      </c>
      <c r="AF184" s="18">
        <v>184</v>
      </c>
      <c r="AG184" s="18">
        <v>155</v>
      </c>
      <c r="AH184" s="18">
        <v>147</v>
      </c>
      <c r="AI184" s="18">
        <v>159</v>
      </c>
      <c r="AJ184" s="18">
        <v>140</v>
      </c>
      <c r="AK184" s="23">
        <v>6.2422922915302754</v>
      </c>
      <c r="AL184" s="23">
        <v>7.2690927263640912</v>
      </c>
      <c r="AM184" s="23">
        <v>9.6022565302846168</v>
      </c>
      <c r="AN184" s="23">
        <v>9.3909310437349074</v>
      </c>
      <c r="AO184" s="23">
        <v>11.138999866332</v>
      </c>
      <c r="AP184" s="23">
        <v>16.519174041297937</v>
      </c>
      <c r="AQ184" s="23">
        <v>30.223332994289532</v>
      </c>
      <c r="AR184" s="23">
        <v>21.27476065894259</v>
      </c>
      <c r="AS184" s="23">
        <v>21.984880076025135</v>
      </c>
      <c r="AT184" s="23">
        <v>23.919069126109772</v>
      </c>
      <c r="AU184" s="23">
        <v>25.678240482304343</v>
      </c>
      <c r="AV184" s="23">
        <v>25.423143350604491</v>
      </c>
      <c r="AW184" s="23">
        <v>21.368699680158819</v>
      </c>
      <c r="AX184" s="23">
        <v>20.186484667884265</v>
      </c>
      <c r="AY184" s="23">
        <v>21.832562099221441</v>
      </c>
      <c r="AZ184" s="23">
        <v>19.119675511792742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2</v>
      </c>
      <c r="BI184" s="20">
        <v>2</v>
      </c>
      <c r="BJ184" s="20">
        <v>16</v>
      </c>
      <c r="BK184" s="20">
        <v>19</v>
      </c>
      <c r="BL184" s="20">
        <v>17</v>
      </c>
      <c r="BM184" s="20">
        <v>8</v>
      </c>
      <c r="BN184" s="20">
        <v>8</v>
      </c>
      <c r="BO184" s="20">
        <v>0</v>
      </c>
      <c r="BP184" s="20">
        <v>4</v>
      </c>
      <c r="BQ184" s="20">
        <v>20</v>
      </c>
      <c r="BR184" s="20">
        <v>10</v>
      </c>
      <c r="BS184" s="20">
        <v>17</v>
      </c>
      <c r="BT184" s="20">
        <v>11</v>
      </c>
      <c r="BU184" s="20">
        <v>6</v>
      </c>
      <c r="BV184" s="16">
        <v>2733</v>
      </c>
      <c r="BW184" s="16">
        <v>4075</v>
      </c>
      <c r="BX184" s="16">
        <v>4988</v>
      </c>
      <c r="BY184" s="16">
        <v>7382</v>
      </c>
      <c r="BZ184" s="16">
        <v>6394</v>
      </c>
      <c r="CA184" s="16">
        <v>11990</v>
      </c>
      <c r="CB184" s="16">
        <v>2976</v>
      </c>
      <c r="CC184" s="16">
        <v>4684</v>
      </c>
      <c r="CD184" s="16">
        <v>4619</v>
      </c>
      <c r="CE184" s="16">
        <v>7016</v>
      </c>
      <c r="CF184" s="16">
        <v>6210</v>
      </c>
      <c r="CG184" s="16">
        <v>10156</v>
      </c>
      <c r="CH184" s="21">
        <v>6</v>
      </c>
      <c r="CI184" s="21">
        <v>36</v>
      </c>
      <c r="CJ184" s="21">
        <v>29</v>
      </c>
      <c r="CK184" s="21">
        <v>34</v>
      </c>
      <c r="CL184" s="21">
        <v>19</v>
      </c>
      <c r="CM184" s="21">
        <v>14</v>
      </c>
      <c r="CN184" s="21">
        <v>2</v>
      </c>
      <c r="CO184" s="21">
        <v>72</v>
      </c>
      <c r="CP184" s="21">
        <v>68</v>
      </c>
      <c r="CQ184" s="21">
        <v>0</v>
      </c>
      <c r="CR184" s="21">
        <v>5709</v>
      </c>
      <c r="CS184" s="21">
        <v>8759</v>
      </c>
      <c r="CT184" s="21">
        <v>9607</v>
      </c>
      <c r="CU184" s="21">
        <v>14398</v>
      </c>
      <c r="CV184" s="21">
        <v>12604</v>
      </c>
      <c r="CW184" s="21">
        <v>22146</v>
      </c>
      <c r="CX184" s="21">
        <v>37562</v>
      </c>
      <c r="CY184" s="21">
        <v>35661</v>
      </c>
      <c r="CZ184" s="19">
        <v>124</v>
      </c>
      <c r="DA184" t="s">
        <v>8102</v>
      </c>
      <c r="DB184" t="s">
        <v>9</v>
      </c>
      <c r="DD184">
        <v>20.190123664507446</v>
      </c>
      <c r="DE184">
        <v>18.10340237474043</v>
      </c>
      <c r="DF184">
        <v>-2.0867212897670164</v>
      </c>
    </row>
    <row r="185" spans="1:110" x14ac:dyDescent="0.25">
      <c r="A185" t="s">
        <v>1902</v>
      </c>
      <c r="B185" t="s">
        <v>3255</v>
      </c>
      <c r="C185" t="s">
        <v>3368</v>
      </c>
      <c r="D185" t="s">
        <v>355</v>
      </c>
      <c r="E185" s="17">
        <v>134623</v>
      </c>
      <c r="F185" s="17">
        <v>139057</v>
      </c>
      <c r="G185" s="17">
        <v>141066</v>
      </c>
      <c r="H185" s="17">
        <v>140147</v>
      </c>
      <c r="I185" s="17">
        <v>140788</v>
      </c>
      <c r="J185" s="17">
        <v>141993</v>
      </c>
      <c r="K185" s="17">
        <v>143586</v>
      </c>
      <c r="L185" s="17">
        <v>145160</v>
      </c>
      <c r="M185" s="17">
        <v>145464</v>
      </c>
      <c r="N185" s="17">
        <v>148142</v>
      </c>
      <c r="O185" s="17">
        <v>148585</v>
      </c>
      <c r="P185" s="17">
        <v>149882</v>
      </c>
      <c r="Q185" s="17">
        <v>146980</v>
      </c>
      <c r="R185" s="17">
        <v>145357</v>
      </c>
      <c r="S185" s="17">
        <v>144588</v>
      </c>
      <c r="T185" s="17">
        <v>145162</v>
      </c>
      <c r="U185" s="18">
        <v>40</v>
      </c>
      <c r="V185" s="18">
        <v>38</v>
      </c>
      <c r="W185" s="18">
        <v>62</v>
      </c>
      <c r="X185" s="18">
        <v>62</v>
      </c>
      <c r="Y185" s="18">
        <v>111</v>
      </c>
      <c r="Z185" s="18">
        <v>172</v>
      </c>
      <c r="AA185" s="18">
        <v>221</v>
      </c>
      <c r="AB185" s="18">
        <v>230</v>
      </c>
      <c r="AC185" s="18">
        <v>224</v>
      </c>
      <c r="AD185" s="18">
        <v>263</v>
      </c>
      <c r="AE185" s="18">
        <v>236</v>
      </c>
      <c r="AF185" s="18">
        <v>203</v>
      </c>
      <c r="AG185" s="18">
        <v>163</v>
      </c>
      <c r="AH185" s="18">
        <v>161</v>
      </c>
      <c r="AI185" s="18">
        <v>157</v>
      </c>
      <c r="AJ185" s="18">
        <v>137</v>
      </c>
      <c r="AK185" s="23">
        <v>2.9712604829783915</v>
      </c>
      <c r="AL185" s="23">
        <v>2.7326923491805521</v>
      </c>
      <c r="AM185" s="23">
        <v>4.395105836984107</v>
      </c>
      <c r="AN185" s="23">
        <v>4.4239263059501814</v>
      </c>
      <c r="AO185" s="23">
        <v>7.8841946756825871</v>
      </c>
      <c r="AP185" s="23">
        <v>12.113273189523428</v>
      </c>
      <c r="AQ185" s="23">
        <v>15.391472706252699</v>
      </c>
      <c r="AR185" s="23">
        <v>15.844585285202536</v>
      </c>
      <c r="AS185" s="23">
        <v>15.398999065060773</v>
      </c>
      <c r="AT185" s="23">
        <v>17.75323675932551</v>
      </c>
      <c r="AU185" s="23">
        <v>15.883164518625701</v>
      </c>
      <c r="AV185" s="23">
        <v>13.543987937177246</v>
      </c>
      <c r="AW185" s="23">
        <v>11.089944210096613</v>
      </c>
      <c r="AX185" s="23">
        <v>11.076177961845662</v>
      </c>
      <c r="AY185" s="23">
        <v>10.858439151243534</v>
      </c>
      <c r="AZ185" s="23">
        <v>9.4377316377564373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1</v>
      </c>
      <c r="BI185" s="20">
        <v>1</v>
      </c>
      <c r="BJ185" s="20">
        <v>15</v>
      </c>
      <c r="BK185" s="20">
        <v>19</v>
      </c>
      <c r="BL185" s="20">
        <v>22</v>
      </c>
      <c r="BM185" s="20">
        <v>14</v>
      </c>
      <c r="BN185" s="20">
        <v>4</v>
      </c>
      <c r="BO185" s="20">
        <v>0</v>
      </c>
      <c r="BP185" s="20">
        <v>0</v>
      </c>
      <c r="BQ185" s="20">
        <v>12</v>
      </c>
      <c r="BR185" s="20">
        <v>14</v>
      </c>
      <c r="BS185" s="20">
        <v>25</v>
      </c>
      <c r="BT185" s="20">
        <v>9</v>
      </c>
      <c r="BU185" s="20">
        <v>1</v>
      </c>
      <c r="BV185" s="16">
        <v>8174</v>
      </c>
      <c r="BW185" s="16">
        <v>21203</v>
      </c>
      <c r="BX185" s="16">
        <v>14869</v>
      </c>
      <c r="BY185" s="16">
        <v>11688</v>
      </c>
      <c r="BZ185" s="16">
        <v>7930</v>
      </c>
      <c r="CA185" s="16">
        <v>10458</v>
      </c>
      <c r="CB185" s="16">
        <v>8213</v>
      </c>
      <c r="CC185" s="16">
        <v>20910</v>
      </c>
      <c r="CD185" s="16">
        <v>15860</v>
      </c>
      <c r="CE185" s="16">
        <v>11183</v>
      </c>
      <c r="CF185" s="16">
        <v>6667</v>
      </c>
      <c r="CG185" s="16">
        <v>8007</v>
      </c>
      <c r="CH185" s="21">
        <v>1</v>
      </c>
      <c r="CI185" s="21">
        <v>27</v>
      </c>
      <c r="CJ185" s="21">
        <v>33</v>
      </c>
      <c r="CK185" s="21">
        <v>47</v>
      </c>
      <c r="CL185" s="21">
        <v>23</v>
      </c>
      <c r="CM185" s="21">
        <v>5</v>
      </c>
      <c r="CN185" s="21">
        <v>1</v>
      </c>
      <c r="CO185" s="21">
        <v>76</v>
      </c>
      <c r="CP185" s="21">
        <v>61</v>
      </c>
      <c r="CQ185" s="21">
        <v>0</v>
      </c>
      <c r="CR185" s="21">
        <v>16387</v>
      </c>
      <c r="CS185" s="21">
        <v>42113</v>
      </c>
      <c r="CT185" s="21">
        <v>30729</v>
      </c>
      <c r="CU185" s="21">
        <v>22871</v>
      </c>
      <c r="CV185" s="21">
        <v>14597</v>
      </c>
      <c r="CW185" s="21">
        <v>18465</v>
      </c>
      <c r="CX185" s="21">
        <v>74322</v>
      </c>
      <c r="CY185" s="21">
        <v>70840</v>
      </c>
      <c r="CZ185" s="19">
        <v>331</v>
      </c>
      <c r="DA185" t="s">
        <v>8309</v>
      </c>
      <c r="DB185" t="s">
        <v>8481</v>
      </c>
      <c r="DD185">
        <v>10.728402032749859</v>
      </c>
      <c r="DE185">
        <v>8.2075293991012082</v>
      </c>
      <c r="DF185">
        <v>-2.5208726336486507</v>
      </c>
    </row>
    <row r="186" spans="1:110" x14ac:dyDescent="0.25">
      <c r="A186" t="s">
        <v>1425</v>
      </c>
      <c r="B186" t="s">
        <v>3096</v>
      </c>
      <c r="C186" t="s">
        <v>148</v>
      </c>
      <c r="D186" t="s">
        <v>150</v>
      </c>
      <c r="E186" s="17">
        <v>58389</v>
      </c>
      <c r="F186" s="17">
        <v>59534</v>
      </c>
      <c r="G186" s="17">
        <v>60515</v>
      </c>
      <c r="H186" s="17">
        <v>61049</v>
      </c>
      <c r="I186" s="17">
        <v>61488</v>
      </c>
      <c r="J186" s="17">
        <v>62033</v>
      </c>
      <c r="K186" s="17">
        <v>62907</v>
      </c>
      <c r="L186" s="17">
        <v>63834</v>
      </c>
      <c r="M186" s="17">
        <v>64641</v>
      </c>
      <c r="N186" s="17">
        <v>65497</v>
      </c>
      <c r="O186" s="17">
        <v>66200</v>
      </c>
      <c r="P186" s="17">
        <v>67039</v>
      </c>
      <c r="Q186" s="17">
        <v>67718</v>
      </c>
      <c r="R186" s="17">
        <v>68817</v>
      </c>
      <c r="S186" s="17">
        <v>69407</v>
      </c>
      <c r="T186" s="17">
        <v>70486</v>
      </c>
      <c r="U186" s="18">
        <v>35</v>
      </c>
      <c r="V186" s="18">
        <v>28</v>
      </c>
      <c r="W186" s="18">
        <v>35</v>
      </c>
      <c r="X186" s="18">
        <v>26</v>
      </c>
      <c r="Y186" s="18">
        <v>42</v>
      </c>
      <c r="Z186" s="18">
        <v>60</v>
      </c>
      <c r="AA186" s="18">
        <v>130</v>
      </c>
      <c r="AB186" s="18">
        <v>142</v>
      </c>
      <c r="AC186" s="18">
        <v>124</v>
      </c>
      <c r="AD186" s="18">
        <v>213</v>
      </c>
      <c r="AE186" s="18">
        <v>219</v>
      </c>
      <c r="AF186" s="18">
        <v>144</v>
      </c>
      <c r="AG186" s="18">
        <v>115</v>
      </c>
      <c r="AH186" s="18">
        <v>139</v>
      </c>
      <c r="AI186" s="18">
        <v>118</v>
      </c>
      <c r="AJ186" s="18">
        <v>58</v>
      </c>
      <c r="AK186" s="23">
        <v>5.9942797444724176</v>
      </c>
      <c r="AL186" s="23">
        <v>4.7031948130480066</v>
      </c>
      <c r="AM186" s="23">
        <v>5.78368999421631</v>
      </c>
      <c r="AN186" s="23">
        <v>4.2588740192304542</v>
      </c>
      <c r="AO186" s="23">
        <v>6.8306010928961749</v>
      </c>
      <c r="AP186" s="23">
        <v>9.672271210484741</v>
      </c>
      <c r="AQ186" s="23">
        <v>20.665426741062202</v>
      </c>
      <c r="AR186" s="23">
        <v>22.245198483566753</v>
      </c>
      <c r="AS186" s="23">
        <v>19.182871552110889</v>
      </c>
      <c r="AT186" s="23">
        <v>32.520573461379911</v>
      </c>
      <c r="AU186" s="23">
        <v>33.081570996978854</v>
      </c>
      <c r="AV186" s="23">
        <v>21.480034010053849</v>
      </c>
      <c r="AW186" s="23">
        <v>16.982190850290912</v>
      </c>
      <c r="AX186" s="23">
        <v>20.198497464289346</v>
      </c>
      <c r="AY186" s="23">
        <v>17.001167029262177</v>
      </c>
      <c r="AZ186" s="23">
        <v>8.2285843997389545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4</v>
      </c>
      <c r="BK186" s="20">
        <v>7</v>
      </c>
      <c r="BL186" s="20">
        <v>8</v>
      </c>
      <c r="BM186" s="20">
        <v>5</v>
      </c>
      <c r="BN186" s="20">
        <v>1</v>
      </c>
      <c r="BO186" s="20">
        <v>0</v>
      </c>
      <c r="BP186" s="20">
        <v>2</v>
      </c>
      <c r="BQ186" s="20">
        <v>5</v>
      </c>
      <c r="BR186" s="20">
        <v>9</v>
      </c>
      <c r="BS186" s="20">
        <v>11</v>
      </c>
      <c r="BT186" s="20">
        <v>5</v>
      </c>
      <c r="BU186" s="20">
        <v>1</v>
      </c>
      <c r="BV186" s="16">
        <v>2779</v>
      </c>
      <c r="BW186" s="16">
        <v>4182</v>
      </c>
      <c r="BX186" s="16">
        <v>5824</v>
      </c>
      <c r="BY186" s="16">
        <v>7476</v>
      </c>
      <c r="BZ186" s="16">
        <v>5733</v>
      </c>
      <c r="CA186" s="16">
        <v>9972</v>
      </c>
      <c r="CB186" s="16">
        <v>3177</v>
      </c>
      <c r="CC186" s="16">
        <v>4110</v>
      </c>
      <c r="CD186" s="16">
        <v>5512</v>
      </c>
      <c r="CE186" s="16">
        <v>7322</v>
      </c>
      <c r="CF186" s="16">
        <v>5821</v>
      </c>
      <c r="CG186" s="16">
        <v>8578</v>
      </c>
      <c r="CH186" s="21">
        <v>2</v>
      </c>
      <c r="CI186" s="21">
        <v>9</v>
      </c>
      <c r="CJ186" s="21">
        <v>16</v>
      </c>
      <c r="CK186" s="21">
        <v>19</v>
      </c>
      <c r="CL186" s="21">
        <v>10</v>
      </c>
      <c r="CM186" s="21">
        <v>2</v>
      </c>
      <c r="CN186" s="21">
        <v>0</v>
      </c>
      <c r="CO186" s="21">
        <v>25</v>
      </c>
      <c r="CP186" s="21">
        <v>33</v>
      </c>
      <c r="CQ186" s="21">
        <v>0</v>
      </c>
      <c r="CR186" s="21">
        <v>5956</v>
      </c>
      <c r="CS186" s="21">
        <v>8292</v>
      </c>
      <c r="CT186" s="21">
        <v>11336</v>
      </c>
      <c r="CU186" s="21">
        <v>14798</v>
      </c>
      <c r="CV186" s="21">
        <v>11554</v>
      </c>
      <c r="CW186" s="21">
        <v>18550</v>
      </c>
      <c r="CX186" s="21">
        <v>35966</v>
      </c>
      <c r="CY186" s="21">
        <v>34520</v>
      </c>
      <c r="CZ186" s="19">
        <v>342</v>
      </c>
      <c r="DA186" t="s">
        <v>8320</v>
      </c>
      <c r="DB186" t="s">
        <v>8481</v>
      </c>
      <c r="DD186">
        <v>7.2421784472769408</v>
      </c>
      <c r="DE186">
        <v>9.1753322582438965</v>
      </c>
      <c r="DF186">
        <v>1.9331538109669557</v>
      </c>
    </row>
    <row r="187" spans="1:110" x14ac:dyDescent="0.25">
      <c r="A187" t="s">
        <v>1690</v>
      </c>
      <c r="B187" t="s">
        <v>3256</v>
      </c>
      <c r="C187" t="s">
        <v>3368</v>
      </c>
      <c r="D187" t="s">
        <v>355</v>
      </c>
      <c r="E187" s="17">
        <v>169050</v>
      </c>
      <c r="F187" s="17">
        <v>171485</v>
      </c>
      <c r="G187" s="17">
        <v>173697</v>
      </c>
      <c r="H187" s="17">
        <v>173542</v>
      </c>
      <c r="I187" s="17">
        <v>174251</v>
      </c>
      <c r="J187" s="17">
        <v>176336</v>
      </c>
      <c r="K187" s="17">
        <v>179495</v>
      </c>
      <c r="L187" s="17">
        <v>182269</v>
      </c>
      <c r="M187" s="17">
        <v>188552</v>
      </c>
      <c r="N187" s="17">
        <v>193055</v>
      </c>
      <c r="O187" s="17">
        <v>195459</v>
      </c>
      <c r="P187" s="17">
        <v>197974</v>
      </c>
      <c r="Q187" s="17">
        <v>200710</v>
      </c>
      <c r="R187" s="17">
        <v>204425</v>
      </c>
      <c r="S187" s="17">
        <v>207772</v>
      </c>
      <c r="T187" s="17">
        <v>212079</v>
      </c>
      <c r="U187" s="18">
        <v>66</v>
      </c>
      <c r="V187" s="18">
        <v>48</v>
      </c>
      <c r="W187" s="18">
        <v>69</v>
      </c>
      <c r="X187" s="18">
        <v>85</v>
      </c>
      <c r="Y187" s="18">
        <v>146</v>
      </c>
      <c r="Z187" s="18">
        <v>187</v>
      </c>
      <c r="AA187" s="18">
        <v>358</v>
      </c>
      <c r="AB187" s="18">
        <v>347</v>
      </c>
      <c r="AC187" s="18">
        <v>324</v>
      </c>
      <c r="AD187" s="18">
        <v>328</v>
      </c>
      <c r="AE187" s="18">
        <v>350</v>
      </c>
      <c r="AF187" s="18">
        <v>348</v>
      </c>
      <c r="AG187" s="18">
        <v>282</v>
      </c>
      <c r="AH187" s="18">
        <v>265</v>
      </c>
      <c r="AI187" s="18">
        <v>313</v>
      </c>
      <c r="AJ187" s="18">
        <v>264</v>
      </c>
      <c r="AK187" s="23">
        <v>3.904170363797693</v>
      </c>
      <c r="AL187" s="23">
        <v>2.7990786366154476</v>
      </c>
      <c r="AM187" s="23">
        <v>3.9724347570769787</v>
      </c>
      <c r="AN187" s="23">
        <v>4.8979497758467696</v>
      </c>
      <c r="AO187" s="23">
        <v>8.3787180561374104</v>
      </c>
      <c r="AP187" s="23">
        <v>10.604754559477362</v>
      </c>
      <c r="AQ187" s="23">
        <v>19.944845260313659</v>
      </c>
      <c r="AR187" s="23">
        <v>19.037795785350223</v>
      </c>
      <c r="AS187" s="23">
        <v>17.18358861216004</v>
      </c>
      <c r="AT187" s="23">
        <v>16.989976949573954</v>
      </c>
      <c r="AU187" s="23">
        <v>17.906568640993765</v>
      </c>
      <c r="AV187" s="23">
        <v>17.578065806621073</v>
      </c>
      <c r="AW187" s="23">
        <v>14.050122066663343</v>
      </c>
      <c r="AX187" s="23">
        <v>12.963189433777668</v>
      </c>
      <c r="AY187" s="23">
        <v>15.064590031380552</v>
      </c>
      <c r="AZ187" s="23">
        <v>12.448191475817973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2</v>
      </c>
      <c r="BI187" s="20">
        <v>1</v>
      </c>
      <c r="BJ187" s="20">
        <v>24</v>
      </c>
      <c r="BK187" s="20">
        <v>28</v>
      </c>
      <c r="BL187" s="20">
        <v>40</v>
      </c>
      <c r="BM187" s="20">
        <v>18</v>
      </c>
      <c r="BN187" s="20">
        <v>12</v>
      </c>
      <c r="BO187" s="20">
        <v>1</v>
      </c>
      <c r="BP187" s="20">
        <v>5</v>
      </c>
      <c r="BQ187" s="20">
        <v>26</v>
      </c>
      <c r="BR187" s="20">
        <v>32</v>
      </c>
      <c r="BS187" s="20">
        <v>48</v>
      </c>
      <c r="BT187" s="20">
        <v>21</v>
      </c>
      <c r="BU187" s="20">
        <v>6</v>
      </c>
      <c r="BV187" s="16">
        <v>11577</v>
      </c>
      <c r="BW187" s="16">
        <v>27824</v>
      </c>
      <c r="BX187" s="16">
        <v>22472</v>
      </c>
      <c r="BY187" s="16">
        <v>17954</v>
      </c>
      <c r="BZ187" s="16">
        <v>12048</v>
      </c>
      <c r="CA187" s="16">
        <v>14052</v>
      </c>
      <c r="CB187" s="16">
        <v>11856</v>
      </c>
      <c r="CC187" s="16">
        <v>30002</v>
      </c>
      <c r="CD187" s="16">
        <v>24919</v>
      </c>
      <c r="CE187" s="16">
        <v>17697</v>
      </c>
      <c r="CF187" s="16">
        <v>10427</v>
      </c>
      <c r="CG187" s="16">
        <v>11251</v>
      </c>
      <c r="CH187" s="21">
        <v>6</v>
      </c>
      <c r="CI187" s="21">
        <v>50</v>
      </c>
      <c r="CJ187" s="21">
        <v>60</v>
      </c>
      <c r="CK187" s="21">
        <v>88</v>
      </c>
      <c r="CL187" s="21">
        <v>39</v>
      </c>
      <c r="CM187" s="21">
        <v>18</v>
      </c>
      <c r="CN187" s="21">
        <v>3</v>
      </c>
      <c r="CO187" s="21">
        <v>125</v>
      </c>
      <c r="CP187" s="21">
        <v>139</v>
      </c>
      <c r="CQ187" s="21">
        <v>0</v>
      </c>
      <c r="CR187" s="21">
        <v>23433</v>
      </c>
      <c r="CS187" s="21">
        <v>57826</v>
      </c>
      <c r="CT187" s="21">
        <v>47391</v>
      </c>
      <c r="CU187" s="21">
        <v>35651</v>
      </c>
      <c r="CV187" s="21">
        <v>22475</v>
      </c>
      <c r="CW187" s="21">
        <v>25303</v>
      </c>
      <c r="CX187" s="21">
        <v>105927</v>
      </c>
      <c r="CY187" s="21">
        <v>106152</v>
      </c>
      <c r="CZ187" s="19">
        <v>289</v>
      </c>
      <c r="DA187" t="s">
        <v>8267</v>
      </c>
      <c r="DB187" t="s">
        <v>8481</v>
      </c>
      <c r="DD187">
        <v>11.775567111312082</v>
      </c>
      <c r="DE187">
        <v>13.122244564653014</v>
      </c>
      <c r="DF187">
        <v>1.3466774533409325</v>
      </c>
    </row>
    <row r="188" spans="1:110" x14ac:dyDescent="0.25">
      <c r="A188" t="s">
        <v>598</v>
      </c>
      <c r="B188" t="s">
        <v>3036</v>
      </c>
      <c r="C188" t="s">
        <v>466</v>
      </c>
      <c r="D188" t="s">
        <v>51</v>
      </c>
      <c r="E188" s="17">
        <v>59496</v>
      </c>
      <c r="F188" s="17">
        <v>59884</v>
      </c>
      <c r="G188" s="17">
        <v>59699</v>
      </c>
      <c r="H188" s="17">
        <v>59655</v>
      </c>
      <c r="I188" s="17">
        <v>59689</v>
      </c>
      <c r="J188" s="17">
        <v>60086</v>
      </c>
      <c r="K188" s="17">
        <v>60442</v>
      </c>
      <c r="L188" s="17">
        <v>60908</v>
      </c>
      <c r="M188" s="17">
        <v>61386</v>
      </c>
      <c r="N188" s="17">
        <v>61986</v>
      </c>
      <c r="O188" s="17">
        <v>62508</v>
      </c>
      <c r="P188" s="17">
        <v>63046</v>
      </c>
      <c r="Q188" s="17">
        <v>63311</v>
      </c>
      <c r="R188" s="17">
        <v>63646</v>
      </c>
      <c r="S188" s="17">
        <v>64475</v>
      </c>
      <c r="T188" s="17">
        <v>64949</v>
      </c>
      <c r="U188" s="18">
        <v>64</v>
      </c>
      <c r="V188" s="18">
        <v>55</v>
      </c>
      <c r="W188" s="18">
        <v>51</v>
      </c>
      <c r="X188" s="18">
        <v>58</v>
      </c>
      <c r="Y188" s="18">
        <v>110</v>
      </c>
      <c r="Z188" s="18">
        <v>133</v>
      </c>
      <c r="AA188" s="18">
        <v>264</v>
      </c>
      <c r="AB188" s="18">
        <v>241</v>
      </c>
      <c r="AC188" s="18">
        <v>209</v>
      </c>
      <c r="AD188" s="18">
        <v>226</v>
      </c>
      <c r="AE188" s="18">
        <v>231</v>
      </c>
      <c r="AF188" s="18">
        <v>257</v>
      </c>
      <c r="AG188" s="18">
        <v>205</v>
      </c>
      <c r="AH188" s="18">
        <v>180</v>
      </c>
      <c r="AI188" s="18">
        <v>231</v>
      </c>
      <c r="AJ188" s="18">
        <v>197</v>
      </c>
      <c r="AK188" s="23">
        <v>10.757025682398815</v>
      </c>
      <c r="AL188" s="23">
        <v>9.1844232182218963</v>
      </c>
      <c r="AM188" s="23">
        <v>8.5428566642657326</v>
      </c>
      <c r="AN188" s="23">
        <v>9.7225714525186486</v>
      </c>
      <c r="AO188" s="23">
        <v>18.428856238167835</v>
      </c>
      <c r="AP188" s="23">
        <v>22.13493991944879</v>
      </c>
      <c r="AQ188" s="23">
        <v>43.678236987525224</v>
      </c>
      <c r="AR188" s="23">
        <v>39.567872857424312</v>
      </c>
      <c r="AS188" s="23">
        <v>34.046851073534683</v>
      </c>
      <c r="AT188" s="23">
        <v>36.459845771625851</v>
      </c>
      <c r="AU188" s="23">
        <v>36.955269725475141</v>
      </c>
      <c r="AV188" s="23">
        <v>40.763886685911871</v>
      </c>
      <c r="AW188" s="23">
        <v>32.379839206457014</v>
      </c>
      <c r="AX188" s="23">
        <v>28.281431668918707</v>
      </c>
      <c r="AY188" s="23">
        <v>35.827840248158203</v>
      </c>
      <c r="AZ188" s="23">
        <v>30.331490862061003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3</v>
      </c>
      <c r="BJ188" s="20">
        <v>20</v>
      </c>
      <c r="BK188" s="20">
        <v>21</v>
      </c>
      <c r="BL188" s="20">
        <v>27</v>
      </c>
      <c r="BM188" s="20">
        <v>14</v>
      </c>
      <c r="BN188" s="20">
        <v>5</v>
      </c>
      <c r="BO188" s="20">
        <v>0</v>
      </c>
      <c r="BP188" s="20">
        <v>3</v>
      </c>
      <c r="BQ188" s="20">
        <v>32</v>
      </c>
      <c r="BR188" s="20">
        <v>31</v>
      </c>
      <c r="BS188" s="20">
        <v>24</v>
      </c>
      <c r="BT188" s="20">
        <v>13</v>
      </c>
      <c r="BU188" s="20">
        <v>4</v>
      </c>
      <c r="BV188" s="16">
        <v>3329</v>
      </c>
      <c r="BW188" s="16">
        <v>6502</v>
      </c>
      <c r="BX188" s="16">
        <v>5838</v>
      </c>
      <c r="BY188" s="16">
        <v>6011</v>
      </c>
      <c r="BZ188" s="16">
        <v>4789</v>
      </c>
      <c r="CA188" s="16">
        <v>7530</v>
      </c>
      <c r="CB188" s="16">
        <v>3483</v>
      </c>
      <c r="CC188" s="16">
        <v>5917</v>
      </c>
      <c r="CD188" s="16">
        <v>5631</v>
      </c>
      <c r="CE188" s="16">
        <v>5700</v>
      </c>
      <c r="CF188" s="16">
        <v>4626</v>
      </c>
      <c r="CG188" s="16">
        <v>5593</v>
      </c>
      <c r="CH188" s="21">
        <v>6</v>
      </c>
      <c r="CI188" s="21">
        <v>52</v>
      </c>
      <c r="CJ188" s="21">
        <v>52</v>
      </c>
      <c r="CK188" s="21">
        <v>51</v>
      </c>
      <c r="CL188" s="21">
        <v>27</v>
      </c>
      <c r="CM188" s="21">
        <v>9</v>
      </c>
      <c r="CN188" s="21">
        <v>0</v>
      </c>
      <c r="CO188" s="21">
        <v>90</v>
      </c>
      <c r="CP188" s="21">
        <v>107</v>
      </c>
      <c r="CQ188" s="21">
        <v>0</v>
      </c>
      <c r="CR188" s="21">
        <v>6812</v>
      </c>
      <c r="CS188" s="21">
        <v>12419</v>
      </c>
      <c r="CT188" s="21">
        <v>11469</v>
      </c>
      <c r="CU188" s="21">
        <v>11711</v>
      </c>
      <c r="CV188" s="21">
        <v>9415</v>
      </c>
      <c r="CW188" s="21">
        <v>13123</v>
      </c>
      <c r="CX188" s="21">
        <v>33999</v>
      </c>
      <c r="CY188" s="21">
        <v>30950</v>
      </c>
      <c r="CZ188" s="19">
        <v>8</v>
      </c>
      <c r="DA188" t="s">
        <v>1378</v>
      </c>
      <c r="DB188" t="s">
        <v>8480</v>
      </c>
      <c r="DD188">
        <v>29.079159935379643</v>
      </c>
      <c r="DE188">
        <v>31.471513868054942</v>
      </c>
      <c r="DF188">
        <v>2.3923539326752987</v>
      </c>
    </row>
    <row r="189" spans="1:110" x14ac:dyDescent="0.25">
      <c r="A189" t="s">
        <v>243</v>
      </c>
      <c r="B189" t="s">
        <v>3128</v>
      </c>
      <c r="C189" t="s">
        <v>209</v>
      </c>
      <c r="D189" t="s">
        <v>211</v>
      </c>
      <c r="E189" s="17">
        <v>116396</v>
      </c>
      <c r="F189" s="17">
        <v>117689</v>
      </c>
      <c r="G189" s="17">
        <v>117818</v>
      </c>
      <c r="H189" s="17">
        <v>117918</v>
      </c>
      <c r="I189" s="17">
        <v>118731</v>
      </c>
      <c r="J189" s="17">
        <v>119794</v>
      </c>
      <c r="K189" s="17">
        <v>120647</v>
      </c>
      <c r="L189" s="17">
        <v>122076</v>
      </c>
      <c r="M189" s="17">
        <v>122483</v>
      </c>
      <c r="N189" s="17">
        <v>123141</v>
      </c>
      <c r="O189" s="17">
        <v>124438</v>
      </c>
      <c r="P189" s="17">
        <v>125513</v>
      </c>
      <c r="Q189" s="17">
        <v>125167</v>
      </c>
      <c r="R189" s="17">
        <v>124874</v>
      </c>
      <c r="S189" s="17">
        <v>124275</v>
      </c>
      <c r="T189" s="17">
        <v>124220</v>
      </c>
      <c r="U189" s="18">
        <v>85</v>
      </c>
      <c r="V189" s="18">
        <v>91</v>
      </c>
      <c r="W189" s="18">
        <v>87</v>
      </c>
      <c r="X189" s="18">
        <v>93</v>
      </c>
      <c r="Y189" s="18">
        <v>134</v>
      </c>
      <c r="Z189" s="18">
        <v>187</v>
      </c>
      <c r="AA189" s="18">
        <v>309</v>
      </c>
      <c r="AB189" s="18">
        <v>293</v>
      </c>
      <c r="AC189" s="18">
        <v>310</v>
      </c>
      <c r="AD189" s="18">
        <v>384</v>
      </c>
      <c r="AE189" s="18">
        <v>332</v>
      </c>
      <c r="AF189" s="18">
        <v>264</v>
      </c>
      <c r="AG189" s="18">
        <v>259</v>
      </c>
      <c r="AH189" s="18">
        <v>214</v>
      </c>
      <c r="AI189" s="18">
        <v>218</v>
      </c>
      <c r="AJ189" s="18">
        <v>183</v>
      </c>
      <c r="AK189" s="23">
        <v>7.3026564486752124</v>
      </c>
      <c r="AL189" s="23">
        <v>7.7322434552082182</v>
      </c>
      <c r="AM189" s="23">
        <v>7.384270654738665</v>
      </c>
      <c r="AN189" s="23">
        <v>7.8868366152750218</v>
      </c>
      <c r="AO189" s="23">
        <v>11.286016288922017</v>
      </c>
      <c r="AP189" s="23">
        <v>15.610130724410237</v>
      </c>
      <c r="AQ189" s="23">
        <v>25.611909123310152</v>
      </c>
      <c r="AR189" s="23">
        <v>24.001441724827156</v>
      </c>
      <c r="AS189" s="23">
        <v>25.309634806462938</v>
      </c>
      <c r="AT189" s="23">
        <v>31.183764952371671</v>
      </c>
      <c r="AU189" s="23">
        <v>26.679953068998216</v>
      </c>
      <c r="AV189" s="23">
        <v>21.033677786364755</v>
      </c>
      <c r="AW189" s="23">
        <v>20.692355013701693</v>
      </c>
      <c r="AX189" s="23">
        <v>17.13727437256755</v>
      </c>
      <c r="AY189" s="23">
        <v>17.541742104204385</v>
      </c>
      <c r="AZ189" s="23">
        <v>14.731927225889551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1</v>
      </c>
      <c r="BI189" s="20">
        <v>2</v>
      </c>
      <c r="BJ189" s="20">
        <v>21</v>
      </c>
      <c r="BK189" s="20">
        <v>26</v>
      </c>
      <c r="BL189" s="20">
        <v>30</v>
      </c>
      <c r="BM189" s="20">
        <v>13</v>
      </c>
      <c r="BN189" s="20">
        <v>7</v>
      </c>
      <c r="BO189" s="20">
        <v>0</v>
      </c>
      <c r="BP189" s="20">
        <v>4</v>
      </c>
      <c r="BQ189" s="20">
        <v>22</v>
      </c>
      <c r="BR189" s="20">
        <v>19</v>
      </c>
      <c r="BS189" s="20">
        <v>21</v>
      </c>
      <c r="BT189" s="20">
        <v>9</v>
      </c>
      <c r="BU189" s="20">
        <v>8</v>
      </c>
      <c r="BV189" s="16">
        <v>4493</v>
      </c>
      <c r="BW189" s="16">
        <v>7497</v>
      </c>
      <c r="BX189" s="16">
        <v>9827</v>
      </c>
      <c r="BY189" s="16">
        <v>12849</v>
      </c>
      <c r="BZ189" s="16">
        <v>10523</v>
      </c>
      <c r="CA189" s="16">
        <v>19488</v>
      </c>
      <c r="CB189" s="16">
        <v>4717</v>
      </c>
      <c r="CC189" s="16">
        <v>7658</v>
      </c>
      <c r="CD189" s="16">
        <v>9129</v>
      </c>
      <c r="CE189" s="16">
        <v>12289</v>
      </c>
      <c r="CF189" s="16">
        <v>10089</v>
      </c>
      <c r="CG189" s="16">
        <v>15661</v>
      </c>
      <c r="CH189" s="21">
        <v>6</v>
      </c>
      <c r="CI189" s="21">
        <v>43</v>
      </c>
      <c r="CJ189" s="21">
        <v>45</v>
      </c>
      <c r="CK189" s="21">
        <v>51</v>
      </c>
      <c r="CL189" s="21">
        <v>22</v>
      </c>
      <c r="CM189" s="21">
        <v>15</v>
      </c>
      <c r="CN189" s="21">
        <v>1</v>
      </c>
      <c r="CO189" s="21">
        <v>100</v>
      </c>
      <c r="CP189" s="21">
        <v>83</v>
      </c>
      <c r="CQ189" s="21">
        <v>0</v>
      </c>
      <c r="CR189" s="21">
        <v>9210</v>
      </c>
      <c r="CS189" s="21">
        <v>15155</v>
      </c>
      <c r="CT189" s="21">
        <v>18956</v>
      </c>
      <c r="CU189" s="21">
        <v>25138</v>
      </c>
      <c r="CV189" s="21">
        <v>20612</v>
      </c>
      <c r="CW189" s="21">
        <v>35149</v>
      </c>
      <c r="CX189" s="21">
        <v>64677</v>
      </c>
      <c r="CY189" s="21">
        <v>59543</v>
      </c>
      <c r="CZ189" s="19">
        <v>232</v>
      </c>
      <c r="DA189" t="s">
        <v>8210</v>
      </c>
      <c r="DB189" t="s">
        <v>9</v>
      </c>
      <c r="DD189">
        <v>16.794585425658767</v>
      </c>
      <c r="DE189">
        <v>12.833000912225366</v>
      </c>
      <c r="DF189">
        <v>-3.9615845134334009</v>
      </c>
    </row>
    <row r="190" spans="1:110" x14ac:dyDescent="0.25">
      <c r="A190" t="s">
        <v>1146</v>
      </c>
      <c r="B190" t="s">
        <v>3257</v>
      </c>
      <c r="C190" t="s">
        <v>3369</v>
      </c>
      <c r="D190" t="s">
        <v>355</v>
      </c>
      <c r="E190" s="17">
        <v>161138</v>
      </c>
      <c r="F190" s="17">
        <v>162557</v>
      </c>
      <c r="G190" s="17">
        <v>164037</v>
      </c>
      <c r="H190" s="17">
        <v>164838</v>
      </c>
      <c r="I190" s="17">
        <v>166467</v>
      </c>
      <c r="J190" s="17">
        <v>170344</v>
      </c>
      <c r="K190" s="17">
        <v>172626</v>
      </c>
      <c r="L190" s="17">
        <v>174697</v>
      </c>
      <c r="M190" s="17">
        <v>177132</v>
      </c>
      <c r="N190" s="17">
        <v>180274</v>
      </c>
      <c r="O190" s="17">
        <v>183112</v>
      </c>
      <c r="P190" s="17">
        <v>185737</v>
      </c>
      <c r="Q190" s="17">
        <v>187179</v>
      </c>
      <c r="R190" s="17">
        <v>187630</v>
      </c>
      <c r="S190" s="17">
        <v>189369</v>
      </c>
      <c r="T190" s="17">
        <v>190117</v>
      </c>
      <c r="U190" s="18">
        <v>61</v>
      </c>
      <c r="V190" s="18">
        <v>67</v>
      </c>
      <c r="W190" s="18">
        <v>63</v>
      </c>
      <c r="X190" s="18">
        <v>75</v>
      </c>
      <c r="Y190" s="18">
        <v>101</v>
      </c>
      <c r="Z190" s="18">
        <v>165</v>
      </c>
      <c r="AA190" s="18">
        <v>256</v>
      </c>
      <c r="AB190" s="18">
        <v>243</v>
      </c>
      <c r="AC190" s="18">
        <v>270</v>
      </c>
      <c r="AD190" s="18">
        <v>273</v>
      </c>
      <c r="AE190" s="18">
        <v>270</v>
      </c>
      <c r="AF190" s="18">
        <v>223</v>
      </c>
      <c r="AG190" s="18">
        <v>186</v>
      </c>
      <c r="AH190" s="18">
        <v>199</v>
      </c>
      <c r="AI190" s="18">
        <v>207</v>
      </c>
      <c r="AJ190" s="18">
        <v>173</v>
      </c>
      <c r="AK190" s="23">
        <v>3.7855750971217219</v>
      </c>
      <c r="AL190" s="23">
        <v>4.1216311816778122</v>
      </c>
      <c r="AM190" s="23">
        <v>3.8405969384955836</v>
      </c>
      <c r="AN190" s="23">
        <v>4.5499217413460489</v>
      </c>
      <c r="AO190" s="23">
        <v>6.0672685877681465</v>
      </c>
      <c r="AP190" s="23">
        <v>9.6862818766730854</v>
      </c>
      <c r="AQ190" s="23">
        <v>14.829747546719497</v>
      </c>
      <c r="AR190" s="23">
        <v>13.909798107580555</v>
      </c>
      <c r="AS190" s="23">
        <v>15.242869724273424</v>
      </c>
      <c r="AT190" s="23">
        <v>15.143614719815393</v>
      </c>
      <c r="AU190" s="23">
        <v>14.745074053038577</v>
      </c>
      <c r="AV190" s="23">
        <v>12.006223854159376</v>
      </c>
      <c r="AW190" s="23">
        <v>9.937012164826184</v>
      </c>
      <c r="AX190" s="23">
        <v>10.605979853967916</v>
      </c>
      <c r="AY190" s="23">
        <v>10.931039399268096</v>
      </c>
      <c r="AZ190" s="23">
        <v>9.099659683247685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2</v>
      </c>
      <c r="BI190" s="20">
        <v>1</v>
      </c>
      <c r="BJ190" s="20">
        <v>21</v>
      </c>
      <c r="BK190" s="20">
        <v>24</v>
      </c>
      <c r="BL190" s="20">
        <v>25</v>
      </c>
      <c r="BM190" s="20">
        <v>11</v>
      </c>
      <c r="BN190" s="20">
        <v>6</v>
      </c>
      <c r="BO190" s="20">
        <v>1</v>
      </c>
      <c r="BP190" s="20">
        <v>2</v>
      </c>
      <c r="BQ190" s="20">
        <v>21</v>
      </c>
      <c r="BR190" s="20">
        <v>29</v>
      </c>
      <c r="BS190" s="20">
        <v>16</v>
      </c>
      <c r="BT190" s="20">
        <v>11</v>
      </c>
      <c r="BU190" s="20">
        <v>3</v>
      </c>
      <c r="BV190" s="16">
        <v>8870</v>
      </c>
      <c r="BW190" s="16">
        <v>19174</v>
      </c>
      <c r="BX190" s="16">
        <v>17731</v>
      </c>
      <c r="BY190" s="16">
        <v>16722</v>
      </c>
      <c r="BZ190" s="16">
        <v>13716</v>
      </c>
      <c r="CA190" s="16">
        <v>20181</v>
      </c>
      <c r="CB190" s="16">
        <v>9835</v>
      </c>
      <c r="CC190" s="16">
        <v>20068</v>
      </c>
      <c r="CD190" s="16">
        <v>18275</v>
      </c>
      <c r="CE190" s="16">
        <v>15604</v>
      </c>
      <c r="CF190" s="16">
        <v>13172</v>
      </c>
      <c r="CG190" s="16">
        <v>16769</v>
      </c>
      <c r="CH190" s="21">
        <v>3</v>
      </c>
      <c r="CI190" s="21">
        <v>42</v>
      </c>
      <c r="CJ190" s="21">
        <v>53</v>
      </c>
      <c r="CK190" s="21">
        <v>41</v>
      </c>
      <c r="CL190" s="21">
        <v>22</v>
      </c>
      <c r="CM190" s="21">
        <v>9</v>
      </c>
      <c r="CN190" s="21">
        <v>3</v>
      </c>
      <c r="CO190" s="21">
        <v>90</v>
      </c>
      <c r="CP190" s="21">
        <v>83</v>
      </c>
      <c r="CQ190" s="21">
        <v>0</v>
      </c>
      <c r="CR190" s="21">
        <v>18705</v>
      </c>
      <c r="CS190" s="21">
        <v>39242</v>
      </c>
      <c r="CT190" s="21">
        <v>36006</v>
      </c>
      <c r="CU190" s="21">
        <v>32326</v>
      </c>
      <c r="CV190" s="21">
        <v>26888</v>
      </c>
      <c r="CW190" s="21">
        <v>36950</v>
      </c>
      <c r="CX190" s="21">
        <v>96394</v>
      </c>
      <c r="CY190" s="21">
        <v>93723</v>
      </c>
      <c r="CZ190" s="19">
        <v>336</v>
      </c>
      <c r="DA190" t="s">
        <v>8314</v>
      </c>
      <c r="DB190" t="s">
        <v>8481</v>
      </c>
      <c r="DD190">
        <v>9.6027655964917908</v>
      </c>
      <c r="DE190">
        <v>8.6104944291138459</v>
      </c>
      <c r="DF190">
        <v>-0.99227116737794496</v>
      </c>
    </row>
    <row r="191" spans="1:110" x14ac:dyDescent="0.25">
      <c r="A191" t="s">
        <v>1094</v>
      </c>
      <c r="B191" t="s">
        <v>3054</v>
      </c>
      <c r="C191" t="s">
        <v>276</v>
      </c>
      <c r="D191" t="s">
        <v>278</v>
      </c>
      <c r="E191" s="17">
        <v>63971</v>
      </c>
      <c r="F191" s="17">
        <v>64325</v>
      </c>
      <c r="G191" s="17">
        <v>64727</v>
      </c>
      <c r="H191" s="17">
        <v>65368</v>
      </c>
      <c r="I191" s="17">
        <v>66149</v>
      </c>
      <c r="J191" s="17">
        <v>67138</v>
      </c>
      <c r="K191" s="17">
        <v>68238</v>
      </c>
      <c r="L191" s="17">
        <v>69100</v>
      </c>
      <c r="M191" s="17">
        <v>69837</v>
      </c>
      <c r="N191" s="17">
        <v>70250</v>
      </c>
      <c r="O191" s="17">
        <v>70574</v>
      </c>
      <c r="P191" s="17">
        <v>70936</v>
      </c>
      <c r="Q191" s="17">
        <v>71215</v>
      </c>
      <c r="R191" s="17">
        <v>71741</v>
      </c>
      <c r="S191" s="17">
        <v>72314</v>
      </c>
      <c r="T191" s="17">
        <v>72733</v>
      </c>
      <c r="U191" s="18">
        <v>30</v>
      </c>
      <c r="V191" s="18">
        <v>23</v>
      </c>
      <c r="W191" s="18">
        <v>28</v>
      </c>
      <c r="X191" s="18">
        <v>35</v>
      </c>
      <c r="Y191" s="18">
        <v>73</v>
      </c>
      <c r="Z191" s="18">
        <v>108</v>
      </c>
      <c r="AA191" s="18">
        <v>132</v>
      </c>
      <c r="AB191" s="18">
        <v>143</v>
      </c>
      <c r="AC191" s="18">
        <v>115</v>
      </c>
      <c r="AD191" s="18">
        <v>153</v>
      </c>
      <c r="AE191" s="18">
        <v>132</v>
      </c>
      <c r="AF191" s="18">
        <v>147</v>
      </c>
      <c r="AG191" s="18">
        <v>126</v>
      </c>
      <c r="AH191" s="18">
        <v>91</v>
      </c>
      <c r="AI191" s="18">
        <v>84</v>
      </c>
      <c r="AJ191" s="18">
        <v>55</v>
      </c>
      <c r="AK191" s="23">
        <v>4.6896249863219275</v>
      </c>
      <c r="AL191" s="23">
        <v>3.5755926933540616</v>
      </c>
      <c r="AM191" s="23">
        <v>4.325860923571307</v>
      </c>
      <c r="AN191" s="23">
        <v>5.3543017990454045</v>
      </c>
      <c r="AO191" s="23">
        <v>11.035692149541187</v>
      </c>
      <c r="AP191" s="23">
        <v>16.086270070600854</v>
      </c>
      <c r="AQ191" s="23">
        <v>19.344060494152817</v>
      </c>
      <c r="AR191" s="23">
        <v>20.694645441389291</v>
      </c>
      <c r="AS191" s="23">
        <v>16.466915818262525</v>
      </c>
      <c r="AT191" s="23">
        <v>21.779359430604984</v>
      </c>
      <c r="AU191" s="23">
        <v>18.703771927338682</v>
      </c>
      <c r="AV191" s="23">
        <v>20.722905153941579</v>
      </c>
      <c r="AW191" s="23">
        <v>17.692901776311171</v>
      </c>
      <c r="AX191" s="23">
        <v>12.684517918623939</v>
      </c>
      <c r="AY191" s="23">
        <v>11.616007965262606</v>
      </c>
      <c r="AZ191" s="23">
        <v>7.5619045000206233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6</v>
      </c>
      <c r="BK191" s="20">
        <v>8</v>
      </c>
      <c r="BL191" s="20">
        <v>5</v>
      </c>
      <c r="BM191" s="20">
        <v>3</v>
      </c>
      <c r="BN191" s="20">
        <v>3</v>
      </c>
      <c r="BO191" s="20">
        <v>0</v>
      </c>
      <c r="BP191" s="20">
        <v>3</v>
      </c>
      <c r="BQ191" s="20">
        <v>11</v>
      </c>
      <c r="BR191" s="20">
        <v>9</v>
      </c>
      <c r="BS191" s="20">
        <v>6</v>
      </c>
      <c r="BT191" s="20">
        <v>1</v>
      </c>
      <c r="BU191" s="20">
        <v>0</v>
      </c>
      <c r="BV191" s="16">
        <v>2681</v>
      </c>
      <c r="BW191" s="16">
        <v>4668</v>
      </c>
      <c r="BX191" s="16">
        <v>6986</v>
      </c>
      <c r="BY191" s="16">
        <v>7369</v>
      </c>
      <c r="BZ191" s="16">
        <v>5538</v>
      </c>
      <c r="CA191" s="16">
        <v>9733</v>
      </c>
      <c r="CB191" s="16">
        <v>3124</v>
      </c>
      <c r="CC191" s="16">
        <v>5258</v>
      </c>
      <c r="CD191" s="16">
        <v>6620</v>
      </c>
      <c r="CE191" s="16">
        <v>7450</v>
      </c>
      <c r="CF191" s="16">
        <v>5268</v>
      </c>
      <c r="CG191" s="16">
        <v>8038</v>
      </c>
      <c r="CH191" s="21">
        <v>3</v>
      </c>
      <c r="CI191" s="21">
        <v>17</v>
      </c>
      <c r="CJ191" s="21">
        <v>17</v>
      </c>
      <c r="CK191" s="21">
        <v>11</v>
      </c>
      <c r="CL191" s="21">
        <v>4</v>
      </c>
      <c r="CM191" s="21">
        <v>3</v>
      </c>
      <c r="CN191" s="21">
        <v>0</v>
      </c>
      <c r="CO191" s="21">
        <v>25</v>
      </c>
      <c r="CP191" s="21">
        <v>30</v>
      </c>
      <c r="CQ191" s="21">
        <v>0</v>
      </c>
      <c r="CR191" s="21">
        <v>5805</v>
      </c>
      <c r="CS191" s="21">
        <v>9926</v>
      </c>
      <c r="CT191" s="21">
        <v>13606</v>
      </c>
      <c r="CU191" s="21">
        <v>14819</v>
      </c>
      <c r="CV191" s="21">
        <v>10806</v>
      </c>
      <c r="CW191" s="21">
        <v>17771</v>
      </c>
      <c r="CX191" s="21">
        <v>36975</v>
      </c>
      <c r="CY191" s="21">
        <v>35758</v>
      </c>
      <c r="CZ191" s="19">
        <v>345</v>
      </c>
      <c r="DA191" t="s">
        <v>8323</v>
      </c>
      <c r="DB191" t="s">
        <v>8481</v>
      </c>
      <c r="DD191">
        <v>6.9914424744113202</v>
      </c>
      <c r="DE191">
        <v>8.1135902636916839</v>
      </c>
      <c r="DF191">
        <v>1.1221477892803637</v>
      </c>
    </row>
    <row r="192" spans="1:110" x14ac:dyDescent="0.25">
      <c r="A192" t="s">
        <v>2679</v>
      </c>
      <c r="B192" t="s">
        <v>2923</v>
      </c>
      <c r="C192" t="s">
        <v>58</v>
      </c>
      <c r="D192" t="s">
        <v>457</v>
      </c>
      <c r="E192" s="17">
        <v>67532</v>
      </c>
      <c r="F192" s="17">
        <v>67875</v>
      </c>
      <c r="G192" s="17">
        <v>67960</v>
      </c>
      <c r="H192" s="17">
        <v>68259</v>
      </c>
      <c r="I192" s="17">
        <v>68611</v>
      </c>
      <c r="J192" s="17">
        <v>69011</v>
      </c>
      <c r="K192" s="17">
        <v>69435</v>
      </c>
      <c r="L192" s="17">
        <v>69812</v>
      </c>
      <c r="M192" s="17">
        <v>70352</v>
      </c>
      <c r="N192" s="17">
        <v>70819</v>
      </c>
      <c r="O192" s="17">
        <v>71270</v>
      </c>
      <c r="P192" s="17">
        <v>71728</v>
      </c>
      <c r="Q192" s="17">
        <v>71946</v>
      </c>
      <c r="R192" s="17">
        <v>72478</v>
      </c>
      <c r="S192" s="17">
        <v>72627</v>
      </c>
      <c r="T192" s="17">
        <v>72663</v>
      </c>
      <c r="U192" s="18">
        <v>32</v>
      </c>
      <c r="V192" s="18">
        <v>36</v>
      </c>
      <c r="W192" s="18">
        <v>37</v>
      </c>
      <c r="X192" s="18">
        <v>57</v>
      </c>
      <c r="Y192" s="18">
        <v>40</v>
      </c>
      <c r="Z192" s="18">
        <v>75</v>
      </c>
      <c r="AA192" s="18">
        <v>135</v>
      </c>
      <c r="AB192" s="18">
        <v>148</v>
      </c>
      <c r="AC192" s="18">
        <v>153</v>
      </c>
      <c r="AD192" s="18">
        <v>212</v>
      </c>
      <c r="AE192" s="18">
        <v>220</v>
      </c>
      <c r="AF192" s="18">
        <v>202</v>
      </c>
      <c r="AG192" s="18">
        <v>253</v>
      </c>
      <c r="AH192" s="18">
        <v>225</v>
      </c>
      <c r="AI192" s="18">
        <v>187</v>
      </c>
      <c r="AJ192" s="18">
        <v>187</v>
      </c>
      <c r="AK192" s="23">
        <v>4.7384943434223779</v>
      </c>
      <c r="AL192" s="23">
        <v>5.3038674033149178</v>
      </c>
      <c r="AM192" s="23">
        <v>5.4443790464979402</v>
      </c>
      <c r="AN192" s="23">
        <v>8.3505471805915708</v>
      </c>
      <c r="AO192" s="23">
        <v>5.8299689554153122</v>
      </c>
      <c r="AP192" s="23">
        <v>10.867832664357856</v>
      </c>
      <c r="AQ192" s="23">
        <v>19.442644199611149</v>
      </c>
      <c r="AR192" s="23">
        <v>21.199793731736666</v>
      </c>
      <c r="AS192" s="23">
        <v>21.747782579031156</v>
      </c>
      <c r="AT192" s="23">
        <v>29.935469294963216</v>
      </c>
      <c r="AU192" s="23">
        <v>30.868528132454049</v>
      </c>
      <c r="AV192" s="23">
        <v>28.161945126031675</v>
      </c>
      <c r="AW192" s="23">
        <v>35.165262836015899</v>
      </c>
      <c r="AX192" s="23">
        <v>31.043902977455229</v>
      </c>
      <c r="AY192" s="23">
        <v>25.748000055075934</v>
      </c>
      <c r="AZ192" s="23">
        <v>25.735243521462092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4</v>
      </c>
      <c r="BI192" s="20">
        <v>0</v>
      </c>
      <c r="BJ192" s="20">
        <v>20</v>
      </c>
      <c r="BK192" s="20">
        <v>24</v>
      </c>
      <c r="BL192" s="20">
        <v>22</v>
      </c>
      <c r="BM192" s="20">
        <v>12</v>
      </c>
      <c r="BN192" s="20">
        <v>4</v>
      </c>
      <c r="BO192" s="20">
        <v>0</v>
      </c>
      <c r="BP192" s="20">
        <v>3</v>
      </c>
      <c r="BQ192" s="20">
        <v>30</v>
      </c>
      <c r="BR192" s="20">
        <v>25</v>
      </c>
      <c r="BS192" s="20">
        <v>27</v>
      </c>
      <c r="BT192" s="20">
        <v>12</v>
      </c>
      <c r="BU192" s="20">
        <v>4</v>
      </c>
      <c r="BV192" s="16">
        <v>3943</v>
      </c>
      <c r="BW192" s="16">
        <v>5903</v>
      </c>
      <c r="BX192" s="16">
        <v>5476</v>
      </c>
      <c r="BY192" s="16">
        <v>7044</v>
      </c>
      <c r="BZ192" s="16">
        <v>5788</v>
      </c>
      <c r="CA192" s="16">
        <v>9517</v>
      </c>
      <c r="CB192" s="16">
        <v>4096</v>
      </c>
      <c r="CC192" s="16">
        <v>5597</v>
      </c>
      <c r="CD192" s="16">
        <v>5096</v>
      </c>
      <c r="CE192" s="16">
        <v>6662</v>
      </c>
      <c r="CF192" s="16">
        <v>5755</v>
      </c>
      <c r="CG192" s="16">
        <v>7786</v>
      </c>
      <c r="CH192" s="21">
        <v>3</v>
      </c>
      <c r="CI192" s="21">
        <v>50</v>
      </c>
      <c r="CJ192" s="21">
        <v>49</v>
      </c>
      <c r="CK192" s="21">
        <v>49</v>
      </c>
      <c r="CL192" s="21">
        <v>24</v>
      </c>
      <c r="CM192" s="21">
        <v>8</v>
      </c>
      <c r="CN192" s="21">
        <v>4</v>
      </c>
      <c r="CO192" s="21">
        <v>86</v>
      </c>
      <c r="CP192" s="21">
        <v>101</v>
      </c>
      <c r="CQ192" s="21">
        <v>0</v>
      </c>
      <c r="CR192" s="21">
        <v>8039</v>
      </c>
      <c r="CS192" s="21">
        <v>11500</v>
      </c>
      <c r="CT192" s="21">
        <v>10572</v>
      </c>
      <c r="CU192" s="21">
        <v>13706</v>
      </c>
      <c r="CV192" s="21">
        <v>11543</v>
      </c>
      <c r="CW192" s="21">
        <v>17303</v>
      </c>
      <c r="CX192" s="21">
        <v>37671</v>
      </c>
      <c r="CY192" s="21">
        <v>34992</v>
      </c>
      <c r="CZ192" s="19">
        <v>23</v>
      </c>
      <c r="DA192" t="s">
        <v>1343</v>
      </c>
      <c r="DB192" t="s">
        <v>8480</v>
      </c>
      <c r="DD192">
        <v>24.577046181984453</v>
      </c>
      <c r="DE192">
        <v>26.81107483209896</v>
      </c>
      <c r="DF192">
        <v>2.2340286501145066</v>
      </c>
    </row>
    <row r="193" spans="1:110" x14ac:dyDescent="0.25">
      <c r="A193" t="s">
        <v>2605</v>
      </c>
      <c r="B193" t="s">
        <v>3024</v>
      </c>
      <c r="C193" t="s">
        <v>305</v>
      </c>
      <c r="D193" t="s">
        <v>278</v>
      </c>
      <c r="E193" s="17">
        <v>64704</v>
      </c>
      <c r="F193" s="17">
        <v>65236</v>
      </c>
      <c r="G193" s="17">
        <v>65685</v>
      </c>
      <c r="H193" s="17">
        <v>66496</v>
      </c>
      <c r="I193" s="17">
        <v>66937</v>
      </c>
      <c r="J193" s="17">
        <v>67745</v>
      </c>
      <c r="K193" s="17">
        <v>67983</v>
      </c>
      <c r="L193" s="17">
        <v>68550</v>
      </c>
      <c r="M193" s="17">
        <v>69293</v>
      </c>
      <c r="N193" s="17">
        <v>69959</v>
      </c>
      <c r="O193" s="17">
        <v>70523</v>
      </c>
      <c r="P193" s="17">
        <v>71156</v>
      </c>
      <c r="Q193" s="17">
        <v>71330</v>
      </c>
      <c r="R193" s="17">
        <v>71579</v>
      </c>
      <c r="S193" s="17">
        <v>71783</v>
      </c>
      <c r="T193" s="17">
        <v>72258</v>
      </c>
      <c r="U193" s="18">
        <v>70</v>
      </c>
      <c r="V193" s="18">
        <v>60</v>
      </c>
      <c r="W193" s="18">
        <v>47</v>
      </c>
      <c r="X193" s="18">
        <v>89</v>
      </c>
      <c r="Y193" s="18">
        <v>102</v>
      </c>
      <c r="Z193" s="18">
        <v>150</v>
      </c>
      <c r="AA193" s="18">
        <v>246</v>
      </c>
      <c r="AB193" s="18">
        <v>257</v>
      </c>
      <c r="AC193" s="18">
        <v>250</v>
      </c>
      <c r="AD193" s="18">
        <v>304</v>
      </c>
      <c r="AE193" s="18">
        <v>340</v>
      </c>
      <c r="AF193" s="18">
        <v>270</v>
      </c>
      <c r="AG193" s="18">
        <v>261</v>
      </c>
      <c r="AH193" s="18">
        <v>243</v>
      </c>
      <c r="AI193" s="18">
        <v>231</v>
      </c>
      <c r="AJ193" s="18">
        <v>216</v>
      </c>
      <c r="AK193" s="23">
        <v>10.818496538081106</v>
      </c>
      <c r="AL193" s="23">
        <v>9.1973756821386967</v>
      </c>
      <c r="AM193" s="23">
        <v>7.1553627159929967</v>
      </c>
      <c r="AN193" s="23">
        <v>13.384263715110684</v>
      </c>
      <c r="AO193" s="23">
        <v>15.238209062252567</v>
      </c>
      <c r="AP193" s="23">
        <v>22.141855487489853</v>
      </c>
      <c r="AQ193" s="23">
        <v>36.185516967477163</v>
      </c>
      <c r="AR193" s="23">
        <v>37.490882567469001</v>
      </c>
      <c r="AS193" s="23">
        <v>36.078680386186193</v>
      </c>
      <c r="AT193" s="23">
        <v>43.454023070655673</v>
      </c>
      <c r="AU193" s="23">
        <v>48.211221870879008</v>
      </c>
      <c r="AV193" s="23">
        <v>37.94479734667491</v>
      </c>
      <c r="AW193" s="23">
        <v>36.590494882938458</v>
      </c>
      <c r="AX193" s="23">
        <v>33.948504449629084</v>
      </c>
      <c r="AY193" s="23">
        <v>32.18032124597746</v>
      </c>
      <c r="AZ193" s="23">
        <v>29.892883832931993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1</v>
      </c>
      <c r="BJ193" s="20">
        <v>19</v>
      </c>
      <c r="BK193" s="20">
        <v>28</v>
      </c>
      <c r="BL193" s="20">
        <v>24</v>
      </c>
      <c r="BM193" s="20">
        <v>10</v>
      </c>
      <c r="BN193" s="20">
        <v>6</v>
      </c>
      <c r="BO193" s="20">
        <v>0</v>
      </c>
      <c r="BP193" s="20">
        <v>6</v>
      </c>
      <c r="BQ193" s="20">
        <v>27</v>
      </c>
      <c r="BR193" s="20">
        <v>38</v>
      </c>
      <c r="BS193" s="20">
        <v>36</v>
      </c>
      <c r="BT193" s="20">
        <v>16</v>
      </c>
      <c r="BU193" s="20">
        <v>5</v>
      </c>
      <c r="BV193" s="16">
        <v>3801</v>
      </c>
      <c r="BW193" s="16">
        <v>5744</v>
      </c>
      <c r="BX193" s="16">
        <v>5494</v>
      </c>
      <c r="BY193" s="16">
        <v>6919</v>
      </c>
      <c r="BZ193" s="16">
        <v>5919</v>
      </c>
      <c r="CA193" s="16">
        <v>9508</v>
      </c>
      <c r="CB193" s="16">
        <v>3808</v>
      </c>
      <c r="CC193" s="16">
        <v>5488</v>
      </c>
      <c r="CD193" s="16">
        <v>5514</v>
      </c>
      <c r="CE193" s="16">
        <v>6721</v>
      </c>
      <c r="CF193" s="16">
        <v>5420</v>
      </c>
      <c r="CG193" s="16">
        <v>7922</v>
      </c>
      <c r="CH193" s="21">
        <v>7</v>
      </c>
      <c r="CI193" s="21">
        <v>46</v>
      </c>
      <c r="CJ193" s="21">
        <v>66</v>
      </c>
      <c r="CK193" s="21">
        <v>60</v>
      </c>
      <c r="CL193" s="21">
        <v>26</v>
      </c>
      <c r="CM193" s="21">
        <v>11</v>
      </c>
      <c r="CN193" s="21">
        <v>0</v>
      </c>
      <c r="CO193" s="21">
        <v>88</v>
      </c>
      <c r="CP193" s="21">
        <v>128</v>
      </c>
      <c r="CQ193" s="21">
        <v>0</v>
      </c>
      <c r="CR193" s="21">
        <v>7609</v>
      </c>
      <c r="CS193" s="21">
        <v>11232</v>
      </c>
      <c r="CT193" s="21">
        <v>11008</v>
      </c>
      <c r="CU193" s="21">
        <v>13640</v>
      </c>
      <c r="CV193" s="21">
        <v>11339</v>
      </c>
      <c r="CW193" s="21">
        <v>17430</v>
      </c>
      <c r="CX193" s="21">
        <v>37385</v>
      </c>
      <c r="CY193" s="21">
        <v>34873</v>
      </c>
      <c r="CZ193" s="19">
        <v>12</v>
      </c>
      <c r="DA193" t="s">
        <v>1331</v>
      </c>
      <c r="DB193" t="s">
        <v>8480</v>
      </c>
      <c r="DD193">
        <v>25.234422045708715</v>
      </c>
      <c r="DE193">
        <v>34.238330881369535</v>
      </c>
      <c r="DF193">
        <v>9.0039088356608197</v>
      </c>
    </row>
    <row r="194" spans="1:110" x14ac:dyDescent="0.25">
      <c r="A194" t="s">
        <v>2039</v>
      </c>
      <c r="B194" t="s">
        <v>3055</v>
      </c>
      <c r="C194" t="s">
        <v>276</v>
      </c>
      <c r="D194" t="s">
        <v>278</v>
      </c>
      <c r="E194" s="17">
        <v>90548</v>
      </c>
      <c r="F194" s="17">
        <v>90464</v>
      </c>
      <c r="G194" s="17">
        <v>90998</v>
      </c>
      <c r="H194" s="17">
        <v>91371</v>
      </c>
      <c r="I194" s="17">
        <v>91542</v>
      </c>
      <c r="J194" s="17">
        <v>91978</v>
      </c>
      <c r="K194" s="17">
        <v>92494</v>
      </c>
      <c r="L194" s="17">
        <v>93006</v>
      </c>
      <c r="M194" s="17">
        <v>93929</v>
      </c>
      <c r="N194" s="17">
        <v>94365</v>
      </c>
      <c r="O194" s="17">
        <v>95064</v>
      </c>
      <c r="P194" s="17">
        <v>95818</v>
      </c>
      <c r="Q194" s="17">
        <v>96353</v>
      </c>
      <c r="R194" s="17">
        <v>96682</v>
      </c>
      <c r="S194" s="17">
        <v>97435</v>
      </c>
      <c r="T194" s="17">
        <v>98228</v>
      </c>
      <c r="U194" s="18">
        <v>65</v>
      </c>
      <c r="V194" s="18">
        <v>78</v>
      </c>
      <c r="W194" s="18">
        <v>67</v>
      </c>
      <c r="X194" s="18">
        <v>85</v>
      </c>
      <c r="Y194" s="18">
        <v>116</v>
      </c>
      <c r="Z194" s="18">
        <v>164</v>
      </c>
      <c r="AA194" s="18">
        <v>289</v>
      </c>
      <c r="AB194" s="18">
        <v>301</v>
      </c>
      <c r="AC194" s="18">
        <v>266</v>
      </c>
      <c r="AD194" s="18">
        <v>348</v>
      </c>
      <c r="AE194" s="18">
        <v>323</v>
      </c>
      <c r="AF194" s="18">
        <v>253</v>
      </c>
      <c r="AG194" s="18">
        <v>250</v>
      </c>
      <c r="AH194" s="18">
        <v>227</v>
      </c>
      <c r="AI194" s="18">
        <v>235</v>
      </c>
      <c r="AJ194" s="18">
        <v>136</v>
      </c>
      <c r="AK194" s="23">
        <v>7.1785130538498914</v>
      </c>
      <c r="AL194" s="23">
        <v>8.6222143615139721</v>
      </c>
      <c r="AM194" s="23">
        <v>7.3627991823996135</v>
      </c>
      <c r="AN194" s="23">
        <v>9.3027328145691737</v>
      </c>
      <c r="AO194" s="23">
        <v>12.671779074086212</v>
      </c>
      <c r="AP194" s="23">
        <v>17.830350736045578</v>
      </c>
      <c r="AQ194" s="23">
        <v>31.245269963457091</v>
      </c>
      <c r="AR194" s="23">
        <v>32.363503429886244</v>
      </c>
      <c r="AS194" s="23">
        <v>28.319262421616326</v>
      </c>
      <c r="AT194" s="23">
        <v>36.878079796534735</v>
      </c>
      <c r="AU194" s="23">
        <v>33.977110157367669</v>
      </c>
      <c r="AV194" s="23">
        <v>26.404224675948154</v>
      </c>
      <c r="AW194" s="23">
        <v>25.946260106068308</v>
      </c>
      <c r="AX194" s="23">
        <v>23.479034360067022</v>
      </c>
      <c r="AY194" s="23">
        <v>24.118643198029456</v>
      </c>
      <c r="AZ194" s="23">
        <v>13.845339414423586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2</v>
      </c>
      <c r="BI194" s="20">
        <v>1</v>
      </c>
      <c r="BJ194" s="20">
        <v>13</v>
      </c>
      <c r="BK194" s="20">
        <v>16</v>
      </c>
      <c r="BL194" s="20">
        <v>12</v>
      </c>
      <c r="BM194" s="20">
        <v>15</v>
      </c>
      <c r="BN194" s="20">
        <v>7</v>
      </c>
      <c r="BO194" s="20">
        <v>1</v>
      </c>
      <c r="BP194" s="20">
        <v>0</v>
      </c>
      <c r="BQ194" s="20">
        <v>19</v>
      </c>
      <c r="BR194" s="20">
        <v>18</v>
      </c>
      <c r="BS194" s="20">
        <v>18</v>
      </c>
      <c r="BT194" s="20">
        <v>12</v>
      </c>
      <c r="BU194" s="20">
        <v>2</v>
      </c>
      <c r="BV194" s="16">
        <v>4714</v>
      </c>
      <c r="BW194" s="16">
        <v>6751</v>
      </c>
      <c r="BX194" s="16">
        <v>6908</v>
      </c>
      <c r="BY194" s="16">
        <v>9363</v>
      </c>
      <c r="BZ194" s="16">
        <v>8081</v>
      </c>
      <c r="CA194" s="16">
        <v>15598</v>
      </c>
      <c r="CB194" s="16">
        <v>5019</v>
      </c>
      <c r="CC194" s="16">
        <v>6557</v>
      </c>
      <c r="CD194" s="16">
        <v>6233</v>
      </c>
      <c r="CE194" s="16">
        <v>8556</v>
      </c>
      <c r="CF194" s="16">
        <v>7783</v>
      </c>
      <c r="CG194" s="16">
        <v>12665</v>
      </c>
      <c r="CH194" s="21">
        <v>1</v>
      </c>
      <c r="CI194" s="21">
        <v>32</v>
      </c>
      <c r="CJ194" s="21">
        <v>34</v>
      </c>
      <c r="CK194" s="21">
        <v>30</v>
      </c>
      <c r="CL194" s="21">
        <v>27</v>
      </c>
      <c r="CM194" s="21">
        <v>9</v>
      </c>
      <c r="CN194" s="21">
        <v>3</v>
      </c>
      <c r="CO194" s="21">
        <v>66</v>
      </c>
      <c r="CP194" s="21">
        <v>70</v>
      </c>
      <c r="CQ194" s="21">
        <v>0</v>
      </c>
      <c r="CR194" s="21">
        <v>9733</v>
      </c>
      <c r="CS194" s="21">
        <v>13308</v>
      </c>
      <c r="CT194" s="21">
        <v>13141</v>
      </c>
      <c r="CU194" s="21">
        <v>17919</v>
      </c>
      <c r="CV194" s="21">
        <v>15864</v>
      </c>
      <c r="CW194" s="21">
        <v>28263</v>
      </c>
      <c r="CX194" s="21">
        <v>51415</v>
      </c>
      <c r="CY194" s="21">
        <v>46813</v>
      </c>
      <c r="CZ194" s="19">
        <v>249</v>
      </c>
      <c r="DA194" t="s">
        <v>8227</v>
      </c>
      <c r="DB194" t="s">
        <v>9</v>
      </c>
      <c r="DD194">
        <v>14.09864781150535</v>
      </c>
      <c r="DE194">
        <v>13.614703880190607</v>
      </c>
      <c r="DF194">
        <v>-0.48394393131474267</v>
      </c>
    </row>
    <row r="195" spans="1:110" x14ac:dyDescent="0.25">
      <c r="A195" t="s">
        <v>592</v>
      </c>
      <c r="B195" t="s">
        <v>3258</v>
      </c>
      <c r="C195" t="s">
        <v>3369</v>
      </c>
      <c r="D195" t="s">
        <v>355</v>
      </c>
      <c r="E195" s="17">
        <v>174936</v>
      </c>
      <c r="F195" s="17">
        <v>174620</v>
      </c>
      <c r="G195" s="17">
        <v>174946</v>
      </c>
      <c r="H195" s="17">
        <v>175208</v>
      </c>
      <c r="I195" s="17">
        <v>175608</v>
      </c>
      <c r="J195" s="17">
        <v>176468</v>
      </c>
      <c r="K195" s="17">
        <v>177820</v>
      </c>
      <c r="L195" s="17">
        <v>179228</v>
      </c>
      <c r="M195" s="17">
        <v>181010</v>
      </c>
      <c r="N195" s="17">
        <v>183182</v>
      </c>
      <c r="O195" s="17">
        <v>185145</v>
      </c>
      <c r="P195" s="17">
        <v>186957</v>
      </c>
      <c r="Q195" s="17">
        <v>188337</v>
      </c>
      <c r="R195" s="17">
        <v>189960</v>
      </c>
      <c r="S195" s="17">
        <v>192716</v>
      </c>
      <c r="T195" s="17">
        <v>194882</v>
      </c>
      <c r="U195" s="18">
        <v>82</v>
      </c>
      <c r="V195" s="18">
        <v>73</v>
      </c>
      <c r="W195" s="18">
        <v>59</v>
      </c>
      <c r="X195" s="18">
        <v>108</v>
      </c>
      <c r="Y195" s="18">
        <v>130</v>
      </c>
      <c r="Z195" s="18">
        <v>225</v>
      </c>
      <c r="AA195" s="18">
        <v>351</v>
      </c>
      <c r="AB195" s="18">
        <v>405</v>
      </c>
      <c r="AC195" s="18">
        <v>342</v>
      </c>
      <c r="AD195" s="18">
        <v>470</v>
      </c>
      <c r="AE195" s="18">
        <v>387</v>
      </c>
      <c r="AF195" s="18">
        <v>344</v>
      </c>
      <c r="AG195" s="18">
        <v>316</v>
      </c>
      <c r="AH195" s="18">
        <v>324</v>
      </c>
      <c r="AI195" s="18">
        <v>271</v>
      </c>
      <c r="AJ195" s="18">
        <v>256</v>
      </c>
      <c r="AK195" s="23">
        <v>4.6874285452965658</v>
      </c>
      <c r="AL195" s="23">
        <v>4.1805062421257588</v>
      </c>
      <c r="AM195" s="23">
        <v>3.3724692190733143</v>
      </c>
      <c r="AN195" s="23">
        <v>6.1641020957947124</v>
      </c>
      <c r="AO195" s="23">
        <v>7.4028518062958399</v>
      </c>
      <c r="AP195" s="23">
        <v>12.750187002742706</v>
      </c>
      <c r="AQ195" s="23">
        <v>19.739061972781467</v>
      </c>
      <c r="AR195" s="23">
        <v>22.596915660499477</v>
      </c>
      <c r="AS195" s="23">
        <v>18.893983757803436</v>
      </c>
      <c r="AT195" s="23">
        <v>25.657542771669707</v>
      </c>
      <c r="AU195" s="23">
        <v>20.902535850279513</v>
      </c>
      <c r="AV195" s="23">
        <v>18.399952930352967</v>
      </c>
      <c r="AW195" s="23">
        <v>16.77843440216208</v>
      </c>
      <c r="AX195" s="23">
        <v>17.056222362602654</v>
      </c>
      <c r="AY195" s="23">
        <v>14.062143257435812</v>
      </c>
      <c r="AZ195" s="23">
        <v>13.136154185609753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3</v>
      </c>
      <c r="BJ195" s="20">
        <v>27</v>
      </c>
      <c r="BK195" s="20">
        <v>26</v>
      </c>
      <c r="BL195" s="20">
        <v>35</v>
      </c>
      <c r="BM195" s="20">
        <v>19</v>
      </c>
      <c r="BN195" s="20">
        <v>6</v>
      </c>
      <c r="BO195" s="20">
        <v>0</v>
      </c>
      <c r="BP195" s="20">
        <v>6</v>
      </c>
      <c r="BQ195" s="20">
        <v>40</v>
      </c>
      <c r="BR195" s="20">
        <v>47</v>
      </c>
      <c r="BS195" s="20">
        <v>31</v>
      </c>
      <c r="BT195" s="20">
        <v>9</v>
      </c>
      <c r="BU195" s="20">
        <v>7</v>
      </c>
      <c r="BV195" s="16">
        <v>10272</v>
      </c>
      <c r="BW195" s="16">
        <v>17611</v>
      </c>
      <c r="BX195" s="16">
        <v>16287</v>
      </c>
      <c r="BY195" s="16">
        <v>18202</v>
      </c>
      <c r="BZ195" s="16">
        <v>14249</v>
      </c>
      <c r="CA195" s="16">
        <v>26236</v>
      </c>
      <c r="CB195" s="16">
        <v>10504</v>
      </c>
      <c r="CC195" s="16">
        <v>16093</v>
      </c>
      <c r="CD195" s="16">
        <v>15058</v>
      </c>
      <c r="CE195" s="16">
        <v>16720</v>
      </c>
      <c r="CF195" s="16">
        <v>14027</v>
      </c>
      <c r="CG195" s="16">
        <v>19623</v>
      </c>
      <c r="CH195" s="21">
        <v>9</v>
      </c>
      <c r="CI195" s="21">
        <v>67</v>
      </c>
      <c r="CJ195" s="21">
        <v>73</v>
      </c>
      <c r="CK195" s="21">
        <v>66</v>
      </c>
      <c r="CL195" s="21">
        <v>28</v>
      </c>
      <c r="CM195" s="21">
        <v>13</v>
      </c>
      <c r="CN195" s="21">
        <v>0</v>
      </c>
      <c r="CO195" s="21">
        <v>116</v>
      </c>
      <c r="CP195" s="21">
        <v>140</v>
      </c>
      <c r="CQ195" s="21">
        <v>0</v>
      </c>
      <c r="CR195" s="21">
        <v>20776</v>
      </c>
      <c r="CS195" s="21">
        <v>33704</v>
      </c>
      <c r="CT195" s="21">
        <v>31345</v>
      </c>
      <c r="CU195" s="21">
        <v>34922</v>
      </c>
      <c r="CV195" s="21">
        <v>28276</v>
      </c>
      <c r="CW195" s="21">
        <v>45859</v>
      </c>
      <c r="CX195" s="21">
        <v>102857</v>
      </c>
      <c r="CY195" s="21">
        <v>92025</v>
      </c>
      <c r="CZ195" s="19">
        <v>275</v>
      </c>
      <c r="DA195" t="s">
        <v>8253</v>
      </c>
      <c r="DB195" t="s">
        <v>8481</v>
      </c>
      <c r="DD195">
        <v>12.605270306981797</v>
      </c>
      <c r="DE195">
        <v>13.611130015458354</v>
      </c>
      <c r="DF195">
        <v>1.0058597084765566</v>
      </c>
    </row>
    <row r="196" spans="1:110" x14ac:dyDescent="0.25">
      <c r="A196" t="s">
        <v>1066</v>
      </c>
      <c r="B196" t="s">
        <v>2941</v>
      </c>
      <c r="C196" t="s">
        <v>58</v>
      </c>
      <c r="D196" t="s">
        <v>70</v>
      </c>
      <c r="E196" s="17">
        <v>135589</v>
      </c>
      <c r="F196" s="17">
        <v>136736</v>
      </c>
      <c r="G196" s="17">
        <v>137241</v>
      </c>
      <c r="H196" s="17">
        <v>137679</v>
      </c>
      <c r="I196" s="17">
        <v>138387</v>
      </c>
      <c r="J196" s="17">
        <v>139099</v>
      </c>
      <c r="K196" s="17">
        <v>140935</v>
      </c>
      <c r="L196" s="17">
        <v>142986</v>
      </c>
      <c r="M196" s="17">
        <v>145036</v>
      </c>
      <c r="N196" s="17">
        <v>146118</v>
      </c>
      <c r="O196" s="17">
        <v>146909</v>
      </c>
      <c r="P196" s="17">
        <v>147755</v>
      </c>
      <c r="Q196" s="17">
        <v>148939</v>
      </c>
      <c r="R196" s="17">
        <v>150027</v>
      </c>
      <c r="S196" s="17">
        <v>151119</v>
      </c>
      <c r="T196" s="17">
        <v>152032</v>
      </c>
      <c r="U196" s="18">
        <v>93</v>
      </c>
      <c r="V196" s="18">
        <v>96</v>
      </c>
      <c r="W196" s="18">
        <v>111</v>
      </c>
      <c r="X196" s="18">
        <v>118</v>
      </c>
      <c r="Y196" s="18">
        <v>181</v>
      </c>
      <c r="Z196" s="18">
        <v>252</v>
      </c>
      <c r="AA196" s="18">
        <v>345</v>
      </c>
      <c r="AB196" s="18">
        <v>360</v>
      </c>
      <c r="AC196" s="18">
        <v>327</v>
      </c>
      <c r="AD196" s="18">
        <v>440</v>
      </c>
      <c r="AE196" s="18">
        <v>471</v>
      </c>
      <c r="AF196" s="18">
        <v>436</v>
      </c>
      <c r="AG196" s="18">
        <v>407</v>
      </c>
      <c r="AH196" s="18">
        <v>353</v>
      </c>
      <c r="AI196" s="18">
        <v>330</v>
      </c>
      <c r="AJ196" s="18">
        <v>255</v>
      </c>
      <c r="AK196" s="23">
        <v>6.858963485238478</v>
      </c>
      <c r="AL196" s="23">
        <v>7.0208284577580153</v>
      </c>
      <c r="AM196" s="23">
        <v>8.0879620521564259</v>
      </c>
      <c r="AN196" s="23">
        <v>8.5706607398368657</v>
      </c>
      <c r="AO196" s="23">
        <v>13.079263225591999</v>
      </c>
      <c r="AP196" s="23">
        <v>18.116593217780142</v>
      </c>
      <c r="AQ196" s="23">
        <v>24.47936992230461</v>
      </c>
      <c r="AR196" s="23">
        <v>25.177290084343923</v>
      </c>
      <c r="AS196" s="23">
        <v>22.546126478943158</v>
      </c>
      <c r="AT196" s="23">
        <v>30.112648681202863</v>
      </c>
      <c r="AU196" s="23">
        <v>32.060663403875871</v>
      </c>
      <c r="AV196" s="23">
        <v>29.508307671483198</v>
      </c>
      <c r="AW196" s="23">
        <v>27.326623651293481</v>
      </c>
      <c r="AX196" s="23">
        <v>23.529098095676112</v>
      </c>
      <c r="AY196" s="23">
        <v>21.837095269291087</v>
      </c>
      <c r="AZ196" s="23">
        <v>16.772784676910124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8</v>
      </c>
      <c r="BJ196" s="20">
        <v>12</v>
      </c>
      <c r="BK196" s="20">
        <v>40</v>
      </c>
      <c r="BL196" s="20">
        <v>31</v>
      </c>
      <c r="BM196" s="20">
        <v>20</v>
      </c>
      <c r="BN196" s="20">
        <v>10</v>
      </c>
      <c r="BO196" s="20">
        <v>0</v>
      </c>
      <c r="BP196" s="20">
        <v>7</v>
      </c>
      <c r="BQ196" s="20">
        <v>28</v>
      </c>
      <c r="BR196" s="20">
        <v>31</v>
      </c>
      <c r="BS196" s="20">
        <v>33</v>
      </c>
      <c r="BT196" s="20">
        <v>16</v>
      </c>
      <c r="BU196" s="20">
        <v>19</v>
      </c>
      <c r="BV196" s="16">
        <v>6243</v>
      </c>
      <c r="BW196" s="16">
        <v>10048</v>
      </c>
      <c r="BX196" s="16">
        <v>10573</v>
      </c>
      <c r="BY196" s="16">
        <v>13995</v>
      </c>
      <c r="BZ196" s="16">
        <v>13051</v>
      </c>
      <c r="CA196" s="16">
        <v>23623</v>
      </c>
      <c r="CB196" s="16">
        <v>6787</v>
      </c>
      <c r="CC196" s="16">
        <v>10977</v>
      </c>
      <c r="CD196" s="16">
        <v>10470</v>
      </c>
      <c r="CE196" s="16">
        <v>13655</v>
      </c>
      <c r="CF196" s="16">
        <v>12307</v>
      </c>
      <c r="CG196" s="16">
        <v>20303</v>
      </c>
      <c r="CH196" s="21">
        <v>15</v>
      </c>
      <c r="CI196" s="21">
        <v>40</v>
      </c>
      <c r="CJ196" s="21">
        <v>71</v>
      </c>
      <c r="CK196" s="21">
        <v>64</v>
      </c>
      <c r="CL196" s="21">
        <v>36</v>
      </c>
      <c r="CM196" s="21">
        <v>29</v>
      </c>
      <c r="CN196" s="21">
        <v>0</v>
      </c>
      <c r="CO196" s="21">
        <v>121</v>
      </c>
      <c r="CP196" s="21">
        <v>134</v>
      </c>
      <c r="CQ196" s="21">
        <v>0</v>
      </c>
      <c r="CR196" s="21">
        <v>13030</v>
      </c>
      <c r="CS196" s="21">
        <v>21025</v>
      </c>
      <c r="CT196" s="21">
        <v>21043</v>
      </c>
      <c r="CU196" s="21">
        <v>27650</v>
      </c>
      <c r="CV196" s="21">
        <v>25358</v>
      </c>
      <c r="CW196" s="21">
        <v>43926</v>
      </c>
      <c r="CX196" s="21">
        <v>77533</v>
      </c>
      <c r="CY196" s="21">
        <v>74499</v>
      </c>
      <c r="CZ196" s="19">
        <v>184</v>
      </c>
      <c r="DA196" t="s">
        <v>8162</v>
      </c>
      <c r="DB196" t="s">
        <v>9</v>
      </c>
      <c r="DD196">
        <v>16.241828749379184</v>
      </c>
      <c r="DE196">
        <v>17.282963383333549</v>
      </c>
      <c r="DF196">
        <v>1.0411346339543641</v>
      </c>
    </row>
    <row r="197" spans="1:110" x14ac:dyDescent="0.25">
      <c r="A197" t="s">
        <v>55</v>
      </c>
      <c r="B197" t="s">
        <v>3063</v>
      </c>
      <c r="C197" t="s">
        <v>48</v>
      </c>
      <c r="D197" t="s">
        <v>51</v>
      </c>
      <c r="E197" s="17">
        <v>72349</v>
      </c>
      <c r="F197" s="17">
        <v>72559</v>
      </c>
      <c r="G197" s="17">
        <v>72502</v>
      </c>
      <c r="H197" s="17">
        <v>72498</v>
      </c>
      <c r="I197" s="17">
        <v>71937</v>
      </c>
      <c r="J197" s="17">
        <v>72260</v>
      </c>
      <c r="K197" s="17">
        <v>73001</v>
      </c>
      <c r="L197" s="17">
        <v>73845</v>
      </c>
      <c r="M197" s="17">
        <v>75018</v>
      </c>
      <c r="N197" s="17">
        <v>75936</v>
      </c>
      <c r="O197" s="17">
        <v>76643</v>
      </c>
      <c r="P197" s="17">
        <v>77399</v>
      </c>
      <c r="Q197" s="17">
        <v>77489</v>
      </c>
      <c r="R197" s="17">
        <v>78027</v>
      </c>
      <c r="S197" s="17">
        <v>78800</v>
      </c>
      <c r="T197" s="17">
        <v>79119</v>
      </c>
      <c r="U197" s="18">
        <v>39</v>
      </c>
      <c r="V197" s="18">
        <v>39</v>
      </c>
      <c r="W197" s="18">
        <v>54</v>
      </c>
      <c r="X197" s="18">
        <v>60</v>
      </c>
      <c r="Y197" s="18">
        <v>60</v>
      </c>
      <c r="Z197" s="18">
        <v>138</v>
      </c>
      <c r="AA197" s="18">
        <v>188</v>
      </c>
      <c r="AB197" s="18">
        <v>205</v>
      </c>
      <c r="AC197" s="18">
        <v>159</v>
      </c>
      <c r="AD197" s="18">
        <v>231</v>
      </c>
      <c r="AE197" s="18">
        <v>199</v>
      </c>
      <c r="AF197" s="18">
        <v>170</v>
      </c>
      <c r="AG197" s="18">
        <v>141</v>
      </c>
      <c r="AH197" s="18">
        <v>126</v>
      </c>
      <c r="AI197" s="18">
        <v>147</v>
      </c>
      <c r="AJ197" s="18">
        <v>98</v>
      </c>
      <c r="AK197" s="23">
        <v>5.390537533345312</v>
      </c>
      <c r="AL197" s="23">
        <v>5.3749362587687255</v>
      </c>
      <c r="AM197" s="23">
        <v>7.4480703980579843</v>
      </c>
      <c r="AN197" s="23">
        <v>8.276090374906893</v>
      </c>
      <c r="AO197" s="23">
        <v>8.3406313857959056</v>
      </c>
      <c r="AP197" s="23">
        <v>19.097702740105174</v>
      </c>
      <c r="AQ197" s="23">
        <v>25.753071875727731</v>
      </c>
      <c r="AR197" s="23">
        <v>27.760850429954633</v>
      </c>
      <c r="AS197" s="23">
        <v>21.194913220827001</v>
      </c>
      <c r="AT197" s="23">
        <v>30.420353982300885</v>
      </c>
      <c r="AU197" s="23">
        <v>25.964536878775622</v>
      </c>
      <c r="AV197" s="23">
        <v>21.964108063411672</v>
      </c>
      <c r="AW197" s="23">
        <v>18.19613106376389</v>
      </c>
      <c r="AX197" s="23">
        <v>16.148256372794034</v>
      </c>
      <c r="AY197" s="23">
        <v>18.654822335025383</v>
      </c>
      <c r="AZ197" s="23">
        <v>12.386405288236707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1</v>
      </c>
      <c r="BJ197" s="20">
        <v>9</v>
      </c>
      <c r="BK197" s="20">
        <v>19</v>
      </c>
      <c r="BL197" s="20">
        <v>8</v>
      </c>
      <c r="BM197" s="20">
        <v>5</v>
      </c>
      <c r="BN197" s="20">
        <v>6</v>
      </c>
      <c r="BO197" s="20">
        <v>1</v>
      </c>
      <c r="BP197" s="20">
        <v>0</v>
      </c>
      <c r="BQ197" s="20">
        <v>4</v>
      </c>
      <c r="BR197" s="20">
        <v>18</v>
      </c>
      <c r="BS197" s="20">
        <v>17</v>
      </c>
      <c r="BT197" s="20">
        <v>7</v>
      </c>
      <c r="BU197" s="20">
        <v>3</v>
      </c>
      <c r="BV197" s="16">
        <v>3761</v>
      </c>
      <c r="BW197" s="16">
        <v>6713</v>
      </c>
      <c r="BX197" s="16">
        <v>7332</v>
      </c>
      <c r="BY197" s="16">
        <v>7913</v>
      </c>
      <c r="BZ197" s="16">
        <v>5845</v>
      </c>
      <c r="CA197" s="16">
        <v>10272</v>
      </c>
      <c r="CB197" s="16">
        <v>3719</v>
      </c>
      <c r="CC197" s="16">
        <v>6103</v>
      </c>
      <c r="CD197" s="16">
        <v>6639</v>
      </c>
      <c r="CE197" s="16">
        <v>7250</v>
      </c>
      <c r="CF197" s="16">
        <v>5542</v>
      </c>
      <c r="CG197" s="16">
        <v>8030</v>
      </c>
      <c r="CH197" s="21">
        <v>1</v>
      </c>
      <c r="CI197" s="21">
        <v>13</v>
      </c>
      <c r="CJ197" s="21">
        <v>37</v>
      </c>
      <c r="CK197" s="21">
        <v>25</v>
      </c>
      <c r="CL197" s="21">
        <v>12</v>
      </c>
      <c r="CM197" s="21">
        <v>9</v>
      </c>
      <c r="CN197" s="21">
        <v>1</v>
      </c>
      <c r="CO197" s="21">
        <v>48</v>
      </c>
      <c r="CP197" s="21">
        <v>50</v>
      </c>
      <c r="CQ197" s="21">
        <v>0</v>
      </c>
      <c r="CR197" s="21">
        <v>7480</v>
      </c>
      <c r="CS197" s="21">
        <v>12816</v>
      </c>
      <c r="CT197" s="21">
        <v>13971</v>
      </c>
      <c r="CU197" s="21">
        <v>15163</v>
      </c>
      <c r="CV197" s="21">
        <v>11387</v>
      </c>
      <c r="CW197" s="21">
        <v>18302</v>
      </c>
      <c r="CX197" s="21">
        <v>41836</v>
      </c>
      <c r="CY197" s="21">
        <v>37283</v>
      </c>
      <c r="CZ197" s="19">
        <v>291</v>
      </c>
      <c r="DA197" t="s">
        <v>8269</v>
      </c>
      <c r="DB197" t="s">
        <v>8481</v>
      </c>
      <c r="DD197">
        <v>12.874500442560953</v>
      </c>
      <c r="DE197">
        <v>11.951429390955157</v>
      </c>
      <c r="DF197">
        <v>-0.92307105160579539</v>
      </c>
    </row>
    <row r="198" spans="1:110" x14ac:dyDescent="0.25">
      <c r="A198" t="s">
        <v>2182</v>
      </c>
      <c r="B198" t="s">
        <v>3003</v>
      </c>
      <c r="C198" t="s">
        <v>754</v>
      </c>
      <c r="D198" t="s">
        <v>150</v>
      </c>
      <c r="E198" s="17">
        <v>68251</v>
      </c>
      <c r="F198" s="17">
        <v>68691</v>
      </c>
      <c r="G198" s="17">
        <v>68806</v>
      </c>
      <c r="H198" s="17">
        <v>68974</v>
      </c>
      <c r="I198" s="17">
        <v>69161</v>
      </c>
      <c r="J198" s="17">
        <v>69603</v>
      </c>
      <c r="K198" s="17">
        <v>70132</v>
      </c>
      <c r="L198" s="17">
        <v>70717</v>
      </c>
      <c r="M198" s="17">
        <v>71224</v>
      </c>
      <c r="N198" s="17">
        <v>71684</v>
      </c>
      <c r="O198" s="17">
        <v>72062</v>
      </c>
      <c r="P198" s="17">
        <v>72149</v>
      </c>
      <c r="Q198" s="17">
        <v>72421</v>
      </c>
      <c r="R198" s="17">
        <v>72687</v>
      </c>
      <c r="S198" s="17">
        <v>73121</v>
      </c>
      <c r="T198" s="17">
        <v>73482</v>
      </c>
      <c r="U198" s="18">
        <v>55</v>
      </c>
      <c r="V198" s="18">
        <v>43</v>
      </c>
      <c r="W198" s="18">
        <v>38</v>
      </c>
      <c r="X198" s="18">
        <v>46</v>
      </c>
      <c r="Y198" s="18">
        <v>64</v>
      </c>
      <c r="Z198" s="18">
        <v>112</v>
      </c>
      <c r="AA198" s="18">
        <v>150</v>
      </c>
      <c r="AB198" s="18">
        <v>148</v>
      </c>
      <c r="AC198" s="18">
        <v>161</v>
      </c>
      <c r="AD198" s="18">
        <v>253</v>
      </c>
      <c r="AE198" s="18">
        <v>243</v>
      </c>
      <c r="AF198" s="18">
        <v>222</v>
      </c>
      <c r="AG198" s="18">
        <v>230</v>
      </c>
      <c r="AH198" s="18">
        <v>172</v>
      </c>
      <c r="AI198" s="18">
        <v>164</v>
      </c>
      <c r="AJ198" s="18">
        <v>149</v>
      </c>
      <c r="AK198" s="23">
        <v>8.0584899854947185</v>
      </c>
      <c r="AL198" s="23">
        <v>6.2599176020148199</v>
      </c>
      <c r="AM198" s="23">
        <v>5.5227741766706391</v>
      </c>
      <c r="AN198" s="23">
        <v>6.6691796908980194</v>
      </c>
      <c r="AO198" s="23">
        <v>9.2537701884009778</v>
      </c>
      <c r="AP198" s="23">
        <v>16.091260434176689</v>
      </c>
      <c r="AQ198" s="23">
        <v>21.388239320139167</v>
      </c>
      <c r="AR198" s="23">
        <v>20.928489613529987</v>
      </c>
      <c r="AS198" s="23">
        <v>22.604739975289231</v>
      </c>
      <c r="AT198" s="23">
        <v>35.293789409073156</v>
      </c>
      <c r="AU198" s="23">
        <v>33.720962504510005</v>
      </c>
      <c r="AV198" s="23">
        <v>30.769657237106543</v>
      </c>
      <c r="AW198" s="23">
        <v>31.758744010715123</v>
      </c>
      <c r="AX198" s="23">
        <v>23.663103443531856</v>
      </c>
      <c r="AY198" s="23">
        <v>22.428577289697898</v>
      </c>
      <c r="AZ198" s="23">
        <v>20.277074657739309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4</v>
      </c>
      <c r="BJ198" s="20">
        <v>18</v>
      </c>
      <c r="BK198" s="20">
        <v>15</v>
      </c>
      <c r="BL198" s="20">
        <v>18</v>
      </c>
      <c r="BM198" s="20">
        <v>8</v>
      </c>
      <c r="BN198" s="20">
        <v>7</v>
      </c>
      <c r="BO198" s="20">
        <v>0</v>
      </c>
      <c r="BP198" s="20">
        <v>9</v>
      </c>
      <c r="BQ198" s="20">
        <v>18</v>
      </c>
      <c r="BR198" s="20">
        <v>16</v>
      </c>
      <c r="BS198" s="20">
        <v>24</v>
      </c>
      <c r="BT198" s="20">
        <v>10</v>
      </c>
      <c r="BU198" s="20">
        <v>2</v>
      </c>
      <c r="BV198" s="16">
        <v>3645</v>
      </c>
      <c r="BW198" s="16">
        <v>4854</v>
      </c>
      <c r="BX198" s="16">
        <v>5581</v>
      </c>
      <c r="BY198" s="16">
        <v>7529</v>
      </c>
      <c r="BZ198" s="16">
        <v>6117</v>
      </c>
      <c r="CA198" s="16">
        <v>9858</v>
      </c>
      <c r="CB198" s="16">
        <v>3746</v>
      </c>
      <c r="CC198" s="16">
        <v>4923</v>
      </c>
      <c r="CD198" s="16">
        <v>5272</v>
      </c>
      <c r="CE198" s="16">
        <v>7439</v>
      </c>
      <c r="CF198" s="16">
        <v>6232</v>
      </c>
      <c r="CG198" s="16">
        <v>8286</v>
      </c>
      <c r="CH198" s="21">
        <v>13</v>
      </c>
      <c r="CI198" s="21">
        <v>36</v>
      </c>
      <c r="CJ198" s="21">
        <v>31</v>
      </c>
      <c r="CK198" s="21">
        <v>42</v>
      </c>
      <c r="CL198" s="21">
        <v>18</v>
      </c>
      <c r="CM198" s="21">
        <v>9</v>
      </c>
      <c r="CN198" s="21">
        <v>0</v>
      </c>
      <c r="CO198" s="21">
        <v>70</v>
      </c>
      <c r="CP198" s="21">
        <v>79</v>
      </c>
      <c r="CQ198" s="21">
        <v>0</v>
      </c>
      <c r="CR198" s="21">
        <v>7391</v>
      </c>
      <c r="CS198" s="21">
        <v>9777</v>
      </c>
      <c r="CT198" s="21">
        <v>10853</v>
      </c>
      <c r="CU198" s="21">
        <v>14968</v>
      </c>
      <c r="CV198" s="21">
        <v>12349</v>
      </c>
      <c r="CW198" s="21">
        <v>18144</v>
      </c>
      <c r="CX198" s="21">
        <v>37584</v>
      </c>
      <c r="CY198" s="21">
        <v>35898</v>
      </c>
      <c r="CZ198" s="19">
        <v>102</v>
      </c>
      <c r="DA198" t="s">
        <v>8080</v>
      </c>
      <c r="DB198" t="s">
        <v>9</v>
      </c>
      <c r="DD198">
        <v>19.499693576243804</v>
      </c>
      <c r="DE198">
        <v>21.019582801191998</v>
      </c>
      <c r="DF198">
        <v>1.5198892249481943</v>
      </c>
    </row>
    <row r="199" spans="1:110" x14ac:dyDescent="0.25">
      <c r="A199" t="s">
        <v>1150</v>
      </c>
      <c r="B199" t="s">
        <v>3259</v>
      </c>
      <c r="C199" t="s">
        <v>3369</v>
      </c>
      <c r="D199" t="s">
        <v>355</v>
      </c>
      <c r="E199" s="17">
        <v>187953</v>
      </c>
      <c r="F199" s="17">
        <v>188226</v>
      </c>
      <c r="G199" s="17">
        <v>189622</v>
      </c>
      <c r="H199" s="17">
        <v>190413</v>
      </c>
      <c r="I199" s="17">
        <v>190850</v>
      </c>
      <c r="J199" s="17">
        <v>192892</v>
      </c>
      <c r="K199" s="17">
        <v>195023</v>
      </c>
      <c r="L199" s="17">
        <v>196905</v>
      </c>
      <c r="M199" s="17">
        <v>199734</v>
      </c>
      <c r="N199" s="17">
        <v>203055</v>
      </c>
      <c r="O199" s="17">
        <v>205907</v>
      </c>
      <c r="P199" s="17">
        <v>211056</v>
      </c>
      <c r="Q199" s="17">
        <v>215790</v>
      </c>
      <c r="R199" s="17">
        <v>219261</v>
      </c>
      <c r="S199" s="17">
        <v>223483</v>
      </c>
      <c r="T199" s="17">
        <v>227023</v>
      </c>
      <c r="U199" s="18">
        <v>90</v>
      </c>
      <c r="V199" s="18">
        <v>72</v>
      </c>
      <c r="W199" s="18">
        <v>76</v>
      </c>
      <c r="X199" s="18">
        <v>111</v>
      </c>
      <c r="Y199" s="18">
        <v>130</v>
      </c>
      <c r="Z199" s="18">
        <v>256</v>
      </c>
      <c r="AA199" s="18">
        <v>376</v>
      </c>
      <c r="AB199" s="18">
        <v>360</v>
      </c>
      <c r="AC199" s="18">
        <v>339</v>
      </c>
      <c r="AD199" s="18">
        <v>381</v>
      </c>
      <c r="AE199" s="18">
        <v>391</v>
      </c>
      <c r="AF199" s="18">
        <v>339</v>
      </c>
      <c r="AG199" s="18">
        <v>343</v>
      </c>
      <c r="AH199" s="18">
        <v>325</v>
      </c>
      <c r="AI199" s="18">
        <v>338</v>
      </c>
      <c r="AJ199" s="18">
        <v>244</v>
      </c>
      <c r="AK199" s="23">
        <v>4.7884311503407764</v>
      </c>
      <c r="AL199" s="23">
        <v>3.8251888687003919</v>
      </c>
      <c r="AM199" s="23">
        <v>4.0079737583191823</v>
      </c>
      <c r="AN199" s="23">
        <v>5.8294339147012026</v>
      </c>
      <c r="AO199" s="23">
        <v>6.8116321718627191</v>
      </c>
      <c r="AP199" s="23">
        <v>13.271675341641956</v>
      </c>
      <c r="AQ199" s="23">
        <v>19.279777257041477</v>
      </c>
      <c r="AR199" s="23">
        <v>18.282928315685229</v>
      </c>
      <c r="AS199" s="23">
        <v>16.972573522785307</v>
      </c>
      <c r="AT199" s="23">
        <v>18.763389229519095</v>
      </c>
      <c r="AU199" s="23">
        <v>18.989155298265722</v>
      </c>
      <c r="AV199" s="23">
        <v>16.062087787127588</v>
      </c>
      <c r="AW199" s="23">
        <v>15.895083182723944</v>
      </c>
      <c r="AX199" s="23">
        <v>14.822517456364789</v>
      </c>
      <c r="AY199" s="23">
        <v>15.124192891629342</v>
      </c>
      <c r="AZ199" s="23">
        <v>10.747809693290987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1</v>
      </c>
      <c r="BI199" s="20">
        <v>6</v>
      </c>
      <c r="BJ199" s="20">
        <v>21</v>
      </c>
      <c r="BK199" s="20">
        <v>36</v>
      </c>
      <c r="BL199" s="20">
        <v>40</v>
      </c>
      <c r="BM199" s="20">
        <v>17</v>
      </c>
      <c r="BN199" s="20">
        <v>10</v>
      </c>
      <c r="BO199" s="20">
        <v>0</v>
      </c>
      <c r="BP199" s="20">
        <v>5</v>
      </c>
      <c r="BQ199" s="20">
        <v>28</v>
      </c>
      <c r="BR199" s="20">
        <v>36</v>
      </c>
      <c r="BS199" s="20">
        <v>23</v>
      </c>
      <c r="BT199" s="20">
        <v>13</v>
      </c>
      <c r="BU199" s="20">
        <v>8</v>
      </c>
      <c r="BV199" s="16">
        <v>14008</v>
      </c>
      <c r="BW199" s="16">
        <v>23850</v>
      </c>
      <c r="BX199" s="16">
        <v>21481</v>
      </c>
      <c r="BY199" s="16">
        <v>19694</v>
      </c>
      <c r="BZ199" s="16">
        <v>14156</v>
      </c>
      <c r="CA199" s="16">
        <v>21184</v>
      </c>
      <c r="CB199" s="16">
        <v>15845</v>
      </c>
      <c r="CC199" s="16">
        <v>23666</v>
      </c>
      <c r="CD199" s="16">
        <v>22141</v>
      </c>
      <c r="CE199" s="16">
        <v>19181</v>
      </c>
      <c r="CF199" s="16">
        <v>14071</v>
      </c>
      <c r="CG199" s="16">
        <v>17746</v>
      </c>
      <c r="CH199" s="21">
        <v>11</v>
      </c>
      <c r="CI199" s="21">
        <v>49</v>
      </c>
      <c r="CJ199" s="21">
        <v>72</v>
      </c>
      <c r="CK199" s="21">
        <v>63</v>
      </c>
      <c r="CL199" s="21">
        <v>30</v>
      </c>
      <c r="CM199" s="21">
        <v>18</v>
      </c>
      <c r="CN199" s="21">
        <v>1</v>
      </c>
      <c r="CO199" s="21">
        <v>131</v>
      </c>
      <c r="CP199" s="21">
        <v>113</v>
      </c>
      <c r="CQ199" s="21">
        <v>0</v>
      </c>
      <c r="CR199" s="21">
        <v>29853</v>
      </c>
      <c r="CS199" s="21">
        <v>47516</v>
      </c>
      <c r="CT199" s="21">
        <v>43622</v>
      </c>
      <c r="CU199" s="21">
        <v>38875</v>
      </c>
      <c r="CV199" s="21">
        <v>28227</v>
      </c>
      <c r="CW199" s="21">
        <v>38930</v>
      </c>
      <c r="CX199" s="21">
        <v>114373</v>
      </c>
      <c r="CY199" s="21">
        <v>112650</v>
      </c>
      <c r="CZ199" s="19">
        <v>315</v>
      </c>
      <c r="DA199" t="s">
        <v>8293</v>
      </c>
      <c r="DB199" t="s">
        <v>8481</v>
      </c>
      <c r="DD199">
        <v>11.628939192188193</v>
      </c>
      <c r="DE199">
        <v>9.8799541849912131</v>
      </c>
      <c r="DF199">
        <v>-1.7489850071969801</v>
      </c>
    </row>
    <row r="200" spans="1:110" x14ac:dyDescent="0.25">
      <c r="A200" t="s">
        <v>686</v>
      </c>
      <c r="B200" t="s">
        <v>3097</v>
      </c>
      <c r="C200" t="s">
        <v>148</v>
      </c>
      <c r="D200" t="s">
        <v>150</v>
      </c>
      <c r="E200" s="17">
        <v>78113</v>
      </c>
      <c r="F200" s="17">
        <v>78622</v>
      </c>
      <c r="G200" s="17">
        <v>78962</v>
      </c>
      <c r="H200" s="17">
        <v>79701</v>
      </c>
      <c r="I200" s="17">
        <v>80372</v>
      </c>
      <c r="J200" s="17">
        <v>80933</v>
      </c>
      <c r="K200" s="17">
        <v>81627</v>
      </c>
      <c r="L200" s="17">
        <v>82186</v>
      </c>
      <c r="M200" s="17">
        <v>82939</v>
      </c>
      <c r="N200" s="17">
        <v>83352</v>
      </c>
      <c r="O200" s="17">
        <v>83712</v>
      </c>
      <c r="P200" s="17">
        <v>84207</v>
      </c>
      <c r="Q200" s="17">
        <v>84761</v>
      </c>
      <c r="R200" s="17">
        <v>85288</v>
      </c>
      <c r="S200" s="17">
        <v>86302</v>
      </c>
      <c r="T200" s="17">
        <v>87087</v>
      </c>
      <c r="U200" s="18">
        <v>33</v>
      </c>
      <c r="V200" s="18">
        <v>50</v>
      </c>
      <c r="W200" s="18">
        <v>47</v>
      </c>
      <c r="X200" s="18">
        <v>54</v>
      </c>
      <c r="Y200" s="18">
        <v>80</v>
      </c>
      <c r="Z200" s="18">
        <v>121</v>
      </c>
      <c r="AA200" s="18">
        <v>202</v>
      </c>
      <c r="AB200" s="18">
        <v>200</v>
      </c>
      <c r="AC200" s="18">
        <v>204</v>
      </c>
      <c r="AD200" s="18">
        <v>284</v>
      </c>
      <c r="AE200" s="18">
        <v>272</v>
      </c>
      <c r="AF200" s="18">
        <v>267</v>
      </c>
      <c r="AG200" s="18">
        <v>223</v>
      </c>
      <c r="AH200" s="18">
        <v>182</v>
      </c>
      <c r="AI200" s="18">
        <v>174</v>
      </c>
      <c r="AJ200" s="18">
        <v>101</v>
      </c>
      <c r="AK200" s="23">
        <v>4.2246489060719723</v>
      </c>
      <c r="AL200" s="23">
        <v>6.3595431304215104</v>
      </c>
      <c r="AM200" s="23">
        <v>5.9522301866720699</v>
      </c>
      <c r="AN200" s="23">
        <v>6.7753227688485715</v>
      </c>
      <c r="AO200" s="23">
        <v>9.9537152242074356</v>
      </c>
      <c r="AP200" s="23">
        <v>14.950638182200091</v>
      </c>
      <c r="AQ200" s="23">
        <v>24.746713709924411</v>
      </c>
      <c r="AR200" s="23">
        <v>24.33504489815784</v>
      </c>
      <c r="AS200" s="23">
        <v>24.596390118038556</v>
      </c>
      <c r="AT200" s="23">
        <v>34.072367789615129</v>
      </c>
      <c r="AU200" s="23">
        <v>32.49235474006116</v>
      </c>
      <c r="AV200" s="23">
        <v>31.70757775481848</v>
      </c>
      <c r="AW200" s="23">
        <v>26.309269593327119</v>
      </c>
      <c r="AX200" s="23">
        <v>21.33946158896914</v>
      </c>
      <c r="AY200" s="23">
        <v>20.161757549071865</v>
      </c>
      <c r="AZ200" s="23">
        <v>11.597597804494356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2</v>
      </c>
      <c r="BJ200" s="20">
        <v>14</v>
      </c>
      <c r="BK200" s="20">
        <v>14</v>
      </c>
      <c r="BL200" s="20">
        <v>15</v>
      </c>
      <c r="BM200" s="20">
        <v>7</v>
      </c>
      <c r="BN200" s="20">
        <v>1</v>
      </c>
      <c r="BO200" s="20">
        <v>0</v>
      </c>
      <c r="BP200" s="20">
        <v>5</v>
      </c>
      <c r="BQ200" s="20">
        <v>12</v>
      </c>
      <c r="BR200" s="20">
        <v>13</v>
      </c>
      <c r="BS200" s="20">
        <v>13</v>
      </c>
      <c r="BT200" s="20">
        <v>4</v>
      </c>
      <c r="BU200" s="20">
        <v>1</v>
      </c>
      <c r="BV200" s="16">
        <v>3601</v>
      </c>
      <c r="BW200" s="16">
        <v>6323</v>
      </c>
      <c r="BX200" s="16">
        <v>7002</v>
      </c>
      <c r="BY200" s="16">
        <v>8411</v>
      </c>
      <c r="BZ200" s="16">
        <v>7159</v>
      </c>
      <c r="CA200" s="16">
        <v>12239</v>
      </c>
      <c r="CB200" s="16">
        <v>3787</v>
      </c>
      <c r="CC200" s="16">
        <v>5882</v>
      </c>
      <c r="CD200" s="16">
        <v>6813</v>
      </c>
      <c r="CE200" s="16">
        <v>8257</v>
      </c>
      <c r="CF200" s="16">
        <v>7036</v>
      </c>
      <c r="CG200" s="16">
        <v>10577</v>
      </c>
      <c r="CH200" s="21">
        <v>7</v>
      </c>
      <c r="CI200" s="21">
        <v>26</v>
      </c>
      <c r="CJ200" s="21">
        <v>27</v>
      </c>
      <c r="CK200" s="21">
        <v>28</v>
      </c>
      <c r="CL200" s="21">
        <v>11</v>
      </c>
      <c r="CM200" s="21">
        <v>2</v>
      </c>
      <c r="CN200" s="21">
        <v>0</v>
      </c>
      <c r="CO200" s="21">
        <v>53</v>
      </c>
      <c r="CP200" s="21">
        <v>48</v>
      </c>
      <c r="CQ200" s="21">
        <v>0</v>
      </c>
      <c r="CR200" s="21">
        <v>7388</v>
      </c>
      <c r="CS200" s="21">
        <v>12205</v>
      </c>
      <c r="CT200" s="21">
        <v>13815</v>
      </c>
      <c r="CU200" s="21">
        <v>16668</v>
      </c>
      <c r="CV200" s="21">
        <v>14195</v>
      </c>
      <c r="CW200" s="21">
        <v>22816</v>
      </c>
      <c r="CX200" s="21">
        <v>44735</v>
      </c>
      <c r="CY200" s="21">
        <v>42352</v>
      </c>
      <c r="CZ200" s="19">
        <v>308</v>
      </c>
      <c r="DA200" t="s">
        <v>8286</v>
      </c>
      <c r="DB200" t="s">
        <v>8481</v>
      </c>
      <c r="DD200">
        <v>12.514166981488478</v>
      </c>
      <c r="DE200">
        <v>10.729853582206328</v>
      </c>
      <c r="DF200">
        <v>-1.7843133992821496</v>
      </c>
    </row>
    <row r="201" spans="1:110" x14ac:dyDescent="0.25">
      <c r="A201" t="s">
        <v>323</v>
      </c>
      <c r="B201" t="s">
        <v>3193</v>
      </c>
      <c r="C201" t="s">
        <v>307</v>
      </c>
      <c r="D201" t="s">
        <v>278</v>
      </c>
      <c r="E201" s="17">
        <v>93410</v>
      </c>
      <c r="F201" s="17">
        <v>93989</v>
      </c>
      <c r="G201" s="17">
        <v>94500</v>
      </c>
      <c r="H201" s="17">
        <v>95407</v>
      </c>
      <c r="I201" s="17">
        <v>96442</v>
      </c>
      <c r="J201" s="17">
        <v>97520</v>
      </c>
      <c r="K201" s="17">
        <v>98735</v>
      </c>
      <c r="L201" s="17">
        <v>99831</v>
      </c>
      <c r="M201" s="17">
        <v>100674</v>
      </c>
      <c r="N201" s="17">
        <v>101691</v>
      </c>
      <c r="O201" s="17">
        <v>102790</v>
      </c>
      <c r="P201" s="17">
        <v>103494</v>
      </c>
      <c r="Q201" s="17">
        <v>104033</v>
      </c>
      <c r="R201" s="17">
        <v>104767</v>
      </c>
      <c r="S201" s="17">
        <v>105936</v>
      </c>
      <c r="T201" s="17">
        <v>107309</v>
      </c>
      <c r="U201" s="18">
        <v>30</v>
      </c>
      <c r="V201" s="18">
        <v>48</v>
      </c>
      <c r="W201" s="18">
        <v>58</v>
      </c>
      <c r="X201" s="18">
        <v>95</v>
      </c>
      <c r="Y201" s="18">
        <v>115</v>
      </c>
      <c r="Z201" s="18">
        <v>151</v>
      </c>
      <c r="AA201" s="18">
        <v>207</v>
      </c>
      <c r="AB201" s="18">
        <v>259</v>
      </c>
      <c r="AC201" s="18">
        <v>244</v>
      </c>
      <c r="AD201" s="18">
        <v>276</v>
      </c>
      <c r="AE201" s="18">
        <v>251</v>
      </c>
      <c r="AF201" s="18">
        <v>206</v>
      </c>
      <c r="AG201" s="18">
        <v>183</v>
      </c>
      <c r="AH201" s="18">
        <v>172</v>
      </c>
      <c r="AI201" s="18">
        <v>159</v>
      </c>
      <c r="AJ201" s="18">
        <v>138</v>
      </c>
      <c r="AK201" s="23">
        <v>3.2116475752060807</v>
      </c>
      <c r="AL201" s="23">
        <v>5.1069806041132475</v>
      </c>
      <c r="AM201" s="23">
        <v>6.1375661375661377</v>
      </c>
      <c r="AN201" s="23">
        <v>9.9573406563459699</v>
      </c>
      <c r="AO201" s="23">
        <v>11.924265361564464</v>
      </c>
      <c r="AP201" s="23">
        <v>15.484003281378179</v>
      </c>
      <c r="AQ201" s="23">
        <v>20.965209905302071</v>
      </c>
      <c r="AR201" s="23">
        <v>25.943845098215984</v>
      </c>
      <c r="AS201" s="23">
        <v>24.236645012614975</v>
      </c>
      <c r="AT201" s="23">
        <v>27.141044930229814</v>
      </c>
      <c r="AU201" s="23">
        <v>24.418717774102539</v>
      </c>
      <c r="AV201" s="23">
        <v>19.904535528629676</v>
      </c>
      <c r="AW201" s="23">
        <v>17.590572222275625</v>
      </c>
      <c r="AX201" s="23">
        <v>16.417383336355915</v>
      </c>
      <c r="AY201" s="23">
        <v>15.009062075215224</v>
      </c>
      <c r="AZ201" s="23">
        <v>12.860058336206656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6</v>
      </c>
      <c r="BJ201" s="20">
        <v>12</v>
      </c>
      <c r="BK201" s="20">
        <v>16</v>
      </c>
      <c r="BL201" s="20">
        <v>17</v>
      </c>
      <c r="BM201" s="20">
        <v>11</v>
      </c>
      <c r="BN201" s="20">
        <v>8</v>
      </c>
      <c r="BO201" s="20">
        <v>0</v>
      </c>
      <c r="BP201" s="20">
        <v>5</v>
      </c>
      <c r="BQ201" s="20">
        <v>16</v>
      </c>
      <c r="BR201" s="20">
        <v>20</v>
      </c>
      <c r="BS201" s="20">
        <v>17</v>
      </c>
      <c r="BT201" s="20">
        <v>9</v>
      </c>
      <c r="BU201" s="20">
        <v>1</v>
      </c>
      <c r="BV201" s="16">
        <v>4142</v>
      </c>
      <c r="BW201" s="16">
        <v>6452</v>
      </c>
      <c r="BX201" s="16">
        <v>8845</v>
      </c>
      <c r="BY201" s="16">
        <v>11345</v>
      </c>
      <c r="BZ201" s="16">
        <v>9006</v>
      </c>
      <c r="CA201" s="16">
        <v>16129</v>
      </c>
      <c r="CB201" s="16">
        <v>4460</v>
      </c>
      <c r="CC201" s="16">
        <v>6279</v>
      </c>
      <c r="CD201" s="16">
        <v>7955</v>
      </c>
      <c r="CE201" s="16">
        <v>10575</v>
      </c>
      <c r="CF201" s="16">
        <v>8667</v>
      </c>
      <c r="CG201" s="16">
        <v>13454</v>
      </c>
      <c r="CH201" s="21">
        <v>11</v>
      </c>
      <c r="CI201" s="21">
        <v>28</v>
      </c>
      <c r="CJ201" s="21">
        <v>36</v>
      </c>
      <c r="CK201" s="21">
        <v>34</v>
      </c>
      <c r="CL201" s="21">
        <v>20</v>
      </c>
      <c r="CM201" s="21">
        <v>9</v>
      </c>
      <c r="CN201" s="21">
        <v>0</v>
      </c>
      <c r="CO201" s="21">
        <v>70</v>
      </c>
      <c r="CP201" s="21">
        <v>68</v>
      </c>
      <c r="CQ201" s="21">
        <v>0</v>
      </c>
      <c r="CR201" s="21">
        <v>8602</v>
      </c>
      <c r="CS201" s="21">
        <v>12731</v>
      </c>
      <c r="CT201" s="21">
        <v>16800</v>
      </c>
      <c r="CU201" s="21">
        <v>21920</v>
      </c>
      <c r="CV201" s="21">
        <v>17673</v>
      </c>
      <c r="CW201" s="21">
        <v>29583</v>
      </c>
      <c r="CX201" s="21">
        <v>55919</v>
      </c>
      <c r="CY201" s="21">
        <v>51390</v>
      </c>
      <c r="CZ201" s="19">
        <v>282</v>
      </c>
      <c r="DA201" t="s">
        <v>8260</v>
      </c>
      <c r="DB201" t="s">
        <v>8481</v>
      </c>
      <c r="DD201">
        <v>13.62132710644094</v>
      </c>
      <c r="DE201">
        <v>12.160446359913447</v>
      </c>
      <c r="DF201">
        <v>-1.4608807465274936</v>
      </c>
    </row>
    <row r="202" spans="1:110" x14ac:dyDescent="0.25">
      <c r="A202" t="s">
        <v>2695</v>
      </c>
      <c r="B202" t="s">
        <v>3260</v>
      </c>
      <c r="C202" t="s">
        <v>3369</v>
      </c>
      <c r="D202" t="s">
        <v>355</v>
      </c>
      <c r="E202" s="17">
        <v>164997</v>
      </c>
      <c r="F202" s="17">
        <v>166776</v>
      </c>
      <c r="G202" s="17">
        <v>167741</v>
      </c>
      <c r="H202" s="17">
        <v>167303</v>
      </c>
      <c r="I202" s="17">
        <v>169713</v>
      </c>
      <c r="J202" s="17">
        <v>173367</v>
      </c>
      <c r="K202" s="17">
        <v>176948</v>
      </c>
      <c r="L202" s="17">
        <v>181109</v>
      </c>
      <c r="M202" s="17">
        <v>184395</v>
      </c>
      <c r="N202" s="17">
        <v>188577</v>
      </c>
      <c r="O202" s="17">
        <v>192947</v>
      </c>
      <c r="P202" s="17">
        <v>197298</v>
      </c>
      <c r="Q202" s="17">
        <v>199764</v>
      </c>
      <c r="R202" s="17">
        <v>201963</v>
      </c>
      <c r="S202" s="17">
        <v>204072</v>
      </c>
      <c r="T202" s="17">
        <v>206171</v>
      </c>
      <c r="U202" s="18">
        <v>59</v>
      </c>
      <c r="V202" s="18">
        <v>81</v>
      </c>
      <c r="W202" s="18">
        <v>62</v>
      </c>
      <c r="X202" s="18">
        <v>90</v>
      </c>
      <c r="Y202" s="18">
        <v>164</v>
      </c>
      <c r="Z202" s="18">
        <v>229</v>
      </c>
      <c r="AA202" s="18">
        <v>394</v>
      </c>
      <c r="AB202" s="18">
        <v>404</v>
      </c>
      <c r="AC202" s="18">
        <v>365</v>
      </c>
      <c r="AD202" s="18">
        <v>431</v>
      </c>
      <c r="AE202" s="18">
        <v>420</v>
      </c>
      <c r="AF202" s="18">
        <v>378</v>
      </c>
      <c r="AG202" s="18">
        <v>333</v>
      </c>
      <c r="AH202" s="18">
        <v>338</v>
      </c>
      <c r="AI202" s="18">
        <v>330</v>
      </c>
      <c r="AJ202" s="18">
        <v>264</v>
      </c>
      <c r="AK202" s="23">
        <v>3.5758225907137704</v>
      </c>
      <c r="AL202" s="23">
        <v>4.8568139300618798</v>
      </c>
      <c r="AM202" s="23">
        <v>3.6961744594344856</v>
      </c>
      <c r="AN202" s="23">
        <v>5.3794612170732146</v>
      </c>
      <c r="AO202" s="23">
        <v>9.663372870669896</v>
      </c>
      <c r="AP202" s="23">
        <v>13.208972872576672</v>
      </c>
      <c r="AQ202" s="23">
        <v>22.266428555281777</v>
      </c>
      <c r="AR202" s="23">
        <v>22.30700848660199</v>
      </c>
      <c r="AS202" s="23">
        <v>19.794462973507962</v>
      </c>
      <c r="AT202" s="23">
        <v>22.855385333312121</v>
      </c>
      <c r="AU202" s="23">
        <v>21.767635671972098</v>
      </c>
      <c r="AV202" s="23">
        <v>19.158835872639358</v>
      </c>
      <c r="AW202" s="23">
        <v>16.669670210848803</v>
      </c>
      <c r="AX202" s="23">
        <v>16.735738724419821</v>
      </c>
      <c r="AY202" s="23">
        <v>16.170763260025875</v>
      </c>
      <c r="AZ202" s="23">
        <v>12.804904666514689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2</v>
      </c>
      <c r="BJ202" s="20">
        <v>25</v>
      </c>
      <c r="BK202" s="20">
        <v>43</v>
      </c>
      <c r="BL202" s="20">
        <v>45</v>
      </c>
      <c r="BM202" s="20">
        <v>21</v>
      </c>
      <c r="BN202" s="20">
        <v>9</v>
      </c>
      <c r="BO202" s="20">
        <v>1</v>
      </c>
      <c r="BP202" s="20">
        <v>1</v>
      </c>
      <c r="BQ202" s="20">
        <v>38</v>
      </c>
      <c r="BR202" s="20">
        <v>41</v>
      </c>
      <c r="BS202" s="20">
        <v>28</v>
      </c>
      <c r="BT202" s="20">
        <v>4</v>
      </c>
      <c r="BU202" s="20">
        <v>6</v>
      </c>
      <c r="BV202" s="16">
        <v>10883</v>
      </c>
      <c r="BW202" s="16">
        <v>24367</v>
      </c>
      <c r="BX202" s="16">
        <v>20893</v>
      </c>
      <c r="BY202" s="16">
        <v>16735</v>
      </c>
      <c r="BZ202" s="16">
        <v>12632</v>
      </c>
      <c r="CA202" s="16">
        <v>16581</v>
      </c>
      <c r="CB202" s="16">
        <v>11526</v>
      </c>
      <c r="CC202" s="16">
        <v>25776</v>
      </c>
      <c r="CD202" s="16">
        <v>23416</v>
      </c>
      <c r="CE202" s="16">
        <v>17132</v>
      </c>
      <c r="CF202" s="16">
        <v>12395</v>
      </c>
      <c r="CG202" s="16">
        <v>13835</v>
      </c>
      <c r="CH202" s="21">
        <v>3</v>
      </c>
      <c r="CI202" s="21">
        <v>63</v>
      </c>
      <c r="CJ202" s="21">
        <v>84</v>
      </c>
      <c r="CK202" s="21">
        <v>73</v>
      </c>
      <c r="CL202" s="21">
        <v>25</v>
      </c>
      <c r="CM202" s="21">
        <v>15</v>
      </c>
      <c r="CN202" s="21">
        <v>1</v>
      </c>
      <c r="CO202" s="21">
        <v>145</v>
      </c>
      <c r="CP202" s="21">
        <v>119</v>
      </c>
      <c r="CQ202" s="21">
        <v>0</v>
      </c>
      <c r="CR202" s="21">
        <v>22409</v>
      </c>
      <c r="CS202" s="21">
        <v>50143</v>
      </c>
      <c r="CT202" s="21">
        <v>44309</v>
      </c>
      <c r="CU202" s="21">
        <v>33867</v>
      </c>
      <c r="CV202" s="21">
        <v>25027</v>
      </c>
      <c r="CW202" s="21">
        <v>30416</v>
      </c>
      <c r="CX202" s="21">
        <v>102091</v>
      </c>
      <c r="CY202" s="21">
        <v>104080</v>
      </c>
      <c r="CZ202" s="19">
        <v>284</v>
      </c>
      <c r="DA202" t="s">
        <v>8262</v>
      </c>
      <c r="DB202" t="s">
        <v>8481</v>
      </c>
      <c r="DD202">
        <v>13.931591083781708</v>
      </c>
      <c r="DE202">
        <v>11.656267447669237</v>
      </c>
      <c r="DF202">
        <v>-2.2753236361124713</v>
      </c>
    </row>
    <row r="203" spans="1:110" x14ac:dyDescent="0.25">
      <c r="A203" t="s">
        <v>1679</v>
      </c>
      <c r="B203" t="s">
        <v>2988</v>
      </c>
      <c r="C203" t="s">
        <v>462</v>
      </c>
      <c r="D203" t="s">
        <v>51</v>
      </c>
      <c r="E203" s="17">
        <v>118944</v>
      </c>
      <c r="F203" s="17">
        <v>119146</v>
      </c>
      <c r="G203" s="17">
        <v>120452</v>
      </c>
      <c r="H203" s="17">
        <v>121651</v>
      </c>
      <c r="I203" s="17">
        <v>123916</v>
      </c>
      <c r="J203" s="17">
        <v>124747</v>
      </c>
      <c r="K203" s="17">
        <v>126063</v>
      </c>
      <c r="L203" s="17">
        <v>127296</v>
      </c>
      <c r="M203" s="17">
        <v>129113</v>
      </c>
      <c r="N203" s="17">
        <v>130210</v>
      </c>
      <c r="O203" s="17">
        <v>131684</v>
      </c>
      <c r="P203" s="17">
        <v>133390</v>
      </c>
      <c r="Q203" s="17">
        <v>134238</v>
      </c>
      <c r="R203" s="17">
        <v>135138</v>
      </c>
      <c r="S203" s="17">
        <v>136657</v>
      </c>
      <c r="T203" s="17">
        <v>138138</v>
      </c>
      <c r="U203" s="18">
        <v>91</v>
      </c>
      <c r="V203" s="18">
        <v>106</v>
      </c>
      <c r="W203" s="18">
        <v>67</v>
      </c>
      <c r="X203" s="18">
        <v>89</v>
      </c>
      <c r="Y203" s="18">
        <v>150</v>
      </c>
      <c r="Z203" s="18">
        <v>189</v>
      </c>
      <c r="AA203" s="18">
        <v>307</v>
      </c>
      <c r="AB203" s="18">
        <v>301</v>
      </c>
      <c r="AC203" s="18">
        <v>276</v>
      </c>
      <c r="AD203" s="18">
        <v>357</v>
      </c>
      <c r="AE203" s="18">
        <v>356</v>
      </c>
      <c r="AF203" s="18">
        <v>339</v>
      </c>
      <c r="AG203" s="18">
        <v>314</v>
      </c>
      <c r="AH203" s="18">
        <v>325</v>
      </c>
      <c r="AI203" s="18">
        <v>310</v>
      </c>
      <c r="AJ203" s="18">
        <v>264</v>
      </c>
      <c r="AK203" s="23">
        <v>7.650659133709981</v>
      </c>
      <c r="AL203" s="23">
        <v>8.8966478102496094</v>
      </c>
      <c r="AM203" s="23">
        <v>5.5623816956131904</v>
      </c>
      <c r="AN203" s="23">
        <v>7.3160105547837668</v>
      </c>
      <c r="AO203" s="23">
        <v>12.104974337454404</v>
      </c>
      <c r="AP203" s="23">
        <v>15.1506649458504</v>
      </c>
      <c r="AQ203" s="23">
        <v>24.35290291362255</v>
      </c>
      <c r="AR203" s="23">
        <v>23.64567621920563</v>
      </c>
      <c r="AS203" s="23">
        <v>21.376623577796195</v>
      </c>
      <c r="AT203" s="23">
        <v>27.41724905921204</v>
      </c>
      <c r="AU203" s="23">
        <v>27.034415722487168</v>
      </c>
      <c r="AV203" s="23">
        <v>25.414198965439688</v>
      </c>
      <c r="AW203" s="23">
        <v>23.391290096693929</v>
      </c>
      <c r="AX203" s="23">
        <v>24.049490150808801</v>
      </c>
      <c r="AY203" s="23">
        <v>22.684531344900005</v>
      </c>
      <c r="AZ203" s="23">
        <v>19.111323459149546</v>
      </c>
      <c r="BA203" s="20">
        <v>0</v>
      </c>
      <c r="BB203" s="20">
        <v>0</v>
      </c>
      <c r="BC203" s="20">
        <v>1</v>
      </c>
      <c r="BD203" s="20">
        <v>1</v>
      </c>
      <c r="BE203" s="20">
        <v>0</v>
      </c>
      <c r="BF203" s="20">
        <v>0</v>
      </c>
      <c r="BG203" s="20">
        <v>0</v>
      </c>
      <c r="BH203" s="20">
        <v>0</v>
      </c>
      <c r="BI203" s="20">
        <v>4</v>
      </c>
      <c r="BJ203" s="20">
        <v>31</v>
      </c>
      <c r="BK203" s="20">
        <v>27</v>
      </c>
      <c r="BL203" s="20">
        <v>28</v>
      </c>
      <c r="BM203" s="20">
        <v>16</v>
      </c>
      <c r="BN203" s="20">
        <v>13</v>
      </c>
      <c r="BO203" s="20">
        <v>0</v>
      </c>
      <c r="BP203" s="20">
        <v>4</v>
      </c>
      <c r="BQ203" s="20">
        <v>39</v>
      </c>
      <c r="BR203" s="20">
        <v>42</v>
      </c>
      <c r="BS203" s="20">
        <v>34</v>
      </c>
      <c r="BT203" s="20">
        <v>18</v>
      </c>
      <c r="BU203" s="20">
        <v>6</v>
      </c>
      <c r="BV203" s="16">
        <v>5850</v>
      </c>
      <c r="BW203" s="16">
        <v>10645</v>
      </c>
      <c r="BX203" s="16">
        <v>11672</v>
      </c>
      <c r="BY203" s="16">
        <v>13428</v>
      </c>
      <c r="BZ203" s="16">
        <v>10752</v>
      </c>
      <c r="CA203" s="16">
        <v>17536</v>
      </c>
      <c r="CB203" s="16">
        <v>6264</v>
      </c>
      <c r="CC203" s="16">
        <v>10808</v>
      </c>
      <c r="CD203" s="16">
        <v>11641</v>
      </c>
      <c r="CE203" s="16">
        <v>13438</v>
      </c>
      <c r="CF203" s="16">
        <v>10654</v>
      </c>
      <c r="CG203" s="16">
        <v>15450</v>
      </c>
      <c r="CH203" s="21">
        <v>8</v>
      </c>
      <c r="CI203" s="21">
        <v>71</v>
      </c>
      <c r="CJ203" s="21">
        <v>70</v>
      </c>
      <c r="CK203" s="21">
        <v>62</v>
      </c>
      <c r="CL203" s="21">
        <v>34</v>
      </c>
      <c r="CM203" s="21">
        <v>19</v>
      </c>
      <c r="CN203" s="21">
        <v>0</v>
      </c>
      <c r="CO203" s="21">
        <v>119</v>
      </c>
      <c r="CP203" s="21">
        <v>143</v>
      </c>
      <c r="CQ203" s="21">
        <v>2</v>
      </c>
      <c r="CR203" s="21">
        <v>12114</v>
      </c>
      <c r="CS203" s="21">
        <v>21453</v>
      </c>
      <c r="CT203" s="21">
        <v>23313</v>
      </c>
      <c r="CU203" s="21">
        <v>26866</v>
      </c>
      <c r="CV203" s="21">
        <v>21406</v>
      </c>
      <c r="CW203" s="21">
        <v>32986</v>
      </c>
      <c r="CX203" s="21">
        <v>69883</v>
      </c>
      <c r="CY203" s="21">
        <v>68255</v>
      </c>
      <c r="CZ203" s="19">
        <v>125</v>
      </c>
      <c r="DA203" t="s">
        <v>8103</v>
      </c>
      <c r="DB203" t="s">
        <v>9</v>
      </c>
      <c r="DD203">
        <v>17.4346201743462</v>
      </c>
      <c r="DE203">
        <v>20.462773492838028</v>
      </c>
      <c r="DF203">
        <v>3.0281533184918281</v>
      </c>
    </row>
    <row r="204" spans="1:110" x14ac:dyDescent="0.25">
      <c r="A204" t="s">
        <v>198</v>
      </c>
      <c r="B204" t="s">
        <v>3084</v>
      </c>
      <c r="C204" t="s">
        <v>197</v>
      </c>
      <c r="D204" t="s">
        <v>199</v>
      </c>
      <c r="E204" s="17">
        <v>60369</v>
      </c>
      <c r="F204" s="17">
        <v>60704</v>
      </c>
      <c r="G204" s="17">
        <v>60673</v>
      </c>
      <c r="H204" s="17">
        <v>60863</v>
      </c>
      <c r="I204" s="17">
        <v>60940</v>
      </c>
      <c r="J204" s="17">
        <v>61140</v>
      </c>
      <c r="K204" s="17">
        <v>61498</v>
      </c>
      <c r="L204" s="17">
        <v>61744</v>
      </c>
      <c r="M204" s="17">
        <v>61791</v>
      </c>
      <c r="N204" s="17">
        <v>61794</v>
      </c>
      <c r="O204" s="17">
        <v>61917</v>
      </c>
      <c r="P204" s="17">
        <v>61804</v>
      </c>
      <c r="Q204" s="17">
        <v>61618</v>
      </c>
      <c r="R204" s="17">
        <v>61517</v>
      </c>
      <c r="S204" s="17">
        <v>61729</v>
      </c>
      <c r="T204" s="17">
        <v>61757</v>
      </c>
      <c r="U204" s="18">
        <v>55</v>
      </c>
      <c r="V204" s="18">
        <v>72</v>
      </c>
      <c r="W204" s="18">
        <v>65</v>
      </c>
      <c r="X204" s="18">
        <v>65</v>
      </c>
      <c r="Y204" s="18">
        <v>92</v>
      </c>
      <c r="Z204" s="18">
        <v>102</v>
      </c>
      <c r="AA204" s="18">
        <v>137</v>
      </c>
      <c r="AB204" s="18">
        <v>138</v>
      </c>
      <c r="AC204" s="18">
        <v>134</v>
      </c>
      <c r="AD204" s="18">
        <v>226</v>
      </c>
      <c r="AE204" s="18">
        <v>198</v>
      </c>
      <c r="AF204" s="18">
        <v>159</v>
      </c>
      <c r="AG204" s="18">
        <v>175</v>
      </c>
      <c r="AH204" s="18">
        <v>185</v>
      </c>
      <c r="AI204" s="18">
        <v>194</v>
      </c>
      <c r="AJ204" s="18">
        <v>128</v>
      </c>
      <c r="AK204" s="23">
        <v>9.1106362537063728</v>
      </c>
      <c r="AL204" s="23">
        <v>11.860832894043227</v>
      </c>
      <c r="AM204" s="23">
        <v>10.713167306709739</v>
      </c>
      <c r="AN204" s="23">
        <v>10.679723313014476</v>
      </c>
      <c r="AO204" s="23">
        <v>15.096816540859862</v>
      </c>
      <c r="AP204" s="23">
        <v>16.683022571148182</v>
      </c>
      <c r="AQ204" s="23">
        <v>22.277147224299977</v>
      </c>
      <c r="AR204" s="23">
        <v>22.350349831562582</v>
      </c>
      <c r="AS204" s="23">
        <v>21.686006052661391</v>
      </c>
      <c r="AT204" s="23">
        <v>36.573130077353788</v>
      </c>
      <c r="AU204" s="23">
        <v>31.978293521972962</v>
      </c>
      <c r="AV204" s="23">
        <v>25.726490194809397</v>
      </c>
      <c r="AW204" s="23">
        <v>28.400791976370538</v>
      </c>
      <c r="AX204" s="23">
        <v>30.072987954549149</v>
      </c>
      <c r="AY204" s="23">
        <v>31.427692008618315</v>
      </c>
      <c r="AZ204" s="23">
        <v>20.726395388377025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3</v>
      </c>
      <c r="BJ204" s="20">
        <v>14</v>
      </c>
      <c r="BK204" s="20">
        <v>18</v>
      </c>
      <c r="BL204" s="20">
        <v>17</v>
      </c>
      <c r="BM204" s="20">
        <v>7</v>
      </c>
      <c r="BN204" s="20">
        <v>3</v>
      </c>
      <c r="BO204" s="20">
        <v>0</v>
      </c>
      <c r="BP204" s="20">
        <v>6</v>
      </c>
      <c r="BQ204" s="20">
        <v>25</v>
      </c>
      <c r="BR204" s="20">
        <v>14</v>
      </c>
      <c r="BS204" s="20">
        <v>8</v>
      </c>
      <c r="BT204" s="20">
        <v>10</v>
      </c>
      <c r="BU204" s="20">
        <v>3</v>
      </c>
      <c r="BV204" s="16">
        <v>3240</v>
      </c>
      <c r="BW204" s="16">
        <v>5370</v>
      </c>
      <c r="BX204" s="16">
        <v>4958</v>
      </c>
      <c r="BY204" s="16">
        <v>5612</v>
      </c>
      <c r="BZ204" s="16">
        <v>4623</v>
      </c>
      <c r="CA204" s="16">
        <v>7741</v>
      </c>
      <c r="CB204" s="16">
        <v>3464</v>
      </c>
      <c r="CC204" s="16">
        <v>5064</v>
      </c>
      <c r="CD204" s="16">
        <v>4841</v>
      </c>
      <c r="CE204" s="16">
        <v>5703</v>
      </c>
      <c r="CF204" s="16">
        <v>4534</v>
      </c>
      <c r="CG204" s="16">
        <v>6607</v>
      </c>
      <c r="CH204" s="21">
        <v>9</v>
      </c>
      <c r="CI204" s="21">
        <v>39</v>
      </c>
      <c r="CJ204" s="21">
        <v>32</v>
      </c>
      <c r="CK204" s="21">
        <v>25</v>
      </c>
      <c r="CL204" s="21">
        <v>17</v>
      </c>
      <c r="CM204" s="21">
        <v>6</v>
      </c>
      <c r="CN204" s="21">
        <v>0</v>
      </c>
      <c r="CO204" s="21">
        <v>62</v>
      </c>
      <c r="CP204" s="21">
        <v>66</v>
      </c>
      <c r="CQ204" s="21">
        <v>0</v>
      </c>
      <c r="CR204" s="21">
        <v>6704</v>
      </c>
      <c r="CS204" s="21">
        <v>10434</v>
      </c>
      <c r="CT204" s="21">
        <v>9799</v>
      </c>
      <c r="CU204" s="21">
        <v>11315</v>
      </c>
      <c r="CV204" s="21">
        <v>9157</v>
      </c>
      <c r="CW204" s="21">
        <v>14348</v>
      </c>
      <c r="CX204" s="21">
        <v>31544</v>
      </c>
      <c r="CY204" s="21">
        <v>30213</v>
      </c>
      <c r="CZ204" s="19">
        <v>91</v>
      </c>
      <c r="DA204" t="s">
        <v>8069</v>
      </c>
      <c r="DB204" t="s">
        <v>9</v>
      </c>
      <c r="DD204">
        <v>20.520967795319894</v>
      </c>
      <c r="DE204">
        <v>20.923154958153692</v>
      </c>
      <c r="DF204">
        <v>0.40218716283379763</v>
      </c>
    </row>
    <row r="205" spans="1:110" x14ac:dyDescent="0.25">
      <c r="A205" t="s">
        <v>1255</v>
      </c>
      <c r="B205" t="s">
        <v>3165</v>
      </c>
      <c r="C205" t="s">
        <v>484</v>
      </c>
      <c r="D205" t="s">
        <v>51</v>
      </c>
      <c r="E205" s="17">
        <v>88984</v>
      </c>
      <c r="F205" s="17">
        <v>89503</v>
      </c>
      <c r="G205" s="17">
        <v>90203</v>
      </c>
      <c r="H205" s="17">
        <v>91414</v>
      </c>
      <c r="I205" s="17">
        <v>93190</v>
      </c>
      <c r="J205" s="17">
        <v>95981</v>
      </c>
      <c r="K205" s="17">
        <v>96771</v>
      </c>
      <c r="L205" s="17">
        <v>97576</v>
      </c>
      <c r="M205" s="17">
        <v>99156</v>
      </c>
      <c r="N205" s="17">
        <v>100742</v>
      </c>
      <c r="O205" s="17">
        <v>102684</v>
      </c>
      <c r="P205" s="17">
        <v>104207</v>
      </c>
      <c r="Q205" s="17">
        <v>104716</v>
      </c>
      <c r="R205" s="17">
        <v>104911</v>
      </c>
      <c r="S205" s="17">
        <v>104953</v>
      </c>
      <c r="T205" s="17">
        <v>105359</v>
      </c>
      <c r="U205" s="18">
        <v>62</v>
      </c>
      <c r="V205" s="18">
        <v>69</v>
      </c>
      <c r="W205" s="18">
        <v>79</v>
      </c>
      <c r="X205" s="18">
        <v>113</v>
      </c>
      <c r="Y205" s="18">
        <v>127</v>
      </c>
      <c r="Z205" s="18">
        <v>193</v>
      </c>
      <c r="AA205" s="18">
        <v>331</v>
      </c>
      <c r="AB205" s="18">
        <v>283</v>
      </c>
      <c r="AC205" s="18">
        <v>296</v>
      </c>
      <c r="AD205" s="18">
        <v>431</v>
      </c>
      <c r="AE205" s="18">
        <v>461</v>
      </c>
      <c r="AF205" s="18">
        <v>380</v>
      </c>
      <c r="AG205" s="18">
        <v>406</v>
      </c>
      <c r="AH205" s="18">
        <v>405</v>
      </c>
      <c r="AI205" s="18">
        <v>335</v>
      </c>
      <c r="AJ205" s="18">
        <v>326</v>
      </c>
      <c r="AK205" s="23">
        <v>6.9675447271419584</v>
      </c>
      <c r="AL205" s="23">
        <v>7.7092387964649234</v>
      </c>
      <c r="AM205" s="23">
        <v>8.7580235690608959</v>
      </c>
      <c r="AN205" s="23">
        <v>12.36134508937362</v>
      </c>
      <c r="AO205" s="23">
        <v>13.628071681510891</v>
      </c>
      <c r="AP205" s="23">
        <v>20.108146403975788</v>
      </c>
      <c r="AQ205" s="23">
        <v>34.20446208058199</v>
      </c>
      <c r="AR205" s="23">
        <v>29.003033532835943</v>
      </c>
      <c r="AS205" s="23">
        <v>29.851950461898422</v>
      </c>
      <c r="AT205" s="23">
        <v>42.782553453375954</v>
      </c>
      <c r="AU205" s="23">
        <v>44.895017724280322</v>
      </c>
      <c r="AV205" s="23">
        <v>36.46588041110482</v>
      </c>
      <c r="AW205" s="23">
        <v>38.771534435998319</v>
      </c>
      <c r="AX205" s="23">
        <v>38.604150184442055</v>
      </c>
      <c r="AY205" s="23">
        <v>31.919049479290731</v>
      </c>
      <c r="AZ205" s="23">
        <v>30.941827466092125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5</v>
      </c>
      <c r="BJ205" s="20">
        <v>27</v>
      </c>
      <c r="BK205" s="20">
        <v>30</v>
      </c>
      <c r="BL205" s="20">
        <v>40</v>
      </c>
      <c r="BM205" s="20">
        <v>23</v>
      </c>
      <c r="BN205" s="20">
        <v>6</v>
      </c>
      <c r="BO205" s="20">
        <v>0</v>
      </c>
      <c r="BP205" s="20">
        <v>14</v>
      </c>
      <c r="BQ205" s="20">
        <v>60</v>
      </c>
      <c r="BR205" s="20">
        <v>48</v>
      </c>
      <c r="BS205" s="20">
        <v>46</v>
      </c>
      <c r="BT205" s="20">
        <v>19</v>
      </c>
      <c r="BU205" s="20">
        <v>8</v>
      </c>
      <c r="BV205" s="16">
        <v>5947</v>
      </c>
      <c r="BW205" s="16">
        <v>10275</v>
      </c>
      <c r="BX205" s="16">
        <v>8959</v>
      </c>
      <c r="BY205" s="16">
        <v>8831</v>
      </c>
      <c r="BZ205" s="16">
        <v>7566</v>
      </c>
      <c r="CA205" s="16">
        <v>11826</v>
      </c>
      <c r="CB205" s="16">
        <v>6218</v>
      </c>
      <c r="CC205" s="16">
        <v>10578</v>
      </c>
      <c r="CD205" s="16">
        <v>8964</v>
      </c>
      <c r="CE205" s="16">
        <v>9116</v>
      </c>
      <c r="CF205" s="16">
        <v>7180</v>
      </c>
      <c r="CG205" s="16">
        <v>9899</v>
      </c>
      <c r="CH205" s="21">
        <v>19</v>
      </c>
      <c r="CI205" s="21">
        <v>87</v>
      </c>
      <c r="CJ205" s="21">
        <v>78</v>
      </c>
      <c r="CK205" s="21">
        <v>86</v>
      </c>
      <c r="CL205" s="21">
        <v>42</v>
      </c>
      <c r="CM205" s="21">
        <v>14</v>
      </c>
      <c r="CN205" s="21">
        <v>0</v>
      </c>
      <c r="CO205" s="21">
        <v>131</v>
      </c>
      <c r="CP205" s="21">
        <v>195</v>
      </c>
      <c r="CQ205" s="21">
        <v>0</v>
      </c>
      <c r="CR205" s="21">
        <v>12165</v>
      </c>
      <c r="CS205" s="21">
        <v>20853</v>
      </c>
      <c r="CT205" s="21">
        <v>17923</v>
      </c>
      <c r="CU205" s="21">
        <v>17947</v>
      </c>
      <c r="CV205" s="21">
        <v>14746</v>
      </c>
      <c r="CW205" s="21">
        <v>21725</v>
      </c>
      <c r="CX205" s="21">
        <v>53404</v>
      </c>
      <c r="CY205" s="21">
        <v>51955</v>
      </c>
      <c r="CZ205" s="19">
        <v>7</v>
      </c>
      <c r="DA205" t="s">
        <v>1371</v>
      </c>
      <c r="DB205" t="s">
        <v>8480</v>
      </c>
      <c r="DD205">
        <v>25.214127610432104</v>
      </c>
      <c r="DE205">
        <v>36.51411879259981</v>
      </c>
      <c r="DF205">
        <v>11.299991182167705</v>
      </c>
    </row>
    <row r="206" spans="1:110" x14ac:dyDescent="0.25">
      <c r="A206" t="s">
        <v>1502</v>
      </c>
      <c r="B206" t="s">
        <v>3319</v>
      </c>
      <c r="C206" t="s">
        <v>491</v>
      </c>
      <c r="D206" t="s">
        <v>491</v>
      </c>
      <c r="E206" s="17">
        <v>52837</v>
      </c>
      <c r="F206" s="17">
        <v>52860</v>
      </c>
      <c r="G206" s="17">
        <v>53128</v>
      </c>
      <c r="H206" s="17">
        <v>53496</v>
      </c>
      <c r="I206" s="17">
        <v>54088</v>
      </c>
      <c r="J206" s="17">
        <v>54574</v>
      </c>
      <c r="K206" s="17">
        <v>54998</v>
      </c>
      <c r="L206" s="17">
        <v>55561</v>
      </c>
      <c r="M206" s="17">
        <v>55989</v>
      </c>
      <c r="N206" s="17">
        <v>56145</v>
      </c>
      <c r="O206" s="17">
        <v>56215</v>
      </c>
      <c r="P206" s="17">
        <v>56398</v>
      </c>
      <c r="Q206" s="17">
        <v>56447</v>
      </c>
      <c r="R206" s="17">
        <v>56463</v>
      </c>
      <c r="S206" s="17">
        <v>56533</v>
      </c>
      <c r="T206" s="17">
        <v>56501</v>
      </c>
      <c r="U206" s="18">
        <v>34</v>
      </c>
      <c r="V206" s="18">
        <v>23</v>
      </c>
      <c r="W206" s="18">
        <v>40</v>
      </c>
      <c r="X206" s="18">
        <v>17</v>
      </c>
      <c r="Y206" s="18">
        <v>39</v>
      </c>
      <c r="Z206" s="18">
        <v>42</v>
      </c>
      <c r="AA206" s="18">
        <v>86</v>
      </c>
      <c r="AB206" s="18">
        <v>90</v>
      </c>
      <c r="AC206" s="18">
        <v>102</v>
      </c>
      <c r="AD206" s="18">
        <v>116</v>
      </c>
      <c r="AE206" s="18">
        <v>132</v>
      </c>
      <c r="AF206" s="18">
        <v>137</v>
      </c>
      <c r="AG206" s="18">
        <v>118</v>
      </c>
      <c r="AH206" s="18">
        <v>129</v>
      </c>
      <c r="AI206" s="18">
        <v>112</v>
      </c>
      <c r="AJ206" s="18">
        <v>125</v>
      </c>
      <c r="AK206" s="23">
        <v>6.4348846452296682</v>
      </c>
      <c r="AL206" s="23">
        <v>4.3511161558834655</v>
      </c>
      <c r="AM206" s="23">
        <v>7.5289865984038542</v>
      </c>
      <c r="AN206" s="23">
        <v>3.1778076865560041</v>
      </c>
      <c r="AO206" s="23">
        <v>7.2104718236947196</v>
      </c>
      <c r="AP206" s="23">
        <v>7.6959724410891637</v>
      </c>
      <c r="AQ206" s="23">
        <v>15.636932252081895</v>
      </c>
      <c r="AR206" s="23">
        <v>16.198412555569554</v>
      </c>
      <c r="AS206" s="23">
        <v>18.217864223329581</v>
      </c>
      <c r="AT206" s="23">
        <v>20.660789028408583</v>
      </c>
      <c r="AU206" s="23">
        <v>23.481277239171039</v>
      </c>
      <c r="AV206" s="23">
        <v>24.29164154757261</v>
      </c>
      <c r="AW206" s="23">
        <v>20.904565344482435</v>
      </c>
      <c r="AX206" s="23">
        <v>22.84682004144307</v>
      </c>
      <c r="AY206" s="23">
        <v>19.811437567438489</v>
      </c>
      <c r="AZ206" s="23">
        <v>22.123502238898425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2</v>
      </c>
      <c r="BI206" s="20">
        <v>3</v>
      </c>
      <c r="BJ206" s="20">
        <v>12</v>
      </c>
      <c r="BK206" s="20">
        <v>15</v>
      </c>
      <c r="BL206" s="20">
        <v>16</v>
      </c>
      <c r="BM206" s="20">
        <v>8</v>
      </c>
      <c r="BN206" s="20">
        <v>5</v>
      </c>
      <c r="BO206" s="20">
        <v>1</v>
      </c>
      <c r="BP206" s="20">
        <v>1</v>
      </c>
      <c r="BQ206" s="20">
        <v>15</v>
      </c>
      <c r="BR206" s="20">
        <v>17</v>
      </c>
      <c r="BS206" s="20">
        <v>19</v>
      </c>
      <c r="BT206" s="20">
        <v>8</v>
      </c>
      <c r="BU206" s="20">
        <v>3</v>
      </c>
      <c r="BV206" s="16">
        <v>2299</v>
      </c>
      <c r="BW206" s="16">
        <v>3691</v>
      </c>
      <c r="BX206" s="16">
        <v>3808</v>
      </c>
      <c r="BY206" s="16">
        <v>4899</v>
      </c>
      <c r="BZ206" s="16">
        <v>4891</v>
      </c>
      <c r="CA206" s="16">
        <v>9363</v>
      </c>
      <c r="CB206" s="16">
        <v>2543</v>
      </c>
      <c r="CC206" s="16">
        <v>3834</v>
      </c>
      <c r="CD206" s="16">
        <v>3796</v>
      </c>
      <c r="CE206" s="16">
        <v>4685</v>
      </c>
      <c r="CF206" s="16">
        <v>4797</v>
      </c>
      <c r="CG206" s="16">
        <v>7895</v>
      </c>
      <c r="CH206" s="21">
        <v>4</v>
      </c>
      <c r="CI206" s="21">
        <v>27</v>
      </c>
      <c r="CJ206" s="21">
        <v>32</v>
      </c>
      <c r="CK206" s="21">
        <v>35</v>
      </c>
      <c r="CL206" s="21">
        <v>16</v>
      </c>
      <c r="CM206" s="21">
        <v>8</v>
      </c>
      <c r="CN206" s="21">
        <v>3</v>
      </c>
      <c r="CO206" s="21">
        <v>61</v>
      </c>
      <c r="CP206" s="21">
        <v>64</v>
      </c>
      <c r="CQ206" s="21">
        <v>0</v>
      </c>
      <c r="CR206" s="21">
        <v>4842</v>
      </c>
      <c r="CS206" s="21">
        <v>7525</v>
      </c>
      <c r="CT206" s="21">
        <v>7604</v>
      </c>
      <c r="CU206" s="21">
        <v>9584</v>
      </c>
      <c r="CV206" s="21">
        <v>9688</v>
      </c>
      <c r="CW206" s="21">
        <v>17258</v>
      </c>
      <c r="CX206" s="21">
        <v>28951</v>
      </c>
      <c r="CY206" s="21">
        <v>27550</v>
      </c>
      <c r="CZ206" s="19">
        <v>65</v>
      </c>
      <c r="DA206" t="s">
        <v>8053</v>
      </c>
      <c r="DB206" t="s">
        <v>8480</v>
      </c>
      <c r="DD206">
        <v>22.141560798548095</v>
      </c>
      <c r="DE206">
        <v>22.106317571068359</v>
      </c>
      <c r="DF206">
        <v>-3.524322747973585E-2</v>
      </c>
    </row>
    <row r="207" spans="1:110" x14ac:dyDescent="0.25">
      <c r="A207" t="s">
        <v>2057</v>
      </c>
      <c r="B207" t="s">
        <v>2968</v>
      </c>
      <c r="C207" t="s">
        <v>58</v>
      </c>
      <c r="D207" t="s">
        <v>278</v>
      </c>
      <c r="E207" s="17">
        <v>104252</v>
      </c>
      <c r="F207" s="17">
        <v>105504</v>
      </c>
      <c r="G207" s="17">
        <v>106376</v>
      </c>
      <c r="H207" s="17">
        <v>107325</v>
      </c>
      <c r="I207" s="17">
        <v>108293</v>
      </c>
      <c r="J207" s="17">
        <v>109674</v>
      </c>
      <c r="K207" s="17">
        <v>110353</v>
      </c>
      <c r="L207" s="17">
        <v>111147</v>
      </c>
      <c r="M207" s="17">
        <v>111728</v>
      </c>
      <c r="N207" s="17">
        <v>111896</v>
      </c>
      <c r="O207" s="17">
        <v>112037</v>
      </c>
      <c r="P207" s="17">
        <v>112246</v>
      </c>
      <c r="Q207" s="17">
        <v>112792</v>
      </c>
      <c r="R207" s="17">
        <v>112702</v>
      </c>
      <c r="S207" s="17">
        <v>113563</v>
      </c>
      <c r="T207" s="17">
        <v>114081</v>
      </c>
      <c r="U207" s="18">
        <v>94</v>
      </c>
      <c r="V207" s="18">
        <v>115</v>
      </c>
      <c r="W207" s="18">
        <v>91</v>
      </c>
      <c r="X207" s="18">
        <v>120</v>
      </c>
      <c r="Y207" s="18">
        <v>124</v>
      </c>
      <c r="Z207" s="18">
        <v>202</v>
      </c>
      <c r="AA207" s="18">
        <v>282</v>
      </c>
      <c r="AB207" s="18">
        <v>278</v>
      </c>
      <c r="AC207" s="18">
        <v>309</v>
      </c>
      <c r="AD207" s="18">
        <v>361</v>
      </c>
      <c r="AE207" s="18">
        <v>443</v>
      </c>
      <c r="AF207" s="18">
        <v>488</v>
      </c>
      <c r="AG207" s="18">
        <v>429</v>
      </c>
      <c r="AH207" s="18">
        <v>382</v>
      </c>
      <c r="AI207" s="18">
        <v>372</v>
      </c>
      <c r="AJ207" s="18">
        <v>371</v>
      </c>
      <c r="AK207" s="23">
        <v>9.0166135901469513</v>
      </c>
      <c r="AL207" s="23">
        <v>10.900060661207158</v>
      </c>
      <c r="AM207" s="23">
        <v>8.5545611792133567</v>
      </c>
      <c r="AN207" s="23">
        <v>11.180992313067785</v>
      </c>
      <c r="AO207" s="23">
        <v>11.450416924454951</v>
      </c>
      <c r="AP207" s="23">
        <v>18.418221273957364</v>
      </c>
      <c r="AQ207" s="23">
        <v>25.554357380406511</v>
      </c>
      <c r="AR207" s="23">
        <v>25.011921149468719</v>
      </c>
      <c r="AS207" s="23">
        <v>27.656451381927539</v>
      </c>
      <c r="AT207" s="23">
        <v>32.262100521913204</v>
      </c>
      <c r="AU207" s="23">
        <v>39.540508939011218</v>
      </c>
      <c r="AV207" s="23">
        <v>43.475936781711603</v>
      </c>
      <c r="AW207" s="23">
        <v>38.034612383857009</v>
      </c>
      <c r="AX207" s="23">
        <v>33.894695746304414</v>
      </c>
      <c r="AY207" s="23">
        <v>32.757148014758329</v>
      </c>
      <c r="AZ207" s="23">
        <v>32.520752798450225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4</v>
      </c>
      <c r="BI207" s="20">
        <v>9</v>
      </c>
      <c r="BJ207" s="20">
        <v>45</v>
      </c>
      <c r="BK207" s="20">
        <v>31</v>
      </c>
      <c r="BL207" s="20">
        <v>35</v>
      </c>
      <c r="BM207" s="20">
        <v>22</v>
      </c>
      <c r="BN207" s="20">
        <v>19</v>
      </c>
      <c r="BO207" s="20">
        <v>4</v>
      </c>
      <c r="BP207" s="20">
        <v>14</v>
      </c>
      <c r="BQ207" s="20">
        <v>50</v>
      </c>
      <c r="BR207" s="20">
        <v>44</v>
      </c>
      <c r="BS207" s="20">
        <v>54</v>
      </c>
      <c r="BT207" s="20">
        <v>20</v>
      </c>
      <c r="BU207" s="20">
        <v>20</v>
      </c>
      <c r="BV207" s="16">
        <v>4575</v>
      </c>
      <c r="BW207" s="16">
        <v>6534</v>
      </c>
      <c r="BX207" s="16">
        <v>7387</v>
      </c>
      <c r="BY207" s="16">
        <v>10443</v>
      </c>
      <c r="BZ207" s="16">
        <v>10094</v>
      </c>
      <c r="CA207" s="16">
        <v>20029</v>
      </c>
      <c r="CB207" s="16">
        <v>5246</v>
      </c>
      <c r="CC207" s="16">
        <v>6649</v>
      </c>
      <c r="CD207" s="16">
        <v>6997</v>
      </c>
      <c r="CE207" s="16">
        <v>9678</v>
      </c>
      <c r="CF207" s="16">
        <v>9431</v>
      </c>
      <c r="CG207" s="16">
        <v>17018</v>
      </c>
      <c r="CH207" s="21">
        <v>23</v>
      </c>
      <c r="CI207" s="21">
        <v>95</v>
      </c>
      <c r="CJ207" s="21">
        <v>75</v>
      </c>
      <c r="CK207" s="21">
        <v>89</v>
      </c>
      <c r="CL207" s="21">
        <v>42</v>
      </c>
      <c r="CM207" s="21">
        <v>39</v>
      </c>
      <c r="CN207" s="21">
        <v>8</v>
      </c>
      <c r="CO207" s="21">
        <v>165</v>
      </c>
      <c r="CP207" s="21">
        <v>206</v>
      </c>
      <c r="CQ207" s="21">
        <v>0</v>
      </c>
      <c r="CR207" s="21">
        <v>9821</v>
      </c>
      <c r="CS207" s="21">
        <v>13183</v>
      </c>
      <c r="CT207" s="21">
        <v>14384</v>
      </c>
      <c r="CU207" s="21">
        <v>20121</v>
      </c>
      <c r="CV207" s="21">
        <v>19525</v>
      </c>
      <c r="CW207" s="21">
        <v>37047</v>
      </c>
      <c r="CX207" s="21">
        <v>59062</v>
      </c>
      <c r="CY207" s="21">
        <v>55019</v>
      </c>
      <c r="CZ207" s="19">
        <v>5</v>
      </c>
      <c r="DA207" t="s">
        <v>1366</v>
      </c>
      <c r="DB207" t="s">
        <v>8480</v>
      </c>
      <c r="DD207">
        <v>29.989639942565297</v>
      </c>
      <c r="DE207">
        <v>34.878602146896483</v>
      </c>
      <c r="DF207">
        <v>4.888962204331186</v>
      </c>
    </row>
    <row r="208" spans="1:110" x14ac:dyDescent="0.25">
      <c r="A208" t="s">
        <v>2647</v>
      </c>
      <c r="B208" t="s">
        <v>2974</v>
      </c>
      <c r="C208" t="s">
        <v>58</v>
      </c>
      <c r="D208" t="s">
        <v>168</v>
      </c>
      <c r="E208" s="17">
        <v>1736</v>
      </c>
      <c r="F208" s="17">
        <v>1757</v>
      </c>
      <c r="G208" s="17">
        <v>1777</v>
      </c>
      <c r="H208" s="17">
        <v>1772</v>
      </c>
      <c r="I208" s="17">
        <v>1806</v>
      </c>
      <c r="J208" s="17">
        <v>1825</v>
      </c>
      <c r="K208" s="17">
        <v>1877</v>
      </c>
      <c r="L208" s="17">
        <v>1910</v>
      </c>
      <c r="M208" s="17">
        <v>1946</v>
      </c>
      <c r="N208" s="17">
        <v>1877</v>
      </c>
      <c r="O208" s="17">
        <v>1866</v>
      </c>
      <c r="P208" s="17">
        <v>1869</v>
      </c>
      <c r="Q208" s="17">
        <v>1894</v>
      </c>
      <c r="R208" s="17">
        <v>1876</v>
      </c>
      <c r="S208" s="17">
        <v>1896</v>
      </c>
      <c r="T208" s="17">
        <v>1939</v>
      </c>
      <c r="U208" s="18">
        <v>0</v>
      </c>
      <c r="V208" s="18">
        <v>0</v>
      </c>
      <c r="W208" s="18">
        <v>1</v>
      </c>
      <c r="X208" s="18">
        <v>1</v>
      </c>
      <c r="Y208" s="18">
        <v>1</v>
      </c>
      <c r="Z208" s="18">
        <v>2</v>
      </c>
      <c r="AA208" s="18">
        <v>4</v>
      </c>
      <c r="AB208" s="18">
        <v>2</v>
      </c>
      <c r="AC208" s="18">
        <v>2</v>
      </c>
      <c r="AD208" s="18">
        <v>3</v>
      </c>
      <c r="AE208" s="18">
        <v>5</v>
      </c>
      <c r="AF208" s="18">
        <v>5</v>
      </c>
      <c r="AG208" s="18">
        <v>4</v>
      </c>
      <c r="AH208" s="18">
        <v>1</v>
      </c>
      <c r="AI208" s="18">
        <v>7</v>
      </c>
      <c r="AJ208" s="18">
        <v>3</v>
      </c>
      <c r="AK208" s="23">
        <v>0</v>
      </c>
      <c r="AL208" s="23">
        <v>0</v>
      </c>
      <c r="AM208" s="23">
        <v>5.6274620146314014</v>
      </c>
      <c r="AN208" s="23">
        <v>5.6433408577878099</v>
      </c>
      <c r="AO208" s="23">
        <v>5.5370985603543739</v>
      </c>
      <c r="AP208" s="23">
        <v>10.95890410958904</v>
      </c>
      <c r="AQ208" s="23">
        <v>21.31060202450719</v>
      </c>
      <c r="AR208" s="23">
        <v>10.471204188481677</v>
      </c>
      <c r="AS208" s="23">
        <v>10.277492291880781</v>
      </c>
      <c r="AT208" s="23">
        <v>15.982951518380393</v>
      </c>
      <c r="AU208" s="23">
        <v>26.795284030010716</v>
      </c>
      <c r="AV208" s="23">
        <v>26.752273943285179</v>
      </c>
      <c r="AW208" s="23">
        <v>21.119324181626187</v>
      </c>
      <c r="AX208" s="23">
        <v>5.3304904051172706</v>
      </c>
      <c r="AY208" s="23">
        <v>36.919831223628691</v>
      </c>
      <c r="AZ208" s="23">
        <v>15.471892728210419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1</v>
      </c>
      <c r="BK208" s="20">
        <v>0</v>
      </c>
      <c r="BL208" s="20">
        <v>0</v>
      </c>
      <c r="BM208" s="20">
        <v>0</v>
      </c>
      <c r="BN208" s="20">
        <v>1</v>
      </c>
      <c r="BO208" s="20">
        <v>0</v>
      </c>
      <c r="BP208" s="20">
        <v>0</v>
      </c>
      <c r="BQ208" s="20">
        <v>0</v>
      </c>
      <c r="BR208" s="20">
        <v>1</v>
      </c>
      <c r="BS208" s="20">
        <v>0</v>
      </c>
      <c r="BT208" s="20">
        <v>0</v>
      </c>
      <c r="BU208" s="20">
        <v>0</v>
      </c>
      <c r="BV208" s="16">
        <v>92</v>
      </c>
      <c r="BW208" s="16">
        <v>129</v>
      </c>
      <c r="BX208" s="16">
        <v>137</v>
      </c>
      <c r="BY208" s="16">
        <v>159</v>
      </c>
      <c r="BZ208" s="16">
        <v>146</v>
      </c>
      <c r="CA208" s="16">
        <v>293</v>
      </c>
      <c r="CB208" s="16">
        <v>77</v>
      </c>
      <c r="CC208" s="16">
        <v>155</v>
      </c>
      <c r="CD208" s="16">
        <v>120</v>
      </c>
      <c r="CE208" s="16">
        <v>167</v>
      </c>
      <c r="CF208" s="16">
        <v>182</v>
      </c>
      <c r="CG208" s="16">
        <v>282</v>
      </c>
      <c r="CH208" s="21">
        <v>0</v>
      </c>
      <c r="CI208" s="21">
        <v>1</v>
      </c>
      <c r="CJ208" s="21">
        <v>1</v>
      </c>
      <c r="CK208" s="21">
        <v>0</v>
      </c>
      <c r="CL208" s="21">
        <v>0</v>
      </c>
      <c r="CM208" s="21">
        <v>1</v>
      </c>
      <c r="CN208" s="21">
        <v>0</v>
      </c>
      <c r="CO208" s="21">
        <v>2</v>
      </c>
      <c r="CP208" s="21">
        <v>1</v>
      </c>
      <c r="CQ208" s="21">
        <v>0</v>
      </c>
      <c r="CR208" s="21">
        <v>169</v>
      </c>
      <c r="CS208" s="21">
        <v>284</v>
      </c>
      <c r="CT208" s="21">
        <v>257</v>
      </c>
      <c r="CU208" s="21">
        <v>326</v>
      </c>
      <c r="CV208" s="21">
        <v>328</v>
      </c>
      <c r="CW208" s="21">
        <v>575</v>
      </c>
      <c r="CX208" s="21">
        <v>956</v>
      </c>
      <c r="CY208" s="21">
        <v>983</v>
      </c>
      <c r="CZ208" s="19">
        <v>219</v>
      </c>
      <c r="DA208" t="s">
        <v>8197</v>
      </c>
      <c r="DB208" t="s">
        <v>9</v>
      </c>
      <c r="DD208">
        <v>20.345879959308242</v>
      </c>
      <c r="DE208">
        <v>10.460251046025103</v>
      </c>
      <c r="DF208">
        <v>-9.8856289132831385</v>
      </c>
    </row>
    <row r="209" spans="1:110" x14ac:dyDescent="0.25">
      <c r="A209" t="s">
        <v>933</v>
      </c>
      <c r="B209" t="s">
        <v>3261</v>
      </c>
      <c r="C209" t="s">
        <v>3368</v>
      </c>
      <c r="D209" t="s">
        <v>355</v>
      </c>
      <c r="E209" s="17">
        <v>141524</v>
      </c>
      <c r="F209" s="17">
        <v>143502</v>
      </c>
      <c r="G209" s="17">
        <v>144629</v>
      </c>
      <c r="H209" s="17">
        <v>145676</v>
      </c>
      <c r="I209" s="17">
        <v>146183</v>
      </c>
      <c r="J209" s="17">
        <v>148971</v>
      </c>
      <c r="K209" s="17">
        <v>150865</v>
      </c>
      <c r="L209" s="17">
        <v>153811</v>
      </c>
      <c r="M209" s="17">
        <v>156706</v>
      </c>
      <c r="N209" s="17">
        <v>161006</v>
      </c>
      <c r="O209" s="17">
        <v>164009</v>
      </c>
      <c r="P209" s="17">
        <v>169966</v>
      </c>
      <c r="Q209" s="17">
        <v>173619</v>
      </c>
      <c r="R209" s="17">
        <v>177326</v>
      </c>
      <c r="S209" s="17">
        <v>181934</v>
      </c>
      <c r="T209" s="17">
        <v>187535</v>
      </c>
      <c r="U209" s="18">
        <v>54</v>
      </c>
      <c r="V209" s="18">
        <v>56</v>
      </c>
      <c r="W209" s="18">
        <v>77</v>
      </c>
      <c r="X209" s="18">
        <v>88</v>
      </c>
      <c r="Y209" s="18">
        <v>176</v>
      </c>
      <c r="Z209" s="18">
        <v>263</v>
      </c>
      <c r="AA209" s="18">
        <v>361</v>
      </c>
      <c r="AB209" s="18">
        <v>364</v>
      </c>
      <c r="AC209" s="18">
        <v>290</v>
      </c>
      <c r="AD209" s="18">
        <v>343</v>
      </c>
      <c r="AE209" s="18">
        <v>316</v>
      </c>
      <c r="AF209" s="18">
        <v>326</v>
      </c>
      <c r="AG209" s="18">
        <v>272</v>
      </c>
      <c r="AH209" s="18">
        <v>268</v>
      </c>
      <c r="AI209" s="18">
        <v>257</v>
      </c>
      <c r="AJ209" s="18">
        <v>229</v>
      </c>
      <c r="AK209" s="23">
        <v>3.8156072468273932</v>
      </c>
      <c r="AL209" s="23">
        <v>3.9023846357542058</v>
      </c>
      <c r="AM209" s="23">
        <v>5.3239668392922583</v>
      </c>
      <c r="AN209" s="23">
        <v>6.0408028776188258</v>
      </c>
      <c r="AO209" s="23">
        <v>12.039703659112208</v>
      </c>
      <c r="AP209" s="23">
        <v>17.65444281101691</v>
      </c>
      <c r="AQ209" s="23">
        <v>23.928677957113976</v>
      </c>
      <c r="AR209" s="23">
        <v>23.665407545624177</v>
      </c>
      <c r="AS209" s="23">
        <v>18.505992112618532</v>
      </c>
      <c r="AT209" s="23">
        <v>21.303553904823421</v>
      </c>
      <c r="AU209" s="23">
        <v>19.267235334646269</v>
      </c>
      <c r="AV209" s="23">
        <v>19.180306649565207</v>
      </c>
      <c r="AW209" s="23">
        <v>15.666488114780064</v>
      </c>
      <c r="AX209" s="23">
        <v>15.113406945399998</v>
      </c>
      <c r="AY209" s="23">
        <v>14.126001736893599</v>
      </c>
      <c r="AZ209" s="23">
        <v>12.211053936598503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2</v>
      </c>
      <c r="BJ209" s="20">
        <v>22</v>
      </c>
      <c r="BK209" s="20">
        <v>33</v>
      </c>
      <c r="BL209" s="20">
        <v>27</v>
      </c>
      <c r="BM209" s="20">
        <v>16</v>
      </c>
      <c r="BN209" s="20">
        <v>11</v>
      </c>
      <c r="BO209" s="20">
        <v>0</v>
      </c>
      <c r="BP209" s="20">
        <v>2</v>
      </c>
      <c r="BQ209" s="20">
        <v>23</v>
      </c>
      <c r="BR209" s="20">
        <v>31</v>
      </c>
      <c r="BS209" s="20">
        <v>38</v>
      </c>
      <c r="BT209" s="20">
        <v>19</v>
      </c>
      <c r="BU209" s="20">
        <v>5</v>
      </c>
      <c r="BV209" s="16">
        <v>15536</v>
      </c>
      <c r="BW209" s="16">
        <v>29870</v>
      </c>
      <c r="BX209" s="16">
        <v>16158</v>
      </c>
      <c r="BY209" s="16">
        <v>12929</v>
      </c>
      <c r="BZ209" s="16">
        <v>8695</v>
      </c>
      <c r="CA209" s="16">
        <v>10977</v>
      </c>
      <c r="CB209" s="16">
        <v>13832</v>
      </c>
      <c r="CC209" s="16">
        <v>30408</v>
      </c>
      <c r="CD209" s="16">
        <v>18491</v>
      </c>
      <c r="CE209" s="16">
        <v>13546</v>
      </c>
      <c r="CF209" s="16">
        <v>8060</v>
      </c>
      <c r="CG209" s="16">
        <v>9033</v>
      </c>
      <c r="CH209" s="21">
        <v>4</v>
      </c>
      <c r="CI209" s="21">
        <v>45</v>
      </c>
      <c r="CJ209" s="21">
        <v>64</v>
      </c>
      <c r="CK209" s="21">
        <v>65</v>
      </c>
      <c r="CL209" s="21">
        <v>35</v>
      </c>
      <c r="CM209" s="21">
        <v>16</v>
      </c>
      <c r="CN209" s="21">
        <v>0</v>
      </c>
      <c r="CO209" s="21">
        <v>111</v>
      </c>
      <c r="CP209" s="21">
        <v>118</v>
      </c>
      <c r="CQ209" s="21">
        <v>0</v>
      </c>
      <c r="CR209" s="21">
        <v>29368</v>
      </c>
      <c r="CS209" s="21">
        <v>60278</v>
      </c>
      <c r="CT209" s="21">
        <v>34649</v>
      </c>
      <c r="CU209" s="21">
        <v>26475</v>
      </c>
      <c r="CV209" s="21">
        <v>16755</v>
      </c>
      <c r="CW209" s="21">
        <v>20010</v>
      </c>
      <c r="CX209" s="21">
        <v>94165</v>
      </c>
      <c r="CY209" s="21">
        <v>93370</v>
      </c>
      <c r="CZ209" s="19">
        <v>294</v>
      </c>
      <c r="DA209" t="s">
        <v>8272</v>
      </c>
      <c r="DB209" t="s">
        <v>8481</v>
      </c>
      <c r="DD209">
        <v>11.888186783763523</v>
      </c>
      <c r="DE209">
        <v>12.531195242393672</v>
      </c>
      <c r="DF209">
        <v>0.64300845863014899</v>
      </c>
    </row>
    <row r="210" spans="1:110" x14ac:dyDescent="0.25">
      <c r="A210" t="s">
        <v>2480</v>
      </c>
      <c r="B210" t="s">
        <v>3262</v>
      </c>
      <c r="C210" t="s">
        <v>3368</v>
      </c>
      <c r="D210" t="s">
        <v>355</v>
      </c>
      <c r="E210" s="17">
        <v>129187</v>
      </c>
      <c r="F210" s="17">
        <v>135035</v>
      </c>
      <c r="G210" s="17">
        <v>136347</v>
      </c>
      <c r="H210" s="17">
        <v>137193</v>
      </c>
      <c r="I210" s="17">
        <v>137528</v>
      </c>
      <c r="J210" s="17">
        <v>139903</v>
      </c>
      <c r="K210" s="17">
        <v>137328</v>
      </c>
      <c r="L210" s="17">
        <v>135359</v>
      </c>
      <c r="M210" s="17">
        <v>135197</v>
      </c>
      <c r="N210" s="17">
        <v>134572</v>
      </c>
      <c r="O210" s="17">
        <v>133270</v>
      </c>
      <c r="P210" s="17">
        <v>131522</v>
      </c>
      <c r="Q210" s="17">
        <v>129018</v>
      </c>
      <c r="R210" s="17">
        <v>128272</v>
      </c>
      <c r="S210" s="17">
        <v>128421</v>
      </c>
      <c r="T210" s="17">
        <v>129381</v>
      </c>
      <c r="U210" s="18">
        <v>61</v>
      </c>
      <c r="V210" s="18">
        <v>69</v>
      </c>
      <c r="W210" s="18">
        <v>66</v>
      </c>
      <c r="X210" s="18">
        <v>95</v>
      </c>
      <c r="Y210" s="18">
        <v>149</v>
      </c>
      <c r="Z210" s="18">
        <v>185</v>
      </c>
      <c r="AA210" s="18">
        <v>247</v>
      </c>
      <c r="AB210" s="18">
        <v>201</v>
      </c>
      <c r="AC210" s="18">
        <v>213</v>
      </c>
      <c r="AD210" s="18">
        <v>260</v>
      </c>
      <c r="AE210" s="18">
        <v>225</v>
      </c>
      <c r="AF210" s="18">
        <v>194</v>
      </c>
      <c r="AG210" s="18">
        <v>173</v>
      </c>
      <c r="AH210" s="18">
        <v>146</v>
      </c>
      <c r="AI210" s="18">
        <v>133</v>
      </c>
      <c r="AJ210" s="18">
        <v>106</v>
      </c>
      <c r="AK210" s="23">
        <v>4.7218373365741133</v>
      </c>
      <c r="AL210" s="23">
        <v>5.1097863516866004</v>
      </c>
      <c r="AM210" s="23">
        <v>4.8405905520473498</v>
      </c>
      <c r="AN210" s="23">
        <v>6.9245515441749941</v>
      </c>
      <c r="AO210" s="23">
        <v>10.834157407946018</v>
      </c>
      <c r="AP210" s="23">
        <v>13.223447674460161</v>
      </c>
      <c r="AQ210" s="23">
        <v>17.986135383898404</v>
      </c>
      <c r="AR210" s="23">
        <v>14.849400483159599</v>
      </c>
      <c r="AS210" s="23">
        <v>15.754787458301589</v>
      </c>
      <c r="AT210" s="23">
        <v>19.320512439437625</v>
      </c>
      <c r="AU210" s="23">
        <v>16.883019434231262</v>
      </c>
      <c r="AV210" s="23">
        <v>14.750383966180562</v>
      </c>
      <c r="AW210" s="23">
        <v>13.408981692477019</v>
      </c>
      <c r="AX210" s="23">
        <v>11.382063115878758</v>
      </c>
      <c r="AY210" s="23">
        <v>10.356561621541649</v>
      </c>
      <c r="AZ210" s="23">
        <v>8.1928567564016355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20">
        <v>3</v>
      </c>
      <c r="BK210" s="20">
        <v>19</v>
      </c>
      <c r="BL210" s="20">
        <v>12</v>
      </c>
      <c r="BM210" s="20">
        <v>11</v>
      </c>
      <c r="BN210" s="20">
        <v>5</v>
      </c>
      <c r="BO210" s="20">
        <v>1</v>
      </c>
      <c r="BP210" s="20">
        <v>3</v>
      </c>
      <c r="BQ210" s="20">
        <v>8</v>
      </c>
      <c r="BR210" s="20">
        <v>10</v>
      </c>
      <c r="BS210" s="20">
        <v>19</v>
      </c>
      <c r="BT210" s="20">
        <v>10</v>
      </c>
      <c r="BU210" s="20">
        <v>5</v>
      </c>
      <c r="BV210" s="16">
        <v>6017</v>
      </c>
      <c r="BW210" s="16">
        <v>14401</v>
      </c>
      <c r="BX210" s="16">
        <v>13087</v>
      </c>
      <c r="BY210" s="16">
        <v>11262</v>
      </c>
      <c r="BZ210" s="16">
        <v>8524</v>
      </c>
      <c r="CA210" s="16">
        <v>12347</v>
      </c>
      <c r="CB210" s="16">
        <v>6514</v>
      </c>
      <c r="CC210" s="16">
        <v>14573</v>
      </c>
      <c r="CD210" s="16">
        <v>13927</v>
      </c>
      <c r="CE210" s="16">
        <v>10791</v>
      </c>
      <c r="CF210" s="16">
        <v>7658</v>
      </c>
      <c r="CG210" s="16">
        <v>10280</v>
      </c>
      <c r="CH210" s="21">
        <v>3</v>
      </c>
      <c r="CI210" s="21">
        <v>11</v>
      </c>
      <c r="CJ210" s="21">
        <v>29</v>
      </c>
      <c r="CK210" s="21">
        <v>31</v>
      </c>
      <c r="CL210" s="21">
        <v>21</v>
      </c>
      <c r="CM210" s="21">
        <v>10</v>
      </c>
      <c r="CN210" s="21">
        <v>1</v>
      </c>
      <c r="CO210" s="21">
        <v>50</v>
      </c>
      <c r="CP210" s="21">
        <v>56</v>
      </c>
      <c r="CQ210" s="21">
        <v>0</v>
      </c>
      <c r="CR210" s="21">
        <v>12531</v>
      </c>
      <c r="CS210" s="21">
        <v>28974</v>
      </c>
      <c r="CT210" s="21">
        <v>27014</v>
      </c>
      <c r="CU210" s="21">
        <v>22053</v>
      </c>
      <c r="CV210" s="21">
        <v>16182</v>
      </c>
      <c r="CW210" s="21">
        <v>22627</v>
      </c>
      <c r="CX210" s="21">
        <v>65638</v>
      </c>
      <c r="CY210" s="21">
        <v>63743</v>
      </c>
      <c r="CZ210" s="19">
        <v>344</v>
      </c>
      <c r="DA210" t="s">
        <v>8322</v>
      </c>
      <c r="DB210" t="s">
        <v>8481</v>
      </c>
      <c r="DD210">
        <v>7.8439985567042658</v>
      </c>
      <c r="DE210">
        <v>8.5316432554313053</v>
      </c>
      <c r="DF210">
        <v>0.68764469872703948</v>
      </c>
    </row>
    <row r="211" spans="1:110" x14ac:dyDescent="0.25">
      <c r="A211" t="s">
        <v>1431</v>
      </c>
      <c r="B211" t="s">
        <v>3121</v>
      </c>
      <c r="C211" t="s">
        <v>696</v>
      </c>
      <c r="D211" t="s">
        <v>150</v>
      </c>
      <c r="E211" s="17">
        <v>62658</v>
      </c>
      <c r="F211" s="17">
        <v>63405</v>
      </c>
      <c r="G211" s="17">
        <v>64034</v>
      </c>
      <c r="H211" s="17">
        <v>65076</v>
      </c>
      <c r="I211" s="17">
        <v>65843</v>
      </c>
      <c r="J211" s="17">
        <v>66728</v>
      </c>
      <c r="K211" s="17">
        <v>67945</v>
      </c>
      <c r="L211" s="17">
        <v>69567</v>
      </c>
      <c r="M211" s="17">
        <v>70695</v>
      </c>
      <c r="N211" s="17">
        <v>71520</v>
      </c>
      <c r="O211" s="17">
        <v>72041</v>
      </c>
      <c r="P211" s="17">
        <v>72763</v>
      </c>
      <c r="Q211" s="17">
        <v>73526</v>
      </c>
      <c r="R211" s="17">
        <v>74160</v>
      </c>
      <c r="S211" s="17">
        <v>75064</v>
      </c>
      <c r="T211" s="17">
        <v>75614</v>
      </c>
      <c r="U211" s="18">
        <v>48</v>
      </c>
      <c r="V211" s="18">
        <v>60</v>
      </c>
      <c r="W211" s="18">
        <v>55</v>
      </c>
      <c r="X211" s="18">
        <v>38</v>
      </c>
      <c r="Y211" s="18">
        <v>60</v>
      </c>
      <c r="Z211" s="18">
        <v>86</v>
      </c>
      <c r="AA211" s="18">
        <v>185</v>
      </c>
      <c r="AB211" s="18">
        <v>201</v>
      </c>
      <c r="AC211" s="18">
        <v>248</v>
      </c>
      <c r="AD211" s="18">
        <v>299</v>
      </c>
      <c r="AE211" s="18">
        <v>313</v>
      </c>
      <c r="AF211" s="18">
        <v>237</v>
      </c>
      <c r="AG211" s="18">
        <v>207</v>
      </c>
      <c r="AH211" s="18">
        <v>210</v>
      </c>
      <c r="AI211" s="18">
        <v>199</v>
      </c>
      <c r="AJ211" s="18">
        <v>133</v>
      </c>
      <c r="AK211" s="23">
        <v>7.6606339174566696</v>
      </c>
      <c r="AL211" s="23">
        <v>9.4629761059853319</v>
      </c>
      <c r="AM211" s="23">
        <v>8.5891869944092196</v>
      </c>
      <c r="AN211" s="23">
        <v>5.8393263261417419</v>
      </c>
      <c r="AO211" s="23">
        <v>9.112586000030376</v>
      </c>
      <c r="AP211" s="23">
        <v>12.888142908524157</v>
      </c>
      <c r="AQ211" s="23">
        <v>27.227904923099569</v>
      </c>
      <c r="AR211" s="23">
        <v>28.893009616628575</v>
      </c>
      <c r="AS211" s="23">
        <v>35.080274418275692</v>
      </c>
      <c r="AT211" s="23">
        <v>41.806487695749439</v>
      </c>
      <c r="AU211" s="23">
        <v>43.447481295373471</v>
      </c>
      <c r="AV211" s="23">
        <v>32.57149925099295</v>
      </c>
      <c r="AW211" s="23">
        <v>28.153306313412944</v>
      </c>
      <c r="AX211" s="23">
        <v>28.317152103559874</v>
      </c>
      <c r="AY211" s="23">
        <v>26.510710860066077</v>
      </c>
      <c r="AZ211" s="23">
        <v>17.589335308276244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2</v>
      </c>
      <c r="BJ211" s="20">
        <v>10</v>
      </c>
      <c r="BK211" s="20">
        <v>15</v>
      </c>
      <c r="BL211" s="20">
        <v>23</v>
      </c>
      <c r="BM211" s="20">
        <v>10</v>
      </c>
      <c r="BN211" s="20">
        <v>4</v>
      </c>
      <c r="BO211" s="20">
        <v>0</v>
      </c>
      <c r="BP211" s="20">
        <v>2</v>
      </c>
      <c r="BQ211" s="20">
        <v>22</v>
      </c>
      <c r="BR211" s="20">
        <v>19</v>
      </c>
      <c r="BS211" s="20">
        <v>16</v>
      </c>
      <c r="BT211" s="20">
        <v>6</v>
      </c>
      <c r="BU211" s="20">
        <v>4</v>
      </c>
      <c r="BV211" s="16">
        <v>3397</v>
      </c>
      <c r="BW211" s="16">
        <v>6112</v>
      </c>
      <c r="BX211" s="16">
        <v>6791</v>
      </c>
      <c r="BY211" s="16">
        <v>7259</v>
      </c>
      <c r="BZ211" s="16">
        <v>5577</v>
      </c>
      <c r="CA211" s="16">
        <v>9598</v>
      </c>
      <c r="CB211" s="16">
        <v>3687</v>
      </c>
      <c r="CC211" s="16">
        <v>5850</v>
      </c>
      <c r="CD211" s="16">
        <v>6648</v>
      </c>
      <c r="CE211" s="16">
        <v>7182</v>
      </c>
      <c r="CF211" s="16">
        <v>5512</v>
      </c>
      <c r="CG211" s="16">
        <v>8001</v>
      </c>
      <c r="CH211" s="21">
        <v>4</v>
      </c>
      <c r="CI211" s="21">
        <v>32</v>
      </c>
      <c r="CJ211" s="21">
        <v>34</v>
      </c>
      <c r="CK211" s="21">
        <v>39</v>
      </c>
      <c r="CL211" s="21">
        <v>16</v>
      </c>
      <c r="CM211" s="21">
        <v>8</v>
      </c>
      <c r="CN211" s="21">
        <v>0</v>
      </c>
      <c r="CO211" s="21">
        <v>64</v>
      </c>
      <c r="CP211" s="21">
        <v>69</v>
      </c>
      <c r="CQ211" s="21">
        <v>0</v>
      </c>
      <c r="CR211" s="21">
        <v>7084</v>
      </c>
      <c r="CS211" s="21">
        <v>11962</v>
      </c>
      <c r="CT211" s="21">
        <v>13439</v>
      </c>
      <c r="CU211" s="21">
        <v>14441</v>
      </c>
      <c r="CV211" s="21">
        <v>11089</v>
      </c>
      <c r="CW211" s="21">
        <v>17599</v>
      </c>
      <c r="CX211" s="21">
        <v>38734</v>
      </c>
      <c r="CY211" s="21">
        <v>36880</v>
      </c>
      <c r="CZ211" s="19">
        <v>159</v>
      </c>
      <c r="DA211" t="s">
        <v>8137</v>
      </c>
      <c r="DB211" t="s">
        <v>9</v>
      </c>
      <c r="DD211">
        <v>17.35357917570499</v>
      </c>
      <c r="DE211">
        <v>17.813806991273815</v>
      </c>
      <c r="DF211">
        <v>0.46022781556882464</v>
      </c>
    </row>
    <row r="212" spans="1:110" x14ac:dyDescent="0.25">
      <c r="A212" t="s">
        <v>482</v>
      </c>
      <c r="B212" t="s">
        <v>3113</v>
      </c>
      <c r="C212" t="s">
        <v>481</v>
      </c>
      <c r="D212" t="s">
        <v>51</v>
      </c>
      <c r="E212" s="17">
        <v>107055</v>
      </c>
      <c r="F212" s="17">
        <v>107915</v>
      </c>
      <c r="G212" s="17">
        <v>108874</v>
      </c>
      <c r="H212" s="17">
        <v>109977</v>
      </c>
      <c r="I212" s="17">
        <v>111091</v>
      </c>
      <c r="J212" s="17">
        <v>112283</v>
      </c>
      <c r="K212" s="17">
        <v>114152</v>
      </c>
      <c r="L212" s="17">
        <v>115579</v>
      </c>
      <c r="M212" s="17">
        <v>116925</v>
      </c>
      <c r="N212" s="17">
        <v>117923</v>
      </c>
      <c r="O212" s="17">
        <v>118638</v>
      </c>
      <c r="P212" s="17">
        <v>119665</v>
      </c>
      <c r="Q212" s="17">
        <v>120215</v>
      </c>
      <c r="R212" s="17">
        <v>120653</v>
      </c>
      <c r="S212" s="17">
        <v>121242</v>
      </c>
      <c r="T212" s="17">
        <v>121884</v>
      </c>
      <c r="U212" s="18">
        <v>79</v>
      </c>
      <c r="V212" s="18">
        <v>93</v>
      </c>
      <c r="W212" s="18">
        <v>83</v>
      </c>
      <c r="X212" s="18">
        <v>149</v>
      </c>
      <c r="Y212" s="18">
        <v>133</v>
      </c>
      <c r="Z212" s="18">
        <v>192</v>
      </c>
      <c r="AA212" s="18">
        <v>291</v>
      </c>
      <c r="AB212" s="18">
        <v>297</v>
      </c>
      <c r="AC212" s="18">
        <v>270</v>
      </c>
      <c r="AD212" s="18">
        <v>329</v>
      </c>
      <c r="AE212" s="18">
        <v>336</v>
      </c>
      <c r="AF212" s="18">
        <v>311</v>
      </c>
      <c r="AG212" s="18">
        <v>326</v>
      </c>
      <c r="AH212" s="18">
        <v>319</v>
      </c>
      <c r="AI212" s="18">
        <v>307</v>
      </c>
      <c r="AJ212" s="18">
        <v>215</v>
      </c>
      <c r="AK212" s="23">
        <v>7.3793844285647561</v>
      </c>
      <c r="AL212" s="23">
        <v>8.6178937126442108</v>
      </c>
      <c r="AM212" s="23">
        <v>7.6234913753513229</v>
      </c>
      <c r="AN212" s="23">
        <v>13.54828736917719</v>
      </c>
      <c r="AO212" s="23">
        <v>11.972166962220161</v>
      </c>
      <c r="AP212" s="23">
        <v>17.099649991539238</v>
      </c>
      <c r="AQ212" s="23">
        <v>25.492326021445091</v>
      </c>
      <c r="AR212" s="23">
        <v>25.696709609877225</v>
      </c>
      <c r="AS212" s="23">
        <v>23.091725465041691</v>
      </c>
      <c r="AT212" s="23">
        <v>27.899561578318053</v>
      </c>
      <c r="AU212" s="23">
        <v>28.321448439791634</v>
      </c>
      <c r="AV212" s="23">
        <v>25.989219905569716</v>
      </c>
      <c r="AW212" s="23">
        <v>27.118080106475897</v>
      </c>
      <c r="AX212" s="23">
        <v>26.439458612715804</v>
      </c>
      <c r="AY212" s="23">
        <v>25.321258309826629</v>
      </c>
      <c r="AZ212" s="23">
        <v>17.639723015326048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2</v>
      </c>
      <c r="BI212" s="20">
        <v>3</v>
      </c>
      <c r="BJ212" s="20">
        <v>17</v>
      </c>
      <c r="BK212" s="20">
        <v>27</v>
      </c>
      <c r="BL212" s="20">
        <v>26</v>
      </c>
      <c r="BM212" s="20">
        <v>13</v>
      </c>
      <c r="BN212" s="20">
        <v>6</v>
      </c>
      <c r="BO212" s="20">
        <v>0</v>
      </c>
      <c r="BP212" s="20">
        <v>7</v>
      </c>
      <c r="BQ212" s="20">
        <v>22</v>
      </c>
      <c r="BR212" s="20">
        <v>37</v>
      </c>
      <c r="BS212" s="20">
        <v>31</v>
      </c>
      <c r="BT212" s="20">
        <v>11</v>
      </c>
      <c r="BU212" s="20">
        <v>13</v>
      </c>
      <c r="BV212" s="16">
        <v>4909</v>
      </c>
      <c r="BW212" s="16">
        <v>8419</v>
      </c>
      <c r="BX212" s="16">
        <v>8313</v>
      </c>
      <c r="BY212" s="16">
        <v>10604</v>
      </c>
      <c r="BZ212" s="16">
        <v>10152</v>
      </c>
      <c r="CA212" s="16">
        <v>20390</v>
      </c>
      <c r="CB212" s="16">
        <v>5546</v>
      </c>
      <c r="CC212" s="16">
        <v>8570</v>
      </c>
      <c r="CD212" s="16">
        <v>7932</v>
      </c>
      <c r="CE212" s="16">
        <v>10199</v>
      </c>
      <c r="CF212" s="16">
        <v>9332</v>
      </c>
      <c r="CG212" s="16">
        <v>17518</v>
      </c>
      <c r="CH212" s="21">
        <v>10</v>
      </c>
      <c r="CI212" s="21">
        <v>39</v>
      </c>
      <c r="CJ212" s="21">
        <v>64</v>
      </c>
      <c r="CK212" s="21">
        <v>57</v>
      </c>
      <c r="CL212" s="21">
        <v>24</v>
      </c>
      <c r="CM212" s="21">
        <v>19</v>
      </c>
      <c r="CN212" s="21">
        <v>2</v>
      </c>
      <c r="CO212" s="21">
        <v>94</v>
      </c>
      <c r="CP212" s="21">
        <v>121</v>
      </c>
      <c r="CQ212" s="21">
        <v>0</v>
      </c>
      <c r="CR212" s="21">
        <v>10455</v>
      </c>
      <c r="CS212" s="21">
        <v>16989</v>
      </c>
      <c r="CT212" s="21">
        <v>16245</v>
      </c>
      <c r="CU212" s="21">
        <v>20803</v>
      </c>
      <c r="CV212" s="21">
        <v>19484</v>
      </c>
      <c r="CW212" s="21">
        <v>37908</v>
      </c>
      <c r="CX212" s="21">
        <v>62787</v>
      </c>
      <c r="CY212" s="21">
        <v>59097</v>
      </c>
      <c r="CZ212" s="19">
        <v>158</v>
      </c>
      <c r="DA212" t="s">
        <v>8136</v>
      </c>
      <c r="DB212" t="s">
        <v>9</v>
      </c>
      <c r="DD212">
        <v>15.906052760715435</v>
      </c>
      <c r="DE212">
        <v>19.271505247901636</v>
      </c>
      <c r="DF212">
        <v>3.3654524871862019</v>
      </c>
    </row>
    <row r="213" spans="1:110" x14ac:dyDescent="0.25">
      <c r="A213" t="s">
        <v>1213</v>
      </c>
      <c r="B213" t="s">
        <v>2932</v>
      </c>
      <c r="C213" t="s">
        <v>58</v>
      </c>
      <c r="D213" t="s">
        <v>211</v>
      </c>
      <c r="E213" s="17">
        <v>191503</v>
      </c>
      <c r="F213" s="17">
        <v>190316</v>
      </c>
      <c r="G213" s="17">
        <v>190953</v>
      </c>
      <c r="H213" s="17">
        <v>192868</v>
      </c>
      <c r="I213" s="17">
        <v>195895</v>
      </c>
      <c r="J213" s="17">
        <v>198529</v>
      </c>
      <c r="K213" s="17">
        <v>199231</v>
      </c>
      <c r="L213" s="17">
        <v>199695</v>
      </c>
      <c r="M213" s="17">
        <v>201009</v>
      </c>
      <c r="N213" s="17">
        <v>201151</v>
      </c>
      <c r="O213" s="17">
        <v>201654</v>
      </c>
      <c r="P213" s="17">
        <v>201406</v>
      </c>
      <c r="Q213" s="17">
        <v>202330</v>
      </c>
      <c r="R213" s="17">
        <v>202325</v>
      </c>
      <c r="S213" s="17">
        <v>202298</v>
      </c>
      <c r="T213" s="17">
        <v>203386</v>
      </c>
      <c r="U213" s="18">
        <v>257</v>
      </c>
      <c r="V213" s="18">
        <v>238</v>
      </c>
      <c r="W213" s="18">
        <v>288</v>
      </c>
      <c r="X213" s="18">
        <v>276</v>
      </c>
      <c r="Y213" s="18">
        <v>387</v>
      </c>
      <c r="Z213" s="18">
        <v>544</v>
      </c>
      <c r="AA213" s="18">
        <v>787</v>
      </c>
      <c r="AB213" s="18">
        <v>774</v>
      </c>
      <c r="AC213" s="18">
        <v>836</v>
      </c>
      <c r="AD213" s="18">
        <v>1063</v>
      </c>
      <c r="AE213" s="18">
        <v>1062</v>
      </c>
      <c r="AF213" s="18">
        <v>974</v>
      </c>
      <c r="AG213" s="18">
        <v>881</v>
      </c>
      <c r="AH213" s="18">
        <v>801</v>
      </c>
      <c r="AI213" s="18">
        <v>803</v>
      </c>
      <c r="AJ213" s="18">
        <v>746</v>
      </c>
      <c r="AK213" s="23">
        <v>13.420155297828233</v>
      </c>
      <c r="AL213" s="23">
        <v>12.505517139914668</v>
      </c>
      <c r="AM213" s="23">
        <v>15.082245369279351</v>
      </c>
      <c r="AN213" s="23">
        <v>14.310305493912935</v>
      </c>
      <c r="AO213" s="23">
        <v>19.75548125271191</v>
      </c>
      <c r="AP213" s="23">
        <v>27.401538314301689</v>
      </c>
      <c r="AQ213" s="23">
        <v>39.501884746851644</v>
      </c>
      <c r="AR213" s="23">
        <v>38.759107639149704</v>
      </c>
      <c r="AS213" s="23">
        <v>41.590177554238871</v>
      </c>
      <c r="AT213" s="23">
        <v>52.845872006602008</v>
      </c>
      <c r="AU213" s="23">
        <v>52.66446487547978</v>
      </c>
      <c r="AV213" s="23">
        <v>48.360028996157013</v>
      </c>
      <c r="AW213" s="23">
        <v>43.542727227796178</v>
      </c>
      <c r="AX213" s="23">
        <v>39.589768936117629</v>
      </c>
      <c r="AY213" s="23">
        <v>39.693916894877852</v>
      </c>
      <c r="AZ213" s="23">
        <v>36.679024121620962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1</v>
      </c>
      <c r="BI213" s="20">
        <v>16</v>
      </c>
      <c r="BJ213" s="20">
        <v>75</v>
      </c>
      <c r="BK213" s="20">
        <v>88</v>
      </c>
      <c r="BL213" s="20">
        <v>71</v>
      </c>
      <c r="BM213" s="20">
        <v>44</v>
      </c>
      <c r="BN213" s="20">
        <v>32</v>
      </c>
      <c r="BO213" s="20">
        <v>0</v>
      </c>
      <c r="BP213" s="20">
        <v>36</v>
      </c>
      <c r="BQ213" s="20">
        <v>101</v>
      </c>
      <c r="BR213" s="20">
        <v>114</v>
      </c>
      <c r="BS213" s="20">
        <v>93</v>
      </c>
      <c r="BT213" s="20">
        <v>51</v>
      </c>
      <c r="BU213" s="20">
        <v>24</v>
      </c>
      <c r="BV213" s="16">
        <v>14625</v>
      </c>
      <c r="BW213" s="16">
        <v>20088</v>
      </c>
      <c r="BX213" s="16">
        <v>15520</v>
      </c>
      <c r="BY213" s="16">
        <v>16940</v>
      </c>
      <c r="BZ213" s="16">
        <v>13899</v>
      </c>
      <c r="CA213" s="16">
        <v>20813</v>
      </c>
      <c r="CB213" s="16">
        <v>15513</v>
      </c>
      <c r="CC213" s="16">
        <v>20731</v>
      </c>
      <c r="CD213" s="16">
        <v>16761</v>
      </c>
      <c r="CE213" s="16">
        <v>17305</v>
      </c>
      <c r="CF213" s="16">
        <v>13860</v>
      </c>
      <c r="CG213" s="16">
        <v>17331</v>
      </c>
      <c r="CH213" s="21">
        <v>52</v>
      </c>
      <c r="CI213" s="21">
        <v>176</v>
      </c>
      <c r="CJ213" s="21">
        <v>202</v>
      </c>
      <c r="CK213" s="21">
        <v>164</v>
      </c>
      <c r="CL213" s="21">
        <v>95</v>
      </c>
      <c r="CM213" s="21">
        <v>56</v>
      </c>
      <c r="CN213" s="21">
        <v>1</v>
      </c>
      <c r="CO213" s="21">
        <v>327</v>
      </c>
      <c r="CP213" s="21">
        <v>419</v>
      </c>
      <c r="CQ213" s="21">
        <v>0</v>
      </c>
      <c r="CR213" s="21">
        <v>30138</v>
      </c>
      <c r="CS213" s="21">
        <v>40819</v>
      </c>
      <c r="CT213" s="21">
        <v>32281</v>
      </c>
      <c r="CU213" s="21">
        <v>34245</v>
      </c>
      <c r="CV213" s="21">
        <v>27759</v>
      </c>
      <c r="CW213" s="21">
        <v>38144</v>
      </c>
      <c r="CX213" s="21">
        <v>101885</v>
      </c>
      <c r="CY213" s="21">
        <v>101501</v>
      </c>
      <c r="CZ213" s="19">
        <v>2</v>
      </c>
      <c r="DA213" t="s">
        <v>1339</v>
      </c>
      <c r="DB213" t="s">
        <v>8480</v>
      </c>
      <c r="DD213">
        <v>32.216431365208223</v>
      </c>
      <c r="DE213">
        <v>41.124797565883107</v>
      </c>
      <c r="DF213">
        <v>8.9083662006748838</v>
      </c>
    </row>
    <row r="214" spans="1:110" x14ac:dyDescent="0.25">
      <c r="A214" t="s">
        <v>1295</v>
      </c>
      <c r="B214" t="s">
        <v>3263</v>
      </c>
      <c r="C214" t="s">
        <v>3369</v>
      </c>
      <c r="D214" t="s">
        <v>355</v>
      </c>
      <c r="E214" s="17">
        <v>116302</v>
      </c>
      <c r="F214" s="17">
        <v>117931</v>
      </c>
      <c r="G214" s="17">
        <v>118639</v>
      </c>
      <c r="H214" s="17">
        <v>118933</v>
      </c>
      <c r="I214" s="17">
        <v>120264</v>
      </c>
      <c r="J214" s="17">
        <v>121389</v>
      </c>
      <c r="K214" s="17">
        <v>122443</v>
      </c>
      <c r="L214" s="17">
        <v>122640</v>
      </c>
      <c r="M214" s="17">
        <v>123767</v>
      </c>
      <c r="N214" s="17">
        <v>124552</v>
      </c>
      <c r="O214" s="17">
        <v>125399</v>
      </c>
      <c r="P214" s="17">
        <v>126574</v>
      </c>
      <c r="Q214" s="17">
        <v>128989</v>
      </c>
      <c r="R214" s="17">
        <v>131100</v>
      </c>
      <c r="S214" s="17">
        <v>133198</v>
      </c>
      <c r="T214" s="17">
        <v>135970</v>
      </c>
      <c r="U214" s="18">
        <v>54</v>
      </c>
      <c r="V214" s="18">
        <v>39</v>
      </c>
      <c r="W214" s="18">
        <v>62</v>
      </c>
      <c r="X214" s="18">
        <v>55</v>
      </c>
      <c r="Y214" s="18">
        <v>97</v>
      </c>
      <c r="Z214" s="18">
        <v>126</v>
      </c>
      <c r="AA214" s="18">
        <v>247</v>
      </c>
      <c r="AB214" s="18">
        <v>190</v>
      </c>
      <c r="AC214" s="18">
        <v>190</v>
      </c>
      <c r="AD214" s="18">
        <v>238</v>
      </c>
      <c r="AE214" s="18">
        <v>221</v>
      </c>
      <c r="AF214" s="18">
        <v>166</v>
      </c>
      <c r="AG214" s="18">
        <v>165</v>
      </c>
      <c r="AH214" s="18">
        <v>167</v>
      </c>
      <c r="AI214" s="18">
        <v>136</v>
      </c>
      <c r="AJ214" s="18">
        <v>115</v>
      </c>
      <c r="AK214" s="23">
        <v>4.6430843837595228</v>
      </c>
      <c r="AL214" s="23">
        <v>3.3070185108241259</v>
      </c>
      <c r="AM214" s="23">
        <v>5.2259375079021231</v>
      </c>
      <c r="AN214" s="23">
        <v>4.6244524227926647</v>
      </c>
      <c r="AO214" s="23">
        <v>8.0655890374509411</v>
      </c>
      <c r="AP214" s="23">
        <v>10.37985319921904</v>
      </c>
      <c r="AQ214" s="23">
        <v>20.1726517644945</v>
      </c>
      <c r="AR214" s="23">
        <v>15.492498369210697</v>
      </c>
      <c r="AS214" s="23">
        <v>15.351426470707054</v>
      </c>
      <c r="AT214" s="23">
        <v>19.108484809557453</v>
      </c>
      <c r="AU214" s="23">
        <v>17.623745005941036</v>
      </c>
      <c r="AV214" s="23">
        <v>13.114857711694345</v>
      </c>
      <c r="AW214" s="23">
        <v>12.791788447076883</v>
      </c>
      <c r="AX214" s="23">
        <v>12.738367658276125</v>
      </c>
      <c r="AY214" s="23">
        <v>10.210363518971755</v>
      </c>
      <c r="AZ214" s="23">
        <v>8.457748032654262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20">
        <v>16</v>
      </c>
      <c r="BK214" s="20">
        <v>16</v>
      </c>
      <c r="BL214" s="20">
        <v>16</v>
      </c>
      <c r="BM214" s="20">
        <v>17</v>
      </c>
      <c r="BN214" s="20">
        <v>4</v>
      </c>
      <c r="BO214" s="20">
        <v>0</v>
      </c>
      <c r="BP214" s="20">
        <v>3</v>
      </c>
      <c r="BQ214" s="20">
        <v>7</v>
      </c>
      <c r="BR214" s="20">
        <v>12</v>
      </c>
      <c r="BS214" s="20">
        <v>11</v>
      </c>
      <c r="BT214" s="20">
        <v>6</v>
      </c>
      <c r="BU214" s="20">
        <v>7</v>
      </c>
      <c r="BV214" s="16">
        <v>8970</v>
      </c>
      <c r="BW214" s="16">
        <v>14277</v>
      </c>
      <c r="BX214" s="16">
        <v>13850</v>
      </c>
      <c r="BY214" s="16">
        <v>11430</v>
      </c>
      <c r="BZ214" s="16">
        <v>8171</v>
      </c>
      <c r="CA214" s="16">
        <v>12744</v>
      </c>
      <c r="CB214" s="16">
        <v>8538</v>
      </c>
      <c r="CC214" s="16">
        <v>14162</v>
      </c>
      <c r="CD214" s="16">
        <v>14001</v>
      </c>
      <c r="CE214" s="16">
        <v>11379</v>
      </c>
      <c r="CF214" s="16">
        <v>8208</v>
      </c>
      <c r="CG214" s="16">
        <v>10240</v>
      </c>
      <c r="CH214" s="21">
        <v>3</v>
      </c>
      <c r="CI214" s="21">
        <v>23</v>
      </c>
      <c r="CJ214" s="21">
        <v>28</v>
      </c>
      <c r="CK214" s="21">
        <v>27</v>
      </c>
      <c r="CL214" s="21">
        <v>23</v>
      </c>
      <c r="CM214" s="21">
        <v>11</v>
      </c>
      <c r="CN214" s="21">
        <v>0</v>
      </c>
      <c r="CO214" s="21">
        <v>69</v>
      </c>
      <c r="CP214" s="21">
        <v>46</v>
      </c>
      <c r="CQ214" s="21">
        <v>0</v>
      </c>
      <c r="CR214" s="21">
        <v>17508</v>
      </c>
      <c r="CS214" s="21">
        <v>28439</v>
      </c>
      <c r="CT214" s="21">
        <v>27851</v>
      </c>
      <c r="CU214" s="21">
        <v>22809</v>
      </c>
      <c r="CV214" s="21">
        <v>16379</v>
      </c>
      <c r="CW214" s="21">
        <v>22984</v>
      </c>
      <c r="CX214" s="21">
        <v>69442</v>
      </c>
      <c r="CY214" s="21">
        <v>66528</v>
      </c>
      <c r="CZ214" s="19">
        <v>340</v>
      </c>
      <c r="DA214" t="s">
        <v>8318</v>
      </c>
      <c r="DB214" t="s">
        <v>8481</v>
      </c>
      <c r="DD214">
        <v>10.371572871572871</v>
      </c>
      <c r="DE214">
        <v>6.6242331730076893</v>
      </c>
      <c r="DF214">
        <v>-3.7473396985651819</v>
      </c>
    </row>
    <row r="215" spans="1:110" x14ac:dyDescent="0.25">
      <c r="A215" t="s">
        <v>228</v>
      </c>
      <c r="B215" t="s">
        <v>3239</v>
      </c>
      <c r="C215" t="s">
        <v>3367</v>
      </c>
      <c r="D215" t="s">
        <v>211</v>
      </c>
      <c r="E215" s="17">
        <v>292857</v>
      </c>
      <c r="F215" s="17">
        <v>294797</v>
      </c>
      <c r="G215" s="17">
        <v>297641</v>
      </c>
      <c r="H215" s="17">
        <v>299998</v>
      </c>
      <c r="I215" s="17">
        <v>303003</v>
      </c>
      <c r="J215" s="17">
        <v>306197</v>
      </c>
      <c r="K215" s="17">
        <v>309705</v>
      </c>
      <c r="L215" s="17">
        <v>312811</v>
      </c>
      <c r="M215" s="17">
        <v>315995</v>
      </c>
      <c r="N215" s="17">
        <v>318849</v>
      </c>
      <c r="O215" s="17">
        <v>322136</v>
      </c>
      <c r="P215" s="17">
        <v>326107</v>
      </c>
      <c r="Q215" s="17">
        <v>328177</v>
      </c>
      <c r="R215" s="17">
        <v>330310</v>
      </c>
      <c r="S215" s="17">
        <v>332672</v>
      </c>
      <c r="T215" s="17">
        <v>335551</v>
      </c>
      <c r="U215" s="18">
        <v>236</v>
      </c>
      <c r="V215" s="18">
        <v>247</v>
      </c>
      <c r="W215" s="18">
        <v>208</v>
      </c>
      <c r="X215" s="18">
        <v>288</v>
      </c>
      <c r="Y215" s="18">
        <v>296</v>
      </c>
      <c r="Z215" s="18">
        <v>426</v>
      </c>
      <c r="AA215" s="18">
        <v>743</v>
      </c>
      <c r="AB215" s="18">
        <v>685</v>
      </c>
      <c r="AC215" s="18">
        <v>744</v>
      </c>
      <c r="AD215" s="18">
        <v>993</v>
      </c>
      <c r="AE215" s="18">
        <v>990</v>
      </c>
      <c r="AF215" s="18">
        <v>1007</v>
      </c>
      <c r="AG215" s="18">
        <v>917</v>
      </c>
      <c r="AH215" s="18">
        <v>785</v>
      </c>
      <c r="AI215" s="18">
        <v>810</v>
      </c>
      <c r="AJ215" s="18">
        <v>634</v>
      </c>
      <c r="AK215" s="23">
        <v>8.0585405163612265</v>
      </c>
      <c r="AL215" s="23">
        <v>8.3786470011567289</v>
      </c>
      <c r="AM215" s="23">
        <v>6.9882845441320249</v>
      </c>
      <c r="AN215" s="23">
        <v>9.60006400042667</v>
      </c>
      <c r="AO215" s="23">
        <v>9.7688801761038668</v>
      </c>
      <c r="AP215" s="23">
        <v>13.912611815269255</v>
      </c>
      <c r="AQ215" s="23">
        <v>23.990571673043704</v>
      </c>
      <c r="AR215" s="23">
        <v>21.898206904488656</v>
      </c>
      <c r="AS215" s="23">
        <v>23.544676339815503</v>
      </c>
      <c r="AT215" s="23">
        <v>31.143268443683375</v>
      </c>
      <c r="AU215" s="23">
        <v>30.732361487073785</v>
      </c>
      <c r="AV215" s="23">
        <v>30.879435277378285</v>
      </c>
      <c r="AW215" s="23">
        <v>27.942238487157844</v>
      </c>
      <c r="AX215" s="23">
        <v>23.765553570887953</v>
      </c>
      <c r="AY215" s="23">
        <v>24.348307041169679</v>
      </c>
      <c r="AZ215" s="23">
        <v>18.894296247068255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2</v>
      </c>
      <c r="BI215" s="20">
        <v>8</v>
      </c>
      <c r="BJ215" s="20">
        <v>54</v>
      </c>
      <c r="BK215" s="20">
        <v>94</v>
      </c>
      <c r="BL215" s="20">
        <v>99</v>
      </c>
      <c r="BM215" s="20">
        <v>46</v>
      </c>
      <c r="BN215" s="20">
        <v>14</v>
      </c>
      <c r="BO215" s="20">
        <v>2</v>
      </c>
      <c r="BP215" s="20">
        <v>17</v>
      </c>
      <c r="BQ215" s="20">
        <v>68</v>
      </c>
      <c r="BR215" s="20">
        <v>93</v>
      </c>
      <c r="BS215" s="20">
        <v>87</v>
      </c>
      <c r="BT215" s="20">
        <v>37</v>
      </c>
      <c r="BU215" s="20">
        <v>13</v>
      </c>
      <c r="BV215" s="16">
        <v>19421</v>
      </c>
      <c r="BW215" s="16">
        <v>28325</v>
      </c>
      <c r="BX215" s="16">
        <v>28135</v>
      </c>
      <c r="BY215" s="16">
        <v>30122</v>
      </c>
      <c r="BZ215" s="16">
        <v>24416</v>
      </c>
      <c r="CA215" s="16">
        <v>40219</v>
      </c>
      <c r="CB215" s="16">
        <v>20820</v>
      </c>
      <c r="CC215" s="16">
        <v>27894</v>
      </c>
      <c r="CD215" s="16">
        <v>28103</v>
      </c>
      <c r="CE215" s="16">
        <v>30643</v>
      </c>
      <c r="CF215" s="16">
        <v>24494</v>
      </c>
      <c r="CG215" s="16">
        <v>32959</v>
      </c>
      <c r="CH215" s="21">
        <v>25</v>
      </c>
      <c r="CI215" s="21">
        <v>122</v>
      </c>
      <c r="CJ215" s="21">
        <v>187</v>
      </c>
      <c r="CK215" s="21">
        <v>186</v>
      </c>
      <c r="CL215" s="21">
        <v>83</v>
      </c>
      <c r="CM215" s="21">
        <v>27</v>
      </c>
      <c r="CN215" s="21">
        <v>4</v>
      </c>
      <c r="CO215" s="21">
        <v>317</v>
      </c>
      <c r="CP215" s="21">
        <v>317</v>
      </c>
      <c r="CQ215" s="21">
        <v>0</v>
      </c>
      <c r="CR215" s="21">
        <v>40241</v>
      </c>
      <c r="CS215" s="21">
        <v>56219</v>
      </c>
      <c r="CT215" s="21">
        <v>56238</v>
      </c>
      <c r="CU215" s="21">
        <v>60765</v>
      </c>
      <c r="CV215" s="21">
        <v>48910</v>
      </c>
      <c r="CW215" s="21">
        <v>73178</v>
      </c>
      <c r="CX215" s="21">
        <v>170638</v>
      </c>
      <c r="CY215" s="21">
        <v>164913</v>
      </c>
      <c r="CZ215" s="19">
        <v>127</v>
      </c>
      <c r="DA215" t="s">
        <v>8105</v>
      </c>
      <c r="DB215" t="s">
        <v>9</v>
      </c>
      <c r="DD215">
        <v>19.222256583774477</v>
      </c>
      <c r="DE215">
        <v>18.57733916243744</v>
      </c>
      <c r="DF215">
        <v>-0.64491742133703767</v>
      </c>
    </row>
    <row r="216" spans="1:110" x14ac:dyDescent="0.25">
      <c r="A216" t="s">
        <v>1328</v>
      </c>
      <c r="B216" t="s">
        <v>3217</v>
      </c>
      <c r="C216" t="s">
        <v>3363</v>
      </c>
      <c r="D216" t="s">
        <v>199</v>
      </c>
      <c r="E216" s="17">
        <v>111467</v>
      </c>
      <c r="F216" s="17">
        <v>111980</v>
      </c>
      <c r="G216" s="17">
        <v>112173</v>
      </c>
      <c r="H216" s="17">
        <v>112301</v>
      </c>
      <c r="I216" s="17">
        <v>112510</v>
      </c>
      <c r="J216" s="17">
        <v>112768</v>
      </c>
      <c r="K216" s="17">
        <v>113145</v>
      </c>
      <c r="L216" s="17">
        <v>113159</v>
      </c>
      <c r="M216" s="17">
        <v>113355</v>
      </c>
      <c r="N216" s="17">
        <v>113317</v>
      </c>
      <c r="O216" s="17">
        <v>113295</v>
      </c>
      <c r="P216" s="17">
        <v>113222</v>
      </c>
      <c r="Q216" s="17">
        <v>113472</v>
      </c>
      <c r="R216" s="17">
        <v>113703</v>
      </c>
      <c r="S216" s="17">
        <v>114160</v>
      </c>
      <c r="T216" s="17">
        <v>114745</v>
      </c>
      <c r="U216" s="18">
        <v>45</v>
      </c>
      <c r="V216" s="18">
        <v>52</v>
      </c>
      <c r="W216" s="18">
        <v>62</v>
      </c>
      <c r="X216" s="18">
        <v>51</v>
      </c>
      <c r="Y216" s="18">
        <v>74</v>
      </c>
      <c r="Z216" s="18">
        <v>133</v>
      </c>
      <c r="AA216" s="18">
        <v>273</v>
      </c>
      <c r="AB216" s="18">
        <v>247</v>
      </c>
      <c r="AC216" s="18">
        <v>336</v>
      </c>
      <c r="AD216" s="18">
        <v>408</v>
      </c>
      <c r="AE216" s="18">
        <v>461</v>
      </c>
      <c r="AF216" s="18">
        <v>353</v>
      </c>
      <c r="AG216" s="18">
        <v>311</v>
      </c>
      <c r="AH216" s="18">
        <v>292</v>
      </c>
      <c r="AI216" s="18">
        <v>315</v>
      </c>
      <c r="AJ216" s="18">
        <v>238</v>
      </c>
      <c r="AK216" s="23">
        <v>4.0370692671373591</v>
      </c>
      <c r="AL216" s="23">
        <v>4.6436863725665303</v>
      </c>
      <c r="AM216" s="23">
        <v>5.5271767715938767</v>
      </c>
      <c r="AN216" s="23">
        <v>4.5413665060863222</v>
      </c>
      <c r="AO216" s="23">
        <v>6.5771931383876989</v>
      </c>
      <c r="AP216" s="23">
        <v>11.794125993189557</v>
      </c>
      <c r="AQ216" s="23">
        <v>24.128330902823809</v>
      </c>
      <c r="AR216" s="23">
        <v>21.827693776014282</v>
      </c>
      <c r="AS216" s="23">
        <v>29.641392086806935</v>
      </c>
      <c r="AT216" s="23">
        <v>36.005188983118153</v>
      </c>
      <c r="AU216" s="23">
        <v>40.690233461317803</v>
      </c>
      <c r="AV216" s="23">
        <v>31.177686315380402</v>
      </c>
      <c r="AW216" s="23">
        <v>27.407642413987592</v>
      </c>
      <c r="AX216" s="23">
        <v>25.680940696375647</v>
      </c>
      <c r="AY216" s="23">
        <v>27.592852137351088</v>
      </c>
      <c r="AZ216" s="23">
        <v>20.741644516100919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1</v>
      </c>
      <c r="BJ216" s="20">
        <v>21</v>
      </c>
      <c r="BK216" s="20">
        <v>27</v>
      </c>
      <c r="BL216" s="20">
        <v>32</v>
      </c>
      <c r="BM216" s="20">
        <v>19</v>
      </c>
      <c r="BN216" s="20">
        <v>5</v>
      </c>
      <c r="BO216" s="20">
        <v>0</v>
      </c>
      <c r="BP216" s="20">
        <v>8</v>
      </c>
      <c r="BQ216" s="20">
        <v>32</v>
      </c>
      <c r="BR216" s="20">
        <v>19</v>
      </c>
      <c r="BS216" s="20">
        <v>43</v>
      </c>
      <c r="BT216" s="20">
        <v>24</v>
      </c>
      <c r="BU216" s="20">
        <v>7</v>
      </c>
      <c r="BV216" s="16">
        <v>6809</v>
      </c>
      <c r="BW216" s="16">
        <v>10219</v>
      </c>
      <c r="BX216" s="16">
        <v>9067</v>
      </c>
      <c r="BY216" s="16">
        <v>11639</v>
      </c>
      <c r="BZ216" s="16">
        <v>9809</v>
      </c>
      <c r="CA216" s="16">
        <v>13838</v>
      </c>
      <c r="CB216" s="16">
        <v>6646</v>
      </c>
      <c r="CC216" s="16">
        <v>8930</v>
      </c>
      <c r="CD216" s="16">
        <v>7620</v>
      </c>
      <c r="CE216" s="16">
        <v>10196</v>
      </c>
      <c r="CF216" s="16">
        <v>9166</v>
      </c>
      <c r="CG216" s="16">
        <v>10806</v>
      </c>
      <c r="CH216" s="21">
        <v>9</v>
      </c>
      <c r="CI216" s="21">
        <v>53</v>
      </c>
      <c r="CJ216" s="21">
        <v>46</v>
      </c>
      <c r="CK216" s="21">
        <v>75</v>
      </c>
      <c r="CL216" s="21">
        <v>43</v>
      </c>
      <c r="CM216" s="21">
        <v>12</v>
      </c>
      <c r="CN216" s="21">
        <v>0</v>
      </c>
      <c r="CO216" s="21">
        <v>105</v>
      </c>
      <c r="CP216" s="21">
        <v>133</v>
      </c>
      <c r="CQ216" s="21">
        <v>0</v>
      </c>
      <c r="CR216" s="21">
        <v>13455</v>
      </c>
      <c r="CS216" s="21">
        <v>19149</v>
      </c>
      <c r="CT216" s="21">
        <v>16687</v>
      </c>
      <c r="CU216" s="21">
        <v>21835</v>
      </c>
      <c r="CV216" s="21">
        <v>18975</v>
      </c>
      <c r="CW216" s="21">
        <v>24644</v>
      </c>
      <c r="CX216" s="21">
        <v>61381</v>
      </c>
      <c r="CY216" s="21">
        <v>53364</v>
      </c>
      <c r="CZ216" s="19">
        <v>89</v>
      </c>
      <c r="DA216" t="s">
        <v>8067</v>
      </c>
      <c r="DB216" t="s">
        <v>9</v>
      </c>
      <c r="DD216">
        <v>19.67618619293906</v>
      </c>
      <c r="DE216">
        <v>21.667942848764277</v>
      </c>
      <c r="DF216">
        <v>1.9917566558252169</v>
      </c>
    </row>
    <row r="217" spans="1:110" x14ac:dyDescent="0.25">
      <c r="A217" t="s">
        <v>645</v>
      </c>
      <c r="B217" t="s">
        <v>3264</v>
      </c>
      <c r="C217" t="s">
        <v>3368</v>
      </c>
      <c r="D217" t="s">
        <v>355</v>
      </c>
      <c r="E217" s="17">
        <v>212060</v>
      </c>
      <c r="F217" s="17">
        <v>216806</v>
      </c>
      <c r="G217" s="17">
        <v>216195</v>
      </c>
      <c r="H217" s="17">
        <v>214799</v>
      </c>
      <c r="I217" s="17">
        <v>216331</v>
      </c>
      <c r="J217" s="17">
        <v>219910</v>
      </c>
      <c r="K217" s="17">
        <v>222784</v>
      </c>
      <c r="L217" s="17">
        <v>227009</v>
      </c>
      <c r="M217" s="17">
        <v>230862</v>
      </c>
      <c r="N217" s="17">
        <v>235169</v>
      </c>
      <c r="O217" s="17">
        <v>237813</v>
      </c>
      <c r="P217" s="17">
        <v>244054</v>
      </c>
      <c r="Q217" s="17">
        <v>248839</v>
      </c>
      <c r="R217" s="17">
        <v>252274</v>
      </c>
      <c r="S217" s="17">
        <v>256055</v>
      </c>
      <c r="T217" s="17">
        <v>261529</v>
      </c>
      <c r="U217" s="18">
        <v>73</v>
      </c>
      <c r="V217" s="18">
        <v>82</v>
      </c>
      <c r="W217" s="18">
        <v>103</v>
      </c>
      <c r="X217" s="18">
        <v>191</v>
      </c>
      <c r="Y217" s="18">
        <v>436</v>
      </c>
      <c r="Z217" s="18">
        <v>476</v>
      </c>
      <c r="AA217" s="18">
        <v>520</v>
      </c>
      <c r="AB217" s="18">
        <v>471</v>
      </c>
      <c r="AC217" s="18">
        <v>337</v>
      </c>
      <c r="AD217" s="18">
        <v>413</v>
      </c>
      <c r="AE217" s="18">
        <v>364</v>
      </c>
      <c r="AF217" s="18">
        <v>383</v>
      </c>
      <c r="AG217" s="18">
        <v>328</v>
      </c>
      <c r="AH217" s="18">
        <v>322</v>
      </c>
      <c r="AI217" s="18">
        <v>308</v>
      </c>
      <c r="AJ217" s="18">
        <v>303</v>
      </c>
      <c r="AK217" s="23">
        <v>3.4424219560501745</v>
      </c>
      <c r="AL217" s="23">
        <v>3.7821831499128251</v>
      </c>
      <c r="AM217" s="23">
        <v>4.7642174888410924</v>
      </c>
      <c r="AN217" s="23">
        <v>8.8920339480165183</v>
      </c>
      <c r="AO217" s="23">
        <v>20.15430058567658</v>
      </c>
      <c r="AP217" s="23">
        <v>21.645218498476648</v>
      </c>
      <c r="AQ217" s="23">
        <v>23.340993967250792</v>
      </c>
      <c r="AR217" s="23">
        <v>20.748076067468691</v>
      </c>
      <c r="AS217" s="23">
        <v>14.597465152342091</v>
      </c>
      <c r="AT217" s="23">
        <v>17.56183850762643</v>
      </c>
      <c r="AU217" s="23">
        <v>15.306143902982596</v>
      </c>
      <c r="AV217" s="23">
        <v>15.693248215558851</v>
      </c>
      <c r="AW217" s="23">
        <v>13.181213555752917</v>
      </c>
      <c r="AX217" s="23">
        <v>12.763899569515685</v>
      </c>
      <c r="AY217" s="23">
        <v>12.028665716350003</v>
      </c>
      <c r="AZ217" s="23">
        <v>11.585713247861614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1</v>
      </c>
      <c r="BI217" s="20">
        <v>1</v>
      </c>
      <c r="BJ217" s="20">
        <v>24</v>
      </c>
      <c r="BK217" s="20">
        <v>38</v>
      </c>
      <c r="BL217" s="20">
        <v>43</v>
      </c>
      <c r="BM217" s="20">
        <v>20</v>
      </c>
      <c r="BN217" s="20">
        <v>10</v>
      </c>
      <c r="BO217" s="20">
        <v>0</v>
      </c>
      <c r="BP217" s="20">
        <v>6</v>
      </c>
      <c r="BQ217" s="20">
        <v>31</v>
      </c>
      <c r="BR217" s="20">
        <v>50</v>
      </c>
      <c r="BS217" s="20">
        <v>46</v>
      </c>
      <c r="BT217" s="20">
        <v>25</v>
      </c>
      <c r="BU217" s="20">
        <v>8</v>
      </c>
      <c r="BV217" s="16">
        <v>15137</v>
      </c>
      <c r="BW217" s="16">
        <v>44382</v>
      </c>
      <c r="BX217" s="16">
        <v>24693</v>
      </c>
      <c r="BY217" s="16">
        <v>20012</v>
      </c>
      <c r="BZ217" s="16">
        <v>12456</v>
      </c>
      <c r="CA217" s="16">
        <v>13997</v>
      </c>
      <c r="CB217" s="16">
        <v>13255</v>
      </c>
      <c r="CC217" s="16">
        <v>46588</v>
      </c>
      <c r="CD217" s="16">
        <v>27874</v>
      </c>
      <c r="CE217" s="16">
        <v>20203</v>
      </c>
      <c r="CF217" s="16">
        <v>11581</v>
      </c>
      <c r="CG217" s="16">
        <v>11351</v>
      </c>
      <c r="CH217" s="21">
        <v>7</v>
      </c>
      <c r="CI217" s="21">
        <v>55</v>
      </c>
      <c r="CJ217" s="21">
        <v>88</v>
      </c>
      <c r="CK217" s="21">
        <v>89</v>
      </c>
      <c r="CL217" s="21">
        <v>45</v>
      </c>
      <c r="CM217" s="21">
        <v>18</v>
      </c>
      <c r="CN217" s="21">
        <v>1</v>
      </c>
      <c r="CO217" s="21">
        <v>137</v>
      </c>
      <c r="CP217" s="21">
        <v>166</v>
      </c>
      <c r="CQ217" s="21">
        <v>0</v>
      </c>
      <c r="CR217" s="21">
        <v>28392</v>
      </c>
      <c r="CS217" s="21">
        <v>90970</v>
      </c>
      <c r="CT217" s="21">
        <v>52567</v>
      </c>
      <c r="CU217" s="21">
        <v>40215</v>
      </c>
      <c r="CV217" s="21">
        <v>24037</v>
      </c>
      <c r="CW217" s="21">
        <v>25348</v>
      </c>
      <c r="CX217" s="21">
        <v>130677</v>
      </c>
      <c r="CY217" s="21">
        <v>130852</v>
      </c>
      <c r="CZ217" s="19">
        <v>309</v>
      </c>
      <c r="DA217" t="s">
        <v>8287</v>
      </c>
      <c r="DB217" t="s">
        <v>8481</v>
      </c>
      <c r="DD217">
        <v>10.469843792987497</v>
      </c>
      <c r="DE217">
        <v>12.703077052580026</v>
      </c>
      <c r="DF217">
        <v>2.2332332595925291</v>
      </c>
    </row>
    <row r="218" spans="1:110" x14ac:dyDescent="0.25">
      <c r="A218" t="s">
        <v>1382</v>
      </c>
      <c r="B218" t="s">
        <v>3085</v>
      </c>
      <c r="C218" t="s">
        <v>197</v>
      </c>
      <c r="D218" t="s">
        <v>199</v>
      </c>
      <c r="E218" s="17">
        <v>105408</v>
      </c>
      <c r="F218" s="17">
        <v>105779</v>
      </c>
      <c r="G218" s="17">
        <v>105955</v>
      </c>
      <c r="H218" s="17">
        <v>107248</v>
      </c>
      <c r="I218" s="17">
        <v>108461</v>
      </c>
      <c r="J218" s="17">
        <v>109925</v>
      </c>
      <c r="K218" s="17">
        <v>110172</v>
      </c>
      <c r="L218" s="17">
        <v>109758</v>
      </c>
      <c r="M218" s="17">
        <v>109382</v>
      </c>
      <c r="N218" s="17">
        <v>109548</v>
      </c>
      <c r="O218" s="17">
        <v>110920</v>
      </c>
      <c r="P218" s="17">
        <v>111741</v>
      </c>
      <c r="Q218" s="17">
        <v>113356</v>
      </c>
      <c r="R218" s="17">
        <v>113986</v>
      </c>
      <c r="S218" s="17">
        <v>114517</v>
      </c>
      <c r="T218" s="17">
        <v>115382</v>
      </c>
      <c r="U218" s="18">
        <v>75</v>
      </c>
      <c r="V218" s="18">
        <v>73</v>
      </c>
      <c r="W218" s="18">
        <v>64</v>
      </c>
      <c r="X218" s="18">
        <v>61</v>
      </c>
      <c r="Y218" s="18">
        <v>79</v>
      </c>
      <c r="Z218" s="18">
        <v>119</v>
      </c>
      <c r="AA218" s="18">
        <v>164</v>
      </c>
      <c r="AB218" s="18">
        <v>158</v>
      </c>
      <c r="AC218" s="18">
        <v>212</v>
      </c>
      <c r="AD218" s="18">
        <v>260</v>
      </c>
      <c r="AE218" s="18">
        <v>289</v>
      </c>
      <c r="AF218" s="18">
        <v>333</v>
      </c>
      <c r="AG218" s="18">
        <v>275</v>
      </c>
      <c r="AH218" s="18">
        <v>247</v>
      </c>
      <c r="AI218" s="18">
        <v>219</v>
      </c>
      <c r="AJ218" s="18">
        <v>201</v>
      </c>
      <c r="AK218" s="23">
        <v>7.1152094717668488</v>
      </c>
      <c r="AL218" s="23">
        <v>6.9011807636676465</v>
      </c>
      <c r="AM218" s="23">
        <v>6.0403001274125812</v>
      </c>
      <c r="AN218" s="23">
        <v>5.6877517529464425</v>
      </c>
      <c r="AO218" s="23">
        <v>7.2837241035948406</v>
      </c>
      <c r="AP218" s="23">
        <v>10.825562883784398</v>
      </c>
      <c r="AQ218" s="23">
        <v>14.885814907599027</v>
      </c>
      <c r="AR218" s="23">
        <v>14.395306036917583</v>
      </c>
      <c r="AS218" s="23">
        <v>19.381616719387104</v>
      </c>
      <c r="AT218" s="23">
        <v>23.733888341183775</v>
      </c>
      <c r="AU218" s="23">
        <v>26.054814280562567</v>
      </c>
      <c r="AV218" s="23">
        <v>29.801057803313022</v>
      </c>
      <c r="AW218" s="23">
        <v>24.259853911570627</v>
      </c>
      <c r="AX218" s="23">
        <v>21.669327812187461</v>
      </c>
      <c r="AY218" s="23">
        <v>19.123798213365699</v>
      </c>
      <c r="AZ218" s="23">
        <v>17.420394862283548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2</v>
      </c>
      <c r="BJ218" s="20">
        <v>21</v>
      </c>
      <c r="BK218" s="20">
        <v>27</v>
      </c>
      <c r="BL218" s="20">
        <v>26</v>
      </c>
      <c r="BM218" s="20">
        <v>17</v>
      </c>
      <c r="BN218" s="20">
        <v>4</v>
      </c>
      <c r="BO218" s="20">
        <v>0</v>
      </c>
      <c r="BP218" s="20">
        <v>2</v>
      </c>
      <c r="BQ218" s="20">
        <v>19</v>
      </c>
      <c r="BR218" s="20">
        <v>29</v>
      </c>
      <c r="BS218" s="20">
        <v>33</v>
      </c>
      <c r="BT218" s="20">
        <v>11</v>
      </c>
      <c r="BU218" s="20">
        <v>10</v>
      </c>
      <c r="BV218" s="16">
        <v>10068</v>
      </c>
      <c r="BW218" s="16">
        <v>8220</v>
      </c>
      <c r="BX218" s="16">
        <v>7781</v>
      </c>
      <c r="BY218" s="16">
        <v>9768</v>
      </c>
      <c r="BZ218" s="16">
        <v>8421</v>
      </c>
      <c r="CA218" s="16">
        <v>15021</v>
      </c>
      <c r="CB218" s="16">
        <v>10569</v>
      </c>
      <c r="CC218" s="16">
        <v>8209</v>
      </c>
      <c r="CD218" s="16">
        <v>7501</v>
      </c>
      <c r="CE218" s="16">
        <v>9231</v>
      </c>
      <c r="CF218" s="16">
        <v>7936</v>
      </c>
      <c r="CG218" s="16">
        <v>12657</v>
      </c>
      <c r="CH218" s="21">
        <v>4</v>
      </c>
      <c r="CI218" s="21">
        <v>40</v>
      </c>
      <c r="CJ218" s="21">
        <v>56</v>
      </c>
      <c r="CK218" s="21">
        <v>59</v>
      </c>
      <c r="CL218" s="21">
        <v>28</v>
      </c>
      <c r="CM218" s="21">
        <v>14</v>
      </c>
      <c r="CN218" s="21">
        <v>0</v>
      </c>
      <c r="CO218" s="21">
        <v>97</v>
      </c>
      <c r="CP218" s="21">
        <v>104</v>
      </c>
      <c r="CQ218" s="21">
        <v>0</v>
      </c>
      <c r="CR218" s="21">
        <v>20637</v>
      </c>
      <c r="CS218" s="21">
        <v>16429</v>
      </c>
      <c r="CT218" s="21">
        <v>15282</v>
      </c>
      <c r="CU218" s="21">
        <v>18999</v>
      </c>
      <c r="CV218" s="21">
        <v>16357</v>
      </c>
      <c r="CW218" s="21">
        <v>27678</v>
      </c>
      <c r="CX218" s="21">
        <v>59279</v>
      </c>
      <c r="CY218" s="21">
        <v>56103</v>
      </c>
      <c r="CZ218" s="19">
        <v>164</v>
      </c>
      <c r="DA218" t="s">
        <v>8142</v>
      </c>
      <c r="DB218" t="s">
        <v>9</v>
      </c>
      <c r="DD218">
        <v>17.289628005632498</v>
      </c>
      <c r="DE218">
        <v>17.544155603164697</v>
      </c>
      <c r="DF218">
        <v>0.25452759753219922</v>
      </c>
    </row>
    <row r="219" spans="1:110" x14ac:dyDescent="0.25">
      <c r="A219" t="s">
        <v>226</v>
      </c>
      <c r="B219" t="s">
        <v>3240</v>
      </c>
      <c r="C219" t="s">
        <v>3367</v>
      </c>
      <c r="D219" t="s">
        <v>211</v>
      </c>
      <c r="E219" s="17">
        <v>552094</v>
      </c>
      <c r="F219" s="17">
        <v>555458</v>
      </c>
      <c r="G219" s="17">
        <v>559889</v>
      </c>
      <c r="H219" s="17">
        <v>564331</v>
      </c>
      <c r="I219" s="17">
        <v>572091</v>
      </c>
      <c r="J219" s="17">
        <v>585283</v>
      </c>
      <c r="K219" s="17">
        <v>587347</v>
      </c>
      <c r="L219" s="17">
        <v>588959</v>
      </c>
      <c r="M219" s="17">
        <v>590349</v>
      </c>
      <c r="N219" s="17">
        <v>591204</v>
      </c>
      <c r="O219" s="17">
        <v>593726</v>
      </c>
      <c r="P219" s="17">
        <v>595800</v>
      </c>
      <c r="Q219" s="17">
        <v>600830</v>
      </c>
      <c r="R219" s="17">
        <v>602915</v>
      </c>
      <c r="S219" s="17">
        <v>605929</v>
      </c>
      <c r="T219" s="17">
        <v>611462</v>
      </c>
      <c r="U219" s="18">
        <v>375</v>
      </c>
      <c r="V219" s="18">
        <v>400</v>
      </c>
      <c r="W219" s="18">
        <v>426</v>
      </c>
      <c r="X219" s="18">
        <v>437</v>
      </c>
      <c r="Y219" s="18">
        <v>578</v>
      </c>
      <c r="Z219" s="18">
        <v>682</v>
      </c>
      <c r="AA219" s="18">
        <v>1281</v>
      </c>
      <c r="AB219" s="18">
        <v>1239</v>
      </c>
      <c r="AC219" s="18">
        <v>1387</v>
      </c>
      <c r="AD219" s="18">
        <v>1563</v>
      </c>
      <c r="AE219" s="18">
        <v>1505</v>
      </c>
      <c r="AF219" s="18">
        <v>1384</v>
      </c>
      <c r="AG219" s="18">
        <v>1170</v>
      </c>
      <c r="AH219" s="18">
        <v>1103</v>
      </c>
      <c r="AI219" s="18">
        <v>1163</v>
      </c>
      <c r="AJ219" s="18">
        <v>971</v>
      </c>
      <c r="AK219" s="23">
        <v>6.7923215974091375</v>
      </c>
      <c r="AL219" s="23">
        <v>7.2012645420535852</v>
      </c>
      <c r="AM219" s="23">
        <v>7.608651000466164</v>
      </c>
      <c r="AN219" s="23">
        <v>7.7436823424550481</v>
      </c>
      <c r="AO219" s="23">
        <v>10.103287763659978</v>
      </c>
      <c r="AP219" s="23">
        <v>11.652482645147732</v>
      </c>
      <c r="AQ219" s="23">
        <v>21.809935183120032</v>
      </c>
      <c r="AR219" s="23">
        <v>21.037118033683157</v>
      </c>
      <c r="AS219" s="23">
        <v>23.494576936693377</v>
      </c>
      <c r="AT219" s="23">
        <v>26.437574847260844</v>
      </c>
      <c r="AU219" s="23">
        <v>25.348393029781413</v>
      </c>
      <c r="AV219" s="23">
        <v>23.229271567640147</v>
      </c>
      <c r="AW219" s="23">
        <v>19.473062263868314</v>
      </c>
      <c r="AX219" s="23">
        <v>18.294452783559873</v>
      </c>
      <c r="AY219" s="23">
        <v>19.193667904985567</v>
      </c>
      <c r="AZ219" s="23">
        <v>15.879972917368537</v>
      </c>
      <c r="BA219" s="20">
        <v>1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2</v>
      </c>
      <c r="BI219" s="20">
        <v>13</v>
      </c>
      <c r="BJ219" s="20">
        <v>89</v>
      </c>
      <c r="BK219" s="20">
        <v>131</v>
      </c>
      <c r="BL219" s="20">
        <v>116</v>
      </c>
      <c r="BM219" s="20">
        <v>52</v>
      </c>
      <c r="BN219" s="20">
        <v>37</v>
      </c>
      <c r="BO219" s="20">
        <v>5</v>
      </c>
      <c r="BP219" s="20">
        <v>20</v>
      </c>
      <c r="BQ219" s="20">
        <v>124</v>
      </c>
      <c r="BR219" s="20">
        <v>141</v>
      </c>
      <c r="BS219" s="20">
        <v>134</v>
      </c>
      <c r="BT219" s="20">
        <v>79</v>
      </c>
      <c r="BU219" s="20">
        <v>27</v>
      </c>
      <c r="BV219" s="16">
        <v>53152</v>
      </c>
      <c r="BW219" s="16">
        <v>56942</v>
      </c>
      <c r="BX219" s="16">
        <v>49262</v>
      </c>
      <c r="BY219" s="16">
        <v>49720</v>
      </c>
      <c r="BZ219" s="16">
        <v>39530</v>
      </c>
      <c r="CA219" s="16">
        <v>66380</v>
      </c>
      <c r="CB219" s="16">
        <v>50600</v>
      </c>
      <c r="CC219" s="16">
        <v>57075</v>
      </c>
      <c r="CD219" s="16">
        <v>49130</v>
      </c>
      <c r="CE219" s="16">
        <v>48964</v>
      </c>
      <c r="CF219" s="16">
        <v>37888</v>
      </c>
      <c r="CG219" s="16">
        <v>52819</v>
      </c>
      <c r="CH219" s="21">
        <v>33</v>
      </c>
      <c r="CI219" s="21">
        <v>213</v>
      </c>
      <c r="CJ219" s="21">
        <v>272</v>
      </c>
      <c r="CK219" s="21">
        <v>250</v>
      </c>
      <c r="CL219" s="21">
        <v>131</v>
      </c>
      <c r="CM219" s="21">
        <v>64</v>
      </c>
      <c r="CN219" s="21">
        <v>8</v>
      </c>
      <c r="CO219" s="21">
        <v>440</v>
      </c>
      <c r="CP219" s="21">
        <v>530</v>
      </c>
      <c r="CQ219" s="21">
        <v>1</v>
      </c>
      <c r="CR219" s="21">
        <v>103752</v>
      </c>
      <c r="CS219" s="21">
        <v>114017</v>
      </c>
      <c r="CT219" s="21">
        <v>98392</v>
      </c>
      <c r="CU219" s="21">
        <v>98684</v>
      </c>
      <c r="CV219" s="21">
        <v>77418</v>
      </c>
      <c r="CW219" s="21">
        <v>119199</v>
      </c>
      <c r="CX219" s="21">
        <v>314986</v>
      </c>
      <c r="CY219" s="21">
        <v>296476</v>
      </c>
      <c r="CZ219" s="19">
        <v>206</v>
      </c>
      <c r="DA219" t="s">
        <v>8184</v>
      </c>
      <c r="DB219" t="s">
        <v>9</v>
      </c>
      <c r="DD219">
        <v>14.840998934146439</v>
      </c>
      <c r="DE219">
        <v>16.826144654048118</v>
      </c>
      <c r="DF219">
        <v>1.9851457199016789</v>
      </c>
    </row>
    <row r="220" spans="1:110" x14ac:dyDescent="0.25">
      <c r="A220" t="s">
        <v>1417</v>
      </c>
      <c r="B220" t="s">
        <v>2938</v>
      </c>
      <c r="C220" t="s">
        <v>58</v>
      </c>
      <c r="D220" t="s">
        <v>150</v>
      </c>
      <c r="E220" s="17">
        <v>213098</v>
      </c>
      <c r="F220" s="17">
        <v>212751</v>
      </c>
      <c r="G220" s="17">
        <v>214971</v>
      </c>
      <c r="H220" s="17">
        <v>218140</v>
      </c>
      <c r="I220" s="17">
        <v>223090</v>
      </c>
      <c r="J220" s="17">
        <v>229550</v>
      </c>
      <c r="K220" s="17">
        <v>233789</v>
      </c>
      <c r="L220" s="17">
        <v>237376</v>
      </c>
      <c r="M220" s="17">
        <v>240297</v>
      </c>
      <c r="N220" s="17">
        <v>243850</v>
      </c>
      <c r="O220" s="17">
        <v>248171</v>
      </c>
      <c r="P220" s="17">
        <v>251787</v>
      </c>
      <c r="Q220" s="17">
        <v>253172</v>
      </c>
      <c r="R220" s="17">
        <v>254324</v>
      </c>
      <c r="S220" s="17">
        <v>256903</v>
      </c>
      <c r="T220" s="17">
        <v>260763</v>
      </c>
      <c r="U220" s="18">
        <v>154</v>
      </c>
      <c r="V220" s="18">
        <v>160</v>
      </c>
      <c r="W220" s="18">
        <v>175</v>
      </c>
      <c r="X220" s="18">
        <v>190</v>
      </c>
      <c r="Y220" s="18">
        <v>228</v>
      </c>
      <c r="Z220" s="18">
        <v>405</v>
      </c>
      <c r="AA220" s="18">
        <v>577</v>
      </c>
      <c r="AB220" s="18">
        <v>642</v>
      </c>
      <c r="AC220" s="18">
        <v>589</v>
      </c>
      <c r="AD220" s="18">
        <v>669</v>
      </c>
      <c r="AE220" s="18">
        <v>774</v>
      </c>
      <c r="AF220" s="18">
        <v>697</v>
      </c>
      <c r="AG220" s="18">
        <v>601</v>
      </c>
      <c r="AH220" s="18">
        <v>540</v>
      </c>
      <c r="AI220" s="18">
        <v>524</v>
      </c>
      <c r="AJ220" s="18">
        <v>454</v>
      </c>
      <c r="AK220" s="23">
        <v>7.2267219776816303</v>
      </c>
      <c r="AL220" s="23">
        <v>7.5205286931671296</v>
      </c>
      <c r="AM220" s="23">
        <v>8.1406329225802541</v>
      </c>
      <c r="AN220" s="23">
        <v>8.7100027505271846</v>
      </c>
      <c r="AO220" s="23">
        <v>10.220090546416245</v>
      </c>
      <c r="AP220" s="23">
        <v>17.643214985841865</v>
      </c>
      <c r="AQ220" s="23">
        <v>24.68037418355868</v>
      </c>
      <c r="AR220" s="23">
        <v>27.045699649501216</v>
      </c>
      <c r="AS220" s="23">
        <v>24.511333890976584</v>
      </c>
      <c r="AT220" s="23">
        <v>27.434898503178182</v>
      </c>
      <c r="AU220" s="23">
        <v>31.188172671262958</v>
      </c>
      <c r="AV220" s="23">
        <v>27.68212814799811</v>
      </c>
      <c r="AW220" s="23">
        <v>23.738802079218871</v>
      </c>
      <c r="AX220" s="23">
        <v>21.232758213931834</v>
      </c>
      <c r="AY220" s="23">
        <v>20.396803462785567</v>
      </c>
      <c r="AZ220" s="23">
        <v>17.410445500320215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1</v>
      </c>
      <c r="BI220" s="20">
        <v>6</v>
      </c>
      <c r="BJ220" s="20">
        <v>49</v>
      </c>
      <c r="BK220" s="20">
        <v>53</v>
      </c>
      <c r="BL220" s="20">
        <v>54</v>
      </c>
      <c r="BM220" s="20">
        <v>35</v>
      </c>
      <c r="BN220" s="20">
        <v>14</v>
      </c>
      <c r="BO220" s="20">
        <v>0</v>
      </c>
      <c r="BP220" s="20">
        <v>11</v>
      </c>
      <c r="BQ220" s="20">
        <v>65</v>
      </c>
      <c r="BR220" s="20">
        <v>62</v>
      </c>
      <c r="BS220" s="20">
        <v>65</v>
      </c>
      <c r="BT220" s="20">
        <v>27</v>
      </c>
      <c r="BU220" s="20">
        <v>12</v>
      </c>
      <c r="BV220" s="16">
        <v>24619</v>
      </c>
      <c r="BW220" s="16">
        <v>27971</v>
      </c>
      <c r="BX220" s="16">
        <v>21146</v>
      </c>
      <c r="BY220" s="16">
        <v>19876</v>
      </c>
      <c r="BZ220" s="16">
        <v>16391</v>
      </c>
      <c r="CA220" s="16">
        <v>22247</v>
      </c>
      <c r="CB220" s="16">
        <v>24243</v>
      </c>
      <c r="CC220" s="16">
        <v>28293</v>
      </c>
      <c r="CD220" s="16">
        <v>22297</v>
      </c>
      <c r="CE220" s="16">
        <v>19500</v>
      </c>
      <c r="CF220" s="16">
        <v>16373</v>
      </c>
      <c r="CG220" s="16">
        <v>17807</v>
      </c>
      <c r="CH220" s="21">
        <v>17</v>
      </c>
      <c r="CI220" s="21">
        <v>114</v>
      </c>
      <c r="CJ220" s="21">
        <v>115</v>
      </c>
      <c r="CK220" s="21">
        <v>119</v>
      </c>
      <c r="CL220" s="21">
        <v>62</v>
      </c>
      <c r="CM220" s="21">
        <v>26</v>
      </c>
      <c r="CN220" s="21">
        <v>1</v>
      </c>
      <c r="CO220" s="21">
        <v>212</v>
      </c>
      <c r="CP220" s="21">
        <v>242</v>
      </c>
      <c r="CQ220" s="21">
        <v>0</v>
      </c>
      <c r="CR220" s="21">
        <v>48862</v>
      </c>
      <c r="CS220" s="21">
        <v>56264</v>
      </c>
      <c r="CT220" s="21">
        <v>43443</v>
      </c>
      <c r="CU220" s="21">
        <v>39376</v>
      </c>
      <c r="CV220" s="21">
        <v>32764</v>
      </c>
      <c r="CW220" s="21">
        <v>40054</v>
      </c>
      <c r="CX220" s="21">
        <v>132250</v>
      </c>
      <c r="CY220" s="21">
        <v>128513</v>
      </c>
      <c r="CZ220" s="19">
        <v>165</v>
      </c>
      <c r="DA220" t="s">
        <v>8143</v>
      </c>
      <c r="DB220" t="s">
        <v>9</v>
      </c>
      <c r="DD220">
        <v>16.496385579668981</v>
      </c>
      <c r="DE220">
        <v>18.298676748582231</v>
      </c>
      <c r="DF220">
        <v>1.8022911689132499</v>
      </c>
    </row>
    <row r="221" spans="1:110" x14ac:dyDescent="0.25">
      <c r="A221" t="s">
        <v>306</v>
      </c>
      <c r="B221" t="s">
        <v>3025</v>
      </c>
      <c r="C221" t="s">
        <v>305</v>
      </c>
      <c r="D221" t="s">
        <v>278</v>
      </c>
      <c r="E221" s="17">
        <v>72053</v>
      </c>
      <c r="F221" s="17">
        <v>72687</v>
      </c>
      <c r="G221" s="17">
        <v>73377</v>
      </c>
      <c r="H221" s="17">
        <v>73707</v>
      </c>
      <c r="I221" s="17">
        <v>74246</v>
      </c>
      <c r="J221" s="17">
        <v>74485</v>
      </c>
      <c r="K221" s="17">
        <v>74942</v>
      </c>
      <c r="L221" s="17">
        <v>75724</v>
      </c>
      <c r="M221" s="17">
        <v>76473</v>
      </c>
      <c r="N221" s="17">
        <v>77133</v>
      </c>
      <c r="O221" s="17">
        <v>77851</v>
      </c>
      <c r="P221" s="17">
        <v>78325</v>
      </c>
      <c r="Q221" s="17">
        <v>79117</v>
      </c>
      <c r="R221" s="17">
        <v>79724</v>
      </c>
      <c r="S221" s="17">
        <v>80503</v>
      </c>
      <c r="T221" s="17">
        <v>80937</v>
      </c>
      <c r="U221" s="18">
        <v>45</v>
      </c>
      <c r="V221" s="18">
        <v>59</v>
      </c>
      <c r="W221" s="18">
        <v>47</v>
      </c>
      <c r="X221" s="18">
        <v>80</v>
      </c>
      <c r="Y221" s="18">
        <v>87</v>
      </c>
      <c r="Z221" s="18">
        <v>126</v>
      </c>
      <c r="AA221" s="18">
        <v>203</v>
      </c>
      <c r="AB221" s="18">
        <v>222</v>
      </c>
      <c r="AC221" s="18">
        <v>175</v>
      </c>
      <c r="AD221" s="18">
        <v>263</v>
      </c>
      <c r="AE221" s="18">
        <v>245</v>
      </c>
      <c r="AF221" s="18">
        <v>227</v>
      </c>
      <c r="AG221" s="18">
        <v>199</v>
      </c>
      <c r="AH221" s="18">
        <v>151</v>
      </c>
      <c r="AI221" s="18">
        <v>140</v>
      </c>
      <c r="AJ221" s="18">
        <v>109</v>
      </c>
      <c r="AK221" s="23">
        <v>6.2454026896867578</v>
      </c>
      <c r="AL221" s="23">
        <v>8.116994785862671</v>
      </c>
      <c r="AM221" s="23">
        <v>6.4052768578709953</v>
      </c>
      <c r="AN221" s="23">
        <v>10.853785936206872</v>
      </c>
      <c r="AO221" s="23">
        <v>11.717802979285079</v>
      </c>
      <c r="AP221" s="23">
        <v>16.916157615627306</v>
      </c>
      <c r="AQ221" s="23">
        <v>27.087614421819538</v>
      </c>
      <c r="AR221" s="23">
        <v>29.316993291426762</v>
      </c>
      <c r="AS221" s="23">
        <v>22.883893661815282</v>
      </c>
      <c r="AT221" s="23">
        <v>34.096949425019126</v>
      </c>
      <c r="AU221" s="23">
        <v>31.470372891806143</v>
      </c>
      <c r="AV221" s="23">
        <v>28.981806575167571</v>
      </c>
      <c r="AW221" s="23">
        <v>25.152622066054072</v>
      </c>
      <c r="AX221" s="23">
        <v>18.940344187446691</v>
      </c>
      <c r="AY221" s="23">
        <v>17.390656248835448</v>
      </c>
      <c r="AZ221" s="23">
        <v>13.467264662638842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1</v>
      </c>
      <c r="BI221" s="20">
        <v>0</v>
      </c>
      <c r="BJ221" s="20">
        <v>9</v>
      </c>
      <c r="BK221" s="20">
        <v>10</v>
      </c>
      <c r="BL221" s="20">
        <v>16</v>
      </c>
      <c r="BM221" s="20">
        <v>9</v>
      </c>
      <c r="BN221" s="20">
        <v>5</v>
      </c>
      <c r="BO221" s="20">
        <v>1</v>
      </c>
      <c r="BP221" s="20">
        <v>2</v>
      </c>
      <c r="BQ221" s="20">
        <v>10</v>
      </c>
      <c r="BR221" s="20">
        <v>18</v>
      </c>
      <c r="BS221" s="20">
        <v>19</v>
      </c>
      <c r="BT221" s="20">
        <v>5</v>
      </c>
      <c r="BU221" s="20">
        <v>4</v>
      </c>
      <c r="BV221" s="16">
        <v>3199</v>
      </c>
      <c r="BW221" s="16">
        <v>4782</v>
      </c>
      <c r="BX221" s="16">
        <v>6054</v>
      </c>
      <c r="BY221" s="16">
        <v>7636</v>
      </c>
      <c r="BZ221" s="16">
        <v>6805</v>
      </c>
      <c r="CA221" s="16">
        <v>13921</v>
      </c>
      <c r="CB221" s="16">
        <v>3508</v>
      </c>
      <c r="CC221" s="16">
        <v>4862</v>
      </c>
      <c r="CD221" s="16">
        <v>5277</v>
      </c>
      <c r="CE221" s="16">
        <v>7439</v>
      </c>
      <c r="CF221" s="16">
        <v>6428</v>
      </c>
      <c r="CG221" s="16">
        <v>11026</v>
      </c>
      <c r="CH221" s="21">
        <v>2</v>
      </c>
      <c r="CI221" s="21">
        <v>19</v>
      </c>
      <c r="CJ221" s="21">
        <v>28</v>
      </c>
      <c r="CK221" s="21">
        <v>35</v>
      </c>
      <c r="CL221" s="21">
        <v>14</v>
      </c>
      <c r="CM221" s="21">
        <v>9</v>
      </c>
      <c r="CN221" s="21">
        <v>2</v>
      </c>
      <c r="CO221" s="21">
        <v>50</v>
      </c>
      <c r="CP221" s="21">
        <v>59</v>
      </c>
      <c r="CQ221" s="21">
        <v>0</v>
      </c>
      <c r="CR221" s="21">
        <v>6707</v>
      </c>
      <c r="CS221" s="21">
        <v>9644</v>
      </c>
      <c r="CT221" s="21">
        <v>11331</v>
      </c>
      <c r="CU221" s="21">
        <v>15075</v>
      </c>
      <c r="CV221" s="21">
        <v>13233</v>
      </c>
      <c r="CW221" s="21">
        <v>24947</v>
      </c>
      <c r="CX221" s="21">
        <v>42397</v>
      </c>
      <c r="CY221" s="21">
        <v>38540</v>
      </c>
      <c r="CZ221" s="19">
        <v>263</v>
      </c>
      <c r="DA221" t="s">
        <v>8241</v>
      </c>
      <c r="DB221" t="s">
        <v>8481</v>
      </c>
      <c r="DD221">
        <v>12.973533990659055</v>
      </c>
      <c r="DE221">
        <v>13.916078967851499</v>
      </c>
      <c r="DF221">
        <v>0.94254497719244412</v>
      </c>
    </row>
    <row r="222" spans="1:110" x14ac:dyDescent="0.25">
      <c r="A222" t="s">
        <v>356</v>
      </c>
      <c r="B222" t="s">
        <v>3265</v>
      </c>
      <c r="C222" t="s">
        <v>3368</v>
      </c>
      <c r="D222" t="s">
        <v>355</v>
      </c>
      <c r="E222" s="17">
        <v>193255</v>
      </c>
      <c r="F222" s="17">
        <v>195705</v>
      </c>
      <c r="G222" s="17">
        <v>195229</v>
      </c>
      <c r="H222" s="17">
        <v>193934</v>
      </c>
      <c r="I222" s="17">
        <v>194484</v>
      </c>
      <c r="J222" s="17">
        <v>196576</v>
      </c>
      <c r="K222" s="17">
        <v>198925</v>
      </c>
      <c r="L222" s="17">
        <v>201432</v>
      </c>
      <c r="M222" s="17">
        <v>205675</v>
      </c>
      <c r="N222" s="17">
        <v>208439</v>
      </c>
      <c r="O222" s="17">
        <v>209571</v>
      </c>
      <c r="P222" s="17">
        <v>213291</v>
      </c>
      <c r="Q222" s="17">
        <v>216990</v>
      </c>
      <c r="R222" s="17">
        <v>220491</v>
      </c>
      <c r="S222" s="17">
        <v>225154</v>
      </c>
      <c r="T222" s="17">
        <v>229775</v>
      </c>
      <c r="U222" s="18">
        <v>80</v>
      </c>
      <c r="V222" s="18">
        <v>73</v>
      </c>
      <c r="W222" s="18">
        <v>63</v>
      </c>
      <c r="X222" s="18">
        <v>94</v>
      </c>
      <c r="Y222" s="18">
        <v>155</v>
      </c>
      <c r="Z222" s="18">
        <v>253</v>
      </c>
      <c r="AA222" s="18">
        <v>433</v>
      </c>
      <c r="AB222" s="18">
        <v>471</v>
      </c>
      <c r="AC222" s="18">
        <v>371</v>
      </c>
      <c r="AD222" s="18">
        <v>436</v>
      </c>
      <c r="AE222" s="18">
        <v>413</v>
      </c>
      <c r="AF222" s="18">
        <v>386</v>
      </c>
      <c r="AG222" s="18">
        <v>360</v>
      </c>
      <c r="AH222" s="18">
        <v>340</v>
      </c>
      <c r="AI222" s="18">
        <v>384</v>
      </c>
      <c r="AJ222" s="18">
        <v>331</v>
      </c>
      <c r="AK222" s="23">
        <v>4.1396082895655999</v>
      </c>
      <c r="AL222" s="23">
        <v>3.7301039830356917</v>
      </c>
      <c r="AM222" s="23">
        <v>3.2269795983178726</v>
      </c>
      <c r="AN222" s="23">
        <v>4.8470098074602701</v>
      </c>
      <c r="AO222" s="23">
        <v>7.9698072849180397</v>
      </c>
      <c r="AP222" s="23">
        <v>12.870340224645938</v>
      </c>
      <c r="AQ222" s="23">
        <v>21.766997612165387</v>
      </c>
      <c r="AR222" s="23">
        <v>23.382580722030262</v>
      </c>
      <c r="AS222" s="23">
        <v>18.038167011061141</v>
      </c>
      <c r="AT222" s="23">
        <v>20.917390699437245</v>
      </c>
      <c r="AU222" s="23">
        <v>19.706925099369663</v>
      </c>
      <c r="AV222" s="23">
        <v>18.097341191142618</v>
      </c>
      <c r="AW222" s="23">
        <v>16.590626296142677</v>
      </c>
      <c r="AX222" s="23">
        <v>15.420130526869578</v>
      </c>
      <c r="AY222" s="23">
        <v>17.054993471135312</v>
      </c>
      <c r="AZ222" s="23">
        <v>14.405396583614404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1</v>
      </c>
      <c r="BG222" s="20">
        <v>0</v>
      </c>
      <c r="BH222" s="20">
        <v>2</v>
      </c>
      <c r="BI222" s="20">
        <v>1</v>
      </c>
      <c r="BJ222" s="20">
        <v>25</v>
      </c>
      <c r="BK222" s="20">
        <v>47</v>
      </c>
      <c r="BL222" s="20">
        <v>56</v>
      </c>
      <c r="BM222" s="20">
        <v>19</v>
      </c>
      <c r="BN222" s="20">
        <v>6</v>
      </c>
      <c r="BO222" s="20">
        <v>0</v>
      </c>
      <c r="BP222" s="20">
        <v>9</v>
      </c>
      <c r="BQ222" s="20">
        <v>36</v>
      </c>
      <c r="BR222" s="20">
        <v>44</v>
      </c>
      <c r="BS222" s="20">
        <v>56</v>
      </c>
      <c r="BT222" s="20">
        <v>23</v>
      </c>
      <c r="BU222" s="20">
        <v>6</v>
      </c>
      <c r="BV222" s="16">
        <v>13519</v>
      </c>
      <c r="BW222" s="16">
        <v>30206</v>
      </c>
      <c r="BX222" s="16">
        <v>25213</v>
      </c>
      <c r="BY222" s="16">
        <v>20620</v>
      </c>
      <c r="BZ222" s="16">
        <v>12907</v>
      </c>
      <c r="CA222" s="16">
        <v>15456</v>
      </c>
      <c r="CB222" s="16">
        <v>12452</v>
      </c>
      <c r="CC222" s="16">
        <v>29674</v>
      </c>
      <c r="CD222" s="16">
        <v>26203</v>
      </c>
      <c r="CE222" s="16">
        <v>19627</v>
      </c>
      <c r="CF222" s="16">
        <v>11709</v>
      </c>
      <c r="CG222" s="16">
        <v>12189</v>
      </c>
      <c r="CH222" s="21">
        <v>10</v>
      </c>
      <c r="CI222" s="21">
        <v>61</v>
      </c>
      <c r="CJ222" s="21">
        <v>91</v>
      </c>
      <c r="CK222" s="21">
        <v>112</v>
      </c>
      <c r="CL222" s="21">
        <v>43</v>
      </c>
      <c r="CM222" s="21">
        <v>12</v>
      </c>
      <c r="CN222" s="21">
        <v>2</v>
      </c>
      <c r="CO222" s="21">
        <v>156</v>
      </c>
      <c r="CP222" s="21">
        <v>174</v>
      </c>
      <c r="CQ222" s="21">
        <v>1</v>
      </c>
      <c r="CR222" s="21">
        <v>25971</v>
      </c>
      <c r="CS222" s="21">
        <v>59880</v>
      </c>
      <c r="CT222" s="21">
        <v>51416</v>
      </c>
      <c r="CU222" s="21">
        <v>40247</v>
      </c>
      <c r="CV222" s="21">
        <v>24616</v>
      </c>
      <c r="CW222" s="21">
        <v>27645</v>
      </c>
      <c r="CX222" s="21">
        <v>117921</v>
      </c>
      <c r="CY222" s="21">
        <v>111854</v>
      </c>
      <c r="CZ222" s="19">
        <v>240</v>
      </c>
      <c r="DA222" t="s">
        <v>8218</v>
      </c>
      <c r="DB222" t="s">
        <v>9</v>
      </c>
      <c r="DD222">
        <v>13.946752016020884</v>
      </c>
      <c r="DE222">
        <v>14.755641488793346</v>
      </c>
      <c r="DF222">
        <v>0.80888947277246181</v>
      </c>
    </row>
    <row r="223" spans="1:110" x14ac:dyDescent="0.25">
      <c r="A223" t="s">
        <v>141</v>
      </c>
      <c r="B223" t="s">
        <v>3156</v>
      </c>
      <c r="C223" t="s">
        <v>140</v>
      </c>
      <c r="D223" t="s">
        <v>70</v>
      </c>
      <c r="E223" s="17">
        <v>72742</v>
      </c>
      <c r="F223" s="17">
        <v>72808</v>
      </c>
      <c r="G223" s="17">
        <v>73357</v>
      </c>
      <c r="H223" s="17">
        <v>74072</v>
      </c>
      <c r="I223" s="17">
        <v>75047</v>
      </c>
      <c r="J223" s="17">
        <v>75795</v>
      </c>
      <c r="K223" s="17">
        <v>76982</v>
      </c>
      <c r="L223" s="17">
        <v>77892</v>
      </c>
      <c r="M223" s="17">
        <v>78928</v>
      </c>
      <c r="N223" s="17">
        <v>79671</v>
      </c>
      <c r="O223" s="17">
        <v>80258</v>
      </c>
      <c r="P223" s="17">
        <v>80816</v>
      </c>
      <c r="Q223" s="17">
        <v>81152</v>
      </c>
      <c r="R223" s="17">
        <v>81799</v>
      </c>
      <c r="S223" s="17">
        <v>82220</v>
      </c>
      <c r="T223" s="17">
        <v>82920</v>
      </c>
      <c r="U223" s="18">
        <v>47</v>
      </c>
      <c r="V223" s="18">
        <v>37</v>
      </c>
      <c r="W223" s="18">
        <v>36</v>
      </c>
      <c r="X223" s="18">
        <v>45</v>
      </c>
      <c r="Y223" s="18">
        <v>84</v>
      </c>
      <c r="Z223" s="18">
        <v>95</v>
      </c>
      <c r="AA223" s="18">
        <v>160</v>
      </c>
      <c r="AB223" s="18">
        <v>165</v>
      </c>
      <c r="AC223" s="18">
        <v>174</v>
      </c>
      <c r="AD223" s="18">
        <v>252</v>
      </c>
      <c r="AE223" s="18">
        <v>239</v>
      </c>
      <c r="AF223" s="18">
        <v>215</v>
      </c>
      <c r="AG223" s="18">
        <v>169</v>
      </c>
      <c r="AH223" s="18">
        <v>162</v>
      </c>
      <c r="AI223" s="18">
        <v>177</v>
      </c>
      <c r="AJ223" s="18">
        <v>123</v>
      </c>
      <c r="AK223" s="23">
        <v>6.461191608699238</v>
      </c>
      <c r="AL223" s="23">
        <v>5.0818591363586423</v>
      </c>
      <c r="AM223" s="23">
        <v>4.9075071227013094</v>
      </c>
      <c r="AN223" s="23">
        <v>6.0751701047629334</v>
      </c>
      <c r="AO223" s="23">
        <v>11.192985728943196</v>
      </c>
      <c r="AP223" s="23">
        <v>12.533808298700441</v>
      </c>
      <c r="AQ223" s="23">
        <v>20.784079395183291</v>
      </c>
      <c r="AR223" s="23">
        <v>21.183176706208599</v>
      </c>
      <c r="AS223" s="23">
        <v>22.04540847354551</v>
      </c>
      <c r="AT223" s="23">
        <v>31.630078698648187</v>
      </c>
      <c r="AU223" s="23">
        <v>29.778962844825436</v>
      </c>
      <c r="AV223" s="23">
        <v>26.603642843001388</v>
      </c>
      <c r="AW223" s="23">
        <v>20.825118296529968</v>
      </c>
      <c r="AX223" s="23">
        <v>19.804643088546314</v>
      </c>
      <c r="AY223" s="23">
        <v>21.527608854293359</v>
      </c>
      <c r="AZ223" s="23">
        <v>14.83357452966715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1</v>
      </c>
      <c r="BI223" s="20">
        <v>1</v>
      </c>
      <c r="BJ223" s="20">
        <v>6</v>
      </c>
      <c r="BK223" s="20">
        <v>22</v>
      </c>
      <c r="BL223" s="20">
        <v>21</v>
      </c>
      <c r="BM223" s="20">
        <v>9</v>
      </c>
      <c r="BN223" s="20">
        <v>6</v>
      </c>
      <c r="BO223" s="20">
        <v>0</v>
      </c>
      <c r="BP223" s="20">
        <v>3</v>
      </c>
      <c r="BQ223" s="20">
        <v>13</v>
      </c>
      <c r="BR223" s="20">
        <v>18</v>
      </c>
      <c r="BS223" s="20">
        <v>15</v>
      </c>
      <c r="BT223" s="20">
        <v>5</v>
      </c>
      <c r="BU223" s="20">
        <v>3</v>
      </c>
      <c r="BV223" s="16">
        <v>3281</v>
      </c>
      <c r="BW223" s="16">
        <v>5288</v>
      </c>
      <c r="BX223" s="16">
        <v>6453</v>
      </c>
      <c r="BY223" s="16">
        <v>7878</v>
      </c>
      <c r="BZ223" s="16">
        <v>6648</v>
      </c>
      <c r="CA223" s="16">
        <v>12679</v>
      </c>
      <c r="CB223" s="16">
        <v>4077</v>
      </c>
      <c r="CC223" s="16">
        <v>5315</v>
      </c>
      <c r="CD223" s="16">
        <v>6218</v>
      </c>
      <c r="CE223" s="16">
        <v>7812</v>
      </c>
      <c r="CF223" s="16">
        <v>6380</v>
      </c>
      <c r="CG223" s="16">
        <v>10891</v>
      </c>
      <c r="CH223" s="21">
        <v>4</v>
      </c>
      <c r="CI223" s="21">
        <v>19</v>
      </c>
      <c r="CJ223" s="21">
        <v>40</v>
      </c>
      <c r="CK223" s="21">
        <v>36</v>
      </c>
      <c r="CL223" s="21">
        <v>14</v>
      </c>
      <c r="CM223" s="21">
        <v>9</v>
      </c>
      <c r="CN223" s="21">
        <v>1</v>
      </c>
      <c r="CO223" s="21">
        <v>66</v>
      </c>
      <c r="CP223" s="21">
        <v>57</v>
      </c>
      <c r="CQ223" s="21">
        <v>0</v>
      </c>
      <c r="CR223" s="21">
        <v>7358</v>
      </c>
      <c r="CS223" s="21">
        <v>10603</v>
      </c>
      <c r="CT223" s="21">
        <v>12671</v>
      </c>
      <c r="CU223" s="21">
        <v>15690</v>
      </c>
      <c r="CV223" s="21">
        <v>13028</v>
      </c>
      <c r="CW223" s="21">
        <v>23570</v>
      </c>
      <c r="CX223" s="21">
        <v>42227</v>
      </c>
      <c r="CY223" s="21">
        <v>40693</v>
      </c>
      <c r="CZ223" s="19">
        <v>231</v>
      </c>
      <c r="DA223" t="s">
        <v>8209</v>
      </c>
      <c r="DB223" t="s">
        <v>9</v>
      </c>
      <c r="DD223">
        <v>16.219005725800507</v>
      </c>
      <c r="DE223">
        <v>13.498472541265068</v>
      </c>
      <c r="DF223">
        <v>-2.720533184535439</v>
      </c>
    </row>
    <row r="224" spans="1:110" x14ac:dyDescent="0.25">
      <c r="A224" t="s">
        <v>1524</v>
      </c>
      <c r="B224" t="s">
        <v>3104</v>
      </c>
      <c r="C224" t="s">
        <v>846</v>
      </c>
      <c r="D224" t="s">
        <v>150</v>
      </c>
      <c r="E224" s="17">
        <v>65715</v>
      </c>
      <c r="F224" s="17">
        <v>66321</v>
      </c>
      <c r="G224" s="17">
        <v>66870</v>
      </c>
      <c r="H224" s="17">
        <v>67933</v>
      </c>
      <c r="I224" s="17">
        <v>69681</v>
      </c>
      <c r="J224" s="17">
        <v>71011</v>
      </c>
      <c r="K224" s="17">
        <v>72038</v>
      </c>
      <c r="L224" s="17">
        <v>72642</v>
      </c>
      <c r="M224" s="17">
        <v>72902</v>
      </c>
      <c r="N224" s="17">
        <v>73408</v>
      </c>
      <c r="O224" s="17">
        <v>74699</v>
      </c>
      <c r="P224" s="17">
        <v>75696</v>
      </c>
      <c r="Q224" s="17">
        <v>77001</v>
      </c>
      <c r="R224" s="17">
        <v>77729</v>
      </c>
      <c r="S224" s="17">
        <v>78293</v>
      </c>
      <c r="T224" s="17">
        <v>78951</v>
      </c>
      <c r="U224" s="18">
        <v>71</v>
      </c>
      <c r="V224" s="18">
        <v>73</v>
      </c>
      <c r="W224" s="18">
        <v>77</v>
      </c>
      <c r="X224" s="18">
        <v>73</v>
      </c>
      <c r="Y224" s="18">
        <v>93</v>
      </c>
      <c r="Z224" s="18">
        <v>122</v>
      </c>
      <c r="AA224" s="18">
        <v>252</v>
      </c>
      <c r="AB224" s="18">
        <v>224</v>
      </c>
      <c r="AC224" s="18">
        <v>280</v>
      </c>
      <c r="AD224" s="18">
        <v>287</v>
      </c>
      <c r="AE224" s="18">
        <v>281</v>
      </c>
      <c r="AF224" s="18">
        <v>217</v>
      </c>
      <c r="AG224" s="18">
        <v>173</v>
      </c>
      <c r="AH224" s="18">
        <v>211</v>
      </c>
      <c r="AI224" s="18">
        <v>191</v>
      </c>
      <c r="AJ224" s="18">
        <v>149</v>
      </c>
      <c r="AK224" s="23">
        <v>10.804230388800121</v>
      </c>
      <c r="AL224" s="23">
        <v>11.007071666591274</v>
      </c>
      <c r="AM224" s="23">
        <v>11.514879617167638</v>
      </c>
      <c r="AN224" s="23">
        <v>10.745881971942943</v>
      </c>
      <c r="AO224" s="23">
        <v>13.346536358548242</v>
      </c>
      <c r="AP224" s="23">
        <v>17.180436833729985</v>
      </c>
      <c r="AQ224" s="23">
        <v>34.981537521863459</v>
      </c>
      <c r="AR224" s="23">
        <v>30.836155392197352</v>
      </c>
      <c r="AS224" s="23">
        <v>38.407725439631285</v>
      </c>
      <c r="AT224" s="23">
        <v>39.096556233653011</v>
      </c>
      <c r="AU224" s="23">
        <v>37.617638790345254</v>
      </c>
      <c r="AV224" s="23">
        <v>28.667300782075671</v>
      </c>
      <c r="AW224" s="23">
        <v>22.467240685185907</v>
      </c>
      <c r="AX224" s="23">
        <v>27.14559559495169</v>
      </c>
      <c r="AY224" s="23">
        <v>24.395539831147101</v>
      </c>
      <c r="AZ224" s="23">
        <v>18.872465199934137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1</v>
      </c>
      <c r="BJ224" s="20">
        <v>19</v>
      </c>
      <c r="BK224" s="20">
        <v>13</v>
      </c>
      <c r="BL224" s="20">
        <v>16</v>
      </c>
      <c r="BM224" s="20">
        <v>15</v>
      </c>
      <c r="BN224" s="20">
        <v>3</v>
      </c>
      <c r="BO224" s="20">
        <v>1</v>
      </c>
      <c r="BP224" s="20">
        <v>3</v>
      </c>
      <c r="BQ224" s="20">
        <v>24</v>
      </c>
      <c r="BR224" s="20">
        <v>21</v>
      </c>
      <c r="BS224" s="20">
        <v>18</v>
      </c>
      <c r="BT224" s="20">
        <v>11</v>
      </c>
      <c r="BU224" s="20">
        <v>4</v>
      </c>
      <c r="BV224" s="16">
        <v>8874</v>
      </c>
      <c r="BW224" s="16">
        <v>7166</v>
      </c>
      <c r="BX224" s="16">
        <v>5446</v>
      </c>
      <c r="BY224" s="16">
        <v>6061</v>
      </c>
      <c r="BZ224" s="16">
        <v>4900</v>
      </c>
      <c r="CA224" s="16">
        <v>8005</v>
      </c>
      <c r="CB224" s="16">
        <v>8154</v>
      </c>
      <c r="CC224" s="16">
        <v>7616</v>
      </c>
      <c r="CD224" s="16">
        <v>5680</v>
      </c>
      <c r="CE224" s="16">
        <v>5820</v>
      </c>
      <c r="CF224" s="16">
        <v>4729</v>
      </c>
      <c r="CG224" s="16">
        <v>6500</v>
      </c>
      <c r="CH224" s="21">
        <v>4</v>
      </c>
      <c r="CI224" s="21">
        <v>43</v>
      </c>
      <c r="CJ224" s="21">
        <v>34</v>
      </c>
      <c r="CK224" s="21">
        <v>34</v>
      </c>
      <c r="CL224" s="21">
        <v>26</v>
      </c>
      <c r="CM224" s="21">
        <v>7</v>
      </c>
      <c r="CN224" s="21">
        <v>1</v>
      </c>
      <c r="CO224" s="21">
        <v>67</v>
      </c>
      <c r="CP224" s="21">
        <v>82</v>
      </c>
      <c r="CQ224" s="21">
        <v>0</v>
      </c>
      <c r="CR224" s="21">
        <v>17028</v>
      </c>
      <c r="CS224" s="21">
        <v>14782</v>
      </c>
      <c r="CT224" s="21">
        <v>11126</v>
      </c>
      <c r="CU224" s="21">
        <v>11881</v>
      </c>
      <c r="CV224" s="21">
        <v>9629</v>
      </c>
      <c r="CW224" s="21">
        <v>14505</v>
      </c>
      <c r="CX224" s="21">
        <v>40452</v>
      </c>
      <c r="CY224" s="21">
        <v>38499</v>
      </c>
      <c r="CZ224" s="19">
        <v>129</v>
      </c>
      <c r="DA224" t="s">
        <v>8107</v>
      </c>
      <c r="DB224" t="s">
        <v>9</v>
      </c>
      <c r="DD224">
        <v>17.403049429855322</v>
      </c>
      <c r="DE224">
        <v>20.2709383961238</v>
      </c>
      <c r="DF224">
        <v>2.8678889662684774</v>
      </c>
    </row>
    <row r="225" spans="1:110" x14ac:dyDescent="0.25">
      <c r="A225" t="s">
        <v>1326</v>
      </c>
      <c r="B225" t="s">
        <v>3218</v>
      </c>
      <c r="C225" t="s">
        <v>3363</v>
      </c>
      <c r="D225" t="s">
        <v>199</v>
      </c>
      <c r="E225" s="17">
        <v>343192</v>
      </c>
      <c r="F225" s="17">
        <v>341453</v>
      </c>
      <c r="G225" s="17">
        <v>344632</v>
      </c>
      <c r="H225" s="17">
        <v>347483</v>
      </c>
      <c r="I225" s="17">
        <v>352627</v>
      </c>
      <c r="J225" s="17">
        <v>358015</v>
      </c>
      <c r="K225" s="17">
        <v>360109</v>
      </c>
      <c r="L225" s="17">
        <v>361359</v>
      </c>
      <c r="M225" s="17">
        <v>363206</v>
      </c>
      <c r="N225" s="17">
        <v>367464</v>
      </c>
      <c r="O225" s="17">
        <v>372222</v>
      </c>
      <c r="P225" s="17">
        <v>376849</v>
      </c>
      <c r="Q225" s="17">
        <v>380334</v>
      </c>
      <c r="R225" s="17">
        <v>381379</v>
      </c>
      <c r="S225" s="17">
        <v>383171</v>
      </c>
      <c r="T225" s="17">
        <v>387775</v>
      </c>
      <c r="U225" s="18">
        <v>189</v>
      </c>
      <c r="V225" s="18">
        <v>178</v>
      </c>
      <c r="W225" s="18">
        <v>181</v>
      </c>
      <c r="X225" s="18">
        <v>219</v>
      </c>
      <c r="Y225" s="18">
        <v>291</v>
      </c>
      <c r="Z225" s="18">
        <v>364</v>
      </c>
      <c r="AA225" s="18">
        <v>666</v>
      </c>
      <c r="AB225" s="18">
        <v>768</v>
      </c>
      <c r="AC225" s="18">
        <v>888</v>
      </c>
      <c r="AD225" s="18">
        <v>1032</v>
      </c>
      <c r="AE225" s="18">
        <v>1294</v>
      </c>
      <c r="AF225" s="18">
        <v>1123</v>
      </c>
      <c r="AG225" s="18">
        <v>1047</v>
      </c>
      <c r="AH225" s="18">
        <v>990</v>
      </c>
      <c r="AI225" s="18">
        <v>1001</v>
      </c>
      <c r="AJ225" s="18">
        <v>795</v>
      </c>
      <c r="AK225" s="23">
        <v>5.5071213781207025</v>
      </c>
      <c r="AL225" s="23">
        <v>5.2130161398494081</v>
      </c>
      <c r="AM225" s="23">
        <v>5.2519789224448106</v>
      </c>
      <c r="AN225" s="23">
        <v>6.3024665954881245</v>
      </c>
      <c r="AO225" s="23">
        <v>8.25234596329833</v>
      </c>
      <c r="AP225" s="23">
        <v>10.167171766546094</v>
      </c>
      <c r="AQ225" s="23">
        <v>18.494400306573844</v>
      </c>
      <c r="AR225" s="23">
        <v>21.253102869999086</v>
      </c>
      <c r="AS225" s="23">
        <v>24.448935314945238</v>
      </c>
      <c r="AT225" s="23">
        <v>28.084383776369933</v>
      </c>
      <c r="AU225" s="23">
        <v>34.764199859223794</v>
      </c>
      <c r="AV225" s="23">
        <v>29.799734111009982</v>
      </c>
      <c r="AW225" s="23">
        <v>27.528435532978907</v>
      </c>
      <c r="AX225" s="23">
        <v>25.95842980342389</v>
      </c>
      <c r="AY225" s="23">
        <v>26.124106469435315</v>
      </c>
      <c r="AZ225" s="23">
        <v>20.501579524208626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2</v>
      </c>
      <c r="BI225" s="20">
        <v>10</v>
      </c>
      <c r="BJ225" s="20">
        <v>76</v>
      </c>
      <c r="BK225" s="20">
        <v>103</v>
      </c>
      <c r="BL225" s="20">
        <v>84</v>
      </c>
      <c r="BM225" s="20">
        <v>50</v>
      </c>
      <c r="BN225" s="20">
        <v>17</v>
      </c>
      <c r="BO225" s="20">
        <v>1</v>
      </c>
      <c r="BP225" s="20">
        <v>18</v>
      </c>
      <c r="BQ225" s="20">
        <v>96</v>
      </c>
      <c r="BR225" s="20">
        <v>131</v>
      </c>
      <c r="BS225" s="20">
        <v>124</v>
      </c>
      <c r="BT225" s="20">
        <v>64</v>
      </c>
      <c r="BU225" s="20">
        <v>19</v>
      </c>
      <c r="BV225" s="16">
        <v>35062</v>
      </c>
      <c r="BW225" s="16">
        <v>37547</v>
      </c>
      <c r="BX225" s="16">
        <v>28223</v>
      </c>
      <c r="BY225" s="16">
        <v>31466</v>
      </c>
      <c r="BZ225" s="16">
        <v>26126</v>
      </c>
      <c r="CA225" s="16">
        <v>38549</v>
      </c>
      <c r="CB225" s="16">
        <v>33020</v>
      </c>
      <c r="CC225" s="16">
        <v>42076</v>
      </c>
      <c r="CD225" s="16">
        <v>29588</v>
      </c>
      <c r="CE225" s="16">
        <v>29410</v>
      </c>
      <c r="CF225" s="16">
        <v>25218</v>
      </c>
      <c r="CG225" s="16">
        <v>31490</v>
      </c>
      <c r="CH225" s="21">
        <v>28</v>
      </c>
      <c r="CI225" s="21">
        <v>172</v>
      </c>
      <c r="CJ225" s="21">
        <v>234</v>
      </c>
      <c r="CK225" s="21">
        <v>208</v>
      </c>
      <c r="CL225" s="21">
        <v>114</v>
      </c>
      <c r="CM225" s="21">
        <v>36</v>
      </c>
      <c r="CN225" s="21">
        <v>3</v>
      </c>
      <c r="CO225" s="21">
        <v>342</v>
      </c>
      <c r="CP225" s="21">
        <v>453</v>
      </c>
      <c r="CQ225" s="21">
        <v>0</v>
      </c>
      <c r="CR225" s="21">
        <v>68082</v>
      </c>
      <c r="CS225" s="21">
        <v>79623</v>
      </c>
      <c r="CT225" s="21">
        <v>57811</v>
      </c>
      <c r="CU225" s="21">
        <v>60876</v>
      </c>
      <c r="CV225" s="21">
        <v>51344</v>
      </c>
      <c r="CW225" s="21">
        <v>70039</v>
      </c>
      <c r="CX225" s="21">
        <v>196973</v>
      </c>
      <c r="CY225" s="21">
        <v>190802</v>
      </c>
      <c r="CZ225" s="19">
        <v>97</v>
      </c>
      <c r="DA225" t="s">
        <v>8075</v>
      </c>
      <c r="DB225" t="s">
        <v>9</v>
      </c>
      <c r="DD225">
        <v>17.924340415718913</v>
      </c>
      <c r="DE225">
        <v>22.998075878419886</v>
      </c>
      <c r="DF225">
        <v>5.0737354627009736</v>
      </c>
    </row>
    <row r="226" spans="1:110" x14ac:dyDescent="0.25">
      <c r="A226" t="s">
        <v>1574</v>
      </c>
      <c r="B226" t="s">
        <v>2954</v>
      </c>
      <c r="C226" t="s">
        <v>58</v>
      </c>
      <c r="D226" t="s">
        <v>51</v>
      </c>
      <c r="E226" s="17">
        <v>136397</v>
      </c>
      <c r="F226" s="17">
        <v>137323</v>
      </c>
      <c r="G226" s="17">
        <v>137459</v>
      </c>
      <c r="H226" s="17">
        <v>137102</v>
      </c>
      <c r="I226" s="17">
        <v>136319</v>
      </c>
      <c r="J226" s="17">
        <v>138025</v>
      </c>
      <c r="K226" s="17">
        <v>139896</v>
      </c>
      <c r="L226" s="17">
        <v>141493</v>
      </c>
      <c r="M226" s="17">
        <v>142651</v>
      </c>
      <c r="N226" s="17">
        <v>144988</v>
      </c>
      <c r="O226" s="17">
        <v>148124</v>
      </c>
      <c r="P226" s="17">
        <v>151385</v>
      </c>
      <c r="Q226" s="17">
        <v>152967</v>
      </c>
      <c r="R226" s="17">
        <v>154310</v>
      </c>
      <c r="S226" s="17">
        <v>156245</v>
      </c>
      <c r="T226" s="17">
        <v>158618</v>
      </c>
      <c r="U226" s="18">
        <v>68</v>
      </c>
      <c r="V226" s="18">
        <v>77</v>
      </c>
      <c r="W226" s="18">
        <v>81</v>
      </c>
      <c r="X226" s="18">
        <v>77</v>
      </c>
      <c r="Y226" s="18">
        <v>95</v>
      </c>
      <c r="Z226" s="18">
        <v>188</v>
      </c>
      <c r="AA226" s="18">
        <v>292</v>
      </c>
      <c r="AB226" s="18">
        <v>290</v>
      </c>
      <c r="AC226" s="18">
        <v>354</v>
      </c>
      <c r="AD226" s="18">
        <v>420</v>
      </c>
      <c r="AE226" s="18">
        <v>366</v>
      </c>
      <c r="AF226" s="18">
        <v>322</v>
      </c>
      <c r="AG226" s="18">
        <v>327</v>
      </c>
      <c r="AH226" s="18">
        <v>274</v>
      </c>
      <c r="AI226" s="18">
        <v>305</v>
      </c>
      <c r="AJ226" s="18">
        <v>215</v>
      </c>
      <c r="AK226" s="23">
        <v>4.9854468939932701</v>
      </c>
      <c r="AL226" s="23">
        <v>5.6072180188315137</v>
      </c>
      <c r="AM226" s="23">
        <v>5.8926661768236341</v>
      </c>
      <c r="AN226" s="23">
        <v>5.6162565097518637</v>
      </c>
      <c r="AO226" s="23">
        <v>6.9689478355915169</v>
      </c>
      <c r="AP226" s="23">
        <v>13.620720883897844</v>
      </c>
      <c r="AQ226" s="23">
        <v>20.872648252987933</v>
      </c>
      <c r="AR226" s="23">
        <v>20.495713568869132</v>
      </c>
      <c r="AS226" s="23">
        <v>24.815809212693917</v>
      </c>
      <c r="AT226" s="23">
        <v>28.967914586034706</v>
      </c>
      <c r="AU226" s="23">
        <v>24.709027571494154</v>
      </c>
      <c r="AV226" s="23">
        <v>21.270271162928957</v>
      </c>
      <c r="AW226" s="23">
        <v>21.377159779560298</v>
      </c>
      <c r="AX226" s="23">
        <v>17.756464260255331</v>
      </c>
      <c r="AY226" s="23">
        <v>19.520624659989121</v>
      </c>
      <c r="AZ226" s="23">
        <v>13.55457766457779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2</v>
      </c>
      <c r="BI226" s="20">
        <v>3</v>
      </c>
      <c r="BJ226" s="20">
        <v>21</v>
      </c>
      <c r="BK226" s="20">
        <v>36</v>
      </c>
      <c r="BL226" s="20">
        <v>35</v>
      </c>
      <c r="BM226" s="20">
        <v>19</v>
      </c>
      <c r="BN226" s="20">
        <v>8</v>
      </c>
      <c r="BO226" s="20">
        <v>0</v>
      </c>
      <c r="BP226" s="20">
        <v>5</v>
      </c>
      <c r="BQ226" s="20">
        <v>25</v>
      </c>
      <c r="BR226" s="20">
        <v>23</v>
      </c>
      <c r="BS226" s="20">
        <v>25</v>
      </c>
      <c r="BT226" s="20">
        <v>12</v>
      </c>
      <c r="BU226" s="20">
        <v>1</v>
      </c>
      <c r="BV226" s="16">
        <v>10051</v>
      </c>
      <c r="BW226" s="16">
        <v>18154</v>
      </c>
      <c r="BX226" s="16">
        <v>14154</v>
      </c>
      <c r="BY226" s="16">
        <v>13261</v>
      </c>
      <c r="BZ226" s="16">
        <v>9492</v>
      </c>
      <c r="CA226" s="16">
        <v>13980</v>
      </c>
      <c r="CB226" s="16">
        <v>10511</v>
      </c>
      <c r="CC226" s="16">
        <v>19447</v>
      </c>
      <c r="CD226" s="16">
        <v>14994</v>
      </c>
      <c r="CE226" s="16">
        <v>13133</v>
      </c>
      <c r="CF226" s="16">
        <v>9572</v>
      </c>
      <c r="CG226" s="16">
        <v>11869</v>
      </c>
      <c r="CH226" s="21">
        <v>8</v>
      </c>
      <c r="CI226" s="21">
        <v>46</v>
      </c>
      <c r="CJ226" s="21">
        <v>59</v>
      </c>
      <c r="CK226" s="21">
        <v>60</v>
      </c>
      <c r="CL226" s="21">
        <v>31</v>
      </c>
      <c r="CM226" s="21">
        <v>9</v>
      </c>
      <c r="CN226" s="21">
        <v>2</v>
      </c>
      <c r="CO226" s="21">
        <v>124</v>
      </c>
      <c r="CP226" s="21">
        <v>91</v>
      </c>
      <c r="CQ226" s="21">
        <v>0</v>
      </c>
      <c r="CR226" s="21">
        <v>20562</v>
      </c>
      <c r="CS226" s="21">
        <v>37601</v>
      </c>
      <c r="CT226" s="21">
        <v>29148</v>
      </c>
      <c r="CU226" s="21">
        <v>26394</v>
      </c>
      <c r="CV226" s="21">
        <v>19064</v>
      </c>
      <c r="CW226" s="21">
        <v>25849</v>
      </c>
      <c r="CX226" s="21">
        <v>79092</v>
      </c>
      <c r="CY226" s="21">
        <v>79526</v>
      </c>
      <c r="CZ226" s="19">
        <v>258</v>
      </c>
      <c r="DA226" t="s">
        <v>8236</v>
      </c>
      <c r="DB226" t="s">
        <v>9</v>
      </c>
      <c r="DD226">
        <v>15.592384880416468</v>
      </c>
      <c r="DE226">
        <v>11.505588428665352</v>
      </c>
      <c r="DF226">
        <v>-4.0867964517511162</v>
      </c>
    </row>
    <row r="227" spans="1:110" x14ac:dyDescent="0.25">
      <c r="A227" t="s">
        <v>1640</v>
      </c>
      <c r="B227" t="s">
        <v>3073</v>
      </c>
      <c r="C227" t="s">
        <v>363</v>
      </c>
      <c r="D227" t="s">
        <v>278</v>
      </c>
      <c r="E227" s="17">
        <v>107695</v>
      </c>
      <c r="F227" s="17">
        <v>108299</v>
      </c>
      <c r="G227" s="17">
        <v>109204</v>
      </c>
      <c r="H227" s="17">
        <v>109989</v>
      </c>
      <c r="I227" s="17">
        <v>110786</v>
      </c>
      <c r="J227" s="17">
        <v>111736</v>
      </c>
      <c r="K227" s="17">
        <v>113284</v>
      </c>
      <c r="L227" s="17">
        <v>115341</v>
      </c>
      <c r="M227" s="17">
        <v>117103</v>
      </c>
      <c r="N227" s="17">
        <v>118769</v>
      </c>
      <c r="O227" s="17">
        <v>120545</v>
      </c>
      <c r="P227" s="17">
        <v>121996</v>
      </c>
      <c r="Q227" s="17">
        <v>123193</v>
      </c>
      <c r="R227" s="17">
        <v>124783</v>
      </c>
      <c r="S227" s="17">
        <v>126818</v>
      </c>
      <c r="T227" s="17">
        <v>128823</v>
      </c>
      <c r="U227" s="18">
        <v>46</v>
      </c>
      <c r="V227" s="18">
        <v>60</v>
      </c>
      <c r="W227" s="18">
        <v>72</v>
      </c>
      <c r="X227" s="18">
        <v>62</v>
      </c>
      <c r="Y227" s="18">
        <v>117</v>
      </c>
      <c r="Z227" s="18">
        <v>181</v>
      </c>
      <c r="AA227" s="18">
        <v>294</v>
      </c>
      <c r="AB227" s="18">
        <v>276</v>
      </c>
      <c r="AC227" s="18">
        <v>218</v>
      </c>
      <c r="AD227" s="18">
        <v>335</v>
      </c>
      <c r="AE227" s="18">
        <v>389</v>
      </c>
      <c r="AF227" s="18">
        <v>352</v>
      </c>
      <c r="AG227" s="18">
        <v>283</v>
      </c>
      <c r="AH227" s="18">
        <v>250</v>
      </c>
      <c r="AI227" s="18">
        <v>256</v>
      </c>
      <c r="AJ227" s="18">
        <v>232</v>
      </c>
      <c r="AK227" s="23">
        <v>4.2713217883838617</v>
      </c>
      <c r="AL227" s="23">
        <v>5.5402173611944709</v>
      </c>
      <c r="AM227" s="23">
        <v>6.5931650855280033</v>
      </c>
      <c r="AN227" s="23">
        <v>5.6369273290965456</v>
      </c>
      <c r="AO227" s="23">
        <v>10.560901196902137</v>
      </c>
      <c r="AP227" s="23">
        <v>16.19889740101668</v>
      </c>
      <c r="AQ227" s="23">
        <v>25.952473429610539</v>
      </c>
      <c r="AR227" s="23">
        <v>23.92904517907769</v>
      </c>
      <c r="AS227" s="23">
        <v>18.61609010870772</v>
      </c>
      <c r="AT227" s="23">
        <v>28.206013353652889</v>
      </c>
      <c r="AU227" s="23">
        <v>32.270106599195323</v>
      </c>
      <c r="AV227" s="23">
        <v>28.853405029673102</v>
      </c>
      <c r="AW227" s="23">
        <v>22.972084452850403</v>
      </c>
      <c r="AX227" s="23">
        <v>20.034780378737487</v>
      </c>
      <c r="AY227" s="23">
        <v>20.186408869403397</v>
      </c>
      <c r="AZ227" s="23">
        <v>18.00920643052871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3</v>
      </c>
      <c r="BI227" s="20">
        <v>4</v>
      </c>
      <c r="BJ227" s="20">
        <v>23</v>
      </c>
      <c r="BK227" s="20">
        <v>34</v>
      </c>
      <c r="BL227" s="20">
        <v>20</v>
      </c>
      <c r="BM227" s="20">
        <v>24</v>
      </c>
      <c r="BN227" s="20">
        <v>9</v>
      </c>
      <c r="BO227" s="20">
        <v>0</v>
      </c>
      <c r="BP227" s="20">
        <v>11</v>
      </c>
      <c r="BQ227" s="20">
        <v>34</v>
      </c>
      <c r="BR227" s="20">
        <v>30</v>
      </c>
      <c r="BS227" s="20">
        <v>21</v>
      </c>
      <c r="BT227" s="20">
        <v>15</v>
      </c>
      <c r="BU227" s="20">
        <v>4</v>
      </c>
      <c r="BV227" s="16">
        <v>5864</v>
      </c>
      <c r="BW227" s="16">
        <v>10653</v>
      </c>
      <c r="BX227" s="16">
        <v>10892</v>
      </c>
      <c r="BY227" s="16">
        <v>12118</v>
      </c>
      <c r="BZ227" s="16">
        <v>9617</v>
      </c>
      <c r="CA227" s="16">
        <v>16869</v>
      </c>
      <c r="CB227" s="16">
        <v>6398</v>
      </c>
      <c r="CC227" s="16">
        <v>10406</v>
      </c>
      <c r="CD227" s="16">
        <v>10436</v>
      </c>
      <c r="CE227" s="16">
        <v>12132</v>
      </c>
      <c r="CF227" s="16">
        <v>9361</v>
      </c>
      <c r="CG227" s="16">
        <v>14077</v>
      </c>
      <c r="CH227" s="21">
        <v>15</v>
      </c>
      <c r="CI227" s="21">
        <v>57</v>
      </c>
      <c r="CJ227" s="21">
        <v>64</v>
      </c>
      <c r="CK227" s="21">
        <v>41</v>
      </c>
      <c r="CL227" s="21">
        <v>39</v>
      </c>
      <c r="CM227" s="21">
        <v>13</v>
      </c>
      <c r="CN227" s="21">
        <v>3</v>
      </c>
      <c r="CO227" s="21">
        <v>117</v>
      </c>
      <c r="CP227" s="21">
        <v>115</v>
      </c>
      <c r="CQ227" s="21">
        <v>0</v>
      </c>
      <c r="CR227" s="21">
        <v>12262</v>
      </c>
      <c r="CS227" s="21">
        <v>21059</v>
      </c>
      <c r="CT227" s="21">
        <v>21328</v>
      </c>
      <c r="CU227" s="21">
        <v>24250</v>
      </c>
      <c r="CV227" s="21">
        <v>18978</v>
      </c>
      <c r="CW227" s="21">
        <v>30946</v>
      </c>
      <c r="CX227" s="21">
        <v>66013</v>
      </c>
      <c r="CY227" s="21">
        <v>62810</v>
      </c>
      <c r="CZ227" s="19">
        <v>153</v>
      </c>
      <c r="DA227" t="s">
        <v>8131</v>
      </c>
      <c r="DB227" t="s">
        <v>9</v>
      </c>
      <c r="DD227">
        <v>18.627607068938069</v>
      </c>
      <c r="DE227">
        <v>17.420811052368471</v>
      </c>
      <c r="DF227">
        <v>-1.2067960165695979</v>
      </c>
    </row>
    <row r="228" spans="1:110" x14ac:dyDescent="0.25">
      <c r="A228" t="s">
        <v>583</v>
      </c>
      <c r="B228" t="s">
        <v>3037</v>
      </c>
      <c r="C228" t="s">
        <v>466</v>
      </c>
      <c r="D228" t="s">
        <v>51</v>
      </c>
      <c r="E228" s="17">
        <v>45195</v>
      </c>
      <c r="F228" s="17">
        <v>45987</v>
      </c>
      <c r="G228" s="17">
        <v>46272</v>
      </c>
      <c r="H228" s="17">
        <v>46517</v>
      </c>
      <c r="I228" s="17">
        <v>46941</v>
      </c>
      <c r="J228" s="17">
        <v>47294</v>
      </c>
      <c r="K228" s="17">
        <v>47785</v>
      </c>
      <c r="L228" s="17">
        <v>48320</v>
      </c>
      <c r="M228" s="17">
        <v>48714</v>
      </c>
      <c r="N228" s="17">
        <v>49105</v>
      </c>
      <c r="O228" s="17">
        <v>49310</v>
      </c>
      <c r="P228" s="17">
        <v>49415</v>
      </c>
      <c r="Q228" s="17">
        <v>49710</v>
      </c>
      <c r="R228" s="17">
        <v>50032</v>
      </c>
      <c r="S228" s="17">
        <v>50730</v>
      </c>
      <c r="T228" s="17">
        <v>50806</v>
      </c>
      <c r="U228" s="18">
        <v>22</v>
      </c>
      <c r="V228" s="18">
        <v>30</v>
      </c>
      <c r="W228" s="18">
        <v>30</v>
      </c>
      <c r="X228" s="18">
        <v>39</v>
      </c>
      <c r="Y228" s="18">
        <v>64</v>
      </c>
      <c r="Z228" s="18">
        <v>85</v>
      </c>
      <c r="AA228" s="18">
        <v>111</v>
      </c>
      <c r="AB228" s="18">
        <v>112</v>
      </c>
      <c r="AC228" s="18">
        <v>119</v>
      </c>
      <c r="AD228" s="18">
        <v>231</v>
      </c>
      <c r="AE228" s="18">
        <v>184</v>
      </c>
      <c r="AF228" s="18">
        <v>108</v>
      </c>
      <c r="AG228" s="18">
        <v>129</v>
      </c>
      <c r="AH228" s="18">
        <v>105</v>
      </c>
      <c r="AI228" s="18">
        <v>99</v>
      </c>
      <c r="AJ228" s="18">
        <v>62</v>
      </c>
      <c r="AK228" s="23">
        <v>4.8677951100785481</v>
      </c>
      <c r="AL228" s="23">
        <v>6.5235827516472042</v>
      </c>
      <c r="AM228" s="23">
        <v>6.4834024896265561</v>
      </c>
      <c r="AN228" s="23">
        <v>8.3840316443450789</v>
      </c>
      <c r="AO228" s="23">
        <v>13.634136469184721</v>
      </c>
      <c r="AP228" s="23">
        <v>17.972681524083391</v>
      </c>
      <c r="AQ228" s="23">
        <v>23.229046771999581</v>
      </c>
      <c r="AR228" s="23">
        <v>23.17880794701987</v>
      </c>
      <c r="AS228" s="23">
        <v>24.428295767130599</v>
      </c>
      <c r="AT228" s="23">
        <v>47.042052744119744</v>
      </c>
      <c r="AU228" s="23">
        <v>37.314946258365438</v>
      </c>
      <c r="AV228" s="23">
        <v>21.855711828392188</v>
      </c>
      <c r="AW228" s="23">
        <v>25.950512975256487</v>
      </c>
      <c r="AX228" s="23">
        <v>20.986568596098497</v>
      </c>
      <c r="AY228" s="23">
        <v>19.515079834417506</v>
      </c>
      <c r="AZ228" s="23">
        <v>12.203283076801952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6</v>
      </c>
      <c r="BK228" s="20">
        <v>9</v>
      </c>
      <c r="BL228" s="20">
        <v>7</v>
      </c>
      <c r="BM228" s="20">
        <v>3</v>
      </c>
      <c r="BN228" s="20">
        <v>2</v>
      </c>
      <c r="BO228" s="20">
        <v>0</v>
      </c>
      <c r="BP228" s="20">
        <v>3</v>
      </c>
      <c r="BQ228" s="20">
        <v>10</v>
      </c>
      <c r="BR228" s="20">
        <v>12</v>
      </c>
      <c r="BS228" s="20">
        <v>7</v>
      </c>
      <c r="BT228" s="20">
        <v>0</v>
      </c>
      <c r="BU228" s="20">
        <v>3</v>
      </c>
      <c r="BV228" s="16">
        <v>1968</v>
      </c>
      <c r="BW228" s="16">
        <v>2822</v>
      </c>
      <c r="BX228" s="16">
        <v>3765</v>
      </c>
      <c r="BY228" s="16">
        <v>5068</v>
      </c>
      <c r="BZ228" s="16">
        <v>4577</v>
      </c>
      <c r="CA228" s="16">
        <v>7863</v>
      </c>
      <c r="CB228" s="16">
        <v>2199</v>
      </c>
      <c r="CC228" s="16">
        <v>2669</v>
      </c>
      <c r="CD228" s="16">
        <v>3407</v>
      </c>
      <c r="CE228" s="16">
        <v>4903</v>
      </c>
      <c r="CF228" s="16">
        <v>4552</v>
      </c>
      <c r="CG228" s="16">
        <v>7013</v>
      </c>
      <c r="CH228" s="21">
        <v>3</v>
      </c>
      <c r="CI228" s="21">
        <v>16</v>
      </c>
      <c r="CJ228" s="21">
        <v>21</v>
      </c>
      <c r="CK228" s="21">
        <v>14</v>
      </c>
      <c r="CL228" s="21">
        <v>3</v>
      </c>
      <c r="CM228" s="21">
        <v>5</v>
      </c>
      <c r="CN228" s="21">
        <v>0</v>
      </c>
      <c r="CO228" s="21">
        <v>27</v>
      </c>
      <c r="CP228" s="21">
        <v>35</v>
      </c>
      <c r="CQ228" s="21">
        <v>0</v>
      </c>
      <c r="CR228" s="21">
        <v>4167</v>
      </c>
      <c r="CS228" s="21">
        <v>5491</v>
      </c>
      <c r="CT228" s="21">
        <v>7172</v>
      </c>
      <c r="CU228" s="21">
        <v>9971</v>
      </c>
      <c r="CV228" s="21">
        <v>9129</v>
      </c>
      <c r="CW228" s="21">
        <v>14876</v>
      </c>
      <c r="CX228" s="21">
        <v>26063</v>
      </c>
      <c r="CY228" s="21">
        <v>24743</v>
      </c>
      <c r="CZ228" s="19">
        <v>295</v>
      </c>
      <c r="DA228" t="s">
        <v>8273</v>
      </c>
      <c r="DB228" t="s">
        <v>8481</v>
      </c>
      <c r="DD228">
        <v>10.912177181425049</v>
      </c>
      <c r="DE228">
        <v>13.428998964048651</v>
      </c>
      <c r="DF228">
        <v>2.5168217826236017</v>
      </c>
    </row>
    <row r="229" spans="1:110" x14ac:dyDescent="0.25">
      <c r="A229" t="s">
        <v>897</v>
      </c>
      <c r="B229" t="s">
        <v>3198</v>
      </c>
      <c r="C229" t="s">
        <v>76</v>
      </c>
      <c r="D229" t="s">
        <v>70</v>
      </c>
      <c r="E229" s="17">
        <v>56634</v>
      </c>
      <c r="F229" s="17">
        <v>56951</v>
      </c>
      <c r="G229" s="17">
        <v>57400</v>
      </c>
      <c r="H229" s="17">
        <v>57626</v>
      </c>
      <c r="I229" s="17">
        <v>57821</v>
      </c>
      <c r="J229" s="17">
        <v>58102</v>
      </c>
      <c r="K229" s="17">
        <v>58438</v>
      </c>
      <c r="L229" s="17">
        <v>58838</v>
      </c>
      <c r="M229" s="17">
        <v>59168</v>
      </c>
      <c r="N229" s="17">
        <v>59288</v>
      </c>
      <c r="O229" s="17">
        <v>59820</v>
      </c>
      <c r="P229" s="17">
        <v>60223</v>
      </c>
      <c r="Q229" s="17">
        <v>60638</v>
      </c>
      <c r="R229" s="17">
        <v>61192</v>
      </c>
      <c r="S229" s="17">
        <v>61779</v>
      </c>
      <c r="T229" s="17">
        <v>61750</v>
      </c>
      <c r="U229" s="18">
        <v>43</v>
      </c>
      <c r="V229" s="18">
        <v>38</v>
      </c>
      <c r="W229" s="18">
        <v>35</v>
      </c>
      <c r="X229" s="18">
        <v>55</v>
      </c>
      <c r="Y229" s="18">
        <v>82</v>
      </c>
      <c r="Z229" s="18">
        <v>114</v>
      </c>
      <c r="AA229" s="18">
        <v>191</v>
      </c>
      <c r="AB229" s="18">
        <v>149</v>
      </c>
      <c r="AC229" s="18">
        <v>197</v>
      </c>
      <c r="AD229" s="18">
        <v>254</v>
      </c>
      <c r="AE229" s="18">
        <v>270</v>
      </c>
      <c r="AF229" s="18">
        <v>190</v>
      </c>
      <c r="AG229" s="18">
        <v>175</v>
      </c>
      <c r="AH229" s="18">
        <v>124</v>
      </c>
      <c r="AI229" s="18">
        <v>138</v>
      </c>
      <c r="AJ229" s="18">
        <v>98</v>
      </c>
      <c r="AK229" s="23">
        <v>7.5926122117455943</v>
      </c>
      <c r="AL229" s="23">
        <v>6.6724025917016379</v>
      </c>
      <c r="AM229" s="23">
        <v>6.0975609756097562</v>
      </c>
      <c r="AN229" s="23">
        <v>9.5443029188213657</v>
      </c>
      <c r="AO229" s="23">
        <v>14.181698690787085</v>
      </c>
      <c r="AP229" s="23">
        <v>19.620667102681491</v>
      </c>
      <c r="AQ229" s="23">
        <v>32.684212327595056</v>
      </c>
      <c r="AR229" s="23">
        <v>25.323770352493288</v>
      </c>
      <c r="AS229" s="23">
        <v>33.295024337479717</v>
      </c>
      <c r="AT229" s="23">
        <v>42.841721764943998</v>
      </c>
      <c r="AU229" s="23">
        <v>45.135406218655973</v>
      </c>
      <c r="AV229" s="23">
        <v>31.549408033475583</v>
      </c>
      <c r="AW229" s="23">
        <v>28.859790890200863</v>
      </c>
      <c r="AX229" s="23">
        <v>20.264086808733168</v>
      </c>
      <c r="AY229" s="23">
        <v>22.337687563735251</v>
      </c>
      <c r="AZ229" s="23">
        <v>15.870445344129553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1</v>
      </c>
      <c r="BJ229" s="20">
        <v>8</v>
      </c>
      <c r="BK229" s="20">
        <v>15</v>
      </c>
      <c r="BL229" s="20">
        <v>9</v>
      </c>
      <c r="BM229" s="20">
        <v>6</v>
      </c>
      <c r="BN229" s="20">
        <v>2</v>
      </c>
      <c r="BO229" s="20">
        <v>0</v>
      </c>
      <c r="BP229" s="20">
        <v>5</v>
      </c>
      <c r="BQ229" s="20">
        <v>16</v>
      </c>
      <c r="BR229" s="20">
        <v>11</v>
      </c>
      <c r="BS229" s="20">
        <v>14</v>
      </c>
      <c r="BT229" s="20">
        <v>7</v>
      </c>
      <c r="BU229" s="20">
        <v>4</v>
      </c>
      <c r="BV229" s="16">
        <v>2333</v>
      </c>
      <c r="BW229" s="16">
        <v>3104</v>
      </c>
      <c r="BX229" s="16">
        <v>4138</v>
      </c>
      <c r="BY229" s="16">
        <v>5867</v>
      </c>
      <c r="BZ229" s="16">
        <v>5539</v>
      </c>
      <c r="CA229" s="16">
        <v>11027</v>
      </c>
      <c r="CB229" s="16">
        <v>2579</v>
      </c>
      <c r="CC229" s="16">
        <v>2987</v>
      </c>
      <c r="CD229" s="16">
        <v>3695</v>
      </c>
      <c r="CE229" s="16">
        <v>5572</v>
      </c>
      <c r="CF229" s="16">
        <v>5360</v>
      </c>
      <c r="CG229" s="16">
        <v>9549</v>
      </c>
      <c r="CH229" s="21">
        <v>6</v>
      </c>
      <c r="CI229" s="21">
        <v>24</v>
      </c>
      <c r="CJ229" s="21">
        <v>26</v>
      </c>
      <c r="CK229" s="21">
        <v>23</v>
      </c>
      <c r="CL229" s="21">
        <v>13</v>
      </c>
      <c r="CM229" s="21">
        <v>6</v>
      </c>
      <c r="CN229" s="21">
        <v>0</v>
      </c>
      <c r="CO229" s="21">
        <v>41</v>
      </c>
      <c r="CP229" s="21">
        <v>57</v>
      </c>
      <c r="CQ229" s="21">
        <v>0</v>
      </c>
      <c r="CR229" s="21">
        <v>4912</v>
      </c>
      <c r="CS229" s="21">
        <v>6091</v>
      </c>
      <c r="CT229" s="21">
        <v>7833</v>
      </c>
      <c r="CU229" s="21">
        <v>11439</v>
      </c>
      <c r="CV229" s="21">
        <v>10899</v>
      </c>
      <c r="CW229" s="21">
        <v>20576</v>
      </c>
      <c r="CX229" s="21">
        <v>32008</v>
      </c>
      <c r="CY229" s="21">
        <v>29742</v>
      </c>
      <c r="CZ229" s="19">
        <v>207</v>
      </c>
      <c r="DA229" t="s">
        <v>8185</v>
      </c>
      <c r="DB229" t="s">
        <v>9</v>
      </c>
      <c r="DD229">
        <v>13.785219554838275</v>
      </c>
      <c r="DE229">
        <v>17.808047988003</v>
      </c>
      <c r="DF229">
        <v>4.0228284331647259</v>
      </c>
    </row>
    <row r="230" spans="1:110" x14ac:dyDescent="0.25">
      <c r="A230" t="s">
        <v>1582</v>
      </c>
      <c r="B230" t="s">
        <v>3209</v>
      </c>
      <c r="C230" t="s">
        <v>3362</v>
      </c>
      <c r="D230" t="s">
        <v>199</v>
      </c>
      <c r="E230" s="17">
        <v>322109</v>
      </c>
      <c r="F230" s="17">
        <v>325793</v>
      </c>
      <c r="G230" s="17">
        <v>331014</v>
      </c>
      <c r="H230" s="17">
        <v>339225</v>
      </c>
      <c r="I230" s="17">
        <v>347512</v>
      </c>
      <c r="J230" s="17">
        <v>357220</v>
      </c>
      <c r="K230" s="17">
        <v>364365</v>
      </c>
      <c r="L230" s="17">
        <v>369568</v>
      </c>
      <c r="M230" s="17">
        <v>374467</v>
      </c>
      <c r="N230" s="17">
        <v>379606</v>
      </c>
      <c r="O230" s="17">
        <v>386504</v>
      </c>
      <c r="P230" s="17">
        <v>394420</v>
      </c>
      <c r="Q230" s="17">
        <v>400003</v>
      </c>
      <c r="R230" s="17">
        <v>401609</v>
      </c>
      <c r="S230" s="17">
        <v>405494</v>
      </c>
      <c r="T230" s="17">
        <v>413030</v>
      </c>
      <c r="U230" s="18">
        <v>173</v>
      </c>
      <c r="V230" s="18">
        <v>206</v>
      </c>
      <c r="W230" s="18">
        <v>191</v>
      </c>
      <c r="X230" s="18">
        <v>204</v>
      </c>
      <c r="Y230" s="18">
        <v>306</v>
      </c>
      <c r="Z230" s="18">
        <v>533</v>
      </c>
      <c r="AA230" s="18">
        <v>984</v>
      </c>
      <c r="AB230" s="18">
        <v>813</v>
      </c>
      <c r="AC230" s="18">
        <v>856</v>
      </c>
      <c r="AD230" s="18">
        <v>891</v>
      </c>
      <c r="AE230" s="18">
        <v>917</v>
      </c>
      <c r="AF230" s="18">
        <v>948</v>
      </c>
      <c r="AG230" s="18">
        <v>912</v>
      </c>
      <c r="AH230" s="18">
        <v>929</v>
      </c>
      <c r="AI230" s="18">
        <v>938</v>
      </c>
      <c r="AJ230" s="18">
        <v>754</v>
      </c>
      <c r="AK230" s="23">
        <v>5.3708527237674204</v>
      </c>
      <c r="AL230" s="23">
        <v>6.323033337118968</v>
      </c>
      <c r="AM230" s="23">
        <v>5.7701486946171459</v>
      </c>
      <c r="AN230" s="23">
        <v>6.0137077161176204</v>
      </c>
      <c r="AO230" s="23">
        <v>8.8054513225442577</v>
      </c>
      <c r="AP230" s="23">
        <v>14.920777112143776</v>
      </c>
      <c r="AQ230" s="23">
        <v>27.005886954015889</v>
      </c>
      <c r="AR230" s="23">
        <v>21.998657892458219</v>
      </c>
      <c r="AS230" s="23">
        <v>22.85915714869401</v>
      </c>
      <c r="AT230" s="23">
        <v>23.471704872947214</v>
      </c>
      <c r="AU230" s="23">
        <v>23.725498313083435</v>
      </c>
      <c r="AV230" s="23">
        <v>24.035292327975252</v>
      </c>
      <c r="AW230" s="23">
        <v>22.79982900128249</v>
      </c>
      <c r="AX230" s="23">
        <v>23.131951724189445</v>
      </c>
      <c r="AY230" s="23">
        <v>23.132278159479547</v>
      </c>
      <c r="AZ230" s="23">
        <v>18.255332542430331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3</v>
      </c>
      <c r="BI230" s="20">
        <v>12</v>
      </c>
      <c r="BJ230" s="20">
        <v>67</v>
      </c>
      <c r="BK230" s="20">
        <v>105</v>
      </c>
      <c r="BL230" s="20">
        <v>93</v>
      </c>
      <c r="BM230" s="20">
        <v>45</v>
      </c>
      <c r="BN230" s="20">
        <v>15</v>
      </c>
      <c r="BO230" s="20">
        <v>2</v>
      </c>
      <c r="BP230" s="20">
        <v>13</v>
      </c>
      <c r="BQ230" s="20">
        <v>108</v>
      </c>
      <c r="BR230" s="20">
        <v>101</v>
      </c>
      <c r="BS230" s="20">
        <v>118</v>
      </c>
      <c r="BT230" s="20">
        <v>54</v>
      </c>
      <c r="BU230" s="20">
        <v>18</v>
      </c>
      <c r="BV230" s="16">
        <v>43598</v>
      </c>
      <c r="BW230" s="16">
        <v>52257</v>
      </c>
      <c r="BX230" s="16">
        <v>32791</v>
      </c>
      <c r="BY230" s="16">
        <v>28560</v>
      </c>
      <c r="BZ230" s="16">
        <v>19630</v>
      </c>
      <c r="CA230" s="16">
        <v>27727</v>
      </c>
      <c r="CB230" s="16">
        <v>42768</v>
      </c>
      <c r="CC230" s="16">
        <v>58777</v>
      </c>
      <c r="CD230" s="16">
        <v>35954</v>
      </c>
      <c r="CE230" s="16">
        <v>28559</v>
      </c>
      <c r="CF230" s="16">
        <v>20362</v>
      </c>
      <c r="CG230" s="16">
        <v>22047</v>
      </c>
      <c r="CH230" s="21">
        <v>25</v>
      </c>
      <c r="CI230" s="21">
        <v>175</v>
      </c>
      <c r="CJ230" s="21">
        <v>206</v>
      </c>
      <c r="CK230" s="21">
        <v>211</v>
      </c>
      <c r="CL230" s="21">
        <v>99</v>
      </c>
      <c r="CM230" s="21">
        <v>33</v>
      </c>
      <c r="CN230" s="21">
        <v>5</v>
      </c>
      <c r="CO230" s="21">
        <v>340</v>
      </c>
      <c r="CP230" s="21">
        <v>414</v>
      </c>
      <c r="CQ230" s="21">
        <v>0</v>
      </c>
      <c r="CR230" s="21">
        <v>86366</v>
      </c>
      <c r="CS230" s="21">
        <v>111034</v>
      </c>
      <c r="CT230" s="21">
        <v>68745</v>
      </c>
      <c r="CU230" s="21">
        <v>57119</v>
      </c>
      <c r="CV230" s="21">
        <v>39992</v>
      </c>
      <c r="CW230" s="21">
        <v>49774</v>
      </c>
      <c r="CX230" s="21">
        <v>204563</v>
      </c>
      <c r="CY230" s="21">
        <v>208467</v>
      </c>
      <c r="CZ230" s="19">
        <v>146</v>
      </c>
      <c r="DA230" t="s">
        <v>8124</v>
      </c>
      <c r="DB230" t="s">
        <v>9</v>
      </c>
      <c r="DD230">
        <v>16.309535801829547</v>
      </c>
      <c r="DE230">
        <v>20.238264006687427</v>
      </c>
      <c r="DF230">
        <v>3.9287282048578795</v>
      </c>
    </row>
    <row r="231" spans="1:110" x14ac:dyDescent="0.25">
      <c r="A231" t="s">
        <v>1795</v>
      </c>
      <c r="B231" t="s">
        <v>3138</v>
      </c>
      <c r="C231" t="s">
        <v>777</v>
      </c>
      <c r="D231" t="s">
        <v>150</v>
      </c>
      <c r="E231" s="17">
        <v>75663</v>
      </c>
      <c r="F231" s="17">
        <v>75299</v>
      </c>
      <c r="G231" s="17">
        <v>75721</v>
      </c>
      <c r="H231" s="17">
        <v>76635</v>
      </c>
      <c r="I231" s="17">
        <v>77325</v>
      </c>
      <c r="J231" s="17">
        <v>78248</v>
      </c>
      <c r="K231" s="17">
        <v>79340</v>
      </c>
      <c r="L231" s="17">
        <v>80215</v>
      </c>
      <c r="M231" s="17">
        <v>81267</v>
      </c>
      <c r="N231" s="17">
        <v>81914</v>
      </c>
      <c r="O231" s="17">
        <v>82430</v>
      </c>
      <c r="P231" s="17">
        <v>82827</v>
      </c>
      <c r="Q231" s="17">
        <v>83129</v>
      </c>
      <c r="R231" s="17">
        <v>83604</v>
      </c>
      <c r="S231" s="17">
        <v>84142</v>
      </c>
      <c r="T231" s="17">
        <v>84674</v>
      </c>
      <c r="U231" s="18">
        <v>48</v>
      </c>
      <c r="V231" s="18">
        <v>53</v>
      </c>
      <c r="W231" s="18">
        <v>68</v>
      </c>
      <c r="X231" s="18">
        <v>57</v>
      </c>
      <c r="Y231" s="18">
        <v>76</v>
      </c>
      <c r="Z231" s="18">
        <v>128</v>
      </c>
      <c r="AA231" s="18">
        <v>225</v>
      </c>
      <c r="AB231" s="18">
        <v>221</v>
      </c>
      <c r="AC231" s="18">
        <v>262</v>
      </c>
      <c r="AD231" s="18">
        <v>442</v>
      </c>
      <c r="AE231" s="18">
        <v>456</v>
      </c>
      <c r="AF231" s="18">
        <v>408</v>
      </c>
      <c r="AG231" s="18">
        <v>344</v>
      </c>
      <c r="AH231" s="18">
        <v>338</v>
      </c>
      <c r="AI231" s="18">
        <v>281</v>
      </c>
      <c r="AJ231" s="18">
        <v>243</v>
      </c>
      <c r="AK231" s="23">
        <v>6.3439197494151696</v>
      </c>
      <c r="AL231" s="23">
        <v>7.0386060903863266</v>
      </c>
      <c r="AM231" s="23">
        <v>8.9803357060788951</v>
      </c>
      <c r="AN231" s="23">
        <v>7.4378547660990408</v>
      </c>
      <c r="AO231" s="23">
        <v>9.8286453281603627</v>
      </c>
      <c r="AP231" s="23">
        <v>16.358245578161743</v>
      </c>
      <c r="AQ231" s="23">
        <v>28.358961431812453</v>
      </c>
      <c r="AR231" s="23">
        <v>27.550956803590353</v>
      </c>
      <c r="AS231" s="23">
        <v>32.23940836994106</v>
      </c>
      <c r="AT231" s="23">
        <v>53.959030202407405</v>
      </c>
      <c r="AU231" s="23">
        <v>55.319665170447657</v>
      </c>
      <c r="AV231" s="23">
        <v>49.259299503784995</v>
      </c>
      <c r="AW231" s="23">
        <v>41.381467357961718</v>
      </c>
      <c r="AX231" s="23">
        <v>40.428687622601792</v>
      </c>
      <c r="AY231" s="23">
        <v>33.395925934729384</v>
      </c>
      <c r="AZ231" s="23">
        <v>28.698301721898105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11</v>
      </c>
      <c r="BJ231" s="20">
        <v>27</v>
      </c>
      <c r="BK231" s="20">
        <v>32</v>
      </c>
      <c r="BL231" s="20">
        <v>29</v>
      </c>
      <c r="BM231" s="20">
        <v>12</v>
      </c>
      <c r="BN231" s="20">
        <v>4</v>
      </c>
      <c r="BO231" s="20">
        <v>0</v>
      </c>
      <c r="BP231" s="20">
        <v>12</v>
      </c>
      <c r="BQ231" s="20">
        <v>40</v>
      </c>
      <c r="BR231" s="20">
        <v>36</v>
      </c>
      <c r="BS231" s="20">
        <v>24</v>
      </c>
      <c r="BT231" s="20">
        <v>10</v>
      </c>
      <c r="BU231" s="20">
        <v>6</v>
      </c>
      <c r="BV231" s="16">
        <v>4308</v>
      </c>
      <c r="BW231" s="16">
        <v>7139</v>
      </c>
      <c r="BX231" s="16">
        <v>6472</v>
      </c>
      <c r="BY231" s="16">
        <v>8076</v>
      </c>
      <c r="BZ231" s="16">
        <v>6681</v>
      </c>
      <c r="CA231" s="16">
        <v>10803</v>
      </c>
      <c r="CB231" s="16">
        <v>4342</v>
      </c>
      <c r="CC231" s="16">
        <v>6925</v>
      </c>
      <c r="CD231" s="16">
        <v>6438</v>
      </c>
      <c r="CE231" s="16">
        <v>7827</v>
      </c>
      <c r="CF231" s="16">
        <v>6682</v>
      </c>
      <c r="CG231" s="16">
        <v>8981</v>
      </c>
      <c r="CH231" s="21">
        <v>23</v>
      </c>
      <c r="CI231" s="21">
        <v>67</v>
      </c>
      <c r="CJ231" s="21">
        <v>68</v>
      </c>
      <c r="CK231" s="21">
        <v>53</v>
      </c>
      <c r="CL231" s="21">
        <v>22</v>
      </c>
      <c r="CM231" s="21">
        <v>10</v>
      </c>
      <c r="CN231" s="21">
        <v>0</v>
      </c>
      <c r="CO231" s="21">
        <v>115</v>
      </c>
      <c r="CP231" s="21">
        <v>128</v>
      </c>
      <c r="CQ231" s="21">
        <v>0</v>
      </c>
      <c r="CR231" s="21">
        <v>8650</v>
      </c>
      <c r="CS231" s="21">
        <v>14064</v>
      </c>
      <c r="CT231" s="21">
        <v>12910</v>
      </c>
      <c r="CU231" s="21">
        <v>15903</v>
      </c>
      <c r="CV231" s="21">
        <v>13363</v>
      </c>
      <c r="CW231" s="21">
        <v>19784</v>
      </c>
      <c r="CX231" s="21">
        <v>43479</v>
      </c>
      <c r="CY231" s="21">
        <v>41195</v>
      </c>
      <c r="CZ231" s="19">
        <v>16</v>
      </c>
      <c r="DA231" t="s">
        <v>1335</v>
      </c>
      <c r="DB231" t="s">
        <v>8480</v>
      </c>
      <c r="DD231">
        <v>27.916009224420439</v>
      </c>
      <c r="DE231">
        <v>29.439499528508016</v>
      </c>
      <c r="DF231">
        <v>1.5234903040875771</v>
      </c>
    </row>
    <row r="232" spans="1:110" x14ac:dyDescent="0.25">
      <c r="A232" t="s">
        <v>1635</v>
      </c>
      <c r="B232" t="s">
        <v>2957</v>
      </c>
      <c r="C232" t="s">
        <v>58</v>
      </c>
      <c r="D232" t="s">
        <v>278</v>
      </c>
      <c r="E232" s="17">
        <v>185617</v>
      </c>
      <c r="F232" s="17">
        <v>186705</v>
      </c>
      <c r="G232" s="17">
        <v>187549</v>
      </c>
      <c r="H232" s="17">
        <v>188710</v>
      </c>
      <c r="I232" s="17">
        <v>189070</v>
      </c>
      <c r="J232" s="17">
        <v>190108</v>
      </c>
      <c r="K232" s="17">
        <v>191827</v>
      </c>
      <c r="L232" s="17">
        <v>194293</v>
      </c>
      <c r="M232" s="17">
        <v>196663</v>
      </c>
      <c r="N232" s="17">
        <v>199144</v>
      </c>
      <c r="O232" s="17">
        <v>201861</v>
      </c>
      <c r="P232" s="17">
        <v>203927</v>
      </c>
      <c r="Q232" s="17">
        <v>206816</v>
      </c>
      <c r="R232" s="17">
        <v>209266</v>
      </c>
      <c r="S232" s="17">
        <v>211479</v>
      </c>
      <c r="T232" s="17">
        <v>213319</v>
      </c>
      <c r="U232" s="18">
        <v>103</v>
      </c>
      <c r="V232" s="18">
        <v>99</v>
      </c>
      <c r="W232" s="18">
        <v>105</v>
      </c>
      <c r="X232" s="18">
        <v>118</v>
      </c>
      <c r="Y232" s="18">
        <v>154</v>
      </c>
      <c r="Z232" s="18">
        <v>304</v>
      </c>
      <c r="AA232" s="18">
        <v>520</v>
      </c>
      <c r="AB232" s="18">
        <v>533</v>
      </c>
      <c r="AC232" s="18">
        <v>525</v>
      </c>
      <c r="AD232" s="18">
        <v>657</v>
      </c>
      <c r="AE232" s="18">
        <v>606</v>
      </c>
      <c r="AF232" s="18">
        <v>511</v>
      </c>
      <c r="AG232" s="18">
        <v>508</v>
      </c>
      <c r="AH232" s="18">
        <v>502</v>
      </c>
      <c r="AI232" s="18">
        <v>506</v>
      </c>
      <c r="AJ232" s="18">
        <v>372</v>
      </c>
      <c r="AK232" s="23">
        <v>5.549060700259135</v>
      </c>
      <c r="AL232" s="23">
        <v>5.3024825259098574</v>
      </c>
      <c r="AM232" s="23">
        <v>5.5985369156860338</v>
      </c>
      <c r="AN232" s="23">
        <v>6.2529807641354456</v>
      </c>
      <c r="AO232" s="23">
        <v>8.1451314328026658</v>
      </c>
      <c r="AP232" s="23">
        <v>15.990910429860921</v>
      </c>
      <c r="AQ232" s="23">
        <v>27.107758553279776</v>
      </c>
      <c r="AR232" s="23">
        <v>27.432794799606778</v>
      </c>
      <c r="AS232" s="23">
        <v>26.695412965326472</v>
      </c>
      <c r="AT232" s="23">
        <v>32.991202346041057</v>
      </c>
      <c r="AU232" s="23">
        <v>30.020657779363024</v>
      </c>
      <c r="AV232" s="23">
        <v>25.057986436322803</v>
      </c>
      <c r="AW232" s="23">
        <v>24.562896487699209</v>
      </c>
      <c r="AX232" s="23">
        <v>23.988607800598281</v>
      </c>
      <c r="AY232" s="23">
        <v>23.92672558504627</v>
      </c>
      <c r="AZ232" s="23">
        <v>17.438671660752206</v>
      </c>
      <c r="BA232" s="20">
        <v>0</v>
      </c>
      <c r="BB232" s="20">
        <v>0</v>
      </c>
      <c r="BC232" s="20">
        <v>1</v>
      </c>
      <c r="BD232" s="20">
        <v>0</v>
      </c>
      <c r="BE232" s="20">
        <v>0</v>
      </c>
      <c r="BF232" s="20">
        <v>0</v>
      </c>
      <c r="BG232" s="20">
        <v>0</v>
      </c>
      <c r="BH232" s="20">
        <v>4</v>
      </c>
      <c r="BI232" s="20">
        <v>3</v>
      </c>
      <c r="BJ232" s="20">
        <v>35</v>
      </c>
      <c r="BK232" s="20">
        <v>42</v>
      </c>
      <c r="BL232" s="20">
        <v>56</v>
      </c>
      <c r="BM232" s="20">
        <v>27</v>
      </c>
      <c r="BN232" s="20">
        <v>14</v>
      </c>
      <c r="BO232" s="20">
        <v>0</v>
      </c>
      <c r="BP232" s="20">
        <v>6</v>
      </c>
      <c r="BQ232" s="20">
        <v>46</v>
      </c>
      <c r="BR232" s="20">
        <v>58</v>
      </c>
      <c r="BS232" s="20">
        <v>48</v>
      </c>
      <c r="BT232" s="20">
        <v>19</v>
      </c>
      <c r="BU232" s="20">
        <v>13</v>
      </c>
      <c r="BV232" s="16">
        <v>13359</v>
      </c>
      <c r="BW232" s="16">
        <v>19044</v>
      </c>
      <c r="BX232" s="16">
        <v>17959</v>
      </c>
      <c r="BY232" s="16">
        <v>19718</v>
      </c>
      <c r="BZ232" s="16">
        <v>15280</v>
      </c>
      <c r="CA232" s="16">
        <v>23056</v>
      </c>
      <c r="CB232" s="16">
        <v>13546</v>
      </c>
      <c r="CC232" s="16">
        <v>19211</v>
      </c>
      <c r="CD232" s="16">
        <v>18003</v>
      </c>
      <c r="CE232" s="16">
        <v>19658</v>
      </c>
      <c r="CF232" s="16">
        <v>15030</v>
      </c>
      <c r="CG232" s="16">
        <v>19455</v>
      </c>
      <c r="CH232" s="21">
        <v>9</v>
      </c>
      <c r="CI232" s="21">
        <v>82</v>
      </c>
      <c r="CJ232" s="21">
        <v>100</v>
      </c>
      <c r="CK232" s="21">
        <v>104</v>
      </c>
      <c r="CL232" s="21">
        <v>46</v>
      </c>
      <c r="CM232" s="21">
        <v>27</v>
      </c>
      <c r="CN232" s="21">
        <v>4</v>
      </c>
      <c r="CO232" s="21">
        <v>181</v>
      </c>
      <c r="CP232" s="21">
        <v>190</v>
      </c>
      <c r="CQ232" s="21">
        <v>1</v>
      </c>
      <c r="CR232" s="21">
        <v>26905</v>
      </c>
      <c r="CS232" s="21">
        <v>38255</v>
      </c>
      <c r="CT232" s="21">
        <v>35962</v>
      </c>
      <c r="CU232" s="21">
        <v>39376</v>
      </c>
      <c r="CV232" s="21">
        <v>30310</v>
      </c>
      <c r="CW232" s="21">
        <v>42511</v>
      </c>
      <c r="CX232" s="21">
        <v>108416</v>
      </c>
      <c r="CY232" s="21">
        <v>104903</v>
      </c>
      <c r="CZ232" s="19">
        <v>163</v>
      </c>
      <c r="DA232" t="s">
        <v>8141</v>
      </c>
      <c r="DB232" t="s">
        <v>9</v>
      </c>
      <c r="DD232">
        <v>17.254034679656446</v>
      </c>
      <c r="DE232">
        <v>17.52508854781582</v>
      </c>
      <c r="DF232">
        <v>0.27105386815937393</v>
      </c>
    </row>
    <row r="233" spans="1:110" x14ac:dyDescent="0.25">
      <c r="A233" t="s">
        <v>1423</v>
      </c>
      <c r="B233" t="s">
        <v>3098</v>
      </c>
      <c r="C233" t="s">
        <v>148</v>
      </c>
      <c r="D233" t="s">
        <v>150</v>
      </c>
      <c r="E233" s="17">
        <v>36935</v>
      </c>
      <c r="F233" s="17">
        <v>37242</v>
      </c>
      <c r="G233" s="17">
        <v>37435</v>
      </c>
      <c r="H233" s="17">
        <v>37842</v>
      </c>
      <c r="I233" s="17">
        <v>38032</v>
      </c>
      <c r="J233" s="17">
        <v>38087</v>
      </c>
      <c r="K233" s="17">
        <v>38236</v>
      </c>
      <c r="L233" s="17">
        <v>38610</v>
      </c>
      <c r="M233" s="17">
        <v>38901</v>
      </c>
      <c r="N233" s="17">
        <v>39145</v>
      </c>
      <c r="O233" s="17">
        <v>39686</v>
      </c>
      <c r="P233" s="17">
        <v>40083</v>
      </c>
      <c r="Q233" s="17">
        <v>40291</v>
      </c>
      <c r="R233" s="17">
        <v>40427</v>
      </c>
      <c r="S233" s="17">
        <v>40647</v>
      </c>
      <c r="T233" s="17">
        <v>40666</v>
      </c>
      <c r="U233" s="18">
        <v>26</v>
      </c>
      <c r="V233" s="18">
        <v>44</v>
      </c>
      <c r="W233" s="18">
        <v>27</v>
      </c>
      <c r="X233" s="18">
        <v>30</v>
      </c>
      <c r="Y233" s="18">
        <v>49</v>
      </c>
      <c r="Z233" s="18">
        <v>66</v>
      </c>
      <c r="AA233" s="18">
        <v>85</v>
      </c>
      <c r="AB233" s="18">
        <v>101</v>
      </c>
      <c r="AC233" s="18">
        <v>98</v>
      </c>
      <c r="AD233" s="18">
        <v>146</v>
      </c>
      <c r="AE233" s="18">
        <v>152</v>
      </c>
      <c r="AF233" s="18">
        <v>126</v>
      </c>
      <c r="AG233" s="18">
        <v>74</v>
      </c>
      <c r="AH233" s="18">
        <v>90</v>
      </c>
      <c r="AI233" s="18">
        <v>73</v>
      </c>
      <c r="AJ233" s="18">
        <v>55</v>
      </c>
      <c r="AK233" s="23">
        <v>7.0393935291728704</v>
      </c>
      <c r="AL233" s="23">
        <v>11.814617904516405</v>
      </c>
      <c r="AM233" s="23">
        <v>7.2125016695605719</v>
      </c>
      <c r="AN233" s="23">
        <v>7.9276993816394477</v>
      </c>
      <c r="AO233" s="23">
        <v>12.883887252839715</v>
      </c>
      <c r="AP233" s="23">
        <v>17.328747341612623</v>
      </c>
      <c r="AQ233" s="23">
        <v>22.230358824144787</v>
      </c>
      <c r="AR233" s="23">
        <v>26.159026159026162</v>
      </c>
      <c r="AS233" s="23">
        <v>25.192154443330505</v>
      </c>
      <c r="AT233" s="23">
        <v>37.297228253927706</v>
      </c>
      <c r="AU233" s="23">
        <v>38.30066018243209</v>
      </c>
      <c r="AV233" s="23">
        <v>31.434772846343837</v>
      </c>
      <c r="AW233" s="23">
        <v>18.366384552381426</v>
      </c>
      <c r="AX233" s="23">
        <v>22.262349419942119</v>
      </c>
      <c r="AY233" s="23">
        <v>17.959505006519546</v>
      </c>
      <c r="AZ233" s="23">
        <v>13.524811882162002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10</v>
      </c>
      <c r="BK233" s="20">
        <v>7</v>
      </c>
      <c r="BL233" s="20">
        <v>8</v>
      </c>
      <c r="BM233" s="20">
        <v>4</v>
      </c>
      <c r="BN233" s="20">
        <v>1</v>
      </c>
      <c r="BO233" s="20">
        <v>0</v>
      </c>
      <c r="BP233" s="20">
        <v>0</v>
      </c>
      <c r="BQ233" s="20">
        <v>8</v>
      </c>
      <c r="BR233" s="20">
        <v>6</v>
      </c>
      <c r="BS233" s="20">
        <v>7</v>
      </c>
      <c r="BT233" s="20">
        <v>4</v>
      </c>
      <c r="BU233" s="20">
        <v>0</v>
      </c>
      <c r="BV233" s="16">
        <v>1723</v>
      </c>
      <c r="BW233" s="16">
        <v>2636</v>
      </c>
      <c r="BX233" s="16">
        <v>3124</v>
      </c>
      <c r="BY233" s="16">
        <v>4277</v>
      </c>
      <c r="BZ233" s="16">
        <v>3424</v>
      </c>
      <c r="CA233" s="16">
        <v>5701</v>
      </c>
      <c r="CB233" s="16">
        <v>1759</v>
      </c>
      <c r="CC233" s="16">
        <v>2538</v>
      </c>
      <c r="CD233" s="16">
        <v>2879</v>
      </c>
      <c r="CE233" s="16">
        <v>4168</v>
      </c>
      <c r="CF233" s="16">
        <v>3450</v>
      </c>
      <c r="CG233" s="16">
        <v>4987</v>
      </c>
      <c r="CH233" s="21">
        <v>0</v>
      </c>
      <c r="CI233" s="21">
        <v>18</v>
      </c>
      <c r="CJ233" s="21">
        <v>13</v>
      </c>
      <c r="CK233" s="21">
        <v>15</v>
      </c>
      <c r="CL233" s="21">
        <v>8</v>
      </c>
      <c r="CM233" s="21">
        <v>1</v>
      </c>
      <c r="CN233" s="21">
        <v>0</v>
      </c>
      <c r="CO233" s="21">
        <v>30</v>
      </c>
      <c r="CP233" s="21">
        <v>25</v>
      </c>
      <c r="CQ233" s="21">
        <v>0</v>
      </c>
      <c r="CR233" s="21">
        <v>3482</v>
      </c>
      <c r="CS233" s="21">
        <v>5174</v>
      </c>
      <c r="CT233" s="21">
        <v>6003</v>
      </c>
      <c r="CU233" s="21">
        <v>8445</v>
      </c>
      <c r="CV233" s="21">
        <v>6874</v>
      </c>
      <c r="CW233" s="21">
        <v>10688</v>
      </c>
      <c r="CX233" s="21">
        <v>20885</v>
      </c>
      <c r="CY233" s="21">
        <v>19781</v>
      </c>
      <c r="CZ233" s="19">
        <v>259</v>
      </c>
      <c r="DA233" t="s">
        <v>8237</v>
      </c>
      <c r="DB233" t="s">
        <v>9</v>
      </c>
      <c r="DD233">
        <v>15.166068449522269</v>
      </c>
      <c r="DE233">
        <v>11.970313622216903</v>
      </c>
      <c r="DF233">
        <v>-3.1957548273053664</v>
      </c>
    </row>
    <row r="234" spans="1:110" x14ac:dyDescent="0.25">
      <c r="A234" t="s">
        <v>172</v>
      </c>
      <c r="B234" t="s">
        <v>3147</v>
      </c>
      <c r="C234" t="s">
        <v>171</v>
      </c>
      <c r="D234" t="s">
        <v>168</v>
      </c>
      <c r="E234" s="17">
        <v>78809</v>
      </c>
      <c r="F234" s="17">
        <v>79483</v>
      </c>
      <c r="G234" s="17">
        <v>80178</v>
      </c>
      <c r="H234" s="17">
        <v>80676</v>
      </c>
      <c r="I234" s="17">
        <v>81445</v>
      </c>
      <c r="J234" s="17">
        <v>82075</v>
      </c>
      <c r="K234" s="17">
        <v>82665</v>
      </c>
      <c r="L234" s="17">
        <v>83777</v>
      </c>
      <c r="M234" s="17">
        <v>84596</v>
      </c>
      <c r="N234" s="17">
        <v>84716</v>
      </c>
      <c r="O234" s="17">
        <v>85197</v>
      </c>
      <c r="P234" s="17">
        <v>85687</v>
      </c>
      <c r="Q234" s="17">
        <v>86459</v>
      </c>
      <c r="R234" s="17">
        <v>86772</v>
      </c>
      <c r="S234" s="17">
        <v>87666</v>
      </c>
      <c r="T234" s="17">
        <v>88457</v>
      </c>
      <c r="U234" s="18">
        <v>43</v>
      </c>
      <c r="V234" s="18">
        <v>43</v>
      </c>
      <c r="W234" s="18">
        <v>49</v>
      </c>
      <c r="X234" s="18">
        <v>56</v>
      </c>
      <c r="Y234" s="18">
        <v>85</v>
      </c>
      <c r="Z234" s="18">
        <v>155</v>
      </c>
      <c r="AA234" s="18">
        <v>222</v>
      </c>
      <c r="AB234" s="18">
        <v>250</v>
      </c>
      <c r="AC234" s="18">
        <v>219</v>
      </c>
      <c r="AD234" s="18">
        <v>243</v>
      </c>
      <c r="AE234" s="18">
        <v>260</v>
      </c>
      <c r="AF234" s="18">
        <v>219</v>
      </c>
      <c r="AG234" s="18">
        <v>201</v>
      </c>
      <c r="AH234" s="18">
        <v>197</v>
      </c>
      <c r="AI234" s="18">
        <v>158</v>
      </c>
      <c r="AJ234" s="18">
        <v>146</v>
      </c>
      <c r="AK234" s="23">
        <v>5.4562296184445938</v>
      </c>
      <c r="AL234" s="23">
        <v>5.4099618786407158</v>
      </c>
      <c r="AM234" s="23">
        <v>6.1114021302601707</v>
      </c>
      <c r="AN234" s="23">
        <v>6.9413456294313063</v>
      </c>
      <c r="AO234" s="23">
        <v>10.436490883418259</v>
      </c>
      <c r="AP234" s="23">
        <v>18.885166006701187</v>
      </c>
      <c r="AQ234" s="23">
        <v>26.855380148793319</v>
      </c>
      <c r="AR234" s="23">
        <v>29.841125845995919</v>
      </c>
      <c r="AS234" s="23">
        <v>25.887748829731901</v>
      </c>
      <c r="AT234" s="23">
        <v>28.684073846734975</v>
      </c>
      <c r="AU234" s="23">
        <v>30.517506484970127</v>
      </c>
      <c r="AV234" s="23">
        <v>25.558136006628775</v>
      </c>
      <c r="AW234" s="23">
        <v>23.248013509293422</v>
      </c>
      <c r="AX234" s="23">
        <v>22.703176139768591</v>
      </c>
      <c r="AY234" s="23">
        <v>18.022950744872585</v>
      </c>
      <c r="AZ234" s="23">
        <v>16.505194614332385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1</v>
      </c>
      <c r="BI234" s="20">
        <v>1</v>
      </c>
      <c r="BJ234" s="20">
        <v>9</v>
      </c>
      <c r="BK234" s="20">
        <v>19</v>
      </c>
      <c r="BL234" s="20">
        <v>25</v>
      </c>
      <c r="BM234" s="20">
        <v>8</v>
      </c>
      <c r="BN234" s="20">
        <v>7</v>
      </c>
      <c r="BO234" s="20">
        <v>1</v>
      </c>
      <c r="BP234" s="20">
        <v>4</v>
      </c>
      <c r="BQ234" s="20">
        <v>15</v>
      </c>
      <c r="BR234" s="20">
        <v>24</v>
      </c>
      <c r="BS234" s="20">
        <v>18</v>
      </c>
      <c r="BT234" s="20">
        <v>8</v>
      </c>
      <c r="BU234" s="20">
        <v>6</v>
      </c>
      <c r="BV234" s="16">
        <v>3713</v>
      </c>
      <c r="BW234" s="16">
        <v>5643</v>
      </c>
      <c r="BX234" s="16">
        <v>6691</v>
      </c>
      <c r="BY234" s="16">
        <v>8992</v>
      </c>
      <c r="BZ234" s="16">
        <v>7593</v>
      </c>
      <c r="CA234" s="16">
        <v>13413</v>
      </c>
      <c r="CB234" s="16">
        <v>4116</v>
      </c>
      <c r="CC234" s="16">
        <v>5333</v>
      </c>
      <c r="CD234" s="16">
        <v>5973</v>
      </c>
      <c r="CE234" s="16">
        <v>8452</v>
      </c>
      <c r="CF234" s="16">
        <v>7329</v>
      </c>
      <c r="CG234" s="16">
        <v>11209</v>
      </c>
      <c r="CH234" s="21">
        <v>5</v>
      </c>
      <c r="CI234" s="21">
        <v>24</v>
      </c>
      <c r="CJ234" s="21">
        <v>43</v>
      </c>
      <c r="CK234" s="21">
        <v>43</v>
      </c>
      <c r="CL234" s="21">
        <v>16</v>
      </c>
      <c r="CM234" s="21">
        <v>13</v>
      </c>
      <c r="CN234" s="21">
        <v>2</v>
      </c>
      <c r="CO234" s="21">
        <v>70</v>
      </c>
      <c r="CP234" s="21">
        <v>76</v>
      </c>
      <c r="CQ234" s="21">
        <v>0</v>
      </c>
      <c r="CR234" s="21">
        <v>7829</v>
      </c>
      <c r="CS234" s="21">
        <v>10976</v>
      </c>
      <c r="CT234" s="21">
        <v>12664</v>
      </c>
      <c r="CU234" s="21">
        <v>17444</v>
      </c>
      <c r="CV234" s="21">
        <v>14922</v>
      </c>
      <c r="CW234" s="21">
        <v>24622</v>
      </c>
      <c r="CX234" s="21">
        <v>46045</v>
      </c>
      <c r="CY234" s="21">
        <v>42412</v>
      </c>
      <c r="CZ234" s="19">
        <v>191</v>
      </c>
      <c r="DA234" t="s">
        <v>8169</v>
      </c>
      <c r="DB234" t="s">
        <v>9</v>
      </c>
      <c r="DD234">
        <v>16.504762802980288</v>
      </c>
      <c r="DE234">
        <v>16.505592355304593</v>
      </c>
      <c r="DF234">
        <v>8.2955232430492742E-4</v>
      </c>
    </row>
    <row r="235" spans="1:110" x14ac:dyDescent="0.25">
      <c r="A235" t="s">
        <v>522</v>
      </c>
      <c r="B235" t="s">
        <v>3340</v>
      </c>
      <c r="C235" t="s">
        <v>491</v>
      </c>
      <c r="D235" t="s">
        <v>491</v>
      </c>
      <c r="E235" s="17">
        <v>42353</v>
      </c>
      <c r="F235" s="17">
        <v>42528</v>
      </c>
      <c r="G235" s="17">
        <v>42538</v>
      </c>
      <c r="H235" s="17">
        <v>42668</v>
      </c>
      <c r="I235" s="17">
        <v>42898</v>
      </c>
      <c r="J235" s="17">
        <v>43193</v>
      </c>
      <c r="K235" s="17">
        <v>43652</v>
      </c>
      <c r="L235" s="17">
        <v>44251</v>
      </c>
      <c r="M235" s="17">
        <v>44863</v>
      </c>
      <c r="N235" s="17">
        <v>45417</v>
      </c>
      <c r="O235" s="17">
        <v>45888</v>
      </c>
      <c r="P235" s="17">
        <v>46297</v>
      </c>
      <c r="Q235" s="17">
        <v>46439</v>
      </c>
      <c r="R235" s="17">
        <v>46513</v>
      </c>
      <c r="S235" s="17">
        <v>46587</v>
      </c>
      <c r="T235" s="17">
        <v>46831</v>
      </c>
      <c r="U235" s="18">
        <v>24</v>
      </c>
      <c r="V235" s="18">
        <v>29</v>
      </c>
      <c r="W235" s="18">
        <v>21</v>
      </c>
      <c r="X235" s="18">
        <v>31</v>
      </c>
      <c r="Y235" s="18">
        <v>44</v>
      </c>
      <c r="Z235" s="18">
        <v>30</v>
      </c>
      <c r="AA235" s="18">
        <v>88</v>
      </c>
      <c r="AB235" s="18">
        <v>112</v>
      </c>
      <c r="AC235" s="18">
        <v>112</v>
      </c>
      <c r="AD235" s="18">
        <v>143</v>
      </c>
      <c r="AE235" s="18">
        <v>155</v>
      </c>
      <c r="AF235" s="18">
        <v>144</v>
      </c>
      <c r="AG235" s="18">
        <v>132</v>
      </c>
      <c r="AH235" s="18">
        <v>134</v>
      </c>
      <c r="AI235" s="18">
        <v>179</v>
      </c>
      <c r="AJ235" s="18">
        <v>137</v>
      </c>
      <c r="AK235" s="23">
        <v>5.6666587963072272</v>
      </c>
      <c r="AL235" s="23">
        <v>6.8190368698269381</v>
      </c>
      <c r="AM235" s="23">
        <v>4.9367624241854342</v>
      </c>
      <c r="AN235" s="23">
        <v>7.2653979563138655</v>
      </c>
      <c r="AO235" s="23">
        <v>10.25688843302718</v>
      </c>
      <c r="AP235" s="23">
        <v>6.9455698840089823</v>
      </c>
      <c r="AQ235" s="23">
        <v>20.159442866306243</v>
      </c>
      <c r="AR235" s="23">
        <v>25.310162482203793</v>
      </c>
      <c r="AS235" s="23">
        <v>24.964893119051332</v>
      </c>
      <c r="AT235" s="23">
        <v>31.486007442147212</v>
      </c>
      <c r="AU235" s="23">
        <v>33.777894002789402</v>
      </c>
      <c r="AV235" s="23">
        <v>31.103527226386159</v>
      </c>
      <c r="AW235" s="23">
        <v>28.424384676672627</v>
      </c>
      <c r="AX235" s="23">
        <v>28.809150130071163</v>
      </c>
      <c r="AY235" s="23">
        <v>38.422735956382681</v>
      </c>
      <c r="AZ235" s="23">
        <v>29.25412654011232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20">
        <v>10</v>
      </c>
      <c r="BK235" s="20">
        <v>30</v>
      </c>
      <c r="BL235" s="20">
        <v>11</v>
      </c>
      <c r="BM235" s="20">
        <v>7</v>
      </c>
      <c r="BN235" s="20">
        <v>2</v>
      </c>
      <c r="BO235" s="20">
        <v>0</v>
      </c>
      <c r="BP235" s="20">
        <v>2</v>
      </c>
      <c r="BQ235" s="20">
        <v>21</v>
      </c>
      <c r="BR235" s="20">
        <v>24</v>
      </c>
      <c r="BS235" s="20">
        <v>19</v>
      </c>
      <c r="BT235" s="20">
        <v>8</v>
      </c>
      <c r="BU235" s="20">
        <v>3</v>
      </c>
      <c r="BV235" s="16">
        <v>2573</v>
      </c>
      <c r="BW235" s="16">
        <v>4247</v>
      </c>
      <c r="BX235" s="16">
        <v>3455</v>
      </c>
      <c r="BY235" s="16">
        <v>4410</v>
      </c>
      <c r="BZ235" s="16">
        <v>3692</v>
      </c>
      <c r="CA235" s="16">
        <v>5801</v>
      </c>
      <c r="CB235" s="16">
        <v>2578</v>
      </c>
      <c r="CC235" s="16">
        <v>4018</v>
      </c>
      <c r="CD235" s="16">
        <v>3366</v>
      </c>
      <c r="CE235" s="16">
        <v>4085</v>
      </c>
      <c r="CF235" s="16">
        <v>3662</v>
      </c>
      <c r="CG235" s="16">
        <v>4944</v>
      </c>
      <c r="CH235" s="21">
        <v>2</v>
      </c>
      <c r="CI235" s="21">
        <v>31</v>
      </c>
      <c r="CJ235" s="21">
        <v>54</v>
      </c>
      <c r="CK235" s="21">
        <v>30</v>
      </c>
      <c r="CL235" s="21">
        <v>15</v>
      </c>
      <c r="CM235" s="21">
        <v>5</v>
      </c>
      <c r="CN235" s="21">
        <v>0</v>
      </c>
      <c r="CO235" s="21">
        <v>60</v>
      </c>
      <c r="CP235" s="21">
        <v>77</v>
      </c>
      <c r="CQ235" s="21">
        <v>0</v>
      </c>
      <c r="CR235" s="21">
        <v>5151</v>
      </c>
      <c r="CS235" s="21">
        <v>8265</v>
      </c>
      <c r="CT235" s="21">
        <v>6821</v>
      </c>
      <c r="CU235" s="21">
        <v>8495</v>
      </c>
      <c r="CV235" s="21">
        <v>7354</v>
      </c>
      <c r="CW235" s="21">
        <v>10745</v>
      </c>
      <c r="CX235" s="21">
        <v>24178</v>
      </c>
      <c r="CY235" s="21">
        <v>22653</v>
      </c>
      <c r="CZ235" s="19">
        <v>13</v>
      </c>
      <c r="DA235" t="s">
        <v>1332</v>
      </c>
      <c r="DB235" t="s">
        <v>8480</v>
      </c>
      <c r="DD235">
        <v>26.486558071778575</v>
      </c>
      <c r="DE235">
        <v>31.847133757961782</v>
      </c>
      <c r="DF235">
        <v>5.360575686183207</v>
      </c>
    </row>
    <row r="236" spans="1:110" x14ac:dyDescent="0.25">
      <c r="A236" t="s">
        <v>646</v>
      </c>
      <c r="B236" t="s">
        <v>3266</v>
      </c>
      <c r="C236" t="s">
        <v>3369</v>
      </c>
      <c r="D236" t="s">
        <v>355</v>
      </c>
      <c r="E236" s="17">
        <v>147836</v>
      </c>
      <c r="F236" s="17">
        <v>150492</v>
      </c>
      <c r="G236" s="17">
        <v>150134</v>
      </c>
      <c r="H236" s="17">
        <v>149111</v>
      </c>
      <c r="I236" s="17">
        <v>148896</v>
      </c>
      <c r="J236" s="17">
        <v>150143</v>
      </c>
      <c r="K236" s="17">
        <v>151596</v>
      </c>
      <c r="L236" s="17">
        <v>152856</v>
      </c>
      <c r="M236" s="17">
        <v>153977</v>
      </c>
      <c r="N236" s="17">
        <v>155637</v>
      </c>
      <c r="O236" s="17">
        <v>156033</v>
      </c>
      <c r="P236" s="17">
        <v>157101</v>
      </c>
      <c r="Q236" s="17">
        <v>157773</v>
      </c>
      <c r="R236" s="17">
        <v>158248</v>
      </c>
      <c r="S236" s="17">
        <v>157875</v>
      </c>
      <c r="T236" s="17">
        <v>158356</v>
      </c>
      <c r="U236" s="18">
        <v>49</v>
      </c>
      <c r="V236" s="18">
        <v>46</v>
      </c>
      <c r="W236" s="18">
        <v>60</v>
      </c>
      <c r="X236" s="18">
        <v>86</v>
      </c>
      <c r="Y236" s="18">
        <v>125</v>
      </c>
      <c r="Z236" s="18">
        <v>157</v>
      </c>
      <c r="AA236" s="18">
        <v>218</v>
      </c>
      <c r="AB236" s="18">
        <v>213</v>
      </c>
      <c r="AC236" s="18">
        <v>225</v>
      </c>
      <c r="AD236" s="18">
        <v>260</v>
      </c>
      <c r="AE236" s="18">
        <v>264</v>
      </c>
      <c r="AF236" s="18">
        <v>230</v>
      </c>
      <c r="AG236" s="18">
        <v>196</v>
      </c>
      <c r="AH236" s="18">
        <v>185</v>
      </c>
      <c r="AI236" s="18">
        <v>218</v>
      </c>
      <c r="AJ236" s="18">
        <v>195</v>
      </c>
      <c r="AK236" s="23">
        <v>3.3144836169809788</v>
      </c>
      <c r="AL236" s="23">
        <v>3.0566408845652924</v>
      </c>
      <c r="AM236" s="23">
        <v>3.9964298559953111</v>
      </c>
      <c r="AN236" s="23">
        <v>5.7675154750487891</v>
      </c>
      <c r="AO236" s="23">
        <v>8.3951214270363206</v>
      </c>
      <c r="AP236" s="23">
        <v>10.456697947956281</v>
      </c>
      <c r="AQ236" s="23">
        <v>14.380326657695452</v>
      </c>
      <c r="AR236" s="23">
        <v>13.934683623802796</v>
      </c>
      <c r="AS236" s="23">
        <v>14.612572007507614</v>
      </c>
      <c r="AT236" s="23">
        <v>16.705539171276751</v>
      </c>
      <c r="AU236" s="23">
        <v>16.919497798542615</v>
      </c>
      <c r="AV236" s="23">
        <v>14.640263270125587</v>
      </c>
      <c r="AW236" s="23">
        <v>12.422911398021208</v>
      </c>
      <c r="AX236" s="23">
        <v>11.69051109650675</v>
      </c>
      <c r="AY236" s="23">
        <v>13.808392715756137</v>
      </c>
      <c r="AZ236" s="23">
        <v>12.31402662355705</v>
      </c>
      <c r="BA236" s="20">
        <v>1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1</v>
      </c>
      <c r="BJ236" s="20">
        <v>20</v>
      </c>
      <c r="BK236" s="20">
        <v>21</v>
      </c>
      <c r="BL236" s="20">
        <v>20</v>
      </c>
      <c r="BM236" s="20">
        <v>16</v>
      </c>
      <c r="BN236" s="20">
        <v>13</v>
      </c>
      <c r="BO236" s="20">
        <v>0</v>
      </c>
      <c r="BP236" s="20">
        <v>1</v>
      </c>
      <c r="BQ236" s="20">
        <v>20</v>
      </c>
      <c r="BR236" s="20">
        <v>27</v>
      </c>
      <c r="BS236" s="20">
        <v>30</v>
      </c>
      <c r="BT236" s="20">
        <v>20</v>
      </c>
      <c r="BU236" s="20">
        <v>5</v>
      </c>
      <c r="BV236" s="16">
        <v>6910</v>
      </c>
      <c r="BW236" s="16">
        <v>19316</v>
      </c>
      <c r="BX236" s="16">
        <v>17316</v>
      </c>
      <c r="BY236" s="16">
        <v>14118</v>
      </c>
      <c r="BZ236" s="16">
        <v>9852</v>
      </c>
      <c r="CA236" s="16">
        <v>13952</v>
      </c>
      <c r="CB236" s="16">
        <v>7191</v>
      </c>
      <c r="CC236" s="16">
        <v>18493</v>
      </c>
      <c r="CD236" s="16">
        <v>17582</v>
      </c>
      <c r="CE236" s="16">
        <v>13607</v>
      </c>
      <c r="CF236" s="16">
        <v>9035</v>
      </c>
      <c r="CG236" s="16">
        <v>10984</v>
      </c>
      <c r="CH236" s="21">
        <v>2</v>
      </c>
      <c r="CI236" s="21">
        <v>40</v>
      </c>
      <c r="CJ236" s="21">
        <v>48</v>
      </c>
      <c r="CK236" s="21">
        <v>50</v>
      </c>
      <c r="CL236" s="21">
        <v>36</v>
      </c>
      <c r="CM236" s="21">
        <v>18</v>
      </c>
      <c r="CN236" s="21">
        <v>1</v>
      </c>
      <c r="CO236" s="21">
        <v>91</v>
      </c>
      <c r="CP236" s="21">
        <v>103</v>
      </c>
      <c r="CQ236" s="21">
        <v>1</v>
      </c>
      <c r="CR236" s="21">
        <v>14101</v>
      </c>
      <c r="CS236" s="21">
        <v>37809</v>
      </c>
      <c r="CT236" s="21">
        <v>34898</v>
      </c>
      <c r="CU236" s="21">
        <v>27725</v>
      </c>
      <c r="CV236" s="21">
        <v>18887</v>
      </c>
      <c r="CW236" s="21">
        <v>24936</v>
      </c>
      <c r="CX236" s="21">
        <v>81464</v>
      </c>
      <c r="CY236" s="21">
        <v>76892</v>
      </c>
      <c r="CZ236" s="19">
        <v>293</v>
      </c>
      <c r="DA236" t="s">
        <v>8271</v>
      </c>
      <c r="DB236" t="s">
        <v>8481</v>
      </c>
      <c r="DD236">
        <v>11.834781251625657</v>
      </c>
      <c r="DE236">
        <v>12.643621722478642</v>
      </c>
      <c r="DF236">
        <v>0.80884047085298505</v>
      </c>
    </row>
    <row r="237" spans="1:110" x14ac:dyDescent="0.25">
      <c r="A237" t="s">
        <v>993</v>
      </c>
      <c r="B237" t="s">
        <v>3009</v>
      </c>
      <c r="C237" t="s">
        <v>886</v>
      </c>
      <c r="D237" t="s">
        <v>168</v>
      </c>
      <c r="E237" s="17">
        <v>53531</v>
      </c>
      <c r="F237" s="17">
        <v>54278</v>
      </c>
      <c r="G237" s="17">
        <v>54944</v>
      </c>
      <c r="H237" s="17">
        <v>55658</v>
      </c>
      <c r="I237" s="17">
        <v>56566</v>
      </c>
      <c r="J237" s="17">
        <v>57277</v>
      </c>
      <c r="K237" s="17">
        <v>57966</v>
      </c>
      <c r="L237" s="17">
        <v>59212</v>
      </c>
      <c r="M237" s="17">
        <v>59981</v>
      </c>
      <c r="N237" s="17">
        <v>60541</v>
      </c>
      <c r="O237" s="17">
        <v>60867</v>
      </c>
      <c r="P237" s="17">
        <v>61385</v>
      </c>
      <c r="Q237" s="17">
        <v>61682</v>
      </c>
      <c r="R237" s="17">
        <v>62033</v>
      </c>
      <c r="S237" s="17">
        <v>62603</v>
      </c>
      <c r="T237" s="17">
        <v>62901</v>
      </c>
      <c r="U237" s="18">
        <v>44</v>
      </c>
      <c r="V237" s="18">
        <v>52</v>
      </c>
      <c r="W237" s="18">
        <v>55</v>
      </c>
      <c r="X237" s="18">
        <v>65</v>
      </c>
      <c r="Y237" s="18">
        <v>91</v>
      </c>
      <c r="Z237" s="18">
        <v>140</v>
      </c>
      <c r="AA237" s="18">
        <v>201</v>
      </c>
      <c r="AB237" s="18">
        <v>170</v>
      </c>
      <c r="AC237" s="18">
        <v>205</v>
      </c>
      <c r="AD237" s="18">
        <v>250</v>
      </c>
      <c r="AE237" s="18">
        <v>247</v>
      </c>
      <c r="AF237" s="18">
        <v>160</v>
      </c>
      <c r="AG237" s="18">
        <v>196</v>
      </c>
      <c r="AH237" s="18">
        <v>153</v>
      </c>
      <c r="AI237" s="18">
        <v>173</v>
      </c>
      <c r="AJ237" s="18">
        <v>139</v>
      </c>
      <c r="AK237" s="23">
        <v>8.2195363434271727</v>
      </c>
      <c r="AL237" s="23">
        <v>9.580308780721472</v>
      </c>
      <c r="AM237" s="23">
        <v>10.010192195690157</v>
      </c>
      <c r="AN237" s="23">
        <v>11.678464910704662</v>
      </c>
      <c r="AO237" s="23">
        <v>16.087402326485876</v>
      </c>
      <c r="AP237" s="23">
        <v>24.442620947326152</v>
      </c>
      <c r="AQ237" s="23">
        <v>34.675499430700754</v>
      </c>
      <c r="AR237" s="23">
        <v>28.710396541241639</v>
      </c>
      <c r="AS237" s="23">
        <v>34.177489538353811</v>
      </c>
      <c r="AT237" s="23">
        <v>41.294329462678185</v>
      </c>
      <c r="AU237" s="23">
        <v>40.580281597581617</v>
      </c>
      <c r="AV237" s="23">
        <v>26.064999592734381</v>
      </c>
      <c r="AW237" s="23">
        <v>31.775882753477514</v>
      </c>
      <c r="AX237" s="23">
        <v>24.664291586736091</v>
      </c>
      <c r="AY237" s="23">
        <v>27.634458412536137</v>
      </c>
      <c r="AZ237" s="23">
        <v>22.098217834374655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4</v>
      </c>
      <c r="BJ237" s="20">
        <v>14</v>
      </c>
      <c r="BK237" s="20">
        <v>19</v>
      </c>
      <c r="BL237" s="20">
        <v>12</v>
      </c>
      <c r="BM237" s="20">
        <v>9</v>
      </c>
      <c r="BN237" s="20">
        <v>7</v>
      </c>
      <c r="BO237" s="20">
        <v>1</v>
      </c>
      <c r="BP237" s="20">
        <v>6</v>
      </c>
      <c r="BQ237" s="20">
        <v>21</v>
      </c>
      <c r="BR237" s="20">
        <v>15</v>
      </c>
      <c r="BS237" s="20">
        <v>18</v>
      </c>
      <c r="BT237" s="20">
        <v>11</v>
      </c>
      <c r="BU237" s="20">
        <v>2</v>
      </c>
      <c r="BV237" s="16">
        <v>2566</v>
      </c>
      <c r="BW237" s="16">
        <v>4105</v>
      </c>
      <c r="BX237" s="16">
        <v>4688</v>
      </c>
      <c r="BY237" s="16">
        <v>6128</v>
      </c>
      <c r="BZ237" s="16">
        <v>5497</v>
      </c>
      <c r="CA237" s="16">
        <v>9586</v>
      </c>
      <c r="CB237" s="16">
        <v>2776</v>
      </c>
      <c r="CC237" s="16">
        <v>3894</v>
      </c>
      <c r="CD237" s="16">
        <v>4286</v>
      </c>
      <c r="CE237" s="16">
        <v>5729</v>
      </c>
      <c r="CF237" s="16">
        <v>5202</v>
      </c>
      <c r="CG237" s="16">
        <v>8444</v>
      </c>
      <c r="CH237" s="21">
        <v>10</v>
      </c>
      <c r="CI237" s="21">
        <v>35</v>
      </c>
      <c r="CJ237" s="21">
        <v>34</v>
      </c>
      <c r="CK237" s="21">
        <v>30</v>
      </c>
      <c r="CL237" s="21">
        <v>20</v>
      </c>
      <c r="CM237" s="21">
        <v>9</v>
      </c>
      <c r="CN237" s="21">
        <v>1</v>
      </c>
      <c r="CO237" s="21">
        <v>65</v>
      </c>
      <c r="CP237" s="21">
        <v>74</v>
      </c>
      <c r="CQ237" s="21">
        <v>0</v>
      </c>
      <c r="CR237" s="21">
        <v>5342</v>
      </c>
      <c r="CS237" s="21">
        <v>7999</v>
      </c>
      <c r="CT237" s="21">
        <v>8974</v>
      </c>
      <c r="CU237" s="21">
        <v>11857</v>
      </c>
      <c r="CV237" s="21">
        <v>10699</v>
      </c>
      <c r="CW237" s="21">
        <v>18030</v>
      </c>
      <c r="CX237" s="21">
        <v>32570</v>
      </c>
      <c r="CY237" s="21">
        <v>30331</v>
      </c>
      <c r="CZ237" s="19">
        <v>68</v>
      </c>
      <c r="DA237" t="s">
        <v>1369</v>
      </c>
      <c r="DB237" t="s">
        <v>8480</v>
      </c>
      <c r="DD237">
        <v>21.430219907025815</v>
      </c>
      <c r="DE237">
        <v>22.720294749769725</v>
      </c>
      <c r="DF237">
        <v>1.290074842743909</v>
      </c>
    </row>
    <row r="238" spans="1:110" x14ac:dyDescent="0.25">
      <c r="A238" t="s">
        <v>1256</v>
      </c>
      <c r="B238" t="s">
        <v>3166</v>
      </c>
      <c r="C238" t="s">
        <v>484</v>
      </c>
      <c r="D238" t="s">
        <v>51</v>
      </c>
      <c r="E238" s="17">
        <v>66884</v>
      </c>
      <c r="F238" s="17">
        <v>67751</v>
      </c>
      <c r="G238" s="17">
        <v>68313</v>
      </c>
      <c r="H238" s="17">
        <v>68940</v>
      </c>
      <c r="I238" s="17">
        <v>69759</v>
      </c>
      <c r="J238" s="17">
        <v>70889</v>
      </c>
      <c r="K238" s="17">
        <v>72026</v>
      </c>
      <c r="L238" s="17">
        <v>73574</v>
      </c>
      <c r="M238" s="17">
        <v>74450</v>
      </c>
      <c r="N238" s="17">
        <v>75154</v>
      </c>
      <c r="O238" s="17">
        <v>76114</v>
      </c>
      <c r="P238" s="17">
        <v>76879</v>
      </c>
      <c r="Q238" s="17">
        <v>77468</v>
      </c>
      <c r="R238" s="17">
        <v>78051</v>
      </c>
      <c r="S238" s="17">
        <v>79169</v>
      </c>
      <c r="T238" s="17">
        <v>79875</v>
      </c>
      <c r="U238" s="18">
        <v>32</v>
      </c>
      <c r="V238" s="18">
        <v>34</v>
      </c>
      <c r="W238" s="18">
        <v>46</v>
      </c>
      <c r="X238" s="18">
        <v>58</v>
      </c>
      <c r="Y238" s="18">
        <v>70</v>
      </c>
      <c r="Z238" s="18">
        <v>111</v>
      </c>
      <c r="AA238" s="18">
        <v>197</v>
      </c>
      <c r="AB238" s="18">
        <v>209</v>
      </c>
      <c r="AC238" s="18">
        <v>205</v>
      </c>
      <c r="AD238" s="18">
        <v>256</v>
      </c>
      <c r="AE238" s="18">
        <v>244</v>
      </c>
      <c r="AF238" s="18">
        <v>220</v>
      </c>
      <c r="AG238" s="18">
        <v>188</v>
      </c>
      <c r="AH238" s="18">
        <v>194</v>
      </c>
      <c r="AI238" s="18">
        <v>181</v>
      </c>
      <c r="AJ238" s="18">
        <v>134</v>
      </c>
      <c r="AK238" s="23">
        <v>4.7844028467196935</v>
      </c>
      <c r="AL238" s="23">
        <v>5.0183761125297046</v>
      </c>
      <c r="AM238" s="23">
        <v>6.7337110066897949</v>
      </c>
      <c r="AN238" s="23">
        <v>8.4131128517551481</v>
      </c>
      <c r="AO238" s="23">
        <v>10.034547513582478</v>
      </c>
      <c r="AP238" s="23">
        <v>15.658282667268546</v>
      </c>
      <c r="AQ238" s="23">
        <v>27.351234276511256</v>
      </c>
      <c r="AR238" s="23">
        <v>28.406774132166255</v>
      </c>
      <c r="AS238" s="23">
        <v>27.535258562793821</v>
      </c>
      <c r="AT238" s="23">
        <v>34.063389839529499</v>
      </c>
      <c r="AU238" s="23">
        <v>32.057177391807024</v>
      </c>
      <c r="AV238" s="23">
        <v>28.616397195593077</v>
      </c>
      <c r="AW238" s="23">
        <v>24.26808488666288</v>
      </c>
      <c r="AX238" s="23">
        <v>24.855543170491089</v>
      </c>
      <c r="AY238" s="23">
        <v>22.862484053101593</v>
      </c>
      <c r="AZ238" s="23">
        <v>16.776212832550861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1</v>
      </c>
      <c r="BI238" s="20">
        <v>0</v>
      </c>
      <c r="BJ238" s="20">
        <v>11</v>
      </c>
      <c r="BK238" s="20">
        <v>13</v>
      </c>
      <c r="BL238" s="20">
        <v>18</v>
      </c>
      <c r="BM238" s="20">
        <v>8</v>
      </c>
      <c r="BN238" s="20">
        <v>12</v>
      </c>
      <c r="BO238" s="20">
        <v>0</v>
      </c>
      <c r="BP238" s="20">
        <v>7</v>
      </c>
      <c r="BQ238" s="20">
        <v>16</v>
      </c>
      <c r="BR238" s="20">
        <v>20</v>
      </c>
      <c r="BS238" s="20">
        <v>21</v>
      </c>
      <c r="BT238" s="20">
        <v>5</v>
      </c>
      <c r="BU238" s="20">
        <v>2</v>
      </c>
      <c r="BV238" s="16">
        <v>3070</v>
      </c>
      <c r="BW238" s="16">
        <v>4897</v>
      </c>
      <c r="BX238" s="16">
        <v>5866</v>
      </c>
      <c r="BY238" s="16">
        <v>7690</v>
      </c>
      <c r="BZ238" s="16">
        <v>6952</v>
      </c>
      <c r="CA238" s="16">
        <v>12210</v>
      </c>
      <c r="CB238" s="16">
        <v>3460</v>
      </c>
      <c r="CC238" s="16">
        <v>5012</v>
      </c>
      <c r="CD238" s="16">
        <v>5543</v>
      </c>
      <c r="CE238" s="16">
        <v>7582</v>
      </c>
      <c r="CF238" s="16">
        <v>6645</v>
      </c>
      <c r="CG238" s="16">
        <v>10948</v>
      </c>
      <c r="CH238" s="21">
        <v>7</v>
      </c>
      <c r="CI238" s="21">
        <v>27</v>
      </c>
      <c r="CJ238" s="21">
        <v>33</v>
      </c>
      <c r="CK238" s="21">
        <v>39</v>
      </c>
      <c r="CL238" s="21">
        <v>13</v>
      </c>
      <c r="CM238" s="21">
        <v>14</v>
      </c>
      <c r="CN238" s="21">
        <v>1</v>
      </c>
      <c r="CO238" s="21">
        <v>63</v>
      </c>
      <c r="CP238" s="21">
        <v>71</v>
      </c>
      <c r="CQ238" s="21">
        <v>0</v>
      </c>
      <c r="CR238" s="21">
        <v>6530</v>
      </c>
      <c r="CS238" s="21">
        <v>9909</v>
      </c>
      <c r="CT238" s="21">
        <v>11409</v>
      </c>
      <c r="CU238" s="21">
        <v>15272</v>
      </c>
      <c r="CV238" s="21">
        <v>13597</v>
      </c>
      <c r="CW238" s="21">
        <v>23158</v>
      </c>
      <c r="CX238" s="21">
        <v>40685</v>
      </c>
      <c r="CY238" s="21">
        <v>39190</v>
      </c>
      <c r="CZ238" s="19">
        <v>183</v>
      </c>
      <c r="DA238" t="s">
        <v>8161</v>
      </c>
      <c r="DB238" t="s">
        <v>9</v>
      </c>
      <c r="DD238">
        <v>16.075529471804032</v>
      </c>
      <c r="DE238">
        <v>17.451149072139607</v>
      </c>
      <c r="DF238">
        <v>1.3756196003355754</v>
      </c>
    </row>
    <row r="239" spans="1:110" x14ac:dyDescent="0.25">
      <c r="A239" t="s">
        <v>308</v>
      </c>
      <c r="B239" t="s">
        <v>3194</v>
      </c>
      <c r="C239" t="s">
        <v>307</v>
      </c>
      <c r="D239" t="s">
        <v>278</v>
      </c>
      <c r="E239" s="17">
        <v>98123</v>
      </c>
      <c r="F239" s="17">
        <v>98357</v>
      </c>
      <c r="G239" s="17">
        <v>98732</v>
      </c>
      <c r="H239" s="17">
        <v>99577</v>
      </c>
      <c r="I239" s="17">
        <v>100109</v>
      </c>
      <c r="J239" s="17">
        <v>101034</v>
      </c>
      <c r="K239" s="17">
        <v>102450</v>
      </c>
      <c r="L239" s="17">
        <v>104047</v>
      </c>
      <c r="M239" s="17">
        <v>105620</v>
      </c>
      <c r="N239" s="17">
        <v>106936</v>
      </c>
      <c r="O239" s="17">
        <v>108327</v>
      </c>
      <c r="P239" s="17">
        <v>109390</v>
      </c>
      <c r="Q239" s="17">
        <v>110139</v>
      </c>
      <c r="R239" s="17">
        <v>111350</v>
      </c>
      <c r="S239" s="17">
        <v>112657</v>
      </c>
      <c r="T239" s="17">
        <v>113746</v>
      </c>
      <c r="U239" s="18">
        <v>60</v>
      </c>
      <c r="V239" s="18">
        <v>63</v>
      </c>
      <c r="W239" s="18">
        <v>73</v>
      </c>
      <c r="X239" s="18">
        <v>86</v>
      </c>
      <c r="Y239" s="18">
        <v>104</v>
      </c>
      <c r="Z239" s="18">
        <v>169</v>
      </c>
      <c r="AA239" s="18">
        <v>234</v>
      </c>
      <c r="AB239" s="18">
        <v>256</v>
      </c>
      <c r="AC239" s="18">
        <v>186</v>
      </c>
      <c r="AD239" s="18">
        <v>278</v>
      </c>
      <c r="AE239" s="18">
        <v>254</v>
      </c>
      <c r="AF239" s="18">
        <v>225</v>
      </c>
      <c r="AG239" s="18">
        <v>198</v>
      </c>
      <c r="AH239" s="18">
        <v>199</v>
      </c>
      <c r="AI239" s="18">
        <v>152</v>
      </c>
      <c r="AJ239" s="18">
        <v>137</v>
      </c>
      <c r="AK239" s="23">
        <v>6.1147743138713651</v>
      </c>
      <c r="AL239" s="23">
        <v>6.4052380613479469</v>
      </c>
      <c r="AM239" s="23">
        <v>7.3937527853178304</v>
      </c>
      <c r="AN239" s="23">
        <v>8.6365325326129536</v>
      </c>
      <c r="AO239" s="23">
        <v>10.388676342786363</v>
      </c>
      <c r="AP239" s="23">
        <v>16.727042381772474</v>
      </c>
      <c r="AQ239" s="23">
        <v>22.840409956076133</v>
      </c>
      <c r="AR239" s="23">
        <v>24.604265380068622</v>
      </c>
      <c r="AS239" s="23">
        <v>17.610301079341031</v>
      </c>
      <c r="AT239" s="23">
        <v>25.996857933717365</v>
      </c>
      <c r="AU239" s="23">
        <v>23.447524624516511</v>
      </c>
      <c r="AV239" s="23">
        <v>20.568607733796508</v>
      </c>
      <c r="AW239" s="23">
        <v>17.977283251164437</v>
      </c>
      <c r="AX239" s="23">
        <v>17.871576111360575</v>
      </c>
      <c r="AY239" s="23">
        <v>13.492281882173321</v>
      </c>
      <c r="AZ239" s="23">
        <v>12.044379582578728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1</v>
      </c>
      <c r="BJ239" s="20">
        <v>13</v>
      </c>
      <c r="BK239" s="20">
        <v>16</v>
      </c>
      <c r="BL239" s="20">
        <v>15</v>
      </c>
      <c r="BM239" s="20">
        <v>8</v>
      </c>
      <c r="BN239" s="20">
        <v>8</v>
      </c>
      <c r="BO239" s="20">
        <v>0</v>
      </c>
      <c r="BP239" s="20">
        <v>6</v>
      </c>
      <c r="BQ239" s="20">
        <v>20</v>
      </c>
      <c r="BR239" s="20">
        <v>17</v>
      </c>
      <c r="BS239" s="20">
        <v>19</v>
      </c>
      <c r="BT239" s="20">
        <v>9</v>
      </c>
      <c r="BU239" s="20">
        <v>5</v>
      </c>
      <c r="BV239" s="16">
        <v>4407</v>
      </c>
      <c r="BW239" s="16">
        <v>8040</v>
      </c>
      <c r="BX239" s="16">
        <v>10431</v>
      </c>
      <c r="BY239" s="16">
        <v>11191</v>
      </c>
      <c r="BZ239" s="16">
        <v>8944</v>
      </c>
      <c r="CA239" s="16">
        <v>16055</v>
      </c>
      <c r="CB239" s="16">
        <v>4715</v>
      </c>
      <c r="CC239" s="16">
        <v>7781</v>
      </c>
      <c r="CD239" s="16">
        <v>9543</v>
      </c>
      <c r="CE239" s="16">
        <v>11099</v>
      </c>
      <c r="CF239" s="16">
        <v>8615</v>
      </c>
      <c r="CG239" s="16">
        <v>12925</v>
      </c>
      <c r="CH239" s="21">
        <v>7</v>
      </c>
      <c r="CI239" s="21">
        <v>33</v>
      </c>
      <c r="CJ239" s="21">
        <v>33</v>
      </c>
      <c r="CK239" s="21">
        <v>34</v>
      </c>
      <c r="CL239" s="21">
        <v>17</v>
      </c>
      <c r="CM239" s="21">
        <v>13</v>
      </c>
      <c r="CN239" s="21">
        <v>0</v>
      </c>
      <c r="CO239" s="21">
        <v>61</v>
      </c>
      <c r="CP239" s="21">
        <v>76</v>
      </c>
      <c r="CQ239" s="21">
        <v>0</v>
      </c>
      <c r="CR239" s="21">
        <v>9122</v>
      </c>
      <c r="CS239" s="21">
        <v>15821</v>
      </c>
      <c r="CT239" s="21">
        <v>19974</v>
      </c>
      <c r="CU239" s="21">
        <v>22290</v>
      </c>
      <c r="CV239" s="21">
        <v>17559</v>
      </c>
      <c r="CW239" s="21">
        <v>28980</v>
      </c>
      <c r="CX239" s="21">
        <v>59068</v>
      </c>
      <c r="CY239" s="21">
        <v>54678</v>
      </c>
      <c r="CZ239" s="19">
        <v>300</v>
      </c>
      <c r="DA239" t="s">
        <v>8278</v>
      </c>
      <c r="DB239" t="s">
        <v>8481</v>
      </c>
      <c r="DD239">
        <v>11.156223709718716</v>
      </c>
      <c r="DE239">
        <v>12.866526714972576</v>
      </c>
      <c r="DF239">
        <v>1.7103030052538593</v>
      </c>
    </row>
    <row r="240" spans="1:110" x14ac:dyDescent="0.25">
      <c r="A240" t="s">
        <v>2662</v>
      </c>
      <c r="B240" t="s">
        <v>2924</v>
      </c>
      <c r="C240" t="s">
        <v>58</v>
      </c>
      <c r="D240" t="s">
        <v>457</v>
      </c>
      <c r="E240" s="17">
        <v>106215</v>
      </c>
      <c r="F240" s="17">
        <v>105869</v>
      </c>
      <c r="G240" s="17">
        <v>105703</v>
      </c>
      <c r="H240" s="17">
        <v>105560</v>
      </c>
      <c r="I240" s="17">
        <v>105643</v>
      </c>
      <c r="J240" s="17">
        <v>105985</v>
      </c>
      <c r="K240" s="17">
        <v>106140</v>
      </c>
      <c r="L240" s="17">
        <v>106314</v>
      </c>
      <c r="M240" s="17">
        <v>106031</v>
      </c>
      <c r="N240" s="17">
        <v>105576</v>
      </c>
      <c r="O240" s="17">
        <v>105897</v>
      </c>
      <c r="P240" s="17">
        <v>106613</v>
      </c>
      <c r="Q240" s="17">
        <v>107107</v>
      </c>
      <c r="R240" s="17">
        <v>107219</v>
      </c>
      <c r="S240" s="17">
        <v>107318</v>
      </c>
      <c r="T240" s="17">
        <v>107545</v>
      </c>
      <c r="U240" s="18">
        <v>30</v>
      </c>
      <c r="V240" s="18">
        <v>50</v>
      </c>
      <c r="W240" s="18">
        <v>55</v>
      </c>
      <c r="X240" s="18">
        <v>57</v>
      </c>
      <c r="Y240" s="18">
        <v>83</v>
      </c>
      <c r="Z240" s="18">
        <v>89</v>
      </c>
      <c r="AA240" s="18">
        <v>179</v>
      </c>
      <c r="AB240" s="18">
        <v>196</v>
      </c>
      <c r="AC240" s="18">
        <v>174</v>
      </c>
      <c r="AD240" s="18">
        <v>292</v>
      </c>
      <c r="AE240" s="18">
        <v>272</v>
      </c>
      <c r="AF240" s="18">
        <v>310</v>
      </c>
      <c r="AG240" s="18">
        <v>273</v>
      </c>
      <c r="AH240" s="18">
        <v>249</v>
      </c>
      <c r="AI240" s="18">
        <v>238</v>
      </c>
      <c r="AJ240" s="18">
        <v>189</v>
      </c>
      <c r="AK240" s="23">
        <v>2.8244598220590311</v>
      </c>
      <c r="AL240" s="23">
        <v>4.7228178220253332</v>
      </c>
      <c r="AM240" s="23">
        <v>5.2032581856711726</v>
      </c>
      <c r="AN240" s="23">
        <v>5.3997726411519515</v>
      </c>
      <c r="AO240" s="23">
        <v>7.8566492810692621</v>
      </c>
      <c r="AP240" s="23">
        <v>8.3974147284993155</v>
      </c>
      <c r="AQ240" s="23">
        <v>16.864518560391936</v>
      </c>
      <c r="AR240" s="23">
        <v>18.435953872490924</v>
      </c>
      <c r="AS240" s="23">
        <v>16.41029510237572</v>
      </c>
      <c r="AT240" s="23">
        <v>27.657801015382287</v>
      </c>
      <c r="AU240" s="23">
        <v>25.685335750776698</v>
      </c>
      <c r="AV240" s="23">
        <v>29.077129430744844</v>
      </c>
      <c r="AW240" s="23">
        <v>25.488530161427359</v>
      </c>
      <c r="AX240" s="23">
        <v>23.223495835626149</v>
      </c>
      <c r="AY240" s="23">
        <v>22.177081197935106</v>
      </c>
      <c r="AZ240" s="23">
        <v>17.574038774466505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2</v>
      </c>
      <c r="BI240" s="20">
        <v>3</v>
      </c>
      <c r="BJ240" s="20">
        <v>21</v>
      </c>
      <c r="BK240" s="20">
        <v>23</v>
      </c>
      <c r="BL240" s="20">
        <v>18</v>
      </c>
      <c r="BM240" s="20">
        <v>15</v>
      </c>
      <c r="BN240" s="20">
        <v>6</v>
      </c>
      <c r="BO240" s="20">
        <v>0</v>
      </c>
      <c r="BP240" s="20">
        <v>4</v>
      </c>
      <c r="BQ240" s="20">
        <v>24</v>
      </c>
      <c r="BR240" s="20">
        <v>28</v>
      </c>
      <c r="BS240" s="20">
        <v>22</v>
      </c>
      <c r="BT240" s="20">
        <v>17</v>
      </c>
      <c r="BU240" s="20">
        <v>6</v>
      </c>
      <c r="BV240" s="16">
        <v>7657</v>
      </c>
      <c r="BW240" s="16">
        <v>9525</v>
      </c>
      <c r="BX240" s="16">
        <v>8022</v>
      </c>
      <c r="BY240" s="16">
        <v>9497</v>
      </c>
      <c r="BZ240" s="16">
        <v>8260</v>
      </c>
      <c r="CA240" s="16">
        <v>12106</v>
      </c>
      <c r="CB240" s="16">
        <v>8555</v>
      </c>
      <c r="CC240" s="16">
        <v>9552</v>
      </c>
      <c r="CD240" s="16">
        <v>7747</v>
      </c>
      <c r="CE240" s="16">
        <v>8823</v>
      </c>
      <c r="CF240" s="16">
        <v>7822</v>
      </c>
      <c r="CG240" s="16">
        <v>9979</v>
      </c>
      <c r="CH240" s="21">
        <v>7</v>
      </c>
      <c r="CI240" s="21">
        <v>45</v>
      </c>
      <c r="CJ240" s="21">
        <v>51</v>
      </c>
      <c r="CK240" s="21">
        <v>40</v>
      </c>
      <c r="CL240" s="21">
        <v>32</v>
      </c>
      <c r="CM240" s="21">
        <v>12</v>
      </c>
      <c r="CN240" s="21">
        <v>2</v>
      </c>
      <c r="CO240" s="21">
        <v>88</v>
      </c>
      <c r="CP240" s="21">
        <v>101</v>
      </c>
      <c r="CQ240" s="21">
        <v>0</v>
      </c>
      <c r="CR240" s="21">
        <v>16212</v>
      </c>
      <c r="CS240" s="21">
        <v>19077</v>
      </c>
      <c r="CT240" s="21">
        <v>15769</v>
      </c>
      <c r="CU240" s="21">
        <v>18320</v>
      </c>
      <c r="CV240" s="21">
        <v>16082</v>
      </c>
      <c r="CW240" s="21">
        <v>22085</v>
      </c>
      <c r="CX240" s="21">
        <v>55067</v>
      </c>
      <c r="CY240" s="21">
        <v>52478</v>
      </c>
      <c r="CZ240" s="19">
        <v>160</v>
      </c>
      <c r="DA240" t="s">
        <v>8138</v>
      </c>
      <c r="DB240" t="s">
        <v>9</v>
      </c>
      <c r="DD240">
        <v>16.768931742825565</v>
      </c>
      <c r="DE240">
        <v>18.341293333575461</v>
      </c>
      <c r="DF240">
        <v>1.572361590749896</v>
      </c>
    </row>
    <row r="241" spans="1:110" x14ac:dyDescent="0.25">
      <c r="A241" t="s">
        <v>1658</v>
      </c>
      <c r="B241" t="s">
        <v>2964</v>
      </c>
      <c r="C241" t="s">
        <v>58</v>
      </c>
      <c r="D241" t="s">
        <v>278</v>
      </c>
      <c r="E241" s="17">
        <v>156002</v>
      </c>
      <c r="F241" s="17">
        <v>158691</v>
      </c>
      <c r="G241" s="17">
        <v>160859</v>
      </c>
      <c r="H241" s="17">
        <v>163258</v>
      </c>
      <c r="I241" s="17">
        <v>164976</v>
      </c>
      <c r="J241" s="17">
        <v>168492</v>
      </c>
      <c r="K241" s="17">
        <v>171776</v>
      </c>
      <c r="L241" s="17">
        <v>174827</v>
      </c>
      <c r="M241" s="17">
        <v>178172</v>
      </c>
      <c r="N241" s="17">
        <v>181434</v>
      </c>
      <c r="O241" s="17">
        <v>185151</v>
      </c>
      <c r="P241" s="17">
        <v>187923</v>
      </c>
      <c r="Q241" s="17">
        <v>189455</v>
      </c>
      <c r="R241" s="17">
        <v>191521</v>
      </c>
      <c r="S241" s="17">
        <v>194016</v>
      </c>
      <c r="T241" s="17">
        <v>195639</v>
      </c>
      <c r="U241" s="18">
        <v>112</v>
      </c>
      <c r="V241" s="18">
        <v>134</v>
      </c>
      <c r="W241" s="18">
        <v>138</v>
      </c>
      <c r="X241" s="18">
        <v>166</v>
      </c>
      <c r="Y241" s="18">
        <v>229</v>
      </c>
      <c r="Z241" s="18">
        <v>315</v>
      </c>
      <c r="AA241" s="18">
        <v>539</v>
      </c>
      <c r="AB241" s="18">
        <v>580</v>
      </c>
      <c r="AC241" s="18">
        <v>531</v>
      </c>
      <c r="AD241" s="18">
        <v>692</v>
      </c>
      <c r="AE241" s="18">
        <v>598</v>
      </c>
      <c r="AF241" s="18">
        <v>544</v>
      </c>
      <c r="AG241" s="18">
        <v>484</v>
      </c>
      <c r="AH241" s="18">
        <v>409</v>
      </c>
      <c r="AI241" s="18">
        <v>454</v>
      </c>
      <c r="AJ241" s="18">
        <v>359</v>
      </c>
      <c r="AK241" s="23">
        <v>7.1793951359597958</v>
      </c>
      <c r="AL241" s="23">
        <v>8.4440831553144164</v>
      </c>
      <c r="AM241" s="23">
        <v>8.5789418061780811</v>
      </c>
      <c r="AN241" s="23">
        <v>10.167955015986966</v>
      </c>
      <c r="AO241" s="23">
        <v>13.880806905246825</v>
      </c>
      <c r="AP241" s="23">
        <v>18.695249626095009</v>
      </c>
      <c r="AQ241" s="23">
        <v>31.378073770491802</v>
      </c>
      <c r="AR241" s="23">
        <v>33.175653646175931</v>
      </c>
      <c r="AS241" s="23">
        <v>29.802662595694049</v>
      </c>
      <c r="AT241" s="23">
        <v>38.140591068928643</v>
      </c>
      <c r="AU241" s="23">
        <v>32.297962203822827</v>
      </c>
      <c r="AV241" s="23">
        <v>28.948026585356768</v>
      </c>
      <c r="AW241" s="23">
        <v>25.546963658916365</v>
      </c>
      <c r="AX241" s="23">
        <v>21.355360508769273</v>
      </c>
      <c r="AY241" s="23">
        <v>23.400131947880588</v>
      </c>
      <c r="AZ241" s="23">
        <v>18.350124463936126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7</v>
      </c>
      <c r="BJ241" s="20">
        <v>29</v>
      </c>
      <c r="BK241" s="20">
        <v>55</v>
      </c>
      <c r="BL241" s="20">
        <v>40</v>
      </c>
      <c r="BM241" s="20">
        <v>26</v>
      </c>
      <c r="BN241" s="20">
        <v>15</v>
      </c>
      <c r="BO241" s="20">
        <v>0</v>
      </c>
      <c r="BP241" s="20">
        <v>4</v>
      </c>
      <c r="BQ241" s="20">
        <v>47</v>
      </c>
      <c r="BR241" s="20">
        <v>53</v>
      </c>
      <c r="BS241" s="20">
        <v>51</v>
      </c>
      <c r="BT241" s="20">
        <v>17</v>
      </c>
      <c r="BU241" s="20">
        <v>15</v>
      </c>
      <c r="BV241" s="16">
        <v>8884</v>
      </c>
      <c r="BW241" s="16">
        <v>19913</v>
      </c>
      <c r="BX241" s="16">
        <v>20288</v>
      </c>
      <c r="BY241" s="16">
        <v>18039</v>
      </c>
      <c r="BZ241" s="16">
        <v>14417</v>
      </c>
      <c r="CA241" s="16">
        <v>18424</v>
      </c>
      <c r="CB241" s="16">
        <v>9528</v>
      </c>
      <c r="CC241" s="16">
        <v>18830</v>
      </c>
      <c r="CD241" s="16">
        <v>20545</v>
      </c>
      <c r="CE241" s="16">
        <v>17772</v>
      </c>
      <c r="CF241" s="16">
        <v>13975</v>
      </c>
      <c r="CG241" s="16">
        <v>15024</v>
      </c>
      <c r="CH241" s="21">
        <v>11</v>
      </c>
      <c r="CI241" s="21">
        <v>76</v>
      </c>
      <c r="CJ241" s="21">
        <v>108</v>
      </c>
      <c r="CK241" s="21">
        <v>91</v>
      </c>
      <c r="CL241" s="21">
        <v>43</v>
      </c>
      <c r="CM241" s="21">
        <v>30</v>
      </c>
      <c r="CN241" s="21">
        <v>0</v>
      </c>
      <c r="CO241" s="21">
        <v>172</v>
      </c>
      <c r="CP241" s="21">
        <v>187</v>
      </c>
      <c r="CQ241" s="21">
        <v>0</v>
      </c>
      <c r="CR241" s="21">
        <v>18412</v>
      </c>
      <c r="CS241" s="21">
        <v>38743</v>
      </c>
      <c r="CT241" s="21">
        <v>40833</v>
      </c>
      <c r="CU241" s="21">
        <v>35811</v>
      </c>
      <c r="CV241" s="21">
        <v>28392</v>
      </c>
      <c r="CW241" s="21">
        <v>33448</v>
      </c>
      <c r="CX241" s="21">
        <v>99965</v>
      </c>
      <c r="CY241" s="21">
        <v>95674</v>
      </c>
      <c r="CZ241" s="19">
        <v>143</v>
      </c>
      <c r="DA241" t="s">
        <v>8121</v>
      </c>
      <c r="DB241" t="s">
        <v>9</v>
      </c>
      <c r="DD241">
        <v>17.977715993895941</v>
      </c>
      <c r="DE241">
        <v>18.706547291552045</v>
      </c>
      <c r="DF241">
        <v>0.72883129765610377</v>
      </c>
    </row>
    <row r="242" spans="1:110" x14ac:dyDescent="0.25">
      <c r="A242" t="s">
        <v>1300</v>
      </c>
      <c r="B242" t="s">
        <v>3174</v>
      </c>
      <c r="C242" t="s">
        <v>642</v>
      </c>
      <c r="D242" t="s">
        <v>278</v>
      </c>
      <c r="E242" s="17">
        <v>63046</v>
      </c>
      <c r="F242" s="17">
        <v>63210</v>
      </c>
      <c r="G242" s="17">
        <v>63358</v>
      </c>
      <c r="H242" s="17">
        <v>63781</v>
      </c>
      <c r="I242" s="17">
        <v>63875</v>
      </c>
      <c r="J242" s="17">
        <v>64051</v>
      </c>
      <c r="K242" s="17">
        <v>64476</v>
      </c>
      <c r="L242" s="17">
        <v>65288</v>
      </c>
      <c r="M242" s="17">
        <v>66232</v>
      </c>
      <c r="N242" s="17">
        <v>66710</v>
      </c>
      <c r="O242" s="17">
        <v>67400</v>
      </c>
      <c r="P242" s="17">
        <v>67541</v>
      </c>
      <c r="Q242" s="17">
        <v>67782</v>
      </c>
      <c r="R242" s="17">
        <v>68201</v>
      </c>
      <c r="S242" s="17">
        <v>68207</v>
      </c>
      <c r="T242" s="17">
        <v>68179</v>
      </c>
      <c r="U242" s="18">
        <v>29</v>
      </c>
      <c r="V242" s="18">
        <v>31</v>
      </c>
      <c r="W242" s="18">
        <v>35</v>
      </c>
      <c r="X242" s="18">
        <v>45</v>
      </c>
      <c r="Y242" s="18">
        <v>58</v>
      </c>
      <c r="Z242" s="18">
        <v>99</v>
      </c>
      <c r="AA242" s="18">
        <v>132</v>
      </c>
      <c r="AB242" s="18">
        <v>130</v>
      </c>
      <c r="AC242" s="18">
        <v>114</v>
      </c>
      <c r="AD242" s="18">
        <v>114</v>
      </c>
      <c r="AE242" s="18">
        <v>117</v>
      </c>
      <c r="AF242" s="18">
        <v>104</v>
      </c>
      <c r="AG242" s="18">
        <v>79</v>
      </c>
      <c r="AH242" s="18">
        <v>95</v>
      </c>
      <c r="AI242" s="18">
        <v>80</v>
      </c>
      <c r="AJ242" s="18">
        <v>56</v>
      </c>
      <c r="AK242" s="23">
        <v>4.5998160073597054</v>
      </c>
      <c r="AL242" s="23">
        <v>4.9042872963138739</v>
      </c>
      <c r="AM242" s="23">
        <v>5.5241642728621487</v>
      </c>
      <c r="AN242" s="23">
        <v>7.0553926717988116</v>
      </c>
      <c r="AO242" s="23">
        <v>9.0802348336594907</v>
      </c>
      <c r="AP242" s="23">
        <v>15.456433154829746</v>
      </c>
      <c r="AQ242" s="23">
        <v>20.472734040573236</v>
      </c>
      <c r="AR242" s="23">
        <v>19.911775517706165</v>
      </c>
      <c r="AS242" s="23">
        <v>17.212223698514311</v>
      </c>
      <c r="AT242" s="23">
        <v>17.088892220056962</v>
      </c>
      <c r="AU242" s="23">
        <v>17.359050445103858</v>
      </c>
      <c r="AV242" s="23">
        <v>15.398054515035312</v>
      </c>
      <c r="AW242" s="23">
        <v>11.655011655011656</v>
      </c>
      <c r="AX242" s="23">
        <v>13.929414524713714</v>
      </c>
      <c r="AY242" s="23">
        <v>11.729001422141422</v>
      </c>
      <c r="AZ242" s="23">
        <v>8.2136728318103813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2</v>
      </c>
      <c r="BJ242" s="20">
        <v>5</v>
      </c>
      <c r="BK242" s="20">
        <v>2</v>
      </c>
      <c r="BL242" s="20">
        <v>12</v>
      </c>
      <c r="BM242" s="20">
        <v>6</v>
      </c>
      <c r="BN242" s="20">
        <v>1</v>
      </c>
      <c r="BO242" s="20">
        <v>0</v>
      </c>
      <c r="BP242" s="20">
        <v>1</v>
      </c>
      <c r="BQ242" s="20">
        <v>3</v>
      </c>
      <c r="BR242" s="20">
        <v>13</v>
      </c>
      <c r="BS242" s="20">
        <v>7</v>
      </c>
      <c r="BT242" s="20">
        <v>4</v>
      </c>
      <c r="BU242" s="20">
        <v>0</v>
      </c>
      <c r="BV242" s="16">
        <v>2486</v>
      </c>
      <c r="BW242" s="16">
        <v>3772</v>
      </c>
      <c r="BX242" s="16">
        <v>5787</v>
      </c>
      <c r="BY242" s="16">
        <v>6837</v>
      </c>
      <c r="BZ242" s="16">
        <v>5693</v>
      </c>
      <c r="CA242" s="16">
        <v>10686</v>
      </c>
      <c r="CB242" s="16">
        <v>2766</v>
      </c>
      <c r="CC242" s="16">
        <v>3715</v>
      </c>
      <c r="CD242" s="16">
        <v>5129</v>
      </c>
      <c r="CE242" s="16">
        <v>6811</v>
      </c>
      <c r="CF242" s="16">
        <v>5565</v>
      </c>
      <c r="CG242" s="16">
        <v>8932</v>
      </c>
      <c r="CH242" s="21">
        <v>3</v>
      </c>
      <c r="CI242" s="21">
        <v>8</v>
      </c>
      <c r="CJ242" s="21">
        <v>15</v>
      </c>
      <c r="CK242" s="21">
        <v>19</v>
      </c>
      <c r="CL242" s="21">
        <v>10</v>
      </c>
      <c r="CM242" s="21">
        <v>1</v>
      </c>
      <c r="CN242" s="21">
        <v>0</v>
      </c>
      <c r="CO242" s="21">
        <v>28</v>
      </c>
      <c r="CP242" s="21">
        <v>28</v>
      </c>
      <c r="CQ242" s="21">
        <v>0</v>
      </c>
      <c r="CR242" s="21">
        <v>5252</v>
      </c>
      <c r="CS242" s="21">
        <v>7487</v>
      </c>
      <c r="CT242" s="21">
        <v>10916</v>
      </c>
      <c r="CU242" s="21">
        <v>13648</v>
      </c>
      <c r="CV242" s="21">
        <v>11258</v>
      </c>
      <c r="CW242" s="21">
        <v>19618</v>
      </c>
      <c r="CX242" s="21">
        <v>35261</v>
      </c>
      <c r="CY242" s="21">
        <v>32918</v>
      </c>
      <c r="CZ242" s="19">
        <v>343</v>
      </c>
      <c r="DA242" t="s">
        <v>8321</v>
      </c>
      <c r="DB242" t="s">
        <v>8481</v>
      </c>
      <c r="DD242">
        <v>8.505984567713714</v>
      </c>
      <c r="DE242">
        <v>7.9407844360625051</v>
      </c>
      <c r="DF242">
        <v>-0.56520013165120897</v>
      </c>
    </row>
    <row r="243" spans="1:110" x14ac:dyDescent="0.25">
      <c r="A243" t="s">
        <v>1064</v>
      </c>
      <c r="B243" t="s">
        <v>3337</v>
      </c>
      <c r="C243" t="s">
        <v>491</v>
      </c>
      <c r="D243" t="s">
        <v>491</v>
      </c>
      <c r="E243" s="17">
        <v>65373</v>
      </c>
      <c r="F243" s="17">
        <v>65816</v>
      </c>
      <c r="G243" s="17">
        <v>66182</v>
      </c>
      <c r="H243" s="17">
        <v>67236</v>
      </c>
      <c r="I243" s="17">
        <v>68177</v>
      </c>
      <c r="J243" s="17">
        <v>68886</v>
      </c>
      <c r="K243" s="17">
        <v>69557</v>
      </c>
      <c r="L243" s="17">
        <v>70210</v>
      </c>
      <c r="M243" s="17">
        <v>70858</v>
      </c>
      <c r="N243" s="17">
        <v>71511</v>
      </c>
      <c r="O243" s="17">
        <v>72071</v>
      </c>
      <c r="P243" s="17">
        <v>72667</v>
      </c>
      <c r="Q243" s="17">
        <v>73144</v>
      </c>
      <c r="R243" s="17">
        <v>73745</v>
      </c>
      <c r="S243" s="17">
        <v>74234</v>
      </c>
      <c r="T243" s="17">
        <v>74719</v>
      </c>
      <c r="U243" s="18">
        <v>40</v>
      </c>
      <c r="V243" s="18">
        <v>44</v>
      </c>
      <c r="W243" s="18">
        <v>50</v>
      </c>
      <c r="X243" s="18">
        <v>28</v>
      </c>
      <c r="Y243" s="18">
        <v>49</v>
      </c>
      <c r="Z243" s="18">
        <v>94</v>
      </c>
      <c r="AA243" s="18">
        <v>120</v>
      </c>
      <c r="AB243" s="18">
        <v>150</v>
      </c>
      <c r="AC243" s="18">
        <v>159</v>
      </c>
      <c r="AD243" s="18">
        <v>194</v>
      </c>
      <c r="AE243" s="18">
        <v>179</v>
      </c>
      <c r="AF243" s="18">
        <v>161</v>
      </c>
      <c r="AG243" s="18">
        <v>142</v>
      </c>
      <c r="AH243" s="18">
        <v>139</v>
      </c>
      <c r="AI243" s="18">
        <v>138</v>
      </c>
      <c r="AJ243" s="18">
        <v>98</v>
      </c>
      <c r="AK243" s="23">
        <v>6.11873403392838</v>
      </c>
      <c r="AL243" s="23">
        <v>6.685304485231554</v>
      </c>
      <c r="AM243" s="23">
        <v>7.5549242996585173</v>
      </c>
      <c r="AN243" s="23">
        <v>4.1644357189600809</v>
      </c>
      <c r="AO243" s="23">
        <v>7.1871745603355963</v>
      </c>
      <c r="AP243" s="23">
        <v>13.645733530760968</v>
      </c>
      <c r="AQ243" s="23">
        <v>17.252037896976582</v>
      </c>
      <c r="AR243" s="23">
        <v>21.364477994587666</v>
      </c>
      <c r="AS243" s="23">
        <v>22.439244686556211</v>
      </c>
      <c r="AT243" s="23">
        <v>27.128693487715179</v>
      </c>
      <c r="AU243" s="23">
        <v>24.836619444714241</v>
      </c>
      <c r="AV243" s="23">
        <v>22.155861670359311</v>
      </c>
      <c r="AW243" s="23">
        <v>19.413759160013125</v>
      </c>
      <c r="AX243" s="23">
        <v>18.848735507492034</v>
      </c>
      <c r="AY243" s="23">
        <v>18.589864482582104</v>
      </c>
      <c r="AZ243" s="23">
        <v>13.115807224400756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5</v>
      </c>
      <c r="BJ243" s="20">
        <v>8</v>
      </c>
      <c r="BK243" s="20">
        <v>9</v>
      </c>
      <c r="BL243" s="20">
        <v>11</v>
      </c>
      <c r="BM243" s="20">
        <v>10</v>
      </c>
      <c r="BN243" s="20">
        <v>3</v>
      </c>
      <c r="BO243" s="20">
        <v>0</v>
      </c>
      <c r="BP243" s="20">
        <v>2</v>
      </c>
      <c r="BQ243" s="20">
        <v>10</v>
      </c>
      <c r="BR243" s="20">
        <v>20</v>
      </c>
      <c r="BS243" s="20">
        <v>16</v>
      </c>
      <c r="BT243" s="20">
        <v>1</v>
      </c>
      <c r="BU243" s="20">
        <v>3</v>
      </c>
      <c r="BV243" s="16">
        <v>2981</v>
      </c>
      <c r="BW243" s="16">
        <v>4047</v>
      </c>
      <c r="BX243" s="16">
        <v>5315</v>
      </c>
      <c r="BY243" s="16">
        <v>7630</v>
      </c>
      <c r="BZ243" s="16">
        <v>6598</v>
      </c>
      <c r="CA243" s="16">
        <v>11743</v>
      </c>
      <c r="CB243" s="16">
        <v>3536</v>
      </c>
      <c r="CC243" s="16">
        <v>4246</v>
      </c>
      <c r="CD243" s="16">
        <v>4764</v>
      </c>
      <c r="CE243" s="16">
        <v>7413</v>
      </c>
      <c r="CF243" s="16">
        <v>6318</v>
      </c>
      <c r="CG243" s="16">
        <v>10128</v>
      </c>
      <c r="CH243" s="21">
        <v>7</v>
      </c>
      <c r="CI243" s="21">
        <v>18</v>
      </c>
      <c r="CJ243" s="21">
        <v>29</v>
      </c>
      <c r="CK243" s="21">
        <v>27</v>
      </c>
      <c r="CL243" s="21">
        <v>11</v>
      </c>
      <c r="CM243" s="21">
        <v>6</v>
      </c>
      <c r="CN243" s="21">
        <v>0</v>
      </c>
      <c r="CO243" s="21">
        <v>46</v>
      </c>
      <c r="CP243" s="21">
        <v>52</v>
      </c>
      <c r="CQ243" s="21">
        <v>0</v>
      </c>
      <c r="CR243" s="21">
        <v>6517</v>
      </c>
      <c r="CS243" s="21">
        <v>8293</v>
      </c>
      <c r="CT243" s="21">
        <v>10079</v>
      </c>
      <c r="CU243" s="21">
        <v>15043</v>
      </c>
      <c r="CV243" s="21">
        <v>12916</v>
      </c>
      <c r="CW243" s="21">
        <v>21871</v>
      </c>
      <c r="CX243" s="21">
        <v>38314</v>
      </c>
      <c r="CY243" s="21">
        <v>36405</v>
      </c>
      <c r="CZ243" s="19">
        <v>276</v>
      </c>
      <c r="DA243" t="s">
        <v>8254</v>
      </c>
      <c r="DB243" t="s">
        <v>8481</v>
      </c>
      <c r="DD243">
        <v>12.635626974316715</v>
      </c>
      <c r="DE243">
        <v>13.572062431487184</v>
      </c>
      <c r="DF243">
        <v>0.93643545717046983</v>
      </c>
    </row>
    <row r="244" spans="1:110" x14ac:dyDescent="0.25">
      <c r="A244" t="s">
        <v>509</v>
      </c>
      <c r="B244" t="s">
        <v>3329</v>
      </c>
      <c r="C244" t="s">
        <v>491</v>
      </c>
      <c r="D244" t="s">
        <v>491</v>
      </c>
      <c r="E244" s="17">
        <v>104631</v>
      </c>
      <c r="F244" s="17">
        <v>104456</v>
      </c>
      <c r="G244" s="17">
        <v>105168</v>
      </c>
      <c r="H244" s="17">
        <v>106495</v>
      </c>
      <c r="I244" s="17">
        <v>107498</v>
      </c>
      <c r="J244" s="17">
        <v>108125</v>
      </c>
      <c r="K244" s="17">
        <v>109003</v>
      </c>
      <c r="L244" s="17">
        <v>109786</v>
      </c>
      <c r="M244" s="17">
        <v>110495</v>
      </c>
      <c r="N244" s="17">
        <v>110769</v>
      </c>
      <c r="O244" s="17">
        <v>111179</v>
      </c>
      <c r="P244" s="17">
        <v>111671</v>
      </c>
      <c r="Q244" s="17">
        <v>112032</v>
      </c>
      <c r="R244" s="17">
        <v>112063</v>
      </c>
      <c r="S244" s="17">
        <v>112590</v>
      </c>
      <c r="T244" s="17">
        <v>113050</v>
      </c>
      <c r="U244" s="18">
        <v>74</v>
      </c>
      <c r="V244" s="18">
        <v>91</v>
      </c>
      <c r="W244" s="18">
        <v>101</v>
      </c>
      <c r="X244" s="18">
        <v>107</v>
      </c>
      <c r="Y244" s="18">
        <v>100</v>
      </c>
      <c r="Z244" s="18">
        <v>138</v>
      </c>
      <c r="AA244" s="18">
        <v>228</v>
      </c>
      <c r="AB244" s="18">
        <v>262</v>
      </c>
      <c r="AC244" s="18">
        <v>296</v>
      </c>
      <c r="AD244" s="18">
        <v>413</v>
      </c>
      <c r="AE244" s="18">
        <v>346</v>
      </c>
      <c r="AF244" s="18">
        <v>314</v>
      </c>
      <c r="AG244" s="18">
        <v>275</v>
      </c>
      <c r="AH244" s="18">
        <v>273</v>
      </c>
      <c r="AI244" s="18">
        <v>301</v>
      </c>
      <c r="AJ244" s="18">
        <v>246</v>
      </c>
      <c r="AK244" s="23">
        <v>7.072473741051887</v>
      </c>
      <c r="AL244" s="23">
        <v>8.7118020984912299</v>
      </c>
      <c r="AM244" s="23">
        <v>9.6036817282823677</v>
      </c>
      <c r="AN244" s="23">
        <v>10.047420066669797</v>
      </c>
      <c r="AO244" s="23">
        <v>9.3024986511376948</v>
      </c>
      <c r="AP244" s="23">
        <v>12.763005780346822</v>
      </c>
      <c r="AQ244" s="23">
        <v>20.916855499389925</v>
      </c>
      <c r="AR244" s="23">
        <v>23.864609330880075</v>
      </c>
      <c r="AS244" s="23">
        <v>26.788542467984975</v>
      </c>
      <c r="AT244" s="23">
        <v>37.284799898888679</v>
      </c>
      <c r="AU244" s="23">
        <v>31.120985078117268</v>
      </c>
      <c r="AV244" s="23">
        <v>28.118311826705231</v>
      </c>
      <c r="AW244" s="23">
        <v>24.546558126249643</v>
      </c>
      <c r="AX244" s="23">
        <v>24.361296770566554</v>
      </c>
      <c r="AY244" s="23">
        <v>26.734168220978773</v>
      </c>
      <c r="AZ244" s="23">
        <v>21.760283060592656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4</v>
      </c>
      <c r="BJ244" s="20">
        <v>19</v>
      </c>
      <c r="BK244" s="20">
        <v>34</v>
      </c>
      <c r="BL244" s="20">
        <v>33</v>
      </c>
      <c r="BM244" s="20">
        <v>16</v>
      </c>
      <c r="BN244" s="20">
        <v>13</v>
      </c>
      <c r="BO244" s="20">
        <v>0</v>
      </c>
      <c r="BP244" s="20">
        <v>3</v>
      </c>
      <c r="BQ244" s="20">
        <v>35</v>
      </c>
      <c r="BR244" s="20">
        <v>28</v>
      </c>
      <c r="BS244" s="20">
        <v>35</v>
      </c>
      <c r="BT244" s="20">
        <v>19</v>
      </c>
      <c r="BU244" s="20">
        <v>7</v>
      </c>
      <c r="BV244" s="16">
        <v>5366</v>
      </c>
      <c r="BW244" s="16">
        <v>8666</v>
      </c>
      <c r="BX244" s="16">
        <v>8671</v>
      </c>
      <c r="BY244" s="16">
        <v>10357</v>
      </c>
      <c r="BZ244" s="16">
        <v>9495</v>
      </c>
      <c r="CA244" s="16">
        <v>15573</v>
      </c>
      <c r="CB244" s="16">
        <v>5684</v>
      </c>
      <c r="CC244" s="16">
        <v>8755</v>
      </c>
      <c r="CD244" s="16">
        <v>8596</v>
      </c>
      <c r="CE244" s="16">
        <v>9857</v>
      </c>
      <c r="CF244" s="16">
        <v>9157</v>
      </c>
      <c r="CG244" s="16">
        <v>12873</v>
      </c>
      <c r="CH244" s="21">
        <v>7</v>
      </c>
      <c r="CI244" s="21">
        <v>54</v>
      </c>
      <c r="CJ244" s="21">
        <v>62</v>
      </c>
      <c r="CK244" s="21">
        <v>68</v>
      </c>
      <c r="CL244" s="21">
        <v>35</v>
      </c>
      <c r="CM244" s="21">
        <v>20</v>
      </c>
      <c r="CN244" s="21">
        <v>0</v>
      </c>
      <c r="CO244" s="21">
        <v>119</v>
      </c>
      <c r="CP244" s="21">
        <v>127</v>
      </c>
      <c r="CQ244" s="21">
        <v>0</v>
      </c>
      <c r="CR244" s="21">
        <v>11050</v>
      </c>
      <c r="CS244" s="21">
        <v>17421</v>
      </c>
      <c r="CT244" s="21">
        <v>17267</v>
      </c>
      <c r="CU244" s="21">
        <v>20214</v>
      </c>
      <c r="CV244" s="21">
        <v>18652</v>
      </c>
      <c r="CW244" s="21">
        <v>28446</v>
      </c>
      <c r="CX244" s="21">
        <v>58128</v>
      </c>
      <c r="CY244" s="21">
        <v>54922</v>
      </c>
      <c r="CZ244" s="19">
        <v>74</v>
      </c>
      <c r="DA244" t="s">
        <v>1376</v>
      </c>
      <c r="DB244" t="s">
        <v>8480</v>
      </c>
      <c r="DD244">
        <v>21.667091511598265</v>
      </c>
      <c r="DE244">
        <v>21.848334709606384</v>
      </c>
      <c r="DF244">
        <v>0.18124319800811861</v>
      </c>
    </row>
    <row r="245" spans="1:110" x14ac:dyDescent="0.25">
      <c r="A245" t="s">
        <v>277</v>
      </c>
      <c r="B245" t="s">
        <v>3056</v>
      </c>
      <c r="C245" t="s">
        <v>276</v>
      </c>
      <c r="D245" t="s">
        <v>278</v>
      </c>
      <c r="E245" s="17">
        <v>134554</v>
      </c>
      <c r="F245" s="17">
        <v>134853</v>
      </c>
      <c r="G245" s="17">
        <v>135943</v>
      </c>
      <c r="H245" s="17">
        <v>136741</v>
      </c>
      <c r="I245" s="17">
        <v>137411</v>
      </c>
      <c r="J245" s="17">
        <v>138380</v>
      </c>
      <c r="K245" s="17">
        <v>139414</v>
      </c>
      <c r="L245" s="17">
        <v>140506</v>
      </c>
      <c r="M245" s="17">
        <v>141278</v>
      </c>
      <c r="N245" s="17">
        <v>142435</v>
      </c>
      <c r="O245" s="17">
        <v>143439</v>
      </c>
      <c r="P245" s="17">
        <v>143879</v>
      </c>
      <c r="Q245" s="17">
        <v>144501</v>
      </c>
      <c r="R245" s="17">
        <v>145122</v>
      </c>
      <c r="S245" s="17">
        <v>146083</v>
      </c>
      <c r="T245" s="17">
        <v>146267</v>
      </c>
      <c r="U245" s="18">
        <v>73</v>
      </c>
      <c r="V245" s="18">
        <v>75</v>
      </c>
      <c r="W245" s="18">
        <v>78</v>
      </c>
      <c r="X245" s="18">
        <v>90</v>
      </c>
      <c r="Y245" s="18">
        <v>155</v>
      </c>
      <c r="Z245" s="18">
        <v>204</v>
      </c>
      <c r="AA245" s="18">
        <v>312</v>
      </c>
      <c r="AB245" s="18">
        <v>357</v>
      </c>
      <c r="AC245" s="18">
        <v>351</v>
      </c>
      <c r="AD245" s="18">
        <v>425</v>
      </c>
      <c r="AE245" s="18">
        <v>415</v>
      </c>
      <c r="AF245" s="18">
        <v>369</v>
      </c>
      <c r="AG245" s="18">
        <v>236</v>
      </c>
      <c r="AH245" s="18">
        <v>239</v>
      </c>
      <c r="AI245" s="18">
        <v>253</v>
      </c>
      <c r="AJ245" s="18">
        <v>202</v>
      </c>
      <c r="AK245" s="23">
        <v>5.4253310938359318</v>
      </c>
      <c r="AL245" s="23">
        <v>5.5616115325576736</v>
      </c>
      <c r="AM245" s="23">
        <v>5.7376988885047417</v>
      </c>
      <c r="AN245" s="23">
        <v>6.581786004197717</v>
      </c>
      <c r="AO245" s="23">
        <v>11.280028527556016</v>
      </c>
      <c r="AP245" s="23">
        <v>14.742014742014742</v>
      </c>
      <c r="AQ245" s="23">
        <v>22.379388009812502</v>
      </c>
      <c r="AR245" s="23">
        <v>25.408167622734975</v>
      </c>
      <c r="AS245" s="23">
        <v>24.844632568411217</v>
      </c>
      <c r="AT245" s="23">
        <v>29.838171797662092</v>
      </c>
      <c r="AU245" s="23">
        <v>28.932159315109558</v>
      </c>
      <c r="AV245" s="23">
        <v>25.646550226231764</v>
      </c>
      <c r="AW245" s="23">
        <v>16.332066906111375</v>
      </c>
      <c r="AX245" s="23">
        <v>16.468902027259823</v>
      </c>
      <c r="AY245" s="23">
        <v>17.318921435074582</v>
      </c>
      <c r="AZ245" s="23">
        <v>13.810360505103681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2</v>
      </c>
      <c r="BI245" s="20">
        <v>2</v>
      </c>
      <c r="BJ245" s="20">
        <v>20</v>
      </c>
      <c r="BK245" s="20">
        <v>16</v>
      </c>
      <c r="BL245" s="20">
        <v>19</v>
      </c>
      <c r="BM245" s="20">
        <v>13</v>
      </c>
      <c r="BN245" s="20">
        <v>7</v>
      </c>
      <c r="BO245" s="20">
        <v>1</v>
      </c>
      <c r="BP245" s="20">
        <v>10</v>
      </c>
      <c r="BQ245" s="20">
        <v>21</v>
      </c>
      <c r="BR245" s="20">
        <v>32</v>
      </c>
      <c r="BS245" s="20">
        <v>35</v>
      </c>
      <c r="BT245" s="20">
        <v>9</v>
      </c>
      <c r="BU245" s="20">
        <v>15</v>
      </c>
      <c r="BV245" s="16">
        <v>5555</v>
      </c>
      <c r="BW245" s="16">
        <v>8117</v>
      </c>
      <c r="BX245" s="16">
        <v>10135</v>
      </c>
      <c r="BY245" s="16">
        <v>13436</v>
      </c>
      <c r="BZ245" s="16">
        <v>12645</v>
      </c>
      <c r="CA245" s="16">
        <v>27181</v>
      </c>
      <c r="CB245" s="16">
        <v>5976</v>
      </c>
      <c r="CC245" s="16">
        <v>7753</v>
      </c>
      <c r="CD245" s="16">
        <v>8912</v>
      </c>
      <c r="CE245" s="16">
        <v>12481</v>
      </c>
      <c r="CF245" s="16">
        <v>11802</v>
      </c>
      <c r="CG245" s="16">
        <v>22274</v>
      </c>
      <c r="CH245" s="21">
        <v>12</v>
      </c>
      <c r="CI245" s="21">
        <v>41</v>
      </c>
      <c r="CJ245" s="21">
        <v>48</v>
      </c>
      <c r="CK245" s="21">
        <v>54</v>
      </c>
      <c r="CL245" s="21">
        <v>22</v>
      </c>
      <c r="CM245" s="21">
        <v>22</v>
      </c>
      <c r="CN245" s="21">
        <v>3</v>
      </c>
      <c r="CO245" s="21">
        <v>79</v>
      </c>
      <c r="CP245" s="21">
        <v>123</v>
      </c>
      <c r="CQ245" s="21">
        <v>0</v>
      </c>
      <c r="CR245" s="21">
        <v>11531</v>
      </c>
      <c r="CS245" s="21">
        <v>15870</v>
      </c>
      <c r="CT245" s="21">
        <v>19047</v>
      </c>
      <c r="CU245" s="21">
        <v>25917</v>
      </c>
      <c r="CV245" s="21">
        <v>24447</v>
      </c>
      <c r="CW245" s="21">
        <v>49455</v>
      </c>
      <c r="CX245" s="21">
        <v>77069</v>
      </c>
      <c r="CY245" s="21">
        <v>69198</v>
      </c>
      <c r="CZ245" s="19">
        <v>250</v>
      </c>
      <c r="DA245" t="s">
        <v>8228</v>
      </c>
      <c r="DB245" t="s">
        <v>9</v>
      </c>
      <c r="DD245">
        <v>11.416514928177115</v>
      </c>
      <c r="DE245">
        <v>15.959724402807874</v>
      </c>
      <c r="DF245">
        <v>4.5432094746307587</v>
      </c>
    </row>
    <row r="246" spans="1:110" x14ac:dyDescent="0.25">
      <c r="A246" t="s">
        <v>1525</v>
      </c>
      <c r="B246" t="s">
        <v>3139</v>
      </c>
      <c r="C246" t="s">
        <v>777</v>
      </c>
      <c r="D246" t="s">
        <v>150</v>
      </c>
      <c r="E246" s="17">
        <v>81740</v>
      </c>
      <c r="F246" s="17">
        <v>82441</v>
      </c>
      <c r="G246" s="17">
        <v>82974</v>
      </c>
      <c r="H246" s="17">
        <v>84200</v>
      </c>
      <c r="I246" s="17">
        <v>85465</v>
      </c>
      <c r="J246" s="17">
        <v>86353</v>
      </c>
      <c r="K246" s="17">
        <v>87357</v>
      </c>
      <c r="L246" s="17">
        <v>88326</v>
      </c>
      <c r="M246" s="17">
        <v>89172</v>
      </c>
      <c r="N246" s="17">
        <v>89901</v>
      </c>
      <c r="O246" s="17">
        <v>90685</v>
      </c>
      <c r="P246" s="17">
        <v>91239</v>
      </c>
      <c r="Q246" s="17">
        <v>91904</v>
      </c>
      <c r="R246" s="17">
        <v>92974</v>
      </c>
      <c r="S246" s="17">
        <v>93830</v>
      </c>
      <c r="T246" s="17">
        <v>94645</v>
      </c>
      <c r="U246" s="18">
        <v>66</v>
      </c>
      <c r="V246" s="18">
        <v>66</v>
      </c>
      <c r="W246" s="18">
        <v>69</v>
      </c>
      <c r="X246" s="18">
        <v>63</v>
      </c>
      <c r="Y246" s="18">
        <v>90</v>
      </c>
      <c r="Z246" s="18">
        <v>146</v>
      </c>
      <c r="AA246" s="18">
        <v>221</v>
      </c>
      <c r="AB246" s="18">
        <v>191</v>
      </c>
      <c r="AC246" s="18">
        <v>248</v>
      </c>
      <c r="AD246" s="18">
        <v>350</v>
      </c>
      <c r="AE246" s="18">
        <v>328</v>
      </c>
      <c r="AF246" s="18">
        <v>302</v>
      </c>
      <c r="AG246" s="18">
        <v>256</v>
      </c>
      <c r="AH246" s="18">
        <v>275</v>
      </c>
      <c r="AI246" s="18">
        <v>238</v>
      </c>
      <c r="AJ246" s="18">
        <v>226</v>
      </c>
      <c r="AK246" s="23">
        <v>8.074382187423538</v>
      </c>
      <c r="AL246" s="23">
        <v>8.0057253065828888</v>
      </c>
      <c r="AM246" s="23">
        <v>8.3158579796080705</v>
      </c>
      <c r="AN246" s="23">
        <v>7.4821852731591454</v>
      </c>
      <c r="AO246" s="23">
        <v>10.530626572281051</v>
      </c>
      <c r="AP246" s="23">
        <v>16.907345430963602</v>
      </c>
      <c r="AQ246" s="23">
        <v>25.298487814370915</v>
      </c>
      <c r="AR246" s="23">
        <v>21.624436745692094</v>
      </c>
      <c r="AS246" s="23">
        <v>27.811420625308394</v>
      </c>
      <c r="AT246" s="23">
        <v>38.931713774040333</v>
      </c>
      <c r="AU246" s="23">
        <v>36.16915697193582</v>
      </c>
      <c r="AV246" s="23">
        <v>33.099880533543775</v>
      </c>
      <c r="AW246" s="23">
        <v>27.855153203342617</v>
      </c>
      <c r="AX246" s="23">
        <v>29.578161636586572</v>
      </c>
      <c r="AY246" s="23">
        <v>25.365021848023019</v>
      </c>
      <c r="AZ246" s="23">
        <v>23.878704633102647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5</v>
      </c>
      <c r="BJ246" s="20">
        <v>23</v>
      </c>
      <c r="BK246" s="20">
        <v>22</v>
      </c>
      <c r="BL246" s="20">
        <v>26</v>
      </c>
      <c r="BM246" s="20">
        <v>7</v>
      </c>
      <c r="BN246" s="20">
        <v>7</v>
      </c>
      <c r="BO246" s="20">
        <v>0</v>
      </c>
      <c r="BP246" s="20">
        <v>7</v>
      </c>
      <c r="BQ246" s="20">
        <v>31</v>
      </c>
      <c r="BR246" s="20">
        <v>36</v>
      </c>
      <c r="BS246" s="20">
        <v>47</v>
      </c>
      <c r="BT246" s="20">
        <v>10</v>
      </c>
      <c r="BU246" s="20">
        <v>5</v>
      </c>
      <c r="BV246" s="16">
        <v>4451</v>
      </c>
      <c r="BW246" s="16">
        <v>6301</v>
      </c>
      <c r="BX246" s="16">
        <v>7225</v>
      </c>
      <c r="BY246" s="16">
        <v>9067</v>
      </c>
      <c r="BZ246" s="16">
        <v>7825</v>
      </c>
      <c r="CA246" s="16">
        <v>13566</v>
      </c>
      <c r="CB246" s="16">
        <v>4657</v>
      </c>
      <c r="CC246" s="16">
        <v>6497</v>
      </c>
      <c r="CD246" s="16">
        <v>6871</v>
      </c>
      <c r="CE246" s="16">
        <v>9073</v>
      </c>
      <c r="CF246" s="16">
        <v>7572</v>
      </c>
      <c r="CG246" s="16">
        <v>11540</v>
      </c>
      <c r="CH246" s="21">
        <v>12</v>
      </c>
      <c r="CI246" s="21">
        <v>54</v>
      </c>
      <c r="CJ246" s="21">
        <v>58</v>
      </c>
      <c r="CK246" s="21">
        <v>73</v>
      </c>
      <c r="CL246" s="21">
        <v>17</v>
      </c>
      <c r="CM246" s="21">
        <v>12</v>
      </c>
      <c r="CN246" s="21">
        <v>0</v>
      </c>
      <c r="CO246" s="21">
        <v>90</v>
      </c>
      <c r="CP246" s="21">
        <v>136</v>
      </c>
      <c r="CQ246" s="21">
        <v>0</v>
      </c>
      <c r="CR246" s="21">
        <v>9108</v>
      </c>
      <c r="CS246" s="21">
        <v>12798</v>
      </c>
      <c r="CT246" s="21">
        <v>14096</v>
      </c>
      <c r="CU246" s="21">
        <v>18140</v>
      </c>
      <c r="CV246" s="21">
        <v>15397</v>
      </c>
      <c r="CW246" s="21">
        <v>25106</v>
      </c>
      <c r="CX246" s="21">
        <v>48435</v>
      </c>
      <c r="CY246" s="21">
        <v>46210</v>
      </c>
      <c r="CZ246" s="19">
        <v>47</v>
      </c>
      <c r="DA246" t="s">
        <v>8035</v>
      </c>
      <c r="DB246" t="s">
        <v>8480</v>
      </c>
      <c r="DD246">
        <v>19.476303830339752</v>
      </c>
      <c r="DE246">
        <v>28.078868586765772</v>
      </c>
      <c r="DF246">
        <v>8.6025647564260197</v>
      </c>
    </row>
    <row r="247" spans="1:110" x14ac:dyDescent="0.25">
      <c r="A247" t="s">
        <v>1715</v>
      </c>
      <c r="B247" t="s">
        <v>3226</v>
      </c>
      <c r="C247" t="s">
        <v>3365</v>
      </c>
      <c r="D247" t="s">
        <v>457</v>
      </c>
      <c r="E247" s="17">
        <v>211253</v>
      </c>
      <c r="F247" s="17">
        <v>210676</v>
      </c>
      <c r="G247" s="17">
        <v>212353</v>
      </c>
      <c r="H247" s="17">
        <v>213073</v>
      </c>
      <c r="I247" s="17">
        <v>213977</v>
      </c>
      <c r="J247" s="17">
        <v>217058</v>
      </c>
      <c r="K247" s="17">
        <v>217620</v>
      </c>
      <c r="L247" s="17">
        <v>218538</v>
      </c>
      <c r="M247" s="17">
        <v>218128</v>
      </c>
      <c r="N247" s="17">
        <v>219805</v>
      </c>
      <c r="O247" s="17">
        <v>223021</v>
      </c>
      <c r="P247" s="17">
        <v>225100</v>
      </c>
      <c r="Q247" s="17">
        <v>227904</v>
      </c>
      <c r="R247" s="17">
        <v>231453</v>
      </c>
      <c r="S247" s="17">
        <v>233572</v>
      </c>
      <c r="T247" s="17">
        <v>236264</v>
      </c>
      <c r="U247" s="18">
        <v>144</v>
      </c>
      <c r="V247" s="18">
        <v>149</v>
      </c>
      <c r="W247" s="18">
        <v>160</v>
      </c>
      <c r="X247" s="18">
        <v>204</v>
      </c>
      <c r="Y247" s="18">
        <v>251</v>
      </c>
      <c r="Z247" s="18">
        <v>361</v>
      </c>
      <c r="AA247" s="18">
        <v>593</v>
      </c>
      <c r="AB247" s="18">
        <v>628</v>
      </c>
      <c r="AC247" s="18">
        <v>595</v>
      </c>
      <c r="AD247" s="18">
        <v>790</v>
      </c>
      <c r="AE247" s="18">
        <v>788</v>
      </c>
      <c r="AF247" s="18">
        <v>728</v>
      </c>
      <c r="AG247" s="18">
        <v>770</v>
      </c>
      <c r="AH247" s="18">
        <v>589</v>
      </c>
      <c r="AI247" s="18">
        <v>627</v>
      </c>
      <c r="AJ247" s="18">
        <v>509</v>
      </c>
      <c r="AK247" s="23">
        <v>6.8164712453787635</v>
      </c>
      <c r="AL247" s="23">
        <v>7.0724714727828513</v>
      </c>
      <c r="AM247" s="23">
        <v>7.5346239516277143</v>
      </c>
      <c r="AN247" s="23">
        <v>9.5741834957972145</v>
      </c>
      <c r="AO247" s="23">
        <v>11.730232688559985</v>
      </c>
      <c r="AP247" s="23">
        <v>16.63149941490293</v>
      </c>
      <c r="AQ247" s="23">
        <v>27.249333700946604</v>
      </c>
      <c r="AR247" s="23">
        <v>28.736421125845389</v>
      </c>
      <c r="AS247" s="23">
        <v>27.277561798576983</v>
      </c>
      <c r="AT247" s="23">
        <v>35.940947658151543</v>
      </c>
      <c r="AU247" s="23">
        <v>35.332995547504495</v>
      </c>
      <c r="AV247" s="23">
        <v>32.341181697023544</v>
      </c>
      <c r="AW247" s="23">
        <v>33.78615557427689</v>
      </c>
      <c r="AX247" s="23">
        <v>25.447931113444199</v>
      </c>
      <c r="AY247" s="23">
        <v>26.843971023924098</v>
      </c>
      <c r="AZ247" s="23">
        <v>21.543696881454643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3</v>
      </c>
      <c r="BI247" s="20">
        <v>7</v>
      </c>
      <c r="BJ247" s="20">
        <v>67</v>
      </c>
      <c r="BK247" s="20">
        <v>44</v>
      </c>
      <c r="BL247" s="20">
        <v>61</v>
      </c>
      <c r="BM247" s="20">
        <v>24</v>
      </c>
      <c r="BN247" s="20">
        <v>11</v>
      </c>
      <c r="BO247" s="20">
        <v>0</v>
      </c>
      <c r="BP247" s="20">
        <v>14</v>
      </c>
      <c r="BQ247" s="20">
        <v>71</v>
      </c>
      <c r="BR247" s="20">
        <v>76</v>
      </c>
      <c r="BS247" s="20">
        <v>79</v>
      </c>
      <c r="BT247" s="20">
        <v>37</v>
      </c>
      <c r="BU247" s="20">
        <v>15</v>
      </c>
      <c r="BV247" s="16">
        <v>25146</v>
      </c>
      <c r="BW247" s="16">
        <v>21508</v>
      </c>
      <c r="BX247" s="16">
        <v>16100</v>
      </c>
      <c r="BY247" s="16">
        <v>17129</v>
      </c>
      <c r="BZ247" s="16">
        <v>14553</v>
      </c>
      <c r="CA247" s="16">
        <v>22939</v>
      </c>
      <c r="CB247" s="16">
        <v>26789</v>
      </c>
      <c r="CC247" s="16">
        <v>24663</v>
      </c>
      <c r="CD247" s="16">
        <v>16830</v>
      </c>
      <c r="CE247" s="16">
        <v>17086</v>
      </c>
      <c r="CF247" s="16">
        <v>14595</v>
      </c>
      <c r="CG247" s="16">
        <v>18926</v>
      </c>
      <c r="CH247" s="21">
        <v>21</v>
      </c>
      <c r="CI247" s="21">
        <v>138</v>
      </c>
      <c r="CJ247" s="21">
        <v>120</v>
      </c>
      <c r="CK247" s="21">
        <v>140</v>
      </c>
      <c r="CL247" s="21">
        <v>61</v>
      </c>
      <c r="CM247" s="21">
        <v>26</v>
      </c>
      <c r="CN247" s="21">
        <v>3</v>
      </c>
      <c r="CO247" s="21">
        <v>217</v>
      </c>
      <c r="CP247" s="21">
        <v>292</v>
      </c>
      <c r="CQ247" s="21">
        <v>0</v>
      </c>
      <c r="CR247" s="21">
        <v>51935</v>
      </c>
      <c r="CS247" s="21">
        <v>46171</v>
      </c>
      <c r="CT247" s="21">
        <v>32930</v>
      </c>
      <c r="CU247" s="21">
        <v>34215</v>
      </c>
      <c r="CV247" s="21">
        <v>29148</v>
      </c>
      <c r="CW247" s="21">
        <v>41865</v>
      </c>
      <c r="CX247" s="21">
        <v>117375</v>
      </c>
      <c r="CY247" s="21">
        <v>118889</v>
      </c>
      <c r="CZ247" s="19">
        <v>81</v>
      </c>
      <c r="DA247" t="s">
        <v>8059</v>
      </c>
      <c r="DB247" t="s">
        <v>8480</v>
      </c>
      <c r="DD247">
        <v>18.252319390355712</v>
      </c>
      <c r="DE247">
        <v>24.877529286474971</v>
      </c>
      <c r="DF247">
        <v>6.6252098961192587</v>
      </c>
    </row>
    <row r="248" spans="1:110" x14ac:dyDescent="0.25">
      <c r="A248" t="s">
        <v>719</v>
      </c>
      <c r="B248" t="s">
        <v>3157</v>
      </c>
      <c r="C248" t="s">
        <v>140</v>
      </c>
      <c r="D248" t="s">
        <v>70</v>
      </c>
      <c r="E248" s="17">
        <v>96119</v>
      </c>
      <c r="F248" s="17">
        <v>96397</v>
      </c>
      <c r="G248" s="17">
        <v>96781</v>
      </c>
      <c r="H248" s="17">
        <v>97417</v>
      </c>
      <c r="I248" s="17">
        <v>98049</v>
      </c>
      <c r="J248" s="17">
        <v>98330</v>
      </c>
      <c r="K248" s="17">
        <v>98664</v>
      </c>
      <c r="L248" s="17">
        <v>99025</v>
      </c>
      <c r="M248" s="17">
        <v>98849</v>
      </c>
      <c r="N248" s="17">
        <v>98772</v>
      </c>
      <c r="O248" s="17">
        <v>99322</v>
      </c>
      <c r="P248" s="17">
        <v>99846</v>
      </c>
      <c r="Q248" s="17">
        <v>100339</v>
      </c>
      <c r="R248" s="17">
        <v>101325</v>
      </c>
      <c r="S248" s="17">
        <v>102179</v>
      </c>
      <c r="T248" s="17">
        <v>103193</v>
      </c>
      <c r="U248" s="18">
        <v>65</v>
      </c>
      <c r="V248" s="18">
        <v>68</v>
      </c>
      <c r="W248" s="18">
        <v>57</v>
      </c>
      <c r="X248" s="18">
        <v>65</v>
      </c>
      <c r="Y248" s="18">
        <v>98</v>
      </c>
      <c r="Z248" s="18">
        <v>122</v>
      </c>
      <c r="AA248" s="18">
        <v>236</v>
      </c>
      <c r="AB248" s="18">
        <v>255</v>
      </c>
      <c r="AC248" s="18">
        <v>265</v>
      </c>
      <c r="AD248" s="18">
        <v>316</v>
      </c>
      <c r="AE248" s="18">
        <v>335</v>
      </c>
      <c r="AF248" s="18">
        <v>316</v>
      </c>
      <c r="AG248" s="18">
        <v>392</v>
      </c>
      <c r="AH248" s="18">
        <v>280</v>
      </c>
      <c r="AI248" s="18">
        <v>315</v>
      </c>
      <c r="AJ248" s="18">
        <v>262</v>
      </c>
      <c r="AK248" s="23">
        <v>6.7624507121380786</v>
      </c>
      <c r="AL248" s="23">
        <v>7.0541614365592293</v>
      </c>
      <c r="AM248" s="23">
        <v>5.8895857658011384</v>
      </c>
      <c r="AN248" s="23">
        <v>6.6723467156656433</v>
      </c>
      <c r="AO248" s="23">
        <v>9.9950024987506243</v>
      </c>
      <c r="AP248" s="23">
        <v>12.407200244076071</v>
      </c>
      <c r="AQ248" s="23">
        <v>23.919565393659287</v>
      </c>
      <c r="AR248" s="23">
        <v>25.751072961373392</v>
      </c>
      <c r="AS248" s="23">
        <v>26.808566601584232</v>
      </c>
      <c r="AT248" s="23">
        <v>31.99287247398048</v>
      </c>
      <c r="AU248" s="23">
        <v>33.728680453474553</v>
      </c>
      <c r="AV248" s="23">
        <v>31.648739058149552</v>
      </c>
      <c r="AW248" s="23">
        <v>39.067560968317402</v>
      </c>
      <c r="AX248" s="23">
        <v>27.633851468048359</v>
      </c>
      <c r="AY248" s="23">
        <v>30.828252380626157</v>
      </c>
      <c r="AZ248" s="23">
        <v>25.389319042958338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2</v>
      </c>
      <c r="BI248" s="20">
        <v>2</v>
      </c>
      <c r="BJ248" s="20">
        <v>29</v>
      </c>
      <c r="BK248" s="20">
        <v>29</v>
      </c>
      <c r="BL248" s="20">
        <v>25</v>
      </c>
      <c r="BM248" s="20">
        <v>18</v>
      </c>
      <c r="BN248" s="20">
        <v>4</v>
      </c>
      <c r="BO248" s="20">
        <v>0</v>
      </c>
      <c r="BP248" s="20">
        <v>12</v>
      </c>
      <c r="BQ248" s="20">
        <v>35</v>
      </c>
      <c r="BR248" s="20">
        <v>43</v>
      </c>
      <c r="BS248" s="20">
        <v>38</v>
      </c>
      <c r="BT248" s="20">
        <v>22</v>
      </c>
      <c r="BU248" s="20">
        <v>3</v>
      </c>
      <c r="BV248" s="16">
        <v>6722</v>
      </c>
      <c r="BW248" s="16">
        <v>7671</v>
      </c>
      <c r="BX248" s="16">
        <v>7507</v>
      </c>
      <c r="BY248" s="16">
        <v>9080</v>
      </c>
      <c r="BZ248" s="16">
        <v>7739</v>
      </c>
      <c r="CA248" s="16">
        <v>13696</v>
      </c>
      <c r="CB248" s="16">
        <v>7125</v>
      </c>
      <c r="CC248" s="16">
        <v>8044</v>
      </c>
      <c r="CD248" s="16">
        <v>7495</v>
      </c>
      <c r="CE248" s="16">
        <v>8974</v>
      </c>
      <c r="CF248" s="16">
        <v>7577</v>
      </c>
      <c r="CG248" s="16">
        <v>11563</v>
      </c>
      <c r="CH248" s="21">
        <v>14</v>
      </c>
      <c r="CI248" s="21">
        <v>64</v>
      </c>
      <c r="CJ248" s="21">
        <v>72</v>
      </c>
      <c r="CK248" s="21">
        <v>63</v>
      </c>
      <c r="CL248" s="21">
        <v>40</v>
      </c>
      <c r="CM248" s="21">
        <v>7</v>
      </c>
      <c r="CN248" s="21">
        <v>2</v>
      </c>
      <c r="CO248" s="21">
        <v>109</v>
      </c>
      <c r="CP248" s="21">
        <v>153</v>
      </c>
      <c r="CQ248" s="21">
        <v>0</v>
      </c>
      <c r="CR248" s="21">
        <v>13847</v>
      </c>
      <c r="CS248" s="21">
        <v>15715</v>
      </c>
      <c r="CT248" s="21">
        <v>15002</v>
      </c>
      <c r="CU248" s="21">
        <v>18054</v>
      </c>
      <c r="CV248" s="21">
        <v>15316</v>
      </c>
      <c r="CW248" s="21">
        <v>25259</v>
      </c>
      <c r="CX248" s="21">
        <v>52415</v>
      </c>
      <c r="CY248" s="21">
        <v>50778</v>
      </c>
      <c r="CZ248" s="19">
        <v>26</v>
      </c>
      <c r="DA248" t="s">
        <v>1347</v>
      </c>
      <c r="DB248" t="s">
        <v>8480</v>
      </c>
      <c r="DD248">
        <v>21.465989207924693</v>
      </c>
      <c r="DE248">
        <v>29.19011733282457</v>
      </c>
      <c r="DF248">
        <v>7.7241281248998774</v>
      </c>
    </row>
    <row r="249" spans="1:110" x14ac:dyDescent="0.25">
      <c r="A249" t="s">
        <v>917</v>
      </c>
      <c r="B249" t="s">
        <v>3267</v>
      </c>
      <c r="C249" t="s">
        <v>3368</v>
      </c>
      <c r="D249" t="s">
        <v>355</v>
      </c>
      <c r="E249" s="17">
        <v>172871</v>
      </c>
      <c r="F249" s="17">
        <v>177663</v>
      </c>
      <c r="G249" s="17">
        <v>183351</v>
      </c>
      <c r="H249" s="17">
        <v>185001</v>
      </c>
      <c r="I249" s="17">
        <v>184393</v>
      </c>
      <c r="J249" s="17">
        <v>183819</v>
      </c>
      <c r="K249" s="17">
        <v>187514</v>
      </c>
      <c r="L249" s="17">
        <v>193966</v>
      </c>
      <c r="M249" s="17">
        <v>202303</v>
      </c>
      <c r="N249" s="17">
        <v>210859</v>
      </c>
      <c r="O249" s="17">
        <v>222326</v>
      </c>
      <c r="P249" s="17">
        <v>232345</v>
      </c>
      <c r="Q249" s="17">
        <v>234321</v>
      </c>
      <c r="R249" s="17">
        <v>237000</v>
      </c>
      <c r="S249" s="17">
        <v>241785</v>
      </c>
      <c r="T249" s="17">
        <v>248985</v>
      </c>
      <c r="U249" s="18">
        <v>69</v>
      </c>
      <c r="V249" s="18">
        <v>43</v>
      </c>
      <c r="W249" s="18">
        <v>71</v>
      </c>
      <c r="X249" s="18">
        <v>114</v>
      </c>
      <c r="Y249" s="18">
        <v>137</v>
      </c>
      <c r="Z249" s="18">
        <v>199</v>
      </c>
      <c r="AA249" s="18">
        <v>374</v>
      </c>
      <c r="AB249" s="18">
        <v>421</v>
      </c>
      <c r="AC249" s="18">
        <v>350</v>
      </c>
      <c r="AD249" s="18">
        <v>379</v>
      </c>
      <c r="AE249" s="18">
        <v>477</v>
      </c>
      <c r="AF249" s="18">
        <v>437</v>
      </c>
      <c r="AG249" s="18">
        <v>391</v>
      </c>
      <c r="AH249" s="18">
        <v>391</v>
      </c>
      <c r="AI249" s="18">
        <v>397</v>
      </c>
      <c r="AJ249" s="18">
        <v>364</v>
      </c>
      <c r="AK249" s="23">
        <v>3.9914155642068363</v>
      </c>
      <c r="AL249" s="23">
        <v>2.4203126143316278</v>
      </c>
      <c r="AM249" s="23">
        <v>3.8723541186031163</v>
      </c>
      <c r="AN249" s="23">
        <v>6.1621288533575491</v>
      </c>
      <c r="AO249" s="23">
        <v>7.4297831262575045</v>
      </c>
      <c r="AP249" s="23">
        <v>10.825866749356704</v>
      </c>
      <c r="AQ249" s="23">
        <v>19.945177426752139</v>
      </c>
      <c r="AR249" s="23">
        <v>21.70483486796655</v>
      </c>
      <c r="AS249" s="23">
        <v>17.300781501015805</v>
      </c>
      <c r="AT249" s="23">
        <v>17.974096434109999</v>
      </c>
      <c r="AU249" s="23">
        <v>21.454980524095248</v>
      </c>
      <c r="AV249" s="23">
        <v>18.808237749897781</v>
      </c>
      <c r="AW249" s="23">
        <v>16.686511238856099</v>
      </c>
      <c r="AX249" s="23">
        <v>16.497890295358648</v>
      </c>
      <c r="AY249" s="23">
        <v>16.419546291126416</v>
      </c>
      <c r="AZ249" s="23">
        <v>14.619354579593146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1</v>
      </c>
      <c r="BI249" s="20">
        <v>6</v>
      </c>
      <c r="BJ249" s="20">
        <v>35</v>
      </c>
      <c r="BK249" s="20">
        <v>66</v>
      </c>
      <c r="BL249" s="20">
        <v>53</v>
      </c>
      <c r="BM249" s="20">
        <v>21</v>
      </c>
      <c r="BN249" s="20">
        <v>17</v>
      </c>
      <c r="BO249" s="20">
        <v>0</v>
      </c>
      <c r="BP249" s="20">
        <v>2</v>
      </c>
      <c r="BQ249" s="20">
        <v>35</v>
      </c>
      <c r="BR249" s="20">
        <v>55</v>
      </c>
      <c r="BS249" s="20">
        <v>43</v>
      </c>
      <c r="BT249" s="20">
        <v>21</v>
      </c>
      <c r="BU249" s="20">
        <v>9</v>
      </c>
      <c r="BV249" s="16">
        <v>17561</v>
      </c>
      <c r="BW249" s="16">
        <v>34034</v>
      </c>
      <c r="BX249" s="16">
        <v>22635</v>
      </c>
      <c r="BY249" s="16">
        <v>18414</v>
      </c>
      <c r="BZ249" s="16">
        <v>12231</v>
      </c>
      <c r="CA249" s="16">
        <v>12781</v>
      </c>
      <c r="CB249" s="16">
        <v>18190</v>
      </c>
      <c r="CC249" s="16">
        <v>44718</v>
      </c>
      <c r="CD249" s="16">
        <v>26920</v>
      </c>
      <c r="CE249" s="16">
        <v>19096</v>
      </c>
      <c r="CF249" s="16">
        <v>11770</v>
      </c>
      <c r="CG249" s="16">
        <v>10635</v>
      </c>
      <c r="CH249" s="21">
        <v>8</v>
      </c>
      <c r="CI249" s="21">
        <v>70</v>
      </c>
      <c r="CJ249" s="21">
        <v>121</v>
      </c>
      <c r="CK249" s="21">
        <v>96</v>
      </c>
      <c r="CL249" s="21">
        <v>42</v>
      </c>
      <c r="CM249" s="21">
        <v>26</v>
      </c>
      <c r="CN249" s="21">
        <v>1</v>
      </c>
      <c r="CO249" s="21">
        <v>199</v>
      </c>
      <c r="CP249" s="21">
        <v>165</v>
      </c>
      <c r="CQ249" s="21">
        <v>0</v>
      </c>
      <c r="CR249" s="21">
        <v>35751</v>
      </c>
      <c r="CS249" s="21">
        <v>78752</v>
      </c>
      <c r="CT249" s="21">
        <v>49555</v>
      </c>
      <c r="CU249" s="21">
        <v>37510</v>
      </c>
      <c r="CV249" s="21">
        <v>24001</v>
      </c>
      <c r="CW249" s="21">
        <v>23416</v>
      </c>
      <c r="CX249" s="21">
        <v>117656</v>
      </c>
      <c r="CY249" s="21">
        <v>131329</v>
      </c>
      <c r="CZ249" s="19">
        <v>234</v>
      </c>
      <c r="DA249" t="s">
        <v>8212</v>
      </c>
      <c r="DB249" t="s">
        <v>9</v>
      </c>
      <c r="DD249">
        <v>15.152784228921259</v>
      </c>
      <c r="DE249">
        <v>14.023934181002245</v>
      </c>
      <c r="DF249">
        <v>-1.1288500479190144</v>
      </c>
    </row>
    <row r="250" spans="1:110" x14ac:dyDescent="0.25">
      <c r="A250" t="s">
        <v>503</v>
      </c>
      <c r="B250" t="s">
        <v>3338</v>
      </c>
      <c r="C250" t="s">
        <v>491</v>
      </c>
      <c r="D250" t="s">
        <v>491</v>
      </c>
      <c r="E250" s="17">
        <v>102648</v>
      </c>
      <c r="F250" s="17">
        <v>103156</v>
      </c>
      <c r="G250" s="17">
        <v>104379</v>
      </c>
      <c r="H250" s="17">
        <v>105084</v>
      </c>
      <c r="I250" s="17">
        <v>105624</v>
      </c>
      <c r="J250" s="17">
        <v>106160</v>
      </c>
      <c r="K250" s="17">
        <v>107281</v>
      </c>
      <c r="L250" s="17">
        <v>108221</v>
      </c>
      <c r="M250" s="17">
        <v>109459</v>
      </c>
      <c r="N250" s="17">
        <v>110591</v>
      </c>
      <c r="O250" s="17">
        <v>111628</v>
      </c>
      <c r="P250" s="17">
        <v>112550</v>
      </c>
      <c r="Q250" s="17">
        <v>112919</v>
      </c>
      <c r="R250" s="17">
        <v>113338</v>
      </c>
      <c r="S250" s="17">
        <v>113566</v>
      </c>
      <c r="T250" s="17">
        <v>114202</v>
      </c>
      <c r="U250" s="18">
        <v>63</v>
      </c>
      <c r="V250" s="18">
        <v>52</v>
      </c>
      <c r="W250" s="18">
        <v>78</v>
      </c>
      <c r="X250" s="18">
        <v>63</v>
      </c>
      <c r="Y250" s="18">
        <v>113</v>
      </c>
      <c r="Z250" s="18">
        <v>135</v>
      </c>
      <c r="AA250" s="18">
        <v>223</v>
      </c>
      <c r="AB250" s="18">
        <v>277</v>
      </c>
      <c r="AC250" s="18">
        <v>273</v>
      </c>
      <c r="AD250" s="18">
        <v>399</v>
      </c>
      <c r="AE250" s="18">
        <v>415</v>
      </c>
      <c r="AF250" s="18">
        <v>339</v>
      </c>
      <c r="AG250" s="18">
        <v>310</v>
      </c>
      <c r="AH250" s="18">
        <v>287</v>
      </c>
      <c r="AI250" s="18">
        <v>268</v>
      </c>
      <c r="AJ250" s="18">
        <v>231</v>
      </c>
      <c r="AK250" s="23">
        <v>6.1374795417348613</v>
      </c>
      <c r="AL250" s="23">
        <v>5.0409089146535351</v>
      </c>
      <c r="AM250" s="23">
        <v>7.4727675107061762</v>
      </c>
      <c r="AN250" s="23">
        <v>5.9952038369304557</v>
      </c>
      <c r="AO250" s="23">
        <v>10.698326137998938</v>
      </c>
      <c r="AP250" s="23">
        <v>12.71665410700829</v>
      </c>
      <c r="AQ250" s="23">
        <v>20.786532564014134</v>
      </c>
      <c r="AR250" s="23">
        <v>25.595771615490523</v>
      </c>
      <c r="AS250" s="23">
        <v>24.940845430709217</v>
      </c>
      <c r="AT250" s="23">
        <v>36.078885261911005</v>
      </c>
      <c r="AU250" s="23">
        <v>37.177052352456371</v>
      </c>
      <c r="AV250" s="23">
        <v>30.119946690359843</v>
      </c>
      <c r="AW250" s="23">
        <v>27.453307237931615</v>
      </c>
      <c r="AX250" s="23">
        <v>25.322486721135011</v>
      </c>
      <c r="AY250" s="23">
        <v>23.598612260711835</v>
      </c>
      <c r="AZ250" s="23">
        <v>20.227316509343094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2</v>
      </c>
      <c r="BJ250" s="20">
        <v>28</v>
      </c>
      <c r="BK250" s="20">
        <v>24</v>
      </c>
      <c r="BL250" s="20">
        <v>36</v>
      </c>
      <c r="BM250" s="20">
        <v>12</v>
      </c>
      <c r="BN250" s="20">
        <v>8</v>
      </c>
      <c r="BO250" s="20">
        <v>1</v>
      </c>
      <c r="BP250" s="20">
        <v>7</v>
      </c>
      <c r="BQ250" s="20">
        <v>32</v>
      </c>
      <c r="BR250" s="20">
        <v>33</v>
      </c>
      <c r="BS250" s="20">
        <v>25</v>
      </c>
      <c r="BT250" s="20">
        <v>16</v>
      </c>
      <c r="BU250" s="20">
        <v>7</v>
      </c>
      <c r="BV250" s="16">
        <v>6552</v>
      </c>
      <c r="BW250" s="16">
        <v>10110</v>
      </c>
      <c r="BX250" s="16">
        <v>9088</v>
      </c>
      <c r="BY250" s="16">
        <v>10750</v>
      </c>
      <c r="BZ250" s="16">
        <v>8219</v>
      </c>
      <c r="CA250" s="16">
        <v>14173</v>
      </c>
      <c r="CB250" s="16">
        <v>6720</v>
      </c>
      <c r="CC250" s="16">
        <v>9479</v>
      </c>
      <c r="CD250" s="16">
        <v>9059</v>
      </c>
      <c r="CE250" s="16">
        <v>10290</v>
      </c>
      <c r="CF250" s="16">
        <v>8127</v>
      </c>
      <c r="CG250" s="16">
        <v>11635</v>
      </c>
      <c r="CH250" s="21">
        <v>9</v>
      </c>
      <c r="CI250" s="21">
        <v>60</v>
      </c>
      <c r="CJ250" s="21">
        <v>57</v>
      </c>
      <c r="CK250" s="21">
        <v>61</v>
      </c>
      <c r="CL250" s="21">
        <v>28</v>
      </c>
      <c r="CM250" s="21">
        <v>15</v>
      </c>
      <c r="CN250" s="21">
        <v>1</v>
      </c>
      <c r="CO250" s="21">
        <v>110</v>
      </c>
      <c r="CP250" s="21">
        <v>121</v>
      </c>
      <c r="CQ250" s="21">
        <v>0</v>
      </c>
      <c r="CR250" s="21">
        <v>13272</v>
      </c>
      <c r="CS250" s="21">
        <v>19589</v>
      </c>
      <c r="CT250" s="21">
        <v>18147</v>
      </c>
      <c r="CU250" s="21">
        <v>21040</v>
      </c>
      <c r="CV250" s="21">
        <v>16346</v>
      </c>
      <c r="CW250" s="21">
        <v>25808</v>
      </c>
      <c r="CX250" s="21">
        <v>58892</v>
      </c>
      <c r="CY250" s="21">
        <v>55310</v>
      </c>
      <c r="CZ250" s="19">
        <v>103</v>
      </c>
      <c r="DA250" t="s">
        <v>8081</v>
      </c>
      <c r="DB250" t="s">
        <v>9</v>
      </c>
      <c r="DD250">
        <v>19.887904538058219</v>
      </c>
      <c r="DE250">
        <v>20.546084357807512</v>
      </c>
      <c r="DF250">
        <v>0.65817981974929296</v>
      </c>
    </row>
    <row r="251" spans="1:110" x14ac:dyDescent="0.25">
      <c r="A251" t="s">
        <v>997</v>
      </c>
      <c r="B251" t="s">
        <v>3010</v>
      </c>
      <c r="C251" t="s">
        <v>886</v>
      </c>
      <c r="D251" t="s">
        <v>168</v>
      </c>
      <c r="E251" s="17">
        <v>68683</v>
      </c>
      <c r="F251" s="17">
        <v>69082</v>
      </c>
      <c r="G251" s="17">
        <v>69621</v>
      </c>
      <c r="H251" s="17">
        <v>70399</v>
      </c>
      <c r="I251" s="17">
        <v>71168</v>
      </c>
      <c r="J251" s="17">
        <v>71862</v>
      </c>
      <c r="K251" s="17">
        <v>72567</v>
      </c>
      <c r="L251" s="17">
        <v>73347</v>
      </c>
      <c r="M251" s="17">
        <v>73973</v>
      </c>
      <c r="N251" s="17">
        <v>74373</v>
      </c>
      <c r="O251" s="17">
        <v>74758</v>
      </c>
      <c r="P251" s="17">
        <v>75415</v>
      </c>
      <c r="Q251" s="17">
        <v>75463</v>
      </c>
      <c r="R251" s="17">
        <v>75409</v>
      </c>
      <c r="S251" s="17">
        <v>75723</v>
      </c>
      <c r="T251" s="17">
        <v>76026</v>
      </c>
      <c r="U251" s="18">
        <v>55</v>
      </c>
      <c r="V251" s="18">
        <v>58</v>
      </c>
      <c r="W251" s="18">
        <v>72</v>
      </c>
      <c r="X251" s="18">
        <v>89</v>
      </c>
      <c r="Y251" s="18">
        <v>145</v>
      </c>
      <c r="Z251" s="18">
        <v>193</v>
      </c>
      <c r="AA251" s="18">
        <v>240</v>
      </c>
      <c r="AB251" s="18">
        <v>218</v>
      </c>
      <c r="AC251" s="18">
        <v>218</v>
      </c>
      <c r="AD251" s="18">
        <v>282</v>
      </c>
      <c r="AE251" s="18">
        <v>289</v>
      </c>
      <c r="AF251" s="18">
        <v>261</v>
      </c>
      <c r="AG251" s="18">
        <v>255</v>
      </c>
      <c r="AH251" s="18">
        <v>233</v>
      </c>
      <c r="AI251" s="18">
        <v>187</v>
      </c>
      <c r="AJ251" s="18">
        <v>165</v>
      </c>
      <c r="AK251" s="23">
        <v>8.0078039689588394</v>
      </c>
      <c r="AL251" s="23">
        <v>8.3958194609304879</v>
      </c>
      <c r="AM251" s="23">
        <v>10.341707243504116</v>
      </c>
      <c r="AN251" s="23">
        <v>12.642225031605564</v>
      </c>
      <c r="AO251" s="23">
        <v>20.374325539568343</v>
      </c>
      <c r="AP251" s="23">
        <v>26.857031532659821</v>
      </c>
      <c r="AQ251" s="23">
        <v>33.072884368928023</v>
      </c>
      <c r="AR251" s="23">
        <v>29.721733676905668</v>
      </c>
      <c r="AS251" s="23">
        <v>29.470212104416479</v>
      </c>
      <c r="AT251" s="23">
        <v>37.916986002984956</v>
      </c>
      <c r="AU251" s="23">
        <v>38.658070039326894</v>
      </c>
      <c r="AV251" s="23">
        <v>34.608499635351059</v>
      </c>
      <c r="AW251" s="23">
        <v>33.791394458211307</v>
      </c>
      <c r="AX251" s="23">
        <v>30.898168653608984</v>
      </c>
      <c r="AY251" s="23">
        <v>24.695270921648639</v>
      </c>
      <c r="AZ251" s="23">
        <v>21.703101570515351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6</v>
      </c>
      <c r="BJ251" s="20">
        <v>11</v>
      </c>
      <c r="BK251" s="20">
        <v>19</v>
      </c>
      <c r="BL251" s="20">
        <v>27</v>
      </c>
      <c r="BM251" s="20">
        <v>12</v>
      </c>
      <c r="BN251" s="20">
        <v>7</v>
      </c>
      <c r="BO251" s="20">
        <v>0</v>
      </c>
      <c r="BP251" s="20">
        <v>3</v>
      </c>
      <c r="BQ251" s="20">
        <v>30</v>
      </c>
      <c r="BR251" s="20">
        <v>10</v>
      </c>
      <c r="BS251" s="20">
        <v>18</v>
      </c>
      <c r="BT251" s="20">
        <v>16</v>
      </c>
      <c r="BU251" s="20">
        <v>6</v>
      </c>
      <c r="BV251" s="16">
        <v>3043</v>
      </c>
      <c r="BW251" s="16">
        <v>4740</v>
      </c>
      <c r="BX251" s="16">
        <v>5283</v>
      </c>
      <c r="BY251" s="16">
        <v>7060</v>
      </c>
      <c r="BZ251" s="16">
        <v>6518</v>
      </c>
      <c r="CA251" s="16">
        <v>12568</v>
      </c>
      <c r="CB251" s="16">
        <v>3562</v>
      </c>
      <c r="CC251" s="16">
        <v>4832</v>
      </c>
      <c r="CD251" s="16">
        <v>5099</v>
      </c>
      <c r="CE251" s="16">
        <v>6690</v>
      </c>
      <c r="CF251" s="16">
        <v>6054</v>
      </c>
      <c r="CG251" s="16">
        <v>10577</v>
      </c>
      <c r="CH251" s="21">
        <v>9</v>
      </c>
      <c r="CI251" s="21">
        <v>41</v>
      </c>
      <c r="CJ251" s="21">
        <v>29</v>
      </c>
      <c r="CK251" s="21">
        <v>45</v>
      </c>
      <c r="CL251" s="21">
        <v>28</v>
      </c>
      <c r="CM251" s="21">
        <v>13</v>
      </c>
      <c r="CN251" s="21">
        <v>0</v>
      </c>
      <c r="CO251" s="21">
        <v>82</v>
      </c>
      <c r="CP251" s="21">
        <v>83</v>
      </c>
      <c r="CQ251" s="21">
        <v>0</v>
      </c>
      <c r="CR251" s="21">
        <v>6605</v>
      </c>
      <c r="CS251" s="21">
        <v>9572</v>
      </c>
      <c r="CT251" s="21">
        <v>10382</v>
      </c>
      <c r="CU251" s="21">
        <v>13750</v>
      </c>
      <c r="CV251" s="21">
        <v>12572</v>
      </c>
      <c r="CW251" s="21">
        <v>23145</v>
      </c>
      <c r="CX251" s="21">
        <v>39212</v>
      </c>
      <c r="CY251" s="21">
        <v>36814</v>
      </c>
      <c r="CZ251" s="19">
        <v>75</v>
      </c>
      <c r="DA251" t="s">
        <v>1377</v>
      </c>
      <c r="DB251" t="s">
        <v>8480</v>
      </c>
      <c r="DD251">
        <v>22.274134840006518</v>
      </c>
      <c r="DE251">
        <v>21.166989697031521</v>
      </c>
      <c r="DF251">
        <v>-1.1071451429749963</v>
      </c>
    </row>
    <row r="252" spans="1:110" x14ac:dyDescent="0.25">
      <c r="A252" t="s">
        <v>194</v>
      </c>
      <c r="B252" t="s">
        <v>3018</v>
      </c>
      <c r="C252" t="s">
        <v>184</v>
      </c>
      <c r="D252" t="s">
        <v>168</v>
      </c>
      <c r="E252" s="17">
        <v>47708</v>
      </c>
      <c r="F252" s="17">
        <v>48057</v>
      </c>
      <c r="G252" s="17">
        <v>48975</v>
      </c>
      <c r="H252" s="17">
        <v>49673</v>
      </c>
      <c r="I252" s="17">
        <v>50378</v>
      </c>
      <c r="J252" s="17">
        <v>51304</v>
      </c>
      <c r="K252" s="17">
        <v>52370</v>
      </c>
      <c r="L252" s="17">
        <v>53517</v>
      </c>
      <c r="M252" s="17">
        <v>53773</v>
      </c>
      <c r="N252" s="17">
        <v>53622</v>
      </c>
      <c r="O252" s="17">
        <v>53746</v>
      </c>
      <c r="P252" s="17">
        <v>54670</v>
      </c>
      <c r="Q252" s="17">
        <v>55085</v>
      </c>
      <c r="R252" s="17">
        <v>55627</v>
      </c>
      <c r="S252" s="17">
        <v>55912</v>
      </c>
      <c r="T252" s="17">
        <v>56610</v>
      </c>
      <c r="U252" s="18">
        <v>29</v>
      </c>
      <c r="V252" s="18">
        <v>31</v>
      </c>
      <c r="W252" s="18">
        <v>36</v>
      </c>
      <c r="X252" s="18">
        <v>37</v>
      </c>
      <c r="Y252" s="18">
        <v>70</v>
      </c>
      <c r="Z252" s="18">
        <v>100</v>
      </c>
      <c r="AA252" s="18">
        <v>153</v>
      </c>
      <c r="AB252" s="18">
        <v>143</v>
      </c>
      <c r="AC252" s="18">
        <v>120</v>
      </c>
      <c r="AD252" s="18">
        <v>126</v>
      </c>
      <c r="AE252" s="18">
        <v>148</v>
      </c>
      <c r="AF252" s="18">
        <v>139</v>
      </c>
      <c r="AG252" s="18">
        <v>129</v>
      </c>
      <c r="AH252" s="18">
        <v>95</v>
      </c>
      <c r="AI252" s="18">
        <v>109</v>
      </c>
      <c r="AJ252" s="18">
        <v>90</v>
      </c>
      <c r="AK252" s="23">
        <v>6.0786450909700678</v>
      </c>
      <c r="AL252" s="23">
        <v>6.4506731589570716</v>
      </c>
      <c r="AM252" s="23">
        <v>7.3506891271056656</v>
      </c>
      <c r="AN252" s="23">
        <v>7.448714593441105</v>
      </c>
      <c r="AO252" s="23">
        <v>13.894954146651315</v>
      </c>
      <c r="AP252" s="23">
        <v>19.491657570559802</v>
      </c>
      <c r="AQ252" s="23">
        <v>29.21519954172236</v>
      </c>
      <c r="AR252" s="23">
        <v>26.720481342377187</v>
      </c>
      <c r="AS252" s="23">
        <v>22.316032209473157</v>
      </c>
      <c r="AT252" s="23">
        <v>23.497818059751594</v>
      </c>
      <c r="AU252" s="23">
        <v>27.536932981059056</v>
      </c>
      <c r="AV252" s="23">
        <v>25.425278946405705</v>
      </c>
      <c r="AW252" s="23">
        <v>23.418353453753291</v>
      </c>
      <c r="AX252" s="23">
        <v>17.078037643590342</v>
      </c>
      <c r="AY252" s="23">
        <v>19.494920589497781</v>
      </c>
      <c r="AZ252" s="23">
        <v>15.898251192368841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3</v>
      </c>
      <c r="BJ252" s="20">
        <v>11</v>
      </c>
      <c r="BK252" s="20">
        <v>12</v>
      </c>
      <c r="BL252" s="20">
        <v>10</v>
      </c>
      <c r="BM252" s="20">
        <v>5</v>
      </c>
      <c r="BN252" s="20">
        <v>4</v>
      </c>
      <c r="BO252" s="20">
        <v>0</v>
      </c>
      <c r="BP252" s="20">
        <v>1</v>
      </c>
      <c r="BQ252" s="20">
        <v>10</v>
      </c>
      <c r="BR252" s="20">
        <v>10</v>
      </c>
      <c r="BS252" s="20">
        <v>11</v>
      </c>
      <c r="BT252" s="20">
        <v>9</v>
      </c>
      <c r="BU252" s="20">
        <v>4</v>
      </c>
      <c r="BV252" s="16">
        <v>2062</v>
      </c>
      <c r="BW252" s="16">
        <v>3427</v>
      </c>
      <c r="BX252" s="16">
        <v>3922</v>
      </c>
      <c r="BY252" s="16">
        <v>5031</v>
      </c>
      <c r="BZ252" s="16">
        <v>4825</v>
      </c>
      <c r="CA252" s="16">
        <v>9394</v>
      </c>
      <c r="CB252" s="16">
        <v>2774</v>
      </c>
      <c r="CC252" s="16">
        <v>3708</v>
      </c>
      <c r="CD252" s="16">
        <v>3939</v>
      </c>
      <c r="CE252" s="16">
        <v>5006</v>
      </c>
      <c r="CF252" s="16">
        <v>4601</v>
      </c>
      <c r="CG252" s="16">
        <v>7921</v>
      </c>
      <c r="CH252" s="21">
        <v>4</v>
      </c>
      <c r="CI252" s="21">
        <v>21</v>
      </c>
      <c r="CJ252" s="21">
        <v>22</v>
      </c>
      <c r="CK252" s="21">
        <v>21</v>
      </c>
      <c r="CL252" s="21">
        <v>14</v>
      </c>
      <c r="CM252" s="21">
        <v>8</v>
      </c>
      <c r="CN252" s="21">
        <v>0</v>
      </c>
      <c r="CO252" s="21">
        <v>45</v>
      </c>
      <c r="CP252" s="21">
        <v>45</v>
      </c>
      <c r="CQ252" s="21">
        <v>0</v>
      </c>
      <c r="CR252" s="21">
        <v>4836</v>
      </c>
      <c r="CS252" s="21">
        <v>7135</v>
      </c>
      <c r="CT252" s="21">
        <v>7861</v>
      </c>
      <c r="CU252" s="21">
        <v>10037</v>
      </c>
      <c r="CV252" s="21">
        <v>9426</v>
      </c>
      <c r="CW252" s="21">
        <v>17315</v>
      </c>
      <c r="CX252" s="21">
        <v>28661</v>
      </c>
      <c r="CY252" s="21">
        <v>27949</v>
      </c>
      <c r="CZ252" s="19">
        <v>205</v>
      </c>
      <c r="DA252" t="s">
        <v>8183</v>
      </c>
      <c r="DB252" t="s">
        <v>9</v>
      </c>
      <c r="DD252">
        <v>16.100754946509714</v>
      </c>
      <c r="DE252">
        <v>15.700778060779458</v>
      </c>
      <c r="DF252">
        <v>-0.39997688573025592</v>
      </c>
    </row>
    <row r="253" spans="1:110" x14ac:dyDescent="0.25">
      <c r="A253" t="s">
        <v>772</v>
      </c>
      <c r="B253" t="s">
        <v>3004</v>
      </c>
      <c r="C253" t="s">
        <v>754</v>
      </c>
      <c r="D253" t="s">
        <v>150</v>
      </c>
      <c r="E253" s="17">
        <v>76498</v>
      </c>
      <c r="F253" s="17">
        <v>76641</v>
      </c>
      <c r="G253" s="17">
        <v>76823</v>
      </c>
      <c r="H253" s="17">
        <v>77161</v>
      </c>
      <c r="I253" s="17">
        <v>77651</v>
      </c>
      <c r="J253" s="17">
        <v>77869</v>
      </c>
      <c r="K253" s="17">
        <v>78176</v>
      </c>
      <c r="L253" s="17">
        <v>78592</v>
      </c>
      <c r="M253" s="17">
        <v>78907</v>
      </c>
      <c r="N253" s="17">
        <v>79329</v>
      </c>
      <c r="O253" s="17">
        <v>79924</v>
      </c>
      <c r="P253" s="17">
        <v>80329</v>
      </c>
      <c r="Q253" s="17">
        <v>80620</v>
      </c>
      <c r="R253" s="17">
        <v>80782</v>
      </c>
      <c r="S253" s="17">
        <v>81084</v>
      </c>
      <c r="T253" s="17">
        <v>81371</v>
      </c>
      <c r="U253" s="18">
        <v>60</v>
      </c>
      <c r="V253" s="18">
        <v>53</v>
      </c>
      <c r="W253" s="18">
        <v>49</v>
      </c>
      <c r="X253" s="18">
        <v>70</v>
      </c>
      <c r="Y253" s="18">
        <v>61</v>
      </c>
      <c r="Z253" s="18">
        <v>93</v>
      </c>
      <c r="AA253" s="18">
        <v>170</v>
      </c>
      <c r="AB253" s="18">
        <v>170</v>
      </c>
      <c r="AC253" s="18">
        <v>208</v>
      </c>
      <c r="AD253" s="18">
        <v>247</v>
      </c>
      <c r="AE253" s="18">
        <v>278</v>
      </c>
      <c r="AF253" s="18">
        <v>232</v>
      </c>
      <c r="AG253" s="18">
        <v>218</v>
      </c>
      <c r="AH253" s="18">
        <v>211</v>
      </c>
      <c r="AI253" s="18">
        <v>156</v>
      </c>
      <c r="AJ253" s="18">
        <v>166</v>
      </c>
      <c r="AK253" s="23">
        <v>7.8433423096028649</v>
      </c>
      <c r="AL253" s="23">
        <v>6.9153586200597585</v>
      </c>
      <c r="AM253" s="23">
        <v>6.3782981659138533</v>
      </c>
      <c r="AN253" s="23">
        <v>9.071940488070398</v>
      </c>
      <c r="AO253" s="23">
        <v>7.8556618717080262</v>
      </c>
      <c r="AP253" s="23">
        <v>11.943135265638444</v>
      </c>
      <c r="AQ253" s="23">
        <v>21.745804338927549</v>
      </c>
      <c r="AR253" s="23">
        <v>21.630700325732899</v>
      </c>
      <c r="AS253" s="23">
        <v>26.360145487726058</v>
      </c>
      <c r="AT253" s="23">
        <v>31.136154495833807</v>
      </c>
      <c r="AU253" s="23">
        <v>34.783043891697112</v>
      </c>
      <c r="AV253" s="23">
        <v>28.881225958246713</v>
      </c>
      <c r="AW253" s="23">
        <v>27.040436616224262</v>
      </c>
      <c r="AX253" s="23">
        <v>26.119680126760912</v>
      </c>
      <c r="AY253" s="23">
        <v>19.239307384934143</v>
      </c>
      <c r="AZ253" s="23">
        <v>20.400388344741987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4</v>
      </c>
      <c r="BJ253" s="20">
        <v>21</v>
      </c>
      <c r="BK253" s="20">
        <v>20</v>
      </c>
      <c r="BL253" s="20">
        <v>16</v>
      </c>
      <c r="BM253" s="20">
        <v>10</v>
      </c>
      <c r="BN253" s="20">
        <v>5</v>
      </c>
      <c r="BO253" s="20">
        <v>0</v>
      </c>
      <c r="BP253" s="20">
        <v>5</v>
      </c>
      <c r="BQ253" s="20">
        <v>19</v>
      </c>
      <c r="BR253" s="20">
        <v>21</v>
      </c>
      <c r="BS253" s="20">
        <v>20</v>
      </c>
      <c r="BT253" s="20">
        <v>14</v>
      </c>
      <c r="BU253" s="20">
        <v>11</v>
      </c>
      <c r="BV253" s="16">
        <v>3520</v>
      </c>
      <c r="BW253" s="16">
        <v>5066</v>
      </c>
      <c r="BX253" s="16">
        <v>5946</v>
      </c>
      <c r="BY253" s="16">
        <v>7686</v>
      </c>
      <c r="BZ253" s="16">
        <v>6979</v>
      </c>
      <c r="CA253" s="16">
        <v>12669</v>
      </c>
      <c r="CB253" s="16">
        <v>3779</v>
      </c>
      <c r="CC253" s="16">
        <v>5002</v>
      </c>
      <c r="CD253" s="16">
        <v>5481</v>
      </c>
      <c r="CE253" s="16">
        <v>7433</v>
      </c>
      <c r="CF253" s="16">
        <v>6819</v>
      </c>
      <c r="CG253" s="16">
        <v>10991</v>
      </c>
      <c r="CH253" s="21">
        <v>9</v>
      </c>
      <c r="CI253" s="21">
        <v>40</v>
      </c>
      <c r="CJ253" s="21">
        <v>41</v>
      </c>
      <c r="CK253" s="21">
        <v>36</v>
      </c>
      <c r="CL253" s="21">
        <v>24</v>
      </c>
      <c r="CM253" s="21">
        <v>16</v>
      </c>
      <c r="CN253" s="21">
        <v>0</v>
      </c>
      <c r="CO253" s="21">
        <v>76</v>
      </c>
      <c r="CP253" s="21">
        <v>90</v>
      </c>
      <c r="CQ253" s="21">
        <v>0</v>
      </c>
      <c r="CR253" s="21">
        <v>7299</v>
      </c>
      <c r="CS253" s="21">
        <v>10068</v>
      </c>
      <c r="CT253" s="21">
        <v>11427</v>
      </c>
      <c r="CU253" s="21">
        <v>15119</v>
      </c>
      <c r="CV253" s="21">
        <v>13798</v>
      </c>
      <c r="CW253" s="21">
        <v>23660</v>
      </c>
      <c r="CX253" s="21">
        <v>41866</v>
      </c>
      <c r="CY253" s="21">
        <v>39505</v>
      </c>
      <c r="CZ253" s="19">
        <v>99</v>
      </c>
      <c r="DA253" t="s">
        <v>8077</v>
      </c>
      <c r="DB253" t="s">
        <v>9</v>
      </c>
      <c r="DD253">
        <v>19.23807113023668</v>
      </c>
      <c r="DE253">
        <v>21.497157598050922</v>
      </c>
      <c r="DF253">
        <v>2.2590864678142424</v>
      </c>
    </row>
    <row r="254" spans="1:110" x14ac:dyDescent="0.25">
      <c r="A254" t="s">
        <v>856</v>
      </c>
      <c r="B254" t="s">
        <v>2934</v>
      </c>
      <c r="C254" t="s">
        <v>58</v>
      </c>
      <c r="D254" t="s">
        <v>211</v>
      </c>
      <c r="E254" s="17">
        <v>118452</v>
      </c>
      <c r="F254" s="17">
        <v>118736</v>
      </c>
      <c r="G254" s="17">
        <v>119303</v>
      </c>
      <c r="H254" s="17">
        <v>120050</v>
      </c>
      <c r="I254" s="17">
        <v>120806</v>
      </c>
      <c r="J254" s="17">
        <v>121578</v>
      </c>
      <c r="K254" s="17">
        <v>122236</v>
      </c>
      <c r="L254" s="17">
        <v>122706</v>
      </c>
      <c r="M254" s="17">
        <v>123319</v>
      </c>
      <c r="N254" s="17">
        <v>123993</v>
      </c>
      <c r="O254" s="17">
        <v>124618</v>
      </c>
      <c r="P254" s="17">
        <v>125389</v>
      </c>
      <c r="Q254" s="17">
        <v>125354</v>
      </c>
      <c r="R254" s="17">
        <v>125404</v>
      </c>
      <c r="S254" s="17">
        <v>125495</v>
      </c>
      <c r="T254" s="17">
        <v>125366</v>
      </c>
      <c r="U254" s="18">
        <v>151</v>
      </c>
      <c r="V254" s="18">
        <v>185</v>
      </c>
      <c r="W254" s="18">
        <v>171</v>
      </c>
      <c r="X254" s="18">
        <v>191</v>
      </c>
      <c r="Y254" s="18">
        <v>215</v>
      </c>
      <c r="Z254" s="18">
        <v>269</v>
      </c>
      <c r="AA254" s="18">
        <v>406</v>
      </c>
      <c r="AB254" s="18">
        <v>392</v>
      </c>
      <c r="AC254" s="18">
        <v>440</v>
      </c>
      <c r="AD254" s="18">
        <v>557</v>
      </c>
      <c r="AE254" s="18">
        <v>457</v>
      </c>
      <c r="AF254" s="18">
        <v>414</v>
      </c>
      <c r="AG254" s="18">
        <v>383</v>
      </c>
      <c r="AH254" s="18">
        <v>354</v>
      </c>
      <c r="AI254" s="18">
        <v>377</v>
      </c>
      <c r="AJ254" s="18">
        <v>313</v>
      </c>
      <c r="AK254" s="23">
        <v>12.747779691351772</v>
      </c>
      <c r="AL254" s="23">
        <v>15.580784260881284</v>
      </c>
      <c r="AM254" s="23">
        <v>14.333252307150699</v>
      </c>
      <c r="AN254" s="23">
        <v>15.910037484381508</v>
      </c>
      <c r="AO254" s="23">
        <v>17.797129281658194</v>
      </c>
      <c r="AP254" s="23">
        <v>22.12571353369853</v>
      </c>
      <c r="AQ254" s="23">
        <v>33.214437645210907</v>
      </c>
      <c r="AR254" s="23">
        <v>31.946278095610648</v>
      </c>
      <c r="AS254" s="23">
        <v>35.679822249612791</v>
      </c>
      <c r="AT254" s="23">
        <v>44.92189075189728</v>
      </c>
      <c r="AU254" s="23">
        <v>36.672069845447687</v>
      </c>
      <c r="AV254" s="23">
        <v>33.017250317013449</v>
      </c>
      <c r="AW254" s="23">
        <v>30.553472565693955</v>
      </c>
      <c r="AX254" s="23">
        <v>28.22876463270709</v>
      </c>
      <c r="AY254" s="23">
        <v>30.04103749153353</v>
      </c>
      <c r="AZ254" s="23">
        <v>24.966896925801255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5</v>
      </c>
      <c r="BJ254" s="20">
        <v>47</v>
      </c>
      <c r="BK254" s="20">
        <v>33</v>
      </c>
      <c r="BL254" s="20">
        <v>32</v>
      </c>
      <c r="BM254" s="20">
        <v>24</v>
      </c>
      <c r="BN254" s="20">
        <v>7</v>
      </c>
      <c r="BO254" s="20">
        <v>0</v>
      </c>
      <c r="BP254" s="20">
        <v>18</v>
      </c>
      <c r="BQ254" s="20">
        <v>46</v>
      </c>
      <c r="BR254" s="20">
        <v>31</v>
      </c>
      <c r="BS254" s="20">
        <v>47</v>
      </c>
      <c r="BT254" s="20">
        <v>21</v>
      </c>
      <c r="BU254" s="20">
        <v>2</v>
      </c>
      <c r="BV254" s="16">
        <v>6384</v>
      </c>
      <c r="BW254" s="16">
        <v>10343</v>
      </c>
      <c r="BX254" s="16">
        <v>9204</v>
      </c>
      <c r="BY254" s="16">
        <v>11731</v>
      </c>
      <c r="BZ254" s="16">
        <v>9745</v>
      </c>
      <c r="CA254" s="16">
        <v>17043</v>
      </c>
      <c r="CB254" s="16">
        <v>6657</v>
      </c>
      <c r="CC254" s="16">
        <v>9985</v>
      </c>
      <c r="CD254" s="16">
        <v>9238</v>
      </c>
      <c r="CE254" s="16">
        <v>11322</v>
      </c>
      <c r="CF254" s="16">
        <v>9608</v>
      </c>
      <c r="CG254" s="16">
        <v>14106</v>
      </c>
      <c r="CH254" s="21">
        <v>23</v>
      </c>
      <c r="CI254" s="21">
        <v>93</v>
      </c>
      <c r="CJ254" s="21">
        <v>64</v>
      </c>
      <c r="CK254" s="21">
        <v>79</v>
      </c>
      <c r="CL254" s="21">
        <v>45</v>
      </c>
      <c r="CM254" s="21">
        <v>9</v>
      </c>
      <c r="CN254" s="21">
        <v>0</v>
      </c>
      <c r="CO254" s="21">
        <v>148</v>
      </c>
      <c r="CP254" s="21">
        <v>165</v>
      </c>
      <c r="CQ254" s="21">
        <v>0</v>
      </c>
      <c r="CR254" s="21">
        <v>13041</v>
      </c>
      <c r="CS254" s="21">
        <v>20328</v>
      </c>
      <c r="CT254" s="21">
        <v>18442</v>
      </c>
      <c r="CU254" s="21">
        <v>23053</v>
      </c>
      <c r="CV254" s="21">
        <v>19353</v>
      </c>
      <c r="CW254" s="21">
        <v>31149</v>
      </c>
      <c r="CX254" s="21">
        <v>64450</v>
      </c>
      <c r="CY254" s="21">
        <v>60916</v>
      </c>
      <c r="CZ254" s="19">
        <v>32</v>
      </c>
      <c r="DA254" t="s">
        <v>1355</v>
      </c>
      <c r="DB254" t="s">
        <v>8480</v>
      </c>
      <c r="DD254">
        <v>24.295751526692495</v>
      </c>
      <c r="DE254">
        <v>25.601241272304112</v>
      </c>
      <c r="DF254">
        <v>1.3054897456116166</v>
      </c>
    </row>
    <row r="255" spans="1:110" x14ac:dyDescent="0.25">
      <c r="A255" t="s">
        <v>61</v>
      </c>
      <c r="B255" t="s">
        <v>3064</v>
      </c>
      <c r="C255" t="s">
        <v>48</v>
      </c>
      <c r="D255" t="s">
        <v>51</v>
      </c>
      <c r="E255" s="17">
        <v>89185</v>
      </c>
      <c r="F255" s="17">
        <v>90084</v>
      </c>
      <c r="G255" s="17">
        <v>90976</v>
      </c>
      <c r="H255" s="17">
        <v>91987</v>
      </c>
      <c r="I255" s="17">
        <v>92723</v>
      </c>
      <c r="J255" s="17">
        <v>93392</v>
      </c>
      <c r="K255" s="17">
        <v>94389</v>
      </c>
      <c r="L255" s="17">
        <v>95403</v>
      </c>
      <c r="M255" s="17">
        <v>96644</v>
      </c>
      <c r="N255" s="17">
        <v>97552</v>
      </c>
      <c r="O255" s="17">
        <v>98467</v>
      </c>
      <c r="P255" s="17">
        <v>99535</v>
      </c>
      <c r="Q255" s="17">
        <v>100196</v>
      </c>
      <c r="R255" s="17">
        <v>100951</v>
      </c>
      <c r="S255" s="17">
        <v>102298</v>
      </c>
      <c r="T255" s="17">
        <v>102890</v>
      </c>
      <c r="U255" s="18">
        <v>59</v>
      </c>
      <c r="V255" s="18">
        <v>50</v>
      </c>
      <c r="W255" s="18">
        <v>56</v>
      </c>
      <c r="X255" s="18">
        <v>65</v>
      </c>
      <c r="Y255" s="18">
        <v>102</v>
      </c>
      <c r="Z255" s="18">
        <v>165</v>
      </c>
      <c r="AA255" s="18">
        <v>254</v>
      </c>
      <c r="AB255" s="18">
        <v>271</v>
      </c>
      <c r="AC255" s="18">
        <v>224</v>
      </c>
      <c r="AD255" s="18">
        <v>256</v>
      </c>
      <c r="AE255" s="18">
        <v>259</v>
      </c>
      <c r="AF255" s="18">
        <v>218</v>
      </c>
      <c r="AG255" s="18">
        <v>185</v>
      </c>
      <c r="AH255" s="18">
        <v>175</v>
      </c>
      <c r="AI255" s="18">
        <v>178</v>
      </c>
      <c r="AJ255" s="18">
        <v>138</v>
      </c>
      <c r="AK255" s="23">
        <v>6.6154622414083084</v>
      </c>
      <c r="AL255" s="23">
        <v>5.5503752053638831</v>
      </c>
      <c r="AM255" s="23">
        <v>6.1554695743932468</v>
      </c>
      <c r="AN255" s="23">
        <v>7.0662158783306346</v>
      </c>
      <c r="AO255" s="23">
        <v>11.000506886101615</v>
      </c>
      <c r="AP255" s="23">
        <v>17.667466164125408</v>
      </c>
      <c r="AQ255" s="23">
        <v>26.909915350305653</v>
      </c>
      <c r="AR255" s="23">
        <v>28.405815330754795</v>
      </c>
      <c r="AS255" s="23">
        <v>23.177848598981829</v>
      </c>
      <c r="AT255" s="23">
        <v>26.242414302115794</v>
      </c>
      <c r="AU255" s="23">
        <v>26.303228492794542</v>
      </c>
      <c r="AV255" s="23">
        <v>21.901843572612648</v>
      </c>
      <c r="AW255" s="23">
        <v>18.46381093057607</v>
      </c>
      <c r="AX255" s="23">
        <v>17.335142792047627</v>
      </c>
      <c r="AY255" s="23">
        <v>17.400144675360224</v>
      </c>
      <c r="AZ255" s="23">
        <v>13.412382155700262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3</v>
      </c>
      <c r="BJ255" s="20">
        <v>12</v>
      </c>
      <c r="BK255" s="20">
        <v>19</v>
      </c>
      <c r="BL255" s="20">
        <v>15</v>
      </c>
      <c r="BM255" s="20">
        <v>11</v>
      </c>
      <c r="BN255" s="20">
        <v>5</v>
      </c>
      <c r="BO255" s="20">
        <v>0</v>
      </c>
      <c r="BP255" s="20">
        <v>3</v>
      </c>
      <c r="BQ255" s="20">
        <v>15</v>
      </c>
      <c r="BR255" s="20">
        <v>19</v>
      </c>
      <c r="BS255" s="20">
        <v>19</v>
      </c>
      <c r="BT255" s="20">
        <v>11</v>
      </c>
      <c r="BU255" s="20">
        <v>6</v>
      </c>
      <c r="BV255" s="16">
        <v>4201</v>
      </c>
      <c r="BW255" s="16">
        <v>8319</v>
      </c>
      <c r="BX255" s="16">
        <v>9715</v>
      </c>
      <c r="BY255" s="16">
        <v>9906</v>
      </c>
      <c r="BZ255" s="16">
        <v>7526</v>
      </c>
      <c r="CA255" s="16">
        <v>13296</v>
      </c>
      <c r="CB255" s="16">
        <v>4444</v>
      </c>
      <c r="CC255" s="16">
        <v>7784</v>
      </c>
      <c r="CD255" s="16">
        <v>9364</v>
      </c>
      <c r="CE255" s="16">
        <v>9903</v>
      </c>
      <c r="CF255" s="16">
        <v>7424</v>
      </c>
      <c r="CG255" s="16">
        <v>11008</v>
      </c>
      <c r="CH255" s="21">
        <v>6</v>
      </c>
      <c r="CI255" s="21">
        <v>27</v>
      </c>
      <c r="CJ255" s="21">
        <v>38</v>
      </c>
      <c r="CK255" s="21">
        <v>34</v>
      </c>
      <c r="CL255" s="21">
        <v>22</v>
      </c>
      <c r="CM255" s="21">
        <v>11</v>
      </c>
      <c r="CN255" s="21">
        <v>0</v>
      </c>
      <c r="CO255" s="21">
        <v>65</v>
      </c>
      <c r="CP255" s="21">
        <v>73</v>
      </c>
      <c r="CQ255" s="21">
        <v>0</v>
      </c>
      <c r="CR255" s="21">
        <v>8645</v>
      </c>
      <c r="CS255" s="21">
        <v>16103</v>
      </c>
      <c r="CT255" s="21">
        <v>19079</v>
      </c>
      <c r="CU255" s="21">
        <v>19809</v>
      </c>
      <c r="CV255" s="21">
        <v>14950</v>
      </c>
      <c r="CW255" s="21">
        <v>24304</v>
      </c>
      <c r="CX255" s="21">
        <v>52963</v>
      </c>
      <c r="CY255" s="21">
        <v>49927</v>
      </c>
      <c r="CZ255" s="19">
        <v>265</v>
      </c>
      <c r="DA255" t="s">
        <v>8243</v>
      </c>
      <c r="DB255" t="s">
        <v>8481</v>
      </c>
      <c r="DD255">
        <v>13.019007751316922</v>
      </c>
      <c r="DE255">
        <v>13.78320714461039</v>
      </c>
      <c r="DF255">
        <v>0.76419939329346853</v>
      </c>
    </row>
    <row r="256" spans="1:110" x14ac:dyDescent="0.25">
      <c r="A256" t="s">
        <v>1527</v>
      </c>
      <c r="B256" t="s">
        <v>3105</v>
      </c>
      <c r="C256" t="s">
        <v>846</v>
      </c>
      <c r="D256" t="s">
        <v>150</v>
      </c>
      <c r="E256" s="17">
        <v>72387</v>
      </c>
      <c r="F256" s="17">
        <v>73875</v>
      </c>
      <c r="G256" s="17">
        <v>76004</v>
      </c>
      <c r="H256" s="17">
        <v>77427</v>
      </c>
      <c r="I256" s="17">
        <v>78464</v>
      </c>
      <c r="J256" s="17">
        <v>79164</v>
      </c>
      <c r="K256" s="17">
        <v>80701</v>
      </c>
      <c r="L256" s="17">
        <v>82147</v>
      </c>
      <c r="M256" s="17">
        <v>83805</v>
      </c>
      <c r="N256" s="17">
        <v>84698</v>
      </c>
      <c r="O256" s="17">
        <v>85709</v>
      </c>
      <c r="P256" s="17">
        <v>86664</v>
      </c>
      <c r="Q256" s="17">
        <v>87363</v>
      </c>
      <c r="R256" s="17">
        <v>87776</v>
      </c>
      <c r="S256" s="17">
        <v>88953</v>
      </c>
      <c r="T256" s="17">
        <v>89794</v>
      </c>
      <c r="U256" s="18">
        <v>89</v>
      </c>
      <c r="V256" s="18">
        <v>67</v>
      </c>
      <c r="W256" s="18">
        <v>62</v>
      </c>
      <c r="X256" s="18">
        <v>69</v>
      </c>
      <c r="Y256" s="18">
        <v>70</v>
      </c>
      <c r="Z256" s="18">
        <v>127</v>
      </c>
      <c r="AA256" s="18">
        <v>223</v>
      </c>
      <c r="AB256" s="18">
        <v>234</v>
      </c>
      <c r="AC256" s="18">
        <v>252</v>
      </c>
      <c r="AD256" s="18">
        <v>303</v>
      </c>
      <c r="AE256" s="18">
        <v>279</v>
      </c>
      <c r="AF256" s="18">
        <v>286</v>
      </c>
      <c r="AG256" s="18">
        <v>243</v>
      </c>
      <c r="AH256" s="18">
        <v>205</v>
      </c>
      <c r="AI256" s="18">
        <v>174</v>
      </c>
      <c r="AJ256" s="18">
        <v>125</v>
      </c>
      <c r="AK256" s="23">
        <v>12.295025349855637</v>
      </c>
      <c r="AL256" s="23">
        <v>9.0693739424703885</v>
      </c>
      <c r="AM256" s="23">
        <v>8.1574653965580755</v>
      </c>
      <c r="AN256" s="23">
        <v>8.91161997752722</v>
      </c>
      <c r="AO256" s="23">
        <v>8.9212887438825454</v>
      </c>
      <c r="AP256" s="23">
        <v>16.042645647011266</v>
      </c>
      <c r="AQ256" s="23">
        <v>27.632867002887199</v>
      </c>
      <c r="AR256" s="23">
        <v>28.485519860737462</v>
      </c>
      <c r="AS256" s="23">
        <v>30.069804904241987</v>
      </c>
      <c r="AT256" s="23">
        <v>35.774162317882357</v>
      </c>
      <c r="AU256" s="23">
        <v>32.552007373788051</v>
      </c>
      <c r="AV256" s="23">
        <v>33.001015415858944</v>
      </c>
      <c r="AW256" s="23">
        <v>27.814978881219741</v>
      </c>
      <c r="AX256" s="23">
        <v>23.354903390448413</v>
      </c>
      <c r="AY256" s="23">
        <v>19.560891706856431</v>
      </c>
      <c r="AZ256" s="23">
        <v>13.920751943336972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3</v>
      </c>
      <c r="BJ256" s="20">
        <v>8</v>
      </c>
      <c r="BK256" s="20">
        <v>14</v>
      </c>
      <c r="BL256" s="20">
        <v>24</v>
      </c>
      <c r="BM256" s="20">
        <v>8</v>
      </c>
      <c r="BN256" s="20">
        <v>10</v>
      </c>
      <c r="BO256" s="20">
        <v>0</v>
      </c>
      <c r="BP256" s="20">
        <v>3</v>
      </c>
      <c r="BQ256" s="20">
        <v>15</v>
      </c>
      <c r="BR256" s="20">
        <v>15</v>
      </c>
      <c r="BS256" s="20">
        <v>15</v>
      </c>
      <c r="BT256" s="20">
        <v>8</v>
      </c>
      <c r="BU256" s="20">
        <v>2</v>
      </c>
      <c r="BV256" s="16">
        <v>3515</v>
      </c>
      <c r="BW256" s="16">
        <v>5971</v>
      </c>
      <c r="BX256" s="16">
        <v>6870</v>
      </c>
      <c r="BY256" s="16">
        <v>8947</v>
      </c>
      <c r="BZ256" s="16">
        <v>7117</v>
      </c>
      <c r="CA256" s="16">
        <v>13746</v>
      </c>
      <c r="CB256" s="16">
        <v>3875</v>
      </c>
      <c r="CC256" s="16">
        <v>6218</v>
      </c>
      <c r="CD256" s="16">
        <v>6383</v>
      </c>
      <c r="CE256" s="16">
        <v>8376</v>
      </c>
      <c r="CF256" s="16">
        <v>6739</v>
      </c>
      <c r="CG256" s="16">
        <v>12037</v>
      </c>
      <c r="CH256" s="21">
        <v>6</v>
      </c>
      <c r="CI256" s="21">
        <v>23</v>
      </c>
      <c r="CJ256" s="21">
        <v>29</v>
      </c>
      <c r="CK256" s="21">
        <v>39</v>
      </c>
      <c r="CL256" s="21">
        <v>16</v>
      </c>
      <c r="CM256" s="21">
        <v>12</v>
      </c>
      <c r="CN256" s="21">
        <v>0</v>
      </c>
      <c r="CO256" s="21">
        <v>67</v>
      </c>
      <c r="CP256" s="21">
        <v>58</v>
      </c>
      <c r="CQ256" s="21">
        <v>0</v>
      </c>
      <c r="CR256" s="21">
        <v>7390</v>
      </c>
      <c r="CS256" s="21">
        <v>12189</v>
      </c>
      <c r="CT256" s="21">
        <v>13253</v>
      </c>
      <c r="CU256" s="21">
        <v>17323</v>
      </c>
      <c r="CV256" s="21">
        <v>13856</v>
      </c>
      <c r="CW256" s="21">
        <v>25783</v>
      </c>
      <c r="CX256" s="21">
        <v>46166</v>
      </c>
      <c r="CY256" s="21">
        <v>43628</v>
      </c>
      <c r="CZ256" s="19">
        <v>248</v>
      </c>
      <c r="DA256" t="s">
        <v>8226</v>
      </c>
      <c r="DB256" t="s">
        <v>9</v>
      </c>
      <c r="DD256">
        <v>15.357110112771615</v>
      </c>
      <c r="DE256">
        <v>12.563358315643548</v>
      </c>
      <c r="DF256">
        <v>-2.793751797128067</v>
      </c>
    </row>
    <row r="257" spans="1:110" x14ac:dyDescent="0.25">
      <c r="A257" t="s">
        <v>836</v>
      </c>
      <c r="B257" t="s">
        <v>2935</v>
      </c>
      <c r="C257" t="s">
        <v>58</v>
      </c>
      <c r="D257" t="s">
        <v>211</v>
      </c>
      <c r="E257" s="17">
        <v>117577</v>
      </c>
      <c r="F257" s="17">
        <v>118052</v>
      </c>
      <c r="G257" s="17">
        <v>119228</v>
      </c>
      <c r="H257" s="17">
        <v>120919</v>
      </c>
      <c r="I257" s="17">
        <v>122785</v>
      </c>
      <c r="J257" s="17">
        <v>124359</v>
      </c>
      <c r="K257" s="17">
        <v>125866</v>
      </c>
      <c r="L257" s="17">
        <v>127348</v>
      </c>
      <c r="M257" s="17">
        <v>129012</v>
      </c>
      <c r="N257" s="17">
        <v>130222</v>
      </c>
      <c r="O257" s="17">
        <v>131148</v>
      </c>
      <c r="P257" s="17">
        <v>132044</v>
      </c>
      <c r="Q257" s="17">
        <v>132896</v>
      </c>
      <c r="R257" s="17">
        <v>133409</v>
      </c>
      <c r="S257" s="17">
        <v>134027</v>
      </c>
      <c r="T257" s="17">
        <v>134540</v>
      </c>
      <c r="U257" s="18">
        <v>98</v>
      </c>
      <c r="V257" s="18">
        <v>131</v>
      </c>
      <c r="W257" s="18">
        <v>126</v>
      </c>
      <c r="X257" s="18">
        <v>111</v>
      </c>
      <c r="Y257" s="18">
        <v>133</v>
      </c>
      <c r="Z257" s="18">
        <v>194</v>
      </c>
      <c r="AA257" s="18">
        <v>297</v>
      </c>
      <c r="AB257" s="18">
        <v>392</v>
      </c>
      <c r="AC257" s="18">
        <v>336</v>
      </c>
      <c r="AD257" s="18">
        <v>497</v>
      </c>
      <c r="AE257" s="18">
        <v>456</v>
      </c>
      <c r="AF257" s="18">
        <v>360</v>
      </c>
      <c r="AG257" s="18">
        <v>358</v>
      </c>
      <c r="AH257" s="18">
        <v>346</v>
      </c>
      <c r="AI257" s="18">
        <v>368</v>
      </c>
      <c r="AJ257" s="18">
        <v>291</v>
      </c>
      <c r="AK257" s="23">
        <v>8.3349634707468301</v>
      </c>
      <c r="AL257" s="23">
        <v>11.096804797885678</v>
      </c>
      <c r="AM257" s="23">
        <v>10.56798738551347</v>
      </c>
      <c r="AN257" s="23">
        <v>9.1796988066391556</v>
      </c>
      <c r="AO257" s="23">
        <v>10.831942012460805</v>
      </c>
      <c r="AP257" s="23">
        <v>15.599996783505818</v>
      </c>
      <c r="AQ257" s="23">
        <v>23.596523286669949</v>
      </c>
      <c r="AR257" s="23">
        <v>30.78179476709489</v>
      </c>
      <c r="AS257" s="23">
        <v>26.044088921960746</v>
      </c>
      <c r="AT257" s="23">
        <v>38.165594139239147</v>
      </c>
      <c r="AU257" s="23">
        <v>34.769878305425927</v>
      </c>
      <c r="AV257" s="23">
        <v>27.263639392929633</v>
      </c>
      <c r="AW257" s="23">
        <v>26.938357813628702</v>
      </c>
      <c r="AX257" s="23">
        <v>25.935281727619575</v>
      </c>
      <c r="AY257" s="23">
        <v>27.457154155505979</v>
      </c>
      <c r="AZ257" s="23">
        <v>21.629255240077299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5</v>
      </c>
      <c r="BJ257" s="20">
        <v>32</v>
      </c>
      <c r="BK257" s="20">
        <v>45</v>
      </c>
      <c r="BL257" s="20">
        <v>36</v>
      </c>
      <c r="BM257" s="20">
        <v>20</v>
      </c>
      <c r="BN257" s="20">
        <v>7</v>
      </c>
      <c r="BO257" s="20">
        <v>0</v>
      </c>
      <c r="BP257" s="20">
        <v>11</v>
      </c>
      <c r="BQ257" s="20">
        <v>40</v>
      </c>
      <c r="BR257" s="20">
        <v>36</v>
      </c>
      <c r="BS257" s="20">
        <v>35</v>
      </c>
      <c r="BT257" s="20">
        <v>15</v>
      </c>
      <c r="BU257" s="20">
        <v>9</v>
      </c>
      <c r="BV257" s="16">
        <v>6069</v>
      </c>
      <c r="BW257" s="16">
        <v>10343</v>
      </c>
      <c r="BX257" s="16">
        <v>9984</v>
      </c>
      <c r="BY257" s="16">
        <v>12696</v>
      </c>
      <c r="BZ257" s="16">
        <v>11127</v>
      </c>
      <c r="CA257" s="16">
        <v>18335</v>
      </c>
      <c r="CB257" s="16">
        <v>6639</v>
      </c>
      <c r="CC257" s="16">
        <v>10024</v>
      </c>
      <c r="CD257" s="16">
        <v>9889</v>
      </c>
      <c r="CE257" s="16">
        <v>12672</v>
      </c>
      <c r="CF257" s="16">
        <v>11025</v>
      </c>
      <c r="CG257" s="16">
        <v>15737</v>
      </c>
      <c r="CH257" s="21">
        <v>16</v>
      </c>
      <c r="CI257" s="21">
        <v>72</v>
      </c>
      <c r="CJ257" s="21">
        <v>81</v>
      </c>
      <c r="CK257" s="21">
        <v>71</v>
      </c>
      <c r="CL257" s="21">
        <v>35</v>
      </c>
      <c r="CM257" s="21">
        <v>16</v>
      </c>
      <c r="CN257" s="21">
        <v>0</v>
      </c>
      <c r="CO257" s="21">
        <v>145</v>
      </c>
      <c r="CP257" s="21">
        <v>146</v>
      </c>
      <c r="CQ257" s="21">
        <v>0</v>
      </c>
      <c r="CR257" s="21">
        <v>12708</v>
      </c>
      <c r="CS257" s="21">
        <v>20367</v>
      </c>
      <c r="CT257" s="21">
        <v>19873</v>
      </c>
      <c r="CU257" s="21">
        <v>25368</v>
      </c>
      <c r="CV257" s="21">
        <v>22152</v>
      </c>
      <c r="CW257" s="21">
        <v>34072</v>
      </c>
      <c r="CX257" s="21">
        <v>68554</v>
      </c>
      <c r="CY257" s="21">
        <v>65986</v>
      </c>
      <c r="CZ257" s="19">
        <v>77</v>
      </c>
      <c r="DA257" t="s">
        <v>8056</v>
      </c>
      <c r="DB257" t="s">
        <v>8480</v>
      </c>
      <c r="DD257">
        <v>21.974358197193343</v>
      </c>
      <c r="DE257">
        <v>21.297079674417247</v>
      </c>
      <c r="DF257">
        <v>-0.67727852277609557</v>
      </c>
    </row>
    <row r="258" spans="1:110" x14ac:dyDescent="0.25">
      <c r="A258" t="s">
        <v>1864</v>
      </c>
      <c r="B258" t="s">
        <v>3114</v>
      </c>
      <c r="C258" t="s">
        <v>481</v>
      </c>
      <c r="D258" t="s">
        <v>51</v>
      </c>
      <c r="E258" s="17">
        <v>79962</v>
      </c>
      <c r="F258" s="17">
        <v>80419</v>
      </c>
      <c r="G258" s="17">
        <v>80762</v>
      </c>
      <c r="H258" s="17">
        <v>81193</v>
      </c>
      <c r="I258" s="17">
        <v>81530</v>
      </c>
      <c r="J258" s="17">
        <v>81956</v>
      </c>
      <c r="K258" s="17">
        <v>82448</v>
      </c>
      <c r="L258" s="17">
        <v>83004</v>
      </c>
      <c r="M258" s="17">
        <v>83667</v>
      </c>
      <c r="N258" s="17">
        <v>83539</v>
      </c>
      <c r="O258" s="17">
        <v>83875</v>
      </c>
      <c r="P258" s="17">
        <v>84739</v>
      </c>
      <c r="Q258" s="17">
        <v>84996</v>
      </c>
      <c r="R258" s="17">
        <v>85392</v>
      </c>
      <c r="S258" s="17">
        <v>86327</v>
      </c>
      <c r="T258" s="17">
        <v>86851</v>
      </c>
      <c r="U258" s="18">
        <v>51</v>
      </c>
      <c r="V258" s="18">
        <v>57</v>
      </c>
      <c r="W258" s="18">
        <v>73</v>
      </c>
      <c r="X258" s="18">
        <v>75</v>
      </c>
      <c r="Y258" s="18">
        <v>97</v>
      </c>
      <c r="Z258" s="18">
        <v>165</v>
      </c>
      <c r="AA258" s="18">
        <v>233</v>
      </c>
      <c r="AB258" s="18">
        <v>215</v>
      </c>
      <c r="AC258" s="18">
        <v>236</v>
      </c>
      <c r="AD258" s="18">
        <v>264</v>
      </c>
      <c r="AE258" s="18">
        <v>295</v>
      </c>
      <c r="AF258" s="18">
        <v>234</v>
      </c>
      <c r="AG258" s="18">
        <v>231</v>
      </c>
      <c r="AH258" s="18">
        <v>190</v>
      </c>
      <c r="AI258" s="18">
        <v>194</v>
      </c>
      <c r="AJ258" s="18">
        <v>161</v>
      </c>
      <c r="AK258" s="23">
        <v>6.3780295640429205</v>
      </c>
      <c r="AL258" s="23">
        <v>7.0878772429401007</v>
      </c>
      <c r="AM258" s="23">
        <v>9.038904435254203</v>
      </c>
      <c r="AN258" s="23">
        <v>9.2372495165839421</v>
      </c>
      <c r="AO258" s="23">
        <v>11.897461057279529</v>
      </c>
      <c r="AP258" s="23">
        <v>20.132754160769192</v>
      </c>
      <c r="AQ258" s="23">
        <v>28.260236755288183</v>
      </c>
      <c r="AR258" s="23">
        <v>25.902366151028868</v>
      </c>
      <c r="AS258" s="23">
        <v>28.207058936020175</v>
      </c>
      <c r="AT258" s="23">
        <v>31.602006248578508</v>
      </c>
      <c r="AU258" s="23">
        <v>35.171385991058123</v>
      </c>
      <c r="AV258" s="23">
        <v>27.614203613448353</v>
      </c>
      <c r="AW258" s="23">
        <v>27.177749541154878</v>
      </c>
      <c r="AX258" s="23">
        <v>22.250327899569047</v>
      </c>
      <c r="AY258" s="23">
        <v>22.47269104683355</v>
      </c>
      <c r="AZ258" s="23">
        <v>18.537495250486465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5</v>
      </c>
      <c r="BJ258" s="20">
        <v>17</v>
      </c>
      <c r="BK258" s="20">
        <v>18</v>
      </c>
      <c r="BL258" s="20">
        <v>12</v>
      </c>
      <c r="BM258" s="20">
        <v>5</v>
      </c>
      <c r="BN258" s="20">
        <v>7</v>
      </c>
      <c r="BO258" s="20">
        <v>0</v>
      </c>
      <c r="BP258" s="20">
        <v>10</v>
      </c>
      <c r="BQ258" s="20">
        <v>23</v>
      </c>
      <c r="BR258" s="20">
        <v>20</v>
      </c>
      <c r="BS258" s="20">
        <v>15</v>
      </c>
      <c r="BT258" s="20">
        <v>18</v>
      </c>
      <c r="BU258" s="20">
        <v>11</v>
      </c>
      <c r="BV258" s="16">
        <v>3107</v>
      </c>
      <c r="BW258" s="16">
        <v>4368</v>
      </c>
      <c r="BX258" s="16">
        <v>4756</v>
      </c>
      <c r="BY258" s="16">
        <v>7127</v>
      </c>
      <c r="BZ258" s="16">
        <v>8126</v>
      </c>
      <c r="CA258" s="16">
        <v>17588</v>
      </c>
      <c r="CB258" s="16">
        <v>3293</v>
      </c>
      <c r="CC258" s="16">
        <v>4519</v>
      </c>
      <c r="CD258" s="16">
        <v>4650</v>
      </c>
      <c r="CE258" s="16">
        <v>6721</v>
      </c>
      <c r="CF258" s="16">
        <v>7481</v>
      </c>
      <c r="CG258" s="16">
        <v>15115</v>
      </c>
      <c r="CH258" s="21">
        <v>15</v>
      </c>
      <c r="CI258" s="21">
        <v>40</v>
      </c>
      <c r="CJ258" s="21">
        <v>38</v>
      </c>
      <c r="CK258" s="21">
        <v>27</v>
      </c>
      <c r="CL258" s="21">
        <v>23</v>
      </c>
      <c r="CM258" s="21">
        <v>18</v>
      </c>
      <c r="CN258" s="21">
        <v>0</v>
      </c>
      <c r="CO258" s="21">
        <v>64</v>
      </c>
      <c r="CP258" s="21">
        <v>97</v>
      </c>
      <c r="CQ258" s="21">
        <v>0</v>
      </c>
      <c r="CR258" s="21">
        <v>6400</v>
      </c>
      <c r="CS258" s="21">
        <v>8887</v>
      </c>
      <c r="CT258" s="21">
        <v>9406</v>
      </c>
      <c r="CU258" s="21">
        <v>13848</v>
      </c>
      <c r="CV258" s="21">
        <v>15607</v>
      </c>
      <c r="CW258" s="21">
        <v>32703</v>
      </c>
      <c r="CX258" s="21">
        <v>45072</v>
      </c>
      <c r="CY258" s="21">
        <v>41779</v>
      </c>
      <c r="CZ258" s="19">
        <v>140</v>
      </c>
      <c r="DA258" t="s">
        <v>8118</v>
      </c>
      <c r="DB258" t="s">
        <v>9</v>
      </c>
      <c r="DD258">
        <v>15.318700782689868</v>
      </c>
      <c r="DE258">
        <v>21.521121760738374</v>
      </c>
      <c r="DF258">
        <v>6.2024209780485062</v>
      </c>
    </row>
    <row r="259" spans="1:110" x14ac:dyDescent="0.25">
      <c r="A259" t="s">
        <v>370</v>
      </c>
      <c r="B259" t="s">
        <v>2946</v>
      </c>
      <c r="C259" t="s">
        <v>58</v>
      </c>
      <c r="D259" t="s">
        <v>168</v>
      </c>
      <c r="E259" s="17">
        <v>147494</v>
      </c>
      <c r="F259" s="17">
        <v>148512</v>
      </c>
      <c r="G259" s="17">
        <v>149437</v>
      </c>
      <c r="H259" s="17">
        <v>150802</v>
      </c>
      <c r="I259" s="17">
        <v>152108</v>
      </c>
      <c r="J259" s="17">
        <v>153757</v>
      </c>
      <c r="K259" s="17">
        <v>155797</v>
      </c>
      <c r="L259" s="17">
        <v>158098</v>
      </c>
      <c r="M259" s="17">
        <v>159263</v>
      </c>
      <c r="N259" s="17">
        <v>160106</v>
      </c>
      <c r="O259" s="17">
        <v>161284</v>
      </c>
      <c r="P259" s="17">
        <v>161585</v>
      </c>
      <c r="Q259" s="17">
        <v>162567</v>
      </c>
      <c r="R259" s="17">
        <v>163910</v>
      </c>
      <c r="S259" s="17">
        <v>165679</v>
      </c>
      <c r="T259" s="17">
        <v>167328</v>
      </c>
      <c r="U259" s="18">
        <v>93</v>
      </c>
      <c r="V259" s="18">
        <v>141</v>
      </c>
      <c r="W259" s="18">
        <v>108</v>
      </c>
      <c r="X259" s="18">
        <v>159</v>
      </c>
      <c r="Y259" s="18">
        <v>189</v>
      </c>
      <c r="Z259" s="18">
        <v>318</v>
      </c>
      <c r="AA259" s="18">
        <v>414</v>
      </c>
      <c r="AB259" s="18">
        <v>409</v>
      </c>
      <c r="AC259" s="18">
        <v>427</v>
      </c>
      <c r="AD259" s="18">
        <v>662</v>
      </c>
      <c r="AE259" s="18">
        <v>646</v>
      </c>
      <c r="AF259" s="18">
        <v>438</v>
      </c>
      <c r="AG259" s="18">
        <v>571</v>
      </c>
      <c r="AH259" s="18">
        <v>527</v>
      </c>
      <c r="AI259" s="18">
        <v>479</v>
      </c>
      <c r="AJ259" s="18">
        <v>414</v>
      </c>
      <c r="AK259" s="23">
        <v>6.3053412342196964</v>
      </c>
      <c r="AL259" s="23">
        <v>9.4941822882999354</v>
      </c>
      <c r="AM259" s="23">
        <v>7.2271258122151814</v>
      </c>
      <c r="AN259" s="23">
        <v>10.543626742350897</v>
      </c>
      <c r="AO259" s="23">
        <v>12.425381965445604</v>
      </c>
      <c r="AP259" s="23">
        <v>20.681985210429442</v>
      </c>
      <c r="AQ259" s="23">
        <v>26.573040559189202</v>
      </c>
      <c r="AR259" s="23">
        <v>25.870029981403938</v>
      </c>
      <c r="AS259" s="23">
        <v>26.810998160275769</v>
      </c>
      <c r="AT259" s="23">
        <v>41.347607210223231</v>
      </c>
      <c r="AU259" s="23">
        <v>40.053570099947919</v>
      </c>
      <c r="AV259" s="23">
        <v>27.106476467493888</v>
      </c>
      <c r="AW259" s="23">
        <v>35.123979651466776</v>
      </c>
      <c r="AX259" s="23">
        <v>32.151790616801904</v>
      </c>
      <c r="AY259" s="23">
        <v>28.911328532885879</v>
      </c>
      <c r="AZ259" s="23">
        <v>24.741824440619624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1</v>
      </c>
      <c r="BI259" s="20">
        <v>5</v>
      </c>
      <c r="BJ259" s="20">
        <v>36</v>
      </c>
      <c r="BK259" s="20">
        <v>45</v>
      </c>
      <c r="BL259" s="20">
        <v>57</v>
      </c>
      <c r="BM259" s="20">
        <v>29</v>
      </c>
      <c r="BN259" s="20">
        <v>17</v>
      </c>
      <c r="BO259" s="20">
        <v>0</v>
      </c>
      <c r="BP259" s="20">
        <v>13</v>
      </c>
      <c r="BQ259" s="20">
        <v>60</v>
      </c>
      <c r="BR259" s="20">
        <v>56</v>
      </c>
      <c r="BS259" s="20">
        <v>59</v>
      </c>
      <c r="BT259" s="20">
        <v>27</v>
      </c>
      <c r="BU259" s="20">
        <v>9</v>
      </c>
      <c r="BV259" s="16">
        <v>6762</v>
      </c>
      <c r="BW259" s="16">
        <v>11179</v>
      </c>
      <c r="BX259" s="16">
        <v>13173</v>
      </c>
      <c r="BY259" s="16">
        <v>15603</v>
      </c>
      <c r="BZ259" s="16">
        <v>13620</v>
      </c>
      <c r="CA259" s="16">
        <v>26719</v>
      </c>
      <c r="CB259" s="16">
        <v>7172</v>
      </c>
      <c r="CC259" s="16">
        <v>10464</v>
      </c>
      <c r="CD259" s="16">
        <v>12603</v>
      </c>
      <c r="CE259" s="16">
        <v>15314</v>
      </c>
      <c r="CF259" s="16">
        <v>12640</v>
      </c>
      <c r="CG259" s="16">
        <v>22079</v>
      </c>
      <c r="CH259" s="21">
        <v>18</v>
      </c>
      <c r="CI259" s="21">
        <v>96</v>
      </c>
      <c r="CJ259" s="21">
        <v>101</v>
      </c>
      <c r="CK259" s="21">
        <v>116</v>
      </c>
      <c r="CL259" s="21">
        <v>56</v>
      </c>
      <c r="CM259" s="21">
        <v>26</v>
      </c>
      <c r="CN259" s="21">
        <v>1</v>
      </c>
      <c r="CO259" s="21">
        <v>190</v>
      </c>
      <c r="CP259" s="21">
        <v>224</v>
      </c>
      <c r="CQ259" s="21">
        <v>0</v>
      </c>
      <c r="CR259" s="21">
        <v>13934</v>
      </c>
      <c r="CS259" s="21">
        <v>21643</v>
      </c>
      <c r="CT259" s="21">
        <v>25776</v>
      </c>
      <c r="CU259" s="21">
        <v>30917</v>
      </c>
      <c r="CV259" s="21">
        <v>26260</v>
      </c>
      <c r="CW259" s="21">
        <v>48798</v>
      </c>
      <c r="CX259" s="21">
        <v>87056</v>
      </c>
      <c r="CY259" s="21">
        <v>80272</v>
      </c>
      <c r="CZ259" s="19">
        <v>37</v>
      </c>
      <c r="DA259" t="s">
        <v>1361</v>
      </c>
      <c r="DB259" t="s">
        <v>8480</v>
      </c>
      <c r="DD259">
        <v>23.669523619693042</v>
      </c>
      <c r="DE259">
        <v>25.730564234515711</v>
      </c>
      <c r="DF259">
        <v>2.0610406148226694</v>
      </c>
    </row>
    <row r="260" spans="1:110" x14ac:dyDescent="0.25">
      <c r="A260" t="s">
        <v>1720</v>
      </c>
      <c r="B260" t="s">
        <v>3227</v>
      </c>
      <c r="C260" t="s">
        <v>3365</v>
      </c>
      <c r="D260" t="s">
        <v>457</v>
      </c>
      <c r="E260" s="17">
        <v>149222</v>
      </c>
      <c r="F260" s="17">
        <v>150560</v>
      </c>
      <c r="G260" s="17">
        <v>151471</v>
      </c>
      <c r="H260" s="17">
        <v>152170</v>
      </c>
      <c r="I260" s="17">
        <v>152609</v>
      </c>
      <c r="J260" s="17">
        <v>153751</v>
      </c>
      <c r="K260" s="17">
        <v>155041</v>
      </c>
      <c r="L260" s="17">
        <v>156341</v>
      </c>
      <c r="M260" s="17">
        <v>157693</v>
      </c>
      <c r="N260" s="17">
        <v>158713</v>
      </c>
      <c r="O260" s="17">
        <v>159866</v>
      </c>
      <c r="P260" s="17">
        <v>160879</v>
      </c>
      <c r="Q260" s="17">
        <v>161113</v>
      </c>
      <c r="R260" s="17">
        <v>161678</v>
      </c>
      <c r="S260" s="17">
        <v>162280</v>
      </c>
      <c r="T260" s="17">
        <v>162082</v>
      </c>
      <c r="U260" s="18">
        <v>105</v>
      </c>
      <c r="V260" s="18">
        <v>110</v>
      </c>
      <c r="W260" s="18">
        <v>138</v>
      </c>
      <c r="X260" s="18">
        <v>162</v>
      </c>
      <c r="Y260" s="18">
        <v>187</v>
      </c>
      <c r="Z260" s="18">
        <v>337</v>
      </c>
      <c r="AA260" s="18">
        <v>518</v>
      </c>
      <c r="AB260" s="18">
        <v>518</v>
      </c>
      <c r="AC260" s="18">
        <v>594</v>
      </c>
      <c r="AD260" s="18">
        <v>682</v>
      </c>
      <c r="AE260" s="18">
        <v>700</v>
      </c>
      <c r="AF260" s="18">
        <v>639</v>
      </c>
      <c r="AG260" s="18">
        <v>561</v>
      </c>
      <c r="AH260" s="18">
        <v>492</v>
      </c>
      <c r="AI260" s="18">
        <v>446</v>
      </c>
      <c r="AJ260" s="18">
        <v>336</v>
      </c>
      <c r="AK260" s="23">
        <v>7.0364959590408915</v>
      </c>
      <c r="AL260" s="23">
        <v>7.3060573857598294</v>
      </c>
      <c r="AM260" s="23">
        <v>9.1106548448217808</v>
      </c>
      <c r="AN260" s="23">
        <v>10.645988039692448</v>
      </c>
      <c r="AO260" s="23">
        <v>12.253536816308344</v>
      </c>
      <c r="AP260" s="23">
        <v>21.918556627273968</v>
      </c>
      <c r="AQ260" s="23">
        <v>33.4105172180262</v>
      </c>
      <c r="AR260" s="23">
        <v>33.13270351347375</v>
      </c>
      <c r="AS260" s="23">
        <v>37.668127310660587</v>
      </c>
      <c r="AT260" s="23">
        <v>42.970645126738198</v>
      </c>
      <c r="AU260" s="23">
        <v>43.78667133724494</v>
      </c>
      <c r="AV260" s="23">
        <v>39.719292138812399</v>
      </c>
      <c r="AW260" s="23">
        <v>34.820281417390277</v>
      </c>
      <c r="AX260" s="23">
        <v>30.430856393572409</v>
      </c>
      <c r="AY260" s="23">
        <v>27.483362090214442</v>
      </c>
      <c r="AZ260" s="23">
        <v>20.730247652422847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1</v>
      </c>
      <c r="BG260" s="20">
        <v>0</v>
      </c>
      <c r="BH260" s="20">
        <v>0</v>
      </c>
      <c r="BI260" s="20">
        <v>4</v>
      </c>
      <c r="BJ260" s="20">
        <v>33</v>
      </c>
      <c r="BK260" s="20">
        <v>43</v>
      </c>
      <c r="BL260" s="20">
        <v>30</v>
      </c>
      <c r="BM260" s="20">
        <v>22</v>
      </c>
      <c r="BN260" s="20">
        <v>13</v>
      </c>
      <c r="BO260" s="20">
        <v>0</v>
      </c>
      <c r="BP260" s="20">
        <v>14</v>
      </c>
      <c r="BQ260" s="20">
        <v>47</v>
      </c>
      <c r="BR260" s="20">
        <v>40</v>
      </c>
      <c r="BS260" s="20">
        <v>46</v>
      </c>
      <c r="BT260" s="20">
        <v>24</v>
      </c>
      <c r="BU260" s="20">
        <v>19</v>
      </c>
      <c r="BV260" s="16">
        <v>7159</v>
      </c>
      <c r="BW260" s="16">
        <v>13200</v>
      </c>
      <c r="BX260" s="16">
        <v>13699</v>
      </c>
      <c r="BY260" s="16">
        <v>15543</v>
      </c>
      <c r="BZ260" s="16">
        <v>13420</v>
      </c>
      <c r="CA260" s="16">
        <v>22100</v>
      </c>
      <c r="CB260" s="16">
        <v>7291</v>
      </c>
      <c r="CC260" s="16">
        <v>11936</v>
      </c>
      <c r="CD260" s="16">
        <v>13243</v>
      </c>
      <c r="CE260" s="16">
        <v>14672</v>
      </c>
      <c r="CF260" s="16">
        <v>12708</v>
      </c>
      <c r="CG260" s="16">
        <v>17111</v>
      </c>
      <c r="CH260" s="21">
        <v>18</v>
      </c>
      <c r="CI260" s="21">
        <v>80</v>
      </c>
      <c r="CJ260" s="21">
        <v>83</v>
      </c>
      <c r="CK260" s="21">
        <v>76</v>
      </c>
      <c r="CL260" s="21">
        <v>47</v>
      </c>
      <c r="CM260" s="21">
        <v>32</v>
      </c>
      <c r="CN260" s="21">
        <v>0</v>
      </c>
      <c r="CO260" s="21">
        <v>145</v>
      </c>
      <c r="CP260" s="21">
        <v>190</v>
      </c>
      <c r="CQ260" s="21">
        <v>1</v>
      </c>
      <c r="CR260" s="21">
        <v>14450</v>
      </c>
      <c r="CS260" s="21">
        <v>25136</v>
      </c>
      <c r="CT260" s="21">
        <v>26942</v>
      </c>
      <c r="CU260" s="21">
        <v>30215</v>
      </c>
      <c r="CV260" s="21">
        <v>26128</v>
      </c>
      <c r="CW260" s="21">
        <v>39211</v>
      </c>
      <c r="CX260" s="21">
        <v>85121</v>
      </c>
      <c r="CY260" s="21">
        <v>76961</v>
      </c>
      <c r="CZ260" s="19">
        <v>90</v>
      </c>
      <c r="DA260" t="s">
        <v>8068</v>
      </c>
      <c r="DB260" t="s">
        <v>9</v>
      </c>
      <c r="DD260">
        <v>18.840711529216094</v>
      </c>
      <c r="DE260">
        <v>22.321166339681159</v>
      </c>
      <c r="DF260">
        <v>3.4804548104650657</v>
      </c>
    </row>
    <row r="261" spans="1:110" x14ac:dyDescent="0.25">
      <c r="A261" t="s">
        <v>114</v>
      </c>
      <c r="B261" t="s">
        <v>3182</v>
      </c>
      <c r="C261" t="s">
        <v>113</v>
      </c>
      <c r="D261" t="s">
        <v>70</v>
      </c>
      <c r="E261" s="17">
        <v>47938</v>
      </c>
      <c r="F261" s="17">
        <v>48000</v>
      </c>
      <c r="G261" s="17">
        <v>48221</v>
      </c>
      <c r="H261" s="17">
        <v>48286</v>
      </c>
      <c r="I261" s="17">
        <v>48479</v>
      </c>
      <c r="J261" s="17">
        <v>48658</v>
      </c>
      <c r="K261" s="17">
        <v>48819</v>
      </c>
      <c r="L261" s="17">
        <v>48866</v>
      </c>
      <c r="M261" s="17">
        <v>49236</v>
      </c>
      <c r="N261" s="17">
        <v>49505</v>
      </c>
      <c r="O261" s="17">
        <v>49539</v>
      </c>
      <c r="P261" s="17">
        <v>49576</v>
      </c>
      <c r="Q261" s="17">
        <v>49793</v>
      </c>
      <c r="R261" s="17">
        <v>49785</v>
      </c>
      <c r="S261" s="17">
        <v>50178</v>
      </c>
      <c r="T261" s="17">
        <v>50555</v>
      </c>
      <c r="U261" s="18">
        <v>28</v>
      </c>
      <c r="V261" s="18">
        <v>36</v>
      </c>
      <c r="W261" s="18">
        <v>38</v>
      </c>
      <c r="X261" s="18">
        <v>32</v>
      </c>
      <c r="Y261" s="18">
        <v>50</v>
      </c>
      <c r="Z261" s="18">
        <v>75</v>
      </c>
      <c r="AA261" s="18">
        <v>105</v>
      </c>
      <c r="AB261" s="18">
        <v>95</v>
      </c>
      <c r="AC261" s="18">
        <v>135</v>
      </c>
      <c r="AD261" s="18">
        <v>182</v>
      </c>
      <c r="AE261" s="18">
        <v>170</v>
      </c>
      <c r="AF261" s="18">
        <v>129</v>
      </c>
      <c r="AG261" s="18">
        <v>112</v>
      </c>
      <c r="AH261" s="18">
        <v>138</v>
      </c>
      <c r="AI261" s="18">
        <v>112</v>
      </c>
      <c r="AJ261" s="18">
        <v>109</v>
      </c>
      <c r="AK261" s="23">
        <v>5.8408778004923025</v>
      </c>
      <c r="AL261" s="23">
        <v>7.5</v>
      </c>
      <c r="AM261" s="23">
        <v>7.8803840650339065</v>
      </c>
      <c r="AN261" s="23">
        <v>6.6271797208300542</v>
      </c>
      <c r="AO261" s="23">
        <v>10.313744095381507</v>
      </c>
      <c r="AP261" s="23">
        <v>15.413703810267581</v>
      </c>
      <c r="AQ261" s="23">
        <v>21.508019418668962</v>
      </c>
      <c r="AR261" s="23">
        <v>19.440920067122335</v>
      </c>
      <c r="AS261" s="23">
        <v>27.418961735315623</v>
      </c>
      <c r="AT261" s="23">
        <v>36.763963236036766</v>
      </c>
      <c r="AU261" s="23">
        <v>34.316397182018207</v>
      </c>
      <c r="AV261" s="23">
        <v>26.020655155720508</v>
      </c>
      <c r="AW261" s="23">
        <v>22.49312152310566</v>
      </c>
      <c r="AX261" s="23">
        <v>27.71919252786984</v>
      </c>
      <c r="AY261" s="23">
        <v>22.320538881581573</v>
      </c>
      <c r="AZ261" s="23">
        <v>21.560676490950449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2</v>
      </c>
      <c r="BJ261" s="20">
        <v>10</v>
      </c>
      <c r="BK261" s="20">
        <v>10</v>
      </c>
      <c r="BL261" s="20">
        <v>16</v>
      </c>
      <c r="BM261" s="20">
        <v>5</v>
      </c>
      <c r="BN261" s="20">
        <v>3</v>
      </c>
      <c r="BO261" s="20">
        <v>0</v>
      </c>
      <c r="BP261" s="20">
        <v>2</v>
      </c>
      <c r="BQ261" s="20">
        <v>18</v>
      </c>
      <c r="BR261" s="20">
        <v>10</v>
      </c>
      <c r="BS261" s="20">
        <v>18</v>
      </c>
      <c r="BT261" s="20">
        <v>7</v>
      </c>
      <c r="BU261" s="20">
        <v>8</v>
      </c>
      <c r="BV261" s="16">
        <v>2189</v>
      </c>
      <c r="BW261" s="16">
        <v>3469</v>
      </c>
      <c r="BX261" s="16">
        <v>3852</v>
      </c>
      <c r="BY261" s="16">
        <v>5037</v>
      </c>
      <c r="BZ261" s="16">
        <v>4197</v>
      </c>
      <c r="CA261" s="16">
        <v>7057</v>
      </c>
      <c r="CB261" s="16">
        <v>2411</v>
      </c>
      <c r="CC261" s="16">
        <v>3384</v>
      </c>
      <c r="CD261" s="16">
        <v>3674</v>
      </c>
      <c r="CE261" s="16">
        <v>4887</v>
      </c>
      <c r="CF261" s="16">
        <v>4273</v>
      </c>
      <c r="CG261" s="16">
        <v>6125</v>
      </c>
      <c r="CH261" s="21">
        <v>4</v>
      </c>
      <c r="CI261" s="21">
        <v>28</v>
      </c>
      <c r="CJ261" s="21">
        <v>20</v>
      </c>
      <c r="CK261" s="21">
        <v>34</v>
      </c>
      <c r="CL261" s="21">
        <v>12</v>
      </c>
      <c r="CM261" s="21">
        <v>11</v>
      </c>
      <c r="CN261" s="21">
        <v>0</v>
      </c>
      <c r="CO261" s="21">
        <v>46</v>
      </c>
      <c r="CP261" s="21">
        <v>63</v>
      </c>
      <c r="CQ261" s="21">
        <v>0</v>
      </c>
      <c r="CR261" s="21">
        <v>4600</v>
      </c>
      <c r="CS261" s="21">
        <v>6853</v>
      </c>
      <c r="CT261" s="21">
        <v>7526</v>
      </c>
      <c r="CU261" s="21">
        <v>9924</v>
      </c>
      <c r="CV261" s="21">
        <v>8470</v>
      </c>
      <c r="CW261" s="21">
        <v>13182</v>
      </c>
      <c r="CX261" s="21">
        <v>25801</v>
      </c>
      <c r="CY261" s="21">
        <v>24754</v>
      </c>
      <c r="CZ261" s="19">
        <v>80</v>
      </c>
      <c r="DA261" t="s">
        <v>1379</v>
      </c>
      <c r="DB261" t="s">
        <v>8480</v>
      </c>
      <c r="DD261">
        <v>18.58285529611376</v>
      </c>
      <c r="DE261">
        <v>24.417658230301154</v>
      </c>
      <c r="DF261">
        <v>5.8348029341873939</v>
      </c>
    </row>
    <row r="262" spans="1:110" x14ac:dyDescent="0.25">
      <c r="A262" t="s">
        <v>149</v>
      </c>
      <c r="B262" t="s">
        <v>3099</v>
      </c>
      <c r="C262" t="s">
        <v>148</v>
      </c>
      <c r="D262" t="s">
        <v>150</v>
      </c>
      <c r="E262" s="17">
        <v>66183</v>
      </c>
      <c r="F262" s="17">
        <v>66796</v>
      </c>
      <c r="G262" s="17">
        <v>67682</v>
      </c>
      <c r="H262" s="17">
        <v>68418</v>
      </c>
      <c r="I262" s="17">
        <v>69142</v>
      </c>
      <c r="J262" s="17">
        <v>69682</v>
      </c>
      <c r="K262" s="17">
        <v>70430</v>
      </c>
      <c r="L262" s="17">
        <v>71272</v>
      </c>
      <c r="M262" s="17">
        <v>72160</v>
      </c>
      <c r="N262" s="17">
        <v>72766</v>
      </c>
      <c r="O262" s="17">
        <v>73212</v>
      </c>
      <c r="P262" s="17">
        <v>73716</v>
      </c>
      <c r="Q262" s="17">
        <v>74073</v>
      </c>
      <c r="R262" s="17">
        <v>74829</v>
      </c>
      <c r="S262" s="17">
        <v>75819</v>
      </c>
      <c r="T262" s="17">
        <v>77107</v>
      </c>
      <c r="U262" s="18">
        <v>55</v>
      </c>
      <c r="V262" s="18">
        <v>56</v>
      </c>
      <c r="W262" s="18">
        <v>60</v>
      </c>
      <c r="X262" s="18">
        <v>42</v>
      </c>
      <c r="Y262" s="18">
        <v>64</v>
      </c>
      <c r="Z262" s="18">
        <v>119</v>
      </c>
      <c r="AA262" s="18">
        <v>193</v>
      </c>
      <c r="AB262" s="18">
        <v>190</v>
      </c>
      <c r="AC262" s="18">
        <v>205</v>
      </c>
      <c r="AD262" s="18">
        <v>268</v>
      </c>
      <c r="AE262" s="18">
        <v>261</v>
      </c>
      <c r="AF262" s="18">
        <v>228</v>
      </c>
      <c r="AG262" s="18">
        <v>222</v>
      </c>
      <c r="AH262" s="18">
        <v>175</v>
      </c>
      <c r="AI262" s="18">
        <v>177</v>
      </c>
      <c r="AJ262" s="18">
        <v>109</v>
      </c>
      <c r="AK262" s="23">
        <v>8.3102911623830895</v>
      </c>
      <c r="AL262" s="23">
        <v>8.3837355530271278</v>
      </c>
      <c r="AM262" s="23">
        <v>8.8649862592712978</v>
      </c>
      <c r="AN262" s="23">
        <v>6.1387354205033757</v>
      </c>
      <c r="AO262" s="23">
        <v>9.2563130947904302</v>
      </c>
      <c r="AP262" s="23">
        <v>17.077581010877989</v>
      </c>
      <c r="AQ262" s="23">
        <v>27.403095271901176</v>
      </c>
      <c r="AR262" s="23">
        <v>26.658435290156024</v>
      </c>
      <c r="AS262" s="23">
        <v>28.40909090909091</v>
      </c>
      <c r="AT262" s="23">
        <v>36.830387818486656</v>
      </c>
      <c r="AU262" s="23">
        <v>35.649893460088514</v>
      </c>
      <c r="AV262" s="23">
        <v>30.929513267133323</v>
      </c>
      <c r="AW262" s="23">
        <v>29.970434571301286</v>
      </c>
      <c r="AX262" s="23">
        <v>23.386654906520199</v>
      </c>
      <c r="AY262" s="23">
        <v>23.345071815771774</v>
      </c>
      <c r="AZ262" s="23">
        <v>14.136200344975164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20">
        <v>14</v>
      </c>
      <c r="BK262" s="20">
        <v>15</v>
      </c>
      <c r="BL262" s="20">
        <v>11</v>
      </c>
      <c r="BM262" s="20">
        <v>3</v>
      </c>
      <c r="BN262" s="20">
        <v>7</v>
      </c>
      <c r="BO262" s="20">
        <v>0</v>
      </c>
      <c r="BP262" s="20">
        <v>3</v>
      </c>
      <c r="BQ262" s="20">
        <v>16</v>
      </c>
      <c r="BR262" s="20">
        <v>18</v>
      </c>
      <c r="BS262" s="20">
        <v>16</v>
      </c>
      <c r="BT262" s="20">
        <v>5</v>
      </c>
      <c r="BU262" s="20">
        <v>1</v>
      </c>
      <c r="BV262" s="16">
        <v>3625</v>
      </c>
      <c r="BW262" s="16">
        <v>5657</v>
      </c>
      <c r="BX262" s="16">
        <v>6373</v>
      </c>
      <c r="BY262" s="16">
        <v>7574</v>
      </c>
      <c r="BZ262" s="16">
        <v>5970</v>
      </c>
      <c r="CA262" s="16">
        <v>10091</v>
      </c>
      <c r="CB262" s="16">
        <v>3671</v>
      </c>
      <c r="CC262" s="16">
        <v>5232</v>
      </c>
      <c r="CD262" s="16">
        <v>6282</v>
      </c>
      <c r="CE262" s="16">
        <v>7647</v>
      </c>
      <c r="CF262" s="16">
        <v>6127</v>
      </c>
      <c r="CG262" s="16">
        <v>8858</v>
      </c>
      <c r="CH262" s="21">
        <v>3</v>
      </c>
      <c r="CI262" s="21">
        <v>30</v>
      </c>
      <c r="CJ262" s="21">
        <v>33</v>
      </c>
      <c r="CK262" s="21">
        <v>27</v>
      </c>
      <c r="CL262" s="21">
        <v>8</v>
      </c>
      <c r="CM262" s="21">
        <v>8</v>
      </c>
      <c r="CN262" s="21">
        <v>0</v>
      </c>
      <c r="CO262" s="21">
        <v>50</v>
      </c>
      <c r="CP262" s="21">
        <v>59</v>
      </c>
      <c r="CQ262" s="21">
        <v>0</v>
      </c>
      <c r="CR262" s="21">
        <v>7296</v>
      </c>
      <c r="CS262" s="21">
        <v>10889</v>
      </c>
      <c r="CT262" s="21">
        <v>12655</v>
      </c>
      <c r="CU262" s="21">
        <v>15221</v>
      </c>
      <c r="CV262" s="21">
        <v>12097</v>
      </c>
      <c r="CW262" s="21">
        <v>18949</v>
      </c>
      <c r="CX262" s="21">
        <v>39290</v>
      </c>
      <c r="CY262" s="21">
        <v>37817</v>
      </c>
      <c r="CZ262" s="19">
        <v>244</v>
      </c>
      <c r="DA262" t="s">
        <v>8222</v>
      </c>
      <c r="DB262" t="s">
        <v>9</v>
      </c>
      <c r="DD262">
        <v>13.221567020123226</v>
      </c>
      <c r="DE262">
        <v>15.01654364978366</v>
      </c>
      <c r="DF262">
        <v>1.7949766296604341</v>
      </c>
    </row>
    <row r="263" spans="1:110" x14ac:dyDescent="0.25">
      <c r="A263" t="s">
        <v>1820</v>
      </c>
      <c r="B263" t="s">
        <v>3122</v>
      </c>
      <c r="C263" t="s">
        <v>696</v>
      </c>
      <c r="D263" t="s">
        <v>150</v>
      </c>
      <c r="E263" s="17">
        <v>148955</v>
      </c>
      <c r="F263" s="17">
        <v>148904</v>
      </c>
      <c r="G263" s="17">
        <v>149427</v>
      </c>
      <c r="H263" s="17">
        <v>150159</v>
      </c>
      <c r="I263" s="17">
        <v>150580</v>
      </c>
      <c r="J263" s="17">
        <v>152787</v>
      </c>
      <c r="K263" s="17">
        <v>155969</v>
      </c>
      <c r="L263" s="17">
        <v>158145</v>
      </c>
      <c r="M263" s="17">
        <v>159964</v>
      </c>
      <c r="N263" s="17">
        <v>161342</v>
      </c>
      <c r="O263" s="17">
        <v>162605</v>
      </c>
      <c r="P263" s="17">
        <v>164192</v>
      </c>
      <c r="Q263" s="17">
        <v>165558</v>
      </c>
      <c r="R263" s="17">
        <v>166909</v>
      </c>
      <c r="S263" s="17">
        <v>168971</v>
      </c>
      <c r="T263" s="17">
        <v>171070</v>
      </c>
      <c r="U263" s="18">
        <v>114</v>
      </c>
      <c r="V263" s="18">
        <v>115</v>
      </c>
      <c r="W263" s="18">
        <v>102</v>
      </c>
      <c r="X263" s="18">
        <v>99</v>
      </c>
      <c r="Y263" s="18">
        <v>173</v>
      </c>
      <c r="Z263" s="18">
        <v>253</v>
      </c>
      <c r="AA263" s="18">
        <v>355</v>
      </c>
      <c r="AB263" s="18">
        <v>420</v>
      </c>
      <c r="AC263" s="18">
        <v>471</v>
      </c>
      <c r="AD263" s="18">
        <v>572</v>
      </c>
      <c r="AE263" s="18">
        <v>736</v>
      </c>
      <c r="AF263" s="18">
        <v>629</v>
      </c>
      <c r="AG263" s="18">
        <v>525</v>
      </c>
      <c r="AH263" s="18">
        <v>492</v>
      </c>
      <c r="AI263" s="18">
        <v>430</v>
      </c>
      <c r="AJ263" s="18">
        <v>328</v>
      </c>
      <c r="AK263" s="23">
        <v>7.6533181162095927</v>
      </c>
      <c r="AL263" s="23">
        <v>7.7230967603288025</v>
      </c>
      <c r="AM263" s="23">
        <v>6.8260756088257137</v>
      </c>
      <c r="AN263" s="23">
        <v>6.5930114079076176</v>
      </c>
      <c r="AO263" s="23">
        <v>11.488909549741001</v>
      </c>
      <c r="AP263" s="23">
        <v>16.559000438518982</v>
      </c>
      <c r="AQ263" s="23">
        <v>22.760933262379062</v>
      </c>
      <c r="AR263" s="23">
        <v>26.557905719434693</v>
      </c>
      <c r="AS263" s="23">
        <v>29.444124928108824</v>
      </c>
      <c r="AT263" s="23">
        <v>35.452640973831983</v>
      </c>
      <c r="AU263" s="23">
        <v>45.263060791488577</v>
      </c>
      <c r="AV263" s="23">
        <v>38.308809198986552</v>
      </c>
      <c r="AW263" s="23">
        <v>31.710941180734245</v>
      </c>
      <c r="AX263" s="23">
        <v>29.477140238093813</v>
      </c>
      <c r="AY263" s="23">
        <v>25.448153825212611</v>
      </c>
      <c r="AZ263" s="23">
        <v>19.173437774010637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3</v>
      </c>
      <c r="BJ263" s="20">
        <v>44</v>
      </c>
      <c r="BK263" s="20">
        <v>23</v>
      </c>
      <c r="BL263" s="20">
        <v>42</v>
      </c>
      <c r="BM263" s="20">
        <v>21</v>
      </c>
      <c r="BN263" s="20">
        <v>14</v>
      </c>
      <c r="BO263" s="20">
        <v>0</v>
      </c>
      <c r="BP263" s="20">
        <v>8</v>
      </c>
      <c r="BQ263" s="20">
        <v>53</v>
      </c>
      <c r="BR263" s="20">
        <v>47</v>
      </c>
      <c r="BS263" s="20">
        <v>43</v>
      </c>
      <c r="BT263" s="20">
        <v>15</v>
      </c>
      <c r="BU263" s="20">
        <v>15</v>
      </c>
      <c r="BV263" s="16">
        <v>10458</v>
      </c>
      <c r="BW263" s="16">
        <v>17002</v>
      </c>
      <c r="BX263" s="16">
        <v>15370</v>
      </c>
      <c r="BY263" s="16">
        <v>14835</v>
      </c>
      <c r="BZ263" s="16">
        <v>11711</v>
      </c>
      <c r="CA263" s="16">
        <v>17665</v>
      </c>
      <c r="CB263" s="16">
        <v>10315</v>
      </c>
      <c r="CC263" s="16">
        <v>16731</v>
      </c>
      <c r="CD263" s="16">
        <v>16177</v>
      </c>
      <c r="CE263" s="16">
        <v>14907</v>
      </c>
      <c r="CF263" s="16">
        <v>11136</v>
      </c>
      <c r="CG263" s="16">
        <v>14763</v>
      </c>
      <c r="CH263" s="21">
        <v>11</v>
      </c>
      <c r="CI263" s="21">
        <v>97</v>
      </c>
      <c r="CJ263" s="21">
        <v>70</v>
      </c>
      <c r="CK263" s="21">
        <v>85</v>
      </c>
      <c r="CL263" s="21">
        <v>36</v>
      </c>
      <c r="CM263" s="21">
        <v>29</v>
      </c>
      <c r="CN263" s="21">
        <v>0</v>
      </c>
      <c r="CO263" s="21">
        <v>147</v>
      </c>
      <c r="CP263" s="21">
        <v>181</v>
      </c>
      <c r="CQ263" s="21">
        <v>0</v>
      </c>
      <c r="CR263" s="21">
        <v>20773</v>
      </c>
      <c r="CS263" s="21">
        <v>33733</v>
      </c>
      <c r="CT263" s="21">
        <v>31547</v>
      </c>
      <c r="CU263" s="21">
        <v>29742</v>
      </c>
      <c r="CV263" s="21">
        <v>22847</v>
      </c>
      <c r="CW263" s="21">
        <v>32428</v>
      </c>
      <c r="CX263" s="21">
        <v>87041</v>
      </c>
      <c r="CY263" s="21">
        <v>84029</v>
      </c>
      <c r="CZ263" s="19">
        <v>122</v>
      </c>
      <c r="DA263" t="s">
        <v>8100</v>
      </c>
      <c r="DB263" t="s">
        <v>9</v>
      </c>
      <c r="DD263">
        <v>17.493960418426969</v>
      </c>
      <c r="DE263">
        <v>20.794797853884951</v>
      </c>
      <c r="DF263">
        <v>3.3008374354579821</v>
      </c>
    </row>
    <row r="264" spans="1:110" x14ac:dyDescent="0.25">
      <c r="A264" t="s">
        <v>456</v>
      </c>
      <c r="B264" t="s">
        <v>2978</v>
      </c>
      <c r="C264" t="s">
        <v>58</v>
      </c>
      <c r="D264" t="s">
        <v>457</v>
      </c>
      <c r="E264" s="17">
        <v>240956</v>
      </c>
      <c r="F264" s="17">
        <v>241563</v>
      </c>
      <c r="G264" s="17">
        <v>243065</v>
      </c>
      <c r="H264" s="17">
        <v>244535</v>
      </c>
      <c r="I264" s="17">
        <v>245582</v>
      </c>
      <c r="J264" s="17">
        <v>246750</v>
      </c>
      <c r="K264" s="17">
        <v>247857</v>
      </c>
      <c r="L264" s="17">
        <v>249728</v>
      </c>
      <c r="M264" s="17">
        <v>251196</v>
      </c>
      <c r="N264" s="17">
        <v>252398</v>
      </c>
      <c r="O264" s="17">
        <v>253963</v>
      </c>
      <c r="P264" s="17">
        <v>254979</v>
      </c>
      <c r="Q264" s="17">
        <v>255103</v>
      </c>
      <c r="R264" s="17">
        <v>255418</v>
      </c>
      <c r="S264" s="17">
        <v>256193</v>
      </c>
      <c r="T264" s="17">
        <v>256022</v>
      </c>
      <c r="U264" s="18">
        <v>172</v>
      </c>
      <c r="V264" s="18">
        <v>188</v>
      </c>
      <c r="W264" s="18">
        <v>199</v>
      </c>
      <c r="X264" s="18">
        <v>206</v>
      </c>
      <c r="Y264" s="18">
        <v>271</v>
      </c>
      <c r="Z264" s="18">
        <v>394</v>
      </c>
      <c r="AA264" s="18">
        <v>616</v>
      </c>
      <c r="AB264" s="18">
        <v>630</v>
      </c>
      <c r="AC264" s="18">
        <v>678</v>
      </c>
      <c r="AD264" s="18">
        <v>977</v>
      </c>
      <c r="AE264" s="18">
        <v>1036</v>
      </c>
      <c r="AF264" s="18">
        <v>935</v>
      </c>
      <c r="AG264" s="18">
        <v>925</v>
      </c>
      <c r="AH264" s="18">
        <v>832</v>
      </c>
      <c r="AI264" s="18">
        <v>753</v>
      </c>
      <c r="AJ264" s="18">
        <v>520</v>
      </c>
      <c r="AK264" s="23">
        <v>7.1382327063862281</v>
      </c>
      <c r="AL264" s="23">
        <v>7.7826488328096604</v>
      </c>
      <c r="AM264" s="23">
        <v>8.1871104437084732</v>
      </c>
      <c r="AN264" s="23">
        <v>8.4241519618868459</v>
      </c>
      <c r="AO264" s="23">
        <v>11.035010709253935</v>
      </c>
      <c r="AP264" s="23">
        <v>15.96757852077001</v>
      </c>
      <c r="AQ264" s="23">
        <v>24.853040261118309</v>
      </c>
      <c r="AR264" s="23">
        <v>25.227447462839567</v>
      </c>
      <c r="AS264" s="23">
        <v>26.99087565088616</v>
      </c>
      <c r="AT264" s="23">
        <v>38.708706091173468</v>
      </c>
      <c r="AU264" s="23">
        <v>40.793343912302191</v>
      </c>
      <c r="AV264" s="23">
        <v>36.669686523203872</v>
      </c>
      <c r="AW264" s="23">
        <v>36.259863662912629</v>
      </c>
      <c r="AX264" s="23">
        <v>32.57405507834217</v>
      </c>
      <c r="AY264" s="23">
        <v>29.391903760055893</v>
      </c>
      <c r="AZ264" s="23">
        <v>20.310754544531328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12</v>
      </c>
      <c r="BJ264" s="20">
        <v>34</v>
      </c>
      <c r="BK264" s="20">
        <v>60</v>
      </c>
      <c r="BL264" s="20">
        <v>62</v>
      </c>
      <c r="BM264" s="20">
        <v>41</v>
      </c>
      <c r="BN264" s="20">
        <v>20</v>
      </c>
      <c r="BO264" s="20">
        <v>0</v>
      </c>
      <c r="BP264" s="20">
        <v>8</v>
      </c>
      <c r="BQ264" s="20">
        <v>56</v>
      </c>
      <c r="BR264" s="20">
        <v>76</v>
      </c>
      <c r="BS264" s="20">
        <v>89</v>
      </c>
      <c r="BT264" s="20">
        <v>41</v>
      </c>
      <c r="BU264" s="20">
        <v>21</v>
      </c>
      <c r="BV264" s="16">
        <v>10323</v>
      </c>
      <c r="BW264" s="16">
        <v>16405</v>
      </c>
      <c r="BX264" s="16">
        <v>18182</v>
      </c>
      <c r="BY264" s="16">
        <v>24657</v>
      </c>
      <c r="BZ264" s="16">
        <v>23885</v>
      </c>
      <c r="CA264" s="16">
        <v>39239</v>
      </c>
      <c r="CB264" s="16">
        <v>11502</v>
      </c>
      <c r="CC264" s="16">
        <v>15648</v>
      </c>
      <c r="CD264" s="16">
        <v>17327</v>
      </c>
      <c r="CE264" s="16">
        <v>22896</v>
      </c>
      <c r="CF264" s="16">
        <v>22476</v>
      </c>
      <c r="CG264" s="16">
        <v>33482</v>
      </c>
      <c r="CH264" s="21">
        <v>20</v>
      </c>
      <c r="CI264" s="21">
        <v>90</v>
      </c>
      <c r="CJ264" s="21">
        <v>136</v>
      </c>
      <c r="CK264" s="21">
        <v>151</v>
      </c>
      <c r="CL264" s="21">
        <v>82</v>
      </c>
      <c r="CM264" s="21">
        <v>41</v>
      </c>
      <c r="CN264" s="21">
        <v>0</v>
      </c>
      <c r="CO264" s="21">
        <v>229</v>
      </c>
      <c r="CP264" s="21">
        <v>291</v>
      </c>
      <c r="CQ264" s="21">
        <v>0</v>
      </c>
      <c r="CR264" s="21">
        <v>21825</v>
      </c>
      <c r="CS264" s="21">
        <v>32053</v>
      </c>
      <c r="CT264" s="21">
        <v>35509</v>
      </c>
      <c r="CU264" s="21">
        <v>47553</v>
      </c>
      <c r="CV264" s="21">
        <v>46361</v>
      </c>
      <c r="CW264" s="21">
        <v>72721</v>
      </c>
      <c r="CX264" s="21">
        <v>132691</v>
      </c>
      <c r="CY264" s="21">
        <v>123331</v>
      </c>
      <c r="CZ264" s="19">
        <v>101</v>
      </c>
      <c r="DA264" t="s">
        <v>8079</v>
      </c>
      <c r="DB264" t="s">
        <v>9</v>
      </c>
      <c r="DD264">
        <v>18.567918852518833</v>
      </c>
      <c r="DE264">
        <v>21.930650910762598</v>
      </c>
      <c r="DF264">
        <v>3.3627320582437648</v>
      </c>
    </row>
    <row r="265" spans="1:110" x14ac:dyDescent="0.25">
      <c r="A265" t="s">
        <v>1862</v>
      </c>
      <c r="B265" t="s">
        <v>3115</v>
      </c>
      <c r="C265" t="s">
        <v>481</v>
      </c>
      <c r="D265" t="s">
        <v>51</v>
      </c>
      <c r="E265" s="17">
        <v>97563</v>
      </c>
      <c r="F265" s="17">
        <v>98699</v>
      </c>
      <c r="G265" s="17">
        <v>99339</v>
      </c>
      <c r="H265" s="17">
        <v>100330</v>
      </c>
      <c r="I265" s="17">
        <v>101425</v>
      </c>
      <c r="J265" s="17">
        <v>103141</v>
      </c>
      <c r="K265" s="17">
        <v>104158</v>
      </c>
      <c r="L265" s="17">
        <v>104033</v>
      </c>
      <c r="M265" s="17">
        <v>104594</v>
      </c>
      <c r="N265" s="17">
        <v>105389</v>
      </c>
      <c r="O265" s="17">
        <v>107128</v>
      </c>
      <c r="P265" s="17">
        <v>107951</v>
      </c>
      <c r="Q265" s="17">
        <v>109475</v>
      </c>
      <c r="R265" s="17">
        <v>110651</v>
      </c>
      <c r="S265" s="17">
        <v>111716</v>
      </c>
      <c r="T265" s="17">
        <v>112914</v>
      </c>
      <c r="U265" s="18">
        <v>96</v>
      </c>
      <c r="V265" s="18">
        <v>107</v>
      </c>
      <c r="W265" s="18">
        <v>114</v>
      </c>
      <c r="X265" s="18">
        <v>137</v>
      </c>
      <c r="Y265" s="18">
        <v>151</v>
      </c>
      <c r="Z265" s="18">
        <v>235</v>
      </c>
      <c r="AA265" s="18">
        <v>373</v>
      </c>
      <c r="AB265" s="18">
        <v>343</v>
      </c>
      <c r="AC265" s="18">
        <v>323</v>
      </c>
      <c r="AD265" s="18">
        <v>404</v>
      </c>
      <c r="AE265" s="18">
        <v>421</v>
      </c>
      <c r="AF265" s="18">
        <v>420</v>
      </c>
      <c r="AG265" s="18">
        <v>288</v>
      </c>
      <c r="AH265" s="18">
        <v>326</v>
      </c>
      <c r="AI265" s="18">
        <v>235</v>
      </c>
      <c r="AJ265" s="18">
        <v>211</v>
      </c>
      <c r="AK265" s="23">
        <v>9.8397958242366474</v>
      </c>
      <c r="AL265" s="23">
        <v>10.841041955845551</v>
      </c>
      <c r="AM265" s="23">
        <v>11.475855404221907</v>
      </c>
      <c r="AN265" s="23">
        <v>13.654938702282468</v>
      </c>
      <c r="AO265" s="23">
        <v>14.887848163667734</v>
      </c>
      <c r="AP265" s="23">
        <v>22.784343762422317</v>
      </c>
      <c r="AQ265" s="23">
        <v>35.810979473492196</v>
      </c>
      <c r="AR265" s="23">
        <v>32.97030749858218</v>
      </c>
      <c r="AS265" s="23">
        <v>30.881312503585292</v>
      </c>
      <c r="AT265" s="23">
        <v>38.334171497974168</v>
      </c>
      <c r="AU265" s="23">
        <v>39.298782764543347</v>
      </c>
      <c r="AV265" s="23">
        <v>38.906540930607406</v>
      </c>
      <c r="AW265" s="23">
        <v>26.307376113267871</v>
      </c>
      <c r="AX265" s="23">
        <v>29.462002150906905</v>
      </c>
      <c r="AY265" s="23">
        <v>21.035482831465501</v>
      </c>
      <c r="AZ265" s="23">
        <v>18.686788175071293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1</v>
      </c>
      <c r="BI265" s="20">
        <v>5</v>
      </c>
      <c r="BJ265" s="20">
        <v>30</v>
      </c>
      <c r="BK265" s="20">
        <v>31</v>
      </c>
      <c r="BL265" s="20">
        <v>27</v>
      </c>
      <c r="BM265" s="20">
        <v>9</v>
      </c>
      <c r="BN265" s="20">
        <v>4</v>
      </c>
      <c r="BO265" s="20">
        <v>0</v>
      </c>
      <c r="BP265" s="20">
        <v>7</v>
      </c>
      <c r="BQ265" s="20">
        <v>33</v>
      </c>
      <c r="BR265" s="20">
        <v>25</v>
      </c>
      <c r="BS265" s="20">
        <v>26</v>
      </c>
      <c r="BT265" s="20">
        <v>9</v>
      </c>
      <c r="BU265" s="20">
        <v>4</v>
      </c>
      <c r="BV265" s="16">
        <v>11471</v>
      </c>
      <c r="BW265" s="16">
        <v>12067</v>
      </c>
      <c r="BX265" s="16">
        <v>8265</v>
      </c>
      <c r="BY265" s="16">
        <v>7697</v>
      </c>
      <c r="BZ265" s="16">
        <v>6451</v>
      </c>
      <c r="CA265" s="16">
        <v>11411</v>
      </c>
      <c r="CB265" s="16">
        <v>10329</v>
      </c>
      <c r="CC265" s="16">
        <v>12549</v>
      </c>
      <c r="CD265" s="16">
        <v>9138</v>
      </c>
      <c r="CE265" s="16">
        <v>8298</v>
      </c>
      <c r="CF265" s="16">
        <v>6181</v>
      </c>
      <c r="CG265" s="16">
        <v>9057</v>
      </c>
      <c r="CH265" s="21">
        <v>12</v>
      </c>
      <c r="CI265" s="21">
        <v>63</v>
      </c>
      <c r="CJ265" s="21">
        <v>56</v>
      </c>
      <c r="CK265" s="21">
        <v>53</v>
      </c>
      <c r="CL265" s="21">
        <v>18</v>
      </c>
      <c r="CM265" s="21">
        <v>8</v>
      </c>
      <c r="CN265" s="21">
        <v>1</v>
      </c>
      <c r="CO265" s="21">
        <v>107</v>
      </c>
      <c r="CP265" s="21">
        <v>104</v>
      </c>
      <c r="CQ265" s="21">
        <v>0</v>
      </c>
      <c r="CR265" s="21">
        <v>21800</v>
      </c>
      <c r="CS265" s="21">
        <v>24616</v>
      </c>
      <c r="CT265" s="21">
        <v>17403</v>
      </c>
      <c r="CU265" s="21">
        <v>15995</v>
      </c>
      <c r="CV265" s="21">
        <v>12632</v>
      </c>
      <c r="CW265" s="21">
        <v>20468</v>
      </c>
      <c r="CX265" s="21">
        <v>57362</v>
      </c>
      <c r="CY265" s="21">
        <v>55552</v>
      </c>
      <c r="CZ265" s="19">
        <v>136</v>
      </c>
      <c r="DA265" t="s">
        <v>8114</v>
      </c>
      <c r="DB265" t="s">
        <v>9</v>
      </c>
      <c r="DD265">
        <v>19.261232718894007</v>
      </c>
      <c r="DE265">
        <v>18.130469648896483</v>
      </c>
      <c r="DF265">
        <v>-1.1307630699975242</v>
      </c>
    </row>
    <row r="266" spans="1:110" x14ac:dyDescent="0.25">
      <c r="A266" t="s">
        <v>1784</v>
      </c>
      <c r="B266" t="s">
        <v>2940</v>
      </c>
      <c r="C266" t="s">
        <v>58</v>
      </c>
      <c r="D266" t="s">
        <v>150</v>
      </c>
      <c r="E266" s="17">
        <v>209690</v>
      </c>
      <c r="F266" s="17">
        <v>209913</v>
      </c>
      <c r="G266" s="17">
        <v>213620</v>
      </c>
      <c r="H266" s="17">
        <v>218112</v>
      </c>
      <c r="I266" s="17">
        <v>222870</v>
      </c>
      <c r="J266" s="17">
        <v>228100</v>
      </c>
      <c r="K266" s="17">
        <v>229160</v>
      </c>
      <c r="L266" s="17">
        <v>229872</v>
      </c>
      <c r="M266" s="17">
        <v>231102</v>
      </c>
      <c r="N266" s="17">
        <v>234223</v>
      </c>
      <c r="O266" s="17">
        <v>238210</v>
      </c>
      <c r="P266" s="17">
        <v>241442</v>
      </c>
      <c r="Q266" s="17">
        <v>245725</v>
      </c>
      <c r="R266" s="17">
        <v>246983</v>
      </c>
      <c r="S266" s="17">
        <v>249290</v>
      </c>
      <c r="T266" s="17">
        <v>252965</v>
      </c>
      <c r="U266" s="18">
        <v>145</v>
      </c>
      <c r="V266" s="18">
        <v>175</v>
      </c>
      <c r="W266" s="18">
        <v>154</v>
      </c>
      <c r="X266" s="18">
        <v>149</v>
      </c>
      <c r="Y266" s="18">
        <v>219</v>
      </c>
      <c r="Z266" s="18">
        <v>318</v>
      </c>
      <c r="AA266" s="18">
        <v>536</v>
      </c>
      <c r="AB266" s="18">
        <v>548</v>
      </c>
      <c r="AC266" s="18">
        <v>547</v>
      </c>
      <c r="AD266" s="18">
        <v>719</v>
      </c>
      <c r="AE266" s="18">
        <v>671</v>
      </c>
      <c r="AF266" s="18">
        <v>594</v>
      </c>
      <c r="AG266" s="18">
        <v>556</v>
      </c>
      <c r="AH266" s="18">
        <v>502</v>
      </c>
      <c r="AI266" s="18">
        <v>462</v>
      </c>
      <c r="AJ266" s="18">
        <v>463</v>
      </c>
      <c r="AK266" s="23">
        <v>6.9149697172015836</v>
      </c>
      <c r="AL266" s="23">
        <v>8.336787145150609</v>
      </c>
      <c r="AM266" s="23">
        <v>7.2090628218331618</v>
      </c>
      <c r="AN266" s="23">
        <v>6.831352699530516</v>
      </c>
      <c r="AO266" s="23">
        <v>9.826356171759322</v>
      </c>
      <c r="AP266" s="23">
        <v>13.941253836036827</v>
      </c>
      <c r="AQ266" s="23">
        <v>23.389771338802582</v>
      </c>
      <c r="AR266" s="23">
        <v>23.83935407531148</v>
      </c>
      <c r="AS266" s="23">
        <v>23.66920234355393</v>
      </c>
      <c r="AT266" s="23">
        <v>30.697241517698945</v>
      </c>
      <c r="AU266" s="23">
        <v>28.168422820200661</v>
      </c>
      <c r="AV266" s="23">
        <v>24.602181890474732</v>
      </c>
      <c r="AW266" s="23">
        <v>22.626920337775967</v>
      </c>
      <c r="AX266" s="23">
        <v>20.32528554596875</v>
      </c>
      <c r="AY266" s="23">
        <v>18.532632676802116</v>
      </c>
      <c r="AZ266" s="23">
        <v>18.302927282430375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1</v>
      </c>
      <c r="BI266" s="20">
        <v>3</v>
      </c>
      <c r="BJ266" s="20">
        <v>55</v>
      </c>
      <c r="BK266" s="20">
        <v>57</v>
      </c>
      <c r="BL266" s="20">
        <v>65</v>
      </c>
      <c r="BM266" s="20">
        <v>24</v>
      </c>
      <c r="BN266" s="20">
        <v>6</v>
      </c>
      <c r="BO266" s="20">
        <v>1</v>
      </c>
      <c r="BP266" s="20">
        <v>9</v>
      </c>
      <c r="BQ266" s="20">
        <v>65</v>
      </c>
      <c r="BR266" s="20">
        <v>57</v>
      </c>
      <c r="BS266" s="20">
        <v>74</v>
      </c>
      <c r="BT266" s="20">
        <v>36</v>
      </c>
      <c r="BU266" s="20">
        <v>10</v>
      </c>
      <c r="BV266" s="16">
        <v>32174</v>
      </c>
      <c r="BW266" s="16">
        <v>23713</v>
      </c>
      <c r="BX266" s="16">
        <v>17881</v>
      </c>
      <c r="BY266" s="16">
        <v>18025</v>
      </c>
      <c r="BZ266" s="16">
        <v>13475</v>
      </c>
      <c r="CA266" s="16">
        <v>20441</v>
      </c>
      <c r="CB266" s="16">
        <v>32409</v>
      </c>
      <c r="CC266" s="16">
        <v>26320</v>
      </c>
      <c r="CD266" s="16">
        <v>19908</v>
      </c>
      <c r="CE266" s="16">
        <v>18153</v>
      </c>
      <c r="CF266" s="16">
        <v>13704</v>
      </c>
      <c r="CG266" s="16">
        <v>16762</v>
      </c>
      <c r="CH266" s="21">
        <v>12</v>
      </c>
      <c r="CI266" s="21">
        <v>120</v>
      </c>
      <c r="CJ266" s="21">
        <v>114</v>
      </c>
      <c r="CK266" s="21">
        <v>139</v>
      </c>
      <c r="CL266" s="21">
        <v>60</v>
      </c>
      <c r="CM266" s="21">
        <v>16</v>
      </c>
      <c r="CN266" s="21">
        <v>2</v>
      </c>
      <c r="CO266" s="21">
        <v>211</v>
      </c>
      <c r="CP266" s="21">
        <v>252</v>
      </c>
      <c r="CQ266" s="21">
        <v>0</v>
      </c>
      <c r="CR266" s="21">
        <v>64583</v>
      </c>
      <c r="CS266" s="21">
        <v>50033</v>
      </c>
      <c r="CT266" s="21">
        <v>37789</v>
      </c>
      <c r="CU266" s="21">
        <v>36178</v>
      </c>
      <c r="CV266" s="21">
        <v>27179</v>
      </c>
      <c r="CW266" s="21">
        <v>37203</v>
      </c>
      <c r="CX266" s="21">
        <v>125709</v>
      </c>
      <c r="CY266" s="21">
        <v>127256</v>
      </c>
      <c r="CZ266" s="19">
        <v>145</v>
      </c>
      <c r="DA266" t="s">
        <v>8123</v>
      </c>
      <c r="DB266" t="s">
        <v>9</v>
      </c>
      <c r="DD266">
        <v>16.580750612937699</v>
      </c>
      <c r="DE266">
        <v>20.04629740114073</v>
      </c>
      <c r="DF266">
        <v>3.4655467882030315</v>
      </c>
    </row>
    <row r="267" spans="1:110" x14ac:dyDescent="0.25">
      <c r="A267" t="s">
        <v>687</v>
      </c>
      <c r="B267" t="s">
        <v>3184</v>
      </c>
      <c r="C267" t="s">
        <v>113</v>
      </c>
      <c r="D267" t="s">
        <v>70</v>
      </c>
      <c r="E267" s="17">
        <v>90220</v>
      </c>
      <c r="F267" s="17">
        <v>90991</v>
      </c>
      <c r="G267" s="17">
        <v>91357</v>
      </c>
      <c r="H267" s="17">
        <v>92344</v>
      </c>
      <c r="I267" s="17">
        <v>92658</v>
      </c>
      <c r="J267" s="17">
        <v>93181</v>
      </c>
      <c r="K267" s="17">
        <v>94064</v>
      </c>
      <c r="L267" s="17">
        <v>95043</v>
      </c>
      <c r="M267" s="17">
        <v>96265</v>
      </c>
      <c r="N267" s="17">
        <v>96971</v>
      </c>
      <c r="O267" s="17">
        <v>97534</v>
      </c>
      <c r="P267" s="17">
        <v>98109</v>
      </c>
      <c r="Q267" s="17">
        <v>98556</v>
      </c>
      <c r="R267" s="17">
        <v>98798</v>
      </c>
      <c r="S267" s="17">
        <v>99126</v>
      </c>
      <c r="T267" s="17">
        <v>99116</v>
      </c>
      <c r="U267" s="18">
        <v>48</v>
      </c>
      <c r="V267" s="18">
        <v>42</v>
      </c>
      <c r="W267" s="18">
        <v>53</v>
      </c>
      <c r="X267" s="18">
        <v>65</v>
      </c>
      <c r="Y267" s="18">
        <v>58</v>
      </c>
      <c r="Z267" s="18">
        <v>108</v>
      </c>
      <c r="AA267" s="18">
        <v>241</v>
      </c>
      <c r="AB267" s="18">
        <v>180</v>
      </c>
      <c r="AC267" s="18">
        <v>222</v>
      </c>
      <c r="AD267" s="18">
        <v>338</v>
      </c>
      <c r="AE267" s="18">
        <v>364</v>
      </c>
      <c r="AF267" s="18">
        <v>290</v>
      </c>
      <c r="AG267" s="18">
        <v>312</v>
      </c>
      <c r="AH267" s="18">
        <v>266</v>
      </c>
      <c r="AI267" s="18">
        <v>309</v>
      </c>
      <c r="AJ267" s="18">
        <v>222</v>
      </c>
      <c r="AK267" s="23">
        <v>5.3203280868986917</v>
      </c>
      <c r="AL267" s="23">
        <v>4.6158411271444431</v>
      </c>
      <c r="AM267" s="23">
        <v>5.8014164212922932</v>
      </c>
      <c r="AN267" s="23">
        <v>7.0388980334401801</v>
      </c>
      <c r="AO267" s="23">
        <v>6.2595782339355486</v>
      </c>
      <c r="AP267" s="23">
        <v>11.590345671327846</v>
      </c>
      <c r="AQ267" s="23">
        <v>25.620853886715427</v>
      </c>
      <c r="AR267" s="23">
        <v>18.938796123859728</v>
      </c>
      <c r="AS267" s="23">
        <v>23.061341089700306</v>
      </c>
      <c r="AT267" s="23">
        <v>34.85578162543441</v>
      </c>
      <c r="AU267" s="23">
        <v>37.320319068222368</v>
      </c>
      <c r="AV267" s="23">
        <v>29.558959932320175</v>
      </c>
      <c r="AW267" s="23">
        <v>31.657128941921346</v>
      </c>
      <c r="AX267" s="23">
        <v>26.923621935666716</v>
      </c>
      <c r="AY267" s="23">
        <v>31.172447188426851</v>
      </c>
      <c r="AZ267" s="23">
        <v>22.397998305016344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3</v>
      </c>
      <c r="BJ267" s="20">
        <v>22</v>
      </c>
      <c r="BK267" s="20">
        <v>28</v>
      </c>
      <c r="BL267" s="20">
        <v>25</v>
      </c>
      <c r="BM267" s="20">
        <v>12</v>
      </c>
      <c r="BN267" s="20">
        <v>7</v>
      </c>
      <c r="BO267" s="20">
        <v>1</v>
      </c>
      <c r="BP267" s="20">
        <v>12</v>
      </c>
      <c r="BQ267" s="20">
        <v>34</v>
      </c>
      <c r="BR267" s="20">
        <v>34</v>
      </c>
      <c r="BS267" s="20">
        <v>29</v>
      </c>
      <c r="BT267" s="20">
        <v>11</v>
      </c>
      <c r="BU267" s="20">
        <v>4</v>
      </c>
      <c r="BV267" s="16">
        <v>4886</v>
      </c>
      <c r="BW267" s="16">
        <v>8293</v>
      </c>
      <c r="BX267" s="16">
        <v>7984</v>
      </c>
      <c r="BY267" s="16">
        <v>9322</v>
      </c>
      <c r="BZ267" s="16">
        <v>7590</v>
      </c>
      <c r="CA267" s="16">
        <v>12897</v>
      </c>
      <c r="CB267" s="16">
        <v>5154</v>
      </c>
      <c r="CC267" s="16">
        <v>7630</v>
      </c>
      <c r="CD267" s="16">
        <v>7962</v>
      </c>
      <c r="CE267" s="16">
        <v>9192</v>
      </c>
      <c r="CF267" s="16">
        <v>7460</v>
      </c>
      <c r="CG267" s="16">
        <v>10746</v>
      </c>
      <c r="CH267" s="21">
        <v>15</v>
      </c>
      <c r="CI267" s="21">
        <v>56</v>
      </c>
      <c r="CJ267" s="21">
        <v>62</v>
      </c>
      <c r="CK267" s="21">
        <v>54</v>
      </c>
      <c r="CL267" s="21">
        <v>23</v>
      </c>
      <c r="CM267" s="21">
        <v>11</v>
      </c>
      <c r="CN267" s="21">
        <v>1</v>
      </c>
      <c r="CO267" s="21">
        <v>97</v>
      </c>
      <c r="CP267" s="21">
        <v>125</v>
      </c>
      <c r="CQ267" s="21">
        <v>0</v>
      </c>
      <c r="CR267" s="21">
        <v>10040</v>
      </c>
      <c r="CS267" s="21">
        <v>15923</v>
      </c>
      <c r="CT267" s="21">
        <v>15946</v>
      </c>
      <c r="CU267" s="21">
        <v>18514</v>
      </c>
      <c r="CV267" s="21">
        <v>15050</v>
      </c>
      <c r="CW267" s="21">
        <v>23643</v>
      </c>
      <c r="CX267" s="21">
        <v>50972</v>
      </c>
      <c r="CY267" s="21">
        <v>48144</v>
      </c>
      <c r="CZ267" s="19">
        <v>60</v>
      </c>
      <c r="DA267" t="s">
        <v>8048</v>
      </c>
      <c r="DB267" t="s">
        <v>8480</v>
      </c>
      <c r="DD267">
        <v>20.147889664340312</v>
      </c>
      <c r="DE267">
        <v>24.52326767637134</v>
      </c>
      <c r="DF267">
        <v>4.3753780120310282</v>
      </c>
    </row>
    <row r="268" spans="1:110" x14ac:dyDescent="0.25">
      <c r="A268" t="s">
        <v>1434</v>
      </c>
      <c r="B268" t="s">
        <v>3100</v>
      </c>
      <c r="C268" t="s">
        <v>148</v>
      </c>
      <c r="D268" t="s">
        <v>150</v>
      </c>
      <c r="E268" s="17">
        <v>43201</v>
      </c>
      <c r="F268" s="17">
        <v>43300</v>
      </c>
      <c r="G268" s="17">
        <v>43649</v>
      </c>
      <c r="H268" s="17">
        <v>43997</v>
      </c>
      <c r="I268" s="17">
        <v>44479</v>
      </c>
      <c r="J268" s="17">
        <v>44271</v>
      </c>
      <c r="K268" s="17">
        <v>44639</v>
      </c>
      <c r="L268" s="17">
        <v>44672</v>
      </c>
      <c r="M268" s="17">
        <v>44549</v>
      </c>
      <c r="N268" s="17">
        <v>44049</v>
      </c>
      <c r="O268" s="17">
        <v>43758</v>
      </c>
      <c r="P268" s="17">
        <v>44664</v>
      </c>
      <c r="Q268" s="17">
        <v>44775</v>
      </c>
      <c r="R268" s="17">
        <v>44786</v>
      </c>
      <c r="S268" s="17">
        <v>44737</v>
      </c>
      <c r="T268" s="17">
        <v>44799</v>
      </c>
      <c r="U268" s="18">
        <v>38</v>
      </c>
      <c r="V268" s="18">
        <v>30</v>
      </c>
      <c r="W268" s="18">
        <v>14</v>
      </c>
      <c r="X268" s="18">
        <v>27</v>
      </c>
      <c r="Y268" s="18">
        <v>35</v>
      </c>
      <c r="Z268" s="18">
        <v>49</v>
      </c>
      <c r="AA268" s="18">
        <v>89</v>
      </c>
      <c r="AB268" s="18">
        <v>106</v>
      </c>
      <c r="AC268" s="18">
        <v>78</v>
      </c>
      <c r="AD268" s="18">
        <v>110</v>
      </c>
      <c r="AE268" s="18">
        <v>110</v>
      </c>
      <c r="AF268" s="18">
        <v>117</v>
      </c>
      <c r="AG268" s="18">
        <v>90</v>
      </c>
      <c r="AH268" s="18">
        <v>75</v>
      </c>
      <c r="AI268" s="18">
        <v>69</v>
      </c>
      <c r="AJ268" s="18">
        <v>60</v>
      </c>
      <c r="AK268" s="23">
        <v>8.7960926830397455</v>
      </c>
      <c r="AL268" s="23">
        <v>6.9284064665127021</v>
      </c>
      <c r="AM268" s="23">
        <v>3.2074045224403767</v>
      </c>
      <c r="AN268" s="23">
        <v>6.1367820533218174</v>
      </c>
      <c r="AO268" s="23">
        <v>7.868881944288316</v>
      </c>
      <c r="AP268" s="23">
        <v>11.068193625623998</v>
      </c>
      <c r="AQ268" s="23">
        <v>19.9377226192343</v>
      </c>
      <c r="AR268" s="23">
        <v>23.728510028653297</v>
      </c>
      <c r="AS268" s="23">
        <v>17.508810523244069</v>
      </c>
      <c r="AT268" s="23">
        <v>24.972190061068357</v>
      </c>
      <c r="AU268" s="23">
        <v>25.138260432378082</v>
      </c>
      <c r="AV268" s="23">
        <v>26.195593766792047</v>
      </c>
      <c r="AW268" s="23">
        <v>20.100502512562816</v>
      </c>
      <c r="AX268" s="23">
        <v>16.746304648774171</v>
      </c>
      <c r="AY268" s="23">
        <v>15.423474975970674</v>
      </c>
      <c r="AZ268" s="23">
        <v>13.393156097234312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7</v>
      </c>
      <c r="BK268" s="20">
        <v>9</v>
      </c>
      <c r="BL268" s="20">
        <v>10</v>
      </c>
      <c r="BM268" s="20">
        <v>2</v>
      </c>
      <c r="BN268" s="20">
        <v>6</v>
      </c>
      <c r="BO268" s="20">
        <v>0</v>
      </c>
      <c r="BP268" s="20">
        <v>1</v>
      </c>
      <c r="BQ268" s="20">
        <v>7</v>
      </c>
      <c r="BR268" s="20">
        <v>9</v>
      </c>
      <c r="BS268" s="20">
        <v>6</v>
      </c>
      <c r="BT268" s="20">
        <v>3</v>
      </c>
      <c r="BU268" s="20">
        <v>0</v>
      </c>
      <c r="BV268" s="16">
        <v>2830</v>
      </c>
      <c r="BW268" s="16">
        <v>3077</v>
      </c>
      <c r="BX268" s="16">
        <v>3317</v>
      </c>
      <c r="BY268" s="16">
        <v>4212</v>
      </c>
      <c r="BZ268" s="16">
        <v>3337</v>
      </c>
      <c r="CA268" s="16">
        <v>6661</v>
      </c>
      <c r="CB268" s="16">
        <v>3451</v>
      </c>
      <c r="CC268" s="16">
        <v>2556</v>
      </c>
      <c r="CD268" s="16">
        <v>3019</v>
      </c>
      <c r="CE268" s="16">
        <v>3859</v>
      </c>
      <c r="CF268" s="16">
        <v>3313</v>
      </c>
      <c r="CG268" s="16">
        <v>5167</v>
      </c>
      <c r="CH268" s="21">
        <v>1</v>
      </c>
      <c r="CI268" s="21">
        <v>14</v>
      </c>
      <c r="CJ268" s="21">
        <v>18</v>
      </c>
      <c r="CK268" s="21">
        <v>16</v>
      </c>
      <c r="CL268" s="21">
        <v>5</v>
      </c>
      <c r="CM268" s="21">
        <v>6</v>
      </c>
      <c r="CN268" s="21">
        <v>0</v>
      </c>
      <c r="CO268" s="21">
        <v>34</v>
      </c>
      <c r="CP268" s="21">
        <v>26</v>
      </c>
      <c r="CQ268" s="21">
        <v>0</v>
      </c>
      <c r="CR268" s="21">
        <v>6281</v>
      </c>
      <c r="CS268" s="21">
        <v>5633</v>
      </c>
      <c r="CT268" s="21">
        <v>6336</v>
      </c>
      <c r="CU268" s="21">
        <v>8071</v>
      </c>
      <c r="CV268" s="21">
        <v>6650</v>
      </c>
      <c r="CW268" s="21">
        <v>11828</v>
      </c>
      <c r="CX268" s="21">
        <v>23434</v>
      </c>
      <c r="CY268" s="21">
        <v>21365</v>
      </c>
      <c r="CZ268" s="19">
        <v>268</v>
      </c>
      <c r="DA268" t="s">
        <v>8246</v>
      </c>
      <c r="DB268" t="s">
        <v>8481</v>
      </c>
      <c r="DD268">
        <v>15.913877837584836</v>
      </c>
      <c r="DE268">
        <v>11.09499018520099</v>
      </c>
      <c r="DF268">
        <v>-4.8188876523838466</v>
      </c>
    </row>
    <row r="269" spans="1:110" x14ac:dyDescent="0.25">
      <c r="A269" t="s">
        <v>1602</v>
      </c>
      <c r="B269" t="s">
        <v>3210</v>
      </c>
      <c r="C269" t="s">
        <v>3362</v>
      </c>
      <c r="D269" t="s">
        <v>199</v>
      </c>
      <c r="E269" s="17">
        <v>161908</v>
      </c>
      <c r="F269" s="17">
        <v>162358</v>
      </c>
      <c r="G269" s="17">
        <v>162312</v>
      </c>
      <c r="H269" s="17">
        <v>162489</v>
      </c>
      <c r="I269" s="17">
        <v>162942</v>
      </c>
      <c r="J269" s="17">
        <v>163204</v>
      </c>
      <c r="K269" s="17">
        <v>164012</v>
      </c>
      <c r="L269" s="17">
        <v>164702</v>
      </c>
      <c r="M269" s="17">
        <v>165543</v>
      </c>
      <c r="N269" s="17">
        <v>166510</v>
      </c>
      <c r="O269" s="17">
        <v>167295</v>
      </c>
      <c r="P269" s="17">
        <v>168605</v>
      </c>
      <c r="Q269" s="17">
        <v>169175</v>
      </c>
      <c r="R269" s="17">
        <v>170144</v>
      </c>
      <c r="S269" s="17">
        <v>171094</v>
      </c>
      <c r="T269" s="17">
        <v>172518</v>
      </c>
      <c r="U269" s="18">
        <v>102</v>
      </c>
      <c r="V269" s="18">
        <v>131</v>
      </c>
      <c r="W269" s="18">
        <v>99</v>
      </c>
      <c r="X269" s="18">
        <v>158</v>
      </c>
      <c r="Y269" s="18">
        <v>166</v>
      </c>
      <c r="Z269" s="18">
        <v>236</v>
      </c>
      <c r="AA269" s="18">
        <v>378</v>
      </c>
      <c r="AB269" s="18">
        <v>373</v>
      </c>
      <c r="AC269" s="18">
        <v>380</v>
      </c>
      <c r="AD269" s="18">
        <v>458</v>
      </c>
      <c r="AE269" s="18">
        <v>405</v>
      </c>
      <c r="AF269" s="18">
        <v>424</v>
      </c>
      <c r="AG269" s="18">
        <v>388</v>
      </c>
      <c r="AH269" s="18">
        <v>364</v>
      </c>
      <c r="AI269" s="18">
        <v>355</v>
      </c>
      <c r="AJ269" s="18">
        <v>290</v>
      </c>
      <c r="AK269" s="23">
        <v>6.2998740025199496</v>
      </c>
      <c r="AL269" s="23">
        <v>8.0685891671491401</v>
      </c>
      <c r="AM269" s="23">
        <v>6.0993641874907585</v>
      </c>
      <c r="AN269" s="23">
        <v>9.7237351451482859</v>
      </c>
      <c r="AO269" s="23">
        <v>10.187674141719139</v>
      </c>
      <c r="AP269" s="23">
        <v>14.46042989142423</v>
      </c>
      <c r="AQ269" s="23">
        <v>23.047094115064748</v>
      </c>
      <c r="AR269" s="23">
        <v>22.646962392684969</v>
      </c>
      <c r="AS269" s="23">
        <v>22.954760998652915</v>
      </c>
      <c r="AT269" s="23">
        <v>27.505855504173926</v>
      </c>
      <c r="AU269" s="23">
        <v>24.208733076302337</v>
      </c>
      <c r="AV269" s="23">
        <v>25.147534177515492</v>
      </c>
      <c r="AW269" s="23">
        <v>22.934830796512486</v>
      </c>
      <c r="AX269" s="23">
        <v>21.393643031784841</v>
      </c>
      <c r="AY269" s="23">
        <v>20.748828129566206</v>
      </c>
      <c r="AZ269" s="23">
        <v>16.80984013262384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2</v>
      </c>
      <c r="BI269" s="20">
        <v>2</v>
      </c>
      <c r="BJ269" s="20">
        <v>24</v>
      </c>
      <c r="BK269" s="20">
        <v>55</v>
      </c>
      <c r="BL269" s="20">
        <v>37</v>
      </c>
      <c r="BM269" s="20">
        <v>21</v>
      </c>
      <c r="BN269" s="20">
        <v>12</v>
      </c>
      <c r="BO269" s="20">
        <v>0</v>
      </c>
      <c r="BP269" s="20">
        <v>8</v>
      </c>
      <c r="BQ269" s="20">
        <v>31</v>
      </c>
      <c r="BR269" s="20">
        <v>36</v>
      </c>
      <c r="BS269" s="20">
        <v>43</v>
      </c>
      <c r="BT269" s="20">
        <v>13</v>
      </c>
      <c r="BU269" s="20">
        <v>6</v>
      </c>
      <c r="BV269" s="16">
        <v>9662</v>
      </c>
      <c r="BW269" s="16">
        <v>15942</v>
      </c>
      <c r="BX269" s="16">
        <v>14443</v>
      </c>
      <c r="BY269" s="16">
        <v>15886</v>
      </c>
      <c r="BZ269" s="16">
        <v>12598</v>
      </c>
      <c r="CA269" s="16">
        <v>20217</v>
      </c>
      <c r="CB269" s="16">
        <v>10002</v>
      </c>
      <c r="CC269" s="16">
        <v>15443</v>
      </c>
      <c r="CD269" s="16">
        <v>14361</v>
      </c>
      <c r="CE269" s="16">
        <v>15555</v>
      </c>
      <c r="CF269" s="16">
        <v>12194</v>
      </c>
      <c r="CG269" s="16">
        <v>16215</v>
      </c>
      <c r="CH269" s="21">
        <v>10</v>
      </c>
      <c r="CI269" s="21">
        <v>55</v>
      </c>
      <c r="CJ269" s="21">
        <v>91</v>
      </c>
      <c r="CK269" s="21">
        <v>80</v>
      </c>
      <c r="CL269" s="21">
        <v>34</v>
      </c>
      <c r="CM269" s="21">
        <v>18</v>
      </c>
      <c r="CN269" s="21">
        <v>2</v>
      </c>
      <c r="CO269" s="21">
        <v>153</v>
      </c>
      <c r="CP269" s="21">
        <v>137</v>
      </c>
      <c r="CQ269" s="21">
        <v>0</v>
      </c>
      <c r="CR269" s="21">
        <v>19664</v>
      </c>
      <c r="CS269" s="21">
        <v>31385</v>
      </c>
      <c r="CT269" s="21">
        <v>28804</v>
      </c>
      <c r="CU269" s="21">
        <v>31441</v>
      </c>
      <c r="CV269" s="21">
        <v>24792</v>
      </c>
      <c r="CW269" s="21">
        <v>36432</v>
      </c>
      <c r="CX269" s="21">
        <v>88748</v>
      </c>
      <c r="CY269" s="21">
        <v>83770</v>
      </c>
      <c r="CZ269" s="19">
        <v>182</v>
      </c>
      <c r="DA269" t="s">
        <v>8160</v>
      </c>
      <c r="DB269" t="s">
        <v>9</v>
      </c>
      <c r="DD269">
        <v>18.264295093708963</v>
      </c>
      <c r="DE269">
        <v>15.436967593635913</v>
      </c>
      <c r="DF269">
        <v>-2.82732750007305</v>
      </c>
    </row>
    <row r="270" spans="1:110" x14ac:dyDescent="0.25">
      <c r="A270" t="s">
        <v>1932</v>
      </c>
      <c r="B270" t="s">
        <v>3143</v>
      </c>
      <c r="C270" t="s">
        <v>1083</v>
      </c>
      <c r="D270" t="s">
        <v>278</v>
      </c>
      <c r="E270" s="17">
        <v>111165</v>
      </c>
      <c r="F270" s="17">
        <v>111069</v>
      </c>
      <c r="G270" s="17">
        <v>112406</v>
      </c>
      <c r="H270" s="17">
        <v>115693</v>
      </c>
      <c r="I270" s="17">
        <v>117419</v>
      </c>
      <c r="J270" s="17">
        <v>121035</v>
      </c>
      <c r="K270" s="17">
        <v>120205</v>
      </c>
      <c r="L270" s="17">
        <v>119395</v>
      </c>
      <c r="M270" s="17">
        <v>118655</v>
      </c>
      <c r="N270" s="17">
        <v>118588</v>
      </c>
      <c r="O270" s="17">
        <v>120234</v>
      </c>
      <c r="P270" s="17">
        <v>122032</v>
      </c>
      <c r="Q270" s="17">
        <v>123549</v>
      </c>
      <c r="R270" s="17">
        <v>125377</v>
      </c>
      <c r="S270" s="17">
        <v>128011</v>
      </c>
      <c r="T270" s="17">
        <v>129420</v>
      </c>
      <c r="U270" s="18">
        <v>80</v>
      </c>
      <c r="V270" s="18">
        <v>38</v>
      </c>
      <c r="W270" s="18">
        <v>68</v>
      </c>
      <c r="X270" s="18">
        <v>55</v>
      </c>
      <c r="Y270" s="18">
        <v>96</v>
      </c>
      <c r="Z270" s="18">
        <v>157</v>
      </c>
      <c r="AA270" s="18">
        <v>246</v>
      </c>
      <c r="AB270" s="18">
        <v>231</v>
      </c>
      <c r="AC270" s="18">
        <v>242</v>
      </c>
      <c r="AD270" s="18">
        <v>313</v>
      </c>
      <c r="AE270" s="18">
        <v>311</v>
      </c>
      <c r="AF270" s="18">
        <v>272</v>
      </c>
      <c r="AG270" s="18">
        <v>281</v>
      </c>
      <c r="AH270" s="18">
        <v>226</v>
      </c>
      <c r="AI270" s="18">
        <v>258</v>
      </c>
      <c r="AJ270" s="18">
        <v>200</v>
      </c>
      <c r="AK270" s="23">
        <v>7.1965096927989922</v>
      </c>
      <c r="AL270" s="23">
        <v>3.4212966714384754</v>
      </c>
      <c r="AM270" s="23">
        <v>6.049499137056741</v>
      </c>
      <c r="AN270" s="23">
        <v>4.7539609137977239</v>
      </c>
      <c r="AO270" s="23">
        <v>8.1758488830598122</v>
      </c>
      <c r="AP270" s="23">
        <v>12.971454537943572</v>
      </c>
      <c r="AQ270" s="23">
        <v>20.465038891893016</v>
      </c>
      <c r="AR270" s="23">
        <v>19.347543866996105</v>
      </c>
      <c r="AS270" s="23">
        <v>20.395263579284482</v>
      </c>
      <c r="AT270" s="23">
        <v>26.393901575201536</v>
      </c>
      <c r="AU270" s="23">
        <v>25.866227522996823</v>
      </c>
      <c r="AV270" s="23">
        <v>22.289235610331716</v>
      </c>
      <c r="AW270" s="23">
        <v>22.744012497065942</v>
      </c>
      <c r="AX270" s="23">
        <v>18.025634685787665</v>
      </c>
      <c r="AY270" s="23">
        <v>20.154517971111858</v>
      </c>
      <c r="AZ270" s="23">
        <v>15.453562046051616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4</v>
      </c>
      <c r="BJ270" s="20">
        <v>20</v>
      </c>
      <c r="BK270" s="20">
        <v>26</v>
      </c>
      <c r="BL270" s="20">
        <v>24</v>
      </c>
      <c r="BM270" s="20">
        <v>6</v>
      </c>
      <c r="BN270" s="20">
        <v>7</v>
      </c>
      <c r="BO270" s="20">
        <v>0</v>
      </c>
      <c r="BP270" s="20">
        <v>5</v>
      </c>
      <c r="BQ270" s="20">
        <v>38</v>
      </c>
      <c r="BR270" s="20">
        <v>33</v>
      </c>
      <c r="BS270" s="20">
        <v>27</v>
      </c>
      <c r="BT270" s="20">
        <v>9</v>
      </c>
      <c r="BU270" s="20">
        <v>1</v>
      </c>
      <c r="BV270" s="16">
        <v>16167</v>
      </c>
      <c r="BW270" s="16">
        <v>13857</v>
      </c>
      <c r="BX270" s="16">
        <v>9279</v>
      </c>
      <c r="BY270" s="16">
        <v>8198</v>
      </c>
      <c r="BZ270" s="16">
        <v>6397</v>
      </c>
      <c r="CA270" s="16">
        <v>10045</v>
      </c>
      <c r="CB270" s="16">
        <v>17344</v>
      </c>
      <c r="CC270" s="16">
        <v>15570</v>
      </c>
      <c r="CD270" s="16">
        <v>9968</v>
      </c>
      <c r="CE270" s="16">
        <v>8316</v>
      </c>
      <c r="CF270" s="16">
        <v>6149</v>
      </c>
      <c r="CG270" s="16">
        <v>8130</v>
      </c>
      <c r="CH270" s="21">
        <v>9</v>
      </c>
      <c r="CI270" s="21">
        <v>58</v>
      </c>
      <c r="CJ270" s="21">
        <v>59</v>
      </c>
      <c r="CK270" s="21">
        <v>51</v>
      </c>
      <c r="CL270" s="21">
        <v>15</v>
      </c>
      <c r="CM270" s="21">
        <v>8</v>
      </c>
      <c r="CN270" s="21">
        <v>0</v>
      </c>
      <c r="CO270" s="21">
        <v>87</v>
      </c>
      <c r="CP270" s="21">
        <v>113</v>
      </c>
      <c r="CQ270" s="21">
        <v>0</v>
      </c>
      <c r="CR270" s="21">
        <v>33511</v>
      </c>
      <c r="CS270" s="21">
        <v>29427</v>
      </c>
      <c r="CT270" s="21">
        <v>19247</v>
      </c>
      <c r="CU270" s="21">
        <v>16514</v>
      </c>
      <c r="CV270" s="21">
        <v>12546</v>
      </c>
      <c r="CW270" s="21">
        <v>18175</v>
      </c>
      <c r="CX270" s="21">
        <v>63943</v>
      </c>
      <c r="CY270" s="21">
        <v>65477</v>
      </c>
      <c r="CZ270" s="19">
        <v>220</v>
      </c>
      <c r="DA270" t="s">
        <v>8198</v>
      </c>
      <c r="DB270" t="s">
        <v>9</v>
      </c>
      <c r="DD270">
        <v>13.287108450295523</v>
      </c>
      <c r="DE270">
        <v>17.67198911530582</v>
      </c>
      <c r="DF270">
        <v>4.3848806650102965</v>
      </c>
    </row>
    <row r="271" spans="1:110" x14ac:dyDescent="0.25">
      <c r="A271" t="s">
        <v>2239</v>
      </c>
      <c r="B271" t="s">
        <v>3326</v>
      </c>
      <c r="C271" t="s">
        <v>491</v>
      </c>
      <c r="D271" t="s">
        <v>491</v>
      </c>
      <c r="E271" s="17">
        <v>86476</v>
      </c>
      <c r="F271" s="17">
        <v>86981</v>
      </c>
      <c r="G271" s="17">
        <v>87996</v>
      </c>
      <c r="H271" s="17">
        <v>88827</v>
      </c>
      <c r="I271" s="17">
        <v>90126</v>
      </c>
      <c r="J271" s="17">
        <v>90963</v>
      </c>
      <c r="K271" s="17">
        <v>92085</v>
      </c>
      <c r="L271" s="17">
        <v>93624</v>
      </c>
      <c r="M271" s="17">
        <v>95210</v>
      </c>
      <c r="N271" s="17">
        <v>95983</v>
      </c>
      <c r="O271" s="17">
        <v>96713</v>
      </c>
      <c r="P271" s="17">
        <v>97509</v>
      </c>
      <c r="Q271" s="17">
        <v>98021</v>
      </c>
      <c r="R271" s="17">
        <v>98378</v>
      </c>
      <c r="S271" s="17">
        <v>99000</v>
      </c>
      <c r="T271" s="17">
        <v>99015</v>
      </c>
      <c r="U271" s="18">
        <v>76</v>
      </c>
      <c r="V271" s="18">
        <v>47</v>
      </c>
      <c r="W271" s="18">
        <v>56</v>
      </c>
      <c r="X271" s="18">
        <v>73</v>
      </c>
      <c r="Y271" s="18">
        <v>75</v>
      </c>
      <c r="Z271" s="18">
        <v>138</v>
      </c>
      <c r="AA271" s="18">
        <v>204</v>
      </c>
      <c r="AB271" s="18">
        <v>218</v>
      </c>
      <c r="AC271" s="18">
        <v>197</v>
      </c>
      <c r="AD271" s="18">
        <v>306</v>
      </c>
      <c r="AE271" s="18">
        <v>319</v>
      </c>
      <c r="AF271" s="18">
        <v>340</v>
      </c>
      <c r="AG271" s="18">
        <v>233</v>
      </c>
      <c r="AH271" s="18">
        <v>215</v>
      </c>
      <c r="AI271" s="18">
        <v>214</v>
      </c>
      <c r="AJ271" s="18">
        <v>151</v>
      </c>
      <c r="AK271" s="23">
        <v>8.788565613580646</v>
      </c>
      <c r="AL271" s="23">
        <v>5.4034789206838276</v>
      </c>
      <c r="AM271" s="23">
        <v>6.3639256329833174</v>
      </c>
      <c r="AN271" s="23">
        <v>8.2182219370236531</v>
      </c>
      <c r="AO271" s="23">
        <v>8.3216829771653025</v>
      </c>
      <c r="AP271" s="23">
        <v>15.171003594868244</v>
      </c>
      <c r="AQ271" s="23">
        <v>22.153445186512464</v>
      </c>
      <c r="AR271" s="23">
        <v>23.284627873194907</v>
      </c>
      <c r="AS271" s="23">
        <v>20.691103875643318</v>
      </c>
      <c r="AT271" s="23">
        <v>31.880645530979447</v>
      </c>
      <c r="AU271" s="23">
        <v>32.984190336356022</v>
      </c>
      <c r="AV271" s="23">
        <v>34.868576233988655</v>
      </c>
      <c r="AW271" s="23">
        <v>23.770416543393765</v>
      </c>
      <c r="AX271" s="23">
        <v>21.854479660086604</v>
      </c>
      <c r="AY271" s="23">
        <v>21.616161616161616</v>
      </c>
      <c r="AZ271" s="23">
        <v>15.250214613947383</v>
      </c>
      <c r="BA271" s="20">
        <v>0</v>
      </c>
      <c r="BB271" s="20">
        <v>0</v>
      </c>
      <c r="BC271" s="20">
        <v>0</v>
      </c>
      <c r="BD271" s="20">
        <v>0</v>
      </c>
      <c r="BE271" s="20">
        <v>1</v>
      </c>
      <c r="BF271" s="20">
        <v>0</v>
      </c>
      <c r="BG271" s="20">
        <v>0</v>
      </c>
      <c r="BH271" s="20">
        <v>1</v>
      </c>
      <c r="BI271" s="20">
        <v>2</v>
      </c>
      <c r="BJ271" s="20">
        <v>18</v>
      </c>
      <c r="BK271" s="20">
        <v>13</v>
      </c>
      <c r="BL271" s="20">
        <v>15</v>
      </c>
      <c r="BM271" s="20">
        <v>18</v>
      </c>
      <c r="BN271" s="20">
        <v>5</v>
      </c>
      <c r="BO271" s="20">
        <v>0</v>
      </c>
      <c r="BP271" s="20">
        <v>4</v>
      </c>
      <c r="BQ271" s="20">
        <v>18</v>
      </c>
      <c r="BR271" s="20">
        <v>16</v>
      </c>
      <c r="BS271" s="20">
        <v>23</v>
      </c>
      <c r="BT271" s="20">
        <v>13</v>
      </c>
      <c r="BU271" s="20">
        <v>4</v>
      </c>
      <c r="BV271" s="16">
        <v>4420</v>
      </c>
      <c r="BW271" s="16">
        <v>6165</v>
      </c>
      <c r="BX271" s="16">
        <v>6648</v>
      </c>
      <c r="BY271" s="16">
        <v>8936</v>
      </c>
      <c r="BZ271" s="16">
        <v>8611</v>
      </c>
      <c r="CA271" s="16">
        <v>16215</v>
      </c>
      <c r="CB271" s="16">
        <v>4797</v>
      </c>
      <c r="CC271" s="16">
        <v>6435</v>
      </c>
      <c r="CD271" s="16">
        <v>6001</v>
      </c>
      <c r="CE271" s="16">
        <v>8583</v>
      </c>
      <c r="CF271" s="16">
        <v>8229</v>
      </c>
      <c r="CG271" s="16">
        <v>13975</v>
      </c>
      <c r="CH271" s="21">
        <v>6</v>
      </c>
      <c r="CI271" s="21">
        <v>36</v>
      </c>
      <c r="CJ271" s="21">
        <v>29</v>
      </c>
      <c r="CK271" s="21">
        <v>39</v>
      </c>
      <c r="CL271" s="21">
        <v>31</v>
      </c>
      <c r="CM271" s="21">
        <v>9</v>
      </c>
      <c r="CN271" s="21">
        <v>1</v>
      </c>
      <c r="CO271" s="21">
        <v>72</v>
      </c>
      <c r="CP271" s="21">
        <v>78</v>
      </c>
      <c r="CQ271" s="21">
        <v>1</v>
      </c>
      <c r="CR271" s="21">
        <v>9217</v>
      </c>
      <c r="CS271" s="21">
        <v>12600</v>
      </c>
      <c r="CT271" s="21">
        <v>12649</v>
      </c>
      <c r="CU271" s="21">
        <v>17519</v>
      </c>
      <c r="CV271" s="21">
        <v>16840</v>
      </c>
      <c r="CW271" s="21">
        <v>30190</v>
      </c>
      <c r="CX271" s="21">
        <v>50995</v>
      </c>
      <c r="CY271" s="21">
        <v>48020</v>
      </c>
      <c r="CZ271" s="19">
        <v>225</v>
      </c>
      <c r="DA271" t="s">
        <v>8203</v>
      </c>
      <c r="DB271" t="s">
        <v>9</v>
      </c>
      <c r="DD271">
        <v>14.993752603082051</v>
      </c>
      <c r="DE271">
        <v>15.295617217374252</v>
      </c>
      <c r="DF271">
        <v>0.30186461429220124</v>
      </c>
    </row>
    <row r="272" spans="1:110" x14ac:dyDescent="0.25">
      <c r="A272" t="s">
        <v>205</v>
      </c>
      <c r="B272" t="s">
        <v>3086</v>
      </c>
      <c r="C272" t="s">
        <v>197</v>
      </c>
      <c r="D272" t="s">
        <v>199</v>
      </c>
      <c r="E272" s="17">
        <v>65803</v>
      </c>
      <c r="F272" s="17">
        <v>66392</v>
      </c>
      <c r="G272" s="17">
        <v>66328</v>
      </c>
      <c r="H272" s="17">
        <v>66534</v>
      </c>
      <c r="I272" s="17">
        <v>66683</v>
      </c>
      <c r="J272" s="17">
        <v>66933</v>
      </c>
      <c r="K272" s="17">
        <v>67592</v>
      </c>
      <c r="L272" s="17">
        <v>67926</v>
      </c>
      <c r="M272" s="17">
        <v>68326</v>
      </c>
      <c r="N272" s="17">
        <v>68694</v>
      </c>
      <c r="O272" s="17">
        <v>68841</v>
      </c>
      <c r="P272" s="17">
        <v>69061</v>
      </c>
      <c r="Q272" s="17">
        <v>69062</v>
      </c>
      <c r="R272" s="17">
        <v>69310</v>
      </c>
      <c r="S272" s="17">
        <v>69038</v>
      </c>
      <c r="T272" s="17">
        <v>69271</v>
      </c>
      <c r="U272" s="18">
        <v>73</v>
      </c>
      <c r="V272" s="18">
        <v>97</v>
      </c>
      <c r="W272" s="18">
        <v>93</v>
      </c>
      <c r="X272" s="18">
        <v>84</v>
      </c>
      <c r="Y272" s="18">
        <v>81</v>
      </c>
      <c r="Z272" s="18">
        <v>90</v>
      </c>
      <c r="AA272" s="18">
        <v>155</v>
      </c>
      <c r="AB272" s="18">
        <v>156</v>
      </c>
      <c r="AC272" s="18">
        <v>166</v>
      </c>
      <c r="AD272" s="18">
        <v>189</v>
      </c>
      <c r="AE272" s="18">
        <v>204</v>
      </c>
      <c r="AF272" s="18">
        <v>180</v>
      </c>
      <c r="AG272" s="18">
        <v>185</v>
      </c>
      <c r="AH272" s="18">
        <v>169</v>
      </c>
      <c r="AI272" s="18">
        <v>156</v>
      </c>
      <c r="AJ272" s="18">
        <v>132</v>
      </c>
      <c r="AK272" s="23">
        <v>11.093719131346596</v>
      </c>
      <c r="AL272" s="23">
        <v>14.610193999277021</v>
      </c>
      <c r="AM272" s="23">
        <v>14.021227837414065</v>
      </c>
      <c r="AN272" s="23">
        <v>12.625123996753539</v>
      </c>
      <c r="AO272" s="23">
        <v>12.147023979125112</v>
      </c>
      <c r="AP272" s="23">
        <v>13.44628210299852</v>
      </c>
      <c r="AQ272" s="23">
        <v>22.931707894425376</v>
      </c>
      <c r="AR272" s="23">
        <v>22.966169066336896</v>
      </c>
      <c r="AS272" s="23">
        <v>24.295290226268186</v>
      </c>
      <c r="AT272" s="23">
        <v>27.513319940606166</v>
      </c>
      <c r="AU272" s="23">
        <v>29.633503290190436</v>
      </c>
      <c r="AV272" s="23">
        <v>26.063914510360405</v>
      </c>
      <c r="AW272" s="23">
        <v>26.787524253569259</v>
      </c>
      <c r="AX272" s="23">
        <v>24.383205886596453</v>
      </c>
      <c r="AY272" s="23">
        <v>22.596251339841825</v>
      </c>
      <c r="AZ272" s="23">
        <v>19.055593249700454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2</v>
      </c>
      <c r="BI272" s="20">
        <v>3</v>
      </c>
      <c r="BJ272" s="20">
        <v>21</v>
      </c>
      <c r="BK272" s="20">
        <v>25</v>
      </c>
      <c r="BL272" s="20">
        <v>5</v>
      </c>
      <c r="BM272" s="20">
        <v>9</v>
      </c>
      <c r="BN272" s="20">
        <v>5</v>
      </c>
      <c r="BO272" s="20">
        <v>0</v>
      </c>
      <c r="BP272" s="20">
        <v>2</v>
      </c>
      <c r="BQ272" s="20">
        <v>16</v>
      </c>
      <c r="BR272" s="20">
        <v>19</v>
      </c>
      <c r="BS272" s="20">
        <v>15</v>
      </c>
      <c r="BT272" s="20">
        <v>6</v>
      </c>
      <c r="BU272" s="20">
        <v>4</v>
      </c>
      <c r="BV272" s="16">
        <v>3404</v>
      </c>
      <c r="BW272" s="16">
        <v>6275</v>
      </c>
      <c r="BX272" s="16">
        <v>5560</v>
      </c>
      <c r="BY272" s="16">
        <v>6069</v>
      </c>
      <c r="BZ272" s="16">
        <v>5483</v>
      </c>
      <c r="CA272" s="16">
        <v>8635</v>
      </c>
      <c r="CB272" s="16">
        <v>3510</v>
      </c>
      <c r="CC272" s="16">
        <v>6082</v>
      </c>
      <c r="CD272" s="16">
        <v>5627</v>
      </c>
      <c r="CE272" s="16">
        <v>5851</v>
      </c>
      <c r="CF272" s="16">
        <v>5266</v>
      </c>
      <c r="CG272" s="16">
        <v>7509</v>
      </c>
      <c r="CH272" s="21">
        <v>5</v>
      </c>
      <c r="CI272" s="21">
        <v>37</v>
      </c>
      <c r="CJ272" s="21">
        <v>44</v>
      </c>
      <c r="CK272" s="21">
        <v>20</v>
      </c>
      <c r="CL272" s="21">
        <v>15</v>
      </c>
      <c r="CM272" s="21">
        <v>9</v>
      </c>
      <c r="CN272" s="21">
        <v>2</v>
      </c>
      <c r="CO272" s="21">
        <v>70</v>
      </c>
      <c r="CP272" s="21">
        <v>62</v>
      </c>
      <c r="CQ272" s="21">
        <v>0</v>
      </c>
      <c r="CR272" s="21">
        <v>6914</v>
      </c>
      <c r="CS272" s="21">
        <v>12357</v>
      </c>
      <c r="CT272" s="21">
        <v>11187</v>
      </c>
      <c r="CU272" s="21">
        <v>11920</v>
      </c>
      <c r="CV272" s="21">
        <v>10749</v>
      </c>
      <c r="CW272" s="21">
        <v>16144</v>
      </c>
      <c r="CX272" s="21">
        <v>35426</v>
      </c>
      <c r="CY272" s="21">
        <v>33845</v>
      </c>
      <c r="CZ272" s="19">
        <v>126</v>
      </c>
      <c r="DA272" t="s">
        <v>8104</v>
      </c>
      <c r="DB272" t="s">
        <v>9</v>
      </c>
      <c r="DD272">
        <v>20.682523267838675</v>
      </c>
      <c r="DE272">
        <v>17.50127025348614</v>
      </c>
      <c r="DF272">
        <v>-3.181253014352535</v>
      </c>
    </row>
    <row r="273" spans="1:110" x14ac:dyDescent="0.25">
      <c r="A273" t="s">
        <v>1961</v>
      </c>
      <c r="B273" t="s">
        <v>2953</v>
      </c>
      <c r="C273" t="s">
        <v>58</v>
      </c>
      <c r="D273" t="s">
        <v>51</v>
      </c>
      <c r="E273" s="17">
        <v>118009</v>
      </c>
      <c r="F273" s="17">
        <v>119009</v>
      </c>
      <c r="G273" s="17">
        <v>120048</v>
      </c>
      <c r="H273" s="17">
        <v>121754</v>
      </c>
      <c r="I273" s="17">
        <v>123910</v>
      </c>
      <c r="J273" s="17">
        <v>127059</v>
      </c>
      <c r="K273" s="17">
        <v>129414</v>
      </c>
      <c r="L273" s="17">
        <v>131457</v>
      </c>
      <c r="M273" s="17">
        <v>134228</v>
      </c>
      <c r="N273" s="17">
        <v>136440</v>
      </c>
      <c r="O273" s="17">
        <v>138352</v>
      </c>
      <c r="P273" s="17">
        <v>140416</v>
      </c>
      <c r="Q273" s="17">
        <v>141378</v>
      </c>
      <c r="R273" s="17">
        <v>142582</v>
      </c>
      <c r="S273" s="17">
        <v>143854</v>
      </c>
      <c r="T273" s="17">
        <v>146265</v>
      </c>
      <c r="U273" s="18">
        <v>111</v>
      </c>
      <c r="V273" s="18">
        <v>96</v>
      </c>
      <c r="W273" s="18">
        <v>99</v>
      </c>
      <c r="X273" s="18">
        <v>120</v>
      </c>
      <c r="Y273" s="18">
        <v>174</v>
      </c>
      <c r="Z273" s="18">
        <v>280</v>
      </c>
      <c r="AA273" s="18">
        <v>356</v>
      </c>
      <c r="AB273" s="18">
        <v>383</v>
      </c>
      <c r="AC273" s="18">
        <v>391</v>
      </c>
      <c r="AD273" s="18">
        <v>483</v>
      </c>
      <c r="AE273" s="18">
        <v>466</v>
      </c>
      <c r="AF273" s="18">
        <v>418</v>
      </c>
      <c r="AG273" s="18">
        <v>370</v>
      </c>
      <c r="AH273" s="18">
        <v>421</v>
      </c>
      <c r="AI273" s="18">
        <v>364</v>
      </c>
      <c r="AJ273" s="18">
        <v>274</v>
      </c>
      <c r="AK273" s="23">
        <v>9.4060622494894446</v>
      </c>
      <c r="AL273" s="23">
        <v>8.0666168104933238</v>
      </c>
      <c r="AM273" s="23">
        <v>8.2467013194722121</v>
      </c>
      <c r="AN273" s="23">
        <v>9.8559390245905689</v>
      </c>
      <c r="AO273" s="23">
        <v>14.042450165442661</v>
      </c>
      <c r="AP273" s="23">
        <v>22.037006430083661</v>
      </c>
      <c r="AQ273" s="23">
        <v>27.508615760273234</v>
      </c>
      <c r="AR273" s="23">
        <v>29.135002320150317</v>
      </c>
      <c r="AS273" s="23">
        <v>29.129540781357093</v>
      </c>
      <c r="AT273" s="23">
        <v>35.400175901495167</v>
      </c>
      <c r="AU273" s="23">
        <v>33.682201919740947</v>
      </c>
      <c r="AV273" s="23">
        <v>29.768687329079306</v>
      </c>
      <c r="AW273" s="23">
        <v>26.170974267566383</v>
      </c>
      <c r="AX273" s="23">
        <v>29.526868749210983</v>
      </c>
      <c r="AY273" s="23">
        <v>25.303432646989307</v>
      </c>
      <c r="AZ273" s="23">
        <v>18.733121389259221</v>
      </c>
      <c r="BA273" s="20">
        <v>0</v>
      </c>
      <c r="BB273" s="20">
        <v>0</v>
      </c>
      <c r="BC273" s="20">
        <v>0</v>
      </c>
      <c r="BD273" s="20">
        <v>1</v>
      </c>
      <c r="BE273" s="20">
        <v>0</v>
      </c>
      <c r="BF273" s="20">
        <v>0</v>
      </c>
      <c r="BG273" s="20">
        <v>0</v>
      </c>
      <c r="BH273" s="20">
        <v>2</v>
      </c>
      <c r="BI273" s="20">
        <v>5</v>
      </c>
      <c r="BJ273" s="20">
        <v>34</v>
      </c>
      <c r="BK273" s="20">
        <v>41</v>
      </c>
      <c r="BL273" s="20">
        <v>24</v>
      </c>
      <c r="BM273" s="20">
        <v>13</v>
      </c>
      <c r="BN273" s="20">
        <v>6</v>
      </c>
      <c r="BO273" s="20">
        <v>2</v>
      </c>
      <c r="BP273" s="20">
        <v>8</v>
      </c>
      <c r="BQ273" s="20">
        <v>33</v>
      </c>
      <c r="BR273" s="20">
        <v>51</v>
      </c>
      <c r="BS273" s="20">
        <v>35</v>
      </c>
      <c r="BT273" s="20">
        <v>11</v>
      </c>
      <c r="BU273" s="20">
        <v>8</v>
      </c>
      <c r="BV273" s="16">
        <v>7637</v>
      </c>
      <c r="BW273" s="16">
        <v>15035</v>
      </c>
      <c r="BX273" s="16">
        <v>13062</v>
      </c>
      <c r="BY273" s="16">
        <v>12805</v>
      </c>
      <c r="BZ273" s="16">
        <v>10099</v>
      </c>
      <c r="CA273" s="16">
        <v>15162</v>
      </c>
      <c r="CB273" s="16">
        <v>8260</v>
      </c>
      <c r="CC273" s="16">
        <v>15523</v>
      </c>
      <c r="CD273" s="16">
        <v>13785</v>
      </c>
      <c r="CE273" s="16">
        <v>12709</v>
      </c>
      <c r="CF273" s="16">
        <v>9463</v>
      </c>
      <c r="CG273" s="16">
        <v>12725</v>
      </c>
      <c r="CH273" s="21">
        <v>13</v>
      </c>
      <c r="CI273" s="21">
        <v>67</v>
      </c>
      <c r="CJ273" s="21">
        <v>93</v>
      </c>
      <c r="CK273" s="21">
        <v>59</v>
      </c>
      <c r="CL273" s="21">
        <v>24</v>
      </c>
      <c r="CM273" s="21">
        <v>14</v>
      </c>
      <c r="CN273" s="21">
        <v>4</v>
      </c>
      <c r="CO273" s="21">
        <v>125</v>
      </c>
      <c r="CP273" s="21">
        <v>148</v>
      </c>
      <c r="CQ273" s="21">
        <v>1</v>
      </c>
      <c r="CR273" s="21">
        <v>15897</v>
      </c>
      <c r="CS273" s="21">
        <v>30558</v>
      </c>
      <c r="CT273" s="21">
        <v>26847</v>
      </c>
      <c r="CU273" s="21">
        <v>25514</v>
      </c>
      <c r="CV273" s="21">
        <v>19562</v>
      </c>
      <c r="CW273" s="21">
        <v>27887</v>
      </c>
      <c r="CX273" s="21">
        <v>73800</v>
      </c>
      <c r="CY273" s="21">
        <v>72465</v>
      </c>
      <c r="CZ273" s="19">
        <v>133</v>
      </c>
      <c r="DA273" t="s">
        <v>8111</v>
      </c>
      <c r="DB273" t="s">
        <v>9</v>
      </c>
      <c r="DD273">
        <v>17.249706754985166</v>
      </c>
      <c r="DE273">
        <v>20.054200542005422</v>
      </c>
      <c r="DF273">
        <v>2.804493787020256</v>
      </c>
    </row>
    <row r="274" spans="1:110" x14ac:dyDescent="0.25">
      <c r="A274" t="s">
        <v>1999</v>
      </c>
      <c r="B274" t="s">
        <v>2948</v>
      </c>
      <c r="C274" t="s">
        <v>58</v>
      </c>
      <c r="D274" t="s">
        <v>168</v>
      </c>
      <c r="E274" s="17">
        <v>187990</v>
      </c>
      <c r="F274" s="17">
        <v>187907</v>
      </c>
      <c r="G274" s="17">
        <v>190443</v>
      </c>
      <c r="H274" s="17">
        <v>192064</v>
      </c>
      <c r="I274" s="17">
        <v>193352</v>
      </c>
      <c r="J274" s="17">
        <v>197209</v>
      </c>
      <c r="K274" s="17">
        <v>199155</v>
      </c>
      <c r="L274" s="17">
        <v>201131</v>
      </c>
      <c r="M274" s="17">
        <v>202371</v>
      </c>
      <c r="N274" s="17">
        <v>203131</v>
      </c>
      <c r="O274" s="17">
        <v>203681</v>
      </c>
      <c r="P274" s="17">
        <v>205699</v>
      </c>
      <c r="Q274" s="17">
        <v>207114</v>
      </c>
      <c r="R274" s="17">
        <v>207877</v>
      </c>
      <c r="S274" s="17">
        <v>209837</v>
      </c>
      <c r="T274" s="17">
        <v>210770</v>
      </c>
      <c r="U274" s="18">
        <v>291</v>
      </c>
      <c r="V274" s="18">
        <v>274</v>
      </c>
      <c r="W274" s="18">
        <v>287</v>
      </c>
      <c r="X274" s="18">
        <v>373</v>
      </c>
      <c r="Y274" s="18">
        <v>442</v>
      </c>
      <c r="Z274" s="18">
        <v>611</v>
      </c>
      <c r="AA274" s="18">
        <v>823</v>
      </c>
      <c r="AB274" s="18">
        <v>758</v>
      </c>
      <c r="AC274" s="18">
        <v>786</v>
      </c>
      <c r="AD274" s="18">
        <v>958</v>
      </c>
      <c r="AE274" s="18">
        <v>986</v>
      </c>
      <c r="AF274" s="18">
        <v>849</v>
      </c>
      <c r="AG274" s="18">
        <v>796</v>
      </c>
      <c r="AH274" s="18">
        <v>690</v>
      </c>
      <c r="AI274" s="18">
        <v>717</v>
      </c>
      <c r="AJ274" s="18">
        <v>639</v>
      </c>
      <c r="AK274" s="23">
        <v>15.479546784403425</v>
      </c>
      <c r="AL274" s="23">
        <v>14.581681363653297</v>
      </c>
      <c r="AM274" s="23">
        <v>15.070125969450176</v>
      </c>
      <c r="AN274" s="23">
        <v>19.420609796734421</v>
      </c>
      <c r="AO274" s="23">
        <v>22.859861806446276</v>
      </c>
      <c r="AP274" s="23">
        <v>30.982358817295356</v>
      </c>
      <c r="AQ274" s="23">
        <v>41.32459641987397</v>
      </c>
      <c r="AR274" s="23">
        <v>37.686880689699748</v>
      </c>
      <c r="AS274" s="23">
        <v>38.839557051158515</v>
      </c>
      <c r="AT274" s="23">
        <v>47.161683839492738</v>
      </c>
      <c r="AU274" s="23">
        <v>48.409031770268214</v>
      </c>
      <c r="AV274" s="23">
        <v>41.273900213418642</v>
      </c>
      <c r="AW274" s="23">
        <v>38.4329403130643</v>
      </c>
      <c r="AX274" s="23">
        <v>33.192705301692826</v>
      </c>
      <c r="AY274" s="23">
        <v>34.169379089483741</v>
      </c>
      <c r="AZ274" s="23">
        <v>30.31740760070219</v>
      </c>
      <c r="BA274" s="20">
        <v>0</v>
      </c>
      <c r="BB274" s="20">
        <v>0</v>
      </c>
      <c r="BC274" s="20">
        <v>0</v>
      </c>
      <c r="BD274" s="20">
        <v>1</v>
      </c>
      <c r="BE274" s="20">
        <v>0</v>
      </c>
      <c r="BF274" s="20">
        <v>0</v>
      </c>
      <c r="BG274" s="20">
        <v>0</v>
      </c>
      <c r="BH274" s="20">
        <v>3</v>
      </c>
      <c r="BI274" s="20">
        <v>9</v>
      </c>
      <c r="BJ274" s="20">
        <v>80</v>
      </c>
      <c r="BK274" s="20">
        <v>79</v>
      </c>
      <c r="BL274" s="20">
        <v>65</v>
      </c>
      <c r="BM274" s="20">
        <v>36</v>
      </c>
      <c r="BN274" s="20">
        <v>16</v>
      </c>
      <c r="BO274" s="20">
        <v>0</v>
      </c>
      <c r="BP274" s="20">
        <v>22</v>
      </c>
      <c r="BQ274" s="20">
        <v>102</v>
      </c>
      <c r="BR274" s="20">
        <v>94</v>
      </c>
      <c r="BS274" s="20">
        <v>80</v>
      </c>
      <c r="BT274" s="20">
        <v>42</v>
      </c>
      <c r="BU274" s="20">
        <v>10</v>
      </c>
      <c r="BV274" s="16">
        <v>15924</v>
      </c>
      <c r="BW274" s="16">
        <v>17749</v>
      </c>
      <c r="BX274" s="16">
        <v>15275</v>
      </c>
      <c r="BY274" s="16">
        <v>17789</v>
      </c>
      <c r="BZ274" s="16">
        <v>14693</v>
      </c>
      <c r="CA274" s="16">
        <v>25315</v>
      </c>
      <c r="CB274" s="16">
        <v>17815</v>
      </c>
      <c r="CC274" s="16">
        <v>18799</v>
      </c>
      <c r="CD274" s="16">
        <v>15116</v>
      </c>
      <c r="CE274" s="16">
        <v>16896</v>
      </c>
      <c r="CF274" s="16">
        <v>14331</v>
      </c>
      <c r="CG274" s="16">
        <v>21068</v>
      </c>
      <c r="CH274" s="21">
        <v>31</v>
      </c>
      <c r="CI274" s="21">
        <v>182</v>
      </c>
      <c r="CJ274" s="21">
        <v>174</v>
      </c>
      <c r="CK274" s="21">
        <v>145</v>
      </c>
      <c r="CL274" s="21">
        <v>78</v>
      </c>
      <c r="CM274" s="21">
        <v>26</v>
      </c>
      <c r="CN274" s="21">
        <v>3</v>
      </c>
      <c r="CO274" s="21">
        <v>288</v>
      </c>
      <c r="CP274" s="21">
        <v>350</v>
      </c>
      <c r="CQ274" s="21">
        <v>1</v>
      </c>
      <c r="CR274" s="21">
        <v>33739</v>
      </c>
      <c r="CS274" s="21">
        <v>36548</v>
      </c>
      <c r="CT274" s="21">
        <v>30391</v>
      </c>
      <c r="CU274" s="21">
        <v>34685</v>
      </c>
      <c r="CV274" s="21">
        <v>29024</v>
      </c>
      <c r="CW274" s="21">
        <v>46383</v>
      </c>
      <c r="CX274" s="21">
        <v>106745</v>
      </c>
      <c r="CY274" s="21">
        <v>104025</v>
      </c>
      <c r="CZ274" s="19">
        <v>9</v>
      </c>
      <c r="DA274" t="s">
        <v>1380</v>
      </c>
      <c r="DB274" t="s">
        <v>8480</v>
      </c>
      <c r="DD274">
        <v>27.685652487382843</v>
      </c>
      <c r="DE274">
        <v>32.788421003325681</v>
      </c>
      <c r="DF274">
        <v>5.102768515942838</v>
      </c>
    </row>
    <row r="275" spans="1:110" x14ac:dyDescent="0.25">
      <c r="A275" t="s">
        <v>257</v>
      </c>
      <c r="B275" t="s">
        <v>2951</v>
      </c>
      <c r="C275" t="s">
        <v>58</v>
      </c>
      <c r="D275" t="s">
        <v>168</v>
      </c>
      <c r="E275" s="17">
        <v>109313</v>
      </c>
      <c r="F275" s="17">
        <v>109373</v>
      </c>
      <c r="G275" s="17">
        <v>110349</v>
      </c>
      <c r="H275" s="17">
        <v>110644</v>
      </c>
      <c r="I275" s="17">
        <v>110880</v>
      </c>
      <c r="J275" s="17">
        <v>111804</v>
      </c>
      <c r="K275" s="17">
        <v>112881</v>
      </c>
      <c r="L275" s="17">
        <v>114444</v>
      </c>
      <c r="M275" s="17">
        <v>115631</v>
      </c>
      <c r="N275" s="17">
        <v>116582</v>
      </c>
      <c r="O275" s="17">
        <v>117691</v>
      </c>
      <c r="P275" s="17">
        <v>118866</v>
      </c>
      <c r="Q275" s="17">
        <v>119178</v>
      </c>
      <c r="R275" s="17">
        <v>119566</v>
      </c>
      <c r="S275" s="17">
        <v>120399</v>
      </c>
      <c r="T275" s="17">
        <v>120774</v>
      </c>
      <c r="U275" s="18">
        <v>65</v>
      </c>
      <c r="V275" s="18">
        <v>77</v>
      </c>
      <c r="W275" s="18">
        <v>89</v>
      </c>
      <c r="X275" s="18">
        <v>82</v>
      </c>
      <c r="Y275" s="18">
        <v>150</v>
      </c>
      <c r="Z275" s="18">
        <v>228</v>
      </c>
      <c r="AA275" s="18">
        <v>309</v>
      </c>
      <c r="AB275" s="18">
        <v>313</v>
      </c>
      <c r="AC275" s="18">
        <v>361</v>
      </c>
      <c r="AD275" s="18">
        <v>402</v>
      </c>
      <c r="AE275" s="18">
        <v>354</v>
      </c>
      <c r="AF275" s="18">
        <v>312</v>
      </c>
      <c r="AG275" s="18">
        <v>271</v>
      </c>
      <c r="AH275" s="18">
        <v>250</v>
      </c>
      <c r="AI275" s="18">
        <v>231</v>
      </c>
      <c r="AJ275" s="18">
        <v>215</v>
      </c>
      <c r="AK275" s="23">
        <v>5.9462278045612145</v>
      </c>
      <c r="AL275" s="23">
        <v>7.0401287337825602</v>
      </c>
      <c r="AM275" s="23">
        <v>8.0653200300863617</v>
      </c>
      <c r="AN275" s="23">
        <v>7.4111565019341308</v>
      </c>
      <c r="AO275" s="23">
        <v>13.528138528138527</v>
      </c>
      <c r="AP275" s="23">
        <v>20.392830310185683</v>
      </c>
      <c r="AQ275" s="23">
        <v>27.373960188162755</v>
      </c>
      <c r="AR275" s="23">
        <v>27.349620775226313</v>
      </c>
      <c r="AS275" s="23">
        <v>31.220001556675978</v>
      </c>
      <c r="AT275" s="23">
        <v>34.48216705837951</v>
      </c>
      <c r="AU275" s="23">
        <v>30.078765581055475</v>
      </c>
      <c r="AV275" s="23">
        <v>26.248044015950732</v>
      </c>
      <c r="AW275" s="23">
        <v>22.739096141905385</v>
      </c>
      <c r="AX275" s="23">
        <v>20.908954050482578</v>
      </c>
      <c r="AY275" s="23">
        <v>19.186205865497222</v>
      </c>
      <c r="AZ275" s="23">
        <v>17.801844767913625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1</v>
      </c>
      <c r="BJ275" s="20">
        <v>23</v>
      </c>
      <c r="BK275" s="20">
        <v>33</v>
      </c>
      <c r="BL275" s="20">
        <v>21</v>
      </c>
      <c r="BM275" s="20">
        <v>4</v>
      </c>
      <c r="BN275" s="20">
        <v>14</v>
      </c>
      <c r="BO275" s="20">
        <v>0</v>
      </c>
      <c r="BP275" s="20">
        <v>7</v>
      </c>
      <c r="BQ275" s="20">
        <v>30</v>
      </c>
      <c r="BR275" s="20">
        <v>36</v>
      </c>
      <c r="BS275" s="20">
        <v>21</v>
      </c>
      <c r="BT275" s="20">
        <v>14</v>
      </c>
      <c r="BU275" s="20">
        <v>11</v>
      </c>
      <c r="BV275" s="16">
        <v>5276</v>
      </c>
      <c r="BW275" s="16">
        <v>9087</v>
      </c>
      <c r="BX275" s="16">
        <v>9264</v>
      </c>
      <c r="BY275" s="16">
        <v>10912</v>
      </c>
      <c r="BZ275" s="16">
        <v>9276</v>
      </c>
      <c r="CA275" s="16">
        <v>18235</v>
      </c>
      <c r="CB275" s="16">
        <v>5629</v>
      </c>
      <c r="CC275" s="16">
        <v>9161</v>
      </c>
      <c r="CD275" s="16">
        <v>9435</v>
      </c>
      <c r="CE275" s="16">
        <v>10858</v>
      </c>
      <c r="CF275" s="16">
        <v>8740</v>
      </c>
      <c r="CG275" s="16">
        <v>14901</v>
      </c>
      <c r="CH275" s="21">
        <v>8</v>
      </c>
      <c r="CI275" s="21">
        <v>53</v>
      </c>
      <c r="CJ275" s="21">
        <v>69</v>
      </c>
      <c r="CK275" s="21">
        <v>42</v>
      </c>
      <c r="CL275" s="21">
        <v>18</v>
      </c>
      <c r="CM275" s="21">
        <v>25</v>
      </c>
      <c r="CN275" s="21">
        <v>0</v>
      </c>
      <c r="CO275" s="21">
        <v>96</v>
      </c>
      <c r="CP275" s="21">
        <v>119</v>
      </c>
      <c r="CQ275" s="21">
        <v>0</v>
      </c>
      <c r="CR275" s="21">
        <v>10905</v>
      </c>
      <c r="CS275" s="21">
        <v>18248</v>
      </c>
      <c r="CT275" s="21">
        <v>18699</v>
      </c>
      <c r="CU275" s="21">
        <v>21770</v>
      </c>
      <c r="CV275" s="21">
        <v>18016</v>
      </c>
      <c r="CW275" s="21">
        <v>33136</v>
      </c>
      <c r="CX275" s="21">
        <v>62050</v>
      </c>
      <c r="CY275" s="21">
        <v>58724</v>
      </c>
      <c r="CZ275" s="19">
        <v>156</v>
      </c>
      <c r="DA275" t="s">
        <v>8134</v>
      </c>
      <c r="DB275" t="s">
        <v>9</v>
      </c>
      <c r="DD275">
        <v>16.34766024112799</v>
      </c>
      <c r="DE275">
        <v>19.17808219178082</v>
      </c>
      <c r="DF275">
        <v>2.8304219506528305</v>
      </c>
    </row>
    <row r="276" spans="1:110" x14ac:dyDescent="0.25">
      <c r="A276" t="s">
        <v>2037</v>
      </c>
      <c r="B276" t="s">
        <v>2966</v>
      </c>
      <c r="C276" t="s">
        <v>58</v>
      </c>
      <c r="D276" t="s">
        <v>278</v>
      </c>
      <c r="E276" s="17">
        <v>147186</v>
      </c>
      <c r="F276" s="17">
        <v>147402</v>
      </c>
      <c r="G276" s="17">
        <v>148459</v>
      </c>
      <c r="H276" s="17">
        <v>150615</v>
      </c>
      <c r="I276" s="17">
        <v>153992</v>
      </c>
      <c r="J276" s="17">
        <v>156826</v>
      </c>
      <c r="K276" s="17">
        <v>156342</v>
      </c>
      <c r="L276" s="17">
        <v>155246</v>
      </c>
      <c r="M276" s="17">
        <v>155759</v>
      </c>
      <c r="N276" s="17">
        <v>158067</v>
      </c>
      <c r="O276" s="17">
        <v>161087</v>
      </c>
      <c r="P276" s="17">
        <v>162967</v>
      </c>
      <c r="Q276" s="17">
        <v>164363</v>
      </c>
      <c r="R276" s="17">
        <v>164660</v>
      </c>
      <c r="S276" s="17">
        <v>165725</v>
      </c>
      <c r="T276" s="17">
        <v>167992</v>
      </c>
      <c r="U276" s="18">
        <v>92</v>
      </c>
      <c r="V276" s="18">
        <v>117</v>
      </c>
      <c r="W276" s="18">
        <v>119</v>
      </c>
      <c r="X276" s="18">
        <v>134</v>
      </c>
      <c r="Y276" s="18">
        <v>190</v>
      </c>
      <c r="Z276" s="18">
        <v>320</v>
      </c>
      <c r="AA276" s="18">
        <v>484</v>
      </c>
      <c r="AB276" s="18">
        <v>444</v>
      </c>
      <c r="AC276" s="18">
        <v>459</v>
      </c>
      <c r="AD276" s="18">
        <v>505</v>
      </c>
      <c r="AE276" s="18">
        <v>529</v>
      </c>
      <c r="AF276" s="18">
        <v>452</v>
      </c>
      <c r="AG276" s="18">
        <v>387</v>
      </c>
      <c r="AH276" s="18">
        <v>372</v>
      </c>
      <c r="AI276" s="18">
        <v>338</v>
      </c>
      <c r="AJ276" s="18">
        <v>315</v>
      </c>
      <c r="AK276" s="23">
        <v>6.2505944858886036</v>
      </c>
      <c r="AL276" s="23">
        <v>7.9374771034314326</v>
      </c>
      <c r="AM276" s="23">
        <v>8.0156810971379304</v>
      </c>
      <c r="AN276" s="23">
        <v>8.896856222819773</v>
      </c>
      <c r="AO276" s="23">
        <v>12.338303288482518</v>
      </c>
      <c r="AP276" s="23">
        <v>20.404779819672758</v>
      </c>
      <c r="AQ276" s="23">
        <v>30.957772063808829</v>
      </c>
      <c r="AR276" s="23">
        <v>28.599770686523325</v>
      </c>
      <c r="AS276" s="23">
        <v>29.468602135350125</v>
      </c>
      <c r="AT276" s="23">
        <v>31.948477544332466</v>
      </c>
      <c r="AU276" s="23">
        <v>32.839397344292216</v>
      </c>
      <c r="AV276" s="23">
        <v>27.73567654801279</v>
      </c>
      <c r="AW276" s="23">
        <v>23.545445142763274</v>
      </c>
      <c r="AX276" s="23">
        <v>22.592007773594073</v>
      </c>
      <c r="AY276" s="23">
        <v>20.395233066827576</v>
      </c>
      <c r="AZ276" s="23">
        <v>18.750892899661888</v>
      </c>
      <c r="BA276" s="20">
        <v>0</v>
      </c>
      <c r="BB276" s="20">
        <v>0</v>
      </c>
      <c r="BC276" s="20">
        <v>0</v>
      </c>
      <c r="BD276" s="20">
        <v>1</v>
      </c>
      <c r="BE276" s="20">
        <v>0</v>
      </c>
      <c r="BF276" s="20">
        <v>0</v>
      </c>
      <c r="BG276" s="20">
        <v>0</v>
      </c>
      <c r="BH276" s="20">
        <v>6</v>
      </c>
      <c r="BI276" s="20">
        <v>4</v>
      </c>
      <c r="BJ276" s="20">
        <v>35</v>
      </c>
      <c r="BK276" s="20">
        <v>35</v>
      </c>
      <c r="BL276" s="20">
        <v>33</v>
      </c>
      <c r="BM276" s="20">
        <v>22</v>
      </c>
      <c r="BN276" s="20">
        <v>10</v>
      </c>
      <c r="BO276" s="20">
        <v>2</v>
      </c>
      <c r="BP276" s="20">
        <v>7</v>
      </c>
      <c r="BQ276" s="20">
        <v>49</v>
      </c>
      <c r="BR276" s="20">
        <v>44</v>
      </c>
      <c r="BS276" s="20">
        <v>50</v>
      </c>
      <c r="BT276" s="20">
        <v>10</v>
      </c>
      <c r="BU276" s="20">
        <v>7</v>
      </c>
      <c r="BV276" s="16">
        <v>14406</v>
      </c>
      <c r="BW276" s="16">
        <v>16111</v>
      </c>
      <c r="BX276" s="16">
        <v>12643</v>
      </c>
      <c r="BY276" s="16">
        <v>13410</v>
      </c>
      <c r="BZ276" s="16">
        <v>9865</v>
      </c>
      <c r="CA276" s="16">
        <v>16344</v>
      </c>
      <c r="CB276" s="16">
        <v>17362</v>
      </c>
      <c r="CC276" s="16">
        <v>17419</v>
      </c>
      <c r="CD276" s="16">
        <v>13468</v>
      </c>
      <c r="CE276" s="16">
        <v>13632</v>
      </c>
      <c r="CF276" s="16">
        <v>9991</v>
      </c>
      <c r="CG276" s="16">
        <v>13341</v>
      </c>
      <c r="CH276" s="21">
        <v>11</v>
      </c>
      <c r="CI276" s="21">
        <v>84</v>
      </c>
      <c r="CJ276" s="21">
        <v>80</v>
      </c>
      <c r="CK276" s="21">
        <v>83</v>
      </c>
      <c r="CL276" s="21">
        <v>32</v>
      </c>
      <c r="CM276" s="21">
        <v>17</v>
      </c>
      <c r="CN276" s="21">
        <v>8</v>
      </c>
      <c r="CO276" s="21">
        <v>145</v>
      </c>
      <c r="CP276" s="21">
        <v>169</v>
      </c>
      <c r="CQ276" s="21">
        <v>1</v>
      </c>
      <c r="CR276" s="21">
        <v>31768</v>
      </c>
      <c r="CS276" s="21">
        <v>33530</v>
      </c>
      <c r="CT276" s="21">
        <v>26111</v>
      </c>
      <c r="CU276" s="21">
        <v>27042</v>
      </c>
      <c r="CV276" s="21">
        <v>19856</v>
      </c>
      <c r="CW276" s="21">
        <v>29685</v>
      </c>
      <c r="CX276" s="21">
        <v>82779</v>
      </c>
      <c r="CY276" s="21">
        <v>85213</v>
      </c>
      <c r="CZ276" s="19">
        <v>132</v>
      </c>
      <c r="DA276" t="s">
        <v>8110</v>
      </c>
      <c r="DB276" t="s">
        <v>9</v>
      </c>
      <c r="DD276">
        <v>17.016182976775845</v>
      </c>
      <c r="DE276">
        <v>20.415805941120329</v>
      </c>
      <c r="DF276">
        <v>3.3996229643444842</v>
      </c>
    </row>
    <row r="277" spans="1:110" x14ac:dyDescent="0.25">
      <c r="A277" t="s">
        <v>521</v>
      </c>
      <c r="B277" t="s">
        <v>3339</v>
      </c>
      <c r="C277" t="s">
        <v>491</v>
      </c>
      <c r="D277" t="s">
        <v>491</v>
      </c>
      <c r="E277" s="17">
        <v>98500</v>
      </c>
      <c r="F277" s="17">
        <v>98683</v>
      </c>
      <c r="G277" s="17">
        <v>99443</v>
      </c>
      <c r="H277" s="17">
        <v>100576</v>
      </c>
      <c r="I277" s="17">
        <v>101750</v>
      </c>
      <c r="J277" s="17">
        <v>102428</v>
      </c>
      <c r="K277" s="17">
        <v>103391</v>
      </c>
      <c r="L277" s="17">
        <v>104555</v>
      </c>
      <c r="M277" s="17">
        <v>105591</v>
      </c>
      <c r="N277" s="17">
        <v>106272</v>
      </c>
      <c r="O277" s="17">
        <v>106464</v>
      </c>
      <c r="P277" s="17">
        <v>106868</v>
      </c>
      <c r="Q277" s="17">
        <v>107174</v>
      </c>
      <c r="R277" s="17">
        <v>107236</v>
      </c>
      <c r="S277" s="17">
        <v>107516</v>
      </c>
      <c r="T277" s="17">
        <v>107712</v>
      </c>
      <c r="U277" s="18">
        <v>70</v>
      </c>
      <c r="V277" s="18">
        <v>42</v>
      </c>
      <c r="W277" s="18">
        <v>48</v>
      </c>
      <c r="X277" s="18">
        <v>46</v>
      </c>
      <c r="Y277" s="18">
        <v>79</v>
      </c>
      <c r="Z277" s="18">
        <v>113</v>
      </c>
      <c r="AA277" s="18">
        <v>166</v>
      </c>
      <c r="AB277" s="18">
        <v>208</v>
      </c>
      <c r="AC277" s="18">
        <v>197</v>
      </c>
      <c r="AD277" s="18">
        <v>278</v>
      </c>
      <c r="AE277" s="18">
        <v>292</v>
      </c>
      <c r="AF277" s="18">
        <v>279</v>
      </c>
      <c r="AG277" s="18">
        <v>260</v>
      </c>
      <c r="AH277" s="18">
        <v>219</v>
      </c>
      <c r="AI277" s="18">
        <v>211</v>
      </c>
      <c r="AJ277" s="18">
        <v>172</v>
      </c>
      <c r="AK277" s="23">
        <v>7.1065989847715736</v>
      </c>
      <c r="AL277" s="23">
        <v>4.2560522075737461</v>
      </c>
      <c r="AM277" s="23">
        <v>4.8268857536478187</v>
      </c>
      <c r="AN277" s="23">
        <v>4.573655742920776</v>
      </c>
      <c r="AO277" s="23">
        <v>7.764127764127764</v>
      </c>
      <c r="AP277" s="23">
        <v>11.03213964931464</v>
      </c>
      <c r="AQ277" s="23">
        <v>16.055556092890097</v>
      </c>
      <c r="AR277" s="23">
        <v>19.893835780211376</v>
      </c>
      <c r="AS277" s="23">
        <v>18.656893106420053</v>
      </c>
      <c r="AT277" s="23">
        <v>26.159289370671484</v>
      </c>
      <c r="AU277" s="23">
        <v>27.42711151187256</v>
      </c>
      <c r="AV277" s="23">
        <v>26.106973088295842</v>
      </c>
      <c r="AW277" s="23">
        <v>24.25961520518036</v>
      </c>
      <c r="AX277" s="23">
        <v>20.422246260584132</v>
      </c>
      <c r="AY277" s="23">
        <v>19.624986048588116</v>
      </c>
      <c r="AZ277" s="23">
        <v>15.968508615567439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2</v>
      </c>
      <c r="BJ277" s="20">
        <v>14</v>
      </c>
      <c r="BK277" s="20">
        <v>22</v>
      </c>
      <c r="BL277" s="20">
        <v>18</v>
      </c>
      <c r="BM277" s="20">
        <v>15</v>
      </c>
      <c r="BN277" s="20">
        <v>7</v>
      </c>
      <c r="BO277" s="20">
        <v>0</v>
      </c>
      <c r="BP277" s="20">
        <v>3</v>
      </c>
      <c r="BQ277" s="20">
        <v>24</v>
      </c>
      <c r="BR277" s="20">
        <v>21</v>
      </c>
      <c r="BS277" s="20">
        <v>24</v>
      </c>
      <c r="BT277" s="20">
        <v>17</v>
      </c>
      <c r="BU277" s="20">
        <v>5</v>
      </c>
      <c r="BV277" s="16">
        <v>4217</v>
      </c>
      <c r="BW277" s="16">
        <v>5887</v>
      </c>
      <c r="BX277" s="16">
        <v>7016</v>
      </c>
      <c r="BY277" s="16">
        <v>9837</v>
      </c>
      <c r="BZ277" s="16">
        <v>9875</v>
      </c>
      <c r="CA277" s="16">
        <v>18040</v>
      </c>
      <c r="CB277" s="16">
        <v>4825</v>
      </c>
      <c r="CC277" s="16">
        <v>6343</v>
      </c>
      <c r="CD277" s="16">
        <v>6522</v>
      </c>
      <c r="CE277" s="16">
        <v>9669</v>
      </c>
      <c r="CF277" s="16">
        <v>9363</v>
      </c>
      <c r="CG277" s="16">
        <v>16118</v>
      </c>
      <c r="CH277" s="21">
        <v>5</v>
      </c>
      <c r="CI277" s="21">
        <v>38</v>
      </c>
      <c r="CJ277" s="21">
        <v>43</v>
      </c>
      <c r="CK277" s="21">
        <v>42</v>
      </c>
      <c r="CL277" s="21">
        <v>32</v>
      </c>
      <c r="CM277" s="21">
        <v>12</v>
      </c>
      <c r="CN277" s="21">
        <v>0</v>
      </c>
      <c r="CO277" s="21">
        <v>78</v>
      </c>
      <c r="CP277" s="21">
        <v>94</v>
      </c>
      <c r="CQ277" s="21">
        <v>0</v>
      </c>
      <c r="CR277" s="21">
        <v>9042</v>
      </c>
      <c r="CS277" s="21">
        <v>12230</v>
      </c>
      <c r="CT277" s="21">
        <v>13538</v>
      </c>
      <c r="CU277" s="21">
        <v>19506</v>
      </c>
      <c r="CV277" s="21">
        <v>19238</v>
      </c>
      <c r="CW277" s="21">
        <v>34158</v>
      </c>
      <c r="CX277" s="21">
        <v>54872</v>
      </c>
      <c r="CY277" s="21">
        <v>52840</v>
      </c>
      <c r="CZ277" s="19">
        <v>202</v>
      </c>
      <c r="DA277" t="s">
        <v>8180</v>
      </c>
      <c r="DB277" t="s">
        <v>9</v>
      </c>
      <c r="DD277">
        <v>14.761544284632855</v>
      </c>
      <c r="DE277">
        <v>17.130777081207174</v>
      </c>
      <c r="DF277">
        <v>2.3692327965743196</v>
      </c>
    </row>
    <row r="278" spans="1:110" x14ac:dyDescent="0.25">
      <c r="A278" t="s">
        <v>2076</v>
      </c>
      <c r="B278" t="s">
        <v>3087</v>
      </c>
      <c r="C278" t="s">
        <v>197</v>
      </c>
      <c r="D278" t="s">
        <v>199</v>
      </c>
      <c r="E278" s="17">
        <v>100154</v>
      </c>
      <c r="F278" s="17">
        <v>99841</v>
      </c>
      <c r="G278" s="17">
        <v>101129</v>
      </c>
      <c r="H278" s="17">
        <v>103094</v>
      </c>
      <c r="I278" s="17">
        <v>104897</v>
      </c>
      <c r="J278" s="17">
        <v>106637</v>
      </c>
      <c r="K278" s="17">
        <v>108051</v>
      </c>
      <c r="L278" s="17">
        <v>108547</v>
      </c>
      <c r="M278" s="17">
        <v>108501</v>
      </c>
      <c r="N278" s="17">
        <v>108013</v>
      </c>
      <c r="O278" s="17">
        <v>108862</v>
      </c>
      <c r="P278" s="17">
        <v>109907</v>
      </c>
      <c r="Q278" s="17">
        <v>110465</v>
      </c>
      <c r="R278" s="17">
        <v>110034</v>
      </c>
      <c r="S278" s="17">
        <v>109776</v>
      </c>
      <c r="T278" s="17">
        <v>110434</v>
      </c>
      <c r="U278" s="18">
        <v>59</v>
      </c>
      <c r="V278" s="18">
        <v>61</v>
      </c>
      <c r="W278" s="18">
        <v>64</v>
      </c>
      <c r="X278" s="18">
        <v>73</v>
      </c>
      <c r="Y278" s="18">
        <v>80</v>
      </c>
      <c r="Z278" s="18">
        <v>122</v>
      </c>
      <c r="AA278" s="18">
        <v>198</v>
      </c>
      <c r="AB278" s="18">
        <v>203</v>
      </c>
      <c r="AC278" s="18">
        <v>263</v>
      </c>
      <c r="AD278" s="18">
        <v>254</v>
      </c>
      <c r="AE278" s="18">
        <v>308</v>
      </c>
      <c r="AF278" s="18">
        <v>316</v>
      </c>
      <c r="AG278" s="18">
        <v>291</v>
      </c>
      <c r="AH278" s="18">
        <v>286</v>
      </c>
      <c r="AI278" s="18">
        <v>311</v>
      </c>
      <c r="AJ278" s="18">
        <v>304</v>
      </c>
      <c r="AK278" s="23">
        <v>5.8909279709247757</v>
      </c>
      <c r="AL278" s="23">
        <v>6.1097144459690904</v>
      </c>
      <c r="AM278" s="23">
        <v>6.3285506630145658</v>
      </c>
      <c r="AN278" s="23">
        <v>7.0809164451859461</v>
      </c>
      <c r="AO278" s="23">
        <v>7.6265288807115548</v>
      </c>
      <c r="AP278" s="23">
        <v>11.440681939664469</v>
      </c>
      <c r="AQ278" s="23">
        <v>18.324680012216451</v>
      </c>
      <c r="AR278" s="23">
        <v>18.701576275714668</v>
      </c>
      <c r="AS278" s="23">
        <v>24.239407931724131</v>
      </c>
      <c r="AT278" s="23">
        <v>23.515687926453296</v>
      </c>
      <c r="AU278" s="23">
        <v>28.292700850618214</v>
      </c>
      <c r="AV278" s="23">
        <v>28.751580882018434</v>
      </c>
      <c r="AW278" s="23">
        <v>26.343185624405919</v>
      </c>
      <c r="AX278" s="23">
        <v>25.991966119563045</v>
      </c>
      <c r="AY278" s="23">
        <v>28.330418306369335</v>
      </c>
      <c r="AZ278" s="23">
        <v>27.52775413369071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1</v>
      </c>
      <c r="BJ278" s="20">
        <v>40</v>
      </c>
      <c r="BK278" s="20">
        <v>39</v>
      </c>
      <c r="BL278" s="20">
        <v>33</v>
      </c>
      <c r="BM278" s="20">
        <v>18</v>
      </c>
      <c r="BN278" s="20">
        <v>4</v>
      </c>
      <c r="BO278" s="20">
        <v>0</v>
      </c>
      <c r="BP278" s="20">
        <v>14</v>
      </c>
      <c r="BQ278" s="20">
        <v>41</v>
      </c>
      <c r="BR278" s="20">
        <v>48</v>
      </c>
      <c r="BS278" s="20">
        <v>44</v>
      </c>
      <c r="BT278" s="20">
        <v>17</v>
      </c>
      <c r="BU278" s="20">
        <v>5</v>
      </c>
      <c r="BV278" s="16">
        <v>9377</v>
      </c>
      <c r="BW278" s="16">
        <v>9686</v>
      </c>
      <c r="BX278" s="16">
        <v>8441</v>
      </c>
      <c r="BY278" s="16">
        <v>9190</v>
      </c>
      <c r="BZ278" s="16">
        <v>7119</v>
      </c>
      <c r="CA278" s="16">
        <v>11117</v>
      </c>
      <c r="CB278" s="16">
        <v>9810</v>
      </c>
      <c r="CC278" s="16">
        <v>10516</v>
      </c>
      <c r="CD278" s="16">
        <v>8904</v>
      </c>
      <c r="CE278" s="16">
        <v>9603</v>
      </c>
      <c r="CF278" s="16">
        <v>7281</v>
      </c>
      <c r="CG278" s="16">
        <v>9390</v>
      </c>
      <c r="CH278" s="21">
        <v>15</v>
      </c>
      <c r="CI278" s="21">
        <v>81</v>
      </c>
      <c r="CJ278" s="21">
        <v>87</v>
      </c>
      <c r="CK278" s="21">
        <v>77</v>
      </c>
      <c r="CL278" s="21">
        <v>35</v>
      </c>
      <c r="CM278" s="21">
        <v>9</v>
      </c>
      <c r="CN278" s="21">
        <v>0</v>
      </c>
      <c r="CO278" s="21">
        <v>135</v>
      </c>
      <c r="CP278" s="21">
        <v>169</v>
      </c>
      <c r="CQ278" s="21">
        <v>0</v>
      </c>
      <c r="CR278" s="21">
        <v>19187</v>
      </c>
      <c r="CS278" s="21">
        <v>20202</v>
      </c>
      <c r="CT278" s="21">
        <v>17345</v>
      </c>
      <c r="CU278" s="21">
        <v>18793</v>
      </c>
      <c r="CV278" s="21">
        <v>14400</v>
      </c>
      <c r="CW278" s="21">
        <v>20507</v>
      </c>
      <c r="CX278" s="21">
        <v>54930</v>
      </c>
      <c r="CY278" s="21">
        <v>55504</v>
      </c>
      <c r="CZ278" s="19">
        <v>17</v>
      </c>
      <c r="DA278" t="s">
        <v>1336</v>
      </c>
      <c r="DB278" t="s">
        <v>8480</v>
      </c>
      <c r="DD278">
        <v>24.322571346209283</v>
      </c>
      <c r="DE278">
        <v>30.766430001820495</v>
      </c>
      <c r="DF278">
        <v>6.4438586556112121</v>
      </c>
    </row>
    <row r="279" spans="1:110" x14ac:dyDescent="0.25">
      <c r="A279" t="s">
        <v>262</v>
      </c>
      <c r="B279" t="s">
        <v>3019</v>
      </c>
      <c r="C279" t="s">
        <v>184</v>
      </c>
      <c r="D279" t="s">
        <v>168</v>
      </c>
      <c r="E279" s="17">
        <v>35275</v>
      </c>
      <c r="F279" s="17">
        <v>35252</v>
      </c>
      <c r="G279" s="17">
        <v>35422</v>
      </c>
      <c r="H279" s="17">
        <v>35239</v>
      </c>
      <c r="I279" s="17">
        <v>35319</v>
      </c>
      <c r="J279" s="17">
        <v>35692</v>
      </c>
      <c r="K279" s="17">
        <v>35979</v>
      </c>
      <c r="L279" s="17">
        <v>36323</v>
      </c>
      <c r="M279" s="17">
        <v>36557</v>
      </c>
      <c r="N279" s="17">
        <v>36653</v>
      </c>
      <c r="O279" s="17">
        <v>36711</v>
      </c>
      <c r="P279" s="17">
        <v>36794</v>
      </c>
      <c r="Q279" s="17">
        <v>36875</v>
      </c>
      <c r="R279" s="17">
        <v>37031</v>
      </c>
      <c r="S279" s="17">
        <v>37262</v>
      </c>
      <c r="T279" s="17">
        <v>37679</v>
      </c>
      <c r="U279" s="18">
        <v>27</v>
      </c>
      <c r="V279" s="18">
        <v>28</v>
      </c>
      <c r="W279" s="18">
        <v>32</v>
      </c>
      <c r="X279" s="18">
        <v>26</v>
      </c>
      <c r="Y279" s="18">
        <v>37</v>
      </c>
      <c r="Z279" s="18">
        <v>65</v>
      </c>
      <c r="AA279" s="18">
        <v>109</v>
      </c>
      <c r="AB279" s="18">
        <v>110</v>
      </c>
      <c r="AC279" s="18">
        <v>86</v>
      </c>
      <c r="AD279" s="18">
        <v>145</v>
      </c>
      <c r="AE279" s="18">
        <v>151</v>
      </c>
      <c r="AF279" s="18">
        <v>100</v>
      </c>
      <c r="AG279" s="18">
        <v>64</v>
      </c>
      <c r="AH279" s="18">
        <v>71</v>
      </c>
      <c r="AI279" s="18">
        <v>65</v>
      </c>
      <c r="AJ279" s="18">
        <v>68</v>
      </c>
      <c r="AK279" s="23">
        <v>7.6541459957476965</v>
      </c>
      <c r="AL279" s="23">
        <v>7.9428117553613973</v>
      </c>
      <c r="AM279" s="23">
        <v>9.0339337135113773</v>
      </c>
      <c r="AN279" s="23">
        <v>7.3781889383921229</v>
      </c>
      <c r="AO279" s="23">
        <v>10.475947790141284</v>
      </c>
      <c r="AP279" s="23">
        <v>18.211363891068025</v>
      </c>
      <c r="AQ279" s="23">
        <v>30.295450123683256</v>
      </c>
      <c r="AR279" s="23">
        <v>30.283842193651406</v>
      </c>
      <c r="AS279" s="23">
        <v>23.524906310692888</v>
      </c>
      <c r="AT279" s="23">
        <v>39.560199710801299</v>
      </c>
      <c r="AU279" s="23">
        <v>41.132085750864867</v>
      </c>
      <c r="AV279" s="23">
        <v>27.178344295265532</v>
      </c>
      <c r="AW279" s="23">
        <v>17.35593220338983</v>
      </c>
      <c r="AX279" s="23">
        <v>19.173125219410764</v>
      </c>
      <c r="AY279" s="23">
        <v>17.444044871450807</v>
      </c>
      <c r="AZ279" s="23">
        <v>18.047188088855862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1</v>
      </c>
      <c r="BJ279" s="20">
        <v>3</v>
      </c>
      <c r="BK279" s="20">
        <v>13</v>
      </c>
      <c r="BL279" s="20">
        <v>8</v>
      </c>
      <c r="BM279" s="20">
        <v>10</v>
      </c>
      <c r="BN279" s="20">
        <v>1</v>
      </c>
      <c r="BO279" s="20">
        <v>0</v>
      </c>
      <c r="BP279" s="20">
        <v>0</v>
      </c>
      <c r="BQ279" s="20">
        <v>10</v>
      </c>
      <c r="BR279" s="20">
        <v>5</v>
      </c>
      <c r="BS279" s="20">
        <v>10</v>
      </c>
      <c r="BT279" s="20">
        <v>5</v>
      </c>
      <c r="BU279" s="20">
        <v>2</v>
      </c>
      <c r="BV279" s="16">
        <v>1373</v>
      </c>
      <c r="BW279" s="16">
        <v>2075</v>
      </c>
      <c r="BX279" s="16">
        <v>2435</v>
      </c>
      <c r="BY279" s="16">
        <v>3407</v>
      </c>
      <c r="BZ279" s="16">
        <v>3369</v>
      </c>
      <c r="CA279" s="16">
        <v>6544</v>
      </c>
      <c r="CB279" s="16">
        <v>1753</v>
      </c>
      <c r="CC279" s="16">
        <v>2225</v>
      </c>
      <c r="CD279" s="16">
        <v>2453</v>
      </c>
      <c r="CE279" s="16">
        <v>3205</v>
      </c>
      <c r="CF279" s="16">
        <v>3119</v>
      </c>
      <c r="CG279" s="16">
        <v>5721</v>
      </c>
      <c r="CH279" s="21">
        <v>1</v>
      </c>
      <c r="CI279" s="21">
        <v>13</v>
      </c>
      <c r="CJ279" s="21">
        <v>18</v>
      </c>
      <c r="CK279" s="21">
        <v>18</v>
      </c>
      <c r="CL279" s="21">
        <v>15</v>
      </c>
      <c r="CM279" s="21">
        <v>3</v>
      </c>
      <c r="CN279" s="21">
        <v>0</v>
      </c>
      <c r="CO279" s="21">
        <v>36</v>
      </c>
      <c r="CP279" s="21">
        <v>32</v>
      </c>
      <c r="CQ279" s="21">
        <v>0</v>
      </c>
      <c r="CR279" s="21">
        <v>3126</v>
      </c>
      <c r="CS279" s="21">
        <v>4300</v>
      </c>
      <c r="CT279" s="21">
        <v>4888</v>
      </c>
      <c r="CU279" s="21">
        <v>6612</v>
      </c>
      <c r="CV279" s="21">
        <v>6488</v>
      </c>
      <c r="CW279" s="21">
        <v>12265</v>
      </c>
      <c r="CX279" s="21">
        <v>19203</v>
      </c>
      <c r="CY279" s="21">
        <v>18476</v>
      </c>
      <c r="CZ279" s="19">
        <v>151</v>
      </c>
      <c r="DA279" t="s">
        <v>8129</v>
      </c>
      <c r="DB279" t="s">
        <v>9</v>
      </c>
      <c r="DD279">
        <v>19.484736956051094</v>
      </c>
      <c r="DE279">
        <v>16.664062906837476</v>
      </c>
      <c r="DF279">
        <v>-2.8206740492136184</v>
      </c>
    </row>
    <row r="280" spans="1:110" x14ac:dyDescent="0.25">
      <c r="A280" t="s">
        <v>2090</v>
      </c>
      <c r="B280" t="s">
        <v>2960</v>
      </c>
      <c r="C280" t="s">
        <v>58</v>
      </c>
      <c r="D280" t="s">
        <v>278</v>
      </c>
      <c r="E280" s="17">
        <v>112799</v>
      </c>
      <c r="F280" s="17">
        <v>114036</v>
      </c>
      <c r="G280" s="17">
        <v>113739</v>
      </c>
      <c r="H280" s="17">
        <v>114253</v>
      </c>
      <c r="I280" s="17">
        <v>114991</v>
      </c>
      <c r="J280" s="17">
        <v>117197</v>
      </c>
      <c r="K280" s="17">
        <v>118275</v>
      </c>
      <c r="L280" s="17">
        <v>119174</v>
      </c>
      <c r="M280" s="17">
        <v>120216</v>
      </c>
      <c r="N280" s="17">
        <v>120403</v>
      </c>
      <c r="O280" s="17">
        <v>121584</v>
      </c>
      <c r="P280" s="17">
        <v>121930</v>
      </c>
      <c r="Q280" s="17">
        <v>122894</v>
      </c>
      <c r="R280" s="17">
        <v>124171</v>
      </c>
      <c r="S280" s="17">
        <v>124975</v>
      </c>
      <c r="T280" s="17">
        <v>125306</v>
      </c>
      <c r="U280" s="18">
        <v>50</v>
      </c>
      <c r="V280" s="18">
        <v>51</v>
      </c>
      <c r="W280" s="18">
        <v>50</v>
      </c>
      <c r="X280" s="18">
        <v>64</v>
      </c>
      <c r="Y280" s="18">
        <v>112</v>
      </c>
      <c r="Z280" s="18">
        <v>182</v>
      </c>
      <c r="AA280" s="18">
        <v>311</v>
      </c>
      <c r="AB280" s="18">
        <v>269</v>
      </c>
      <c r="AC280" s="18">
        <v>231</v>
      </c>
      <c r="AD280" s="18">
        <v>224</v>
      </c>
      <c r="AE280" s="18">
        <v>262</v>
      </c>
      <c r="AF280" s="18">
        <v>210</v>
      </c>
      <c r="AG280" s="18">
        <v>186</v>
      </c>
      <c r="AH280" s="18">
        <v>180</v>
      </c>
      <c r="AI280" s="18">
        <v>227</v>
      </c>
      <c r="AJ280" s="18">
        <v>157</v>
      </c>
      <c r="AK280" s="23">
        <v>4.4326634101366151</v>
      </c>
      <c r="AL280" s="23">
        <v>4.4722719141323797</v>
      </c>
      <c r="AM280" s="23">
        <v>4.396029506150045</v>
      </c>
      <c r="AN280" s="23">
        <v>5.6016034589901365</v>
      </c>
      <c r="AO280" s="23">
        <v>9.7398926872537857</v>
      </c>
      <c r="AP280" s="23">
        <v>15.52940774934512</v>
      </c>
      <c r="AQ280" s="23">
        <v>26.294652293384065</v>
      </c>
      <c r="AR280" s="23">
        <v>22.572037524963498</v>
      </c>
      <c r="AS280" s="23">
        <v>19.215412257935714</v>
      </c>
      <c r="AT280" s="23">
        <v>18.604187603298922</v>
      </c>
      <c r="AU280" s="23">
        <v>21.548888011580473</v>
      </c>
      <c r="AV280" s="23">
        <v>17.22299680144345</v>
      </c>
      <c r="AW280" s="23">
        <v>15.134994385405308</v>
      </c>
      <c r="AX280" s="23">
        <v>14.49613838980116</v>
      </c>
      <c r="AY280" s="23">
        <v>18.163632726545309</v>
      </c>
      <c r="AZ280" s="23">
        <v>12.529328204555249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1</v>
      </c>
      <c r="BI280" s="20">
        <v>1</v>
      </c>
      <c r="BJ280" s="20">
        <v>14</v>
      </c>
      <c r="BK280" s="20">
        <v>18</v>
      </c>
      <c r="BL280" s="20">
        <v>24</v>
      </c>
      <c r="BM280" s="20">
        <v>17</v>
      </c>
      <c r="BN280" s="20">
        <v>5</v>
      </c>
      <c r="BO280" s="20">
        <v>0</v>
      </c>
      <c r="BP280" s="20">
        <v>0</v>
      </c>
      <c r="BQ280" s="20">
        <v>23</v>
      </c>
      <c r="BR280" s="20">
        <v>21</v>
      </c>
      <c r="BS280" s="20">
        <v>21</v>
      </c>
      <c r="BT280" s="20">
        <v>11</v>
      </c>
      <c r="BU280" s="20">
        <v>1</v>
      </c>
      <c r="BV280" s="16">
        <v>9686</v>
      </c>
      <c r="BW280" s="16">
        <v>14036</v>
      </c>
      <c r="BX280" s="16">
        <v>11565</v>
      </c>
      <c r="BY280" s="16">
        <v>9783</v>
      </c>
      <c r="BZ280" s="16">
        <v>6778</v>
      </c>
      <c r="CA280" s="16">
        <v>10653</v>
      </c>
      <c r="CB280" s="16">
        <v>9319</v>
      </c>
      <c r="CC280" s="16">
        <v>14553</v>
      </c>
      <c r="CD280" s="16">
        <v>12814</v>
      </c>
      <c r="CE280" s="16">
        <v>10202</v>
      </c>
      <c r="CF280" s="16">
        <v>7137</v>
      </c>
      <c r="CG280" s="16">
        <v>8780</v>
      </c>
      <c r="CH280" s="21">
        <v>1</v>
      </c>
      <c r="CI280" s="21">
        <v>37</v>
      </c>
      <c r="CJ280" s="21">
        <v>39</v>
      </c>
      <c r="CK280" s="21">
        <v>45</v>
      </c>
      <c r="CL280" s="21">
        <v>28</v>
      </c>
      <c r="CM280" s="21">
        <v>6</v>
      </c>
      <c r="CN280" s="21">
        <v>1</v>
      </c>
      <c r="CO280" s="21">
        <v>80</v>
      </c>
      <c r="CP280" s="21">
        <v>77</v>
      </c>
      <c r="CQ280" s="21">
        <v>0</v>
      </c>
      <c r="CR280" s="21">
        <v>19005</v>
      </c>
      <c r="CS280" s="21">
        <v>28589</v>
      </c>
      <c r="CT280" s="21">
        <v>24379</v>
      </c>
      <c r="CU280" s="21">
        <v>19985</v>
      </c>
      <c r="CV280" s="21">
        <v>13915</v>
      </c>
      <c r="CW280" s="21">
        <v>19433</v>
      </c>
      <c r="CX280" s="21">
        <v>62501</v>
      </c>
      <c r="CY280" s="21">
        <v>62805</v>
      </c>
      <c r="CZ280" s="19">
        <v>288</v>
      </c>
      <c r="DA280" t="s">
        <v>8266</v>
      </c>
      <c r="DB280" t="s">
        <v>8481</v>
      </c>
      <c r="DD280">
        <v>12.737839344001275</v>
      </c>
      <c r="DE280">
        <v>12.319802883153869</v>
      </c>
      <c r="DF280">
        <v>-0.41803646084740542</v>
      </c>
    </row>
    <row r="281" spans="1:110" x14ac:dyDescent="0.25">
      <c r="A281" t="s">
        <v>915</v>
      </c>
      <c r="B281" t="s">
        <v>3268</v>
      </c>
      <c r="C281" t="s">
        <v>3369</v>
      </c>
      <c r="D281" t="s">
        <v>355</v>
      </c>
      <c r="E281" s="17">
        <v>182848</v>
      </c>
      <c r="F281" s="17">
        <v>184580</v>
      </c>
      <c r="G281" s="17">
        <v>186304</v>
      </c>
      <c r="H281" s="17">
        <v>188169</v>
      </c>
      <c r="I281" s="17">
        <v>188536</v>
      </c>
      <c r="J281" s="17">
        <v>189916</v>
      </c>
      <c r="K281" s="17">
        <v>192449</v>
      </c>
      <c r="L281" s="17">
        <v>195090</v>
      </c>
      <c r="M281" s="17">
        <v>198993</v>
      </c>
      <c r="N281" s="17">
        <v>202620</v>
      </c>
      <c r="O281" s="17">
        <v>205733</v>
      </c>
      <c r="P281" s="17">
        <v>210443</v>
      </c>
      <c r="Q281" s="17">
        <v>212689</v>
      </c>
      <c r="R281" s="17">
        <v>215220</v>
      </c>
      <c r="S281" s="17">
        <v>218702</v>
      </c>
      <c r="T281" s="17">
        <v>221619</v>
      </c>
      <c r="U281" s="18">
        <v>60</v>
      </c>
      <c r="V281" s="18">
        <v>72</v>
      </c>
      <c r="W281" s="18">
        <v>64</v>
      </c>
      <c r="X281" s="18">
        <v>87</v>
      </c>
      <c r="Y281" s="18">
        <v>115</v>
      </c>
      <c r="Z281" s="18">
        <v>200</v>
      </c>
      <c r="AA281" s="18">
        <v>312</v>
      </c>
      <c r="AB281" s="18">
        <v>348</v>
      </c>
      <c r="AC281" s="18">
        <v>332</v>
      </c>
      <c r="AD281" s="18">
        <v>416</v>
      </c>
      <c r="AE281" s="18">
        <v>387</v>
      </c>
      <c r="AF281" s="18">
        <v>340</v>
      </c>
      <c r="AG281" s="18">
        <v>334</v>
      </c>
      <c r="AH281" s="18">
        <v>339</v>
      </c>
      <c r="AI281" s="18">
        <v>344</v>
      </c>
      <c r="AJ281" s="18">
        <v>233</v>
      </c>
      <c r="AK281" s="23">
        <v>3.2814140707035349</v>
      </c>
      <c r="AL281" s="23">
        <v>3.9007476432982986</v>
      </c>
      <c r="AM281" s="23">
        <v>3.4352456200618344</v>
      </c>
      <c r="AN281" s="23">
        <v>4.6235033400825856</v>
      </c>
      <c r="AO281" s="23">
        <v>6.0996308397335266</v>
      </c>
      <c r="AP281" s="23">
        <v>10.530971587438657</v>
      </c>
      <c r="AQ281" s="23">
        <v>16.212087358209189</v>
      </c>
      <c r="AR281" s="23">
        <v>17.837920959557128</v>
      </c>
      <c r="AS281" s="23">
        <v>16.684003959938288</v>
      </c>
      <c r="AT281" s="23">
        <v>20.531043332346265</v>
      </c>
      <c r="AU281" s="23">
        <v>18.810788740746503</v>
      </c>
      <c r="AV281" s="23">
        <v>16.156393892883109</v>
      </c>
      <c r="AW281" s="23">
        <v>15.703680021063619</v>
      </c>
      <c r="AX281" s="23">
        <v>15.751324226373013</v>
      </c>
      <c r="AY281" s="23">
        <v>15.729165714076689</v>
      </c>
      <c r="AZ281" s="23">
        <v>10.513539001619897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2</v>
      </c>
      <c r="BI281" s="20">
        <v>1</v>
      </c>
      <c r="BJ281" s="20">
        <v>23</v>
      </c>
      <c r="BK281" s="20">
        <v>44</v>
      </c>
      <c r="BL281" s="20">
        <v>28</v>
      </c>
      <c r="BM281" s="20">
        <v>10</v>
      </c>
      <c r="BN281" s="20">
        <v>9</v>
      </c>
      <c r="BO281" s="20">
        <v>2</v>
      </c>
      <c r="BP281" s="20">
        <v>3</v>
      </c>
      <c r="BQ281" s="20">
        <v>35</v>
      </c>
      <c r="BR281" s="20">
        <v>35</v>
      </c>
      <c r="BS281" s="20">
        <v>25</v>
      </c>
      <c r="BT281" s="20">
        <v>7</v>
      </c>
      <c r="BU281" s="20">
        <v>9</v>
      </c>
      <c r="BV281" s="16">
        <v>12026</v>
      </c>
      <c r="BW281" s="16">
        <v>25353</v>
      </c>
      <c r="BX281" s="16">
        <v>22359</v>
      </c>
      <c r="BY281" s="16">
        <v>18925</v>
      </c>
      <c r="BZ281" s="16">
        <v>14234</v>
      </c>
      <c r="CA281" s="16">
        <v>20028</v>
      </c>
      <c r="CB281" s="16">
        <v>12620</v>
      </c>
      <c r="CC281" s="16">
        <v>25215</v>
      </c>
      <c r="CD281" s="16">
        <v>22657</v>
      </c>
      <c r="CE281" s="16">
        <v>18134</v>
      </c>
      <c r="CF281" s="16">
        <v>13878</v>
      </c>
      <c r="CG281" s="16">
        <v>16190</v>
      </c>
      <c r="CH281" s="21">
        <v>4</v>
      </c>
      <c r="CI281" s="21">
        <v>58</v>
      </c>
      <c r="CJ281" s="21">
        <v>79</v>
      </c>
      <c r="CK281" s="21">
        <v>53</v>
      </c>
      <c r="CL281" s="21">
        <v>17</v>
      </c>
      <c r="CM281" s="21">
        <v>18</v>
      </c>
      <c r="CN281" s="21">
        <v>4</v>
      </c>
      <c r="CO281" s="21">
        <v>117</v>
      </c>
      <c r="CP281" s="21">
        <v>116</v>
      </c>
      <c r="CQ281" s="21">
        <v>0</v>
      </c>
      <c r="CR281" s="21">
        <v>24646</v>
      </c>
      <c r="CS281" s="21">
        <v>50568</v>
      </c>
      <c r="CT281" s="21">
        <v>45016</v>
      </c>
      <c r="CU281" s="21">
        <v>37059</v>
      </c>
      <c r="CV281" s="21">
        <v>28112</v>
      </c>
      <c r="CW281" s="21">
        <v>36218</v>
      </c>
      <c r="CX281" s="21">
        <v>112925</v>
      </c>
      <c r="CY281" s="21">
        <v>108694</v>
      </c>
      <c r="CZ281" s="19">
        <v>318</v>
      </c>
      <c r="DA281" t="s">
        <v>8296</v>
      </c>
      <c r="DB281" t="s">
        <v>8481</v>
      </c>
      <c r="DD281">
        <v>10.764163615286952</v>
      </c>
      <c r="DE281">
        <v>10.272304626964798</v>
      </c>
      <c r="DF281">
        <v>-0.49185898832215358</v>
      </c>
    </row>
    <row r="282" spans="1:110" x14ac:dyDescent="0.25">
      <c r="A282" t="s">
        <v>2664</v>
      </c>
      <c r="B282" t="s">
        <v>2925</v>
      </c>
      <c r="C282" t="s">
        <v>58</v>
      </c>
      <c r="D282" t="s">
        <v>457</v>
      </c>
      <c r="E282" s="17">
        <v>106555</v>
      </c>
      <c r="F282" s="17">
        <v>106751</v>
      </c>
      <c r="G282" s="17">
        <v>106631</v>
      </c>
      <c r="H282" s="17">
        <v>106995</v>
      </c>
      <c r="I282" s="17">
        <v>107399</v>
      </c>
      <c r="J282" s="17">
        <v>107420</v>
      </c>
      <c r="K282" s="17">
        <v>107385</v>
      </c>
      <c r="L282" s="17">
        <v>107223</v>
      </c>
      <c r="M282" s="17">
        <v>107216</v>
      </c>
      <c r="N282" s="17">
        <v>107083</v>
      </c>
      <c r="O282" s="17">
        <v>107309</v>
      </c>
      <c r="P282" s="17">
        <v>107415</v>
      </c>
      <c r="Q282" s="17">
        <v>107475</v>
      </c>
      <c r="R282" s="17">
        <v>107472</v>
      </c>
      <c r="S282" s="17">
        <v>107718</v>
      </c>
      <c r="T282" s="17">
        <v>107910</v>
      </c>
      <c r="U282" s="18">
        <v>57</v>
      </c>
      <c r="V282" s="18">
        <v>58</v>
      </c>
      <c r="W282" s="18">
        <v>60</v>
      </c>
      <c r="X282" s="18">
        <v>64</v>
      </c>
      <c r="Y282" s="18">
        <v>83</v>
      </c>
      <c r="Z282" s="18">
        <v>99</v>
      </c>
      <c r="AA282" s="18">
        <v>201</v>
      </c>
      <c r="AB282" s="18">
        <v>212</v>
      </c>
      <c r="AC282" s="18">
        <v>234</v>
      </c>
      <c r="AD282" s="18">
        <v>335</v>
      </c>
      <c r="AE282" s="18">
        <v>298</v>
      </c>
      <c r="AF282" s="18">
        <v>339</v>
      </c>
      <c r="AG282" s="18">
        <v>297</v>
      </c>
      <c r="AH282" s="18">
        <v>291</v>
      </c>
      <c r="AI282" s="18">
        <v>324</v>
      </c>
      <c r="AJ282" s="18">
        <v>201</v>
      </c>
      <c r="AK282" s="23">
        <v>5.3493501008868654</v>
      </c>
      <c r="AL282" s="23">
        <v>5.433204372792761</v>
      </c>
      <c r="AM282" s="23">
        <v>5.626881488497717</v>
      </c>
      <c r="AN282" s="23">
        <v>5.9815879246693768</v>
      </c>
      <c r="AO282" s="23">
        <v>7.7281911377200903</v>
      </c>
      <c r="AP282" s="23">
        <v>9.2161608638987147</v>
      </c>
      <c r="AQ282" s="23">
        <v>18.717698002514318</v>
      </c>
      <c r="AR282" s="23">
        <v>19.771877302444441</v>
      </c>
      <c r="AS282" s="23">
        <v>21.825100731234144</v>
      </c>
      <c r="AT282" s="23">
        <v>31.284144075156654</v>
      </c>
      <c r="AU282" s="23">
        <v>27.770270899924519</v>
      </c>
      <c r="AV282" s="23">
        <v>31.559838011450914</v>
      </c>
      <c r="AW282" s="23">
        <v>27.634333565945568</v>
      </c>
      <c r="AX282" s="23">
        <v>27.076820008932557</v>
      </c>
      <c r="AY282" s="23">
        <v>30.078538405837463</v>
      </c>
      <c r="AZ282" s="23">
        <v>18.626633305532387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2</v>
      </c>
      <c r="BI282" s="20">
        <v>1</v>
      </c>
      <c r="BJ282" s="20">
        <v>21</v>
      </c>
      <c r="BK282" s="20">
        <v>15</v>
      </c>
      <c r="BL282" s="20">
        <v>23</v>
      </c>
      <c r="BM282" s="20">
        <v>13</v>
      </c>
      <c r="BN282" s="20">
        <v>7</v>
      </c>
      <c r="BO282" s="20">
        <v>0</v>
      </c>
      <c r="BP282" s="20">
        <v>3</v>
      </c>
      <c r="BQ282" s="20">
        <v>23</v>
      </c>
      <c r="BR282" s="20">
        <v>35</v>
      </c>
      <c r="BS282" s="20">
        <v>25</v>
      </c>
      <c r="BT282" s="20">
        <v>23</v>
      </c>
      <c r="BU282" s="20">
        <v>10</v>
      </c>
      <c r="BV282" s="16">
        <v>5329</v>
      </c>
      <c r="BW282" s="16">
        <v>8040</v>
      </c>
      <c r="BX282" s="16">
        <v>7745</v>
      </c>
      <c r="BY282" s="16">
        <v>10278</v>
      </c>
      <c r="BZ282" s="16">
        <v>9029</v>
      </c>
      <c r="CA282" s="16">
        <v>15905</v>
      </c>
      <c r="CB282" s="16">
        <v>5676</v>
      </c>
      <c r="CC282" s="16">
        <v>7397</v>
      </c>
      <c r="CD282" s="16">
        <v>7012</v>
      </c>
      <c r="CE282" s="16">
        <v>9630</v>
      </c>
      <c r="CF282" s="16">
        <v>8553</v>
      </c>
      <c r="CG282" s="16">
        <v>13316</v>
      </c>
      <c r="CH282" s="21">
        <v>4</v>
      </c>
      <c r="CI282" s="21">
        <v>44</v>
      </c>
      <c r="CJ282" s="21">
        <v>50</v>
      </c>
      <c r="CK282" s="21">
        <v>48</v>
      </c>
      <c r="CL282" s="21">
        <v>36</v>
      </c>
      <c r="CM282" s="21">
        <v>17</v>
      </c>
      <c r="CN282" s="21">
        <v>2</v>
      </c>
      <c r="CO282" s="21">
        <v>82</v>
      </c>
      <c r="CP282" s="21">
        <v>119</v>
      </c>
      <c r="CQ282" s="21">
        <v>0</v>
      </c>
      <c r="CR282" s="21">
        <v>11005</v>
      </c>
      <c r="CS282" s="21">
        <v>15437</v>
      </c>
      <c r="CT282" s="21">
        <v>14757</v>
      </c>
      <c r="CU282" s="21">
        <v>19908</v>
      </c>
      <c r="CV282" s="21">
        <v>17582</v>
      </c>
      <c r="CW282" s="21">
        <v>29221</v>
      </c>
      <c r="CX282" s="21">
        <v>56326</v>
      </c>
      <c r="CY282" s="21">
        <v>51584</v>
      </c>
      <c r="CZ282" s="19">
        <v>138</v>
      </c>
      <c r="DA282" t="s">
        <v>8116</v>
      </c>
      <c r="DB282" t="s">
        <v>9</v>
      </c>
      <c r="DD282">
        <v>15.896401985111661</v>
      </c>
      <c r="DE282">
        <v>21.127010616766679</v>
      </c>
      <c r="DF282">
        <v>5.2306086316550182</v>
      </c>
    </row>
    <row r="283" spans="1:110" x14ac:dyDescent="0.25">
      <c r="A283" t="s">
        <v>153</v>
      </c>
      <c r="B283" t="s">
        <v>3199</v>
      </c>
      <c r="C283" t="s">
        <v>76</v>
      </c>
      <c r="D283" t="s">
        <v>70</v>
      </c>
      <c r="E283" s="17">
        <v>59223</v>
      </c>
      <c r="F283" s="17">
        <v>59704</v>
      </c>
      <c r="G283" s="17">
        <v>60074</v>
      </c>
      <c r="H283" s="17">
        <v>60577</v>
      </c>
      <c r="I283" s="17">
        <v>60881</v>
      </c>
      <c r="J283" s="17">
        <v>61320</v>
      </c>
      <c r="K283" s="17">
        <v>62366</v>
      </c>
      <c r="L283" s="17">
        <v>63109</v>
      </c>
      <c r="M283" s="17">
        <v>64082</v>
      </c>
      <c r="N283" s="17">
        <v>64631</v>
      </c>
      <c r="O283" s="17">
        <v>65067</v>
      </c>
      <c r="P283" s="17">
        <v>65570</v>
      </c>
      <c r="Q283" s="17">
        <v>65617</v>
      </c>
      <c r="R283" s="17">
        <v>65723</v>
      </c>
      <c r="S283" s="17">
        <v>65840</v>
      </c>
      <c r="T283" s="17">
        <v>66105</v>
      </c>
      <c r="U283" s="18">
        <v>48</v>
      </c>
      <c r="V283" s="18">
        <v>61</v>
      </c>
      <c r="W283" s="18">
        <v>64</v>
      </c>
      <c r="X283" s="18">
        <v>72</v>
      </c>
      <c r="Y283" s="18">
        <v>84</v>
      </c>
      <c r="Z283" s="18">
        <v>119</v>
      </c>
      <c r="AA283" s="18">
        <v>204</v>
      </c>
      <c r="AB283" s="18">
        <v>203</v>
      </c>
      <c r="AC283" s="18">
        <v>201</v>
      </c>
      <c r="AD283" s="18">
        <v>268</v>
      </c>
      <c r="AE283" s="18">
        <v>306</v>
      </c>
      <c r="AF283" s="18">
        <v>267</v>
      </c>
      <c r="AG283" s="18">
        <v>237</v>
      </c>
      <c r="AH283" s="18">
        <v>211</v>
      </c>
      <c r="AI283" s="18">
        <v>217</v>
      </c>
      <c r="AJ283" s="18">
        <v>170</v>
      </c>
      <c r="AK283" s="23">
        <v>8.1049592219239148</v>
      </c>
      <c r="AL283" s="23">
        <v>10.217070883022911</v>
      </c>
      <c r="AM283" s="23">
        <v>10.653527316309885</v>
      </c>
      <c r="AN283" s="23">
        <v>11.885699192762928</v>
      </c>
      <c r="AO283" s="23">
        <v>13.797408058343326</v>
      </c>
      <c r="AP283" s="23">
        <v>19.406392694063928</v>
      </c>
      <c r="AQ283" s="23">
        <v>32.710130519834522</v>
      </c>
      <c r="AR283" s="23">
        <v>32.16656895213044</v>
      </c>
      <c r="AS283" s="23">
        <v>31.366062232764271</v>
      </c>
      <c r="AT283" s="23">
        <v>41.466169485231546</v>
      </c>
      <c r="AU283" s="23">
        <v>47.028447600165983</v>
      </c>
      <c r="AV283" s="23">
        <v>40.719841390879978</v>
      </c>
      <c r="AW283" s="23">
        <v>36.118688754438637</v>
      </c>
      <c r="AX283" s="23">
        <v>32.104438324483063</v>
      </c>
      <c r="AY283" s="23">
        <v>32.95868772782503</v>
      </c>
      <c r="AZ283" s="23">
        <v>25.716662884804478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5</v>
      </c>
      <c r="BJ283" s="20">
        <v>15</v>
      </c>
      <c r="BK283" s="20">
        <v>22</v>
      </c>
      <c r="BL283" s="20">
        <v>27</v>
      </c>
      <c r="BM283" s="20">
        <v>9</v>
      </c>
      <c r="BN283" s="20">
        <v>4</v>
      </c>
      <c r="BO283" s="20">
        <v>1</v>
      </c>
      <c r="BP283" s="20">
        <v>6</v>
      </c>
      <c r="BQ283" s="20">
        <v>20</v>
      </c>
      <c r="BR283" s="20">
        <v>23</v>
      </c>
      <c r="BS283" s="20">
        <v>24</v>
      </c>
      <c r="BT283" s="20">
        <v>11</v>
      </c>
      <c r="BU283" s="20">
        <v>3</v>
      </c>
      <c r="BV283" s="16">
        <v>3139</v>
      </c>
      <c r="BW283" s="16">
        <v>5992</v>
      </c>
      <c r="BX283" s="16">
        <v>5661</v>
      </c>
      <c r="BY283" s="16">
        <v>5807</v>
      </c>
      <c r="BZ283" s="16">
        <v>5524</v>
      </c>
      <c r="CA283" s="16">
        <v>7481</v>
      </c>
      <c r="CB283" s="16">
        <v>3370</v>
      </c>
      <c r="CC283" s="16">
        <v>5760</v>
      </c>
      <c r="CD283" s="16">
        <v>5795</v>
      </c>
      <c r="CE283" s="16">
        <v>5704</v>
      </c>
      <c r="CF283" s="16">
        <v>5134</v>
      </c>
      <c r="CG283" s="16">
        <v>6738</v>
      </c>
      <c r="CH283" s="21">
        <v>11</v>
      </c>
      <c r="CI283" s="21">
        <v>35</v>
      </c>
      <c r="CJ283" s="21">
        <v>45</v>
      </c>
      <c r="CK283" s="21">
        <v>51</v>
      </c>
      <c r="CL283" s="21">
        <v>20</v>
      </c>
      <c r="CM283" s="21">
        <v>7</v>
      </c>
      <c r="CN283" s="21">
        <v>1</v>
      </c>
      <c r="CO283" s="21">
        <v>82</v>
      </c>
      <c r="CP283" s="21">
        <v>88</v>
      </c>
      <c r="CQ283" s="21">
        <v>0</v>
      </c>
      <c r="CR283" s="21">
        <v>6509</v>
      </c>
      <c r="CS283" s="21">
        <v>11752</v>
      </c>
      <c r="CT283" s="21">
        <v>11456</v>
      </c>
      <c r="CU283" s="21">
        <v>11511</v>
      </c>
      <c r="CV283" s="21">
        <v>10658</v>
      </c>
      <c r="CW283" s="21">
        <v>14219</v>
      </c>
      <c r="CX283" s="21">
        <v>33604</v>
      </c>
      <c r="CY283" s="21">
        <v>32501</v>
      </c>
      <c r="CZ283" s="19">
        <v>24</v>
      </c>
      <c r="DA283" t="s">
        <v>1344</v>
      </c>
      <c r="DB283" t="s">
        <v>8480</v>
      </c>
      <c r="DD283">
        <v>25.229992923294667</v>
      </c>
      <c r="DE283">
        <v>26.187358647780027</v>
      </c>
      <c r="DF283">
        <v>0.95736572448535995</v>
      </c>
    </row>
    <row r="284" spans="1:110" x14ac:dyDescent="0.25">
      <c r="A284" t="s">
        <v>649</v>
      </c>
      <c r="B284" t="s">
        <v>3175</v>
      </c>
      <c r="C284" t="s">
        <v>642</v>
      </c>
      <c r="D284" t="s">
        <v>278</v>
      </c>
      <c r="E284" s="17">
        <v>97904</v>
      </c>
      <c r="F284" s="17">
        <v>98650</v>
      </c>
      <c r="G284" s="17">
        <v>98276</v>
      </c>
      <c r="H284" s="17">
        <v>98460</v>
      </c>
      <c r="I284" s="17">
        <v>98710</v>
      </c>
      <c r="J284" s="17">
        <v>99226</v>
      </c>
      <c r="K284" s="17">
        <v>100375</v>
      </c>
      <c r="L284" s="17">
        <v>102097</v>
      </c>
      <c r="M284" s="17">
        <v>103429</v>
      </c>
      <c r="N284" s="17">
        <v>105129</v>
      </c>
      <c r="O284" s="17">
        <v>106594</v>
      </c>
      <c r="P284" s="17">
        <v>107835</v>
      </c>
      <c r="Q284" s="17">
        <v>108814</v>
      </c>
      <c r="R284" s="17">
        <v>109676</v>
      </c>
      <c r="S284" s="17">
        <v>111098</v>
      </c>
      <c r="T284" s="17">
        <v>111876</v>
      </c>
      <c r="U284" s="18">
        <v>43</v>
      </c>
      <c r="V284" s="18">
        <v>42</v>
      </c>
      <c r="W284" s="18">
        <v>34</v>
      </c>
      <c r="X284" s="18">
        <v>54</v>
      </c>
      <c r="Y284" s="18">
        <v>88</v>
      </c>
      <c r="Z284" s="18">
        <v>148</v>
      </c>
      <c r="AA284" s="18">
        <v>210</v>
      </c>
      <c r="AB284" s="18">
        <v>210</v>
      </c>
      <c r="AC284" s="18">
        <v>176</v>
      </c>
      <c r="AD284" s="18">
        <v>251</v>
      </c>
      <c r="AE284" s="18">
        <v>241</v>
      </c>
      <c r="AF284" s="18">
        <v>229</v>
      </c>
      <c r="AG284" s="18">
        <v>184</v>
      </c>
      <c r="AH284" s="18">
        <v>182</v>
      </c>
      <c r="AI284" s="18">
        <v>178</v>
      </c>
      <c r="AJ284" s="18">
        <v>176</v>
      </c>
      <c r="AK284" s="23">
        <v>4.3920575257395003</v>
      </c>
      <c r="AL284" s="23">
        <v>4.2574759249873289</v>
      </c>
      <c r="AM284" s="23">
        <v>3.4596442671659404</v>
      </c>
      <c r="AN284" s="23">
        <v>5.4844606946983543</v>
      </c>
      <c r="AO284" s="23">
        <v>8.9150035457400456</v>
      </c>
      <c r="AP284" s="23">
        <v>14.915445548545744</v>
      </c>
      <c r="AQ284" s="23">
        <v>20.921544209215444</v>
      </c>
      <c r="AR284" s="23">
        <v>20.568674887606882</v>
      </c>
      <c r="AS284" s="23">
        <v>17.016504075259355</v>
      </c>
      <c r="AT284" s="23">
        <v>23.875429234559444</v>
      </c>
      <c r="AU284" s="23">
        <v>22.609152485130497</v>
      </c>
      <c r="AV284" s="23">
        <v>21.2361478184263</v>
      </c>
      <c r="AW284" s="23">
        <v>16.909588839671368</v>
      </c>
      <c r="AX284" s="23">
        <v>16.594332397242788</v>
      </c>
      <c r="AY284" s="23">
        <v>16.021890583088805</v>
      </c>
      <c r="AZ284" s="23">
        <v>15.73170295684508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1</v>
      </c>
      <c r="BJ284" s="20">
        <v>13</v>
      </c>
      <c r="BK284" s="20">
        <v>27</v>
      </c>
      <c r="BL284" s="20">
        <v>21</v>
      </c>
      <c r="BM284" s="20">
        <v>9</v>
      </c>
      <c r="BN284" s="20">
        <v>4</v>
      </c>
      <c r="BO284" s="20">
        <v>1</v>
      </c>
      <c r="BP284" s="20">
        <v>9</v>
      </c>
      <c r="BQ284" s="20">
        <v>29</v>
      </c>
      <c r="BR284" s="20">
        <v>22</v>
      </c>
      <c r="BS284" s="20">
        <v>29</v>
      </c>
      <c r="BT284" s="20">
        <v>8</v>
      </c>
      <c r="BU284" s="20">
        <v>3</v>
      </c>
      <c r="BV284" s="16">
        <v>4535</v>
      </c>
      <c r="BW284" s="16">
        <v>8949</v>
      </c>
      <c r="BX284" s="16">
        <v>10775</v>
      </c>
      <c r="BY284" s="16">
        <v>10849</v>
      </c>
      <c r="BZ284" s="16">
        <v>8216</v>
      </c>
      <c r="CA284" s="16">
        <v>14270</v>
      </c>
      <c r="CB284" s="16">
        <v>4812</v>
      </c>
      <c r="CC284" s="16">
        <v>8598</v>
      </c>
      <c r="CD284" s="16">
        <v>10503</v>
      </c>
      <c r="CE284" s="16">
        <v>10886</v>
      </c>
      <c r="CF284" s="16">
        <v>7993</v>
      </c>
      <c r="CG284" s="16">
        <v>11490</v>
      </c>
      <c r="CH284" s="21">
        <v>10</v>
      </c>
      <c r="CI284" s="21">
        <v>42</v>
      </c>
      <c r="CJ284" s="21">
        <v>49</v>
      </c>
      <c r="CK284" s="21">
        <v>50</v>
      </c>
      <c r="CL284" s="21">
        <v>17</v>
      </c>
      <c r="CM284" s="21">
        <v>7</v>
      </c>
      <c r="CN284" s="21">
        <v>1</v>
      </c>
      <c r="CO284" s="21">
        <v>75</v>
      </c>
      <c r="CP284" s="21">
        <v>101</v>
      </c>
      <c r="CQ284" s="21">
        <v>0</v>
      </c>
      <c r="CR284" s="21">
        <v>9347</v>
      </c>
      <c r="CS284" s="21">
        <v>17547</v>
      </c>
      <c r="CT284" s="21">
        <v>21278</v>
      </c>
      <c r="CU284" s="21">
        <v>21735</v>
      </c>
      <c r="CV284" s="21">
        <v>16209</v>
      </c>
      <c r="CW284" s="21">
        <v>25760</v>
      </c>
      <c r="CX284" s="21">
        <v>57594</v>
      </c>
      <c r="CY284" s="21">
        <v>54282</v>
      </c>
      <c r="CZ284" s="19">
        <v>210</v>
      </c>
      <c r="DA284" t="s">
        <v>8188</v>
      </c>
      <c r="DB284" t="s">
        <v>9</v>
      </c>
      <c r="DD284">
        <v>13.816734829225156</v>
      </c>
      <c r="DE284">
        <v>17.53654894607077</v>
      </c>
      <c r="DF284">
        <v>3.7198141168456136</v>
      </c>
    </row>
    <row r="285" spans="1:110" x14ac:dyDescent="0.25">
      <c r="A285" t="s">
        <v>499</v>
      </c>
      <c r="B285" t="s">
        <v>3333</v>
      </c>
      <c r="C285" t="s">
        <v>491</v>
      </c>
      <c r="D285" t="s">
        <v>491</v>
      </c>
      <c r="E285" s="17">
        <v>177578</v>
      </c>
      <c r="F285" s="17">
        <v>177531</v>
      </c>
      <c r="G285" s="17">
        <v>178157</v>
      </c>
      <c r="H285" s="17">
        <v>179304</v>
      </c>
      <c r="I285" s="17">
        <v>181337</v>
      </c>
      <c r="J285" s="17">
        <v>181948</v>
      </c>
      <c r="K285" s="17">
        <v>182897</v>
      </c>
      <c r="L285" s="17">
        <v>183434</v>
      </c>
      <c r="M285" s="17">
        <v>183915</v>
      </c>
      <c r="N285" s="17">
        <v>184268</v>
      </c>
      <c r="O285" s="17">
        <v>184331</v>
      </c>
      <c r="P285" s="17">
        <v>184278</v>
      </c>
      <c r="Q285" s="17">
        <v>185566</v>
      </c>
      <c r="R285" s="17">
        <v>186077</v>
      </c>
      <c r="S285" s="17">
        <v>186911</v>
      </c>
      <c r="T285" s="17">
        <v>187694</v>
      </c>
      <c r="U285" s="18">
        <v>105</v>
      </c>
      <c r="V285" s="18">
        <v>138</v>
      </c>
      <c r="W285" s="18">
        <v>128</v>
      </c>
      <c r="X285" s="18">
        <v>144</v>
      </c>
      <c r="Y285" s="18">
        <v>155</v>
      </c>
      <c r="Z285" s="18">
        <v>223</v>
      </c>
      <c r="AA285" s="18">
        <v>403</v>
      </c>
      <c r="AB285" s="18">
        <v>408</v>
      </c>
      <c r="AC285" s="18">
        <v>461</v>
      </c>
      <c r="AD285" s="18">
        <v>577</v>
      </c>
      <c r="AE285" s="18">
        <v>681</v>
      </c>
      <c r="AF285" s="18">
        <v>581</v>
      </c>
      <c r="AG285" s="18">
        <v>557</v>
      </c>
      <c r="AH285" s="18">
        <v>562</v>
      </c>
      <c r="AI285" s="18">
        <v>568</v>
      </c>
      <c r="AJ285" s="18">
        <v>415</v>
      </c>
      <c r="AK285" s="23">
        <v>5.9128946153239701</v>
      </c>
      <c r="AL285" s="23">
        <v>7.7732902985957377</v>
      </c>
      <c r="AM285" s="23">
        <v>7.1846741918644792</v>
      </c>
      <c r="AN285" s="23">
        <v>8.0310534065051531</v>
      </c>
      <c r="AO285" s="23">
        <v>8.5476212797167701</v>
      </c>
      <c r="AP285" s="23">
        <v>12.256249038186734</v>
      </c>
      <c r="AQ285" s="23">
        <v>22.034259719951667</v>
      </c>
      <c r="AR285" s="23">
        <v>22.242332392032012</v>
      </c>
      <c r="AS285" s="23">
        <v>25.065927194627957</v>
      </c>
      <c r="AT285" s="23">
        <v>31.313087459569758</v>
      </c>
      <c r="AU285" s="23">
        <v>36.944409784572315</v>
      </c>
      <c r="AV285" s="23">
        <v>31.528451578593213</v>
      </c>
      <c r="AW285" s="23">
        <v>30.016274533050236</v>
      </c>
      <c r="AX285" s="23">
        <v>30.202550557027465</v>
      </c>
      <c r="AY285" s="23">
        <v>30.388794666980544</v>
      </c>
      <c r="AZ285" s="23">
        <v>22.110456381130987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2</v>
      </c>
      <c r="BI285" s="20">
        <v>5</v>
      </c>
      <c r="BJ285" s="20">
        <v>42</v>
      </c>
      <c r="BK285" s="20">
        <v>58</v>
      </c>
      <c r="BL285" s="20">
        <v>48</v>
      </c>
      <c r="BM285" s="20">
        <v>34</v>
      </c>
      <c r="BN285" s="20">
        <v>11</v>
      </c>
      <c r="BO285" s="20">
        <v>0</v>
      </c>
      <c r="BP285" s="20">
        <v>9</v>
      </c>
      <c r="BQ285" s="20">
        <v>54</v>
      </c>
      <c r="BR285" s="20">
        <v>61</v>
      </c>
      <c r="BS285" s="20">
        <v>48</v>
      </c>
      <c r="BT285" s="20">
        <v>28</v>
      </c>
      <c r="BU285" s="20">
        <v>15</v>
      </c>
      <c r="BV285" s="16">
        <v>10818</v>
      </c>
      <c r="BW285" s="16">
        <v>15784</v>
      </c>
      <c r="BX285" s="16">
        <v>14659</v>
      </c>
      <c r="BY285" s="16">
        <v>16781</v>
      </c>
      <c r="BZ285" s="16">
        <v>14295</v>
      </c>
      <c r="CA285" s="16">
        <v>24160</v>
      </c>
      <c r="CB285" s="16">
        <v>11593</v>
      </c>
      <c r="CC285" s="16">
        <v>15161</v>
      </c>
      <c r="CD285" s="16">
        <v>14033</v>
      </c>
      <c r="CE285" s="16">
        <v>16448</v>
      </c>
      <c r="CF285" s="16">
        <v>13742</v>
      </c>
      <c r="CG285" s="16">
        <v>20220</v>
      </c>
      <c r="CH285" s="21">
        <v>14</v>
      </c>
      <c r="CI285" s="21">
        <v>96</v>
      </c>
      <c r="CJ285" s="21">
        <v>119</v>
      </c>
      <c r="CK285" s="21">
        <v>96</v>
      </c>
      <c r="CL285" s="21">
        <v>62</v>
      </c>
      <c r="CM285" s="21">
        <v>26</v>
      </c>
      <c r="CN285" s="21">
        <v>2</v>
      </c>
      <c r="CO285" s="21">
        <v>200</v>
      </c>
      <c r="CP285" s="21">
        <v>215</v>
      </c>
      <c r="CQ285" s="21">
        <v>0</v>
      </c>
      <c r="CR285" s="21">
        <v>22411</v>
      </c>
      <c r="CS285" s="21">
        <v>30945</v>
      </c>
      <c r="CT285" s="21">
        <v>28692</v>
      </c>
      <c r="CU285" s="21">
        <v>33229</v>
      </c>
      <c r="CV285" s="21">
        <v>28037</v>
      </c>
      <c r="CW285" s="21">
        <v>44380</v>
      </c>
      <c r="CX285" s="21">
        <v>96497</v>
      </c>
      <c r="CY285" s="21">
        <v>91197</v>
      </c>
      <c r="CZ285" s="19">
        <v>66</v>
      </c>
      <c r="DA285" t="s">
        <v>8054</v>
      </c>
      <c r="DB285" t="s">
        <v>8480</v>
      </c>
      <c r="DD285">
        <v>21.930545960941696</v>
      </c>
      <c r="DE285">
        <v>22.280485403691308</v>
      </c>
      <c r="DF285">
        <v>0.34993944274961208</v>
      </c>
    </row>
    <row r="286" spans="1:110" x14ac:dyDescent="0.25">
      <c r="A286" t="s">
        <v>200</v>
      </c>
      <c r="B286" t="s">
        <v>3088</v>
      </c>
      <c r="C286" t="s">
        <v>197</v>
      </c>
      <c r="D286" t="s">
        <v>199</v>
      </c>
      <c r="E286" s="17">
        <v>41659</v>
      </c>
      <c r="F286" s="17">
        <v>41965</v>
      </c>
      <c r="G286" s="17">
        <v>42511</v>
      </c>
      <c r="H286" s="17">
        <v>43102</v>
      </c>
      <c r="I286" s="17">
        <v>43574</v>
      </c>
      <c r="J286" s="17">
        <v>43867</v>
      </c>
      <c r="K286" s="17">
        <v>44223</v>
      </c>
      <c r="L286" s="17">
        <v>44544</v>
      </c>
      <c r="M286" s="17">
        <v>44812</v>
      </c>
      <c r="N286" s="17">
        <v>44876</v>
      </c>
      <c r="O286" s="17">
        <v>45058</v>
      </c>
      <c r="P286" s="17">
        <v>45227</v>
      </c>
      <c r="Q286" s="17">
        <v>45537</v>
      </c>
      <c r="R286" s="17">
        <v>45910</v>
      </c>
      <c r="S286" s="17">
        <v>46176</v>
      </c>
      <c r="T286" s="17">
        <v>46654</v>
      </c>
      <c r="U286" s="18">
        <v>33</v>
      </c>
      <c r="V286" s="18">
        <v>32</v>
      </c>
      <c r="W286" s="18">
        <v>41</v>
      </c>
      <c r="X286" s="18">
        <v>19</v>
      </c>
      <c r="Y286" s="18">
        <v>29</v>
      </c>
      <c r="Z286" s="18">
        <v>49</v>
      </c>
      <c r="AA286" s="18">
        <v>67</v>
      </c>
      <c r="AB286" s="18">
        <v>77</v>
      </c>
      <c r="AC286" s="18">
        <v>76</v>
      </c>
      <c r="AD286" s="18">
        <v>134</v>
      </c>
      <c r="AE286" s="18">
        <v>108</v>
      </c>
      <c r="AF286" s="18">
        <v>103</v>
      </c>
      <c r="AG286" s="18">
        <v>95</v>
      </c>
      <c r="AH286" s="18">
        <v>78</v>
      </c>
      <c r="AI286" s="18">
        <v>94</v>
      </c>
      <c r="AJ286" s="18">
        <v>74</v>
      </c>
      <c r="AK286" s="23">
        <v>7.9214575481888669</v>
      </c>
      <c r="AL286" s="23">
        <v>7.6254021208149645</v>
      </c>
      <c r="AM286" s="23">
        <v>9.6445625838018394</v>
      </c>
      <c r="AN286" s="23">
        <v>4.4081481137766234</v>
      </c>
      <c r="AO286" s="23">
        <v>6.6553449304631211</v>
      </c>
      <c r="AP286" s="23">
        <v>11.170127886566213</v>
      </c>
      <c r="AQ286" s="23">
        <v>15.150487302987134</v>
      </c>
      <c r="AR286" s="23">
        <v>17.286278735632184</v>
      </c>
      <c r="AS286" s="23">
        <v>16.959742926001962</v>
      </c>
      <c r="AT286" s="23">
        <v>29.860058828772615</v>
      </c>
      <c r="AU286" s="23">
        <v>23.969106484974922</v>
      </c>
      <c r="AV286" s="23">
        <v>22.774006677427202</v>
      </c>
      <c r="AW286" s="23">
        <v>20.862156048927247</v>
      </c>
      <c r="AX286" s="23">
        <v>16.989762578958832</v>
      </c>
      <c r="AY286" s="23">
        <v>20.356895356895354</v>
      </c>
      <c r="AZ286" s="23">
        <v>15.861448107343421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2</v>
      </c>
      <c r="BJ286" s="20">
        <v>4</v>
      </c>
      <c r="BK286" s="20">
        <v>10</v>
      </c>
      <c r="BL286" s="20">
        <v>12</v>
      </c>
      <c r="BM286" s="20">
        <v>6</v>
      </c>
      <c r="BN286" s="20">
        <v>3</v>
      </c>
      <c r="BO286" s="20">
        <v>0</v>
      </c>
      <c r="BP286" s="20">
        <v>5</v>
      </c>
      <c r="BQ286" s="20">
        <v>3</v>
      </c>
      <c r="BR286" s="20">
        <v>11</v>
      </c>
      <c r="BS286" s="20">
        <v>7</v>
      </c>
      <c r="BT286" s="20">
        <v>8</v>
      </c>
      <c r="BU286" s="20">
        <v>3</v>
      </c>
      <c r="BV286" s="16">
        <v>1776</v>
      </c>
      <c r="BW286" s="16">
        <v>2665</v>
      </c>
      <c r="BX286" s="16">
        <v>3478</v>
      </c>
      <c r="BY286" s="16">
        <v>4867</v>
      </c>
      <c r="BZ286" s="16">
        <v>4004</v>
      </c>
      <c r="CA286" s="16">
        <v>7241</v>
      </c>
      <c r="CB286" s="16">
        <v>2094</v>
      </c>
      <c r="CC286" s="16">
        <v>2556</v>
      </c>
      <c r="CD286" s="16">
        <v>3191</v>
      </c>
      <c r="CE286" s="16">
        <v>4751</v>
      </c>
      <c r="CF286" s="16">
        <v>3933</v>
      </c>
      <c r="CG286" s="16">
        <v>6098</v>
      </c>
      <c r="CH286" s="21">
        <v>7</v>
      </c>
      <c r="CI286" s="21">
        <v>7</v>
      </c>
      <c r="CJ286" s="21">
        <v>21</v>
      </c>
      <c r="CK286" s="21">
        <v>19</v>
      </c>
      <c r="CL286" s="21">
        <v>14</v>
      </c>
      <c r="CM286" s="21">
        <v>6</v>
      </c>
      <c r="CN286" s="21">
        <v>0</v>
      </c>
      <c r="CO286" s="21">
        <v>37</v>
      </c>
      <c r="CP286" s="21">
        <v>37</v>
      </c>
      <c r="CQ286" s="21">
        <v>0</v>
      </c>
      <c r="CR286" s="21">
        <v>3870</v>
      </c>
      <c r="CS286" s="21">
        <v>5221</v>
      </c>
      <c r="CT286" s="21">
        <v>6669</v>
      </c>
      <c r="CU286" s="21">
        <v>9618</v>
      </c>
      <c r="CV286" s="21">
        <v>7937</v>
      </c>
      <c r="CW286" s="21">
        <v>13339</v>
      </c>
      <c r="CX286" s="21">
        <v>24031</v>
      </c>
      <c r="CY286" s="21">
        <v>22623</v>
      </c>
      <c r="CZ286" s="19">
        <v>208</v>
      </c>
      <c r="DA286" t="s">
        <v>8186</v>
      </c>
      <c r="DB286" t="s">
        <v>9</v>
      </c>
      <c r="DD286">
        <v>16.35503690934005</v>
      </c>
      <c r="DE286">
        <v>15.396779160251343</v>
      </c>
      <c r="DF286">
        <v>-0.9582577490887072</v>
      </c>
    </row>
    <row r="287" spans="1:110" x14ac:dyDescent="0.25">
      <c r="A287" t="s">
        <v>1296</v>
      </c>
      <c r="B287" t="s">
        <v>3269</v>
      </c>
      <c r="C287" t="s">
        <v>3369</v>
      </c>
      <c r="D287" t="s">
        <v>355</v>
      </c>
      <c r="E287" s="17">
        <v>137712</v>
      </c>
      <c r="F287" s="17">
        <v>138568</v>
      </c>
      <c r="G287" s="17">
        <v>139518</v>
      </c>
      <c r="H287" s="17">
        <v>140696</v>
      </c>
      <c r="I287" s="17">
        <v>142254</v>
      </c>
      <c r="J287" s="17">
        <v>143862</v>
      </c>
      <c r="K287" s="17">
        <v>144615</v>
      </c>
      <c r="L287" s="17">
        <v>144185</v>
      </c>
      <c r="M287" s="17">
        <v>144149</v>
      </c>
      <c r="N287" s="17">
        <v>144968</v>
      </c>
      <c r="O287" s="17">
        <v>146166</v>
      </c>
      <c r="P287" s="17">
        <v>146801</v>
      </c>
      <c r="Q287" s="17">
        <v>147296</v>
      </c>
      <c r="R287" s="17">
        <v>148509</v>
      </c>
      <c r="S287" s="17">
        <v>149880</v>
      </c>
      <c r="T287" s="17">
        <v>150311</v>
      </c>
      <c r="U287" s="18">
        <v>41</v>
      </c>
      <c r="V287" s="18">
        <v>63</v>
      </c>
      <c r="W287" s="18">
        <v>78</v>
      </c>
      <c r="X287" s="18">
        <v>79</v>
      </c>
      <c r="Y287" s="18">
        <v>92</v>
      </c>
      <c r="Z287" s="18">
        <v>146</v>
      </c>
      <c r="AA287" s="18">
        <v>232</v>
      </c>
      <c r="AB287" s="18">
        <v>235</v>
      </c>
      <c r="AC287" s="18">
        <v>164</v>
      </c>
      <c r="AD287" s="18">
        <v>245</v>
      </c>
      <c r="AE287" s="18">
        <v>205</v>
      </c>
      <c r="AF287" s="18">
        <v>197</v>
      </c>
      <c r="AG287" s="18">
        <v>166</v>
      </c>
      <c r="AH287" s="18">
        <v>162</v>
      </c>
      <c r="AI287" s="18">
        <v>147</v>
      </c>
      <c r="AJ287" s="18">
        <v>138</v>
      </c>
      <c r="AK287" s="23">
        <v>2.9772278378064367</v>
      </c>
      <c r="AL287" s="23">
        <v>4.5465042434039606</v>
      </c>
      <c r="AM287" s="23">
        <v>5.5906764718530946</v>
      </c>
      <c r="AN287" s="23">
        <v>5.6149428555182803</v>
      </c>
      <c r="AO287" s="23">
        <v>6.4673049615476534</v>
      </c>
      <c r="AP287" s="23">
        <v>10.148614644589955</v>
      </c>
      <c r="AQ287" s="23">
        <v>16.042595857967708</v>
      </c>
      <c r="AR287" s="23">
        <v>16.298505392377848</v>
      </c>
      <c r="AS287" s="23">
        <v>11.377116733380046</v>
      </c>
      <c r="AT287" s="23">
        <v>16.900281441421555</v>
      </c>
      <c r="AU287" s="23">
        <v>14.025149487568928</v>
      </c>
      <c r="AV287" s="23">
        <v>13.41952711493791</v>
      </c>
      <c r="AW287" s="23">
        <v>11.269824027807951</v>
      </c>
      <c r="AX287" s="23">
        <v>10.908429792133811</v>
      </c>
      <c r="AY287" s="23">
        <v>9.8078462770216177</v>
      </c>
      <c r="AZ287" s="23">
        <v>9.1809647996487289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2</v>
      </c>
      <c r="BJ287" s="20">
        <v>10</v>
      </c>
      <c r="BK287" s="20">
        <v>19</v>
      </c>
      <c r="BL287" s="20">
        <v>25</v>
      </c>
      <c r="BM287" s="20">
        <v>13</v>
      </c>
      <c r="BN287" s="20">
        <v>4</v>
      </c>
      <c r="BO287" s="20">
        <v>0</v>
      </c>
      <c r="BP287" s="20">
        <v>3</v>
      </c>
      <c r="BQ287" s="20">
        <v>10</v>
      </c>
      <c r="BR287" s="20">
        <v>14</v>
      </c>
      <c r="BS287" s="20">
        <v>21</v>
      </c>
      <c r="BT287" s="20">
        <v>9</v>
      </c>
      <c r="BU287" s="20">
        <v>8</v>
      </c>
      <c r="BV287" s="16">
        <v>6113</v>
      </c>
      <c r="BW287" s="16">
        <v>13319</v>
      </c>
      <c r="BX287" s="16">
        <v>17526</v>
      </c>
      <c r="BY287" s="16">
        <v>14796</v>
      </c>
      <c r="BZ287" s="16">
        <v>10393</v>
      </c>
      <c r="CA287" s="16">
        <v>16085</v>
      </c>
      <c r="CB287" s="16">
        <v>5628</v>
      </c>
      <c r="CC287" s="16">
        <v>12216</v>
      </c>
      <c r="CD287" s="16">
        <v>17035</v>
      </c>
      <c r="CE287" s="16">
        <v>14404</v>
      </c>
      <c r="CF287" s="16">
        <v>10031</v>
      </c>
      <c r="CG287" s="16">
        <v>12765</v>
      </c>
      <c r="CH287" s="21">
        <v>5</v>
      </c>
      <c r="CI287" s="21">
        <v>20</v>
      </c>
      <c r="CJ287" s="21">
        <v>33</v>
      </c>
      <c r="CK287" s="21">
        <v>46</v>
      </c>
      <c r="CL287" s="21">
        <v>22</v>
      </c>
      <c r="CM287" s="21">
        <v>12</v>
      </c>
      <c r="CN287" s="21">
        <v>0</v>
      </c>
      <c r="CO287" s="21">
        <v>73</v>
      </c>
      <c r="CP287" s="21">
        <v>65</v>
      </c>
      <c r="CQ287" s="21">
        <v>0</v>
      </c>
      <c r="CR287" s="21">
        <v>11741</v>
      </c>
      <c r="CS287" s="21">
        <v>25535</v>
      </c>
      <c r="CT287" s="21">
        <v>34561</v>
      </c>
      <c r="CU287" s="21">
        <v>29200</v>
      </c>
      <c r="CV287" s="21">
        <v>20424</v>
      </c>
      <c r="CW287" s="21">
        <v>28850</v>
      </c>
      <c r="CX287" s="21">
        <v>78232</v>
      </c>
      <c r="CY287" s="21">
        <v>72079</v>
      </c>
      <c r="CZ287" s="19">
        <v>335</v>
      </c>
      <c r="DA287" t="s">
        <v>8313</v>
      </c>
      <c r="DB287" t="s">
        <v>8481</v>
      </c>
      <c r="DD287">
        <v>10.127776467487061</v>
      </c>
      <c r="DE287">
        <v>8.3086205133449234</v>
      </c>
      <c r="DF287">
        <v>-1.819155954142138</v>
      </c>
    </row>
    <row r="288" spans="1:110" x14ac:dyDescent="0.25">
      <c r="A288" t="s">
        <v>813</v>
      </c>
      <c r="B288" t="s">
        <v>3129</v>
      </c>
      <c r="C288" t="s">
        <v>209</v>
      </c>
      <c r="D288" t="s">
        <v>211</v>
      </c>
      <c r="E288" s="17">
        <v>36025</v>
      </c>
      <c r="F288" s="17">
        <v>36528</v>
      </c>
      <c r="G288" s="17">
        <v>36857</v>
      </c>
      <c r="H288" s="17">
        <v>37226</v>
      </c>
      <c r="I288" s="17">
        <v>37550</v>
      </c>
      <c r="J288" s="17">
        <v>38390</v>
      </c>
      <c r="K288" s="17">
        <v>39159</v>
      </c>
      <c r="L288" s="17">
        <v>40019</v>
      </c>
      <c r="M288" s="17">
        <v>40834</v>
      </c>
      <c r="N288" s="17">
        <v>41476</v>
      </c>
      <c r="O288" s="17">
        <v>42272</v>
      </c>
      <c r="P288" s="17">
        <v>42877</v>
      </c>
      <c r="Q288" s="17">
        <v>43511</v>
      </c>
      <c r="R288" s="17">
        <v>43413</v>
      </c>
      <c r="S288" s="17">
        <v>42561</v>
      </c>
      <c r="T288" s="17">
        <v>42268</v>
      </c>
      <c r="U288" s="18">
        <v>39</v>
      </c>
      <c r="V288" s="18">
        <v>32</v>
      </c>
      <c r="W288" s="18">
        <v>27</v>
      </c>
      <c r="X288" s="18">
        <v>35</v>
      </c>
      <c r="Y288" s="18">
        <v>52</v>
      </c>
      <c r="Z288" s="18">
        <v>67</v>
      </c>
      <c r="AA288" s="18">
        <v>103</v>
      </c>
      <c r="AB288" s="18">
        <v>92</v>
      </c>
      <c r="AC288" s="18">
        <v>93</v>
      </c>
      <c r="AD288" s="18">
        <v>103</v>
      </c>
      <c r="AE288" s="18">
        <v>127</v>
      </c>
      <c r="AF288" s="18">
        <v>104</v>
      </c>
      <c r="AG288" s="18">
        <v>127</v>
      </c>
      <c r="AH288" s="18">
        <v>108</v>
      </c>
      <c r="AI288" s="18">
        <v>88</v>
      </c>
      <c r="AJ288" s="18">
        <v>103</v>
      </c>
      <c r="AK288" s="23">
        <v>10.825815405968077</v>
      </c>
      <c r="AL288" s="23">
        <v>8.7604029785370123</v>
      </c>
      <c r="AM288" s="23">
        <v>7.3256097891852292</v>
      </c>
      <c r="AN288" s="23">
        <v>9.4020308386611511</v>
      </c>
      <c r="AO288" s="23">
        <v>13.848202396804261</v>
      </c>
      <c r="AP288" s="23">
        <v>17.452461578536077</v>
      </c>
      <c r="AQ288" s="23">
        <v>26.303021016879899</v>
      </c>
      <c r="AR288" s="23">
        <v>22.989080186911217</v>
      </c>
      <c r="AS288" s="23">
        <v>22.775138365087916</v>
      </c>
      <c r="AT288" s="23">
        <v>24.833638730832288</v>
      </c>
      <c r="AU288" s="23">
        <v>30.043527630582894</v>
      </c>
      <c r="AV288" s="23">
        <v>24.255428318212562</v>
      </c>
      <c r="AW288" s="23">
        <v>29.188021419870839</v>
      </c>
      <c r="AX288" s="23">
        <v>24.877340888673903</v>
      </c>
      <c r="AY288" s="23">
        <v>20.676205916214375</v>
      </c>
      <c r="AZ288" s="23">
        <v>24.368316456894103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4</v>
      </c>
      <c r="BI288" s="20">
        <v>2</v>
      </c>
      <c r="BJ288" s="20">
        <v>22</v>
      </c>
      <c r="BK288" s="20">
        <v>6</v>
      </c>
      <c r="BL288" s="20">
        <v>13</v>
      </c>
      <c r="BM288" s="20">
        <v>7</v>
      </c>
      <c r="BN288" s="20">
        <v>4</v>
      </c>
      <c r="BO288" s="20">
        <v>2</v>
      </c>
      <c r="BP288" s="20">
        <v>5</v>
      </c>
      <c r="BQ288" s="20">
        <v>11</v>
      </c>
      <c r="BR288" s="20">
        <v>10</v>
      </c>
      <c r="BS288" s="20">
        <v>9</v>
      </c>
      <c r="BT288" s="20">
        <v>7</v>
      </c>
      <c r="BU288" s="20">
        <v>1</v>
      </c>
      <c r="BV288" s="16">
        <v>1542</v>
      </c>
      <c r="BW288" s="16">
        <v>2713</v>
      </c>
      <c r="BX288" s="16">
        <v>2782</v>
      </c>
      <c r="BY288" s="16">
        <v>3782</v>
      </c>
      <c r="BZ288" s="16">
        <v>3324</v>
      </c>
      <c r="CA288" s="16">
        <v>5543</v>
      </c>
      <c r="CB288" s="16">
        <v>3284</v>
      </c>
      <c r="CC288" s="16">
        <v>4415</v>
      </c>
      <c r="CD288" s="16">
        <v>3042</v>
      </c>
      <c r="CE288" s="16">
        <v>3689</v>
      </c>
      <c r="CF288" s="16">
        <v>3270</v>
      </c>
      <c r="CG288" s="16">
        <v>4882</v>
      </c>
      <c r="CH288" s="21">
        <v>7</v>
      </c>
      <c r="CI288" s="21">
        <v>33</v>
      </c>
      <c r="CJ288" s="21">
        <v>16</v>
      </c>
      <c r="CK288" s="21">
        <v>22</v>
      </c>
      <c r="CL288" s="21">
        <v>14</v>
      </c>
      <c r="CM288" s="21">
        <v>5</v>
      </c>
      <c r="CN288" s="21">
        <v>6</v>
      </c>
      <c r="CO288" s="21">
        <v>58</v>
      </c>
      <c r="CP288" s="21">
        <v>45</v>
      </c>
      <c r="CQ288" s="21">
        <v>0</v>
      </c>
      <c r="CR288" s="21">
        <v>4826</v>
      </c>
      <c r="CS288" s="21">
        <v>7128</v>
      </c>
      <c r="CT288" s="21">
        <v>5824</v>
      </c>
      <c r="CU288" s="21">
        <v>7471</v>
      </c>
      <c r="CV288" s="21">
        <v>6594</v>
      </c>
      <c r="CW288" s="21">
        <v>10425</v>
      </c>
      <c r="CX288" s="21">
        <v>19686</v>
      </c>
      <c r="CY288" s="21">
        <v>22582</v>
      </c>
      <c r="CZ288" s="19">
        <v>42</v>
      </c>
      <c r="DA288" t="s">
        <v>8030</v>
      </c>
      <c r="DB288" t="s">
        <v>8480</v>
      </c>
      <c r="DD288">
        <v>25.684173235320166</v>
      </c>
      <c r="DE288">
        <v>22.858884486437063</v>
      </c>
      <c r="DF288">
        <v>-2.8252887488831036</v>
      </c>
    </row>
    <row r="289" spans="1:110" x14ac:dyDescent="0.25">
      <c r="A289" t="s">
        <v>303</v>
      </c>
      <c r="B289" t="s">
        <v>3211</v>
      </c>
      <c r="C289" t="s">
        <v>3362</v>
      </c>
      <c r="D289" t="s">
        <v>199</v>
      </c>
      <c r="E289" s="17">
        <v>153082</v>
      </c>
      <c r="F289" s="17">
        <v>153774</v>
      </c>
      <c r="G289" s="17">
        <v>154230</v>
      </c>
      <c r="H289" s="17">
        <v>155228</v>
      </c>
      <c r="I289" s="17">
        <v>155383</v>
      </c>
      <c r="J289" s="17">
        <v>155557</v>
      </c>
      <c r="K289" s="17">
        <v>156461</v>
      </c>
      <c r="L289" s="17">
        <v>157101</v>
      </c>
      <c r="M289" s="17">
        <v>158458</v>
      </c>
      <c r="N289" s="17">
        <v>159295</v>
      </c>
      <c r="O289" s="17">
        <v>159866</v>
      </c>
      <c r="P289" s="17">
        <v>161249</v>
      </c>
      <c r="Q289" s="17">
        <v>161306</v>
      </c>
      <c r="R289" s="17">
        <v>161558</v>
      </c>
      <c r="S289" s="17">
        <v>162376</v>
      </c>
      <c r="T289" s="17">
        <v>163340</v>
      </c>
      <c r="U289" s="18">
        <v>106</v>
      </c>
      <c r="V289" s="18">
        <v>101</v>
      </c>
      <c r="W289" s="18">
        <v>137</v>
      </c>
      <c r="X289" s="18">
        <v>127</v>
      </c>
      <c r="Y289" s="18">
        <v>147</v>
      </c>
      <c r="Z289" s="18">
        <v>254</v>
      </c>
      <c r="AA289" s="18">
        <v>345</v>
      </c>
      <c r="AB289" s="18">
        <v>342</v>
      </c>
      <c r="AC289" s="18">
        <v>382</v>
      </c>
      <c r="AD289" s="18">
        <v>479</v>
      </c>
      <c r="AE289" s="18">
        <v>467</v>
      </c>
      <c r="AF289" s="18">
        <v>402</v>
      </c>
      <c r="AG289" s="18">
        <v>412</v>
      </c>
      <c r="AH289" s="18">
        <v>343</v>
      </c>
      <c r="AI289" s="18">
        <v>402</v>
      </c>
      <c r="AJ289" s="18">
        <v>299</v>
      </c>
      <c r="AK289" s="23">
        <v>6.9243934623273802</v>
      </c>
      <c r="AL289" s="23">
        <v>6.5680804297215403</v>
      </c>
      <c r="AM289" s="23">
        <v>8.8828373208843932</v>
      </c>
      <c r="AN289" s="23">
        <v>8.1815136444455892</v>
      </c>
      <c r="AO289" s="23">
        <v>9.4604943912783259</v>
      </c>
      <c r="AP289" s="23">
        <v>16.328419807530359</v>
      </c>
      <c r="AQ289" s="23">
        <v>22.050223378349873</v>
      </c>
      <c r="AR289" s="23">
        <v>21.769434949491092</v>
      </c>
      <c r="AS289" s="23">
        <v>24.107334435623319</v>
      </c>
      <c r="AT289" s="23">
        <v>30.069995919520387</v>
      </c>
      <c r="AU289" s="23">
        <v>29.211965020704842</v>
      </c>
      <c r="AV289" s="23">
        <v>24.930387165191721</v>
      </c>
      <c r="AW289" s="23">
        <v>25.54151736451217</v>
      </c>
      <c r="AX289" s="23">
        <v>21.230765421706138</v>
      </c>
      <c r="AY289" s="23">
        <v>24.757353303443857</v>
      </c>
      <c r="AZ289" s="23">
        <v>18.305375290804456</v>
      </c>
      <c r="BA289" s="20">
        <v>0</v>
      </c>
      <c r="BB289" s="20">
        <v>0</v>
      </c>
      <c r="BC289" s="20">
        <v>0</v>
      </c>
      <c r="BD289" s="20">
        <v>1</v>
      </c>
      <c r="BE289" s="20">
        <v>0</v>
      </c>
      <c r="BF289" s="20">
        <v>0</v>
      </c>
      <c r="BG289" s="20">
        <v>0</v>
      </c>
      <c r="BH289" s="20">
        <v>3</v>
      </c>
      <c r="BI289" s="20">
        <v>6</v>
      </c>
      <c r="BJ289" s="20">
        <v>28</v>
      </c>
      <c r="BK289" s="20">
        <v>51</v>
      </c>
      <c r="BL289" s="20">
        <v>31</v>
      </c>
      <c r="BM289" s="20">
        <v>15</v>
      </c>
      <c r="BN289" s="20">
        <v>13</v>
      </c>
      <c r="BO289" s="20">
        <v>2</v>
      </c>
      <c r="BP289" s="20">
        <v>3</v>
      </c>
      <c r="BQ289" s="20">
        <v>43</v>
      </c>
      <c r="BR289" s="20">
        <v>37</v>
      </c>
      <c r="BS289" s="20">
        <v>37</v>
      </c>
      <c r="BT289" s="20">
        <v>17</v>
      </c>
      <c r="BU289" s="20">
        <v>12</v>
      </c>
      <c r="BV289" s="16">
        <v>8991</v>
      </c>
      <c r="BW289" s="16">
        <v>14774</v>
      </c>
      <c r="BX289" s="16">
        <v>13857</v>
      </c>
      <c r="BY289" s="16">
        <v>15180</v>
      </c>
      <c r="BZ289" s="16">
        <v>12581</v>
      </c>
      <c r="CA289" s="16">
        <v>18767</v>
      </c>
      <c r="CB289" s="16">
        <v>9522</v>
      </c>
      <c r="CC289" s="16">
        <v>14092</v>
      </c>
      <c r="CD289" s="16">
        <v>13165</v>
      </c>
      <c r="CE289" s="16">
        <v>14673</v>
      </c>
      <c r="CF289" s="16">
        <v>12172</v>
      </c>
      <c r="CG289" s="16">
        <v>15566</v>
      </c>
      <c r="CH289" s="21">
        <v>9</v>
      </c>
      <c r="CI289" s="21">
        <v>71</v>
      </c>
      <c r="CJ289" s="21">
        <v>89</v>
      </c>
      <c r="CK289" s="21">
        <v>68</v>
      </c>
      <c r="CL289" s="21">
        <v>32</v>
      </c>
      <c r="CM289" s="21">
        <v>25</v>
      </c>
      <c r="CN289" s="21">
        <v>5</v>
      </c>
      <c r="CO289" s="21">
        <v>147</v>
      </c>
      <c r="CP289" s="21">
        <v>151</v>
      </c>
      <c r="CQ289" s="21">
        <v>1</v>
      </c>
      <c r="CR289" s="21">
        <v>18513</v>
      </c>
      <c r="CS289" s="21">
        <v>28866</v>
      </c>
      <c r="CT289" s="21">
        <v>27022</v>
      </c>
      <c r="CU289" s="21">
        <v>29853</v>
      </c>
      <c r="CV289" s="21">
        <v>24753</v>
      </c>
      <c r="CW289" s="21">
        <v>34333</v>
      </c>
      <c r="CX289" s="21">
        <v>84150</v>
      </c>
      <c r="CY289" s="21">
        <v>79190</v>
      </c>
      <c r="CZ289" s="19">
        <v>144</v>
      </c>
      <c r="DA289" t="s">
        <v>8122</v>
      </c>
      <c r="DB289" t="s">
        <v>9</v>
      </c>
      <c r="DD289">
        <v>18.5629498674075</v>
      </c>
      <c r="DE289">
        <v>17.944147355912065</v>
      </c>
      <c r="DF289">
        <v>-0.61880251149543497</v>
      </c>
    </row>
    <row r="290" spans="1:110" x14ac:dyDescent="0.25">
      <c r="A290" t="s">
        <v>2437</v>
      </c>
      <c r="B290" t="s">
        <v>3038</v>
      </c>
      <c r="C290" t="s">
        <v>466</v>
      </c>
      <c r="D290" t="s">
        <v>51</v>
      </c>
      <c r="E290" s="17">
        <v>60843</v>
      </c>
      <c r="F290" s="17">
        <v>61188</v>
      </c>
      <c r="G290" s="17">
        <v>61851</v>
      </c>
      <c r="H290" s="17">
        <v>62122</v>
      </c>
      <c r="I290" s="17">
        <v>62680</v>
      </c>
      <c r="J290" s="17">
        <v>63324</v>
      </c>
      <c r="K290" s="17">
        <v>63929</v>
      </c>
      <c r="L290" s="17">
        <v>64690</v>
      </c>
      <c r="M290" s="17">
        <v>65567</v>
      </c>
      <c r="N290" s="17">
        <v>65726</v>
      </c>
      <c r="O290" s="17">
        <v>66043</v>
      </c>
      <c r="P290" s="17">
        <v>66147</v>
      </c>
      <c r="Q290" s="17">
        <v>66785</v>
      </c>
      <c r="R290" s="17">
        <v>66995</v>
      </c>
      <c r="S290" s="17">
        <v>67906</v>
      </c>
      <c r="T290" s="17">
        <v>68353</v>
      </c>
      <c r="U290" s="18">
        <v>29</v>
      </c>
      <c r="V290" s="18">
        <v>30</v>
      </c>
      <c r="W290" s="18">
        <v>26</v>
      </c>
      <c r="X290" s="18">
        <v>30</v>
      </c>
      <c r="Y290" s="18">
        <v>45</v>
      </c>
      <c r="Z290" s="18">
        <v>70</v>
      </c>
      <c r="AA290" s="18">
        <v>128</v>
      </c>
      <c r="AB290" s="18">
        <v>116</v>
      </c>
      <c r="AC290" s="18">
        <v>135</v>
      </c>
      <c r="AD290" s="18">
        <v>150</v>
      </c>
      <c r="AE290" s="18">
        <v>140</v>
      </c>
      <c r="AF290" s="18">
        <v>114</v>
      </c>
      <c r="AG290" s="18">
        <v>123</v>
      </c>
      <c r="AH290" s="18">
        <v>113</v>
      </c>
      <c r="AI290" s="18">
        <v>90</v>
      </c>
      <c r="AJ290" s="18">
        <v>85</v>
      </c>
      <c r="AK290" s="23">
        <v>4.7663658925431029</v>
      </c>
      <c r="AL290" s="23">
        <v>4.9029221415963917</v>
      </c>
      <c r="AM290" s="23">
        <v>4.2036507089618604</v>
      </c>
      <c r="AN290" s="23">
        <v>4.8292070442033417</v>
      </c>
      <c r="AO290" s="23">
        <v>7.1793235481812374</v>
      </c>
      <c r="AP290" s="23">
        <v>11.054260627882003</v>
      </c>
      <c r="AQ290" s="23">
        <v>20.022212141594583</v>
      </c>
      <c r="AR290" s="23">
        <v>17.931674138197558</v>
      </c>
      <c r="AS290" s="23">
        <v>20.589625878871995</v>
      </c>
      <c r="AT290" s="23">
        <v>22.822018683625963</v>
      </c>
      <c r="AU290" s="23">
        <v>21.198310191844708</v>
      </c>
      <c r="AV290" s="23">
        <v>17.234341693500838</v>
      </c>
      <c r="AW290" s="23">
        <v>18.417309276035038</v>
      </c>
      <c r="AX290" s="23">
        <v>16.866930367937908</v>
      </c>
      <c r="AY290" s="23">
        <v>13.253615291726797</v>
      </c>
      <c r="AZ290" s="23">
        <v>12.435445408394658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1</v>
      </c>
      <c r="BI290" s="20">
        <v>1</v>
      </c>
      <c r="BJ290" s="20">
        <v>6</v>
      </c>
      <c r="BK290" s="20">
        <v>16</v>
      </c>
      <c r="BL290" s="20">
        <v>6</v>
      </c>
      <c r="BM290" s="20">
        <v>10</v>
      </c>
      <c r="BN290" s="20">
        <v>3</v>
      </c>
      <c r="BO290" s="20">
        <v>0</v>
      </c>
      <c r="BP290" s="20">
        <v>2</v>
      </c>
      <c r="BQ290" s="20">
        <v>7</v>
      </c>
      <c r="BR290" s="20">
        <v>16</v>
      </c>
      <c r="BS290" s="20">
        <v>7</v>
      </c>
      <c r="BT290" s="20">
        <v>6</v>
      </c>
      <c r="BU290" s="20">
        <v>4</v>
      </c>
      <c r="BV290" s="16">
        <v>3036</v>
      </c>
      <c r="BW290" s="16">
        <v>4102</v>
      </c>
      <c r="BX290" s="16">
        <v>5412</v>
      </c>
      <c r="BY290" s="16">
        <v>6708</v>
      </c>
      <c r="BZ290" s="16">
        <v>5489</v>
      </c>
      <c r="CA290" s="16">
        <v>10536</v>
      </c>
      <c r="CB290" s="16">
        <v>3313</v>
      </c>
      <c r="CC290" s="16">
        <v>4144</v>
      </c>
      <c r="CD290" s="16">
        <v>5067</v>
      </c>
      <c r="CE290" s="16">
        <v>6427</v>
      </c>
      <c r="CF290" s="16">
        <v>5376</v>
      </c>
      <c r="CG290" s="16">
        <v>8743</v>
      </c>
      <c r="CH290" s="21">
        <v>3</v>
      </c>
      <c r="CI290" s="21">
        <v>13</v>
      </c>
      <c r="CJ290" s="21">
        <v>32</v>
      </c>
      <c r="CK290" s="21">
        <v>13</v>
      </c>
      <c r="CL290" s="21">
        <v>16</v>
      </c>
      <c r="CM290" s="21">
        <v>7</v>
      </c>
      <c r="CN290" s="21">
        <v>1</v>
      </c>
      <c r="CO290" s="21">
        <v>43</v>
      </c>
      <c r="CP290" s="21">
        <v>42</v>
      </c>
      <c r="CQ290" s="21">
        <v>0</v>
      </c>
      <c r="CR290" s="21">
        <v>6349</v>
      </c>
      <c r="CS290" s="21">
        <v>8246</v>
      </c>
      <c r="CT290" s="21">
        <v>10479</v>
      </c>
      <c r="CU290" s="21">
        <v>13135</v>
      </c>
      <c r="CV290" s="21">
        <v>10865</v>
      </c>
      <c r="CW290" s="21">
        <v>19279</v>
      </c>
      <c r="CX290" s="21">
        <v>35283</v>
      </c>
      <c r="CY290" s="21">
        <v>33070</v>
      </c>
      <c r="CZ290" s="19">
        <v>290</v>
      </c>
      <c r="DA290" t="s">
        <v>8268</v>
      </c>
      <c r="DB290" t="s">
        <v>8481</v>
      </c>
      <c r="DD290">
        <v>13.002721499848805</v>
      </c>
      <c r="DE290">
        <v>11.903749681149561</v>
      </c>
      <c r="DF290">
        <v>-1.0989718186992441</v>
      </c>
    </row>
    <row r="291" spans="1:110" x14ac:dyDescent="0.25">
      <c r="A291" t="s">
        <v>201</v>
      </c>
      <c r="B291" t="s">
        <v>3089</v>
      </c>
      <c r="C291" t="s">
        <v>197</v>
      </c>
      <c r="D291" t="s">
        <v>199</v>
      </c>
      <c r="E291" s="17">
        <v>49052</v>
      </c>
      <c r="F291" s="17">
        <v>49262</v>
      </c>
      <c r="G291" s="17">
        <v>49389</v>
      </c>
      <c r="H291" s="17">
        <v>49711</v>
      </c>
      <c r="I291" s="17">
        <v>49878</v>
      </c>
      <c r="J291" s="17">
        <v>50214</v>
      </c>
      <c r="K291" s="17">
        <v>50699</v>
      </c>
      <c r="L291" s="17">
        <v>51279</v>
      </c>
      <c r="M291" s="17">
        <v>51805</v>
      </c>
      <c r="N291" s="17">
        <v>52364</v>
      </c>
      <c r="O291" s="17">
        <v>52783</v>
      </c>
      <c r="P291" s="17">
        <v>53015</v>
      </c>
      <c r="Q291" s="17">
        <v>53264</v>
      </c>
      <c r="R291" s="17">
        <v>53634</v>
      </c>
      <c r="S291" s="17">
        <v>53970</v>
      </c>
      <c r="T291" s="17">
        <v>54200</v>
      </c>
      <c r="U291" s="18">
        <v>39</v>
      </c>
      <c r="V291" s="18">
        <v>61</v>
      </c>
      <c r="W291" s="18">
        <v>60</v>
      </c>
      <c r="X291" s="18">
        <v>49</v>
      </c>
      <c r="Y291" s="18">
        <v>41</v>
      </c>
      <c r="Z291" s="18">
        <v>84</v>
      </c>
      <c r="AA291" s="18">
        <v>127</v>
      </c>
      <c r="AB291" s="18">
        <v>139</v>
      </c>
      <c r="AC291" s="18">
        <v>146</v>
      </c>
      <c r="AD291" s="18">
        <v>185</v>
      </c>
      <c r="AE291" s="18">
        <v>183</v>
      </c>
      <c r="AF291" s="18">
        <v>181</v>
      </c>
      <c r="AG291" s="18">
        <v>145</v>
      </c>
      <c r="AH291" s="18">
        <v>184</v>
      </c>
      <c r="AI291" s="18">
        <v>134</v>
      </c>
      <c r="AJ291" s="18">
        <v>120</v>
      </c>
      <c r="AK291" s="23">
        <v>7.9507461469460976</v>
      </c>
      <c r="AL291" s="23">
        <v>12.382769680483943</v>
      </c>
      <c r="AM291" s="23">
        <v>12.148454109214603</v>
      </c>
      <c r="AN291" s="23">
        <v>9.8569733057069868</v>
      </c>
      <c r="AO291" s="23">
        <v>8.2200569389309912</v>
      </c>
      <c r="AP291" s="23">
        <v>16.728402437567212</v>
      </c>
      <c r="AQ291" s="23">
        <v>25.049803743663581</v>
      </c>
      <c r="AR291" s="23">
        <v>27.106612843464184</v>
      </c>
      <c r="AS291" s="23">
        <v>28.182607856384518</v>
      </c>
      <c r="AT291" s="23">
        <v>35.329615766557176</v>
      </c>
      <c r="AU291" s="23">
        <v>34.670253680162169</v>
      </c>
      <c r="AV291" s="23">
        <v>34.141280769593507</v>
      </c>
      <c r="AW291" s="23">
        <v>27.222889756683688</v>
      </c>
      <c r="AX291" s="23">
        <v>34.306596561882387</v>
      </c>
      <c r="AY291" s="23">
        <v>24.828608486196032</v>
      </c>
      <c r="AZ291" s="23">
        <v>22.140221402214021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1</v>
      </c>
      <c r="BI291" s="20">
        <v>0</v>
      </c>
      <c r="BJ291" s="20">
        <v>6</v>
      </c>
      <c r="BK291" s="20">
        <v>14</v>
      </c>
      <c r="BL291" s="20">
        <v>19</v>
      </c>
      <c r="BM291" s="20">
        <v>10</v>
      </c>
      <c r="BN291" s="20">
        <v>6</v>
      </c>
      <c r="BO291" s="20">
        <v>0</v>
      </c>
      <c r="BP291" s="20">
        <v>0</v>
      </c>
      <c r="BQ291" s="20">
        <v>16</v>
      </c>
      <c r="BR291" s="20">
        <v>21</v>
      </c>
      <c r="BS291" s="20">
        <v>15</v>
      </c>
      <c r="BT291" s="20">
        <v>7</v>
      </c>
      <c r="BU291" s="20">
        <v>5</v>
      </c>
      <c r="BV291" s="16">
        <v>2492</v>
      </c>
      <c r="BW291" s="16">
        <v>4346</v>
      </c>
      <c r="BX291" s="16">
        <v>4650</v>
      </c>
      <c r="BY291" s="16">
        <v>5345</v>
      </c>
      <c r="BZ291" s="16">
        <v>4437</v>
      </c>
      <c r="CA291" s="16">
        <v>6562</v>
      </c>
      <c r="CB291" s="16">
        <v>2583</v>
      </c>
      <c r="CC291" s="16">
        <v>3989</v>
      </c>
      <c r="CD291" s="16">
        <v>4360</v>
      </c>
      <c r="CE291" s="16">
        <v>5326</v>
      </c>
      <c r="CF291" s="16">
        <v>4411</v>
      </c>
      <c r="CG291" s="16">
        <v>5699</v>
      </c>
      <c r="CH291" s="21">
        <v>0</v>
      </c>
      <c r="CI291" s="21">
        <v>22</v>
      </c>
      <c r="CJ291" s="21">
        <v>35</v>
      </c>
      <c r="CK291" s="21">
        <v>34</v>
      </c>
      <c r="CL291" s="21">
        <v>17</v>
      </c>
      <c r="CM291" s="21">
        <v>11</v>
      </c>
      <c r="CN291" s="21">
        <v>1</v>
      </c>
      <c r="CO291" s="21">
        <v>56</v>
      </c>
      <c r="CP291" s="21">
        <v>64</v>
      </c>
      <c r="CQ291" s="21">
        <v>0</v>
      </c>
      <c r="CR291" s="21">
        <v>5075</v>
      </c>
      <c r="CS291" s="21">
        <v>8335</v>
      </c>
      <c r="CT291" s="21">
        <v>9010</v>
      </c>
      <c r="CU291" s="21">
        <v>10671</v>
      </c>
      <c r="CV291" s="21">
        <v>8848</v>
      </c>
      <c r="CW291" s="21">
        <v>12261</v>
      </c>
      <c r="CX291" s="21">
        <v>27832</v>
      </c>
      <c r="CY291" s="21">
        <v>26368</v>
      </c>
      <c r="CZ291" s="19">
        <v>64</v>
      </c>
      <c r="DA291" t="s">
        <v>8052</v>
      </c>
      <c r="DB291" t="s">
        <v>8480</v>
      </c>
      <c r="DD291">
        <v>21.237864077669904</v>
      </c>
      <c r="DE291">
        <v>22.995113538373097</v>
      </c>
      <c r="DF291">
        <v>1.7572494607031928</v>
      </c>
    </row>
    <row r="292" spans="1:110" x14ac:dyDescent="0.25">
      <c r="A292" t="s">
        <v>332</v>
      </c>
      <c r="B292" t="s">
        <v>3026</v>
      </c>
      <c r="C292" t="s">
        <v>305</v>
      </c>
      <c r="D292" t="s">
        <v>278</v>
      </c>
      <c r="E292" s="17">
        <v>69477</v>
      </c>
      <c r="F292" s="17">
        <v>69082</v>
      </c>
      <c r="G292" s="17">
        <v>69654</v>
      </c>
      <c r="H292" s="17">
        <v>70214</v>
      </c>
      <c r="I292" s="17">
        <v>70558</v>
      </c>
      <c r="J292" s="17">
        <v>71086</v>
      </c>
      <c r="K292" s="17">
        <v>71635</v>
      </c>
      <c r="L292" s="17">
        <v>72578</v>
      </c>
      <c r="M292" s="17">
        <v>73459</v>
      </c>
      <c r="N292" s="17">
        <v>73608</v>
      </c>
      <c r="O292" s="17">
        <v>74055</v>
      </c>
      <c r="P292" s="17">
        <v>74239</v>
      </c>
      <c r="Q292" s="17">
        <v>74710</v>
      </c>
      <c r="R292" s="17">
        <v>74924</v>
      </c>
      <c r="S292" s="17">
        <v>76015</v>
      </c>
      <c r="T292" s="17">
        <v>76737</v>
      </c>
      <c r="U292" s="18">
        <v>38</v>
      </c>
      <c r="V292" s="18">
        <v>50</v>
      </c>
      <c r="W292" s="18">
        <v>47</v>
      </c>
      <c r="X292" s="18">
        <v>58</v>
      </c>
      <c r="Y292" s="18">
        <v>98</v>
      </c>
      <c r="Z292" s="18">
        <v>126</v>
      </c>
      <c r="AA292" s="18">
        <v>165</v>
      </c>
      <c r="AB292" s="18">
        <v>174</v>
      </c>
      <c r="AC292" s="18">
        <v>176</v>
      </c>
      <c r="AD292" s="18">
        <v>227</v>
      </c>
      <c r="AE292" s="18">
        <v>260</v>
      </c>
      <c r="AF292" s="18">
        <v>236</v>
      </c>
      <c r="AG292" s="18">
        <v>155</v>
      </c>
      <c r="AH292" s="18">
        <v>159</v>
      </c>
      <c r="AI292" s="18">
        <v>154</v>
      </c>
      <c r="AJ292" s="18">
        <v>142</v>
      </c>
      <c r="AK292" s="23">
        <v>5.4694359284367486</v>
      </c>
      <c r="AL292" s="23">
        <v>7.237775397353869</v>
      </c>
      <c r="AM292" s="23">
        <v>6.7476383265856947</v>
      </c>
      <c r="AN292" s="23">
        <v>8.2604608767482262</v>
      </c>
      <c r="AO292" s="23">
        <v>13.889282576036736</v>
      </c>
      <c r="AP292" s="23">
        <v>17.725009143853924</v>
      </c>
      <c r="AQ292" s="23">
        <v>23.033433377538909</v>
      </c>
      <c r="AR292" s="23">
        <v>23.974207059990629</v>
      </c>
      <c r="AS292" s="23">
        <v>23.95894308389714</v>
      </c>
      <c r="AT292" s="23">
        <v>30.839039234865773</v>
      </c>
      <c r="AU292" s="23">
        <v>35.109040577948825</v>
      </c>
      <c r="AV292" s="23">
        <v>31.789221298778269</v>
      </c>
      <c r="AW292" s="23">
        <v>20.74688796680498</v>
      </c>
      <c r="AX292" s="23">
        <v>21.221504457850621</v>
      </c>
      <c r="AY292" s="23">
        <v>20.259159376438863</v>
      </c>
      <c r="AZ292" s="23">
        <v>18.504763021749614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2</v>
      </c>
      <c r="BI292" s="20">
        <v>1</v>
      </c>
      <c r="BJ292" s="20">
        <v>7</v>
      </c>
      <c r="BK292" s="20">
        <v>17</v>
      </c>
      <c r="BL292" s="20">
        <v>21</v>
      </c>
      <c r="BM292" s="20">
        <v>11</v>
      </c>
      <c r="BN292" s="20">
        <v>4</v>
      </c>
      <c r="BO292" s="20">
        <v>0</v>
      </c>
      <c r="BP292" s="20">
        <v>4</v>
      </c>
      <c r="BQ292" s="20">
        <v>13</v>
      </c>
      <c r="BR292" s="20">
        <v>25</v>
      </c>
      <c r="BS292" s="20">
        <v>23</v>
      </c>
      <c r="BT292" s="20">
        <v>10</v>
      </c>
      <c r="BU292" s="20">
        <v>4</v>
      </c>
      <c r="BV292" s="16">
        <v>2744</v>
      </c>
      <c r="BW292" s="16">
        <v>3672</v>
      </c>
      <c r="BX292" s="16">
        <v>4503</v>
      </c>
      <c r="BY292" s="16">
        <v>6746</v>
      </c>
      <c r="BZ292" s="16">
        <v>6923</v>
      </c>
      <c r="CA292" s="16">
        <v>16012</v>
      </c>
      <c r="CB292" s="16">
        <v>3045</v>
      </c>
      <c r="CC292" s="16">
        <v>3446</v>
      </c>
      <c r="CD292" s="16">
        <v>4071</v>
      </c>
      <c r="CE292" s="16">
        <v>6402</v>
      </c>
      <c r="CF292" s="16">
        <v>6269</v>
      </c>
      <c r="CG292" s="16">
        <v>12904</v>
      </c>
      <c r="CH292" s="21">
        <v>5</v>
      </c>
      <c r="CI292" s="21">
        <v>20</v>
      </c>
      <c r="CJ292" s="21">
        <v>42</v>
      </c>
      <c r="CK292" s="21">
        <v>44</v>
      </c>
      <c r="CL292" s="21">
        <v>21</v>
      </c>
      <c r="CM292" s="21">
        <v>8</v>
      </c>
      <c r="CN292" s="21">
        <v>2</v>
      </c>
      <c r="CO292" s="21">
        <v>63</v>
      </c>
      <c r="CP292" s="21">
        <v>79</v>
      </c>
      <c r="CQ292" s="21">
        <v>0</v>
      </c>
      <c r="CR292" s="21">
        <v>5789</v>
      </c>
      <c r="CS292" s="21">
        <v>7118</v>
      </c>
      <c r="CT292" s="21">
        <v>8574</v>
      </c>
      <c r="CU292" s="21">
        <v>13148</v>
      </c>
      <c r="CV292" s="21">
        <v>13192</v>
      </c>
      <c r="CW292" s="21">
        <v>28916</v>
      </c>
      <c r="CX292" s="21">
        <v>40600</v>
      </c>
      <c r="CY292" s="21">
        <v>36137</v>
      </c>
      <c r="CZ292" s="19">
        <v>141</v>
      </c>
      <c r="DA292" t="s">
        <v>8119</v>
      </c>
      <c r="DB292" t="s">
        <v>9</v>
      </c>
      <c r="DD292">
        <v>17.433655256385421</v>
      </c>
      <c r="DE292">
        <v>19.458128078817737</v>
      </c>
      <c r="DF292">
        <v>2.0244728224323154</v>
      </c>
    </row>
    <row r="293" spans="1:110" x14ac:dyDescent="0.25">
      <c r="A293" t="s">
        <v>838</v>
      </c>
      <c r="B293" t="s">
        <v>3224</v>
      </c>
      <c r="C293" t="s">
        <v>3364</v>
      </c>
      <c r="D293" t="s">
        <v>211</v>
      </c>
      <c r="E293" s="17">
        <v>188404</v>
      </c>
      <c r="F293" s="17">
        <v>189676</v>
      </c>
      <c r="G293" s="17">
        <v>191113</v>
      </c>
      <c r="H293" s="17">
        <v>192615</v>
      </c>
      <c r="I293" s="17">
        <v>193780</v>
      </c>
      <c r="J293" s="17">
        <v>195136</v>
      </c>
      <c r="K293" s="17">
        <v>196382</v>
      </c>
      <c r="L293" s="17">
        <v>197206</v>
      </c>
      <c r="M293" s="17">
        <v>198396</v>
      </c>
      <c r="N293" s="17">
        <v>199686</v>
      </c>
      <c r="O293" s="17">
        <v>200641</v>
      </c>
      <c r="P293" s="17">
        <v>201646</v>
      </c>
      <c r="Q293" s="17">
        <v>202242</v>
      </c>
      <c r="R293" s="17">
        <v>202588</v>
      </c>
      <c r="S293" s="17">
        <v>203672</v>
      </c>
      <c r="T293" s="17">
        <v>204430</v>
      </c>
      <c r="U293" s="18">
        <v>161</v>
      </c>
      <c r="V293" s="18">
        <v>127</v>
      </c>
      <c r="W293" s="18">
        <v>137</v>
      </c>
      <c r="X293" s="18">
        <v>187</v>
      </c>
      <c r="Y293" s="18">
        <v>187</v>
      </c>
      <c r="Z293" s="18">
        <v>266</v>
      </c>
      <c r="AA293" s="18">
        <v>502</v>
      </c>
      <c r="AB293" s="18">
        <v>510</v>
      </c>
      <c r="AC293" s="18">
        <v>534</v>
      </c>
      <c r="AD293" s="18">
        <v>718</v>
      </c>
      <c r="AE293" s="18">
        <v>745</v>
      </c>
      <c r="AF293" s="18">
        <v>646</v>
      </c>
      <c r="AG293" s="18">
        <v>561</v>
      </c>
      <c r="AH293" s="18">
        <v>567</v>
      </c>
      <c r="AI293" s="18">
        <v>532</v>
      </c>
      <c r="AJ293" s="18">
        <v>483</v>
      </c>
      <c r="AK293" s="23">
        <v>8.5454661259845857</v>
      </c>
      <c r="AL293" s="23">
        <v>6.6956283346337964</v>
      </c>
      <c r="AM293" s="23">
        <v>7.1685337993752389</v>
      </c>
      <c r="AN293" s="23">
        <v>9.7084858396282741</v>
      </c>
      <c r="AO293" s="23">
        <v>9.6501186912994115</v>
      </c>
      <c r="AP293" s="23">
        <v>13.631518530665792</v>
      </c>
      <c r="AQ293" s="23">
        <v>25.562424254768768</v>
      </c>
      <c r="AR293" s="23">
        <v>25.861282111091953</v>
      </c>
      <c r="AS293" s="23">
        <v>26.91586523921853</v>
      </c>
      <c r="AT293" s="23">
        <v>35.956451629057618</v>
      </c>
      <c r="AU293" s="23">
        <v>37.130995160510565</v>
      </c>
      <c r="AV293" s="23">
        <v>32.036340914275513</v>
      </c>
      <c r="AW293" s="23">
        <v>27.739045302162758</v>
      </c>
      <c r="AX293" s="23">
        <v>27.987837384247833</v>
      </c>
      <c r="AY293" s="23">
        <v>26.120428924938135</v>
      </c>
      <c r="AZ293" s="23">
        <v>23.626669275546643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1</v>
      </c>
      <c r="BI293" s="20">
        <v>8</v>
      </c>
      <c r="BJ293" s="20">
        <v>45</v>
      </c>
      <c r="BK293" s="20">
        <v>70</v>
      </c>
      <c r="BL293" s="20">
        <v>70</v>
      </c>
      <c r="BM293" s="20">
        <v>28</v>
      </c>
      <c r="BN293" s="20">
        <v>11</v>
      </c>
      <c r="BO293" s="20">
        <v>1</v>
      </c>
      <c r="BP293" s="20">
        <v>17</v>
      </c>
      <c r="BQ293" s="20">
        <v>70</v>
      </c>
      <c r="BR293" s="20">
        <v>64</v>
      </c>
      <c r="BS293" s="20">
        <v>56</v>
      </c>
      <c r="BT293" s="20">
        <v>28</v>
      </c>
      <c r="BU293" s="20">
        <v>14</v>
      </c>
      <c r="BV293" s="16">
        <v>10167</v>
      </c>
      <c r="BW293" s="16">
        <v>16505</v>
      </c>
      <c r="BX293" s="16">
        <v>15985</v>
      </c>
      <c r="BY293" s="16">
        <v>18990</v>
      </c>
      <c r="BZ293" s="16">
        <v>16069</v>
      </c>
      <c r="CA293" s="16">
        <v>27042</v>
      </c>
      <c r="CB293" s="16">
        <v>10742</v>
      </c>
      <c r="CC293" s="16">
        <v>15639</v>
      </c>
      <c r="CD293" s="16">
        <v>15298</v>
      </c>
      <c r="CE293" s="16">
        <v>19458</v>
      </c>
      <c r="CF293" s="16">
        <v>15952</v>
      </c>
      <c r="CG293" s="16">
        <v>22583</v>
      </c>
      <c r="CH293" s="21">
        <v>25</v>
      </c>
      <c r="CI293" s="21">
        <v>115</v>
      </c>
      <c r="CJ293" s="21">
        <v>134</v>
      </c>
      <c r="CK293" s="21">
        <v>126</v>
      </c>
      <c r="CL293" s="21">
        <v>56</v>
      </c>
      <c r="CM293" s="21">
        <v>25</v>
      </c>
      <c r="CN293" s="21">
        <v>2</v>
      </c>
      <c r="CO293" s="21">
        <v>233</v>
      </c>
      <c r="CP293" s="21">
        <v>250</v>
      </c>
      <c r="CQ293" s="21">
        <v>0</v>
      </c>
      <c r="CR293" s="21">
        <v>20909</v>
      </c>
      <c r="CS293" s="21">
        <v>32144</v>
      </c>
      <c r="CT293" s="21">
        <v>31283</v>
      </c>
      <c r="CU293" s="21">
        <v>38448</v>
      </c>
      <c r="CV293" s="21">
        <v>32021</v>
      </c>
      <c r="CW293" s="21">
        <v>49625</v>
      </c>
      <c r="CX293" s="21">
        <v>104758</v>
      </c>
      <c r="CY293" s="21">
        <v>99672</v>
      </c>
      <c r="CZ293" s="19">
        <v>50</v>
      </c>
      <c r="DA293" t="s">
        <v>8038</v>
      </c>
      <c r="DB293" t="s">
        <v>8480</v>
      </c>
      <c r="DD293">
        <v>23.376675495625651</v>
      </c>
      <c r="DE293">
        <v>23.864525859600221</v>
      </c>
      <c r="DF293">
        <v>0.48785036397456949</v>
      </c>
    </row>
    <row r="294" spans="1:110" x14ac:dyDescent="0.25">
      <c r="A294" t="s">
        <v>689</v>
      </c>
      <c r="B294" t="s">
        <v>3185</v>
      </c>
      <c r="C294" t="s">
        <v>113</v>
      </c>
      <c r="D294" t="s">
        <v>70</v>
      </c>
      <c r="E294" s="17">
        <v>66418</v>
      </c>
      <c r="F294" s="17">
        <v>67498</v>
      </c>
      <c r="G294" s="17">
        <v>68344</v>
      </c>
      <c r="H294" s="17">
        <v>68703</v>
      </c>
      <c r="I294" s="17">
        <v>69485</v>
      </c>
      <c r="J294" s="17">
        <v>70678</v>
      </c>
      <c r="K294" s="17">
        <v>72172</v>
      </c>
      <c r="L294" s="17">
        <v>73673</v>
      </c>
      <c r="M294" s="17">
        <v>75173</v>
      </c>
      <c r="N294" s="17">
        <v>76206</v>
      </c>
      <c r="O294" s="17">
        <v>77255</v>
      </c>
      <c r="P294" s="17">
        <v>78408</v>
      </c>
      <c r="Q294" s="17">
        <v>78434</v>
      </c>
      <c r="R294" s="17">
        <v>78881</v>
      </c>
      <c r="S294" s="17">
        <v>79605</v>
      </c>
      <c r="T294" s="17">
        <v>80356</v>
      </c>
      <c r="U294" s="18">
        <v>36</v>
      </c>
      <c r="V294" s="18">
        <v>31</v>
      </c>
      <c r="W294" s="18">
        <v>40</v>
      </c>
      <c r="X294" s="18">
        <v>38</v>
      </c>
      <c r="Y294" s="18">
        <v>44</v>
      </c>
      <c r="Z294" s="18">
        <v>66</v>
      </c>
      <c r="AA294" s="18">
        <v>128</v>
      </c>
      <c r="AB294" s="18">
        <v>190</v>
      </c>
      <c r="AC294" s="18">
        <v>163</v>
      </c>
      <c r="AD294" s="18">
        <v>230</v>
      </c>
      <c r="AE294" s="18">
        <v>216</v>
      </c>
      <c r="AF294" s="18">
        <v>206</v>
      </c>
      <c r="AG294" s="18">
        <v>173</v>
      </c>
      <c r="AH294" s="18">
        <v>183</v>
      </c>
      <c r="AI294" s="18">
        <v>179</v>
      </c>
      <c r="AJ294" s="18">
        <v>124</v>
      </c>
      <c r="AK294" s="23">
        <v>5.4202174109428167</v>
      </c>
      <c r="AL294" s="23">
        <v>4.5927286734421759</v>
      </c>
      <c r="AM294" s="23">
        <v>5.8527449373756291</v>
      </c>
      <c r="AN294" s="23">
        <v>5.5310539568868897</v>
      </c>
      <c r="AO294" s="23">
        <v>6.3323019356695687</v>
      </c>
      <c r="AP294" s="23">
        <v>9.3381250176858419</v>
      </c>
      <c r="AQ294" s="23">
        <v>17.735409854237101</v>
      </c>
      <c r="AR294" s="23">
        <v>25.789637994923513</v>
      </c>
      <c r="AS294" s="23">
        <v>21.683317148444253</v>
      </c>
      <c r="AT294" s="23">
        <v>30.181350549825474</v>
      </c>
      <c r="AU294" s="23">
        <v>27.959355381528702</v>
      </c>
      <c r="AV294" s="23">
        <v>26.272829303132333</v>
      </c>
      <c r="AW294" s="23">
        <v>22.056761098503198</v>
      </c>
      <c r="AX294" s="23">
        <v>23.199503048896439</v>
      </c>
      <c r="AY294" s="23">
        <v>22.486024747189244</v>
      </c>
      <c r="AZ294" s="23">
        <v>15.43133057892379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1</v>
      </c>
      <c r="BI294" s="20">
        <v>0</v>
      </c>
      <c r="BJ294" s="20">
        <v>14</v>
      </c>
      <c r="BK294" s="20">
        <v>15</v>
      </c>
      <c r="BL294" s="20">
        <v>18</v>
      </c>
      <c r="BM294" s="20">
        <v>9</v>
      </c>
      <c r="BN294" s="20">
        <v>3</v>
      </c>
      <c r="BO294" s="20">
        <v>0</v>
      </c>
      <c r="BP294" s="20">
        <v>5</v>
      </c>
      <c r="BQ294" s="20">
        <v>19</v>
      </c>
      <c r="BR294" s="20">
        <v>18</v>
      </c>
      <c r="BS294" s="20">
        <v>16</v>
      </c>
      <c r="BT294" s="20">
        <v>5</v>
      </c>
      <c r="BU294" s="20">
        <v>1</v>
      </c>
      <c r="BV294" s="16">
        <v>3326</v>
      </c>
      <c r="BW294" s="16">
        <v>6552</v>
      </c>
      <c r="BX294" s="16">
        <v>6939</v>
      </c>
      <c r="BY294" s="16">
        <v>7637</v>
      </c>
      <c r="BZ294" s="16">
        <v>5786</v>
      </c>
      <c r="CA294" s="16">
        <v>10508</v>
      </c>
      <c r="CB294" s="16">
        <v>3739</v>
      </c>
      <c r="CC294" s="16">
        <v>6172</v>
      </c>
      <c r="CD294" s="16">
        <v>6970</v>
      </c>
      <c r="CE294" s="16">
        <v>7813</v>
      </c>
      <c r="CF294" s="16">
        <v>5868</v>
      </c>
      <c r="CG294" s="16">
        <v>9046</v>
      </c>
      <c r="CH294" s="21">
        <v>5</v>
      </c>
      <c r="CI294" s="21">
        <v>33</v>
      </c>
      <c r="CJ294" s="21">
        <v>33</v>
      </c>
      <c r="CK294" s="21">
        <v>34</v>
      </c>
      <c r="CL294" s="21">
        <v>14</v>
      </c>
      <c r="CM294" s="21">
        <v>4</v>
      </c>
      <c r="CN294" s="21">
        <v>1</v>
      </c>
      <c r="CO294" s="21">
        <v>60</v>
      </c>
      <c r="CP294" s="21">
        <v>64</v>
      </c>
      <c r="CQ294" s="21">
        <v>0</v>
      </c>
      <c r="CR294" s="21">
        <v>7065</v>
      </c>
      <c r="CS294" s="21">
        <v>12724</v>
      </c>
      <c r="CT294" s="21">
        <v>13909</v>
      </c>
      <c r="CU294" s="21">
        <v>15450</v>
      </c>
      <c r="CV294" s="21">
        <v>11654</v>
      </c>
      <c r="CW294" s="21">
        <v>19554</v>
      </c>
      <c r="CX294" s="21">
        <v>40748</v>
      </c>
      <c r="CY294" s="21">
        <v>39608</v>
      </c>
      <c r="CZ294" s="19">
        <v>221</v>
      </c>
      <c r="DA294" t="s">
        <v>8199</v>
      </c>
      <c r="DB294" t="s">
        <v>9</v>
      </c>
      <c r="DD294">
        <v>15.148454857604525</v>
      </c>
      <c r="DE294">
        <v>15.706292333366056</v>
      </c>
      <c r="DF294">
        <v>0.55783747576153075</v>
      </c>
    </row>
    <row r="295" spans="1:110" x14ac:dyDescent="0.25">
      <c r="A295" t="s">
        <v>1114</v>
      </c>
      <c r="B295" t="s">
        <v>3176</v>
      </c>
      <c r="C295" t="s">
        <v>642</v>
      </c>
      <c r="D295" t="s">
        <v>278</v>
      </c>
      <c r="E295" s="17">
        <v>62383</v>
      </c>
      <c r="F295" s="17">
        <v>62826</v>
      </c>
      <c r="G295" s="17">
        <v>62724</v>
      </c>
      <c r="H295" s="17">
        <v>62752</v>
      </c>
      <c r="I295" s="17">
        <v>62346</v>
      </c>
      <c r="J295" s="17">
        <v>62468</v>
      </c>
      <c r="K295" s="17">
        <v>62545</v>
      </c>
      <c r="L295" s="17">
        <v>63532</v>
      </c>
      <c r="M295" s="17">
        <v>63627</v>
      </c>
      <c r="N295" s="17">
        <v>64058</v>
      </c>
      <c r="O295" s="17">
        <v>64729</v>
      </c>
      <c r="P295" s="17">
        <v>64876</v>
      </c>
      <c r="Q295" s="17">
        <v>66250</v>
      </c>
      <c r="R295" s="17">
        <v>67352</v>
      </c>
      <c r="S295" s="17">
        <v>68299</v>
      </c>
      <c r="T295" s="17">
        <v>69261</v>
      </c>
      <c r="U295" s="18">
        <v>19</v>
      </c>
      <c r="V295" s="18">
        <v>27</v>
      </c>
      <c r="W295" s="18">
        <v>29</v>
      </c>
      <c r="X295" s="18">
        <v>31</v>
      </c>
      <c r="Y295" s="18">
        <v>61</v>
      </c>
      <c r="Z295" s="18">
        <v>98</v>
      </c>
      <c r="AA295" s="18">
        <v>124</v>
      </c>
      <c r="AB295" s="18">
        <v>122</v>
      </c>
      <c r="AC295" s="18">
        <v>108</v>
      </c>
      <c r="AD295" s="18">
        <v>119</v>
      </c>
      <c r="AE295" s="18">
        <v>103</v>
      </c>
      <c r="AF295" s="18">
        <v>97</v>
      </c>
      <c r="AG295" s="18">
        <v>101</v>
      </c>
      <c r="AH295" s="18">
        <v>98</v>
      </c>
      <c r="AI295" s="18">
        <v>81</v>
      </c>
      <c r="AJ295" s="18">
        <v>59</v>
      </c>
      <c r="AK295" s="23">
        <v>3.0457015533077922</v>
      </c>
      <c r="AL295" s="23">
        <v>4.297583802884156</v>
      </c>
      <c r="AM295" s="23">
        <v>4.6234296282124863</v>
      </c>
      <c r="AN295" s="23">
        <v>4.9400815910249873</v>
      </c>
      <c r="AO295" s="23">
        <v>9.7841080422160189</v>
      </c>
      <c r="AP295" s="23">
        <v>15.688032272523531</v>
      </c>
      <c r="AQ295" s="23">
        <v>19.825725477656086</v>
      </c>
      <c r="AR295" s="23">
        <v>19.202921362463009</v>
      </c>
      <c r="AS295" s="23">
        <v>16.97392616342119</v>
      </c>
      <c r="AT295" s="23">
        <v>18.576914671079333</v>
      </c>
      <c r="AU295" s="23">
        <v>15.912496717081988</v>
      </c>
      <c r="AV295" s="23">
        <v>14.951599975337569</v>
      </c>
      <c r="AW295" s="23">
        <v>15.245283018867925</v>
      </c>
      <c r="AX295" s="23">
        <v>14.550421665280911</v>
      </c>
      <c r="AY295" s="23">
        <v>11.859617271116708</v>
      </c>
      <c r="AZ295" s="23">
        <v>8.5185024761409736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1</v>
      </c>
      <c r="BJ295" s="20">
        <v>4</v>
      </c>
      <c r="BK295" s="20">
        <v>5</v>
      </c>
      <c r="BL295" s="20">
        <v>10</v>
      </c>
      <c r="BM295" s="20">
        <v>3</v>
      </c>
      <c r="BN295" s="20">
        <v>9</v>
      </c>
      <c r="BO295" s="20">
        <v>0</v>
      </c>
      <c r="BP295" s="20">
        <v>3</v>
      </c>
      <c r="BQ295" s="20">
        <v>6</v>
      </c>
      <c r="BR295" s="20">
        <v>4</v>
      </c>
      <c r="BS295" s="20">
        <v>12</v>
      </c>
      <c r="BT295" s="20">
        <v>0</v>
      </c>
      <c r="BU295" s="20">
        <v>2</v>
      </c>
      <c r="BV295" s="16">
        <v>5995</v>
      </c>
      <c r="BW295" s="16">
        <v>5524</v>
      </c>
      <c r="BX295" s="16">
        <v>5710</v>
      </c>
      <c r="BY295" s="16">
        <v>6063</v>
      </c>
      <c r="BZ295" s="16">
        <v>4560</v>
      </c>
      <c r="CA295" s="16">
        <v>8019</v>
      </c>
      <c r="CB295" s="16">
        <v>5224</v>
      </c>
      <c r="CC295" s="16">
        <v>5490</v>
      </c>
      <c r="CD295" s="16">
        <v>5540</v>
      </c>
      <c r="CE295" s="16">
        <v>5876</v>
      </c>
      <c r="CF295" s="16">
        <v>4578</v>
      </c>
      <c r="CG295" s="16">
        <v>6682</v>
      </c>
      <c r="CH295" s="21">
        <v>4</v>
      </c>
      <c r="CI295" s="21">
        <v>10</v>
      </c>
      <c r="CJ295" s="21">
        <v>9</v>
      </c>
      <c r="CK295" s="21">
        <v>22</v>
      </c>
      <c r="CL295" s="21">
        <v>3</v>
      </c>
      <c r="CM295" s="21">
        <v>11</v>
      </c>
      <c r="CN295" s="21">
        <v>0</v>
      </c>
      <c r="CO295" s="21">
        <v>32</v>
      </c>
      <c r="CP295" s="21">
        <v>27</v>
      </c>
      <c r="CQ295" s="21">
        <v>0</v>
      </c>
      <c r="CR295" s="21">
        <v>11219</v>
      </c>
      <c r="CS295" s="21">
        <v>11014</v>
      </c>
      <c r="CT295" s="21">
        <v>11250</v>
      </c>
      <c r="CU295" s="21">
        <v>11939</v>
      </c>
      <c r="CV295" s="21">
        <v>9138</v>
      </c>
      <c r="CW295" s="21">
        <v>14701</v>
      </c>
      <c r="CX295" s="21">
        <v>35871</v>
      </c>
      <c r="CY295" s="21">
        <v>33390</v>
      </c>
      <c r="CZ295" s="19">
        <v>339</v>
      </c>
      <c r="DA295" t="s">
        <v>8317</v>
      </c>
      <c r="DB295" t="s">
        <v>8481</v>
      </c>
      <c r="DD295">
        <v>9.5837076969152442</v>
      </c>
      <c r="DE295">
        <v>7.526971648406791</v>
      </c>
      <c r="DF295">
        <v>-2.0567360485084532</v>
      </c>
    </row>
    <row r="296" spans="1:110" x14ac:dyDescent="0.25">
      <c r="A296" t="s">
        <v>787</v>
      </c>
      <c r="B296" t="s">
        <v>3140</v>
      </c>
      <c r="C296" t="s">
        <v>777</v>
      </c>
      <c r="D296" t="s">
        <v>150</v>
      </c>
      <c r="E296" s="17">
        <v>82036</v>
      </c>
      <c r="F296" s="17">
        <v>82798</v>
      </c>
      <c r="G296" s="17">
        <v>83501</v>
      </c>
      <c r="H296" s="17">
        <v>83943</v>
      </c>
      <c r="I296" s="17">
        <v>84491</v>
      </c>
      <c r="J296" s="17">
        <v>84858</v>
      </c>
      <c r="K296" s="17">
        <v>85513</v>
      </c>
      <c r="L296" s="17">
        <v>85788</v>
      </c>
      <c r="M296" s="17">
        <v>86329</v>
      </c>
      <c r="N296" s="17">
        <v>86941</v>
      </c>
      <c r="O296" s="17">
        <v>87821</v>
      </c>
      <c r="P296" s="17">
        <v>87969</v>
      </c>
      <c r="Q296" s="17">
        <v>88364</v>
      </c>
      <c r="R296" s="17">
        <v>89437</v>
      </c>
      <c r="S296" s="17">
        <v>90190</v>
      </c>
      <c r="T296" s="17">
        <v>90911</v>
      </c>
      <c r="U296" s="18">
        <v>51</v>
      </c>
      <c r="V296" s="18">
        <v>44</v>
      </c>
      <c r="W296" s="18">
        <v>49</v>
      </c>
      <c r="X296" s="18">
        <v>66</v>
      </c>
      <c r="Y296" s="18">
        <v>67</v>
      </c>
      <c r="Z296" s="18">
        <v>94</v>
      </c>
      <c r="AA296" s="18">
        <v>149</v>
      </c>
      <c r="AB296" s="18">
        <v>150</v>
      </c>
      <c r="AC296" s="18">
        <v>171</v>
      </c>
      <c r="AD296" s="18">
        <v>222</v>
      </c>
      <c r="AE296" s="18">
        <v>200</v>
      </c>
      <c r="AF296" s="18">
        <v>165</v>
      </c>
      <c r="AG296" s="18">
        <v>144</v>
      </c>
      <c r="AH296" s="18">
        <v>115</v>
      </c>
      <c r="AI296" s="18">
        <v>99</v>
      </c>
      <c r="AJ296" s="18">
        <v>78</v>
      </c>
      <c r="AK296" s="23">
        <v>6.2167828758106198</v>
      </c>
      <c r="AL296" s="23">
        <v>5.3141380226575521</v>
      </c>
      <c r="AM296" s="23">
        <v>5.8681931952910737</v>
      </c>
      <c r="AN296" s="23">
        <v>7.8624781101461698</v>
      </c>
      <c r="AO296" s="23">
        <v>7.9298386810429511</v>
      </c>
      <c r="AP296" s="23">
        <v>11.077329185227086</v>
      </c>
      <c r="AQ296" s="23">
        <v>17.424251283430589</v>
      </c>
      <c r="AR296" s="23">
        <v>17.484962931878584</v>
      </c>
      <c r="AS296" s="23">
        <v>19.80794402807863</v>
      </c>
      <c r="AT296" s="23">
        <v>25.534557918588469</v>
      </c>
      <c r="AU296" s="23">
        <v>22.773596292458524</v>
      </c>
      <c r="AV296" s="23">
        <v>18.756607441257714</v>
      </c>
      <c r="AW296" s="23">
        <v>16.296229233624555</v>
      </c>
      <c r="AX296" s="23">
        <v>12.858213043818553</v>
      </c>
      <c r="AY296" s="23">
        <v>10.976826699190596</v>
      </c>
      <c r="AZ296" s="23">
        <v>8.5798198237836996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3</v>
      </c>
      <c r="BJ296" s="20">
        <v>7</v>
      </c>
      <c r="BK296" s="20">
        <v>12</v>
      </c>
      <c r="BL296" s="20">
        <v>12</v>
      </c>
      <c r="BM296" s="20">
        <v>2</v>
      </c>
      <c r="BN296" s="20">
        <v>7</v>
      </c>
      <c r="BO296" s="20">
        <v>0</v>
      </c>
      <c r="BP296" s="20">
        <v>0</v>
      </c>
      <c r="BQ296" s="20">
        <v>10</v>
      </c>
      <c r="BR296" s="20">
        <v>9</v>
      </c>
      <c r="BS296" s="20">
        <v>8</v>
      </c>
      <c r="BT296" s="20">
        <v>5</v>
      </c>
      <c r="BU296" s="20">
        <v>3</v>
      </c>
      <c r="BV296" s="16">
        <v>4276</v>
      </c>
      <c r="BW296" s="16">
        <v>5996</v>
      </c>
      <c r="BX296" s="16">
        <v>7785</v>
      </c>
      <c r="BY296" s="16">
        <v>8799</v>
      </c>
      <c r="BZ296" s="16">
        <v>7101</v>
      </c>
      <c r="CA296" s="16">
        <v>12759</v>
      </c>
      <c r="CB296" s="16">
        <v>4720</v>
      </c>
      <c r="CC296" s="16">
        <v>5810</v>
      </c>
      <c r="CD296" s="16">
        <v>7326</v>
      </c>
      <c r="CE296" s="16">
        <v>8703</v>
      </c>
      <c r="CF296" s="16">
        <v>7042</v>
      </c>
      <c r="CG296" s="16">
        <v>10594</v>
      </c>
      <c r="CH296" s="21">
        <v>3</v>
      </c>
      <c r="CI296" s="21">
        <v>17</v>
      </c>
      <c r="CJ296" s="21">
        <v>21</v>
      </c>
      <c r="CK296" s="21">
        <v>20</v>
      </c>
      <c r="CL296" s="21">
        <v>7</v>
      </c>
      <c r="CM296" s="21">
        <v>10</v>
      </c>
      <c r="CN296" s="21">
        <v>0</v>
      </c>
      <c r="CO296" s="21">
        <v>43</v>
      </c>
      <c r="CP296" s="21">
        <v>35</v>
      </c>
      <c r="CQ296" s="21">
        <v>0</v>
      </c>
      <c r="CR296" s="21">
        <v>8996</v>
      </c>
      <c r="CS296" s="21">
        <v>11806</v>
      </c>
      <c r="CT296" s="21">
        <v>15111</v>
      </c>
      <c r="CU296" s="21">
        <v>17502</v>
      </c>
      <c r="CV296" s="21">
        <v>14143</v>
      </c>
      <c r="CW296" s="21">
        <v>23353</v>
      </c>
      <c r="CX296" s="21">
        <v>46716</v>
      </c>
      <c r="CY296" s="21">
        <v>44195</v>
      </c>
      <c r="CZ296" s="19">
        <v>338</v>
      </c>
      <c r="DA296" t="s">
        <v>8316</v>
      </c>
      <c r="DB296" t="s">
        <v>8481</v>
      </c>
      <c r="DD296">
        <v>9.7296074216540323</v>
      </c>
      <c r="DE296">
        <v>7.4920798013528556</v>
      </c>
      <c r="DF296">
        <v>-2.2375276203011767</v>
      </c>
    </row>
    <row r="297" spans="1:110" x14ac:dyDescent="0.25">
      <c r="A297" t="s">
        <v>1097</v>
      </c>
      <c r="B297" t="s">
        <v>3057</v>
      </c>
      <c r="C297" t="s">
        <v>276</v>
      </c>
      <c r="D297" t="s">
        <v>278</v>
      </c>
      <c r="E297" s="17">
        <v>67755</v>
      </c>
      <c r="F297" s="17">
        <v>69136</v>
      </c>
      <c r="G297" s="17">
        <v>68640</v>
      </c>
      <c r="H297" s="17">
        <v>68657</v>
      </c>
      <c r="I297" s="17">
        <v>68378</v>
      </c>
      <c r="J297" s="17">
        <v>68919</v>
      </c>
      <c r="K297" s="17">
        <v>69729</v>
      </c>
      <c r="L297" s="17">
        <v>70410</v>
      </c>
      <c r="M297" s="17">
        <v>71237</v>
      </c>
      <c r="N297" s="17">
        <v>71480</v>
      </c>
      <c r="O297" s="17">
        <v>72113</v>
      </c>
      <c r="P297" s="17">
        <v>72883</v>
      </c>
      <c r="Q297" s="17">
        <v>73417</v>
      </c>
      <c r="R297" s="17">
        <v>73678</v>
      </c>
      <c r="S297" s="17">
        <v>74087</v>
      </c>
      <c r="T297" s="17">
        <v>74106</v>
      </c>
      <c r="U297" s="18">
        <v>46</v>
      </c>
      <c r="V297" s="18">
        <v>31</v>
      </c>
      <c r="W297" s="18">
        <v>51</v>
      </c>
      <c r="X297" s="18">
        <v>71</v>
      </c>
      <c r="Y297" s="18">
        <v>101</v>
      </c>
      <c r="Z297" s="18">
        <v>195</v>
      </c>
      <c r="AA297" s="18">
        <v>221</v>
      </c>
      <c r="AB297" s="18">
        <v>217</v>
      </c>
      <c r="AC297" s="18">
        <v>167</v>
      </c>
      <c r="AD297" s="18">
        <v>211</v>
      </c>
      <c r="AE297" s="18">
        <v>194</v>
      </c>
      <c r="AF297" s="18">
        <v>188</v>
      </c>
      <c r="AG297" s="18">
        <v>156</v>
      </c>
      <c r="AH297" s="18">
        <v>157</v>
      </c>
      <c r="AI297" s="18">
        <v>155</v>
      </c>
      <c r="AJ297" s="18">
        <v>121</v>
      </c>
      <c r="AK297" s="23">
        <v>6.7891668511548966</v>
      </c>
      <c r="AL297" s="23">
        <v>4.4839157602406852</v>
      </c>
      <c r="AM297" s="23">
        <v>7.43006993006993</v>
      </c>
      <c r="AN297" s="23">
        <v>10.34126163391934</v>
      </c>
      <c r="AO297" s="23">
        <v>14.770832723975547</v>
      </c>
      <c r="AP297" s="23">
        <v>28.294084359900754</v>
      </c>
      <c r="AQ297" s="23">
        <v>31.694130132369605</v>
      </c>
      <c r="AR297" s="23">
        <v>30.819485868484588</v>
      </c>
      <c r="AS297" s="23">
        <v>23.442873787498073</v>
      </c>
      <c r="AT297" s="23">
        <v>29.518746502518187</v>
      </c>
      <c r="AU297" s="23">
        <v>26.902222900170567</v>
      </c>
      <c r="AV297" s="23">
        <v>25.794766955257053</v>
      </c>
      <c r="AW297" s="23">
        <v>21.248484683383957</v>
      </c>
      <c r="AX297" s="23">
        <v>21.308938896278402</v>
      </c>
      <c r="AY297" s="23">
        <v>20.921349224560316</v>
      </c>
      <c r="AZ297" s="23">
        <v>16.327962648098669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1</v>
      </c>
      <c r="BI297" s="20">
        <v>3</v>
      </c>
      <c r="BJ297" s="20">
        <v>14</v>
      </c>
      <c r="BK297" s="20">
        <v>22</v>
      </c>
      <c r="BL297" s="20">
        <v>14</v>
      </c>
      <c r="BM297" s="20">
        <v>7</v>
      </c>
      <c r="BN297" s="20">
        <v>0</v>
      </c>
      <c r="BO297" s="20">
        <v>0</v>
      </c>
      <c r="BP297" s="20">
        <v>1</v>
      </c>
      <c r="BQ297" s="20">
        <v>20</v>
      </c>
      <c r="BR297" s="20">
        <v>14</v>
      </c>
      <c r="BS297" s="20">
        <v>15</v>
      </c>
      <c r="BT297" s="20">
        <v>7</v>
      </c>
      <c r="BU297" s="20">
        <v>3</v>
      </c>
      <c r="BV297" s="16">
        <v>3835</v>
      </c>
      <c r="BW297" s="16">
        <v>7367</v>
      </c>
      <c r="BX297" s="16">
        <v>7193</v>
      </c>
      <c r="BY297" s="16">
        <v>6979</v>
      </c>
      <c r="BZ297" s="16">
        <v>4812</v>
      </c>
      <c r="CA297" s="16">
        <v>7140</v>
      </c>
      <c r="CB297" s="16">
        <v>4111</v>
      </c>
      <c r="CC297" s="16">
        <v>7432</v>
      </c>
      <c r="CD297" s="16">
        <v>7193</v>
      </c>
      <c r="CE297" s="16">
        <v>7162</v>
      </c>
      <c r="CF297" s="16">
        <v>4812</v>
      </c>
      <c r="CG297" s="16">
        <v>6070</v>
      </c>
      <c r="CH297" s="21">
        <v>4</v>
      </c>
      <c r="CI297" s="21">
        <v>34</v>
      </c>
      <c r="CJ297" s="21">
        <v>36</v>
      </c>
      <c r="CK297" s="21">
        <v>29</v>
      </c>
      <c r="CL297" s="21">
        <v>14</v>
      </c>
      <c r="CM297" s="21">
        <v>3</v>
      </c>
      <c r="CN297" s="21">
        <v>1</v>
      </c>
      <c r="CO297" s="21">
        <v>61</v>
      </c>
      <c r="CP297" s="21">
        <v>60</v>
      </c>
      <c r="CQ297" s="21">
        <v>0</v>
      </c>
      <c r="CR297" s="21">
        <v>7946</v>
      </c>
      <c r="CS297" s="21">
        <v>14799</v>
      </c>
      <c r="CT297" s="21">
        <v>14386</v>
      </c>
      <c r="CU297" s="21">
        <v>14141</v>
      </c>
      <c r="CV297" s="21">
        <v>9624</v>
      </c>
      <c r="CW297" s="21">
        <v>13210</v>
      </c>
      <c r="CX297" s="21">
        <v>37326</v>
      </c>
      <c r="CY297" s="21">
        <v>36780</v>
      </c>
      <c r="CZ297" s="19">
        <v>197</v>
      </c>
      <c r="DA297" t="s">
        <v>8175</v>
      </c>
      <c r="DB297" t="s">
        <v>9</v>
      </c>
      <c r="DD297">
        <v>16.585100598151168</v>
      </c>
      <c r="DE297">
        <v>16.074586079408455</v>
      </c>
      <c r="DF297">
        <v>-0.51051451874271336</v>
      </c>
    </row>
    <row r="298" spans="1:110" x14ac:dyDescent="0.25">
      <c r="A298" t="s">
        <v>1428</v>
      </c>
      <c r="B298" t="s">
        <v>2939</v>
      </c>
      <c r="C298" t="s">
        <v>58</v>
      </c>
      <c r="D298" t="s">
        <v>150</v>
      </c>
      <c r="E298" s="17">
        <v>26544</v>
      </c>
      <c r="F298" s="17">
        <v>26780</v>
      </c>
      <c r="G298" s="17">
        <v>27222</v>
      </c>
      <c r="H298" s="17">
        <v>27492</v>
      </c>
      <c r="I298" s="17">
        <v>27657</v>
      </c>
      <c r="J298" s="17">
        <v>28108</v>
      </c>
      <c r="K298" s="17">
        <v>28510</v>
      </c>
      <c r="L298" s="17">
        <v>28970</v>
      </c>
      <c r="M298" s="17">
        <v>29364</v>
      </c>
      <c r="N298" s="17">
        <v>29422</v>
      </c>
      <c r="O298" s="17">
        <v>29591</v>
      </c>
      <c r="P298" s="17">
        <v>29550</v>
      </c>
      <c r="Q298" s="17">
        <v>29220</v>
      </c>
      <c r="R298" s="17">
        <v>29838</v>
      </c>
      <c r="S298" s="17">
        <v>30337</v>
      </c>
      <c r="T298" s="17">
        <v>30330</v>
      </c>
      <c r="U298" s="18">
        <v>20</v>
      </c>
      <c r="V298" s="18">
        <v>27</v>
      </c>
      <c r="W298" s="18">
        <v>23</v>
      </c>
      <c r="X298" s="18">
        <v>23</v>
      </c>
      <c r="Y298" s="18">
        <v>35</v>
      </c>
      <c r="Z298" s="18">
        <v>38</v>
      </c>
      <c r="AA298" s="18">
        <v>93</v>
      </c>
      <c r="AB298" s="18">
        <v>79</v>
      </c>
      <c r="AC298" s="18">
        <v>73</v>
      </c>
      <c r="AD298" s="18">
        <v>75</v>
      </c>
      <c r="AE298" s="18">
        <v>86</v>
      </c>
      <c r="AF298" s="18">
        <v>57</v>
      </c>
      <c r="AG298" s="18">
        <v>60</v>
      </c>
      <c r="AH298" s="18">
        <v>51</v>
      </c>
      <c r="AI298" s="18">
        <v>79</v>
      </c>
      <c r="AJ298" s="18">
        <v>34</v>
      </c>
      <c r="AK298" s="23">
        <v>7.5346594333936112</v>
      </c>
      <c r="AL298" s="23">
        <v>10.082150858849888</v>
      </c>
      <c r="AM298" s="23">
        <v>8.4490485636617443</v>
      </c>
      <c r="AN298" s="23">
        <v>8.3660701294922166</v>
      </c>
      <c r="AO298" s="23">
        <v>12.655024044545685</v>
      </c>
      <c r="AP298" s="23">
        <v>13.519282766472179</v>
      </c>
      <c r="AQ298" s="23">
        <v>32.620133286566116</v>
      </c>
      <c r="AR298" s="23">
        <v>27.269589230238179</v>
      </c>
      <c r="AS298" s="23">
        <v>24.860373246151749</v>
      </c>
      <c r="AT298" s="23">
        <v>25.491129087077699</v>
      </c>
      <c r="AU298" s="23">
        <v>29.062890743807241</v>
      </c>
      <c r="AV298" s="23">
        <v>19.289340101522843</v>
      </c>
      <c r="AW298" s="23">
        <v>20.533880903490761</v>
      </c>
      <c r="AX298" s="23">
        <v>17.092298411421677</v>
      </c>
      <c r="AY298" s="23">
        <v>26.040808253947326</v>
      </c>
      <c r="AZ298" s="23">
        <v>11.210023079459281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2</v>
      </c>
      <c r="BK298" s="20">
        <v>3</v>
      </c>
      <c r="BL298" s="20">
        <v>7</v>
      </c>
      <c r="BM298" s="20">
        <v>1</v>
      </c>
      <c r="BN298" s="20">
        <v>1</v>
      </c>
      <c r="BO298" s="20">
        <v>0</v>
      </c>
      <c r="BP298" s="20">
        <v>0</v>
      </c>
      <c r="BQ298" s="20">
        <v>6</v>
      </c>
      <c r="BR298" s="20">
        <v>6</v>
      </c>
      <c r="BS298" s="20">
        <v>5</v>
      </c>
      <c r="BT298" s="20">
        <v>2</v>
      </c>
      <c r="BU298" s="20">
        <v>1</v>
      </c>
      <c r="BV298" s="16">
        <v>1204</v>
      </c>
      <c r="BW298" s="16">
        <v>1545</v>
      </c>
      <c r="BX298" s="16">
        <v>2066</v>
      </c>
      <c r="BY298" s="16">
        <v>2743</v>
      </c>
      <c r="BZ298" s="16">
        <v>2489</v>
      </c>
      <c r="CA298" s="16">
        <v>4889</v>
      </c>
      <c r="CB298" s="16">
        <v>1668</v>
      </c>
      <c r="CC298" s="16">
        <v>2164</v>
      </c>
      <c r="CD298" s="16">
        <v>2194</v>
      </c>
      <c r="CE298" s="16">
        <v>2738</v>
      </c>
      <c r="CF298" s="16">
        <v>2418</v>
      </c>
      <c r="CG298" s="16">
        <v>4212</v>
      </c>
      <c r="CH298" s="21">
        <v>0</v>
      </c>
      <c r="CI298" s="21">
        <v>8</v>
      </c>
      <c r="CJ298" s="21">
        <v>9</v>
      </c>
      <c r="CK298" s="21">
        <v>12</v>
      </c>
      <c r="CL298" s="21">
        <v>3</v>
      </c>
      <c r="CM298" s="21">
        <v>2</v>
      </c>
      <c r="CN298" s="21">
        <v>0</v>
      </c>
      <c r="CO298" s="21">
        <v>14</v>
      </c>
      <c r="CP298" s="21">
        <v>20</v>
      </c>
      <c r="CQ298" s="21">
        <v>0</v>
      </c>
      <c r="CR298" s="21">
        <v>2872</v>
      </c>
      <c r="CS298" s="21">
        <v>3709</v>
      </c>
      <c r="CT298" s="21">
        <v>4260</v>
      </c>
      <c r="CU298" s="21">
        <v>5481</v>
      </c>
      <c r="CV298" s="21">
        <v>4907</v>
      </c>
      <c r="CW298" s="21">
        <v>9101</v>
      </c>
      <c r="CX298" s="21">
        <v>14936</v>
      </c>
      <c r="CY298" s="21">
        <v>15394</v>
      </c>
      <c r="CZ298" s="19">
        <v>310</v>
      </c>
      <c r="DA298" t="s">
        <v>8288</v>
      </c>
      <c r="DB298" t="s">
        <v>8481</v>
      </c>
      <c r="DD298">
        <v>9.0944523840457308</v>
      </c>
      <c r="DE298">
        <v>13.390465988216389</v>
      </c>
      <c r="DF298">
        <v>4.2960136041706587</v>
      </c>
    </row>
    <row r="299" spans="1:110" x14ac:dyDescent="0.25">
      <c r="A299" t="s">
        <v>827</v>
      </c>
      <c r="B299" t="s">
        <v>3130</v>
      </c>
      <c r="C299" t="s">
        <v>209</v>
      </c>
      <c r="D299" t="s">
        <v>211</v>
      </c>
      <c r="E299" s="17">
        <v>39748</v>
      </c>
      <c r="F299" s="17">
        <v>40180</v>
      </c>
      <c r="G299" s="17">
        <v>40174</v>
      </c>
      <c r="H299" s="17">
        <v>40543</v>
      </c>
      <c r="I299" s="17">
        <v>41017</v>
      </c>
      <c r="J299" s="17">
        <v>41402</v>
      </c>
      <c r="K299" s="17">
        <v>41457</v>
      </c>
      <c r="L299" s="17">
        <v>41716</v>
      </c>
      <c r="M299" s="17">
        <v>41808</v>
      </c>
      <c r="N299" s="17">
        <v>42028</v>
      </c>
      <c r="O299" s="17">
        <v>41910</v>
      </c>
      <c r="P299" s="17">
        <v>41940</v>
      </c>
      <c r="Q299" s="17">
        <v>42268</v>
      </c>
      <c r="R299" s="17">
        <v>42485</v>
      </c>
      <c r="S299" s="17">
        <v>42924</v>
      </c>
      <c r="T299" s="17">
        <v>43370</v>
      </c>
      <c r="U299" s="18">
        <v>27</v>
      </c>
      <c r="V299" s="18">
        <v>36</v>
      </c>
      <c r="W299" s="18">
        <v>27</v>
      </c>
      <c r="X299" s="18">
        <v>45</v>
      </c>
      <c r="Y299" s="18">
        <v>54</v>
      </c>
      <c r="Z299" s="18">
        <v>88</v>
      </c>
      <c r="AA299" s="18">
        <v>100</v>
      </c>
      <c r="AB299" s="18">
        <v>104</v>
      </c>
      <c r="AC299" s="18">
        <v>105</v>
      </c>
      <c r="AD299" s="18">
        <v>151</v>
      </c>
      <c r="AE299" s="18">
        <v>111</v>
      </c>
      <c r="AF299" s="18">
        <v>129</v>
      </c>
      <c r="AG299" s="18">
        <v>95</v>
      </c>
      <c r="AH299" s="18">
        <v>100</v>
      </c>
      <c r="AI299" s="18">
        <v>102</v>
      </c>
      <c r="AJ299" s="18">
        <v>87</v>
      </c>
      <c r="AK299" s="23">
        <v>6.792794606017913</v>
      </c>
      <c r="AL299" s="23">
        <v>8.9596814335490294</v>
      </c>
      <c r="AM299" s="23">
        <v>6.720764673669537</v>
      </c>
      <c r="AN299" s="23">
        <v>11.099326640850455</v>
      </c>
      <c r="AO299" s="23">
        <v>13.165272935612062</v>
      </c>
      <c r="AP299" s="23">
        <v>21.255011835177047</v>
      </c>
      <c r="AQ299" s="23">
        <v>24.121378778010953</v>
      </c>
      <c r="AR299" s="23">
        <v>24.930482308946207</v>
      </c>
      <c r="AS299" s="23">
        <v>25.114810562571758</v>
      </c>
      <c r="AT299" s="23">
        <v>35.928428666603217</v>
      </c>
      <c r="AU299" s="23">
        <v>26.485325697924125</v>
      </c>
      <c r="AV299" s="23">
        <v>30.758226037195993</v>
      </c>
      <c r="AW299" s="23">
        <v>22.475631683543106</v>
      </c>
      <c r="AX299" s="23">
        <v>23.537719195010002</v>
      </c>
      <c r="AY299" s="23">
        <v>23.762929829466035</v>
      </c>
      <c r="AZ299" s="23">
        <v>20.05994927369149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4</v>
      </c>
      <c r="BK299" s="20">
        <v>8</v>
      </c>
      <c r="BL299" s="20">
        <v>14</v>
      </c>
      <c r="BM299" s="20">
        <v>8</v>
      </c>
      <c r="BN299" s="20">
        <v>3</v>
      </c>
      <c r="BO299" s="20">
        <v>0</v>
      </c>
      <c r="BP299" s="20">
        <v>3</v>
      </c>
      <c r="BQ299" s="20">
        <v>7</v>
      </c>
      <c r="BR299" s="20">
        <v>12</v>
      </c>
      <c r="BS299" s="20">
        <v>14</v>
      </c>
      <c r="BT299" s="20">
        <v>13</v>
      </c>
      <c r="BU299" s="20">
        <v>1</v>
      </c>
      <c r="BV299" s="16">
        <v>1629</v>
      </c>
      <c r="BW299" s="16">
        <v>2370</v>
      </c>
      <c r="BX299" s="16">
        <v>2824</v>
      </c>
      <c r="BY299" s="16">
        <v>4170</v>
      </c>
      <c r="BZ299" s="16">
        <v>4039</v>
      </c>
      <c r="CA299" s="16">
        <v>7358</v>
      </c>
      <c r="CB299" s="16">
        <v>1930</v>
      </c>
      <c r="CC299" s="16">
        <v>2213</v>
      </c>
      <c r="CD299" s="16">
        <v>2601</v>
      </c>
      <c r="CE299" s="16">
        <v>3984</v>
      </c>
      <c r="CF299" s="16">
        <v>3861</v>
      </c>
      <c r="CG299" s="16">
        <v>6391</v>
      </c>
      <c r="CH299" s="21">
        <v>3</v>
      </c>
      <c r="CI299" s="21">
        <v>11</v>
      </c>
      <c r="CJ299" s="21">
        <v>20</v>
      </c>
      <c r="CK299" s="21">
        <v>28</v>
      </c>
      <c r="CL299" s="21">
        <v>21</v>
      </c>
      <c r="CM299" s="21">
        <v>4</v>
      </c>
      <c r="CN299" s="21">
        <v>0</v>
      </c>
      <c r="CO299" s="21">
        <v>37</v>
      </c>
      <c r="CP299" s="21">
        <v>50</v>
      </c>
      <c r="CQ299" s="21">
        <v>0</v>
      </c>
      <c r="CR299" s="21">
        <v>3559</v>
      </c>
      <c r="CS299" s="21">
        <v>4583</v>
      </c>
      <c r="CT299" s="21">
        <v>5425</v>
      </c>
      <c r="CU299" s="21">
        <v>8154</v>
      </c>
      <c r="CV299" s="21">
        <v>7900</v>
      </c>
      <c r="CW299" s="21">
        <v>13749</v>
      </c>
      <c r="CX299" s="21">
        <v>22390</v>
      </c>
      <c r="CY299" s="21">
        <v>20980</v>
      </c>
      <c r="CZ299" s="19">
        <v>106</v>
      </c>
      <c r="DA299" t="s">
        <v>8084</v>
      </c>
      <c r="DB299" t="s">
        <v>9</v>
      </c>
      <c r="DD299">
        <v>17.63584366062917</v>
      </c>
      <c r="DE299">
        <v>22.331397945511391</v>
      </c>
      <c r="DF299">
        <v>4.6955542848822205</v>
      </c>
    </row>
    <row r="300" spans="1:110" x14ac:dyDescent="0.25">
      <c r="A300" t="s">
        <v>1592</v>
      </c>
      <c r="B300" t="s">
        <v>3212</v>
      </c>
      <c r="C300" t="s">
        <v>3362</v>
      </c>
      <c r="D300" t="s">
        <v>199</v>
      </c>
      <c r="E300" s="17">
        <v>168018</v>
      </c>
      <c r="F300" s="17">
        <v>167416</v>
      </c>
      <c r="G300" s="17">
        <v>167703</v>
      </c>
      <c r="H300" s="17">
        <v>169391</v>
      </c>
      <c r="I300" s="17">
        <v>170745</v>
      </c>
      <c r="J300" s="17">
        <v>172449</v>
      </c>
      <c r="K300" s="17">
        <v>174494</v>
      </c>
      <c r="L300" s="17">
        <v>175555</v>
      </c>
      <c r="M300" s="17">
        <v>177919</v>
      </c>
      <c r="N300" s="17">
        <v>179444</v>
      </c>
      <c r="O300" s="17">
        <v>181810</v>
      </c>
      <c r="P300" s="17">
        <v>183699</v>
      </c>
      <c r="Q300" s="17">
        <v>185532</v>
      </c>
      <c r="R300" s="17">
        <v>186744</v>
      </c>
      <c r="S300" s="17">
        <v>188963</v>
      </c>
      <c r="T300" s="17">
        <v>191776</v>
      </c>
      <c r="U300" s="18">
        <v>116</v>
      </c>
      <c r="V300" s="18">
        <v>128</v>
      </c>
      <c r="W300" s="18">
        <v>145</v>
      </c>
      <c r="X300" s="18">
        <v>152</v>
      </c>
      <c r="Y300" s="18">
        <v>210</v>
      </c>
      <c r="Z300" s="18">
        <v>268</v>
      </c>
      <c r="AA300" s="18">
        <v>396</v>
      </c>
      <c r="AB300" s="18">
        <v>443</v>
      </c>
      <c r="AC300" s="18">
        <v>501</v>
      </c>
      <c r="AD300" s="18">
        <v>519</v>
      </c>
      <c r="AE300" s="18">
        <v>598</v>
      </c>
      <c r="AF300" s="18">
        <v>565</v>
      </c>
      <c r="AG300" s="18">
        <v>512</v>
      </c>
      <c r="AH300" s="18">
        <v>512</v>
      </c>
      <c r="AI300" s="18">
        <v>537</v>
      </c>
      <c r="AJ300" s="18">
        <v>359</v>
      </c>
      <c r="AK300" s="23">
        <v>6.9040221880988941</v>
      </c>
      <c r="AL300" s="23">
        <v>7.6456252687915134</v>
      </c>
      <c r="AM300" s="23">
        <v>8.6462376940185912</v>
      </c>
      <c r="AN300" s="23">
        <v>8.9733220773240614</v>
      </c>
      <c r="AO300" s="23">
        <v>12.299042431696389</v>
      </c>
      <c r="AP300" s="23">
        <v>15.540826563215791</v>
      </c>
      <c r="AQ300" s="23">
        <v>22.69419005811088</v>
      </c>
      <c r="AR300" s="23">
        <v>25.234257070433767</v>
      </c>
      <c r="AS300" s="23">
        <v>28.158881288676309</v>
      </c>
      <c r="AT300" s="23">
        <v>28.922672254296607</v>
      </c>
      <c r="AU300" s="23">
        <v>32.891480116605244</v>
      </c>
      <c r="AV300" s="23">
        <v>30.756835910919492</v>
      </c>
      <c r="AW300" s="23">
        <v>27.596317616368065</v>
      </c>
      <c r="AX300" s="23">
        <v>27.417212868954291</v>
      </c>
      <c r="AY300" s="23">
        <v>28.418261776114903</v>
      </c>
      <c r="AZ300" s="23">
        <v>18.719756382446189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1</v>
      </c>
      <c r="BI300" s="20">
        <v>7</v>
      </c>
      <c r="BJ300" s="20">
        <v>47</v>
      </c>
      <c r="BK300" s="20">
        <v>47</v>
      </c>
      <c r="BL300" s="20">
        <v>34</v>
      </c>
      <c r="BM300" s="20">
        <v>36</v>
      </c>
      <c r="BN300" s="20">
        <v>8</v>
      </c>
      <c r="BO300" s="20">
        <v>1</v>
      </c>
      <c r="BP300" s="20">
        <v>10</v>
      </c>
      <c r="BQ300" s="20">
        <v>50</v>
      </c>
      <c r="BR300" s="20">
        <v>35</v>
      </c>
      <c r="BS300" s="20">
        <v>48</v>
      </c>
      <c r="BT300" s="20">
        <v>27</v>
      </c>
      <c r="BU300" s="20">
        <v>8</v>
      </c>
      <c r="BV300" s="16">
        <v>12429</v>
      </c>
      <c r="BW300" s="16">
        <v>20776</v>
      </c>
      <c r="BX300" s="16">
        <v>15340</v>
      </c>
      <c r="BY300" s="16">
        <v>15623</v>
      </c>
      <c r="BZ300" s="16">
        <v>11819</v>
      </c>
      <c r="CA300" s="16">
        <v>19552</v>
      </c>
      <c r="CB300" s="16">
        <v>13001</v>
      </c>
      <c r="CC300" s="16">
        <v>22071</v>
      </c>
      <c r="CD300" s="16">
        <v>16326</v>
      </c>
      <c r="CE300" s="16">
        <v>16235</v>
      </c>
      <c r="CF300" s="16">
        <v>12389</v>
      </c>
      <c r="CG300" s="16">
        <v>16215</v>
      </c>
      <c r="CH300" s="21">
        <v>17</v>
      </c>
      <c r="CI300" s="21">
        <v>97</v>
      </c>
      <c r="CJ300" s="21">
        <v>82</v>
      </c>
      <c r="CK300" s="21">
        <v>82</v>
      </c>
      <c r="CL300" s="21">
        <v>63</v>
      </c>
      <c r="CM300" s="21">
        <v>16</v>
      </c>
      <c r="CN300" s="21">
        <v>2</v>
      </c>
      <c r="CO300" s="21">
        <v>180</v>
      </c>
      <c r="CP300" s="21">
        <v>179</v>
      </c>
      <c r="CQ300" s="21">
        <v>0</v>
      </c>
      <c r="CR300" s="21">
        <v>25430</v>
      </c>
      <c r="CS300" s="21">
        <v>42847</v>
      </c>
      <c r="CT300" s="21">
        <v>31666</v>
      </c>
      <c r="CU300" s="21">
        <v>31858</v>
      </c>
      <c r="CV300" s="21">
        <v>24208</v>
      </c>
      <c r="CW300" s="21">
        <v>35767</v>
      </c>
      <c r="CX300" s="21">
        <v>95539</v>
      </c>
      <c r="CY300" s="21">
        <v>96237</v>
      </c>
      <c r="CZ300" s="19">
        <v>134</v>
      </c>
      <c r="DA300" t="s">
        <v>8112</v>
      </c>
      <c r="DB300" t="s">
        <v>9</v>
      </c>
      <c r="DD300">
        <v>18.703824932198636</v>
      </c>
      <c r="DE300">
        <v>18.735804226546225</v>
      </c>
      <c r="DF300">
        <v>3.1979294347589615E-2</v>
      </c>
    </row>
    <row r="301" spans="1:110" x14ac:dyDescent="0.25">
      <c r="A301" t="s">
        <v>81</v>
      </c>
      <c r="B301" t="s">
        <v>3233</v>
      </c>
      <c r="C301" t="s">
        <v>3366</v>
      </c>
      <c r="D301" t="s">
        <v>70</v>
      </c>
      <c r="E301" s="17">
        <v>215555</v>
      </c>
      <c r="F301" s="17">
        <v>215561</v>
      </c>
      <c r="G301" s="17">
        <v>216363</v>
      </c>
      <c r="H301" s="17">
        <v>217783</v>
      </c>
      <c r="I301" s="17">
        <v>219152</v>
      </c>
      <c r="J301" s="17">
        <v>220601</v>
      </c>
      <c r="K301" s="17">
        <v>222481</v>
      </c>
      <c r="L301" s="17">
        <v>223995</v>
      </c>
      <c r="M301" s="17">
        <v>226696</v>
      </c>
      <c r="N301" s="17">
        <v>229429</v>
      </c>
      <c r="O301" s="17">
        <v>232390</v>
      </c>
      <c r="P301" s="17">
        <v>234401</v>
      </c>
      <c r="Q301" s="17">
        <v>235618</v>
      </c>
      <c r="R301" s="17">
        <v>237462</v>
      </c>
      <c r="S301" s="17">
        <v>239016</v>
      </c>
      <c r="T301" s="17">
        <v>240757</v>
      </c>
      <c r="U301" s="18">
        <v>132</v>
      </c>
      <c r="V301" s="18">
        <v>126</v>
      </c>
      <c r="W301" s="18">
        <v>149</v>
      </c>
      <c r="X301" s="18">
        <v>177</v>
      </c>
      <c r="Y301" s="18">
        <v>217</v>
      </c>
      <c r="Z301" s="18">
        <v>346</v>
      </c>
      <c r="AA301" s="18">
        <v>582</v>
      </c>
      <c r="AB301" s="18">
        <v>629</v>
      </c>
      <c r="AC301" s="18">
        <v>564</v>
      </c>
      <c r="AD301" s="18">
        <v>688</v>
      </c>
      <c r="AE301" s="18">
        <v>697</v>
      </c>
      <c r="AF301" s="18">
        <v>610</v>
      </c>
      <c r="AG301" s="18">
        <v>531</v>
      </c>
      <c r="AH301" s="18">
        <v>545</v>
      </c>
      <c r="AI301" s="18">
        <v>550</v>
      </c>
      <c r="AJ301" s="18">
        <v>517</v>
      </c>
      <c r="AK301" s="23">
        <v>6.1237271230080497</v>
      </c>
      <c r="AL301" s="23">
        <v>5.8452131879143252</v>
      </c>
      <c r="AM301" s="23">
        <v>6.8865748764807293</v>
      </c>
      <c r="AN301" s="23">
        <v>8.1273561297254613</v>
      </c>
      <c r="AO301" s="23">
        <v>9.9018033145944369</v>
      </c>
      <c r="AP301" s="23">
        <v>15.684425727897878</v>
      </c>
      <c r="AQ301" s="23">
        <v>26.159537218908582</v>
      </c>
      <c r="AR301" s="23">
        <v>28.080983950534609</v>
      </c>
      <c r="AS301" s="23">
        <v>24.879133288633238</v>
      </c>
      <c r="AT301" s="23">
        <v>29.987490683392245</v>
      </c>
      <c r="AU301" s="23">
        <v>29.992684711046088</v>
      </c>
      <c r="AV301" s="23">
        <v>26.023779762031733</v>
      </c>
      <c r="AW301" s="23">
        <v>22.536478537293416</v>
      </c>
      <c r="AX301" s="23">
        <v>22.95104058754664</v>
      </c>
      <c r="AY301" s="23">
        <v>23.011011815108613</v>
      </c>
      <c r="AZ301" s="23">
        <v>21.473934298898889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4</v>
      </c>
      <c r="BJ301" s="20">
        <v>47</v>
      </c>
      <c r="BK301" s="20">
        <v>81</v>
      </c>
      <c r="BL301" s="20">
        <v>57</v>
      </c>
      <c r="BM301" s="20">
        <v>29</v>
      </c>
      <c r="BN301" s="20">
        <v>15</v>
      </c>
      <c r="BO301" s="20">
        <v>0</v>
      </c>
      <c r="BP301" s="20">
        <v>10</v>
      </c>
      <c r="BQ301" s="20">
        <v>87</v>
      </c>
      <c r="BR301" s="20">
        <v>78</v>
      </c>
      <c r="BS301" s="20">
        <v>65</v>
      </c>
      <c r="BT301" s="20">
        <v>27</v>
      </c>
      <c r="BU301" s="20">
        <v>17</v>
      </c>
      <c r="BV301" s="16">
        <v>13685</v>
      </c>
      <c r="BW301" s="16">
        <v>24213</v>
      </c>
      <c r="BX301" s="16">
        <v>20806</v>
      </c>
      <c r="BY301" s="16">
        <v>21969</v>
      </c>
      <c r="BZ301" s="16">
        <v>15725</v>
      </c>
      <c r="CA301" s="16">
        <v>26989</v>
      </c>
      <c r="CB301" s="16">
        <v>14490</v>
      </c>
      <c r="CC301" s="16">
        <v>22717</v>
      </c>
      <c r="CD301" s="16">
        <v>21179</v>
      </c>
      <c r="CE301" s="16">
        <v>21351</v>
      </c>
      <c r="CF301" s="16">
        <v>15903</v>
      </c>
      <c r="CG301" s="16">
        <v>21730</v>
      </c>
      <c r="CH301" s="21">
        <v>14</v>
      </c>
      <c r="CI301" s="21">
        <v>134</v>
      </c>
      <c r="CJ301" s="21">
        <v>159</v>
      </c>
      <c r="CK301" s="21">
        <v>122</v>
      </c>
      <c r="CL301" s="21">
        <v>56</v>
      </c>
      <c r="CM301" s="21">
        <v>32</v>
      </c>
      <c r="CN301" s="21">
        <v>0</v>
      </c>
      <c r="CO301" s="21">
        <v>233</v>
      </c>
      <c r="CP301" s="21">
        <v>284</v>
      </c>
      <c r="CQ301" s="21">
        <v>0</v>
      </c>
      <c r="CR301" s="21">
        <v>28175</v>
      </c>
      <c r="CS301" s="21">
        <v>46930</v>
      </c>
      <c r="CT301" s="21">
        <v>41985</v>
      </c>
      <c r="CU301" s="21">
        <v>43320</v>
      </c>
      <c r="CV301" s="21">
        <v>31628</v>
      </c>
      <c r="CW301" s="21">
        <v>48719</v>
      </c>
      <c r="CX301" s="21">
        <v>123387</v>
      </c>
      <c r="CY301" s="21">
        <v>117370</v>
      </c>
      <c r="CZ301" s="19">
        <v>82</v>
      </c>
      <c r="DA301" t="s">
        <v>8060</v>
      </c>
      <c r="DB301" t="s">
        <v>8480</v>
      </c>
      <c r="DD301">
        <v>19.851750873306639</v>
      </c>
      <c r="DE301">
        <v>23.017011516610342</v>
      </c>
      <c r="DF301">
        <v>3.1652606433037036</v>
      </c>
    </row>
    <row r="302" spans="1:110" x14ac:dyDescent="0.25">
      <c r="A302" t="s">
        <v>2668</v>
      </c>
      <c r="B302" t="s">
        <v>3131</v>
      </c>
      <c r="C302" t="s">
        <v>209</v>
      </c>
      <c r="D302" t="s">
        <v>211</v>
      </c>
      <c r="E302" s="17">
        <v>84146</v>
      </c>
      <c r="F302" s="17">
        <v>84275</v>
      </c>
      <c r="G302" s="17">
        <v>85330</v>
      </c>
      <c r="H302" s="17">
        <v>86086</v>
      </c>
      <c r="I302" s="17">
        <v>86857</v>
      </c>
      <c r="J302" s="17">
        <v>87246</v>
      </c>
      <c r="K302" s="17">
        <v>87572</v>
      </c>
      <c r="L302" s="17">
        <v>87785</v>
      </c>
      <c r="M302" s="17">
        <v>88305</v>
      </c>
      <c r="N302" s="17">
        <v>88516</v>
      </c>
      <c r="O302" s="17">
        <v>88855</v>
      </c>
      <c r="P302" s="17">
        <v>88874</v>
      </c>
      <c r="Q302" s="17">
        <v>89001</v>
      </c>
      <c r="R302" s="17">
        <v>88660</v>
      </c>
      <c r="S302" s="17">
        <v>88556</v>
      </c>
      <c r="T302" s="17">
        <v>88504</v>
      </c>
      <c r="U302" s="18">
        <v>78</v>
      </c>
      <c r="V302" s="18">
        <v>75</v>
      </c>
      <c r="W302" s="18">
        <v>103</v>
      </c>
      <c r="X302" s="18">
        <v>101</v>
      </c>
      <c r="Y302" s="18">
        <v>130</v>
      </c>
      <c r="Z302" s="18">
        <v>183</v>
      </c>
      <c r="AA302" s="18">
        <v>229</v>
      </c>
      <c r="AB302" s="18">
        <v>284</v>
      </c>
      <c r="AC302" s="18">
        <v>287</v>
      </c>
      <c r="AD302" s="18">
        <v>344</v>
      </c>
      <c r="AE302" s="18">
        <v>448</v>
      </c>
      <c r="AF302" s="18">
        <v>449</v>
      </c>
      <c r="AG302" s="18">
        <v>429</v>
      </c>
      <c r="AH302" s="18">
        <v>360</v>
      </c>
      <c r="AI302" s="18">
        <v>365</v>
      </c>
      <c r="AJ302" s="18">
        <v>312</v>
      </c>
      <c r="AK302" s="23">
        <v>9.2696028331709162</v>
      </c>
      <c r="AL302" s="23">
        <v>8.8994363690299618</v>
      </c>
      <c r="AM302" s="23">
        <v>12.070784015000585</v>
      </c>
      <c r="AN302" s="23">
        <v>11.732453592918709</v>
      </c>
      <c r="AO302" s="23">
        <v>14.96712988014783</v>
      </c>
      <c r="AP302" s="23">
        <v>20.97517364692937</v>
      </c>
      <c r="AQ302" s="23">
        <v>26.149910930434384</v>
      </c>
      <c r="AR302" s="23">
        <v>32.351768525374496</v>
      </c>
      <c r="AS302" s="23">
        <v>32.500990883868411</v>
      </c>
      <c r="AT302" s="23">
        <v>38.863030412580777</v>
      </c>
      <c r="AU302" s="23">
        <v>50.419222328512745</v>
      </c>
      <c r="AV302" s="23">
        <v>50.520962261178752</v>
      </c>
      <c r="AW302" s="23">
        <v>48.201705598813497</v>
      </c>
      <c r="AX302" s="23">
        <v>40.604556733588993</v>
      </c>
      <c r="AY302" s="23">
        <v>41.21685712995167</v>
      </c>
      <c r="AZ302" s="23">
        <v>35.252643948296125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1</v>
      </c>
      <c r="BI302" s="20">
        <v>7</v>
      </c>
      <c r="BJ302" s="20">
        <v>34</v>
      </c>
      <c r="BK302" s="20">
        <v>30</v>
      </c>
      <c r="BL302" s="20">
        <v>24</v>
      </c>
      <c r="BM302" s="20">
        <v>22</v>
      </c>
      <c r="BN302" s="20">
        <v>13</v>
      </c>
      <c r="BO302" s="20">
        <v>0</v>
      </c>
      <c r="BP302" s="20">
        <v>13</v>
      </c>
      <c r="BQ302" s="20">
        <v>50</v>
      </c>
      <c r="BR302" s="20">
        <v>43</v>
      </c>
      <c r="BS302" s="20">
        <v>40</v>
      </c>
      <c r="BT302" s="20">
        <v>28</v>
      </c>
      <c r="BU302" s="20">
        <v>7</v>
      </c>
      <c r="BV302" s="16">
        <v>3813</v>
      </c>
      <c r="BW302" s="16">
        <v>5388</v>
      </c>
      <c r="BX302" s="16">
        <v>5619</v>
      </c>
      <c r="BY302" s="16">
        <v>7895</v>
      </c>
      <c r="BZ302" s="16">
        <v>8099</v>
      </c>
      <c r="CA302" s="16">
        <v>15323</v>
      </c>
      <c r="CB302" s="16">
        <v>4168</v>
      </c>
      <c r="CC302" s="16">
        <v>5408</v>
      </c>
      <c r="CD302" s="16">
        <v>5210</v>
      </c>
      <c r="CE302" s="16">
        <v>7515</v>
      </c>
      <c r="CF302" s="16">
        <v>7515</v>
      </c>
      <c r="CG302" s="16">
        <v>12551</v>
      </c>
      <c r="CH302" s="21">
        <v>20</v>
      </c>
      <c r="CI302" s="21">
        <v>84</v>
      </c>
      <c r="CJ302" s="21">
        <v>73</v>
      </c>
      <c r="CK302" s="21">
        <v>64</v>
      </c>
      <c r="CL302" s="21">
        <v>50</v>
      </c>
      <c r="CM302" s="21">
        <v>20</v>
      </c>
      <c r="CN302" s="21">
        <v>1</v>
      </c>
      <c r="CO302" s="21">
        <v>131</v>
      </c>
      <c r="CP302" s="21">
        <v>181</v>
      </c>
      <c r="CQ302" s="21">
        <v>0</v>
      </c>
      <c r="CR302" s="21">
        <v>7981</v>
      </c>
      <c r="CS302" s="21">
        <v>10796</v>
      </c>
      <c r="CT302" s="21">
        <v>10829</v>
      </c>
      <c r="CU302" s="21">
        <v>15410</v>
      </c>
      <c r="CV302" s="21">
        <v>15614</v>
      </c>
      <c r="CW302" s="21">
        <v>27874</v>
      </c>
      <c r="CX302" s="21">
        <v>46137</v>
      </c>
      <c r="CY302" s="21">
        <v>42367</v>
      </c>
      <c r="CZ302" s="19">
        <v>4</v>
      </c>
      <c r="DA302" t="s">
        <v>1364</v>
      </c>
      <c r="DB302" t="s">
        <v>8480</v>
      </c>
      <c r="DD302">
        <v>30.920291736493027</v>
      </c>
      <c r="DE302">
        <v>39.230985976548112</v>
      </c>
      <c r="DF302">
        <v>8.3106942400550849</v>
      </c>
    </row>
    <row r="303" spans="1:110" x14ac:dyDescent="0.25">
      <c r="A303" t="s">
        <v>190</v>
      </c>
      <c r="B303" t="s">
        <v>3149</v>
      </c>
      <c r="C303" t="s">
        <v>171</v>
      </c>
      <c r="D303" t="s">
        <v>168</v>
      </c>
      <c r="E303" s="17">
        <v>81784</v>
      </c>
      <c r="F303" s="17">
        <v>82508</v>
      </c>
      <c r="G303" s="17">
        <v>83394</v>
      </c>
      <c r="H303" s="17">
        <v>83910</v>
      </c>
      <c r="I303" s="17">
        <v>84863</v>
      </c>
      <c r="J303" s="17">
        <v>85886</v>
      </c>
      <c r="K303" s="17">
        <v>86922</v>
      </c>
      <c r="L303" s="17">
        <v>88385</v>
      </c>
      <c r="M303" s="17">
        <v>89293</v>
      </c>
      <c r="N303" s="17">
        <v>89552</v>
      </c>
      <c r="O303" s="17">
        <v>90274</v>
      </c>
      <c r="P303" s="17">
        <v>91210</v>
      </c>
      <c r="Q303" s="17">
        <v>92185</v>
      </c>
      <c r="R303" s="17">
        <v>93377</v>
      </c>
      <c r="S303" s="17">
        <v>94668</v>
      </c>
      <c r="T303" s="17">
        <v>95769</v>
      </c>
      <c r="U303" s="18">
        <v>60</v>
      </c>
      <c r="V303" s="18">
        <v>70</v>
      </c>
      <c r="W303" s="18">
        <v>68</v>
      </c>
      <c r="X303" s="18">
        <v>74</v>
      </c>
      <c r="Y303" s="18">
        <v>102</v>
      </c>
      <c r="Z303" s="18">
        <v>134</v>
      </c>
      <c r="AA303" s="18">
        <v>263</v>
      </c>
      <c r="AB303" s="18">
        <v>236</v>
      </c>
      <c r="AC303" s="18">
        <v>264</v>
      </c>
      <c r="AD303" s="18">
        <v>338</v>
      </c>
      <c r="AE303" s="18">
        <v>320</v>
      </c>
      <c r="AF303" s="18">
        <v>250</v>
      </c>
      <c r="AG303" s="18">
        <v>280</v>
      </c>
      <c r="AH303" s="18">
        <v>231</v>
      </c>
      <c r="AI303" s="18">
        <v>240</v>
      </c>
      <c r="AJ303" s="18">
        <v>161</v>
      </c>
      <c r="AK303" s="23">
        <v>7.3363983175193193</v>
      </c>
      <c r="AL303" s="23">
        <v>8.4840257914384054</v>
      </c>
      <c r="AM303" s="23">
        <v>8.1540638415233708</v>
      </c>
      <c r="AN303" s="23">
        <v>8.8189727088547247</v>
      </c>
      <c r="AO303" s="23">
        <v>12.019372400221533</v>
      </c>
      <c r="AP303" s="23">
        <v>15.602077172065295</v>
      </c>
      <c r="AQ303" s="23">
        <v>30.257012033777407</v>
      </c>
      <c r="AR303" s="23">
        <v>26.701363353510214</v>
      </c>
      <c r="AS303" s="23">
        <v>29.565587448064239</v>
      </c>
      <c r="AT303" s="23">
        <v>37.743433982490622</v>
      </c>
      <c r="AU303" s="23">
        <v>35.447637193433323</v>
      </c>
      <c r="AV303" s="23">
        <v>27.409275298761102</v>
      </c>
      <c r="AW303" s="23">
        <v>30.373705049628466</v>
      </c>
      <c r="AX303" s="23">
        <v>24.738425950715914</v>
      </c>
      <c r="AY303" s="23">
        <v>25.351755609075926</v>
      </c>
      <c r="AZ303" s="23">
        <v>16.811285489041339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3</v>
      </c>
      <c r="BJ303" s="20">
        <v>15</v>
      </c>
      <c r="BK303" s="20">
        <v>23</v>
      </c>
      <c r="BL303" s="20">
        <v>17</v>
      </c>
      <c r="BM303" s="20">
        <v>10</v>
      </c>
      <c r="BN303" s="20">
        <v>6</v>
      </c>
      <c r="BO303" s="20">
        <v>0</v>
      </c>
      <c r="BP303" s="20">
        <v>7</v>
      </c>
      <c r="BQ303" s="20">
        <v>14</v>
      </c>
      <c r="BR303" s="20">
        <v>24</v>
      </c>
      <c r="BS303" s="20">
        <v>26</v>
      </c>
      <c r="BT303" s="20">
        <v>11</v>
      </c>
      <c r="BU303" s="20">
        <v>5</v>
      </c>
      <c r="BV303" s="16">
        <v>4301</v>
      </c>
      <c r="BW303" s="16">
        <v>6336</v>
      </c>
      <c r="BX303" s="16">
        <v>6837</v>
      </c>
      <c r="BY303" s="16">
        <v>9198</v>
      </c>
      <c r="BZ303" s="16">
        <v>8068</v>
      </c>
      <c r="CA303" s="16">
        <v>14525</v>
      </c>
      <c r="CB303" s="16">
        <v>4565</v>
      </c>
      <c r="CC303" s="16">
        <v>6196</v>
      </c>
      <c r="CD303" s="16">
        <v>6484</v>
      </c>
      <c r="CE303" s="16">
        <v>8812</v>
      </c>
      <c r="CF303" s="16">
        <v>7963</v>
      </c>
      <c r="CG303" s="16">
        <v>12484</v>
      </c>
      <c r="CH303" s="21">
        <v>10</v>
      </c>
      <c r="CI303" s="21">
        <v>29</v>
      </c>
      <c r="CJ303" s="21">
        <v>47</v>
      </c>
      <c r="CK303" s="21">
        <v>43</v>
      </c>
      <c r="CL303" s="21">
        <v>21</v>
      </c>
      <c r="CM303" s="21">
        <v>11</v>
      </c>
      <c r="CN303" s="21">
        <v>0</v>
      </c>
      <c r="CO303" s="21">
        <v>74</v>
      </c>
      <c r="CP303" s="21">
        <v>87</v>
      </c>
      <c r="CQ303" s="21">
        <v>0</v>
      </c>
      <c r="CR303" s="21">
        <v>8866</v>
      </c>
      <c r="CS303" s="21">
        <v>12532</v>
      </c>
      <c r="CT303" s="21">
        <v>13321</v>
      </c>
      <c r="CU303" s="21">
        <v>18010</v>
      </c>
      <c r="CV303" s="21">
        <v>16031</v>
      </c>
      <c r="CW303" s="21">
        <v>27009</v>
      </c>
      <c r="CX303" s="21">
        <v>49265</v>
      </c>
      <c r="CY303" s="21">
        <v>46504</v>
      </c>
      <c r="CZ303" s="19">
        <v>180</v>
      </c>
      <c r="DA303" t="s">
        <v>8158</v>
      </c>
      <c r="DB303" t="s">
        <v>9</v>
      </c>
      <c r="DD303">
        <v>15.912609667985549</v>
      </c>
      <c r="DE303">
        <v>17.659596062113064</v>
      </c>
      <c r="DF303">
        <v>1.7469863941275143</v>
      </c>
    </row>
    <row r="304" spans="1:110" x14ac:dyDescent="0.25">
      <c r="A304" t="s">
        <v>1329</v>
      </c>
      <c r="B304" t="s">
        <v>3220</v>
      </c>
      <c r="C304" t="s">
        <v>3363</v>
      </c>
      <c r="D304" t="s">
        <v>199</v>
      </c>
      <c r="E304" s="17">
        <v>218085</v>
      </c>
      <c r="F304" s="17">
        <v>217957</v>
      </c>
      <c r="G304" s="17">
        <v>217308</v>
      </c>
      <c r="H304" s="17">
        <v>217604</v>
      </c>
      <c r="I304" s="17">
        <v>217364</v>
      </c>
      <c r="J304" s="17">
        <v>216804</v>
      </c>
      <c r="K304" s="17">
        <v>216977</v>
      </c>
      <c r="L304" s="17">
        <v>217467</v>
      </c>
      <c r="M304" s="17">
        <v>218320</v>
      </c>
      <c r="N304" s="17">
        <v>218973</v>
      </c>
      <c r="O304" s="17">
        <v>219290</v>
      </c>
      <c r="P304" s="17">
        <v>219776</v>
      </c>
      <c r="Q304" s="17">
        <v>219863</v>
      </c>
      <c r="R304" s="17">
        <v>219646</v>
      </c>
      <c r="S304" s="17">
        <v>220051</v>
      </c>
      <c r="T304" s="17">
        <v>220506</v>
      </c>
      <c r="U304" s="18">
        <v>133</v>
      </c>
      <c r="V304" s="18">
        <v>140</v>
      </c>
      <c r="W304" s="18">
        <v>122</v>
      </c>
      <c r="X304" s="18">
        <v>137</v>
      </c>
      <c r="Y304" s="18">
        <v>187</v>
      </c>
      <c r="Z304" s="18">
        <v>303</v>
      </c>
      <c r="AA304" s="18">
        <v>425</v>
      </c>
      <c r="AB304" s="18">
        <v>442</v>
      </c>
      <c r="AC304" s="18">
        <v>516</v>
      </c>
      <c r="AD304" s="18">
        <v>656</v>
      </c>
      <c r="AE304" s="18">
        <v>677</v>
      </c>
      <c r="AF304" s="18">
        <v>594</v>
      </c>
      <c r="AG304" s="18">
        <v>629</v>
      </c>
      <c r="AH304" s="18">
        <v>614</v>
      </c>
      <c r="AI304" s="18">
        <v>620</v>
      </c>
      <c r="AJ304" s="18">
        <v>548</v>
      </c>
      <c r="AK304" s="23">
        <v>6.0985395602632</v>
      </c>
      <c r="AL304" s="23">
        <v>6.4232853269222829</v>
      </c>
      <c r="AM304" s="23">
        <v>5.6141513427945595</v>
      </c>
      <c r="AN304" s="23">
        <v>6.2958401499972432</v>
      </c>
      <c r="AO304" s="23">
        <v>8.6030805469166918</v>
      </c>
      <c r="AP304" s="23">
        <v>13.975756904854155</v>
      </c>
      <c r="AQ304" s="23">
        <v>19.587329532623276</v>
      </c>
      <c r="AR304" s="23">
        <v>20.324922861859502</v>
      </c>
      <c r="AS304" s="23">
        <v>23.635031146940271</v>
      </c>
      <c r="AT304" s="23">
        <v>29.958031355463913</v>
      </c>
      <c r="AU304" s="23">
        <v>30.87236080076611</v>
      </c>
      <c r="AV304" s="23">
        <v>27.027518928363424</v>
      </c>
      <c r="AW304" s="23">
        <v>28.608724523908069</v>
      </c>
      <c r="AX304" s="23">
        <v>27.954071551496497</v>
      </c>
      <c r="AY304" s="23">
        <v>28.175286638097536</v>
      </c>
      <c r="AZ304" s="23">
        <v>24.85193146671746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1</v>
      </c>
      <c r="BI304" s="20">
        <v>5</v>
      </c>
      <c r="BJ304" s="20">
        <v>59</v>
      </c>
      <c r="BK304" s="20">
        <v>72</v>
      </c>
      <c r="BL304" s="20">
        <v>51</v>
      </c>
      <c r="BM304" s="20">
        <v>28</v>
      </c>
      <c r="BN304" s="20">
        <v>24</v>
      </c>
      <c r="BO304" s="20">
        <v>2</v>
      </c>
      <c r="BP304" s="20">
        <v>13</v>
      </c>
      <c r="BQ304" s="20">
        <v>82</v>
      </c>
      <c r="BR304" s="20">
        <v>80</v>
      </c>
      <c r="BS304" s="20">
        <v>81</v>
      </c>
      <c r="BT304" s="20">
        <v>32</v>
      </c>
      <c r="BU304" s="20">
        <v>18</v>
      </c>
      <c r="BV304" s="16">
        <v>10032</v>
      </c>
      <c r="BW304" s="16">
        <v>15186</v>
      </c>
      <c r="BX304" s="16">
        <v>15781</v>
      </c>
      <c r="BY304" s="16">
        <v>21169</v>
      </c>
      <c r="BZ304" s="16">
        <v>19087</v>
      </c>
      <c r="CA304" s="16">
        <v>34983</v>
      </c>
      <c r="CB304" s="16">
        <v>10745</v>
      </c>
      <c r="CC304" s="16">
        <v>15127</v>
      </c>
      <c r="CD304" s="16">
        <v>14236</v>
      </c>
      <c r="CE304" s="16">
        <v>19536</v>
      </c>
      <c r="CF304" s="16">
        <v>17798</v>
      </c>
      <c r="CG304" s="16">
        <v>26826</v>
      </c>
      <c r="CH304" s="21">
        <v>18</v>
      </c>
      <c r="CI304" s="21">
        <v>141</v>
      </c>
      <c r="CJ304" s="21">
        <v>152</v>
      </c>
      <c r="CK304" s="21">
        <v>132</v>
      </c>
      <c r="CL304" s="21">
        <v>60</v>
      </c>
      <c r="CM304" s="21">
        <v>42</v>
      </c>
      <c r="CN304" s="21">
        <v>3</v>
      </c>
      <c r="CO304" s="21">
        <v>240</v>
      </c>
      <c r="CP304" s="21">
        <v>308</v>
      </c>
      <c r="CQ304" s="21">
        <v>0</v>
      </c>
      <c r="CR304" s="21">
        <v>20777</v>
      </c>
      <c r="CS304" s="21">
        <v>30313</v>
      </c>
      <c r="CT304" s="21">
        <v>30017</v>
      </c>
      <c r="CU304" s="21">
        <v>40705</v>
      </c>
      <c r="CV304" s="21">
        <v>36885</v>
      </c>
      <c r="CW304" s="21">
        <v>61809</v>
      </c>
      <c r="CX304" s="21">
        <v>116238</v>
      </c>
      <c r="CY304" s="21">
        <v>104268</v>
      </c>
      <c r="CZ304" s="19">
        <v>35</v>
      </c>
      <c r="DA304" t="s">
        <v>1359</v>
      </c>
      <c r="DB304" t="s">
        <v>8480</v>
      </c>
      <c r="DD304">
        <v>23.017608470479917</v>
      </c>
      <c r="DE304">
        <v>26.497358867151881</v>
      </c>
      <c r="DF304">
        <v>3.4797503966719638</v>
      </c>
    </row>
    <row r="305" spans="1:110" x14ac:dyDescent="0.25">
      <c r="A305" t="s">
        <v>841</v>
      </c>
      <c r="B305" t="s">
        <v>3132</v>
      </c>
      <c r="C305" t="s">
        <v>209</v>
      </c>
      <c r="D305" t="s">
        <v>211</v>
      </c>
      <c r="E305" s="17">
        <v>57884</v>
      </c>
      <c r="F305" s="17">
        <v>58572</v>
      </c>
      <c r="G305" s="17">
        <v>59114</v>
      </c>
      <c r="H305" s="17">
        <v>59450</v>
      </c>
      <c r="I305" s="17">
        <v>59974</v>
      </c>
      <c r="J305" s="17">
        <v>60663</v>
      </c>
      <c r="K305" s="17">
        <v>61655</v>
      </c>
      <c r="L305" s="17">
        <v>62851</v>
      </c>
      <c r="M305" s="17">
        <v>64120</v>
      </c>
      <c r="N305" s="17">
        <v>64725</v>
      </c>
      <c r="O305" s="17">
        <v>65603</v>
      </c>
      <c r="P305" s="17">
        <v>66110</v>
      </c>
      <c r="Q305" s="17">
        <v>66749</v>
      </c>
      <c r="R305" s="17">
        <v>67137</v>
      </c>
      <c r="S305" s="17">
        <v>67712</v>
      </c>
      <c r="T305" s="17">
        <v>68178</v>
      </c>
      <c r="U305" s="18">
        <v>41</v>
      </c>
      <c r="V305" s="18">
        <v>48</v>
      </c>
      <c r="W305" s="18">
        <v>49</v>
      </c>
      <c r="X305" s="18">
        <v>48</v>
      </c>
      <c r="Y305" s="18">
        <v>51</v>
      </c>
      <c r="Z305" s="18">
        <v>103</v>
      </c>
      <c r="AA305" s="18">
        <v>166</v>
      </c>
      <c r="AB305" s="18">
        <v>156</v>
      </c>
      <c r="AC305" s="18">
        <v>167</v>
      </c>
      <c r="AD305" s="18">
        <v>215</v>
      </c>
      <c r="AE305" s="18">
        <v>230</v>
      </c>
      <c r="AF305" s="18">
        <v>189</v>
      </c>
      <c r="AG305" s="18">
        <v>177</v>
      </c>
      <c r="AH305" s="18">
        <v>164</v>
      </c>
      <c r="AI305" s="18">
        <v>174</v>
      </c>
      <c r="AJ305" s="18">
        <v>153</v>
      </c>
      <c r="AK305" s="23">
        <v>7.0831317808029857</v>
      </c>
      <c r="AL305" s="23">
        <v>8.1950419995902486</v>
      </c>
      <c r="AM305" s="23">
        <v>8.2890685793551437</v>
      </c>
      <c r="AN305" s="23">
        <v>8.0740117746005051</v>
      </c>
      <c r="AO305" s="23">
        <v>8.5036849301363926</v>
      </c>
      <c r="AP305" s="23">
        <v>16.979048184230916</v>
      </c>
      <c r="AQ305" s="23">
        <v>26.924012651042091</v>
      </c>
      <c r="AR305" s="23">
        <v>24.820607468457144</v>
      </c>
      <c r="AS305" s="23">
        <v>26.044915782907047</v>
      </c>
      <c r="AT305" s="23">
        <v>33.217458478176901</v>
      </c>
      <c r="AU305" s="23">
        <v>35.059372284804049</v>
      </c>
      <c r="AV305" s="23">
        <v>28.588715776735743</v>
      </c>
      <c r="AW305" s="23">
        <v>26.517251194774456</v>
      </c>
      <c r="AX305" s="23">
        <v>24.427662838673161</v>
      </c>
      <c r="AY305" s="23">
        <v>25.697069943289222</v>
      </c>
      <c r="AZ305" s="23">
        <v>22.441256710375779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13</v>
      </c>
      <c r="BK305" s="20">
        <v>18</v>
      </c>
      <c r="BL305" s="20">
        <v>21</v>
      </c>
      <c r="BM305" s="20">
        <v>13</v>
      </c>
      <c r="BN305" s="20">
        <v>5</v>
      </c>
      <c r="BO305" s="20">
        <v>0</v>
      </c>
      <c r="BP305" s="20">
        <v>4</v>
      </c>
      <c r="BQ305" s="20">
        <v>23</v>
      </c>
      <c r="BR305" s="20">
        <v>20</v>
      </c>
      <c r="BS305" s="20">
        <v>20</v>
      </c>
      <c r="BT305" s="20">
        <v>11</v>
      </c>
      <c r="BU305" s="20">
        <v>5</v>
      </c>
      <c r="BV305" s="16">
        <v>2762</v>
      </c>
      <c r="BW305" s="16">
        <v>4961</v>
      </c>
      <c r="BX305" s="16">
        <v>5539</v>
      </c>
      <c r="BY305" s="16">
        <v>7092</v>
      </c>
      <c r="BZ305" s="16">
        <v>5695</v>
      </c>
      <c r="CA305" s="16">
        <v>8995</v>
      </c>
      <c r="CB305" s="16">
        <v>3016</v>
      </c>
      <c r="CC305" s="16">
        <v>4657</v>
      </c>
      <c r="CD305" s="16">
        <v>5257</v>
      </c>
      <c r="CE305" s="16">
        <v>6762</v>
      </c>
      <c r="CF305" s="16">
        <v>5730</v>
      </c>
      <c r="CG305" s="16">
        <v>7712</v>
      </c>
      <c r="CH305" s="21">
        <v>4</v>
      </c>
      <c r="CI305" s="21">
        <v>36</v>
      </c>
      <c r="CJ305" s="21">
        <v>38</v>
      </c>
      <c r="CK305" s="21">
        <v>41</v>
      </c>
      <c r="CL305" s="21">
        <v>24</v>
      </c>
      <c r="CM305" s="21">
        <v>10</v>
      </c>
      <c r="CN305" s="21">
        <v>0</v>
      </c>
      <c r="CO305" s="21">
        <v>70</v>
      </c>
      <c r="CP305" s="21">
        <v>83</v>
      </c>
      <c r="CQ305" s="21">
        <v>0</v>
      </c>
      <c r="CR305" s="21">
        <v>5778</v>
      </c>
      <c r="CS305" s="21">
        <v>9618</v>
      </c>
      <c r="CT305" s="21">
        <v>10796</v>
      </c>
      <c r="CU305" s="21">
        <v>13854</v>
      </c>
      <c r="CV305" s="21">
        <v>11425</v>
      </c>
      <c r="CW305" s="21">
        <v>16707</v>
      </c>
      <c r="CX305" s="21">
        <v>35044</v>
      </c>
      <c r="CY305" s="21">
        <v>33134</v>
      </c>
      <c r="CZ305" s="19">
        <v>59</v>
      </c>
      <c r="DA305" t="s">
        <v>8047</v>
      </c>
      <c r="DB305" t="s">
        <v>8480</v>
      </c>
      <c r="DD305">
        <v>21.12633548620752</v>
      </c>
      <c r="DE305">
        <v>23.684510900582126</v>
      </c>
      <c r="DF305">
        <v>2.558175414374606</v>
      </c>
    </row>
    <row r="306" spans="1:110" x14ac:dyDescent="0.25">
      <c r="A306" t="s">
        <v>364</v>
      </c>
      <c r="B306" t="s">
        <v>3074</v>
      </c>
      <c r="C306" t="s">
        <v>363</v>
      </c>
      <c r="D306" t="s">
        <v>278</v>
      </c>
      <c r="E306" s="17">
        <v>84407</v>
      </c>
      <c r="F306" s="17">
        <v>84266</v>
      </c>
      <c r="G306" s="17">
        <v>84209</v>
      </c>
      <c r="H306" s="17">
        <v>84303</v>
      </c>
      <c r="I306" s="17">
        <v>84983</v>
      </c>
      <c r="J306" s="17">
        <v>86020</v>
      </c>
      <c r="K306" s="17">
        <v>86906</v>
      </c>
      <c r="L306" s="17">
        <v>87499</v>
      </c>
      <c r="M306" s="17">
        <v>87801</v>
      </c>
      <c r="N306" s="17">
        <v>88324</v>
      </c>
      <c r="O306" s="17">
        <v>88961</v>
      </c>
      <c r="P306" s="17">
        <v>89774</v>
      </c>
      <c r="Q306" s="17">
        <v>90698</v>
      </c>
      <c r="R306" s="17">
        <v>91226</v>
      </c>
      <c r="S306" s="17">
        <v>91820</v>
      </c>
      <c r="T306" s="17">
        <v>92135</v>
      </c>
      <c r="U306" s="18">
        <v>33</v>
      </c>
      <c r="V306" s="18">
        <v>49</v>
      </c>
      <c r="W306" s="18">
        <v>47</v>
      </c>
      <c r="X306" s="18">
        <v>60</v>
      </c>
      <c r="Y306" s="18">
        <v>100</v>
      </c>
      <c r="Z306" s="18">
        <v>119</v>
      </c>
      <c r="AA306" s="18">
        <v>207</v>
      </c>
      <c r="AB306" s="18">
        <v>190</v>
      </c>
      <c r="AC306" s="18">
        <v>190</v>
      </c>
      <c r="AD306" s="18">
        <v>237</v>
      </c>
      <c r="AE306" s="18">
        <v>218</v>
      </c>
      <c r="AF306" s="18">
        <v>208</v>
      </c>
      <c r="AG306" s="18">
        <v>167</v>
      </c>
      <c r="AH306" s="18">
        <v>129</v>
      </c>
      <c r="AI306" s="18">
        <v>137</v>
      </c>
      <c r="AJ306" s="18">
        <v>107</v>
      </c>
      <c r="AK306" s="23">
        <v>3.9096283483597332</v>
      </c>
      <c r="AL306" s="23">
        <v>5.8149194218308695</v>
      </c>
      <c r="AM306" s="23">
        <v>5.5813511619898106</v>
      </c>
      <c r="AN306" s="23">
        <v>7.1171844418348096</v>
      </c>
      <c r="AO306" s="23">
        <v>11.767059294211784</v>
      </c>
      <c r="AP306" s="23">
        <v>13.83399209486166</v>
      </c>
      <c r="AQ306" s="23">
        <v>23.818838745311027</v>
      </c>
      <c r="AR306" s="23">
        <v>21.714533880387204</v>
      </c>
      <c r="AS306" s="23">
        <v>21.639844648694208</v>
      </c>
      <c r="AT306" s="23">
        <v>26.833023866672704</v>
      </c>
      <c r="AU306" s="23">
        <v>24.505120221220533</v>
      </c>
      <c r="AV306" s="23">
        <v>23.169291777129235</v>
      </c>
      <c r="AW306" s="23">
        <v>18.41275441575338</v>
      </c>
      <c r="AX306" s="23">
        <v>14.140705500624822</v>
      </c>
      <c r="AY306" s="23">
        <v>14.920496623829232</v>
      </c>
      <c r="AZ306" s="23">
        <v>11.613393390134043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3</v>
      </c>
      <c r="BI306" s="20">
        <v>3</v>
      </c>
      <c r="BJ306" s="20">
        <v>7</v>
      </c>
      <c r="BK306" s="20">
        <v>13</v>
      </c>
      <c r="BL306" s="20">
        <v>15</v>
      </c>
      <c r="BM306" s="20">
        <v>7</v>
      </c>
      <c r="BN306" s="20">
        <v>5</v>
      </c>
      <c r="BO306" s="20">
        <v>0</v>
      </c>
      <c r="BP306" s="20">
        <v>1</v>
      </c>
      <c r="BQ306" s="20">
        <v>9</v>
      </c>
      <c r="BR306" s="20">
        <v>14</v>
      </c>
      <c r="BS306" s="20">
        <v>17</v>
      </c>
      <c r="BT306" s="20">
        <v>8</v>
      </c>
      <c r="BU306" s="20">
        <v>5</v>
      </c>
      <c r="BV306" s="16">
        <v>3841</v>
      </c>
      <c r="BW306" s="16">
        <v>5870</v>
      </c>
      <c r="BX306" s="16">
        <v>8110</v>
      </c>
      <c r="BY306" s="16">
        <v>9143</v>
      </c>
      <c r="BZ306" s="16">
        <v>7533</v>
      </c>
      <c r="CA306" s="16">
        <v>13563</v>
      </c>
      <c r="CB306" s="16">
        <v>3735</v>
      </c>
      <c r="CC306" s="16">
        <v>5855</v>
      </c>
      <c r="CD306" s="16">
        <v>7444</v>
      </c>
      <c r="CE306" s="16">
        <v>8839</v>
      </c>
      <c r="CF306" s="16">
        <v>7088</v>
      </c>
      <c r="CG306" s="16">
        <v>11114</v>
      </c>
      <c r="CH306" s="21">
        <v>4</v>
      </c>
      <c r="CI306" s="21">
        <v>16</v>
      </c>
      <c r="CJ306" s="21">
        <v>27</v>
      </c>
      <c r="CK306" s="21">
        <v>32</v>
      </c>
      <c r="CL306" s="21">
        <v>15</v>
      </c>
      <c r="CM306" s="21">
        <v>10</v>
      </c>
      <c r="CN306" s="21">
        <v>3</v>
      </c>
      <c r="CO306" s="21">
        <v>53</v>
      </c>
      <c r="CP306" s="21">
        <v>54</v>
      </c>
      <c r="CQ306" s="21">
        <v>0</v>
      </c>
      <c r="CR306" s="21">
        <v>7576</v>
      </c>
      <c r="CS306" s="21">
        <v>11725</v>
      </c>
      <c r="CT306" s="21">
        <v>15554</v>
      </c>
      <c r="CU306" s="21">
        <v>17982</v>
      </c>
      <c r="CV306" s="21">
        <v>14621</v>
      </c>
      <c r="CW306" s="21">
        <v>24677</v>
      </c>
      <c r="CX306" s="21">
        <v>48060</v>
      </c>
      <c r="CY306" s="21">
        <v>44075</v>
      </c>
      <c r="CZ306" s="19">
        <v>307</v>
      </c>
      <c r="DA306" t="s">
        <v>8285</v>
      </c>
      <c r="DB306" t="s">
        <v>8481</v>
      </c>
      <c r="DD306">
        <v>12.024957458876916</v>
      </c>
      <c r="DE306">
        <v>11.235955056179774</v>
      </c>
      <c r="DF306">
        <v>-0.78900240269714139</v>
      </c>
    </row>
    <row r="307" spans="1:110" x14ac:dyDescent="0.25">
      <c r="A307" t="s">
        <v>2166</v>
      </c>
      <c r="B307" t="s">
        <v>3225</v>
      </c>
      <c r="C307" t="s">
        <v>3364</v>
      </c>
      <c r="D307" t="s">
        <v>211</v>
      </c>
      <c r="E307" s="17">
        <v>404207</v>
      </c>
      <c r="F307" s="17">
        <v>403833</v>
      </c>
      <c r="G307" s="17">
        <v>405477</v>
      </c>
      <c r="H307" s="17">
        <v>407145</v>
      </c>
      <c r="I307" s="17">
        <v>411205</v>
      </c>
      <c r="J307" s="17">
        <v>416810</v>
      </c>
      <c r="K307" s="17">
        <v>418562</v>
      </c>
      <c r="L307" s="17">
        <v>419922</v>
      </c>
      <c r="M307" s="17">
        <v>422945</v>
      </c>
      <c r="N307" s="17">
        <v>426247</v>
      </c>
      <c r="O307" s="17">
        <v>432305</v>
      </c>
      <c r="P307" s="17">
        <v>438565</v>
      </c>
      <c r="Q307" s="17">
        <v>443374</v>
      </c>
      <c r="R307" s="17">
        <v>445431</v>
      </c>
      <c r="S307" s="17">
        <v>448589</v>
      </c>
      <c r="T307" s="17">
        <v>453896</v>
      </c>
      <c r="U307" s="18">
        <v>296</v>
      </c>
      <c r="V307" s="18">
        <v>275</v>
      </c>
      <c r="W307" s="18">
        <v>236</v>
      </c>
      <c r="X307" s="18">
        <v>351</v>
      </c>
      <c r="Y307" s="18">
        <v>442</v>
      </c>
      <c r="Z307" s="18">
        <v>494</v>
      </c>
      <c r="AA307" s="18">
        <v>863</v>
      </c>
      <c r="AB307" s="18">
        <v>870</v>
      </c>
      <c r="AC307" s="18">
        <v>940</v>
      </c>
      <c r="AD307" s="18">
        <v>1132</v>
      </c>
      <c r="AE307" s="18">
        <v>1278</v>
      </c>
      <c r="AF307" s="18">
        <v>1202</v>
      </c>
      <c r="AG307" s="18">
        <v>1172</v>
      </c>
      <c r="AH307" s="18">
        <v>1074</v>
      </c>
      <c r="AI307" s="18">
        <v>987</v>
      </c>
      <c r="AJ307" s="18">
        <v>793</v>
      </c>
      <c r="AK307" s="23">
        <v>7.3229805520438784</v>
      </c>
      <c r="AL307" s="23">
        <v>6.8097456126666227</v>
      </c>
      <c r="AM307" s="23">
        <v>5.8203054673877928</v>
      </c>
      <c r="AN307" s="23">
        <v>8.6210072578565384</v>
      </c>
      <c r="AO307" s="23">
        <v>10.74889653579115</v>
      </c>
      <c r="AP307" s="23">
        <v>11.851922938509153</v>
      </c>
      <c r="AQ307" s="23">
        <v>20.618211877810218</v>
      </c>
      <c r="AR307" s="23">
        <v>20.718133367625416</v>
      </c>
      <c r="AS307" s="23">
        <v>22.225112012200167</v>
      </c>
      <c r="AT307" s="23">
        <v>26.557371664785908</v>
      </c>
      <c r="AU307" s="23">
        <v>29.562461687928661</v>
      </c>
      <c r="AV307" s="23">
        <v>27.407567863372591</v>
      </c>
      <c r="AW307" s="23">
        <v>26.433665483316567</v>
      </c>
      <c r="AX307" s="23">
        <v>24.111478545498628</v>
      </c>
      <c r="AY307" s="23">
        <v>22.002322838946117</v>
      </c>
      <c r="AZ307" s="23">
        <v>17.470962511236056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2</v>
      </c>
      <c r="BI307" s="20">
        <v>16</v>
      </c>
      <c r="BJ307" s="20">
        <v>55</v>
      </c>
      <c r="BK307" s="20">
        <v>91</v>
      </c>
      <c r="BL307" s="20">
        <v>99</v>
      </c>
      <c r="BM307" s="20">
        <v>54</v>
      </c>
      <c r="BN307" s="20">
        <v>18</v>
      </c>
      <c r="BO307" s="20">
        <v>2</v>
      </c>
      <c r="BP307" s="20">
        <v>28</v>
      </c>
      <c r="BQ307" s="20">
        <v>102</v>
      </c>
      <c r="BR307" s="20">
        <v>115</v>
      </c>
      <c r="BS307" s="20">
        <v>126</v>
      </c>
      <c r="BT307" s="20">
        <v>59</v>
      </c>
      <c r="BU307" s="20">
        <v>26</v>
      </c>
      <c r="BV307" s="16">
        <v>40134</v>
      </c>
      <c r="BW307" s="16">
        <v>39986</v>
      </c>
      <c r="BX307" s="16">
        <v>34271</v>
      </c>
      <c r="BY307" s="16">
        <v>36735</v>
      </c>
      <c r="BZ307" s="16">
        <v>28486</v>
      </c>
      <c r="CA307" s="16">
        <v>50677</v>
      </c>
      <c r="CB307" s="16">
        <v>42314</v>
      </c>
      <c r="CC307" s="16">
        <v>40497</v>
      </c>
      <c r="CD307" s="16">
        <v>34768</v>
      </c>
      <c r="CE307" s="16">
        <v>36692</v>
      </c>
      <c r="CF307" s="16">
        <v>28000</v>
      </c>
      <c r="CG307" s="16">
        <v>41336</v>
      </c>
      <c r="CH307" s="21">
        <v>44</v>
      </c>
      <c r="CI307" s="21">
        <v>157</v>
      </c>
      <c r="CJ307" s="21">
        <v>206</v>
      </c>
      <c r="CK307" s="21">
        <v>225</v>
      </c>
      <c r="CL307" s="21">
        <v>113</v>
      </c>
      <c r="CM307" s="21">
        <v>44</v>
      </c>
      <c r="CN307" s="21">
        <v>4</v>
      </c>
      <c r="CO307" s="21">
        <v>335</v>
      </c>
      <c r="CP307" s="21">
        <v>458</v>
      </c>
      <c r="CQ307" s="21">
        <v>0</v>
      </c>
      <c r="CR307" s="21">
        <v>82448</v>
      </c>
      <c r="CS307" s="21">
        <v>80483</v>
      </c>
      <c r="CT307" s="21">
        <v>69039</v>
      </c>
      <c r="CU307" s="21">
        <v>73427</v>
      </c>
      <c r="CV307" s="21">
        <v>56486</v>
      </c>
      <c r="CW307" s="21">
        <v>92013</v>
      </c>
      <c r="CX307" s="21">
        <v>230289</v>
      </c>
      <c r="CY307" s="21">
        <v>223607</v>
      </c>
      <c r="CZ307" s="19">
        <v>162</v>
      </c>
      <c r="DA307" t="s">
        <v>8140</v>
      </c>
      <c r="DB307" t="s">
        <v>9</v>
      </c>
      <c r="DD307">
        <v>14.981641898509437</v>
      </c>
      <c r="DE307">
        <v>19.888053706429748</v>
      </c>
      <c r="DF307">
        <v>4.9064118079203105</v>
      </c>
    </row>
    <row r="308" spans="1:110" x14ac:dyDescent="0.25">
      <c r="A308" t="s">
        <v>665</v>
      </c>
      <c r="B308" t="s">
        <v>3075</v>
      </c>
      <c r="C308" t="s">
        <v>363</v>
      </c>
      <c r="D308" t="s">
        <v>278</v>
      </c>
      <c r="E308" s="17">
        <v>75047</v>
      </c>
      <c r="F308" s="17">
        <v>75246</v>
      </c>
      <c r="G308" s="17">
        <v>75892</v>
      </c>
      <c r="H308" s="17">
        <v>76968</v>
      </c>
      <c r="I308" s="17">
        <v>78006</v>
      </c>
      <c r="J308" s="17">
        <v>79493</v>
      </c>
      <c r="K308" s="17">
        <v>80492</v>
      </c>
      <c r="L308" s="17">
        <v>81894</v>
      </c>
      <c r="M308" s="17">
        <v>82912</v>
      </c>
      <c r="N308" s="17">
        <v>83879</v>
      </c>
      <c r="O308" s="17">
        <v>85024</v>
      </c>
      <c r="P308" s="17">
        <v>86274</v>
      </c>
      <c r="Q308" s="17">
        <v>86957</v>
      </c>
      <c r="R308" s="17">
        <v>87269</v>
      </c>
      <c r="S308" s="17">
        <v>88011</v>
      </c>
      <c r="T308" s="17">
        <v>88646</v>
      </c>
      <c r="U308" s="18">
        <v>52</v>
      </c>
      <c r="V308" s="18">
        <v>53</v>
      </c>
      <c r="W308" s="18">
        <v>54</v>
      </c>
      <c r="X308" s="18">
        <v>59</v>
      </c>
      <c r="Y308" s="18">
        <v>94</v>
      </c>
      <c r="Z308" s="18">
        <v>117</v>
      </c>
      <c r="AA308" s="18">
        <v>226</v>
      </c>
      <c r="AB308" s="18">
        <v>257</v>
      </c>
      <c r="AC308" s="18">
        <v>191</v>
      </c>
      <c r="AD308" s="18">
        <v>282</v>
      </c>
      <c r="AE308" s="18">
        <v>284</v>
      </c>
      <c r="AF308" s="18">
        <v>283</v>
      </c>
      <c r="AG308" s="18">
        <v>223</v>
      </c>
      <c r="AH308" s="18">
        <v>258</v>
      </c>
      <c r="AI308" s="18">
        <v>180</v>
      </c>
      <c r="AJ308" s="18">
        <v>194</v>
      </c>
      <c r="AK308" s="23">
        <v>6.9289911655362646</v>
      </c>
      <c r="AL308" s="23">
        <v>7.0435637774765443</v>
      </c>
      <c r="AM308" s="23">
        <v>7.115374479523533</v>
      </c>
      <c r="AN308" s="23">
        <v>7.6655233343727271</v>
      </c>
      <c r="AO308" s="23">
        <v>12.050355100889675</v>
      </c>
      <c r="AP308" s="23">
        <v>14.718277081000842</v>
      </c>
      <c r="AQ308" s="23">
        <v>28.077324454604184</v>
      </c>
      <c r="AR308" s="23">
        <v>31.3820304295797</v>
      </c>
      <c r="AS308" s="23">
        <v>23.036472404477038</v>
      </c>
      <c r="AT308" s="23">
        <v>33.61985717521668</v>
      </c>
      <c r="AU308" s="23">
        <v>33.402333458788107</v>
      </c>
      <c r="AV308" s="23">
        <v>32.802466560029671</v>
      </c>
      <c r="AW308" s="23">
        <v>25.644858953275754</v>
      </c>
      <c r="AX308" s="23">
        <v>29.56376261902852</v>
      </c>
      <c r="AY308" s="23">
        <v>20.451988955925962</v>
      </c>
      <c r="AZ308" s="23">
        <v>21.884800216591834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5</v>
      </c>
      <c r="BI308" s="20">
        <v>6</v>
      </c>
      <c r="BJ308" s="20">
        <v>17</v>
      </c>
      <c r="BK308" s="20">
        <v>26</v>
      </c>
      <c r="BL308" s="20">
        <v>27</v>
      </c>
      <c r="BM308" s="20">
        <v>7</v>
      </c>
      <c r="BN308" s="20">
        <v>7</v>
      </c>
      <c r="BO308" s="20">
        <v>0</v>
      </c>
      <c r="BP308" s="20">
        <v>8</v>
      </c>
      <c r="BQ308" s="20">
        <v>23</v>
      </c>
      <c r="BR308" s="20">
        <v>20</v>
      </c>
      <c r="BS308" s="20">
        <v>30</v>
      </c>
      <c r="BT308" s="20">
        <v>14</v>
      </c>
      <c r="BU308" s="20">
        <v>4</v>
      </c>
      <c r="BV308" s="16">
        <v>3813</v>
      </c>
      <c r="BW308" s="16">
        <v>5900</v>
      </c>
      <c r="BX308" s="16">
        <v>6212</v>
      </c>
      <c r="BY308" s="16">
        <v>8026</v>
      </c>
      <c r="BZ308" s="16">
        <v>7380</v>
      </c>
      <c r="CA308" s="16">
        <v>13995</v>
      </c>
      <c r="CB308" s="16">
        <v>4236</v>
      </c>
      <c r="CC308" s="16">
        <v>5979</v>
      </c>
      <c r="CD308" s="16">
        <v>6218</v>
      </c>
      <c r="CE308" s="16">
        <v>8073</v>
      </c>
      <c r="CF308" s="16">
        <v>6903</v>
      </c>
      <c r="CG308" s="16">
        <v>11911</v>
      </c>
      <c r="CH308" s="21">
        <v>14</v>
      </c>
      <c r="CI308" s="21">
        <v>40</v>
      </c>
      <c r="CJ308" s="21">
        <v>46</v>
      </c>
      <c r="CK308" s="21">
        <v>57</v>
      </c>
      <c r="CL308" s="21">
        <v>21</v>
      </c>
      <c r="CM308" s="21">
        <v>11</v>
      </c>
      <c r="CN308" s="21">
        <v>5</v>
      </c>
      <c r="CO308" s="21">
        <v>95</v>
      </c>
      <c r="CP308" s="21">
        <v>99</v>
      </c>
      <c r="CQ308" s="21">
        <v>0</v>
      </c>
      <c r="CR308" s="21">
        <v>8049</v>
      </c>
      <c r="CS308" s="21">
        <v>11879</v>
      </c>
      <c r="CT308" s="21">
        <v>12430</v>
      </c>
      <c r="CU308" s="21">
        <v>16099</v>
      </c>
      <c r="CV308" s="21">
        <v>14283</v>
      </c>
      <c r="CW308" s="21">
        <v>25906</v>
      </c>
      <c r="CX308" s="21">
        <v>45326</v>
      </c>
      <c r="CY308" s="21">
        <v>43320</v>
      </c>
      <c r="CZ308" s="19">
        <v>70</v>
      </c>
      <c r="DA308" t="s">
        <v>1372</v>
      </c>
      <c r="DB308" t="s">
        <v>8480</v>
      </c>
      <c r="DD308">
        <v>21.92982456140351</v>
      </c>
      <c r="DE308">
        <v>21.841768521378455</v>
      </c>
      <c r="DF308">
        <v>-8.8056040025055182E-2</v>
      </c>
    </row>
    <row r="309" spans="1:110" x14ac:dyDescent="0.25">
      <c r="A309" t="s">
        <v>721</v>
      </c>
      <c r="B309" t="s">
        <v>2972</v>
      </c>
      <c r="C309" t="s">
        <v>58</v>
      </c>
      <c r="D309" t="s">
        <v>70</v>
      </c>
      <c r="E309" s="17">
        <v>220254</v>
      </c>
      <c r="F309" s="17">
        <v>221800</v>
      </c>
      <c r="G309" s="17">
        <v>223285</v>
      </c>
      <c r="H309" s="17">
        <v>225133</v>
      </c>
      <c r="I309" s="17">
        <v>226966</v>
      </c>
      <c r="J309" s="17">
        <v>229544</v>
      </c>
      <c r="K309" s="17">
        <v>232627</v>
      </c>
      <c r="L309" s="17">
        <v>235846</v>
      </c>
      <c r="M309" s="17">
        <v>238732</v>
      </c>
      <c r="N309" s="17">
        <v>241007</v>
      </c>
      <c r="O309" s="17">
        <v>243486</v>
      </c>
      <c r="P309" s="17">
        <v>246004</v>
      </c>
      <c r="Q309" s="17">
        <v>247679</v>
      </c>
      <c r="R309" s="17">
        <v>248550</v>
      </c>
      <c r="S309" s="17">
        <v>250359</v>
      </c>
      <c r="T309" s="17">
        <v>252091</v>
      </c>
      <c r="U309" s="18">
        <v>148</v>
      </c>
      <c r="V309" s="18">
        <v>135</v>
      </c>
      <c r="W309" s="18">
        <v>144</v>
      </c>
      <c r="X309" s="18">
        <v>165</v>
      </c>
      <c r="Y309" s="18">
        <v>227</v>
      </c>
      <c r="Z309" s="18">
        <v>361</v>
      </c>
      <c r="AA309" s="18">
        <v>549</v>
      </c>
      <c r="AB309" s="18">
        <v>547</v>
      </c>
      <c r="AC309" s="18">
        <v>525</v>
      </c>
      <c r="AD309" s="18">
        <v>689</v>
      </c>
      <c r="AE309" s="18">
        <v>659</v>
      </c>
      <c r="AF309" s="18">
        <v>616</v>
      </c>
      <c r="AG309" s="18">
        <v>565</v>
      </c>
      <c r="AH309" s="18">
        <v>509</v>
      </c>
      <c r="AI309" s="18">
        <v>487</v>
      </c>
      <c r="AJ309" s="18">
        <v>380</v>
      </c>
      <c r="AK309" s="23">
        <v>6.7195147420705181</v>
      </c>
      <c r="AL309" s="23">
        <v>6.0865644724977459</v>
      </c>
      <c r="AM309" s="23">
        <v>6.4491569070918331</v>
      </c>
      <c r="AN309" s="23">
        <v>7.3290010793619773</v>
      </c>
      <c r="AO309" s="23">
        <v>10.001498021730129</v>
      </c>
      <c r="AP309" s="23">
        <v>15.726832328442477</v>
      </c>
      <c r="AQ309" s="23">
        <v>23.600012036436013</v>
      </c>
      <c r="AR309" s="23">
        <v>23.193100582583551</v>
      </c>
      <c r="AS309" s="23">
        <v>21.99118677010204</v>
      </c>
      <c r="AT309" s="23">
        <v>28.588381250337129</v>
      </c>
      <c r="AU309" s="23">
        <v>27.065211141503003</v>
      </c>
      <c r="AV309" s="23">
        <v>25.040243248077267</v>
      </c>
      <c r="AW309" s="23">
        <v>22.811784608303491</v>
      </c>
      <c r="AX309" s="23">
        <v>20.478776906055121</v>
      </c>
      <c r="AY309" s="23">
        <v>19.452066832029207</v>
      </c>
      <c r="AZ309" s="23">
        <v>15.073921718744423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2</v>
      </c>
      <c r="BI309" s="20">
        <v>5</v>
      </c>
      <c r="BJ309" s="20">
        <v>41</v>
      </c>
      <c r="BK309" s="20">
        <v>41</v>
      </c>
      <c r="BL309" s="20">
        <v>56</v>
      </c>
      <c r="BM309" s="20">
        <v>23</v>
      </c>
      <c r="BN309" s="20">
        <v>16</v>
      </c>
      <c r="BO309" s="20">
        <v>0</v>
      </c>
      <c r="BP309" s="20">
        <v>11</v>
      </c>
      <c r="BQ309" s="20">
        <v>45</v>
      </c>
      <c r="BR309" s="20">
        <v>57</v>
      </c>
      <c r="BS309" s="20">
        <v>50</v>
      </c>
      <c r="BT309" s="20">
        <v>19</v>
      </c>
      <c r="BU309" s="20">
        <v>14</v>
      </c>
      <c r="BV309" s="16">
        <v>10389</v>
      </c>
      <c r="BW309" s="16">
        <v>15598</v>
      </c>
      <c r="BX309" s="16">
        <v>17683</v>
      </c>
      <c r="BY309" s="16">
        <v>23483</v>
      </c>
      <c r="BZ309" s="16">
        <v>21258</v>
      </c>
      <c r="CA309" s="16">
        <v>39396</v>
      </c>
      <c r="CB309" s="16">
        <v>12121</v>
      </c>
      <c r="CC309" s="16">
        <v>17247</v>
      </c>
      <c r="CD309" s="16">
        <v>17549</v>
      </c>
      <c r="CE309" s="16">
        <v>23630</v>
      </c>
      <c r="CF309" s="16">
        <v>20448</v>
      </c>
      <c r="CG309" s="16">
        <v>33289</v>
      </c>
      <c r="CH309" s="21">
        <v>16</v>
      </c>
      <c r="CI309" s="21">
        <v>86</v>
      </c>
      <c r="CJ309" s="21">
        <v>98</v>
      </c>
      <c r="CK309" s="21">
        <v>106</v>
      </c>
      <c r="CL309" s="21">
        <v>42</v>
      </c>
      <c r="CM309" s="21">
        <v>30</v>
      </c>
      <c r="CN309" s="21">
        <v>2</v>
      </c>
      <c r="CO309" s="21">
        <v>184</v>
      </c>
      <c r="CP309" s="21">
        <v>196</v>
      </c>
      <c r="CQ309" s="21">
        <v>0</v>
      </c>
      <c r="CR309" s="21">
        <v>22510</v>
      </c>
      <c r="CS309" s="21">
        <v>32845</v>
      </c>
      <c r="CT309" s="21">
        <v>35232</v>
      </c>
      <c r="CU309" s="21">
        <v>47113</v>
      </c>
      <c r="CV309" s="21">
        <v>41706</v>
      </c>
      <c r="CW309" s="21">
        <v>72685</v>
      </c>
      <c r="CX309" s="21">
        <v>127807</v>
      </c>
      <c r="CY309" s="21">
        <v>124284</v>
      </c>
      <c r="CZ309" s="19">
        <v>228</v>
      </c>
      <c r="DA309" t="s">
        <v>8206</v>
      </c>
      <c r="DB309" t="s">
        <v>9</v>
      </c>
      <c r="DD309">
        <v>14.804801905313637</v>
      </c>
      <c r="DE309">
        <v>15.335623244423232</v>
      </c>
      <c r="DF309">
        <v>0.53082133910959506</v>
      </c>
    </row>
    <row r="310" spans="1:110" x14ac:dyDescent="0.25">
      <c r="A310" t="s">
        <v>2346</v>
      </c>
      <c r="B310" t="s">
        <v>2961</v>
      </c>
      <c r="C310" t="s">
        <v>58</v>
      </c>
      <c r="D310" t="s">
        <v>278</v>
      </c>
      <c r="E310" s="17">
        <v>89953</v>
      </c>
      <c r="F310" s="17">
        <v>90869</v>
      </c>
      <c r="G310" s="17">
        <v>90887</v>
      </c>
      <c r="H310" s="17">
        <v>90717</v>
      </c>
      <c r="I310" s="17">
        <v>90483</v>
      </c>
      <c r="J310" s="17">
        <v>92046</v>
      </c>
      <c r="K310" s="17">
        <v>93817</v>
      </c>
      <c r="L310" s="17">
        <v>95645</v>
      </c>
      <c r="M310" s="17">
        <v>97942</v>
      </c>
      <c r="N310" s="17">
        <v>100123</v>
      </c>
      <c r="O310" s="17">
        <v>101831</v>
      </c>
      <c r="P310" s="17">
        <v>103297</v>
      </c>
      <c r="Q310" s="17">
        <v>103548</v>
      </c>
      <c r="R310" s="17">
        <v>104010</v>
      </c>
      <c r="S310" s="17">
        <v>104708</v>
      </c>
      <c r="T310" s="17">
        <v>105173</v>
      </c>
      <c r="U310" s="18">
        <v>49</v>
      </c>
      <c r="V310" s="18">
        <v>57</v>
      </c>
      <c r="W310" s="18">
        <v>46</v>
      </c>
      <c r="X310" s="18">
        <v>90</v>
      </c>
      <c r="Y310" s="18">
        <v>95</v>
      </c>
      <c r="Z310" s="18">
        <v>143</v>
      </c>
      <c r="AA310" s="18">
        <v>259</v>
      </c>
      <c r="AB310" s="18">
        <v>233</v>
      </c>
      <c r="AC310" s="18">
        <v>230</v>
      </c>
      <c r="AD310" s="18">
        <v>277</v>
      </c>
      <c r="AE310" s="18">
        <v>251</v>
      </c>
      <c r="AF310" s="18">
        <v>191</v>
      </c>
      <c r="AG310" s="18">
        <v>216</v>
      </c>
      <c r="AH310" s="18">
        <v>203</v>
      </c>
      <c r="AI310" s="18">
        <v>191</v>
      </c>
      <c r="AJ310" s="18">
        <v>180</v>
      </c>
      <c r="AK310" s="23">
        <v>5.4472891398841616</v>
      </c>
      <c r="AL310" s="23">
        <v>6.2727662899338608</v>
      </c>
      <c r="AM310" s="23">
        <v>5.061229878860563</v>
      </c>
      <c r="AN310" s="23">
        <v>9.9209629948080309</v>
      </c>
      <c r="AO310" s="23">
        <v>10.499209796315331</v>
      </c>
      <c r="AP310" s="23">
        <v>15.535710405666732</v>
      </c>
      <c r="AQ310" s="23">
        <v>27.606936909088972</v>
      </c>
      <c r="AR310" s="23">
        <v>24.360917977939256</v>
      </c>
      <c r="AS310" s="23">
        <v>23.483286026423801</v>
      </c>
      <c r="AT310" s="23">
        <v>27.665970855847306</v>
      </c>
      <c r="AU310" s="23">
        <v>24.648682621205726</v>
      </c>
      <c r="AV310" s="23">
        <v>18.490372421270706</v>
      </c>
      <c r="AW310" s="23">
        <v>20.859891065013329</v>
      </c>
      <c r="AX310" s="23">
        <v>19.517354100567253</v>
      </c>
      <c r="AY310" s="23">
        <v>18.241204110478662</v>
      </c>
      <c r="AZ310" s="23">
        <v>17.114658705180986</v>
      </c>
      <c r="BA310" s="20">
        <v>0</v>
      </c>
      <c r="BB310" s="20">
        <v>0</v>
      </c>
      <c r="BC310" s="20">
        <v>0</v>
      </c>
      <c r="BD310" s="20">
        <v>0</v>
      </c>
      <c r="BE310" s="20">
        <v>1</v>
      </c>
      <c r="BF310" s="20">
        <v>0</v>
      </c>
      <c r="BG310" s="20">
        <v>0</v>
      </c>
      <c r="BH310" s="20">
        <v>0</v>
      </c>
      <c r="BI310" s="20">
        <v>1</v>
      </c>
      <c r="BJ310" s="20">
        <v>18</v>
      </c>
      <c r="BK310" s="20">
        <v>41</v>
      </c>
      <c r="BL310" s="20">
        <v>13</v>
      </c>
      <c r="BM310" s="20">
        <v>17</v>
      </c>
      <c r="BN310" s="20">
        <v>6</v>
      </c>
      <c r="BO310" s="20">
        <v>1</v>
      </c>
      <c r="BP310" s="20">
        <v>2</v>
      </c>
      <c r="BQ310" s="20">
        <v>17</v>
      </c>
      <c r="BR310" s="20">
        <v>29</v>
      </c>
      <c r="BS310" s="20">
        <v>22</v>
      </c>
      <c r="BT310" s="20">
        <v>7</v>
      </c>
      <c r="BU310" s="20">
        <v>5</v>
      </c>
      <c r="BV310" s="16">
        <v>5414</v>
      </c>
      <c r="BW310" s="16">
        <v>12960</v>
      </c>
      <c r="BX310" s="16">
        <v>11549</v>
      </c>
      <c r="BY310" s="16">
        <v>8842</v>
      </c>
      <c r="BZ310" s="16">
        <v>6291</v>
      </c>
      <c r="CA310" s="16">
        <v>7640</v>
      </c>
      <c r="CB310" s="16">
        <v>5762</v>
      </c>
      <c r="CC310" s="16">
        <v>12007</v>
      </c>
      <c r="CD310" s="16">
        <v>12764</v>
      </c>
      <c r="CE310" s="16">
        <v>9151</v>
      </c>
      <c r="CF310" s="16">
        <v>6515</v>
      </c>
      <c r="CG310" s="16">
        <v>6278</v>
      </c>
      <c r="CH310" s="21">
        <v>3</v>
      </c>
      <c r="CI310" s="21">
        <v>35</v>
      </c>
      <c r="CJ310" s="21">
        <v>70</v>
      </c>
      <c r="CK310" s="21">
        <v>36</v>
      </c>
      <c r="CL310" s="21">
        <v>24</v>
      </c>
      <c r="CM310" s="21">
        <v>11</v>
      </c>
      <c r="CN310" s="21">
        <v>1</v>
      </c>
      <c r="CO310" s="21">
        <v>96</v>
      </c>
      <c r="CP310" s="21">
        <v>83</v>
      </c>
      <c r="CQ310" s="21">
        <v>1</v>
      </c>
      <c r="CR310" s="21">
        <v>11176</v>
      </c>
      <c r="CS310" s="21">
        <v>24967</v>
      </c>
      <c r="CT310" s="21">
        <v>24313</v>
      </c>
      <c r="CU310" s="21">
        <v>17993</v>
      </c>
      <c r="CV310" s="21">
        <v>12806</v>
      </c>
      <c r="CW310" s="21">
        <v>13918</v>
      </c>
      <c r="CX310" s="21">
        <v>52696</v>
      </c>
      <c r="CY310" s="21">
        <v>52477</v>
      </c>
      <c r="CZ310" s="19">
        <v>171</v>
      </c>
      <c r="DA310" t="s">
        <v>8149</v>
      </c>
      <c r="DB310" t="s">
        <v>9</v>
      </c>
      <c r="DD310">
        <v>18.293728681136496</v>
      </c>
      <c r="DE310">
        <v>15.750721117352361</v>
      </c>
      <c r="DF310">
        <v>-2.5430075637841352</v>
      </c>
    </row>
    <row r="311" spans="1:110" x14ac:dyDescent="0.25">
      <c r="A311" t="s">
        <v>78</v>
      </c>
      <c r="B311" t="s">
        <v>3234</v>
      </c>
      <c r="C311" t="s">
        <v>3366</v>
      </c>
      <c r="D311" t="s">
        <v>70</v>
      </c>
      <c r="E311" s="17">
        <v>152037</v>
      </c>
      <c r="F311" s="17">
        <v>152449</v>
      </c>
      <c r="G311" s="17">
        <v>153129</v>
      </c>
      <c r="H311" s="17">
        <v>153749</v>
      </c>
      <c r="I311" s="17">
        <v>154536</v>
      </c>
      <c r="J311" s="17">
        <v>155280</v>
      </c>
      <c r="K311" s="17">
        <v>156377</v>
      </c>
      <c r="L311" s="17">
        <v>157222</v>
      </c>
      <c r="M311" s="17">
        <v>158951</v>
      </c>
      <c r="N311" s="17">
        <v>160219</v>
      </c>
      <c r="O311" s="17">
        <v>161351</v>
      </c>
      <c r="P311" s="17">
        <v>161899</v>
      </c>
      <c r="Q311" s="17">
        <v>162279</v>
      </c>
      <c r="R311" s="17">
        <v>163587</v>
      </c>
      <c r="S311" s="17">
        <v>164453</v>
      </c>
      <c r="T311" s="17">
        <v>164862</v>
      </c>
      <c r="U311" s="18">
        <v>65</v>
      </c>
      <c r="V311" s="18">
        <v>72</v>
      </c>
      <c r="W311" s="18">
        <v>62</v>
      </c>
      <c r="X311" s="18">
        <v>74</v>
      </c>
      <c r="Y311" s="18">
        <v>102</v>
      </c>
      <c r="Z311" s="18">
        <v>181</v>
      </c>
      <c r="AA311" s="18">
        <v>318</v>
      </c>
      <c r="AB311" s="18">
        <v>305</v>
      </c>
      <c r="AC311" s="18">
        <v>347</v>
      </c>
      <c r="AD311" s="18">
        <v>417</v>
      </c>
      <c r="AE311" s="18">
        <v>412</v>
      </c>
      <c r="AF311" s="18">
        <v>377</v>
      </c>
      <c r="AG311" s="18">
        <v>320</v>
      </c>
      <c r="AH311" s="18">
        <v>305</v>
      </c>
      <c r="AI311" s="18">
        <v>287</v>
      </c>
      <c r="AJ311" s="18">
        <v>224</v>
      </c>
      <c r="AK311" s="23">
        <v>4.2752750975091587</v>
      </c>
      <c r="AL311" s="23">
        <v>4.7228909340172782</v>
      </c>
      <c r="AM311" s="23">
        <v>4.0488738253368073</v>
      </c>
      <c r="AN311" s="23">
        <v>4.8130394344028256</v>
      </c>
      <c r="AO311" s="23">
        <v>6.6004037894082934</v>
      </c>
      <c r="AP311" s="23">
        <v>11.656362699639359</v>
      </c>
      <c r="AQ311" s="23">
        <v>20.335471328903868</v>
      </c>
      <c r="AR311" s="23">
        <v>19.399320705753645</v>
      </c>
      <c r="AS311" s="23">
        <v>21.830627048587299</v>
      </c>
      <c r="AT311" s="23">
        <v>26.026875713866644</v>
      </c>
      <c r="AU311" s="23">
        <v>25.534393960991874</v>
      </c>
      <c r="AV311" s="23">
        <v>23.286122829665405</v>
      </c>
      <c r="AW311" s="23">
        <v>19.71912570326413</v>
      </c>
      <c r="AX311" s="23">
        <v>18.644513317072875</v>
      </c>
      <c r="AY311" s="23">
        <v>17.451794737706212</v>
      </c>
      <c r="AZ311" s="23">
        <v>13.587121349977558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2</v>
      </c>
      <c r="BI311" s="20">
        <v>2</v>
      </c>
      <c r="BJ311" s="20">
        <v>25</v>
      </c>
      <c r="BK311" s="20">
        <v>17</v>
      </c>
      <c r="BL311" s="20">
        <v>32</v>
      </c>
      <c r="BM311" s="20">
        <v>16</v>
      </c>
      <c r="BN311" s="20">
        <v>11</v>
      </c>
      <c r="BO311" s="20">
        <v>0</v>
      </c>
      <c r="BP311" s="20">
        <v>5</v>
      </c>
      <c r="BQ311" s="20">
        <v>26</v>
      </c>
      <c r="BR311" s="20">
        <v>25</v>
      </c>
      <c r="BS311" s="20">
        <v>40</v>
      </c>
      <c r="BT311" s="20">
        <v>12</v>
      </c>
      <c r="BU311" s="20">
        <v>11</v>
      </c>
      <c r="BV311" s="16">
        <v>7644</v>
      </c>
      <c r="BW311" s="16">
        <v>11665</v>
      </c>
      <c r="BX311" s="16">
        <v>13316</v>
      </c>
      <c r="BY311" s="16">
        <v>16438</v>
      </c>
      <c r="BZ311" s="16">
        <v>12741</v>
      </c>
      <c r="CA311" s="16">
        <v>24292</v>
      </c>
      <c r="CB311" s="16">
        <v>8055</v>
      </c>
      <c r="CC311" s="16">
        <v>11316</v>
      </c>
      <c r="CD311" s="16">
        <v>12028</v>
      </c>
      <c r="CE311" s="16">
        <v>15433</v>
      </c>
      <c r="CF311" s="16">
        <v>12337</v>
      </c>
      <c r="CG311" s="16">
        <v>19597</v>
      </c>
      <c r="CH311" s="21">
        <v>7</v>
      </c>
      <c r="CI311" s="21">
        <v>51</v>
      </c>
      <c r="CJ311" s="21">
        <v>42</v>
      </c>
      <c r="CK311" s="21">
        <v>72</v>
      </c>
      <c r="CL311" s="21">
        <v>28</v>
      </c>
      <c r="CM311" s="21">
        <v>22</v>
      </c>
      <c r="CN311" s="21">
        <v>2</v>
      </c>
      <c r="CO311" s="21">
        <v>105</v>
      </c>
      <c r="CP311" s="21">
        <v>119</v>
      </c>
      <c r="CQ311" s="21">
        <v>0</v>
      </c>
      <c r="CR311" s="21">
        <v>15699</v>
      </c>
      <c r="CS311" s="21">
        <v>22981</v>
      </c>
      <c r="CT311" s="21">
        <v>25344</v>
      </c>
      <c r="CU311" s="21">
        <v>31871</v>
      </c>
      <c r="CV311" s="21">
        <v>25078</v>
      </c>
      <c r="CW311" s="21">
        <v>43889</v>
      </c>
      <c r="CX311" s="21">
        <v>86096</v>
      </c>
      <c r="CY311" s="21">
        <v>78766</v>
      </c>
      <c r="CZ311" s="19">
        <v>257</v>
      </c>
      <c r="DA311" t="s">
        <v>8235</v>
      </c>
      <c r="DB311" t="s">
        <v>9</v>
      </c>
      <c r="DD311">
        <v>13.33062488891146</v>
      </c>
      <c r="DE311">
        <v>13.821780338227095</v>
      </c>
      <c r="DF311">
        <v>0.49115544931563448</v>
      </c>
    </row>
    <row r="312" spans="1:110" x14ac:dyDescent="0.25">
      <c r="A312" t="s">
        <v>1175</v>
      </c>
      <c r="B312" t="s">
        <v>2982</v>
      </c>
      <c r="C312" t="s">
        <v>1173</v>
      </c>
      <c r="D312" t="s">
        <v>278</v>
      </c>
      <c r="E312" s="17">
        <v>48032</v>
      </c>
      <c r="F312" s="17">
        <v>48092</v>
      </c>
      <c r="G312" s="17">
        <v>47853</v>
      </c>
      <c r="H312" s="17">
        <v>47956</v>
      </c>
      <c r="I312" s="17">
        <v>48479</v>
      </c>
      <c r="J312" s="17">
        <v>49218</v>
      </c>
      <c r="K312" s="17">
        <v>49684</v>
      </c>
      <c r="L312" s="17">
        <v>50432</v>
      </c>
      <c r="M312" s="17">
        <v>50955</v>
      </c>
      <c r="N312" s="17">
        <v>51545</v>
      </c>
      <c r="O312" s="17">
        <v>52183</v>
      </c>
      <c r="P312" s="17">
        <v>52642</v>
      </c>
      <c r="Q312" s="17">
        <v>52893</v>
      </c>
      <c r="R312" s="17">
        <v>53218</v>
      </c>
      <c r="S312" s="17">
        <v>53786</v>
      </c>
      <c r="T312" s="17">
        <v>54175</v>
      </c>
      <c r="U312" s="18">
        <v>31</v>
      </c>
      <c r="V312" s="18">
        <v>17</v>
      </c>
      <c r="W312" s="18">
        <v>25</v>
      </c>
      <c r="X312" s="18">
        <v>38</v>
      </c>
      <c r="Y312" s="18">
        <v>37</v>
      </c>
      <c r="Z312" s="18">
        <v>94</v>
      </c>
      <c r="AA312" s="18">
        <v>125</v>
      </c>
      <c r="AB312" s="18">
        <v>99</v>
      </c>
      <c r="AC312" s="18">
        <v>96</v>
      </c>
      <c r="AD312" s="18">
        <v>110</v>
      </c>
      <c r="AE312" s="18">
        <v>93</v>
      </c>
      <c r="AF312" s="18">
        <v>75</v>
      </c>
      <c r="AG312" s="18">
        <v>90</v>
      </c>
      <c r="AH312" s="18">
        <v>90</v>
      </c>
      <c r="AI312" s="18">
        <v>77</v>
      </c>
      <c r="AJ312" s="18">
        <v>54</v>
      </c>
      <c r="AK312" s="23">
        <v>6.454030646235843</v>
      </c>
      <c r="AL312" s="23">
        <v>3.5348914580387589</v>
      </c>
      <c r="AM312" s="23">
        <v>5.2243328526947108</v>
      </c>
      <c r="AN312" s="23">
        <v>7.9239302694136295</v>
      </c>
      <c r="AO312" s="23">
        <v>7.6321706305823147</v>
      </c>
      <c r="AP312" s="23">
        <v>19.098703726279005</v>
      </c>
      <c r="AQ312" s="23">
        <v>25.159004911037758</v>
      </c>
      <c r="AR312" s="23">
        <v>19.630393401015226</v>
      </c>
      <c r="AS312" s="23">
        <v>18.840153076243745</v>
      </c>
      <c r="AT312" s="23">
        <v>21.340576195557279</v>
      </c>
      <c r="AU312" s="23">
        <v>17.821896019776556</v>
      </c>
      <c r="AV312" s="23">
        <v>14.247179058546408</v>
      </c>
      <c r="AW312" s="23">
        <v>17.015484090522374</v>
      </c>
      <c r="AX312" s="23">
        <v>16.911571272877598</v>
      </c>
      <c r="AY312" s="23">
        <v>14.315993009333283</v>
      </c>
      <c r="AZ312" s="23">
        <v>9.9676972773419479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1</v>
      </c>
      <c r="BI312" s="20">
        <v>1</v>
      </c>
      <c r="BJ312" s="20">
        <v>1</v>
      </c>
      <c r="BK312" s="20">
        <v>10</v>
      </c>
      <c r="BL312" s="20">
        <v>8</v>
      </c>
      <c r="BM312" s="20">
        <v>7</v>
      </c>
      <c r="BN312" s="20">
        <v>3</v>
      </c>
      <c r="BO312" s="20">
        <v>0</v>
      </c>
      <c r="BP312" s="20">
        <v>0</v>
      </c>
      <c r="BQ312" s="20">
        <v>1</v>
      </c>
      <c r="BR312" s="20">
        <v>6</v>
      </c>
      <c r="BS312" s="20">
        <v>7</v>
      </c>
      <c r="BT312" s="20">
        <v>5</v>
      </c>
      <c r="BU312" s="20">
        <v>4</v>
      </c>
      <c r="BV312" s="16">
        <v>2219</v>
      </c>
      <c r="BW312" s="16">
        <v>3761</v>
      </c>
      <c r="BX312" s="16">
        <v>4493</v>
      </c>
      <c r="BY312" s="16">
        <v>5602</v>
      </c>
      <c r="BZ312" s="16">
        <v>4258</v>
      </c>
      <c r="CA312" s="16">
        <v>8146</v>
      </c>
      <c r="CB312" s="16">
        <v>2087</v>
      </c>
      <c r="CC312" s="16">
        <v>3462</v>
      </c>
      <c r="CD312" s="16">
        <v>4077</v>
      </c>
      <c r="CE312" s="16">
        <v>5334</v>
      </c>
      <c r="CF312" s="16">
        <v>4450</v>
      </c>
      <c r="CG312" s="16">
        <v>6286</v>
      </c>
      <c r="CH312" s="21">
        <v>1</v>
      </c>
      <c r="CI312" s="21">
        <v>2</v>
      </c>
      <c r="CJ312" s="21">
        <v>16</v>
      </c>
      <c r="CK312" s="21">
        <v>15</v>
      </c>
      <c r="CL312" s="21">
        <v>12</v>
      </c>
      <c r="CM312" s="21">
        <v>7</v>
      </c>
      <c r="CN312" s="21">
        <v>1</v>
      </c>
      <c r="CO312" s="21">
        <v>31</v>
      </c>
      <c r="CP312" s="21">
        <v>23</v>
      </c>
      <c r="CQ312" s="21">
        <v>0</v>
      </c>
      <c r="CR312" s="21">
        <v>4306</v>
      </c>
      <c r="CS312" s="21">
        <v>7223</v>
      </c>
      <c r="CT312" s="21">
        <v>8570</v>
      </c>
      <c r="CU312" s="21">
        <v>10936</v>
      </c>
      <c r="CV312" s="21">
        <v>8708</v>
      </c>
      <c r="CW312" s="21">
        <v>14432</v>
      </c>
      <c r="CX312" s="21">
        <v>28479</v>
      </c>
      <c r="CY312" s="21">
        <v>25696</v>
      </c>
      <c r="CZ312" s="19">
        <v>325</v>
      </c>
      <c r="DA312" t="s">
        <v>8303</v>
      </c>
      <c r="DB312" t="s">
        <v>8481</v>
      </c>
      <c r="DD312">
        <v>12.064134495641346</v>
      </c>
      <c r="DE312">
        <v>8.0761262684785269</v>
      </c>
      <c r="DF312">
        <v>-3.988008227162819</v>
      </c>
    </row>
    <row r="313" spans="1:110" x14ac:dyDescent="0.25">
      <c r="A313" t="s">
        <v>464</v>
      </c>
      <c r="B313" t="s">
        <v>2989</v>
      </c>
      <c r="C313" t="s">
        <v>462</v>
      </c>
      <c r="D313" t="s">
        <v>51</v>
      </c>
      <c r="E313" s="17">
        <v>99165</v>
      </c>
      <c r="F313" s="17">
        <v>100829</v>
      </c>
      <c r="G313" s="17">
        <v>101908</v>
      </c>
      <c r="H313" s="17">
        <v>103489</v>
      </c>
      <c r="I313" s="17">
        <v>104687</v>
      </c>
      <c r="J313" s="17">
        <v>106163</v>
      </c>
      <c r="K313" s="17">
        <v>107797</v>
      </c>
      <c r="L313" s="17">
        <v>109634</v>
      </c>
      <c r="M313" s="17">
        <v>111390</v>
      </c>
      <c r="N313" s="17">
        <v>112963</v>
      </c>
      <c r="O313" s="17">
        <v>114830</v>
      </c>
      <c r="P313" s="17">
        <v>116477</v>
      </c>
      <c r="Q313" s="17">
        <v>117491</v>
      </c>
      <c r="R313" s="17">
        <v>117820</v>
      </c>
      <c r="S313" s="17">
        <v>119158</v>
      </c>
      <c r="T313" s="17">
        <v>120481</v>
      </c>
      <c r="U313" s="18">
        <v>51</v>
      </c>
      <c r="V313" s="18">
        <v>63</v>
      </c>
      <c r="W313" s="18">
        <v>72</v>
      </c>
      <c r="X313" s="18">
        <v>90</v>
      </c>
      <c r="Y313" s="18">
        <v>119</v>
      </c>
      <c r="Z313" s="18">
        <v>213</v>
      </c>
      <c r="AA313" s="18">
        <v>297</v>
      </c>
      <c r="AB313" s="18">
        <v>265</v>
      </c>
      <c r="AC313" s="18">
        <v>267</v>
      </c>
      <c r="AD313" s="18">
        <v>331</v>
      </c>
      <c r="AE313" s="18">
        <v>297</v>
      </c>
      <c r="AF313" s="18">
        <v>256</v>
      </c>
      <c r="AG313" s="18">
        <v>240</v>
      </c>
      <c r="AH313" s="18">
        <v>201</v>
      </c>
      <c r="AI313" s="18">
        <v>214</v>
      </c>
      <c r="AJ313" s="18">
        <v>192</v>
      </c>
      <c r="AK313" s="23">
        <v>5.1429435788836795</v>
      </c>
      <c r="AL313" s="23">
        <v>6.2482024020867009</v>
      </c>
      <c r="AM313" s="23">
        <v>7.065196059190642</v>
      </c>
      <c r="AN313" s="23">
        <v>8.6965764477384067</v>
      </c>
      <c r="AO313" s="23">
        <v>11.367218470297173</v>
      </c>
      <c r="AP313" s="23">
        <v>20.063487278995506</v>
      </c>
      <c r="AQ313" s="23">
        <v>27.551787155486704</v>
      </c>
      <c r="AR313" s="23">
        <v>24.17133371034533</v>
      </c>
      <c r="AS313" s="23">
        <v>23.969835712361974</v>
      </c>
      <c r="AT313" s="23">
        <v>29.301629737170579</v>
      </c>
      <c r="AU313" s="23">
        <v>25.86432117042585</v>
      </c>
      <c r="AV313" s="23">
        <v>21.978588047425674</v>
      </c>
      <c r="AW313" s="23">
        <v>20.427096543565042</v>
      </c>
      <c r="AX313" s="23">
        <v>17.059921914785264</v>
      </c>
      <c r="AY313" s="23">
        <v>17.959348092448682</v>
      </c>
      <c r="AZ313" s="23">
        <v>15.936122708144854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1</v>
      </c>
      <c r="BJ313" s="20">
        <v>18</v>
      </c>
      <c r="BK313" s="20">
        <v>21</v>
      </c>
      <c r="BL313" s="20">
        <v>19</v>
      </c>
      <c r="BM313" s="20">
        <v>16</v>
      </c>
      <c r="BN313" s="20">
        <v>8</v>
      </c>
      <c r="BO313" s="20">
        <v>0</v>
      </c>
      <c r="BP313" s="20">
        <v>11</v>
      </c>
      <c r="BQ313" s="20">
        <v>22</v>
      </c>
      <c r="BR313" s="20">
        <v>33</v>
      </c>
      <c r="BS313" s="20">
        <v>27</v>
      </c>
      <c r="BT313" s="20">
        <v>11</v>
      </c>
      <c r="BU313" s="20">
        <v>5</v>
      </c>
      <c r="BV313" s="16">
        <v>4662</v>
      </c>
      <c r="BW313" s="16">
        <v>8667</v>
      </c>
      <c r="BX313" s="16">
        <v>11408</v>
      </c>
      <c r="BY313" s="16">
        <v>11985</v>
      </c>
      <c r="BZ313" s="16">
        <v>9230</v>
      </c>
      <c r="CA313" s="16">
        <v>15494</v>
      </c>
      <c r="CB313" s="16">
        <v>4965</v>
      </c>
      <c r="CC313" s="16">
        <v>8744</v>
      </c>
      <c r="CD313" s="16">
        <v>11181</v>
      </c>
      <c r="CE313" s="16">
        <v>11585</v>
      </c>
      <c r="CF313" s="16">
        <v>9136</v>
      </c>
      <c r="CG313" s="16">
        <v>13424</v>
      </c>
      <c r="CH313" s="21">
        <v>12</v>
      </c>
      <c r="CI313" s="21">
        <v>40</v>
      </c>
      <c r="CJ313" s="21">
        <v>54</v>
      </c>
      <c r="CK313" s="21">
        <v>46</v>
      </c>
      <c r="CL313" s="21">
        <v>27</v>
      </c>
      <c r="CM313" s="21">
        <v>13</v>
      </c>
      <c r="CN313" s="21">
        <v>0</v>
      </c>
      <c r="CO313" s="21">
        <v>83</v>
      </c>
      <c r="CP313" s="21">
        <v>109</v>
      </c>
      <c r="CQ313" s="21">
        <v>0</v>
      </c>
      <c r="CR313" s="21">
        <v>9627</v>
      </c>
      <c r="CS313" s="21">
        <v>17411</v>
      </c>
      <c r="CT313" s="21">
        <v>22589</v>
      </c>
      <c r="CU313" s="21">
        <v>23570</v>
      </c>
      <c r="CV313" s="21">
        <v>18366</v>
      </c>
      <c r="CW313" s="21">
        <v>28918</v>
      </c>
      <c r="CX313" s="21">
        <v>61446</v>
      </c>
      <c r="CY313" s="21">
        <v>59035</v>
      </c>
      <c r="CZ313" s="19">
        <v>204</v>
      </c>
      <c r="DA313" t="s">
        <v>8182</v>
      </c>
      <c r="DB313" t="s">
        <v>9</v>
      </c>
      <c r="DD313">
        <v>14.059456254764122</v>
      </c>
      <c r="DE313">
        <v>17.739153077498944</v>
      </c>
      <c r="DF313">
        <v>3.6796968227348223</v>
      </c>
    </row>
    <row r="314" spans="1:110" x14ac:dyDescent="0.25">
      <c r="A314" t="s">
        <v>755</v>
      </c>
      <c r="B314" t="s">
        <v>3005</v>
      </c>
      <c r="C314" t="s">
        <v>754</v>
      </c>
      <c r="D314" t="s">
        <v>150</v>
      </c>
      <c r="E314" s="17">
        <v>62041</v>
      </c>
      <c r="F314" s="17">
        <v>62768</v>
      </c>
      <c r="G314" s="17">
        <v>64151</v>
      </c>
      <c r="H314" s="17">
        <v>65591</v>
      </c>
      <c r="I314" s="17">
        <v>66464</v>
      </c>
      <c r="J314" s="17">
        <v>67625</v>
      </c>
      <c r="K314" s="17">
        <v>68769</v>
      </c>
      <c r="L314" s="17">
        <v>69817</v>
      </c>
      <c r="M314" s="17">
        <v>70986</v>
      </c>
      <c r="N314" s="17">
        <v>71987</v>
      </c>
      <c r="O314" s="17">
        <v>72854</v>
      </c>
      <c r="P314" s="17">
        <v>73740</v>
      </c>
      <c r="Q314" s="17">
        <v>74732</v>
      </c>
      <c r="R314" s="17">
        <v>75732</v>
      </c>
      <c r="S314" s="17">
        <v>76859</v>
      </c>
      <c r="T314" s="17">
        <v>77792</v>
      </c>
      <c r="U314" s="18">
        <v>40</v>
      </c>
      <c r="V314" s="18">
        <v>63</v>
      </c>
      <c r="W314" s="18">
        <v>46</v>
      </c>
      <c r="X314" s="18">
        <v>60</v>
      </c>
      <c r="Y314" s="18">
        <v>62</v>
      </c>
      <c r="Z314" s="18">
        <v>137</v>
      </c>
      <c r="AA314" s="18">
        <v>207</v>
      </c>
      <c r="AB314" s="18">
        <v>199</v>
      </c>
      <c r="AC314" s="18">
        <v>209</v>
      </c>
      <c r="AD314" s="18">
        <v>295</v>
      </c>
      <c r="AE314" s="18">
        <v>270</v>
      </c>
      <c r="AF314" s="18">
        <v>239</v>
      </c>
      <c r="AG314" s="18">
        <v>213</v>
      </c>
      <c r="AH314" s="18">
        <v>176</v>
      </c>
      <c r="AI314" s="18">
        <v>178</v>
      </c>
      <c r="AJ314" s="18">
        <v>134</v>
      </c>
      <c r="AK314" s="23">
        <v>6.4473493335052634</v>
      </c>
      <c r="AL314" s="23">
        <v>10.036961509049197</v>
      </c>
      <c r="AM314" s="23">
        <v>7.1705819083100817</v>
      </c>
      <c r="AN314" s="23">
        <v>9.1475964690277625</v>
      </c>
      <c r="AO314" s="23">
        <v>9.3283582089552244</v>
      </c>
      <c r="AP314" s="23">
        <v>20.258780036968574</v>
      </c>
      <c r="AQ314" s="23">
        <v>30.100772150242115</v>
      </c>
      <c r="AR314" s="23">
        <v>28.503086640789491</v>
      </c>
      <c r="AS314" s="23">
        <v>29.44242526695405</v>
      </c>
      <c r="AT314" s="23">
        <v>40.979621320516209</v>
      </c>
      <c r="AU314" s="23">
        <v>37.060422214291599</v>
      </c>
      <c r="AV314" s="23">
        <v>32.411174396528345</v>
      </c>
      <c r="AW314" s="23">
        <v>28.501846598512014</v>
      </c>
      <c r="AX314" s="23">
        <v>23.239845771932604</v>
      </c>
      <c r="AY314" s="23">
        <v>23.159291689977749</v>
      </c>
      <c r="AZ314" s="23">
        <v>17.225421637186344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1</v>
      </c>
      <c r="BJ314" s="20">
        <v>15</v>
      </c>
      <c r="BK314" s="20">
        <v>17</v>
      </c>
      <c r="BL314" s="20">
        <v>14</v>
      </c>
      <c r="BM314" s="20">
        <v>11</v>
      </c>
      <c r="BN314" s="20">
        <v>3</v>
      </c>
      <c r="BO314" s="20">
        <v>0</v>
      </c>
      <c r="BP314" s="20">
        <v>0</v>
      </c>
      <c r="BQ314" s="20">
        <v>23</v>
      </c>
      <c r="BR314" s="20">
        <v>21</v>
      </c>
      <c r="BS314" s="20">
        <v>17</v>
      </c>
      <c r="BT314" s="20">
        <v>8</v>
      </c>
      <c r="BU314" s="20">
        <v>4</v>
      </c>
      <c r="BV314" s="16">
        <v>3488</v>
      </c>
      <c r="BW314" s="16">
        <v>6186</v>
      </c>
      <c r="BX314" s="16">
        <v>6901</v>
      </c>
      <c r="BY314" s="16">
        <v>7839</v>
      </c>
      <c r="BZ314" s="16">
        <v>6064</v>
      </c>
      <c r="CA314" s="16">
        <v>9282</v>
      </c>
      <c r="CB314" s="16">
        <v>3696</v>
      </c>
      <c r="CC314" s="16">
        <v>5754</v>
      </c>
      <c r="CD314" s="16">
        <v>6687</v>
      </c>
      <c r="CE314" s="16">
        <v>7772</v>
      </c>
      <c r="CF314" s="16">
        <v>5994</v>
      </c>
      <c r="CG314" s="16">
        <v>8129</v>
      </c>
      <c r="CH314" s="21">
        <v>1</v>
      </c>
      <c r="CI314" s="21">
        <v>38</v>
      </c>
      <c r="CJ314" s="21">
        <v>38</v>
      </c>
      <c r="CK314" s="21">
        <v>31</v>
      </c>
      <c r="CL314" s="21">
        <v>19</v>
      </c>
      <c r="CM314" s="21">
        <v>7</v>
      </c>
      <c r="CN314" s="21">
        <v>0</v>
      </c>
      <c r="CO314" s="21">
        <v>61</v>
      </c>
      <c r="CP314" s="21">
        <v>73</v>
      </c>
      <c r="CQ314" s="21">
        <v>0</v>
      </c>
      <c r="CR314" s="21">
        <v>7184</v>
      </c>
      <c r="CS314" s="21">
        <v>11940</v>
      </c>
      <c r="CT314" s="21">
        <v>13588</v>
      </c>
      <c r="CU314" s="21">
        <v>15611</v>
      </c>
      <c r="CV314" s="21">
        <v>12058</v>
      </c>
      <c r="CW314" s="21">
        <v>17411</v>
      </c>
      <c r="CX314" s="21">
        <v>39760</v>
      </c>
      <c r="CY314" s="21">
        <v>38032</v>
      </c>
      <c r="CZ314" s="19">
        <v>169</v>
      </c>
      <c r="DA314" t="s">
        <v>8147</v>
      </c>
      <c r="DB314" t="s">
        <v>9</v>
      </c>
      <c r="DD314">
        <v>16.039124947412706</v>
      </c>
      <c r="DE314">
        <v>18.360160965794769</v>
      </c>
      <c r="DF314">
        <v>2.3210360183820633</v>
      </c>
    </row>
    <row r="315" spans="1:110" x14ac:dyDescent="0.25">
      <c r="A315" t="s">
        <v>169</v>
      </c>
      <c r="B315" t="s">
        <v>2947</v>
      </c>
      <c r="C315" t="s">
        <v>58</v>
      </c>
      <c r="D315" t="s">
        <v>168</v>
      </c>
      <c r="E315" s="17">
        <v>187901</v>
      </c>
      <c r="F315" s="17">
        <v>188971</v>
      </c>
      <c r="G315" s="17">
        <v>191157</v>
      </c>
      <c r="H315" s="17">
        <v>193013</v>
      </c>
      <c r="I315" s="17">
        <v>195388</v>
      </c>
      <c r="J315" s="17">
        <v>197635</v>
      </c>
      <c r="K315" s="17">
        <v>199766</v>
      </c>
      <c r="L315" s="17">
        <v>201498</v>
      </c>
      <c r="M315" s="17">
        <v>202215</v>
      </c>
      <c r="N315" s="17">
        <v>203251</v>
      </c>
      <c r="O315" s="17">
        <v>204732</v>
      </c>
      <c r="P315" s="17">
        <v>206430</v>
      </c>
      <c r="Q315" s="17">
        <v>209101</v>
      </c>
      <c r="R315" s="17">
        <v>212159</v>
      </c>
      <c r="S315" s="17">
        <v>214497</v>
      </c>
      <c r="T315" s="17">
        <v>217209</v>
      </c>
      <c r="U315" s="18">
        <v>90</v>
      </c>
      <c r="V315" s="18">
        <v>106</v>
      </c>
      <c r="W315" s="18">
        <v>116</v>
      </c>
      <c r="X315" s="18">
        <v>124</v>
      </c>
      <c r="Y315" s="18">
        <v>195</v>
      </c>
      <c r="Z315" s="18">
        <v>332</v>
      </c>
      <c r="AA315" s="18">
        <v>448</v>
      </c>
      <c r="AB315" s="18">
        <v>409</v>
      </c>
      <c r="AC315" s="18">
        <v>491</v>
      </c>
      <c r="AD315" s="18">
        <v>621</v>
      </c>
      <c r="AE315" s="18">
        <v>660</v>
      </c>
      <c r="AF315" s="18">
        <v>587</v>
      </c>
      <c r="AG315" s="18">
        <v>522</v>
      </c>
      <c r="AH315" s="18">
        <v>489</v>
      </c>
      <c r="AI315" s="18">
        <v>470</v>
      </c>
      <c r="AJ315" s="18">
        <v>323</v>
      </c>
      <c r="AK315" s="23">
        <v>4.7897563078429597</v>
      </c>
      <c r="AL315" s="23">
        <v>5.6093262987442518</v>
      </c>
      <c r="AM315" s="23">
        <v>6.0683103417609603</v>
      </c>
      <c r="AN315" s="23">
        <v>6.4244377321734802</v>
      </c>
      <c r="AO315" s="23">
        <v>9.9801420762789945</v>
      </c>
      <c r="AP315" s="23">
        <v>16.798643964884764</v>
      </c>
      <c r="AQ315" s="23">
        <v>22.426238699278155</v>
      </c>
      <c r="AR315" s="23">
        <v>20.297968218046829</v>
      </c>
      <c r="AS315" s="23">
        <v>24.281086961896992</v>
      </c>
      <c r="AT315" s="23">
        <v>30.553355211044472</v>
      </c>
      <c r="AU315" s="23">
        <v>32.237266279819472</v>
      </c>
      <c r="AV315" s="23">
        <v>28.435789371699851</v>
      </c>
      <c r="AW315" s="23">
        <v>24.964012606348128</v>
      </c>
      <c r="AX315" s="23">
        <v>23.048751172469704</v>
      </c>
      <c r="AY315" s="23">
        <v>21.911728369161338</v>
      </c>
      <c r="AZ315" s="23">
        <v>14.870470376457698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1</v>
      </c>
      <c r="BI315" s="20">
        <v>9</v>
      </c>
      <c r="BJ315" s="20">
        <v>35</v>
      </c>
      <c r="BK315" s="20">
        <v>44</v>
      </c>
      <c r="BL315" s="20">
        <v>34</v>
      </c>
      <c r="BM315" s="20">
        <v>14</v>
      </c>
      <c r="BN315" s="20">
        <v>4</v>
      </c>
      <c r="BO315" s="20">
        <v>1</v>
      </c>
      <c r="BP315" s="20">
        <v>10</v>
      </c>
      <c r="BQ315" s="20">
        <v>51</v>
      </c>
      <c r="BR315" s="20">
        <v>44</v>
      </c>
      <c r="BS315" s="20">
        <v>55</v>
      </c>
      <c r="BT315" s="20">
        <v>14</v>
      </c>
      <c r="BU315" s="20">
        <v>7</v>
      </c>
      <c r="BV315" s="16">
        <v>11377</v>
      </c>
      <c r="BW315" s="16">
        <v>17270</v>
      </c>
      <c r="BX315" s="16">
        <v>17930</v>
      </c>
      <c r="BY315" s="16">
        <v>20840</v>
      </c>
      <c r="BZ315" s="16">
        <v>15493</v>
      </c>
      <c r="CA315" s="16">
        <v>27321</v>
      </c>
      <c r="CB315" s="16">
        <v>12781</v>
      </c>
      <c r="CC315" s="16">
        <v>17286</v>
      </c>
      <c r="CD315" s="16">
        <v>17696</v>
      </c>
      <c r="CE315" s="16">
        <v>20743</v>
      </c>
      <c r="CF315" s="16">
        <v>15312</v>
      </c>
      <c r="CG315" s="16">
        <v>23160</v>
      </c>
      <c r="CH315" s="21">
        <v>19</v>
      </c>
      <c r="CI315" s="21">
        <v>86</v>
      </c>
      <c r="CJ315" s="21">
        <v>88</v>
      </c>
      <c r="CK315" s="21">
        <v>89</v>
      </c>
      <c r="CL315" s="21">
        <v>28</v>
      </c>
      <c r="CM315" s="21">
        <v>11</v>
      </c>
      <c r="CN315" s="21">
        <v>2</v>
      </c>
      <c r="CO315" s="21">
        <v>141</v>
      </c>
      <c r="CP315" s="21">
        <v>182</v>
      </c>
      <c r="CQ315" s="21">
        <v>0</v>
      </c>
      <c r="CR315" s="21">
        <v>24158</v>
      </c>
      <c r="CS315" s="21">
        <v>34556</v>
      </c>
      <c r="CT315" s="21">
        <v>35626</v>
      </c>
      <c r="CU315" s="21">
        <v>41583</v>
      </c>
      <c r="CV315" s="21">
        <v>30805</v>
      </c>
      <c r="CW315" s="21">
        <v>50481</v>
      </c>
      <c r="CX315" s="21">
        <v>110231</v>
      </c>
      <c r="CY315" s="21">
        <v>106978</v>
      </c>
      <c r="CZ315" s="19">
        <v>230</v>
      </c>
      <c r="DA315" t="s">
        <v>8208</v>
      </c>
      <c r="DB315" t="s">
        <v>9</v>
      </c>
      <c r="DD315">
        <v>13.180280057581932</v>
      </c>
      <c r="DE315">
        <v>16.510781903457286</v>
      </c>
      <c r="DF315">
        <v>3.3305018458753537</v>
      </c>
    </row>
    <row r="316" spans="1:110" x14ac:dyDescent="0.25">
      <c r="A316" t="s">
        <v>2012</v>
      </c>
      <c r="B316" t="s">
        <v>3011</v>
      </c>
      <c r="C316" t="s">
        <v>886</v>
      </c>
      <c r="D316" t="s">
        <v>168</v>
      </c>
      <c r="E316" s="17">
        <v>64967</v>
      </c>
      <c r="F316" s="17">
        <v>64950</v>
      </c>
      <c r="G316" s="17">
        <v>65272</v>
      </c>
      <c r="H316" s="17">
        <v>65269</v>
      </c>
      <c r="I316" s="17">
        <v>65524</v>
      </c>
      <c r="J316" s="17">
        <v>66134</v>
      </c>
      <c r="K316" s="17">
        <v>66758</v>
      </c>
      <c r="L316" s="17">
        <v>67349</v>
      </c>
      <c r="M316" s="17">
        <v>67762</v>
      </c>
      <c r="N316" s="17">
        <v>67876</v>
      </c>
      <c r="O316" s="17">
        <v>68249</v>
      </c>
      <c r="P316" s="17">
        <v>68277</v>
      </c>
      <c r="Q316" s="17">
        <v>68280</v>
      </c>
      <c r="R316" s="17">
        <v>68461</v>
      </c>
      <c r="S316" s="17">
        <v>68762</v>
      </c>
      <c r="T316" s="17">
        <v>69142</v>
      </c>
      <c r="U316" s="18">
        <v>65</v>
      </c>
      <c r="V316" s="18">
        <v>52</v>
      </c>
      <c r="W316" s="18">
        <v>68</v>
      </c>
      <c r="X316" s="18">
        <v>107</v>
      </c>
      <c r="Y316" s="18">
        <v>98</v>
      </c>
      <c r="Z316" s="18">
        <v>181</v>
      </c>
      <c r="AA316" s="18">
        <v>225</v>
      </c>
      <c r="AB316" s="18">
        <v>176</v>
      </c>
      <c r="AC316" s="18">
        <v>182</v>
      </c>
      <c r="AD316" s="18">
        <v>250</v>
      </c>
      <c r="AE316" s="18">
        <v>247</v>
      </c>
      <c r="AF316" s="18">
        <v>226</v>
      </c>
      <c r="AG316" s="18">
        <v>205</v>
      </c>
      <c r="AH316" s="18">
        <v>199</v>
      </c>
      <c r="AI316" s="18">
        <v>156</v>
      </c>
      <c r="AJ316" s="18">
        <v>146</v>
      </c>
      <c r="AK316" s="23">
        <v>10.005079501900966</v>
      </c>
      <c r="AL316" s="23">
        <v>8.0061585835257887</v>
      </c>
      <c r="AM316" s="23">
        <v>10.417943375413653</v>
      </c>
      <c r="AN316" s="23">
        <v>16.393693790313932</v>
      </c>
      <c r="AO316" s="23">
        <v>14.956351871070142</v>
      </c>
      <c r="AP316" s="23">
        <v>27.368675718994769</v>
      </c>
      <c r="AQ316" s="23">
        <v>33.703825758710565</v>
      </c>
      <c r="AR316" s="23">
        <v>26.132533519428648</v>
      </c>
      <c r="AS316" s="23">
        <v>26.858711372155486</v>
      </c>
      <c r="AT316" s="23">
        <v>36.831869880370085</v>
      </c>
      <c r="AU316" s="23">
        <v>36.191006461633137</v>
      </c>
      <c r="AV316" s="23">
        <v>33.100458426702986</v>
      </c>
      <c r="AW316" s="23">
        <v>30.023432923257175</v>
      </c>
      <c r="AX316" s="23">
        <v>29.067644352258949</v>
      </c>
      <c r="AY316" s="23">
        <v>22.686949187050988</v>
      </c>
      <c r="AZ316" s="23">
        <v>21.11596424749067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1</v>
      </c>
      <c r="BI316" s="20">
        <v>1</v>
      </c>
      <c r="BJ316" s="20">
        <v>17</v>
      </c>
      <c r="BK316" s="20">
        <v>14</v>
      </c>
      <c r="BL316" s="20">
        <v>21</v>
      </c>
      <c r="BM316" s="20">
        <v>10</v>
      </c>
      <c r="BN316" s="20">
        <v>7</v>
      </c>
      <c r="BO316" s="20">
        <v>0</v>
      </c>
      <c r="BP316" s="20">
        <v>1</v>
      </c>
      <c r="BQ316" s="20">
        <v>20</v>
      </c>
      <c r="BR316" s="20">
        <v>14</v>
      </c>
      <c r="BS316" s="20">
        <v>27</v>
      </c>
      <c r="BT316" s="20">
        <v>11</v>
      </c>
      <c r="BU316" s="20">
        <v>2</v>
      </c>
      <c r="BV316" s="16">
        <v>2262</v>
      </c>
      <c r="BW316" s="16">
        <v>3445</v>
      </c>
      <c r="BX316" s="16">
        <v>4532</v>
      </c>
      <c r="BY316" s="16">
        <v>6898</v>
      </c>
      <c r="BZ316" s="16">
        <v>6765</v>
      </c>
      <c r="CA316" s="16">
        <v>12198</v>
      </c>
      <c r="CB316" s="16">
        <v>2938</v>
      </c>
      <c r="CC316" s="16">
        <v>3492</v>
      </c>
      <c r="CD316" s="16">
        <v>3946</v>
      </c>
      <c r="CE316" s="16">
        <v>5988</v>
      </c>
      <c r="CF316" s="16">
        <v>6245</v>
      </c>
      <c r="CG316" s="16">
        <v>10433</v>
      </c>
      <c r="CH316" s="21">
        <v>2</v>
      </c>
      <c r="CI316" s="21">
        <v>37</v>
      </c>
      <c r="CJ316" s="21">
        <v>28</v>
      </c>
      <c r="CK316" s="21">
        <v>48</v>
      </c>
      <c r="CL316" s="21">
        <v>21</v>
      </c>
      <c r="CM316" s="21">
        <v>9</v>
      </c>
      <c r="CN316" s="21">
        <v>1</v>
      </c>
      <c r="CO316" s="21">
        <v>71</v>
      </c>
      <c r="CP316" s="21">
        <v>75</v>
      </c>
      <c r="CQ316" s="21">
        <v>0</v>
      </c>
      <c r="CR316" s="21">
        <v>5200</v>
      </c>
      <c r="CS316" s="21">
        <v>6937</v>
      </c>
      <c r="CT316" s="21">
        <v>8478</v>
      </c>
      <c r="CU316" s="21">
        <v>12886</v>
      </c>
      <c r="CV316" s="21">
        <v>13010</v>
      </c>
      <c r="CW316" s="21">
        <v>22631</v>
      </c>
      <c r="CX316" s="21">
        <v>36100</v>
      </c>
      <c r="CY316" s="21">
        <v>33042</v>
      </c>
      <c r="CZ316" s="19">
        <v>86</v>
      </c>
      <c r="DA316" t="s">
        <v>8064</v>
      </c>
      <c r="DB316" t="s">
        <v>8480</v>
      </c>
      <c r="DD316">
        <v>21.487803401731131</v>
      </c>
      <c r="DE316">
        <v>20.775623268698062</v>
      </c>
      <c r="DF316">
        <v>-0.71218013303306904</v>
      </c>
    </row>
    <row r="317" spans="1:110" x14ac:dyDescent="0.25">
      <c r="A317" t="s">
        <v>1963</v>
      </c>
      <c r="B317" t="s">
        <v>3106</v>
      </c>
      <c r="C317" t="s">
        <v>846</v>
      </c>
      <c r="D317" t="s">
        <v>150</v>
      </c>
      <c r="E317" s="17">
        <v>60506</v>
      </c>
      <c r="F317" s="17">
        <v>61289</v>
      </c>
      <c r="G317" s="17">
        <v>62221</v>
      </c>
      <c r="H317" s="17">
        <v>63333</v>
      </c>
      <c r="I317" s="17">
        <v>64512</v>
      </c>
      <c r="J317" s="17">
        <v>65222</v>
      </c>
      <c r="K317" s="17">
        <v>66611</v>
      </c>
      <c r="L317" s="17">
        <v>67814</v>
      </c>
      <c r="M317" s="17">
        <v>69122</v>
      </c>
      <c r="N317" s="17">
        <v>70150</v>
      </c>
      <c r="O317" s="17">
        <v>70959</v>
      </c>
      <c r="P317" s="17">
        <v>71443</v>
      </c>
      <c r="Q317" s="17">
        <v>71563</v>
      </c>
      <c r="R317" s="17">
        <v>72122</v>
      </c>
      <c r="S317" s="17">
        <v>73038</v>
      </c>
      <c r="T317" s="17">
        <v>73766</v>
      </c>
      <c r="U317" s="18">
        <v>40</v>
      </c>
      <c r="V317" s="18">
        <v>72</v>
      </c>
      <c r="W317" s="18">
        <v>37</v>
      </c>
      <c r="X317" s="18">
        <v>49</v>
      </c>
      <c r="Y317" s="18">
        <v>53</v>
      </c>
      <c r="Z317" s="18">
        <v>98</v>
      </c>
      <c r="AA317" s="18">
        <v>163</v>
      </c>
      <c r="AB317" s="18">
        <v>187</v>
      </c>
      <c r="AC317" s="18">
        <v>217</v>
      </c>
      <c r="AD317" s="18">
        <v>226</v>
      </c>
      <c r="AE317" s="18">
        <v>268</v>
      </c>
      <c r="AF317" s="18">
        <v>177</v>
      </c>
      <c r="AG317" s="18">
        <v>188</v>
      </c>
      <c r="AH317" s="18">
        <v>140</v>
      </c>
      <c r="AI317" s="18">
        <v>144</v>
      </c>
      <c r="AJ317" s="18">
        <v>126</v>
      </c>
      <c r="AK317" s="23">
        <v>6.6109146200376818</v>
      </c>
      <c r="AL317" s="23">
        <v>11.747621922367799</v>
      </c>
      <c r="AM317" s="23">
        <v>5.9465453785699367</v>
      </c>
      <c r="AN317" s="23">
        <v>7.7368828256990829</v>
      </c>
      <c r="AO317" s="23">
        <v>8.2155257936507944</v>
      </c>
      <c r="AP317" s="23">
        <v>15.025604857256754</v>
      </c>
      <c r="AQ317" s="23">
        <v>24.470432811397515</v>
      </c>
      <c r="AR317" s="23">
        <v>27.575426902999379</v>
      </c>
      <c r="AS317" s="23">
        <v>31.393767541448451</v>
      </c>
      <c r="AT317" s="23">
        <v>32.216678545972911</v>
      </c>
      <c r="AU317" s="23">
        <v>37.768288730111756</v>
      </c>
      <c r="AV317" s="23">
        <v>24.774995450918915</v>
      </c>
      <c r="AW317" s="23">
        <v>26.270558808322736</v>
      </c>
      <c r="AX317" s="23">
        <v>19.411552646903857</v>
      </c>
      <c r="AY317" s="23">
        <v>19.715764396615459</v>
      </c>
      <c r="AZ317" s="23">
        <v>17.08104004554944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1</v>
      </c>
      <c r="BJ317" s="20">
        <v>15</v>
      </c>
      <c r="BK317" s="20">
        <v>12</v>
      </c>
      <c r="BL317" s="20">
        <v>21</v>
      </c>
      <c r="BM317" s="20">
        <v>4</v>
      </c>
      <c r="BN317" s="20">
        <v>4</v>
      </c>
      <c r="BO317" s="20">
        <v>0</v>
      </c>
      <c r="BP317" s="20">
        <v>1</v>
      </c>
      <c r="BQ317" s="20">
        <v>13</v>
      </c>
      <c r="BR317" s="20">
        <v>23</v>
      </c>
      <c r="BS317" s="20">
        <v>22</v>
      </c>
      <c r="BT317" s="20">
        <v>7</v>
      </c>
      <c r="BU317" s="20">
        <v>3</v>
      </c>
      <c r="BV317" s="16">
        <v>3040</v>
      </c>
      <c r="BW317" s="16">
        <v>5168</v>
      </c>
      <c r="BX317" s="16">
        <v>5461</v>
      </c>
      <c r="BY317" s="16">
        <v>6599</v>
      </c>
      <c r="BZ317" s="16">
        <v>5985</v>
      </c>
      <c r="CA317" s="16">
        <v>11684</v>
      </c>
      <c r="CB317" s="16">
        <v>3197</v>
      </c>
      <c r="CC317" s="16">
        <v>5122</v>
      </c>
      <c r="CD317" s="16">
        <v>5178</v>
      </c>
      <c r="CE317" s="16">
        <v>6429</v>
      </c>
      <c r="CF317" s="16">
        <v>5658</v>
      </c>
      <c r="CG317" s="16">
        <v>10245</v>
      </c>
      <c r="CH317" s="21">
        <v>2</v>
      </c>
      <c r="CI317" s="21">
        <v>28</v>
      </c>
      <c r="CJ317" s="21">
        <v>35</v>
      </c>
      <c r="CK317" s="21">
        <v>43</v>
      </c>
      <c r="CL317" s="21">
        <v>11</v>
      </c>
      <c r="CM317" s="21">
        <v>7</v>
      </c>
      <c r="CN317" s="21">
        <v>0</v>
      </c>
      <c r="CO317" s="21">
        <v>57</v>
      </c>
      <c r="CP317" s="21">
        <v>69</v>
      </c>
      <c r="CQ317" s="21">
        <v>0</v>
      </c>
      <c r="CR317" s="21">
        <v>6237</v>
      </c>
      <c r="CS317" s="21">
        <v>10290</v>
      </c>
      <c r="CT317" s="21">
        <v>10639</v>
      </c>
      <c r="CU317" s="21">
        <v>13028</v>
      </c>
      <c r="CV317" s="21">
        <v>11643</v>
      </c>
      <c r="CW317" s="21">
        <v>21929</v>
      </c>
      <c r="CX317" s="21">
        <v>37937</v>
      </c>
      <c r="CY317" s="21">
        <v>35829</v>
      </c>
      <c r="CZ317" s="19">
        <v>172</v>
      </c>
      <c r="DA317" t="s">
        <v>8150</v>
      </c>
      <c r="DB317" t="s">
        <v>9</v>
      </c>
      <c r="DD317">
        <v>15.908900611236708</v>
      </c>
      <c r="DE317">
        <v>18.188048606900914</v>
      </c>
      <c r="DF317">
        <v>2.2791479956642053</v>
      </c>
    </row>
    <row r="318" spans="1:110" x14ac:dyDescent="0.25">
      <c r="A318" t="s">
        <v>1789</v>
      </c>
      <c r="B318" t="s">
        <v>3107</v>
      </c>
      <c r="C318" t="s">
        <v>846</v>
      </c>
      <c r="D318" t="s">
        <v>150</v>
      </c>
      <c r="E318" s="17">
        <v>95341</v>
      </c>
      <c r="F318" s="17">
        <v>95930</v>
      </c>
      <c r="G318" s="17">
        <v>96726</v>
      </c>
      <c r="H318" s="17">
        <v>97548</v>
      </c>
      <c r="I318" s="17">
        <v>98533</v>
      </c>
      <c r="J318" s="17">
        <v>99224</v>
      </c>
      <c r="K318" s="17">
        <v>100456</v>
      </c>
      <c r="L318" s="17">
        <v>101689</v>
      </c>
      <c r="M318" s="17">
        <v>102698</v>
      </c>
      <c r="N318" s="17">
        <v>103885</v>
      </c>
      <c r="O318" s="17">
        <v>104957</v>
      </c>
      <c r="P318" s="17">
        <v>105905</v>
      </c>
      <c r="Q318" s="17">
        <v>106734</v>
      </c>
      <c r="R318" s="17">
        <v>108017</v>
      </c>
      <c r="S318" s="17">
        <v>109557</v>
      </c>
      <c r="T318" s="17">
        <v>110222</v>
      </c>
      <c r="U318" s="18">
        <v>81</v>
      </c>
      <c r="V318" s="18">
        <v>68</v>
      </c>
      <c r="W318" s="18">
        <v>78</v>
      </c>
      <c r="X318" s="18">
        <v>77</v>
      </c>
      <c r="Y318" s="18">
        <v>89</v>
      </c>
      <c r="Z318" s="18">
        <v>175</v>
      </c>
      <c r="AA318" s="18">
        <v>230</v>
      </c>
      <c r="AB318" s="18">
        <v>321</v>
      </c>
      <c r="AC318" s="18">
        <v>313</v>
      </c>
      <c r="AD318" s="18">
        <v>449</v>
      </c>
      <c r="AE318" s="18">
        <v>452</v>
      </c>
      <c r="AF318" s="18">
        <v>432</v>
      </c>
      <c r="AG318" s="18">
        <v>404</v>
      </c>
      <c r="AH318" s="18">
        <v>430</v>
      </c>
      <c r="AI318" s="18">
        <v>411</v>
      </c>
      <c r="AJ318" s="18">
        <v>330</v>
      </c>
      <c r="AK318" s="23">
        <v>8.4958202662023687</v>
      </c>
      <c r="AL318" s="23">
        <v>7.088502032732201</v>
      </c>
      <c r="AM318" s="23">
        <v>8.0640158799081938</v>
      </c>
      <c r="AN318" s="23">
        <v>7.8935498421290031</v>
      </c>
      <c r="AO318" s="23">
        <v>9.0325068758689984</v>
      </c>
      <c r="AP318" s="23">
        <v>17.636862049504153</v>
      </c>
      <c r="AQ318" s="23">
        <v>22.895596081866685</v>
      </c>
      <c r="AR318" s="23">
        <v>31.566836137635338</v>
      </c>
      <c r="AS318" s="23">
        <v>30.477711347835402</v>
      </c>
      <c r="AT318" s="23">
        <v>43.220869230398996</v>
      </c>
      <c r="AU318" s="23">
        <v>43.065255295025587</v>
      </c>
      <c r="AV318" s="23">
        <v>40.791275199471229</v>
      </c>
      <c r="AW318" s="23">
        <v>37.851106489028801</v>
      </c>
      <c r="AX318" s="23">
        <v>39.808548654378477</v>
      </c>
      <c r="AY318" s="23">
        <v>37.514718365782194</v>
      </c>
      <c r="AZ318" s="23">
        <v>29.939576491081638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6</v>
      </c>
      <c r="BJ318" s="20">
        <v>20</v>
      </c>
      <c r="BK318" s="20">
        <v>35</v>
      </c>
      <c r="BL318" s="20">
        <v>37</v>
      </c>
      <c r="BM318" s="20">
        <v>24</v>
      </c>
      <c r="BN318" s="20">
        <v>18</v>
      </c>
      <c r="BO318" s="20">
        <v>0</v>
      </c>
      <c r="BP318" s="20">
        <v>19</v>
      </c>
      <c r="BQ318" s="20">
        <v>57</v>
      </c>
      <c r="BR318" s="20">
        <v>47</v>
      </c>
      <c r="BS318" s="20">
        <v>28</v>
      </c>
      <c r="BT318" s="20">
        <v>24</v>
      </c>
      <c r="BU318" s="20">
        <v>15</v>
      </c>
      <c r="BV318" s="16">
        <v>4423</v>
      </c>
      <c r="BW318" s="16">
        <v>7575</v>
      </c>
      <c r="BX318" s="16">
        <v>8825</v>
      </c>
      <c r="BY318" s="16">
        <v>10891</v>
      </c>
      <c r="BZ318" s="16">
        <v>9659</v>
      </c>
      <c r="CA318" s="16">
        <v>16170</v>
      </c>
      <c r="CB318" s="16">
        <v>4741</v>
      </c>
      <c r="CC318" s="16">
        <v>6778</v>
      </c>
      <c r="CD318" s="16">
        <v>8068</v>
      </c>
      <c r="CE318" s="16">
        <v>10425</v>
      </c>
      <c r="CF318" s="16">
        <v>8820</v>
      </c>
      <c r="CG318" s="16">
        <v>13847</v>
      </c>
      <c r="CH318" s="21">
        <v>25</v>
      </c>
      <c r="CI318" s="21">
        <v>77</v>
      </c>
      <c r="CJ318" s="21">
        <v>82</v>
      </c>
      <c r="CK318" s="21">
        <v>65</v>
      </c>
      <c r="CL318" s="21">
        <v>48</v>
      </c>
      <c r="CM318" s="21">
        <v>33</v>
      </c>
      <c r="CN318" s="21">
        <v>0</v>
      </c>
      <c r="CO318" s="21">
        <v>140</v>
      </c>
      <c r="CP318" s="21">
        <v>190</v>
      </c>
      <c r="CQ318" s="21">
        <v>0</v>
      </c>
      <c r="CR318" s="21">
        <v>9164</v>
      </c>
      <c r="CS318" s="21">
        <v>14353</v>
      </c>
      <c r="CT318" s="21">
        <v>16893</v>
      </c>
      <c r="CU318" s="21">
        <v>21316</v>
      </c>
      <c r="CV318" s="21">
        <v>18479</v>
      </c>
      <c r="CW318" s="21">
        <v>30017</v>
      </c>
      <c r="CX318" s="21">
        <v>57543</v>
      </c>
      <c r="CY318" s="21">
        <v>52679</v>
      </c>
      <c r="CZ318" s="19">
        <v>11</v>
      </c>
      <c r="DA318" t="s">
        <v>1330</v>
      </c>
      <c r="DB318" t="s">
        <v>8480</v>
      </c>
      <c r="DD318">
        <v>26.576054974468004</v>
      </c>
      <c r="DE318">
        <v>33.018785951375492</v>
      </c>
      <c r="DF318">
        <v>6.4427309769074874</v>
      </c>
    </row>
    <row r="319" spans="1:110" x14ac:dyDescent="0.25">
      <c r="A319" t="s">
        <v>1384</v>
      </c>
      <c r="B319" t="s">
        <v>2996</v>
      </c>
      <c r="C319" t="s">
        <v>425</v>
      </c>
      <c r="D319" t="s">
        <v>199</v>
      </c>
      <c r="E319" s="17">
        <v>82091</v>
      </c>
      <c r="F319" s="17">
        <v>82368</v>
      </c>
      <c r="G319" s="17">
        <v>82455</v>
      </c>
      <c r="H319" s="17">
        <v>83066</v>
      </c>
      <c r="I319" s="17">
        <v>83770</v>
      </c>
      <c r="J319" s="17">
        <v>84393</v>
      </c>
      <c r="K319" s="17">
        <v>84840</v>
      </c>
      <c r="L319" s="17">
        <v>85310</v>
      </c>
      <c r="M319" s="17">
        <v>85409</v>
      </c>
      <c r="N319" s="17">
        <v>85510</v>
      </c>
      <c r="O319" s="17">
        <v>85554</v>
      </c>
      <c r="P319" s="17">
        <v>85376</v>
      </c>
      <c r="Q319" s="17">
        <v>85284</v>
      </c>
      <c r="R319" s="17">
        <v>85400</v>
      </c>
      <c r="S319" s="17">
        <v>85498</v>
      </c>
      <c r="T319" s="17">
        <v>85777</v>
      </c>
      <c r="U319" s="18">
        <v>39</v>
      </c>
      <c r="V319" s="18">
        <v>46</v>
      </c>
      <c r="W319" s="18">
        <v>37</v>
      </c>
      <c r="X319" s="18">
        <v>46</v>
      </c>
      <c r="Y319" s="18">
        <v>80</v>
      </c>
      <c r="Z319" s="18">
        <v>96</v>
      </c>
      <c r="AA319" s="18">
        <v>135</v>
      </c>
      <c r="AB319" s="18">
        <v>158</v>
      </c>
      <c r="AC319" s="18">
        <v>133</v>
      </c>
      <c r="AD319" s="18">
        <v>190</v>
      </c>
      <c r="AE319" s="18">
        <v>165</v>
      </c>
      <c r="AF319" s="18">
        <v>145</v>
      </c>
      <c r="AG319" s="18">
        <v>134</v>
      </c>
      <c r="AH319" s="18">
        <v>145</v>
      </c>
      <c r="AI319" s="18">
        <v>141</v>
      </c>
      <c r="AJ319" s="18">
        <v>118</v>
      </c>
      <c r="AK319" s="23">
        <v>4.7508253036264634</v>
      </c>
      <c r="AL319" s="23">
        <v>5.5846930846930851</v>
      </c>
      <c r="AM319" s="23">
        <v>4.4872961009035226</v>
      </c>
      <c r="AN319" s="23">
        <v>5.5377651506031347</v>
      </c>
      <c r="AO319" s="23">
        <v>9.5499582189327921</v>
      </c>
      <c r="AP319" s="23">
        <v>11.375351036223384</v>
      </c>
      <c r="AQ319" s="23">
        <v>15.912305516265913</v>
      </c>
      <c r="AR319" s="23">
        <v>18.520689250967063</v>
      </c>
      <c r="AS319" s="23">
        <v>15.572129400882812</v>
      </c>
      <c r="AT319" s="23">
        <v>22.219623435855453</v>
      </c>
      <c r="AU319" s="23">
        <v>19.286064941440493</v>
      </c>
      <c r="AV319" s="23">
        <v>16.983695652173914</v>
      </c>
      <c r="AW319" s="23">
        <v>15.71220862060879</v>
      </c>
      <c r="AX319" s="23">
        <v>16.978922716627636</v>
      </c>
      <c r="AY319" s="23">
        <v>16.491613838920209</v>
      </c>
      <c r="AZ319" s="23">
        <v>13.756601419961061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20">
        <v>13</v>
      </c>
      <c r="BK319" s="20">
        <v>12</v>
      </c>
      <c r="BL319" s="20">
        <v>14</v>
      </c>
      <c r="BM319" s="20">
        <v>7</v>
      </c>
      <c r="BN319" s="20">
        <v>7</v>
      </c>
      <c r="BO319" s="20">
        <v>1</v>
      </c>
      <c r="BP319" s="20">
        <v>4</v>
      </c>
      <c r="BQ319" s="20">
        <v>20</v>
      </c>
      <c r="BR319" s="20">
        <v>16</v>
      </c>
      <c r="BS319" s="20">
        <v>14</v>
      </c>
      <c r="BT319" s="20">
        <v>6</v>
      </c>
      <c r="BU319" s="20">
        <v>4</v>
      </c>
      <c r="BV319" s="16">
        <v>2980</v>
      </c>
      <c r="BW319" s="16">
        <v>4495</v>
      </c>
      <c r="BX319" s="16">
        <v>5750</v>
      </c>
      <c r="BY319" s="16">
        <v>8237</v>
      </c>
      <c r="BZ319" s="16">
        <v>7691</v>
      </c>
      <c r="CA319" s="16">
        <v>15216</v>
      </c>
      <c r="CB319" s="16">
        <v>3607</v>
      </c>
      <c r="CC319" s="16">
        <v>4472</v>
      </c>
      <c r="CD319" s="16">
        <v>5246</v>
      </c>
      <c r="CE319" s="16">
        <v>7665</v>
      </c>
      <c r="CF319" s="16">
        <v>7309</v>
      </c>
      <c r="CG319" s="16">
        <v>13109</v>
      </c>
      <c r="CH319" s="21">
        <v>4</v>
      </c>
      <c r="CI319" s="21">
        <v>33</v>
      </c>
      <c r="CJ319" s="21">
        <v>28</v>
      </c>
      <c r="CK319" s="21">
        <v>28</v>
      </c>
      <c r="CL319" s="21">
        <v>13</v>
      </c>
      <c r="CM319" s="21">
        <v>11</v>
      </c>
      <c r="CN319" s="21">
        <v>1</v>
      </c>
      <c r="CO319" s="21">
        <v>53</v>
      </c>
      <c r="CP319" s="21">
        <v>65</v>
      </c>
      <c r="CQ319" s="21">
        <v>0</v>
      </c>
      <c r="CR319" s="21">
        <v>6587</v>
      </c>
      <c r="CS319" s="21">
        <v>8967</v>
      </c>
      <c r="CT319" s="21">
        <v>10996</v>
      </c>
      <c r="CU319" s="21">
        <v>15902</v>
      </c>
      <c r="CV319" s="21">
        <v>15000</v>
      </c>
      <c r="CW319" s="21">
        <v>28325</v>
      </c>
      <c r="CX319" s="21">
        <v>44369</v>
      </c>
      <c r="CY319" s="21">
        <v>41408</v>
      </c>
      <c r="CZ319" s="19">
        <v>254</v>
      </c>
      <c r="DA319" t="s">
        <v>8232</v>
      </c>
      <c r="DB319" t="s">
        <v>9</v>
      </c>
      <c r="DD319">
        <v>12.799459041731067</v>
      </c>
      <c r="DE319">
        <v>14.64986815118664</v>
      </c>
      <c r="DF319">
        <v>1.8504091094555726</v>
      </c>
    </row>
    <row r="320" spans="1:110" x14ac:dyDescent="0.25">
      <c r="A320" t="s">
        <v>1271</v>
      </c>
      <c r="B320" t="s">
        <v>3116</v>
      </c>
      <c r="C320" t="s">
        <v>481</v>
      </c>
      <c r="D320" t="s">
        <v>51</v>
      </c>
      <c r="E320" s="17">
        <v>86941</v>
      </c>
      <c r="F320" s="17">
        <v>87396</v>
      </c>
      <c r="G320" s="17">
        <v>88776</v>
      </c>
      <c r="H320" s="17">
        <v>89852</v>
      </c>
      <c r="I320" s="17">
        <v>90652</v>
      </c>
      <c r="J320" s="17">
        <v>91504</v>
      </c>
      <c r="K320" s="17">
        <v>92173</v>
      </c>
      <c r="L320" s="17">
        <v>93153</v>
      </c>
      <c r="M320" s="17">
        <v>94428</v>
      </c>
      <c r="N320" s="17">
        <v>95876</v>
      </c>
      <c r="O320" s="17">
        <v>97514</v>
      </c>
      <c r="P320" s="17">
        <v>98930</v>
      </c>
      <c r="Q320" s="17">
        <v>100178</v>
      </c>
      <c r="R320" s="17">
        <v>101393</v>
      </c>
      <c r="S320" s="17">
        <v>102748</v>
      </c>
      <c r="T320" s="17">
        <v>104364</v>
      </c>
      <c r="U320" s="18">
        <v>51</v>
      </c>
      <c r="V320" s="18">
        <v>75</v>
      </c>
      <c r="W320" s="18">
        <v>77</v>
      </c>
      <c r="X320" s="18">
        <v>74</v>
      </c>
      <c r="Y320" s="18">
        <v>82</v>
      </c>
      <c r="Z320" s="18">
        <v>135</v>
      </c>
      <c r="AA320" s="18">
        <v>218</v>
      </c>
      <c r="AB320" s="18">
        <v>186</v>
      </c>
      <c r="AC320" s="18">
        <v>231</v>
      </c>
      <c r="AD320" s="18">
        <v>253</v>
      </c>
      <c r="AE320" s="18">
        <v>263</v>
      </c>
      <c r="AF320" s="18">
        <v>249</v>
      </c>
      <c r="AG320" s="18">
        <v>203</v>
      </c>
      <c r="AH320" s="18">
        <v>185</v>
      </c>
      <c r="AI320" s="18">
        <v>198</v>
      </c>
      <c r="AJ320" s="18">
        <v>134</v>
      </c>
      <c r="AK320" s="23">
        <v>5.866047089405459</v>
      </c>
      <c r="AL320" s="23">
        <v>8.5816284498146373</v>
      </c>
      <c r="AM320" s="23">
        <v>8.6735153645129319</v>
      </c>
      <c r="AN320" s="23">
        <v>8.235765481013221</v>
      </c>
      <c r="AO320" s="23">
        <v>9.0455809027931</v>
      </c>
      <c r="AP320" s="23">
        <v>14.75345340094422</v>
      </c>
      <c r="AQ320" s="23">
        <v>23.651177676760003</v>
      </c>
      <c r="AR320" s="23">
        <v>19.967150816398828</v>
      </c>
      <c r="AS320" s="23">
        <v>24.463082983860719</v>
      </c>
      <c r="AT320" s="23">
        <v>26.388251491509866</v>
      </c>
      <c r="AU320" s="23">
        <v>26.970486289148226</v>
      </c>
      <c r="AV320" s="23">
        <v>25.169311634489034</v>
      </c>
      <c r="AW320" s="23">
        <v>20.263930204236459</v>
      </c>
      <c r="AX320" s="23">
        <v>18.245835511327211</v>
      </c>
      <c r="AY320" s="23">
        <v>19.27044808658076</v>
      </c>
      <c r="AZ320" s="23">
        <v>12.839676516806561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20">
        <v>12</v>
      </c>
      <c r="BK320" s="20">
        <v>12</v>
      </c>
      <c r="BL320" s="20">
        <v>21</v>
      </c>
      <c r="BM320" s="20">
        <v>12</v>
      </c>
      <c r="BN320" s="20">
        <v>6</v>
      </c>
      <c r="BO320" s="20">
        <v>0</v>
      </c>
      <c r="BP320" s="20">
        <v>2</v>
      </c>
      <c r="BQ320" s="20">
        <v>18</v>
      </c>
      <c r="BR320" s="20">
        <v>18</v>
      </c>
      <c r="BS320" s="20">
        <v>21</v>
      </c>
      <c r="BT320" s="20">
        <v>7</v>
      </c>
      <c r="BU320" s="20">
        <v>5</v>
      </c>
      <c r="BV320" s="16">
        <v>4012</v>
      </c>
      <c r="BW320" s="16">
        <v>6925</v>
      </c>
      <c r="BX320" s="16">
        <v>8222</v>
      </c>
      <c r="BY320" s="16">
        <v>9919</v>
      </c>
      <c r="BZ320" s="16">
        <v>8587</v>
      </c>
      <c r="CA320" s="16">
        <v>16493</v>
      </c>
      <c r="CB320" s="16">
        <v>4169</v>
      </c>
      <c r="CC320" s="16">
        <v>6301</v>
      </c>
      <c r="CD320" s="16">
        <v>7603</v>
      </c>
      <c r="CE320" s="16">
        <v>9393</v>
      </c>
      <c r="CF320" s="16">
        <v>8213</v>
      </c>
      <c r="CG320" s="16">
        <v>14527</v>
      </c>
      <c r="CH320" s="21">
        <v>2</v>
      </c>
      <c r="CI320" s="21">
        <v>30</v>
      </c>
      <c r="CJ320" s="21">
        <v>30</v>
      </c>
      <c r="CK320" s="21">
        <v>42</v>
      </c>
      <c r="CL320" s="21">
        <v>19</v>
      </c>
      <c r="CM320" s="21">
        <v>11</v>
      </c>
      <c r="CN320" s="21">
        <v>0</v>
      </c>
      <c r="CO320" s="21">
        <v>63</v>
      </c>
      <c r="CP320" s="21">
        <v>71</v>
      </c>
      <c r="CQ320" s="21">
        <v>0</v>
      </c>
      <c r="CR320" s="21">
        <v>8181</v>
      </c>
      <c r="CS320" s="21">
        <v>13226</v>
      </c>
      <c r="CT320" s="21">
        <v>15825</v>
      </c>
      <c r="CU320" s="21">
        <v>19312</v>
      </c>
      <c r="CV320" s="21">
        <v>16800</v>
      </c>
      <c r="CW320" s="21">
        <v>31020</v>
      </c>
      <c r="CX320" s="21">
        <v>54158</v>
      </c>
      <c r="CY320" s="21">
        <v>50206</v>
      </c>
      <c r="CZ320" s="19">
        <v>283</v>
      </c>
      <c r="DA320" t="s">
        <v>8261</v>
      </c>
      <c r="DB320" t="s">
        <v>8481</v>
      </c>
      <c r="DD320">
        <v>12.548300999880492</v>
      </c>
      <c r="DE320">
        <v>13.10978987407216</v>
      </c>
      <c r="DF320">
        <v>0.56148887419166726</v>
      </c>
    </row>
    <row r="321" spans="1:110" x14ac:dyDescent="0.25">
      <c r="A321" t="s">
        <v>1666</v>
      </c>
      <c r="B321" t="s">
        <v>3123</v>
      </c>
      <c r="C321" t="s">
        <v>696</v>
      </c>
      <c r="D321" t="s">
        <v>150</v>
      </c>
      <c r="E321" s="17">
        <v>59766</v>
      </c>
      <c r="F321" s="17">
        <v>60579</v>
      </c>
      <c r="G321" s="17">
        <v>62040</v>
      </c>
      <c r="H321" s="17">
        <v>62681</v>
      </c>
      <c r="I321" s="17">
        <v>63437</v>
      </c>
      <c r="J321" s="17">
        <v>64878</v>
      </c>
      <c r="K321" s="17">
        <v>65534</v>
      </c>
      <c r="L321" s="17">
        <v>66030</v>
      </c>
      <c r="M321" s="17">
        <v>66203</v>
      </c>
      <c r="N321" s="17">
        <v>66364</v>
      </c>
      <c r="O321" s="17">
        <v>66660</v>
      </c>
      <c r="P321" s="17">
        <v>66711</v>
      </c>
      <c r="Q321" s="17">
        <v>67411</v>
      </c>
      <c r="R321" s="17">
        <v>68200</v>
      </c>
      <c r="S321" s="17">
        <v>69143</v>
      </c>
      <c r="T321" s="17">
        <v>69866</v>
      </c>
      <c r="U321" s="18">
        <v>22</v>
      </c>
      <c r="V321" s="18">
        <v>41</v>
      </c>
      <c r="W321" s="18">
        <v>51</v>
      </c>
      <c r="X321" s="18">
        <v>54</v>
      </c>
      <c r="Y321" s="18">
        <v>62</v>
      </c>
      <c r="Z321" s="18">
        <v>104</v>
      </c>
      <c r="AA321" s="18">
        <v>156</v>
      </c>
      <c r="AB321" s="18">
        <v>151</v>
      </c>
      <c r="AC321" s="18">
        <v>163</v>
      </c>
      <c r="AD321" s="18">
        <v>220</v>
      </c>
      <c r="AE321" s="18">
        <v>184</v>
      </c>
      <c r="AF321" s="18">
        <v>188</v>
      </c>
      <c r="AG321" s="18">
        <v>158</v>
      </c>
      <c r="AH321" s="18">
        <v>120</v>
      </c>
      <c r="AI321" s="18">
        <v>104</v>
      </c>
      <c r="AJ321" s="18">
        <v>92</v>
      </c>
      <c r="AK321" s="23">
        <v>3.6810226550212493</v>
      </c>
      <c r="AL321" s="23">
        <v>6.7680219217880779</v>
      </c>
      <c r="AM321" s="23">
        <v>8.2205029013539654</v>
      </c>
      <c r="AN321" s="23">
        <v>8.6150508128459968</v>
      </c>
      <c r="AO321" s="23">
        <v>9.7734760471018483</v>
      </c>
      <c r="AP321" s="23">
        <v>16.030087240667097</v>
      </c>
      <c r="AQ321" s="23">
        <v>23.804437391277808</v>
      </c>
      <c r="AR321" s="23">
        <v>22.868393154626684</v>
      </c>
      <c r="AS321" s="23">
        <v>24.621240729272085</v>
      </c>
      <c r="AT321" s="23">
        <v>33.150503284913505</v>
      </c>
      <c r="AU321" s="23">
        <v>27.602760276027603</v>
      </c>
      <c r="AV321" s="23">
        <v>28.181259462457465</v>
      </c>
      <c r="AW321" s="23">
        <v>23.438311254839714</v>
      </c>
      <c r="AX321" s="23">
        <v>17.595307917888562</v>
      </c>
      <c r="AY321" s="23">
        <v>15.041291237001577</v>
      </c>
      <c r="AZ321" s="23">
        <v>13.168064580768901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2</v>
      </c>
      <c r="BI321" s="20">
        <v>0</v>
      </c>
      <c r="BJ321" s="20">
        <v>9</v>
      </c>
      <c r="BK321" s="20">
        <v>14</v>
      </c>
      <c r="BL321" s="20">
        <v>7</v>
      </c>
      <c r="BM321" s="20">
        <v>8</v>
      </c>
      <c r="BN321" s="20">
        <v>8</v>
      </c>
      <c r="BO321" s="20">
        <v>0</v>
      </c>
      <c r="BP321" s="20">
        <v>3</v>
      </c>
      <c r="BQ321" s="20">
        <v>8</v>
      </c>
      <c r="BR321" s="20">
        <v>15</v>
      </c>
      <c r="BS321" s="20">
        <v>4</v>
      </c>
      <c r="BT321" s="20">
        <v>9</v>
      </c>
      <c r="BU321" s="20">
        <v>5</v>
      </c>
      <c r="BV321" s="16">
        <v>2597</v>
      </c>
      <c r="BW321" s="16">
        <v>4323</v>
      </c>
      <c r="BX321" s="16">
        <v>6304</v>
      </c>
      <c r="BY321" s="16">
        <v>7611</v>
      </c>
      <c r="BZ321" s="16">
        <v>5751</v>
      </c>
      <c r="CA321" s="16">
        <v>9315</v>
      </c>
      <c r="CB321" s="16">
        <v>3042</v>
      </c>
      <c r="CC321" s="16">
        <v>4123</v>
      </c>
      <c r="CD321" s="16">
        <v>5406</v>
      </c>
      <c r="CE321" s="16">
        <v>7183</v>
      </c>
      <c r="CF321" s="16">
        <v>5829</v>
      </c>
      <c r="CG321" s="16">
        <v>8382</v>
      </c>
      <c r="CH321" s="21">
        <v>3</v>
      </c>
      <c r="CI321" s="21">
        <v>17</v>
      </c>
      <c r="CJ321" s="21">
        <v>29</v>
      </c>
      <c r="CK321" s="21">
        <v>11</v>
      </c>
      <c r="CL321" s="21">
        <v>17</v>
      </c>
      <c r="CM321" s="21">
        <v>13</v>
      </c>
      <c r="CN321" s="21">
        <v>2</v>
      </c>
      <c r="CO321" s="21">
        <v>48</v>
      </c>
      <c r="CP321" s="21">
        <v>44</v>
      </c>
      <c r="CQ321" s="21">
        <v>0</v>
      </c>
      <c r="CR321" s="21">
        <v>5639</v>
      </c>
      <c r="CS321" s="21">
        <v>8446</v>
      </c>
      <c r="CT321" s="21">
        <v>11710</v>
      </c>
      <c r="CU321" s="21">
        <v>14794</v>
      </c>
      <c r="CV321" s="21">
        <v>11580</v>
      </c>
      <c r="CW321" s="21">
        <v>17697</v>
      </c>
      <c r="CX321" s="21">
        <v>35901</v>
      </c>
      <c r="CY321" s="21">
        <v>33965</v>
      </c>
      <c r="CZ321" s="19">
        <v>274</v>
      </c>
      <c r="DA321" t="s">
        <v>8252</v>
      </c>
      <c r="DB321" t="s">
        <v>8481</v>
      </c>
      <c r="DD321">
        <v>14.132194906521418</v>
      </c>
      <c r="DE321">
        <v>12.255926018773851</v>
      </c>
      <c r="DF321">
        <v>-1.8762688877475675</v>
      </c>
    </row>
    <row r="322" spans="1:110" x14ac:dyDescent="0.25">
      <c r="A322" t="s">
        <v>1181</v>
      </c>
      <c r="B322" t="s">
        <v>3144</v>
      </c>
      <c r="C322" t="s">
        <v>1083</v>
      </c>
      <c r="D322" t="s">
        <v>278</v>
      </c>
      <c r="E322" s="17">
        <v>98775</v>
      </c>
      <c r="F322" s="17">
        <v>99232</v>
      </c>
      <c r="G322" s="17">
        <v>99765</v>
      </c>
      <c r="H322" s="17">
        <v>99840</v>
      </c>
      <c r="I322" s="17">
        <v>100126</v>
      </c>
      <c r="J322" s="17">
        <v>100764</v>
      </c>
      <c r="K322" s="17">
        <v>101274</v>
      </c>
      <c r="L322" s="17">
        <v>102138</v>
      </c>
      <c r="M322" s="17">
        <v>103191</v>
      </c>
      <c r="N322" s="17">
        <v>104148</v>
      </c>
      <c r="O322" s="17">
        <v>104749</v>
      </c>
      <c r="P322" s="17">
        <v>105580</v>
      </c>
      <c r="Q322" s="17">
        <v>106031</v>
      </c>
      <c r="R322" s="17">
        <v>106478</v>
      </c>
      <c r="S322" s="17">
        <v>107489</v>
      </c>
      <c r="T322" s="17">
        <v>107890</v>
      </c>
      <c r="U322" s="18">
        <v>41</v>
      </c>
      <c r="V322" s="18">
        <v>52</v>
      </c>
      <c r="W322" s="18">
        <v>66</v>
      </c>
      <c r="X322" s="18">
        <v>67</v>
      </c>
      <c r="Y322" s="18">
        <v>100</v>
      </c>
      <c r="Z322" s="18">
        <v>133</v>
      </c>
      <c r="AA322" s="18">
        <v>195</v>
      </c>
      <c r="AB322" s="18">
        <v>240</v>
      </c>
      <c r="AC322" s="18">
        <v>238</v>
      </c>
      <c r="AD322" s="18">
        <v>228</v>
      </c>
      <c r="AE322" s="18">
        <v>203</v>
      </c>
      <c r="AF322" s="18">
        <v>187</v>
      </c>
      <c r="AG322" s="18">
        <v>170</v>
      </c>
      <c r="AH322" s="18">
        <v>163</v>
      </c>
      <c r="AI322" s="18">
        <v>156</v>
      </c>
      <c r="AJ322" s="18">
        <v>105</v>
      </c>
      <c r="AK322" s="23">
        <v>4.1508478866109844</v>
      </c>
      <c r="AL322" s="23">
        <v>5.2402450822315378</v>
      </c>
      <c r="AM322" s="23">
        <v>6.6155465343557358</v>
      </c>
      <c r="AN322" s="23">
        <v>6.7107371794871797</v>
      </c>
      <c r="AO322" s="23">
        <v>9.9874158560214124</v>
      </c>
      <c r="AP322" s="23">
        <v>13.199158429597873</v>
      </c>
      <c r="AQ322" s="23">
        <v>19.254695183363943</v>
      </c>
      <c r="AR322" s="23">
        <v>23.497620865887328</v>
      </c>
      <c r="AS322" s="23">
        <v>23.064026901570873</v>
      </c>
      <c r="AT322" s="23">
        <v>21.891923032607441</v>
      </c>
      <c r="AU322" s="23">
        <v>19.379659949020994</v>
      </c>
      <c r="AV322" s="23">
        <v>17.711687819662814</v>
      </c>
      <c r="AW322" s="23">
        <v>16.033046939102714</v>
      </c>
      <c r="AX322" s="23">
        <v>15.308326602678488</v>
      </c>
      <c r="AY322" s="23">
        <v>14.513112969699224</v>
      </c>
      <c r="AZ322" s="23">
        <v>9.7321345815182134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1</v>
      </c>
      <c r="BJ322" s="20">
        <v>10</v>
      </c>
      <c r="BK322" s="20">
        <v>14</v>
      </c>
      <c r="BL322" s="20">
        <v>21</v>
      </c>
      <c r="BM322" s="20">
        <v>7</v>
      </c>
      <c r="BN322" s="20">
        <v>4</v>
      </c>
      <c r="BO322" s="20">
        <v>0</v>
      </c>
      <c r="BP322" s="20">
        <v>2</v>
      </c>
      <c r="BQ322" s="20">
        <v>7</v>
      </c>
      <c r="BR322" s="20">
        <v>21</v>
      </c>
      <c r="BS322" s="20">
        <v>7</v>
      </c>
      <c r="BT322" s="20">
        <v>5</v>
      </c>
      <c r="BU322" s="20">
        <v>6</v>
      </c>
      <c r="BV322" s="16">
        <v>4127</v>
      </c>
      <c r="BW322" s="16">
        <v>7214</v>
      </c>
      <c r="BX322" s="16">
        <v>9247</v>
      </c>
      <c r="BY322" s="16">
        <v>10956</v>
      </c>
      <c r="BZ322" s="16">
        <v>8521</v>
      </c>
      <c r="CA322" s="16">
        <v>15184</v>
      </c>
      <c r="CB322" s="16">
        <v>4932</v>
      </c>
      <c r="CC322" s="16">
        <v>7609</v>
      </c>
      <c r="CD322" s="16">
        <v>8780</v>
      </c>
      <c r="CE322" s="16">
        <v>10458</v>
      </c>
      <c r="CF322" s="16">
        <v>8175</v>
      </c>
      <c r="CG322" s="16">
        <v>12687</v>
      </c>
      <c r="CH322" s="21">
        <v>3</v>
      </c>
      <c r="CI322" s="21">
        <v>17</v>
      </c>
      <c r="CJ322" s="21">
        <v>35</v>
      </c>
      <c r="CK322" s="21">
        <v>28</v>
      </c>
      <c r="CL322" s="21">
        <v>12</v>
      </c>
      <c r="CM322" s="21">
        <v>10</v>
      </c>
      <c r="CN322" s="21">
        <v>0</v>
      </c>
      <c r="CO322" s="21">
        <v>57</v>
      </c>
      <c r="CP322" s="21">
        <v>48</v>
      </c>
      <c r="CQ322" s="21">
        <v>0</v>
      </c>
      <c r="CR322" s="21">
        <v>9059</v>
      </c>
      <c r="CS322" s="21">
        <v>14823</v>
      </c>
      <c r="CT322" s="21">
        <v>18027</v>
      </c>
      <c r="CU322" s="21">
        <v>21414</v>
      </c>
      <c r="CV322" s="21">
        <v>16696</v>
      </c>
      <c r="CW322" s="21">
        <v>27871</v>
      </c>
      <c r="CX322" s="21">
        <v>55249</v>
      </c>
      <c r="CY322" s="21">
        <v>52641</v>
      </c>
      <c r="CZ322" s="19">
        <v>327</v>
      </c>
      <c r="DA322" t="s">
        <v>8305</v>
      </c>
      <c r="DB322" t="s">
        <v>8481</v>
      </c>
      <c r="DD322">
        <v>10.828061776941928</v>
      </c>
      <c r="DE322">
        <v>8.6879400532136337</v>
      </c>
      <c r="DF322">
        <v>-2.1401217237282939</v>
      </c>
    </row>
    <row r="323" spans="1:110" x14ac:dyDescent="0.25">
      <c r="A323" t="s">
        <v>214</v>
      </c>
      <c r="B323" t="s">
        <v>3090</v>
      </c>
      <c r="C323" t="s">
        <v>197</v>
      </c>
      <c r="D323" t="s">
        <v>199</v>
      </c>
      <c r="E323" s="17">
        <v>79871</v>
      </c>
      <c r="F323" s="17">
        <v>80237</v>
      </c>
      <c r="G323" s="17">
        <v>80769</v>
      </c>
      <c r="H323" s="17">
        <v>81515</v>
      </c>
      <c r="I323" s="17">
        <v>82034</v>
      </c>
      <c r="J323" s="17">
        <v>82555</v>
      </c>
      <c r="K323" s="17">
        <v>83557</v>
      </c>
      <c r="L323" s="17">
        <v>84217</v>
      </c>
      <c r="M323" s="17">
        <v>85015</v>
      </c>
      <c r="N323" s="17">
        <v>85759</v>
      </c>
      <c r="O323" s="17">
        <v>86166</v>
      </c>
      <c r="P323" s="17">
        <v>86537</v>
      </c>
      <c r="Q323" s="17">
        <v>86512</v>
      </c>
      <c r="R323" s="17">
        <v>86453</v>
      </c>
      <c r="S323" s="17">
        <v>86738</v>
      </c>
      <c r="T323" s="17">
        <v>87215</v>
      </c>
      <c r="U323" s="18">
        <v>53</v>
      </c>
      <c r="V323" s="18">
        <v>37</v>
      </c>
      <c r="W323" s="18">
        <v>47</v>
      </c>
      <c r="X323" s="18">
        <v>62</v>
      </c>
      <c r="Y323" s="18">
        <v>70</v>
      </c>
      <c r="Z323" s="18">
        <v>96</v>
      </c>
      <c r="AA323" s="18">
        <v>199</v>
      </c>
      <c r="AB323" s="18">
        <v>208</v>
      </c>
      <c r="AC323" s="18">
        <v>223</v>
      </c>
      <c r="AD323" s="18">
        <v>326</v>
      </c>
      <c r="AE323" s="18">
        <v>366</v>
      </c>
      <c r="AF323" s="18">
        <v>274</v>
      </c>
      <c r="AG323" s="18">
        <v>284</v>
      </c>
      <c r="AH323" s="18">
        <v>214</v>
      </c>
      <c r="AI323" s="18">
        <v>199</v>
      </c>
      <c r="AJ323" s="18">
        <v>175</v>
      </c>
      <c r="AK323" s="23">
        <v>6.6357000663570007</v>
      </c>
      <c r="AL323" s="23">
        <v>4.6113389084836172</v>
      </c>
      <c r="AM323" s="23">
        <v>5.8190642449454613</v>
      </c>
      <c r="AN323" s="23">
        <v>7.6059620928663438</v>
      </c>
      <c r="AO323" s="23">
        <v>8.5330472730818929</v>
      </c>
      <c r="AP323" s="23">
        <v>11.628611228877718</v>
      </c>
      <c r="AQ323" s="23">
        <v>23.816077647593861</v>
      </c>
      <c r="AR323" s="23">
        <v>24.698101333459991</v>
      </c>
      <c r="AS323" s="23">
        <v>26.23066517673352</v>
      </c>
      <c r="AT323" s="23">
        <v>38.013502955957975</v>
      </c>
      <c r="AU323" s="23">
        <v>42.476150685885379</v>
      </c>
      <c r="AV323" s="23">
        <v>31.662756971006619</v>
      </c>
      <c r="AW323" s="23">
        <v>32.827815794340673</v>
      </c>
      <c r="AX323" s="23">
        <v>24.753334181578431</v>
      </c>
      <c r="AY323" s="23">
        <v>22.942654891742951</v>
      </c>
      <c r="AZ323" s="23">
        <v>20.065355730092303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2</v>
      </c>
      <c r="BI323" s="20">
        <v>2</v>
      </c>
      <c r="BJ323" s="20">
        <v>19</v>
      </c>
      <c r="BK323" s="20">
        <v>27</v>
      </c>
      <c r="BL323" s="20">
        <v>18</v>
      </c>
      <c r="BM323" s="20">
        <v>11</v>
      </c>
      <c r="BN323" s="20">
        <v>8</v>
      </c>
      <c r="BO323" s="20">
        <v>0</v>
      </c>
      <c r="BP323" s="20">
        <v>5</v>
      </c>
      <c r="BQ323" s="20">
        <v>31</v>
      </c>
      <c r="BR323" s="20">
        <v>18</v>
      </c>
      <c r="BS323" s="20">
        <v>18</v>
      </c>
      <c r="BT323" s="20">
        <v>12</v>
      </c>
      <c r="BU323" s="20">
        <v>4</v>
      </c>
      <c r="BV323" s="16">
        <v>3852</v>
      </c>
      <c r="BW323" s="16">
        <v>6563</v>
      </c>
      <c r="BX323" s="16">
        <v>7127</v>
      </c>
      <c r="BY323" s="16">
        <v>8449</v>
      </c>
      <c r="BZ323" s="16">
        <v>6900</v>
      </c>
      <c r="CA323" s="16">
        <v>12103</v>
      </c>
      <c r="CB323" s="16">
        <v>4164</v>
      </c>
      <c r="CC323" s="16">
        <v>6397</v>
      </c>
      <c r="CD323" s="16">
        <v>6643</v>
      </c>
      <c r="CE323" s="16">
        <v>8177</v>
      </c>
      <c r="CF323" s="16">
        <v>6658</v>
      </c>
      <c r="CG323" s="16">
        <v>10182</v>
      </c>
      <c r="CH323" s="21">
        <v>7</v>
      </c>
      <c r="CI323" s="21">
        <v>50</v>
      </c>
      <c r="CJ323" s="21">
        <v>45</v>
      </c>
      <c r="CK323" s="21">
        <v>36</v>
      </c>
      <c r="CL323" s="21">
        <v>23</v>
      </c>
      <c r="CM323" s="21">
        <v>12</v>
      </c>
      <c r="CN323" s="21">
        <v>2</v>
      </c>
      <c r="CO323" s="21">
        <v>87</v>
      </c>
      <c r="CP323" s="21">
        <v>88</v>
      </c>
      <c r="CQ323" s="21">
        <v>0</v>
      </c>
      <c r="CR323" s="21">
        <v>8016</v>
      </c>
      <c r="CS323" s="21">
        <v>12960</v>
      </c>
      <c r="CT323" s="21">
        <v>13770</v>
      </c>
      <c r="CU323" s="21">
        <v>16626</v>
      </c>
      <c r="CV323" s="21">
        <v>13558</v>
      </c>
      <c r="CW323" s="21">
        <v>22285</v>
      </c>
      <c r="CX323" s="21">
        <v>44994</v>
      </c>
      <c r="CY323" s="21">
        <v>42221</v>
      </c>
      <c r="CZ323" s="19">
        <v>105</v>
      </c>
      <c r="DA323" t="s">
        <v>8083</v>
      </c>
      <c r="DB323" t="s">
        <v>9</v>
      </c>
      <c r="DD323">
        <v>20.605859643305465</v>
      </c>
      <c r="DE323">
        <v>19.558163310663645</v>
      </c>
      <c r="DF323">
        <v>-1.04769633264182</v>
      </c>
    </row>
    <row r="324" spans="1:110" x14ac:dyDescent="0.25">
      <c r="A324" t="s">
        <v>173</v>
      </c>
      <c r="B324" t="s">
        <v>3150</v>
      </c>
      <c r="C324" t="s">
        <v>171</v>
      </c>
      <c r="D324" t="s">
        <v>168</v>
      </c>
      <c r="E324" s="17">
        <v>117491</v>
      </c>
      <c r="F324" s="17">
        <v>117799</v>
      </c>
      <c r="G324" s="17">
        <v>118745</v>
      </c>
      <c r="H324" s="17">
        <v>119917</v>
      </c>
      <c r="I324" s="17">
        <v>121285</v>
      </c>
      <c r="J324" s="17">
        <v>122745</v>
      </c>
      <c r="K324" s="17">
        <v>124073</v>
      </c>
      <c r="L324" s="17">
        <v>125737</v>
      </c>
      <c r="M324" s="17">
        <v>127200</v>
      </c>
      <c r="N324" s="17">
        <v>127944</v>
      </c>
      <c r="O324" s="17">
        <v>128368</v>
      </c>
      <c r="P324" s="17">
        <v>129408</v>
      </c>
      <c r="Q324" s="17">
        <v>130271</v>
      </c>
      <c r="R324" s="17">
        <v>131107</v>
      </c>
      <c r="S324" s="17">
        <v>131704</v>
      </c>
      <c r="T324" s="17">
        <v>132206</v>
      </c>
      <c r="U324" s="18">
        <v>57</v>
      </c>
      <c r="V324" s="18">
        <v>89</v>
      </c>
      <c r="W324" s="18">
        <v>92</v>
      </c>
      <c r="X324" s="18">
        <v>102</v>
      </c>
      <c r="Y324" s="18">
        <v>173</v>
      </c>
      <c r="Z324" s="18">
        <v>249</v>
      </c>
      <c r="AA324" s="18">
        <v>390</v>
      </c>
      <c r="AB324" s="18">
        <v>391</v>
      </c>
      <c r="AC324" s="18">
        <v>371</v>
      </c>
      <c r="AD324" s="18">
        <v>471</v>
      </c>
      <c r="AE324" s="18">
        <v>365</v>
      </c>
      <c r="AF324" s="18">
        <v>357</v>
      </c>
      <c r="AG324" s="18">
        <v>317</v>
      </c>
      <c r="AH324" s="18">
        <v>311</v>
      </c>
      <c r="AI324" s="18">
        <v>333</v>
      </c>
      <c r="AJ324" s="18">
        <v>223</v>
      </c>
      <c r="AK324" s="23">
        <v>4.8514354290966972</v>
      </c>
      <c r="AL324" s="23">
        <v>7.5552424044346722</v>
      </c>
      <c r="AM324" s="23">
        <v>7.7476946397743065</v>
      </c>
      <c r="AN324" s="23">
        <v>8.5058832359048342</v>
      </c>
      <c r="AO324" s="23">
        <v>14.263923815805747</v>
      </c>
      <c r="AP324" s="23">
        <v>20.285958694855189</v>
      </c>
      <c r="AQ324" s="23">
        <v>31.433107928396993</v>
      </c>
      <c r="AR324" s="23">
        <v>31.096654127265641</v>
      </c>
      <c r="AS324" s="23">
        <v>29.166666666666668</v>
      </c>
      <c r="AT324" s="23">
        <v>36.812980679047079</v>
      </c>
      <c r="AU324" s="23">
        <v>28.433877601894554</v>
      </c>
      <c r="AV324" s="23">
        <v>27.587166172106823</v>
      </c>
      <c r="AW324" s="23">
        <v>24.333888586101281</v>
      </c>
      <c r="AX324" s="23">
        <v>23.72108277971428</v>
      </c>
      <c r="AY324" s="23">
        <v>25.283970114802894</v>
      </c>
      <c r="AZ324" s="23">
        <v>16.867615690664568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1</v>
      </c>
      <c r="BI324" s="20">
        <v>10</v>
      </c>
      <c r="BJ324" s="20">
        <v>28</v>
      </c>
      <c r="BK324" s="20">
        <v>29</v>
      </c>
      <c r="BL324" s="20">
        <v>27</v>
      </c>
      <c r="BM324" s="20">
        <v>17</v>
      </c>
      <c r="BN324" s="20">
        <v>10</v>
      </c>
      <c r="BO324" s="20">
        <v>0</v>
      </c>
      <c r="BP324" s="20">
        <v>16</v>
      </c>
      <c r="BQ324" s="20">
        <v>30</v>
      </c>
      <c r="BR324" s="20">
        <v>17</v>
      </c>
      <c r="BS324" s="20">
        <v>19</v>
      </c>
      <c r="BT324" s="20">
        <v>12</v>
      </c>
      <c r="BU324" s="20">
        <v>7</v>
      </c>
      <c r="BV324" s="16">
        <v>5407</v>
      </c>
      <c r="BW324" s="16">
        <v>8493</v>
      </c>
      <c r="BX324" s="16">
        <v>9335</v>
      </c>
      <c r="BY324" s="16">
        <v>11972</v>
      </c>
      <c r="BZ324" s="16">
        <v>11084</v>
      </c>
      <c r="CA324" s="16">
        <v>21524</v>
      </c>
      <c r="CB324" s="16">
        <v>5880</v>
      </c>
      <c r="CC324" s="16">
        <v>8878</v>
      </c>
      <c r="CD324" s="16">
        <v>8865</v>
      </c>
      <c r="CE324" s="16">
        <v>11579</v>
      </c>
      <c r="CF324" s="16">
        <v>10856</v>
      </c>
      <c r="CG324" s="16">
        <v>18333</v>
      </c>
      <c r="CH324" s="21">
        <v>26</v>
      </c>
      <c r="CI324" s="21">
        <v>58</v>
      </c>
      <c r="CJ324" s="21">
        <v>46</v>
      </c>
      <c r="CK324" s="21">
        <v>46</v>
      </c>
      <c r="CL324" s="21">
        <v>29</v>
      </c>
      <c r="CM324" s="21">
        <v>17</v>
      </c>
      <c r="CN324" s="21">
        <v>1</v>
      </c>
      <c r="CO324" s="21">
        <v>122</v>
      </c>
      <c r="CP324" s="21">
        <v>101</v>
      </c>
      <c r="CQ324" s="21">
        <v>0</v>
      </c>
      <c r="CR324" s="21">
        <v>11287</v>
      </c>
      <c r="CS324" s="21">
        <v>17371</v>
      </c>
      <c r="CT324" s="21">
        <v>18200</v>
      </c>
      <c r="CU324" s="21">
        <v>23551</v>
      </c>
      <c r="CV324" s="21">
        <v>21940</v>
      </c>
      <c r="CW324" s="21">
        <v>39857</v>
      </c>
      <c r="CX324" s="21">
        <v>67815</v>
      </c>
      <c r="CY324" s="21">
        <v>64391</v>
      </c>
      <c r="CZ324" s="19">
        <v>179</v>
      </c>
      <c r="DA324" t="s">
        <v>8157</v>
      </c>
      <c r="DB324" t="s">
        <v>9</v>
      </c>
      <c r="DD324">
        <v>18.946747216225869</v>
      </c>
      <c r="DE324">
        <v>14.893460148934601</v>
      </c>
      <c r="DF324">
        <v>-4.0532870672912686</v>
      </c>
    </row>
    <row r="325" spans="1:110" x14ac:dyDescent="0.25">
      <c r="A325" t="s">
        <v>892</v>
      </c>
      <c r="B325" t="s">
        <v>3158</v>
      </c>
      <c r="C325" t="s">
        <v>140</v>
      </c>
      <c r="D325" t="s">
        <v>70</v>
      </c>
      <c r="E325" s="17">
        <v>82337</v>
      </c>
      <c r="F325" s="17">
        <v>82888</v>
      </c>
      <c r="G325" s="17">
        <v>83158</v>
      </c>
      <c r="H325" s="17">
        <v>83527</v>
      </c>
      <c r="I325" s="17">
        <v>83818</v>
      </c>
      <c r="J325" s="17">
        <v>84233</v>
      </c>
      <c r="K325" s="17">
        <v>84743</v>
      </c>
      <c r="L325" s="17">
        <v>85298</v>
      </c>
      <c r="M325" s="17">
        <v>85955</v>
      </c>
      <c r="N325" s="17">
        <v>86612</v>
      </c>
      <c r="O325" s="17">
        <v>87399</v>
      </c>
      <c r="P325" s="17">
        <v>87899</v>
      </c>
      <c r="Q325" s="17">
        <v>88120</v>
      </c>
      <c r="R325" s="17">
        <v>90178</v>
      </c>
      <c r="S325" s="17">
        <v>90661</v>
      </c>
      <c r="T325" s="17">
        <v>90914</v>
      </c>
      <c r="U325" s="18">
        <v>43</v>
      </c>
      <c r="V325" s="18">
        <v>35</v>
      </c>
      <c r="W325" s="18">
        <v>31</v>
      </c>
      <c r="X325" s="18">
        <v>67</v>
      </c>
      <c r="Y325" s="18">
        <v>82</v>
      </c>
      <c r="Z325" s="18">
        <v>119</v>
      </c>
      <c r="AA325" s="18">
        <v>196</v>
      </c>
      <c r="AB325" s="18">
        <v>218</v>
      </c>
      <c r="AC325" s="18">
        <v>198</v>
      </c>
      <c r="AD325" s="18">
        <v>307</v>
      </c>
      <c r="AE325" s="18">
        <v>275</v>
      </c>
      <c r="AF325" s="18">
        <v>252</v>
      </c>
      <c r="AG325" s="18">
        <v>210</v>
      </c>
      <c r="AH325" s="18">
        <v>211</v>
      </c>
      <c r="AI325" s="18">
        <v>194</v>
      </c>
      <c r="AJ325" s="18">
        <v>148</v>
      </c>
      <c r="AK325" s="23">
        <v>5.2224394865006012</v>
      </c>
      <c r="AL325" s="23">
        <v>4.222565389441173</v>
      </c>
      <c r="AM325" s="23">
        <v>3.7278433824767312</v>
      </c>
      <c r="AN325" s="23">
        <v>8.0213583631640066</v>
      </c>
      <c r="AO325" s="23">
        <v>9.7831014817819568</v>
      </c>
      <c r="AP325" s="23">
        <v>14.127479728847364</v>
      </c>
      <c r="AQ325" s="23">
        <v>23.128753997380315</v>
      </c>
      <c r="AR325" s="23">
        <v>25.557457384698353</v>
      </c>
      <c r="AS325" s="23">
        <v>23.035309173404691</v>
      </c>
      <c r="AT325" s="23">
        <v>35.445434812728024</v>
      </c>
      <c r="AU325" s="23">
        <v>31.464890902641908</v>
      </c>
      <c r="AV325" s="23">
        <v>28.66926813729394</v>
      </c>
      <c r="AW325" s="23">
        <v>23.831139355424423</v>
      </c>
      <c r="AX325" s="23">
        <v>23.398168067599638</v>
      </c>
      <c r="AY325" s="23">
        <v>21.398396223293368</v>
      </c>
      <c r="AZ325" s="23">
        <v>16.279120927469918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3</v>
      </c>
      <c r="BJ325" s="20">
        <v>16</v>
      </c>
      <c r="BK325" s="20">
        <v>20</v>
      </c>
      <c r="BL325" s="20">
        <v>13</v>
      </c>
      <c r="BM325" s="20">
        <v>14</v>
      </c>
      <c r="BN325" s="20">
        <v>5</v>
      </c>
      <c r="BO325" s="20">
        <v>1</v>
      </c>
      <c r="BP325" s="20">
        <v>3</v>
      </c>
      <c r="BQ325" s="20">
        <v>14</v>
      </c>
      <c r="BR325" s="20">
        <v>21</v>
      </c>
      <c r="BS325" s="20">
        <v>20</v>
      </c>
      <c r="BT325" s="20">
        <v>10</v>
      </c>
      <c r="BU325" s="20">
        <v>8</v>
      </c>
      <c r="BV325" s="16">
        <v>3844</v>
      </c>
      <c r="BW325" s="16">
        <v>5292</v>
      </c>
      <c r="BX325" s="16">
        <v>6314</v>
      </c>
      <c r="BY325" s="16">
        <v>8762</v>
      </c>
      <c r="BZ325" s="16">
        <v>7679</v>
      </c>
      <c r="CA325" s="16">
        <v>13939</v>
      </c>
      <c r="CB325" s="16">
        <v>4669</v>
      </c>
      <c r="CC325" s="16">
        <v>6142</v>
      </c>
      <c r="CD325" s="16">
        <v>6297</v>
      </c>
      <c r="CE325" s="16">
        <v>8689</v>
      </c>
      <c r="CF325" s="16">
        <v>7353</v>
      </c>
      <c r="CG325" s="16">
        <v>11934</v>
      </c>
      <c r="CH325" s="21">
        <v>6</v>
      </c>
      <c r="CI325" s="21">
        <v>30</v>
      </c>
      <c r="CJ325" s="21">
        <v>41</v>
      </c>
      <c r="CK325" s="21">
        <v>33</v>
      </c>
      <c r="CL325" s="21">
        <v>24</v>
      </c>
      <c r="CM325" s="21">
        <v>13</v>
      </c>
      <c r="CN325" s="21">
        <v>1</v>
      </c>
      <c r="CO325" s="21">
        <v>71</v>
      </c>
      <c r="CP325" s="21">
        <v>77</v>
      </c>
      <c r="CQ325" s="21">
        <v>0</v>
      </c>
      <c r="CR325" s="21">
        <v>8513</v>
      </c>
      <c r="CS325" s="21">
        <v>11434</v>
      </c>
      <c r="CT325" s="21">
        <v>12611</v>
      </c>
      <c r="CU325" s="21">
        <v>17451</v>
      </c>
      <c r="CV325" s="21">
        <v>15032</v>
      </c>
      <c r="CW325" s="21">
        <v>25873</v>
      </c>
      <c r="CX325" s="21">
        <v>45830</v>
      </c>
      <c r="CY325" s="21">
        <v>45084</v>
      </c>
      <c r="CZ325" s="19">
        <v>198</v>
      </c>
      <c r="DA325" t="s">
        <v>8176</v>
      </c>
      <c r="DB325" t="s">
        <v>9</v>
      </c>
      <c r="DD325">
        <v>15.748380800283915</v>
      </c>
      <c r="DE325">
        <v>16.801221907047786</v>
      </c>
      <c r="DF325">
        <v>1.0528411067638714</v>
      </c>
    </row>
    <row r="326" spans="1:110" x14ac:dyDescent="0.25">
      <c r="A326" t="s">
        <v>1717</v>
      </c>
      <c r="B326" t="s">
        <v>3228</v>
      </c>
      <c r="C326" t="s">
        <v>3365</v>
      </c>
      <c r="D326" t="s">
        <v>457</v>
      </c>
      <c r="E326" s="17">
        <v>117768</v>
      </c>
      <c r="F326" s="17">
        <v>117858</v>
      </c>
      <c r="G326" s="17">
        <v>117835</v>
      </c>
      <c r="H326" s="17">
        <v>117536</v>
      </c>
      <c r="I326" s="17">
        <v>117389</v>
      </c>
      <c r="J326" s="17">
        <v>117441</v>
      </c>
      <c r="K326" s="17">
        <v>117339</v>
      </c>
      <c r="L326" s="17">
        <v>117478</v>
      </c>
      <c r="M326" s="17">
        <v>117780</v>
      </c>
      <c r="N326" s="17">
        <v>118192</v>
      </c>
      <c r="O326" s="17">
        <v>118424</v>
      </c>
      <c r="P326" s="17">
        <v>118569</v>
      </c>
      <c r="Q326" s="17">
        <v>118928</v>
      </c>
      <c r="R326" s="17">
        <v>119084</v>
      </c>
      <c r="S326" s="17">
        <v>119425</v>
      </c>
      <c r="T326" s="17">
        <v>119478</v>
      </c>
      <c r="U326" s="18">
        <v>117</v>
      </c>
      <c r="V326" s="18">
        <v>114</v>
      </c>
      <c r="W326" s="18">
        <v>135</v>
      </c>
      <c r="X326" s="18">
        <v>111</v>
      </c>
      <c r="Y326" s="18">
        <v>148</v>
      </c>
      <c r="Z326" s="18">
        <v>205</v>
      </c>
      <c r="AA326" s="18">
        <v>408</v>
      </c>
      <c r="AB326" s="18">
        <v>329</v>
      </c>
      <c r="AC326" s="18">
        <v>388</v>
      </c>
      <c r="AD326" s="18">
        <v>462</v>
      </c>
      <c r="AE326" s="18">
        <v>412</v>
      </c>
      <c r="AF326" s="18">
        <v>368</v>
      </c>
      <c r="AG326" s="18">
        <v>358</v>
      </c>
      <c r="AH326" s="18">
        <v>343</v>
      </c>
      <c r="AI326" s="18">
        <v>397</v>
      </c>
      <c r="AJ326" s="18">
        <v>269</v>
      </c>
      <c r="AK326" s="23">
        <v>9.9347870389239876</v>
      </c>
      <c r="AL326" s="23">
        <v>9.6726569261314452</v>
      </c>
      <c r="AM326" s="23">
        <v>11.456697925064708</v>
      </c>
      <c r="AN326" s="23">
        <v>9.4439150558126865</v>
      </c>
      <c r="AO326" s="23">
        <v>12.607654891003417</v>
      </c>
      <c r="AP326" s="23">
        <v>17.455573436874687</v>
      </c>
      <c r="AQ326" s="23">
        <v>34.771047989159612</v>
      </c>
      <c r="AR326" s="23">
        <v>28.005243534959739</v>
      </c>
      <c r="AS326" s="23">
        <v>32.942774664628971</v>
      </c>
      <c r="AT326" s="23">
        <v>39.088940029782052</v>
      </c>
      <c r="AU326" s="23">
        <v>34.790245220563399</v>
      </c>
      <c r="AV326" s="23">
        <v>31.036780271403149</v>
      </c>
      <c r="AW326" s="23">
        <v>30.10224673752186</v>
      </c>
      <c r="AX326" s="23">
        <v>28.803197742769807</v>
      </c>
      <c r="AY326" s="23">
        <v>33.242620891773079</v>
      </c>
      <c r="AZ326" s="23">
        <v>22.514605199283551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3</v>
      </c>
      <c r="BI326" s="20">
        <v>4</v>
      </c>
      <c r="BJ326" s="20">
        <v>19</v>
      </c>
      <c r="BK326" s="20">
        <v>35</v>
      </c>
      <c r="BL326" s="20">
        <v>27</v>
      </c>
      <c r="BM326" s="20">
        <v>24</v>
      </c>
      <c r="BN326" s="20">
        <v>14</v>
      </c>
      <c r="BO326" s="20">
        <v>0</v>
      </c>
      <c r="BP326" s="20">
        <v>7</v>
      </c>
      <c r="BQ326" s="20">
        <v>29</v>
      </c>
      <c r="BR326" s="20">
        <v>35</v>
      </c>
      <c r="BS326" s="20">
        <v>41</v>
      </c>
      <c r="BT326" s="20">
        <v>22</v>
      </c>
      <c r="BU326" s="20">
        <v>9</v>
      </c>
      <c r="BV326" s="16">
        <v>5977</v>
      </c>
      <c r="BW326" s="16">
        <v>9463</v>
      </c>
      <c r="BX326" s="16">
        <v>8973</v>
      </c>
      <c r="BY326" s="16">
        <v>11588</v>
      </c>
      <c r="BZ326" s="16">
        <v>10063</v>
      </c>
      <c r="CA326" s="16">
        <v>16296</v>
      </c>
      <c r="CB326" s="16">
        <v>6442</v>
      </c>
      <c r="CC326" s="16">
        <v>9019</v>
      </c>
      <c r="CD326" s="16">
        <v>8176</v>
      </c>
      <c r="CE326" s="16">
        <v>10813</v>
      </c>
      <c r="CF326" s="16">
        <v>9814</v>
      </c>
      <c r="CG326" s="16">
        <v>12854</v>
      </c>
      <c r="CH326" s="21">
        <v>11</v>
      </c>
      <c r="CI326" s="21">
        <v>48</v>
      </c>
      <c r="CJ326" s="21">
        <v>70</v>
      </c>
      <c r="CK326" s="21">
        <v>68</v>
      </c>
      <c r="CL326" s="21">
        <v>46</v>
      </c>
      <c r="CM326" s="21">
        <v>23</v>
      </c>
      <c r="CN326" s="21">
        <v>3</v>
      </c>
      <c r="CO326" s="21">
        <v>126</v>
      </c>
      <c r="CP326" s="21">
        <v>143</v>
      </c>
      <c r="CQ326" s="21">
        <v>0</v>
      </c>
      <c r="CR326" s="21">
        <v>12419</v>
      </c>
      <c r="CS326" s="21">
        <v>18482</v>
      </c>
      <c r="CT326" s="21">
        <v>17149</v>
      </c>
      <c r="CU326" s="21">
        <v>22401</v>
      </c>
      <c r="CV326" s="21">
        <v>19877</v>
      </c>
      <c r="CW326" s="21">
        <v>29150</v>
      </c>
      <c r="CX326" s="21">
        <v>62360</v>
      </c>
      <c r="CY326" s="21">
        <v>57118</v>
      </c>
      <c r="CZ326" s="19">
        <v>57</v>
      </c>
      <c r="DA326" t="s">
        <v>8045</v>
      </c>
      <c r="DB326" t="s">
        <v>8480</v>
      </c>
      <c r="DD326">
        <v>22.05959592422704</v>
      </c>
      <c r="DE326">
        <v>22.931366260423349</v>
      </c>
      <c r="DF326">
        <v>0.87177033619630961</v>
      </c>
    </row>
    <row r="327" spans="1:110" x14ac:dyDescent="0.25">
      <c r="A327" t="s">
        <v>2387</v>
      </c>
      <c r="B327" t="s">
        <v>2967</v>
      </c>
      <c r="C327" t="s">
        <v>58</v>
      </c>
      <c r="D327" t="s">
        <v>278</v>
      </c>
      <c r="E327" s="17">
        <v>171878</v>
      </c>
      <c r="F327" s="17">
        <v>174724</v>
      </c>
      <c r="G327" s="17">
        <v>176374</v>
      </c>
      <c r="H327" s="17">
        <v>178705</v>
      </c>
      <c r="I327" s="17">
        <v>180848</v>
      </c>
      <c r="J327" s="17">
        <v>184158</v>
      </c>
      <c r="K327" s="17">
        <v>184307</v>
      </c>
      <c r="L327" s="17">
        <v>184397</v>
      </c>
      <c r="M327" s="17">
        <v>184820</v>
      </c>
      <c r="N327" s="17">
        <v>185364</v>
      </c>
      <c r="O327" s="17">
        <v>187803</v>
      </c>
      <c r="P327" s="17">
        <v>189638</v>
      </c>
      <c r="Q327" s="17">
        <v>192375</v>
      </c>
      <c r="R327" s="17">
        <v>194254</v>
      </c>
      <c r="S327" s="17">
        <v>196707</v>
      </c>
      <c r="T327" s="17">
        <v>200385</v>
      </c>
      <c r="U327" s="18">
        <v>95</v>
      </c>
      <c r="V327" s="18">
        <v>105</v>
      </c>
      <c r="W327" s="18">
        <v>109</v>
      </c>
      <c r="X327" s="18">
        <v>140</v>
      </c>
      <c r="Y327" s="18">
        <v>245</v>
      </c>
      <c r="Z327" s="18">
        <v>373</v>
      </c>
      <c r="AA327" s="18">
        <v>577</v>
      </c>
      <c r="AB327" s="18">
        <v>578</v>
      </c>
      <c r="AC327" s="18">
        <v>570</v>
      </c>
      <c r="AD327" s="18">
        <v>678</v>
      </c>
      <c r="AE327" s="18">
        <v>586</v>
      </c>
      <c r="AF327" s="18">
        <v>567</v>
      </c>
      <c r="AG327" s="18">
        <v>503</v>
      </c>
      <c r="AH327" s="18">
        <v>345</v>
      </c>
      <c r="AI327" s="18">
        <v>383</v>
      </c>
      <c r="AJ327" s="18">
        <v>334</v>
      </c>
      <c r="AK327" s="23">
        <v>5.5271762529235859</v>
      </c>
      <c r="AL327" s="23">
        <v>6.0094778049953064</v>
      </c>
      <c r="AM327" s="23">
        <v>6.1800492136029126</v>
      </c>
      <c r="AN327" s="23">
        <v>7.8341400632327023</v>
      </c>
      <c r="AO327" s="23">
        <v>13.547288330531718</v>
      </c>
      <c r="AP327" s="23">
        <v>20.254346810890649</v>
      </c>
      <c r="AQ327" s="23">
        <v>31.306461501733519</v>
      </c>
      <c r="AR327" s="23">
        <v>31.345412344018609</v>
      </c>
      <c r="AS327" s="23">
        <v>30.840818093279946</v>
      </c>
      <c r="AT327" s="23">
        <v>36.576681556289252</v>
      </c>
      <c r="AU327" s="23">
        <v>31.202909431691719</v>
      </c>
      <c r="AV327" s="23">
        <v>29.89907086132526</v>
      </c>
      <c r="AW327" s="23">
        <v>26.146848602988953</v>
      </c>
      <c r="AX327" s="23">
        <v>17.76025204114201</v>
      </c>
      <c r="AY327" s="23">
        <v>19.470583151590947</v>
      </c>
      <c r="AZ327" s="23">
        <v>16.667914265039798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4</v>
      </c>
      <c r="BI327" s="20">
        <v>6</v>
      </c>
      <c r="BJ327" s="20">
        <v>31</v>
      </c>
      <c r="BK327" s="20">
        <v>51</v>
      </c>
      <c r="BL327" s="20">
        <v>40</v>
      </c>
      <c r="BM327" s="20">
        <v>22</v>
      </c>
      <c r="BN327" s="20">
        <v>13</v>
      </c>
      <c r="BO327" s="20">
        <v>5</v>
      </c>
      <c r="BP327" s="20">
        <v>8</v>
      </c>
      <c r="BQ327" s="20">
        <v>47</v>
      </c>
      <c r="BR327" s="20">
        <v>28</v>
      </c>
      <c r="BS327" s="20">
        <v>46</v>
      </c>
      <c r="BT327" s="20">
        <v>24</v>
      </c>
      <c r="BU327" s="20">
        <v>9</v>
      </c>
      <c r="BV327" s="16">
        <v>20359</v>
      </c>
      <c r="BW327" s="16">
        <v>20119</v>
      </c>
      <c r="BX327" s="16">
        <v>14810</v>
      </c>
      <c r="BY327" s="16">
        <v>13898</v>
      </c>
      <c r="BZ327" s="16">
        <v>11150</v>
      </c>
      <c r="CA327" s="16">
        <v>18240</v>
      </c>
      <c r="CB327" s="16">
        <v>22539</v>
      </c>
      <c r="CC327" s="16">
        <v>22259</v>
      </c>
      <c r="CD327" s="16">
        <v>16441</v>
      </c>
      <c r="CE327" s="16">
        <v>14582</v>
      </c>
      <c r="CF327" s="16">
        <v>11280</v>
      </c>
      <c r="CG327" s="16">
        <v>14708</v>
      </c>
      <c r="CH327" s="21">
        <v>14</v>
      </c>
      <c r="CI327" s="21">
        <v>78</v>
      </c>
      <c r="CJ327" s="21">
        <v>79</v>
      </c>
      <c r="CK327" s="21">
        <v>86</v>
      </c>
      <c r="CL327" s="21">
        <v>46</v>
      </c>
      <c r="CM327" s="21">
        <v>22</v>
      </c>
      <c r="CN327" s="21">
        <v>9</v>
      </c>
      <c r="CO327" s="21">
        <v>167</v>
      </c>
      <c r="CP327" s="21">
        <v>167</v>
      </c>
      <c r="CQ327" s="21">
        <v>0</v>
      </c>
      <c r="CR327" s="21">
        <v>42898</v>
      </c>
      <c r="CS327" s="21">
        <v>42378</v>
      </c>
      <c r="CT327" s="21">
        <v>31251</v>
      </c>
      <c r="CU327" s="21">
        <v>28480</v>
      </c>
      <c r="CV327" s="21">
        <v>22430</v>
      </c>
      <c r="CW327" s="21">
        <v>32948</v>
      </c>
      <c r="CX327" s="21">
        <v>98576</v>
      </c>
      <c r="CY327" s="21">
        <v>101809</v>
      </c>
      <c r="CZ327" s="19">
        <v>186</v>
      </c>
      <c r="DA327" t="s">
        <v>8164</v>
      </c>
      <c r="DB327" t="s">
        <v>9</v>
      </c>
      <c r="DD327">
        <v>16.403264937284526</v>
      </c>
      <c r="DE327">
        <v>16.941243304658336</v>
      </c>
      <c r="DF327">
        <v>0.53797836737381033</v>
      </c>
    </row>
    <row r="328" spans="1:110" x14ac:dyDescent="0.25">
      <c r="A328" t="s">
        <v>2434</v>
      </c>
      <c r="B328" t="s">
        <v>2955</v>
      </c>
      <c r="C328" t="s">
        <v>58</v>
      </c>
      <c r="D328" t="s">
        <v>51</v>
      </c>
      <c r="E328" s="17">
        <v>125428</v>
      </c>
      <c r="F328" s="17">
        <v>124387</v>
      </c>
      <c r="G328" s="17">
        <v>124989</v>
      </c>
      <c r="H328" s="17">
        <v>125368</v>
      </c>
      <c r="I328" s="17">
        <v>125569</v>
      </c>
      <c r="J328" s="17">
        <v>126810</v>
      </c>
      <c r="K328" s="17">
        <v>128050</v>
      </c>
      <c r="L328" s="17">
        <v>129340</v>
      </c>
      <c r="M328" s="17">
        <v>131716</v>
      </c>
      <c r="N328" s="17">
        <v>133278</v>
      </c>
      <c r="O328" s="17">
        <v>135109</v>
      </c>
      <c r="P328" s="17">
        <v>136829</v>
      </c>
      <c r="Q328" s="17">
        <v>137221</v>
      </c>
      <c r="R328" s="17">
        <v>137929</v>
      </c>
      <c r="S328" s="17">
        <v>139715</v>
      </c>
      <c r="T328" s="17">
        <v>140300</v>
      </c>
      <c r="U328" s="18">
        <v>77</v>
      </c>
      <c r="V328" s="18">
        <v>83</v>
      </c>
      <c r="W328" s="18">
        <v>101</v>
      </c>
      <c r="X328" s="18">
        <v>100</v>
      </c>
      <c r="Y328" s="18">
        <v>138</v>
      </c>
      <c r="Z328" s="18">
        <v>243</v>
      </c>
      <c r="AA328" s="18">
        <v>383</v>
      </c>
      <c r="AB328" s="18">
        <v>358</v>
      </c>
      <c r="AC328" s="18">
        <v>384</v>
      </c>
      <c r="AD328" s="18">
        <v>412</v>
      </c>
      <c r="AE328" s="18">
        <v>358</v>
      </c>
      <c r="AF328" s="18">
        <v>298</v>
      </c>
      <c r="AG328" s="18">
        <v>317</v>
      </c>
      <c r="AH328" s="18">
        <v>267</v>
      </c>
      <c r="AI328" s="18">
        <v>332</v>
      </c>
      <c r="AJ328" s="18">
        <v>244</v>
      </c>
      <c r="AK328" s="23">
        <v>6.1389801320279362</v>
      </c>
      <c r="AL328" s="23">
        <v>6.6727230337575474</v>
      </c>
      <c r="AM328" s="23">
        <v>8.0807111025770268</v>
      </c>
      <c r="AN328" s="23">
        <v>7.9765171335588025</v>
      </c>
      <c r="AO328" s="23">
        <v>10.989973639990762</v>
      </c>
      <c r="AP328" s="23">
        <v>19.162526614620297</v>
      </c>
      <c r="AQ328" s="23">
        <v>29.910191331511125</v>
      </c>
      <c r="AR328" s="23">
        <v>27.678985619297972</v>
      </c>
      <c r="AS328" s="23">
        <v>29.153633575268</v>
      </c>
      <c r="AT328" s="23">
        <v>30.912828823961945</v>
      </c>
      <c r="AU328" s="23">
        <v>26.497124543886788</v>
      </c>
      <c r="AV328" s="23">
        <v>21.779008835846202</v>
      </c>
      <c r="AW328" s="23">
        <v>23.101420336537412</v>
      </c>
      <c r="AX328" s="23">
        <v>19.357785527336528</v>
      </c>
      <c r="AY328" s="23">
        <v>23.762659700103782</v>
      </c>
      <c r="AZ328" s="23">
        <v>17.391304347826086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1</v>
      </c>
      <c r="BI328" s="20">
        <v>4</v>
      </c>
      <c r="BJ328" s="20">
        <v>18</v>
      </c>
      <c r="BK328" s="20">
        <v>24</v>
      </c>
      <c r="BL328" s="20">
        <v>27</v>
      </c>
      <c r="BM328" s="20">
        <v>22</v>
      </c>
      <c r="BN328" s="20">
        <v>10</v>
      </c>
      <c r="BO328" s="20">
        <v>0</v>
      </c>
      <c r="BP328" s="20">
        <v>9</v>
      </c>
      <c r="BQ328" s="20">
        <v>24</v>
      </c>
      <c r="BR328" s="20">
        <v>37</v>
      </c>
      <c r="BS328" s="20">
        <v>46</v>
      </c>
      <c r="BT328" s="20">
        <v>18</v>
      </c>
      <c r="BU328" s="20">
        <v>4</v>
      </c>
      <c r="BV328" s="16">
        <v>6648</v>
      </c>
      <c r="BW328" s="16">
        <v>11509</v>
      </c>
      <c r="BX328" s="16">
        <v>12382</v>
      </c>
      <c r="BY328" s="16">
        <v>12820</v>
      </c>
      <c r="BZ328" s="16">
        <v>9998</v>
      </c>
      <c r="CA328" s="16">
        <v>18991</v>
      </c>
      <c r="CB328" s="16">
        <v>6840</v>
      </c>
      <c r="CC328" s="16">
        <v>10924</v>
      </c>
      <c r="CD328" s="16">
        <v>12267</v>
      </c>
      <c r="CE328" s="16">
        <v>12850</v>
      </c>
      <c r="CF328" s="16">
        <v>10019</v>
      </c>
      <c r="CG328" s="16">
        <v>15052</v>
      </c>
      <c r="CH328" s="21">
        <v>13</v>
      </c>
      <c r="CI328" s="21">
        <v>42</v>
      </c>
      <c r="CJ328" s="21">
        <v>61</v>
      </c>
      <c r="CK328" s="21">
        <v>73</v>
      </c>
      <c r="CL328" s="21">
        <v>40</v>
      </c>
      <c r="CM328" s="21">
        <v>14</v>
      </c>
      <c r="CN328" s="21">
        <v>1</v>
      </c>
      <c r="CO328" s="21">
        <v>106</v>
      </c>
      <c r="CP328" s="21">
        <v>138</v>
      </c>
      <c r="CQ328" s="21">
        <v>0</v>
      </c>
      <c r="CR328" s="21">
        <v>13488</v>
      </c>
      <c r="CS328" s="21">
        <v>22433</v>
      </c>
      <c r="CT328" s="21">
        <v>24649</v>
      </c>
      <c r="CU328" s="21">
        <v>25670</v>
      </c>
      <c r="CV328" s="21">
        <v>20017</v>
      </c>
      <c r="CW328" s="21">
        <v>34043</v>
      </c>
      <c r="CX328" s="21">
        <v>72348</v>
      </c>
      <c r="CY328" s="21">
        <v>67952</v>
      </c>
      <c r="CZ328" s="19">
        <v>167</v>
      </c>
      <c r="DA328" t="s">
        <v>8145</v>
      </c>
      <c r="DB328" t="s">
        <v>9</v>
      </c>
      <c r="DD328">
        <v>15.599246526960206</v>
      </c>
      <c r="DE328">
        <v>19.074473378669762</v>
      </c>
      <c r="DF328">
        <v>3.4752268517095555</v>
      </c>
    </row>
    <row r="329" spans="1:110" x14ac:dyDescent="0.25">
      <c r="A329" t="s">
        <v>2277</v>
      </c>
      <c r="B329" t="s">
        <v>3270</v>
      </c>
      <c r="C329" t="s">
        <v>3368</v>
      </c>
      <c r="D329" t="s">
        <v>355</v>
      </c>
      <c r="E329" s="17">
        <v>195938</v>
      </c>
      <c r="F329" s="17">
        <v>200582</v>
      </c>
      <c r="G329" s="17">
        <v>200152</v>
      </c>
      <c r="H329" s="17">
        <v>199330</v>
      </c>
      <c r="I329" s="17">
        <v>201440</v>
      </c>
      <c r="J329" s="17">
        <v>205928</v>
      </c>
      <c r="K329" s="17">
        <v>211098</v>
      </c>
      <c r="L329" s="17">
        <v>215399</v>
      </c>
      <c r="M329" s="17">
        <v>219257</v>
      </c>
      <c r="N329" s="17">
        <v>222781</v>
      </c>
      <c r="O329" s="17">
        <v>225207</v>
      </c>
      <c r="P329" s="17">
        <v>229678</v>
      </c>
      <c r="Q329" s="17">
        <v>233262</v>
      </c>
      <c r="R329" s="17">
        <v>237370</v>
      </c>
      <c r="S329" s="17">
        <v>240836</v>
      </c>
      <c r="T329" s="17">
        <v>245948</v>
      </c>
      <c r="U329" s="18">
        <v>54</v>
      </c>
      <c r="V329" s="18">
        <v>70</v>
      </c>
      <c r="W329" s="18">
        <v>79</v>
      </c>
      <c r="X329" s="18">
        <v>129</v>
      </c>
      <c r="Y329" s="18">
        <v>232</v>
      </c>
      <c r="Z329" s="18">
        <v>347</v>
      </c>
      <c r="AA329" s="18">
        <v>486</v>
      </c>
      <c r="AB329" s="18">
        <v>466</v>
      </c>
      <c r="AC329" s="18">
        <v>417</v>
      </c>
      <c r="AD329" s="18">
        <v>375</v>
      </c>
      <c r="AE329" s="18">
        <v>358</v>
      </c>
      <c r="AF329" s="18">
        <v>360</v>
      </c>
      <c r="AG329" s="18">
        <v>361</v>
      </c>
      <c r="AH329" s="18">
        <v>307</v>
      </c>
      <c r="AI329" s="18">
        <v>317</v>
      </c>
      <c r="AJ329" s="18">
        <v>299</v>
      </c>
      <c r="AK329" s="23">
        <v>2.7559738284559403</v>
      </c>
      <c r="AL329" s="23">
        <v>3.489844552352654</v>
      </c>
      <c r="AM329" s="23">
        <v>3.9470002797873613</v>
      </c>
      <c r="AN329" s="23">
        <v>6.4716801284302408</v>
      </c>
      <c r="AO329" s="23">
        <v>11.517077045274027</v>
      </c>
      <c r="AP329" s="23">
        <v>16.850549706693602</v>
      </c>
      <c r="AQ329" s="23">
        <v>23.022482448909983</v>
      </c>
      <c r="AR329" s="23">
        <v>21.634269425577649</v>
      </c>
      <c r="AS329" s="23">
        <v>19.018777051587865</v>
      </c>
      <c r="AT329" s="23">
        <v>16.832674240621955</v>
      </c>
      <c r="AU329" s="23">
        <v>15.89648634367493</v>
      </c>
      <c r="AV329" s="23">
        <v>15.674117677792387</v>
      </c>
      <c r="AW329" s="23">
        <v>15.476159854584115</v>
      </c>
      <c r="AX329" s="23">
        <v>12.933395121540212</v>
      </c>
      <c r="AY329" s="23">
        <v>13.162484014017839</v>
      </c>
      <c r="AZ329" s="23">
        <v>12.157041325808708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0</v>
      </c>
      <c r="BH329" s="20">
        <v>0</v>
      </c>
      <c r="BI329" s="20">
        <v>2</v>
      </c>
      <c r="BJ329" s="20">
        <v>21</v>
      </c>
      <c r="BK329" s="20">
        <v>31</v>
      </c>
      <c r="BL329" s="20">
        <v>41</v>
      </c>
      <c r="BM329" s="20">
        <v>28</v>
      </c>
      <c r="BN329" s="20">
        <v>6</v>
      </c>
      <c r="BO329" s="20">
        <v>1</v>
      </c>
      <c r="BP329" s="20">
        <v>3</v>
      </c>
      <c r="BQ329" s="20">
        <v>34</v>
      </c>
      <c r="BR329" s="20">
        <v>38</v>
      </c>
      <c r="BS329" s="20">
        <v>52</v>
      </c>
      <c r="BT329" s="20">
        <v>29</v>
      </c>
      <c r="BU329" s="20">
        <v>13</v>
      </c>
      <c r="BV329" s="16">
        <v>17173</v>
      </c>
      <c r="BW329" s="16">
        <v>37465</v>
      </c>
      <c r="BX329" s="16">
        <v>23920</v>
      </c>
      <c r="BY329" s="16">
        <v>19756</v>
      </c>
      <c r="BZ329" s="16">
        <v>12436</v>
      </c>
      <c r="CA329" s="16">
        <v>13734</v>
      </c>
      <c r="CB329" s="16">
        <v>15240</v>
      </c>
      <c r="CC329" s="16">
        <v>37339</v>
      </c>
      <c r="CD329" s="16">
        <v>25911</v>
      </c>
      <c r="CE329" s="16">
        <v>20100</v>
      </c>
      <c r="CF329" s="16">
        <v>12088</v>
      </c>
      <c r="CG329" s="16">
        <v>10786</v>
      </c>
      <c r="CH329" s="21">
        <v>5</v>
      </c>
      <c r="CI329" s="21">
        <v>55</v>
      </c>
      <c r="CJ329" s="21">
        <v>69</v>
      </c>
      <c r="CK329" s="21">
        <v>93</v>
      </c>
      <c r="CL329" s="21">
        <v>57</v>
      </c>
      <c r="CM329" s="21">
        <v>19</v>
      </c>
      <c r="CN329" s="21">
        <v>1</v>
      </c>
      <c r="CO329" s="21">
        <v>129</v>
      </c>
      <c r="CP329" s="21">
        <v>170</v>
      </c>
      <c r="CQ329" s="21">
        <v>0</v>
      </c>
      <c r="CR329" s="21">
        <v>32413</v>
      </c>
      <c r="CS329" s="21">
        <v>74804</v>
      </c>
      <c r="CT329" s="21">
        <v>49831</v>
      </c>
      <c r="CU329" s="21">
        <v>39856</v>
      </c>
      <c r="CV329" s="21">
        <v>24524</v>
      </c>
      <c r="CW329" s="21">
        <v>24520</v>
      </c>
      <c r="CX329" s="21">
        <v>124484</v>
      </c>
      <c r="CY329" s="21">
        <v>121464</v>
      </c>
      <c r="CZ329" s="19">
        <v>297</v>
      </c>
      <c r="DA329" t="s">
        <v>8275</v>
      </c>
      <c r="DB329" t="s">
        <v>8481</v>
      </c>
      <c r="DD329">
        <v>10.620430744912072</v>
      </c>
      <c r="DE329">
        <v>13.656373509848656</v>
      </c>
      <c r="DF329">
        <v>3.0359427649365838</v>
      </c>
    </row>
    <row r="330" spans="1:110" x14ac:dyDescent="0.25">
      <c r="A330" t="s">
        <v>1302</v>
      </c>
      <c r="B330" t="s">
        <v>3177</v>
      </c>
      <c r="C330" t="s">
        <v>642</v>
      </c>
      <c r="D330" t="s">
        <v>278</v>
      </c>
      <c r="E330" s="17">
        <v>71540</v>
      </c>
      <c r="F330" s="17">
        <v>71412</v>
      </c>
      <c r="G330" s="17">
        <v>71210</v>
      </c>
      <c r="H330" s="17">
        <v>71173</v>
      </c>
      <c r="I330" s="17">
        <v>71096</v>
      </c>
      <c r="J330" s="17">
        <v>71445</v>
      </c>
      <c r="K330" s="17">
        <v>72232</v>
      </c>
      <c r="L330" s="17">
        <v>73048</v>
      </c>
      <c r="M330" s="17">
        <v>73875</v>
      </c>
      <c r="N330" s="17">
        <v>74664</v>
      </c>
      <c r="O330" s="17">
        <v>75333</v>
      </c>
      <c r="P330" s="17">
        <v>76045</v>
      </c>
      <c r="Q330" s="17">
        <v>76683</v>
      </c>
      <c r="R330" s="17">
        <v>77250</v>
      </c>
      <c r="S330" s="17">
        <v>77737</v>
      </c>
      <c r="T330" s="17">
        <v>77722</v>
      </c>
      <c r="U330" s="18">
        <v>33</v>
      </c>
      <c r="V330" s="18">
        <v>26</v>
      </c>
      <c r="W330" s="18">
        <v>33</v>
      </c>
      <c r="X330" s="18">
        <v>43</v>
      </c>
      <c r="Y330" s="18">
        <v>83</v>
      </c>
      <c r="Z330" s="18">
        <v>93</v>
      </c>
      <c r="AA330" s="18">
        <v>175</v>
      </c>
      <c r="AB330" s="18">
        <v>155</v>
      </c>
      <c r="AC330" s="18">
        <v>153</v>
      </c>
      <c r="AD330" s="18">
        <v>185</v>
      </c>
      <c r="AE330" s="18">
        <v>137</v>
      </c>
      <c r="AF330" s="18">
        <v>156</v>
      </c>
      <c r="AG330" s="18">
        <v>124</v>
      </c>
      <c r="AH330" s="18">
        <v>130</v>
      </c>
      <c r="AI330" s="18">
        <v>104</v>
      </c>
      <c r="AJ330" s="18">
        <v>105</v>
      </c>
      <c r="AK330" s="23">
        <v>4.6128040257198766</v>
      </c>
      <c r="AL330" s="23">
        <v>3.6408446759648241</v>
      </c>
      <c r="AM330" s="23">
        <v>4.6341805926133972</v>
      </c>
      <c r="AN330" s="23">
        <v>6.0416169052871176</v>
      </c>
      <c r="AO330" s="23">
        <v>11.67435580060763</v>
      </c>
      <c r="AP330" s="23">
        <v>13.017006088599622</v>
      </c>
      <c r="AQ330" s="23">
        <v>24.227489201461957</v>
      </c>
      <c r="AR330" s="23">
        <v>21.218924542766398</v>
      </c>
      <c r="AS330" s="23">
        <v>20.710659898477161</v>
      </c>
      <c r="AT330" s="23">
        <v>24.777670631093965</v>
      </c>
      <c r="AU330" s="23">
        <v>18.185921176642374</v>
      </c>
      <c r="AV330" s="23">
        <v>20.514169241896244</v>
      </c>
      <c r="AW330" s="23">
        <v>16.170468030723889</v>
      </c>
      <c r="AX330" s="23">
        <v>16.828478964401295</v>
      </c>
      <c r="AY330" s="23">
        <v>13.378442697814426</v>
      </c>
      <c r="AZ330" s="23">
        <v>13.509688376521447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 s="20">
        <v>9</v>
      </c>
      <c r="BK330" s="20">
        <v>16</v>
      </c>
      <c r="BL330" s="20">
        <v>21</v>
      </c>
      <c r="BM330" s="20">
        <v>7</v>
      </c>
      <c r="BN330" s="20">
        <v>4</v>
      </c>
      <c r="BO330" s="20">
        <v>0</v>
      </c>
      <c r="BP330" s="20">
        <v>1</v>
      </c>
      <c r="BQ330" s="20">
        <v>13</v>
      </c>
      <c r="BR330" s="20">
        <v>13</v>
      </c>
      <c r="BS330" s="20">
        <v>13</v>
      </c>
      <c r="BT330" s="20">
        <v>5</v>
      </c>
      <c r="BU330" s="20">
        <v>3</v>
      </c>
      <c r="BV330" s="16">
        <v>3298</v>
      </c>
      <c r="BW330" s="16">
        <v>6488</v>
      </c>
      <c r="BX330" s="16">
        <v>7107</v>
      </c>
      <c r="BY330" s="16">
        <v>7536</v>
      </c>
      <c r="BZ330" s="16">
        <v>5518</v>
      </c>
      <c r="CA330" s="16">
        <v>9927</v>
      </c>
      <c r="CB330" s="16">
        <v>3582</v>
      </c>
      <c r="CC330" s="16">
        <v>6106</v>
      </c>
      <c r="CD330" s="16">
        <v>6923</v>
      </c>
      <c r="CE330" s="16">
        <v>7382</v>
      </c>
      <c r="CF330" s="16">
        <v>5678</v>
      </c>
      <c r="CG330" s="16">
        <v>8177</v>
      </c>
      <c r="CH330" s="21">
        <v>1</v>
      </c>
      <c r="CI330" s="21">
        <v>22</v>
      </c>
      <c r="CJ330" s="21">
        <v>29</v>
      </c>
      <c r="CK330" s="21">
        <v>34</v>
      </c>
      <c r="CL330" s="21">
        <v>12</v>
      </c>
      <c r="CM330" s="21">
        <v>7</v>
      </c>
      <c r="CN330" s="21">
        <v>0</v>
      </c>
      <c r="CO330" s="21">
        <v>57</v>
      </c>
      <c r="CP330" s="21">
        <v>48</v>
      </c>
      <c r="CQ330" s="21">
        <v>0</v>
      </c>
      <c r="CR330" s="21">
        <v>6880</v>
      </c>
      <c r="CS330" s="21">
        <v>12594</v>
      </c>
      <c r="CT330" s="21">
        <v>14030</v>
      </c>
      <c r="CU330" s="21">
        <v>14918</v>
      </c>
      <c r="CV330" s="21">
        <v>11196</v>
      </c>
      <c r="CW330" s="21">
        <v>18104</v>
      </c>
      <c r="CX330" s="21">
        <v>39874</v>
      </c>
      <c r="CY330" s="21">
        <v>37848</v>
      </c>
      <c r="CZ330" s="19">
        <v>260</v>
      </c>
      <c r="DA330" t="s">
        <v>8238</v>
      </c>
      <c r="DB330" t="s">
        <v>9</v>
      </c>
      <c r="DD330">
        <v>15.060240963855421</v>
      </c>
      <c r="DE330">
        <v>12.037919446255705</v>
      </c>
      <c r="DF330">
        <v>-3.0223215175997158</v>
      </c>
    </row>
    <row r="331" spans="1:110" x14ac:dyDescent="0.25">
      <c r="A331" t="s">
        <v>49</v>
      </c>
      <c r="B331" t="s">
        <v>3203</v>
      </c>
      <c r="C331" t="s">
        <v>48</v>
      </c>
      <c r="D331" t="s">
        <v>51</v>
      </c>
      <c r="E331" s="17">
        <v>99474</v>
      </c>
      <c r="F331" s="17">
        <v>99514</v>
      </c>
      <c r="G331" s="17">
        <v>100246</v>
      </c>
      <c r="H331" s="17">
        <v>100613</v>
      </c>
      <c r="I331" s="17">
        <v>100345</v>
      </c>
      <c r="J331" s="17">
        <v>100626</v>
      </c>
      <c r="K331" s="17">
        <v>101520</v>
      </c>
      <c r="L331" s="17">
        <v>102276</v>
      </c>
      <c r="M331" s="17">
        <v>103727</v>
      </c>
      <c r="N331" s="17">
        <v>104983</v>
      </c>
      <c r="O331" s="17">
        <v>106184</v>
      </c>
      <c r="P331" s="17">
        <v>107392</v>
      </c>
      <c r="Q331" s="17">
        <v>107609</v>
      </c>
      <c r="R331" s="17">
        <v>108299</v>
      </c>
      <c r="S331" s="17">
        <v>109537</v>
      </c>
      <c r="T331" s="17">
        <v>110089</v>
      </c>
      <c r="U331" s="18">
        <v>40</v>
      </c>
      <c r="V331" s="18">
        <v>39</v>
      </c>
      <c r="W331" s="18">
        <v>56</v>
      </c>
      <c r="X331" s="18">
        <v>51</v>
      </c>
      <c r="Y331" s="18">
        <v>78</v>
      </c>
      <c r="Z331" s="18">
        <v>121</v>
      </c>
      <c r="AA331" s="18">
        <v>160</v>
      </c>
      <c r="AB331" s="18">
        <v>205</v>
      </c>
      <c r="AC331" s="18">
        <v>167</v>
      </c>
      <c r="AD331" s="18">
        <v>160</v>
      </c>
      <c r="AE331" s="18">
        <v>158</v>
      </c>
      <c r="AF331" s="18">
        <v>117</v>
      </c>
      <c r="AG331" s="18">
        <v>116</v>
      </c>
      <c r="AH331" s="18">
        <v>114</v>
      </c>
      <c r="AI331" s="18">
        <v>115</v>
      </c>
      <c r="AJ331" s="18">
        <v>107</v>
      </c>
      <c r="AK331" s="23">
        <v>4.0211512556044795</v>
      </c>
      <c r="AL331" s="23">
        <v>3.9190465663122778</v>
      </c>
      <c r="AM331" s="23">
        <v>5.5862578057977377</v>
      </c>
      <c r="AN331" s="23">
        <v>5.0689274745808195</v>
      </c>
      <c r="AO331" s="23">
        <v>7.7731825203049478</v>
      </c>
      <c r="AP331" s="23">
        <v>12.024725220122036</v>
      </c>
      <c r="AQ331" s="23">
        <v>15.760441292356187</v>
      </c>
      <c r="AR331" s="23">
        <v>20.043803042747076</v>
      </c>
      <c r="AS331" s="23">
        <v>16.099954688750277</v>
      </c>
      <c r="AT331" s="23">
        <v>15.240562757779831</v>
      </c>
      <c r="AU331" s="23">
        <v>14.879831236344458</v>
      </c>
      <c r="AV331" s="23">
        <v>10.894666269368296</v>
      </c>
      <c r="AW331" s="23">
        <v>10.779767491566691</v>
      </c>
      <c r="AX331" s="23">
        <v>10.526412986269495</v>
      </c>
      <c r="AY331" s="23">
        <v>10.498735587061907</v>
      </c>
      <c r="AZ331" s="23">
        <v>9.7194088419369784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1</v>
      </c>
      <c r="BI331" s="20">
        <v>0</v>
      </c>
      <c r="BJ331" s="20">
        <v>12</v>
      </c>
      <c r="BK331" s="20">
        <v>11</v>
      </c>
      <c r="BL331" s="20">
        <v>14</v>
      </c>
      <c r="BM331" s="20">
        <v>7</v>
      </c>
      <c r="BN331" s="20">
        <v>4</v>
      </c>
      <c r="BO331" s="20">
        <v>0</v>
      </c>
      <c r="BP331" s="20">
        <v>2</v>
      </c>
      <c r="BQ331" s="20">
        <v>18</v>
      </c>
      <c r="BR331" s="20">
        <v>16</v>
      </c>
      <c r="BS331" s="20">
        <v>13</v>
      </c>
      <c r="BT331" s="20">
        <v>6</v>
      </c>
      <c r="BU331" s="20">
        <v>3</v>
      </c>
      <c r="BV331" s="16">
        <v>4343</v>
      </c>
      <c r="BW331" s="16">
        <v>9007</v>
      </c>
      <c r="BX331" s="16">
        <v>11679</v>
      </c>
      <c r="BY331" s="16">
        <v>10837</v>
      </c>
      <c r="BZ331" s="16">
        <v>7872</v>
      </c>
      <c r="CA331" s="16">
        <v>13223</v>
      </c>
      <c r="CB331" s="16">
        <v>4417</v>
      </c>
      <c r="CC331" s="16">
        <v>7978</v>
      </c>
      <c r="CD331" s="16">
        <v>11314</v>
      </c>
      <c r="CE331" s="16">
        <v>10834</v>
      </c>
      <c r="CF331" s="16">
        <v>7678</v>
      </c>
      <c r="CG331" s="16">
        <v>10907</v>
      </c>
      <c r="CH331" s="21">
        <v>2</v>
      </c>
      <c r="CI331" s="21">
        <v>30</v>
      </c>
      <c r="CJ331" s="21">
        <v>27</v>
      </c>
      <c r="CK331" s="21">
        <v>27</v>
      </c>
      <c r="CL331" s="21">
        <v>13</v>
      </c>
      <c r="CM331" s="21">
        <v>7</v>
      </c>
      <c r="CN331" s="21">
        <v>1</v>
      </c>
      <c r="CO331" s="21">
        <v>49</v>
      </c>
      <c r="CP331" s="21">
        <v>58</v>
      </c>
      <c r="CQ331" s="21">
        <v>0</v>
      </c>
      <c r="CR331" s="21">
        <v>8760</v>
      </c>
      <c r="CS331" s="21">
        <v>16985</v>
      </c>
      <c r="CT331" s="21">
        <v>22993</v>
      </c>
      <c r="CU331" s="21">
        <v>21671</v>
      </c>
      <c r="CV331" s="21">
        <v>15550</v>
      </c>
      <c r="CW331" s="21">
        <v>24130</v>
      </c>
      <c r="CX331" s="21">
        <v>56961</v>
      </c>
      <c r="CY331" s="21">
        <v>53128</v>
      </c>
      <c r="CZ331" s="19">
        <v>328</v>
      </c>
      <c r="DA331" t="s">
        <v>8306</v>
      </c>
      <c r="DB331" t="s">
        <v>8481</v>
      </c>
      <c r="DD331">
        <v>9.2230085830447219</v>
      </c>
      <c r="DE331">
        <v>10.18240550552132</v>
      </c>
      <c r="DF331">
        <v>0.95939692247659814</v>
      </c>
    </row>
    <row r="332" spans="1:110" x14ac:dyDescent="0.25">
      <c r="A332" t="s">
        <v>487</v>
      </c>
      <c r="B332" t="s">
        <v>3167</v>
      </c>
      <c r="C332" t="s">
        <v>484</v>
      </c>
      <c r="D332" t="s">
        <v>51</v>
      </c>
      <c r="E332" s="17">
        <v>76725</v>
      </c>
      <c r="F332" s="17">
        <v>77123</v>
      </c>
      <c r="G332" s="17">
        <v>77973</v>
      </c>
      <c r="H332" s="17">
        <v>78810</v>
      </c>
      <c r="I332" s="17">
        <v>79975</v>
      </c>
      <c r="J332" s="17">
        <v>81040</v>
      </c>
      <c r="K332" s="17">
        <v>82417</v>
      </c>
      <c r="L332" s="17">
        <v>83583</v>
      </c>
      <c r="M332" s="17">
        <v>84799</v>
      </c>
      <c r="N332" s="17">
        <v>85754</v>
      </c>
      <c r="O332" s="17">
        <v>87061</v>
      </c>
      <c r="P332" s="17">
        <v>88327</v>
      </c>
      <c r="Q332" s="17">
        <v>88513</v>
      </c>
      <c r="R332" s="17">
        <v>88883</v>
      </c>
      <c r="S332" s="17">
        <v>89218</v>
      </c>
      <c r="T332" s="17">
        <v>89759</v>
      </c>
      <c r="U332" s="18">
        <v>62</v>
      </c>
      <c r="V332" s="18">
        <v>63</v>
      </c>
      <c r="W332" s="18">
        <v>61</v>
      </c>
      <c r="X332" s="18">
        <v>83</v>
      </c>
      <c r="Y332" s="18">
        <v>104</v>
      </c>
      <c r="Z332" s="18">
        <v>145</v>
      </c>
      <c r="AA332" s="18">
        <v>218</v>
      </c>
      <c r="AB332" s="18">
        <v>244</v>
      </c>
      <c r="AC332" s="18">
        <v>268</v>
      </c>
      <c r="AD332" s="18">
        <v>303</v>
      </c>
      <c r="AE332" s="18">
        <v>280</v>
      </c>
      <c r="AF332" s="18">
        <v>247</v>
      </c>
      <c r="AG332" s="18">
        <v>286</v>
      </c>
      <c r="AH332" s="18">
        <v>253</v>
      </c>
      <c r="AI332" s="18">
        <v>230</v>
      </c>
      <c r="AJ332" s="18">
        <v>160</v>
      </c>
      <c r="AK332" s="23">
        <v>8.0808080808080813</v>
      </c>
      <c r="AL332" s="23">
        <v>8.1687693684114979</v>
      </c>
      <c r="AM332" s="23">
        <v>7.8232208585023022</v>
      </c>
      <c r="AN332" s="23">
        <v>10.531658418982362</v>
      </c>
      <c r="AO332" s="23">
        <v>13.004063769928102</v>
      </c>
      <c r="AP332" s="23">
        <v>17.892398815399805</v>
      </c>
      <c r="AQ332" s="23">
        <v>26.450853586032007</v>
      </c>
      <c r="AR332" s="23">
        <v>29.192539152698515</v>
      </c>
      <c r="AS332" s="23">
        <v>31.604146275309848</v>
      </c>
      <c r="AT332" s="23">
        <v>35.33362875201157</v>
      </c>
      <c r="AU332" s="23">
        <v>32.16135812820896</v>
      </c>
      <c r="AV332" s="23">
        <v>27.964269136277697</v>
      </c>
      <c r="AW332" s="23">
        <v>32.311637838509597</v>
      </c>
      <c r="AX332" s="23">
        <v>28.464385765556969</v>
      </c>
      <c r="AY332" s="23">
        <v>25.779551211638907</v>
      </c>
      <c r="AZ332" s="23">
        <v>17.825510533762632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20">
        <v>4</v>
      </c>
      <c r="BJ332" s="20">
        <v>5</v>
      </c>
      <c r="BK332" s="20">
        <v>29</v>
      </c>
      <c r="BL332" s="20">
        <v>24</v>
      </c>
      <c r="BM332" s="20">
        <v>7</v>
      </c>
      <c r="BN332" s="20">
        <v>1</v>
      </c>
      <c r="BO332" s="20">
        <v>0</v>
      </c>
      <c r="BP332" s="20">
        <v>2</v>
      </c>
      <c r="BQ332" s="20">
        <v>22</v>
      </c>
      <c r="BR332" s="20">
        <v>25</v>
      </c>
      <c r="BS332" s="20">
        <v>28</v>
      </c>
      <c r="BT332" s="20">
        <v>8</v>
      </c>
      <c r="BU332" s="20">
        <v>5</v>
      </c>
      <c r="BV332" s="16">
        <v>3791</v>
      </c>
      <c r="BW332" s="16">
        <v>6410</v>
      </c>
      <c r="BX332" s="16">
        <v>6713</v>
      </c>
      <c r="BY332" s="16">
        <v>8209</v>
      </c>
      <c r="BZ332" s="16">
        <v>6681</v>
      </c>
      <c r="CA332" s="16">
        <v>13257</v>
      </c>
      <c r="CB332" s="16">
        <v>4509</v>
      </c>
      <c r="CC332" s="16">
        <v>7734</v>
      </c>
      <c r="CD332" s="16">
        <v>6961</v>
      </c>
      <c r="CE332" s="16">
        <v>8157</v>
      </c>
      <c r="CF332" s="16">
        <v>6326</v>
      </c>
      <c r="CG332" s="16">
        <v>11011</v>
      </c>
      <c r="CH332" s="21">
        <v>6</v>
      </c>
      <c r="CI332" s="21">
        <v>27</v>
      </c>
      <c r="CJ332" s="21">
        <v>54</v>
      </c>
      <c r="CK332" s="21">
        <v>52</v>
      </c>
      <c r="CL332" s="21">
        <v>15</v>
      </c>
      <c r="CM332" s="21">
        <v>6</v>
      </c>
      <c r="CN332" s="21">
        <v>0</v>
      </c>
      <c r="CO332" s="21">
        <v>70</v>
      </c>
      <c r="CP332" s="21">
        <v>90</v>
      </c>
      <c r="CQ332" s="21">
        <v>0</v>
      </c>
      <c r="CR332" s="21">
        <v>8300</v>
      </c>
      <c r="CS332" s="21">
        <v>14144</v>
      </c>
      <c r="CT332" s="21">
        <v>13674</v>
      </c>
      <c r="CU332" s="21">
        <v>16366</v>
      </c>
      <c r="CV332" s="21">
        <v>13007</v>
      </c>
      <c r="CW332" s="21">
        <v>24268</v>
      </c>
      <c r="CX332" s="21">
        <v>45061</v>
      </c>
      <c r="CY332" s="21">
        <v>44698</v>
      </c>
      <c r="CZ332" s="19">
        <v>155</v>
      </c>
      <c r="DA332" t="s">
        <v>8133</v>
      </c>
      <c r="DB332" t="s">
        <v>9</v>
      </c>
      <c r="DD332">
        <v>15.660655957760973</v>
      </c>
      <c r="DE332">
        <v>19.972925589756109</v>
      </c>
      <c r="DF332">
        <v>4.3122696319951359</v>
      </c>
    </row>
    <row r="333" spans="1:110" x14ac:dyDescent="0.25">
      <c r="A333" t="s">
        <v>1358</v>
      </c>
      <c r="B333" t="s">
        <v>3219</v>
      </c>
      <c r="C333" t="s">
        <v>3363</v>
      </c>
      <c r="D333" t="s">
        <v>199</v>
      </c>
      <c r="E333" s="17">
        <v>135362</v>
      </c>
      <c r="F333" s="17">
        <v>135570</v>
      </c>
      <c r="G333" s="17">
        <v>135557</v>
      </c>
      <c r="H333" s="17">
        <v>135889</v>
      </c>
      <c r="I333" s="17">
        <v>135935</v>
      </c>
      <c r="J333" s="17">
        <v>136124</v>
      </c>
      <c r="K333" s="17">
        <v>136557</v>
      </c>
      <c r="L333" s="17">
        <v>136698</v>
      </c>
      <c r="M333" s="17">
        <v>137259</v>
      </c>
      <c r="N333" s="17">
        <v>137955</v>
      </c>
      <c r="O333" s="17">
        <v>138445</v>
      </c>
      <c r="P333" s="17">
        <v>139036</v>
      </c>
      <c r="Q333" s="17">
        <v>139707</v>
      </c>
      <c r="R333" s="17">
        <v>139950</v>
      </c>
      <c r="S333" s="17">
        <v>140774</v>
      </c>
      <c r="T333" s="17">
        <v>141333</v>
      </c>
      <c r="U333" s="18">
        <v>93</v>
      </c>
      <c r="V333" s="18">
        <v>68</v>
      </c>
      <c r="W333" s="18">
        <v>120</v>
      </c>
      <c r="X333" s="18">
        <v>145</v>
      </c>
      <c r="Y333" s="18">
        <v>154</v>
      </c>
      <c r="Z333" s="18">
        <v>224</v>
      </c>
      <c r="AA333" s="18">
        <v>384</v>
      </c>
      <c r="AB333" s="18">
        <v>351</v>
      </c>
      <c r="AC333" s="18">
        <v>424</v>
      </c>
      <c r="AD333" s="18">
        <v>546</v>
      </c>
      <c r="AE333" s="18">
        <v>460</v>
      </c>
      <c r="AF333" s="18">
        <v>432</v>
      </c>
      <c r="AG333" s="18">
        <v>422</v>
      </c>
      <c r="AH333" s="18">
        <v>422</v>
      </c>
      <c r="AI333" s="18">
        <v>391</v>
      </c>
      <c r="AJ333" s="18">
        <v>345</v>
      </c>
      <c r="AK333" s="23">
        <v>6.8704658619110237</v>
      </c>
      <c r="AL333" s="23">
        <v>5.0158589658479018</v>
      </c>
      <c r="AM333" s="23">
        <v>8.8523646879172606</v>
      </c>
      <c r="AN333" s="23">
        <v>10.670473695442604</v>
      </c>
      <c r="AO333" s="23">
        <v>11.328943980578954</v>
      </c>
      <c r="AP333" s="23">
        <v>16.455584614028385</v>
      </c>
      <c r="AQ333" s="23">
        <v>28.120125661811549</v>
      </c>
      <c r="AR333" s="23">
        <v>25.677039898169685</v>
      </c>
      <c r="AS333" s="23">
        <v>30.890506269169965</v>
      </c>
      <c r="AT333" s="23">
        <v>39.578123301076438</v>
      </c>
      <c r="AU333" s="23">
        <v>33.226190906136011</v>
      </c>
      <c r="AV333" s="23">
        <v>31.071089501999481</v>
      </c>
      <c r="AW333" s="23">
        <v>30.206074140880556</v>
      </c>
      <c r="AX333" s="23">
        <v>30.153626295105393</v>
      </c>
      <c r="AY333" s="23">
        <v>27.775015272706607</v>
      </c>
      <c r="AZ333" s="23">
        <v>24.410434930271062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7</v>
      </c>
      <c r="BJ333" s="20">
        <v>30</v>
      </c>
      <c r="BK333" s="20">
        <v>43</v>
      </c>
      <c r="BL333" s="20">
        <v>52</v>
      </c>
      <c r="BM333" s="20">
        <v>19</v>
      </c>
      <c r="BN333" s="20">
        <v>12</v>
      </c>
      <c r="BO333" s="20">
        <v>0</v>
      </c>
      <c r="BP333" s="20">
        <v>7</v>
      </c>
      <c r="BQ333" s="20">
        <v>34</v>
      </c>
      <c r="BR333" s="20">
        <v>52</v>
      </c>
      <c r="BS333" s="20">
        <v>45</v>
      </c>
      <c r="BT333" s="20">
        <v>33</v>
      </c>
      <c r="BU333" s="20">
        <v>11</v>
      </c>
      <c r="BV333" s="16">
        <v>6986</v>
      </c>
      <c r="BW333" s="16">
        <v>11292</v>
      </c>
      <c r="BX333" s="16">
        <v>11033</v>
      </c>
      <c r="BY333" s="16">
        <v>13080</v>
      </c>
      <c r="BZ333" s="16">
        <v>11092</v>
      </c>
      <c r="CA333" s="16">
        <v>19266</v>
      </c>
      <c r="CB333" s="16">
        <v>7187</v>
      </c>
      <c r="CC333" s="16">
        <v>10743</v>
      </c>
      <c r="CD333" s="16">
        <v>10728</v>
      </c>
      <c r="CE333" s="16">
        <v>12838</v>
      </c>
      <c r="CF333" s="16">
        <v>10970</v>
      </c>
      <c r="CG333" s="16">
        <v>16118</v>
      </c>
      <c r="CH333" s="21">
        <v>14</v>
      </c>
      <c r="CI333" s="21">
        <v>64</v>
      </c>
      <c r="CJ333" s="21">
        <v>95</v>
      </c>
      <c r="CK333" s="21">
        <v>97</v>
      </c>
      <c r="CL333" s="21">
        <v>52</v>
      </c>
      <c r="CM333" s="21">
        <v>23</v>
      </c>
      <c r="CN333" s="21">
        <v>0</v>
      </c>
      <c r="CO333" s="21">
        <v>163</v>
      </c>
      <c r="CP333" s="21">
        <v>182</v>
      </c>
      <c r="CQ333" s="21">
        <v>0</v>
      </c>
      <c r="CR333" s="21">
        <v>14173</v>
      </c>
      <c r="CS333" s="21">
        <v>22035</v>
      </c>
      <c r="CT333" s="21">
        <v>21761</v>
      </c>
      <c r="CU333" s="21">
        <v>25918</v>
      </c>
      <c r="CV333" s="21">
        <v>22062</v>
      </c>
      <c r="CW333" s="21">
        <v>35384</v>
      </c>
      <c r="CX333" s="21">
        <v>72749</v>
      </c>
      <c r="CY333" s="21">
        <v>68584</v>
      </c>
      <c r="CZ333" s="19">
        <v>41</v>
      </c>
      <c r="DA333" t="s">
        <v>8029</v>
      </c>
      <c r="DB333" t="s">
        <v>8480</v>
      </c>
      <c r="DD333">
        <v>23.766476146039896</v>
      </c>
      <c r="DE333">
        <v>25.017526014103289</v>
      </c>
      <c r="DF333">
        <v>1.2510498680633937</v>
      </c>
    </row>
    <row r="334" spans="1:110" x14ac:dyDescent="0.25">
      <c r="A334" t="s">
        <v>2458</v>
      </c>
      <c r="B334" t="s">
        <v>3159</v>
      </c>
      <c r="C334" t="s">
        <v>140</v>
      </c>
      <c r="D334" t="s">
        <v>70</v>
      </c>
      <c r="E334" s="17">
        <v>95577</v>
      </c>
      <c r="F334" s="17">
        <v>95648</v>
      </c>
      <c r="G334" s="17">
        <v>96393</v>
      </c>
      <c r="H334" s="17">
        <v>97453</v>
      </c>
      <c r="I334" s="17">
        <v>98265</v>
      </c>
      <c r="J334" s="17">
        <v>99401</v>
      </c>
      <c r="K334" s="17">
        <v>100684</v>
      </c>
      <c r="L334" s="17">
        <v>101911</v>
      </c>
      <c r="M334" s="17">
        <v>102994</v>
      </c>
      <c r="N334" s="17">
        <v>103669</v>
      </c>
      <c r="O334" s="17">
        <v>104622</v>
      </c>
      <c r="P334" s="17">
        <v>105607</v>
      </c>
      <c r="Q334" s="17">
        <v>106506</v>
      </c>
      <c r="R334" s="17">
        <v>106915</v>
      </c>
      <c r="S334" s="17">
        <v>107128</v>
      </c>
      <c r="T334" s="17">
        <v>107393</v>
      </c>
      <c r="U334" s="18">
        <v>61</v>
      </c>
      <c r="V334" s="18">
        <v>50</v>
      </c>
      <c r="W334" s="18">
        <v>69</v>
      </c>
      <c r="X334" s="18">
        <v>64</v>
      </c>
      <c r="Y334" s="18">
        <v>83</v>
      </c>
      <c r="Z334" s="18">
        <v>139</v>
      </c>
      <c r="AA334" s="18">
        <v>201</v>
      </c>
      <c r="AB334" s="18">
        <v>226</v>
      </c>
      <c r="AC334" s="18">
        <v>222</v>
      </c>
      <c r="AD334" s="18">
        <v>299</v>
      </c>
      <c r="AE334" s="18">
        <v>285</v>
      </c>
      <c r="AF334" s="18">
        <v>243</v>
      </c>
      <c r="AG334" s="18">
        <v>252</v>
      </c>
      <c r="AH334" s="18">
        <v>190</v>
      </c>
      <c r="AI334" s="18">
        <v>218</v>
      </c>
      <c r="AJ334" s="18">
        <v>201</v>
      </c>
      <c r="AK334" s="23">
        <v>6.3822886259246472</v>
      </c>
      <c r="AL334" s="23">
        <v>5.2275008364001341</v>
      </c>
      <c r="AM334" s="23">
        <v>7.1581961345740872</v>
      </c>
      <c r="AN334" s="23">
        <v>6.567268324217828</v>
      </c>
      <c r="AO334" s="23">
        <v>8.446547600875185</v>
      </c>
      <c r="AP334" s="23">
        <v>13.983762738805446</v>
      </c>
      <c r="AQ334" s="23">
        <v>19.963450001986409</v>
      </c>
      <c r="AR334" s="23">
        <v>22.176212577641277</v>
      </c>
      <c r="AS334" s="23">
        <v>21.554653669145772</v>
      </c>
      <c r="AT334" s="23">
        <v>28.841794557678767</v>
      </c>
      <c r="AU334" s="23">
        <v>27.240924470952571</v>
      </c>
      <c r="AV334" s="23">
        <v>23.009838362987303</v>
      </c>
      <c r="AW334" s="23">
        <v>23.660638837248605</v>
      </c>
      <c r="AX334" s="23">
        <v>17.771126595893936</v>
      </c>
      <c r="AY334" s="23">
        <v>20.349488462400121</v>
      </c>
      <c r="AZ334" s="23">
        <v>18.716303669699144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20">
        <v>4</v>
      </c>
      <c r="BJ334" s="20">
        <v>22</v>
      </c>
      <c r="BK334" s="20">
        <v>26</v>
      </c>
      <c r="BL334" s="20">
        <v>26</v>
      </c>
      <c r="BM334" s="20">
        <v>9</v>
      </c>
      <c r="BN334" s="20">
        <v>7</v>
      </c>
      <c r="BO334" s="20">
        <v>0</v>
      </c>
      <c r="BP334" s="20">
        <v>9</v>
      </c>
      <c r="BQ334" s="20">
        <v>32</v>
      </c>
      <c r="BR334" s="20">
        <v>29</v>
      </c>
      <c r="BS334" s="20">
        <v>24</v>
      </c>
      <c r="BT334" s="20">
        <v>9</v>
      </c>
      <c r="BU334" s="20">
        <v>4</v>
      </c>
      <c r="BV334" s="16">
        <v>4628</v>
      </c>
      <c r="BW334" s="16">
        <v>7154</v>
      </c>
      <c r="BX334" s="16">
        <v>8087</v>
      </c>
      <c r="BY334" s="16">
        <v>10065</v>
      </c>
      <c r="BZ334" s="16">
        <v>8521</v>
      </c>
      <c r="CA334" s="16">
        <v>15290</v>
      </c>
      <c r="CB334" s="16">
        <v>6103</v>
      </c>
      <c r="CC334" s="16">
        <v>7817</v>
      </c>
      <c r="CD334" s="16">
        <v>7947</v>
      </c>
      <c r="CE334" s="16">
        <v>10116</v>
      </c>
      <c r="CF334" s="16">
        <v>8394</v>
      </c>
      <c r="CG334" s="16">
        <v>13271</v>
      </c>
      <c r="CH334" s="21">
        <v>13</v>
      </c>
      <c r="CI334" s="21">
        <v>54</v>
      </c>
      <c r="CJ334" s="21">
        <v>55</v>
      </c>
      <c r="CK334" s="21">
        <v>50</v>
      </c>
      <c r="CL334" s="21">
        <v>18</v>
      </c>
      <c r="CM334" s="21">
        <v>11</v>
      </c>
      <c r="CN334" s="21">
        <v>0</v>
      </c>
      <c r="CO334" s="21">
        <v>94</v>
      </c>
      <c r="CP334" s="21">
        <v>107</v>
      </c>
      <c r="CQ334" s="21">
        <v>0</v>
      </c>
      <c r="CR334" s="21">
        <v>10731</v>
      </c>
      <c r="CS334" s="21">
        <v>14971</v>
      </c>
      <c r="CT334" s="21">
        <v>16034</v>
      </c>
      <c r="CU334" s="21">
        <v>20181</v>
      </c>
      <c r="CV334" s="21">
        <v>16915</v>
      </c>
      <c r="CW334" s="21">
        <v>28561</v>
      </c>
      <c r="CX334" s="21">
        <v>53745</v>
      </c>
      <c r="CY334" s="21">
        <v>53648</v>
      </c>
      <c r="CZ334" s="19">
        <v>135</v>
      </c>
      <c r="DA334" t="s">
        <v>8113</v>
      </c>
      <c r="DB334" t="s">
        <v>9</v>
      </c>
      <c r="DD334">
        <v>17.521622427676707</v>
      </c>
      <c r="DE334">
        <v>19.908828728253791</v>
      </c>
      <c r="DF334">
        <v>2.3872063005770841</v>
      </c>
    </row>
    <row r="335" spans="1:110" x14ac:dyDescent="0.25">
      <c r="A335" t="s">
        <v>717</v>
      </c>
      <c r="B335" t="s">
        <v>3160</v>
      </c>
      <c r="C335" t="s">
        <v>140</v>
      </c>
      <c r="D335" t="s">
        <v>70</v>
      </c>
      <c r="E335" s="17">
        <v>74335</v>
      </c>
      <c r="F335" s="17">
        <v>74920</v>
      </c>
      <c r="G335" s="17">
        <v>75324</v>
      </c>
      <c r="H335" s="17">
        <v>75460</v>
      </c>
      <c r="I335" s="17">
        <v>75704</v>
      </c>
      <c r="J335" s="17">
        <v>76150</v>
      </c>
      <c r="K335" s="17">
        <v>76750</v>
      </c>
      <c r="L335" s="17">
        <v>77356</v>
      </c>
      <c r="M335" s="17">
        <v>77785</v>
      </c>
      <c r="N335" s="17">
        <v>78224</v>
      </c>
      <c r="O335" s="17">
        <v>78526</v>
      </c>
      <c r="P335" s="17">
        <v>78814</v>
      </c>
      <c r="Q335" s="17">
        <v>78925</v>
      </c>
      <c r="R335" s="17">
        <v>79167</v>
      </c>
      <c r="S335" s="17">
        <v>79596</v>
      </c>
      <c r="T335" s="17">
        <v>79714</v>
      </c>
      <c r="U335" s="18">
        <v>37</v>
      </c>
      <c r="V335" s="18">
        <v>43</v>
      </c>
      <c r="W335" s="18">
        <v>55</v>
      </c>
      <c r="X335" s="18">
        <v>44</v>
      </c>
      <c r="Y335" s="18">
        <v>86</v>
      </c>
      <c r="Z335" s="18">
        <v>83</v>
      </c>
      <c r="AA335" s="18">
        <v>133</v>
      </c>
      <c r="AB335" s="18">
        <v>135</v>
      </c>
      <c r="AC335" s="18">
        <v>157</v>
      </c>
      <c r="AD335" s="18">
        <v>229</v>
      </c>
      <c r="AE335" s="18">
        <v>240</v>
      </c>
      <c r="AF335" s="18">
        <v>168</v>
      </c>
      <c r="AG335" s="18">
        <v>199</v>
      </c>
      <c r="AH335" s="18">
        <v>187</v>
      </c>
      <c r="AI335" s="18">
        <v>161</v>
      </c>
      <c r="AJ335" s="18">
        <v>137</v>
      </c>
      <c r="AK335" s="23">
        <v>4.9774668729400684</v>
      </c>
      <c r="AL335" s="23">
        <v>5.739455419113721</v>
      </c>
      <c r="AM335" s="23">
        <v>7.3017896022516062</v>
      </c>
      <c r="AN335" s="23">
        <v>5.8309037900874632</v>
      </c>
      <c r="AO335" s="23">
        <v>11.360033815914615</v>
      </c>
      <c r="AP335" s="23">
        <v>10.899540380827315</v>
      </c>
      <c r="AQ335" s="23">
        <v>17.32899022801303</v>
      </c>
      <c r="AR335" s="23">
        <v>17.451781374424737</v>
      </c>
      <c r="AS335" s="23">
        <v>20.183840071993316</v>
      </c>
      <c r="AT335" s="23">
        <v>29.2749028431172</v>
      </c>
      <c r="AU335" s="23">
        <v>30.563125588976902</v>
      </c>
      <c r="AV335" s="23">
        <v>21.316009845966452</v>
      </c>
      <c r="AW335" s="23">
        <v>25.213810579664237</v>
      </c>
      <c r="AX335" s="23">
        <v>23.620953174933998</v>
      </c>
      <c r="AY335" s="23">
        <v>20.227147092818733</v>
      </c>
      <c r="AZ335" s="23">
        <v>17.186441528464258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2</v>
      </c>
      <c r="BI335" s="20">
        <v>2</v>
      </c>
      <c r="BJ335" s="20">
        <v>11</v>
      </c>
      <c r="BK335" s="20">
        <v>20</v>
      </c>
      <c r="BL335" s="20">
        <v>20</v>
      </c>
      <c r="BM335" s="20">
        <v>13</v>
      </c>
      <c r="BN335" s="20">
        <v>6</v>
      </c>
      <c r="BO335" s="20">
        <v>1</v>
      </c>
      <c r="BP335" s="20">
        <v>8</v>
      </c>
      <c r="BQ335" s="20">
        <v>9</v>
      </c>
      <c r="BR335" s="20">
        <v>23</v>
      </c>
      <c r="BS335" s="20">
        <v>16</v>
      </c>
      <c r="BT335" s="20">
        <v>5</v>
      </c>
      <c r="BU335" s="20">
        <v>1</v>
      </c>
      <c r="BV335" s="16">
        <v>3307</v>
      </c>
      <c r="BW335" s="16">
        <v>4555</v>
      </c>
      <c r="BX335" s="16">
        <v>5811</v>
      </c>
      <c r="BY335" s="16">
        <v>7838</v>
      </c>
      <c r="BZ335" s="16">
        <v>6785</v>
      </c>
      <c r="CA335" s="16">
        <v>12441</v>
      </c>
      <c r="CB335" s="16">
        <v>3477</v>
      </c>
      <c r="CC335" s="16">
        <v>4640</v>
      </c>
      <c r="CD335" s="16">
        <v>5598</v>
      </c>
      <c r="CE335" s="16">
        <v>7689</v>
      </c>
      <c r="CF335" s="16">
        <v>6627</v>
      </c>
      <c r="CG335" s="16">
        <v>10946</v>
      </c>
      <c r="CH335" s="21">
        <v>10</v>
      </c>
      <c r="CI335" s="21">
        <v>20</v>
      </c>
      <c r="CJ335" s="21">
        <v>43</v>
      </c>
      <c r="CK335" s="21">
        <v>36</v>
      </c>
      <c r="CL335" s="21">
        <v>18</v>
      </c>
      <c r="CM335" s="21">
        <v>7</v>
      </c>
      <c r="CN335" s="21">
        <v>3</v>
      </c>
      <c r="CO335" s="21">
        <v>74</v>
      </c>
      <c r="CP335" s="21">
        <v>63</v>
      </c>
      <c r="CQ335" s="21">
        <v>0</v>
      </c>
      <c r="CR335" s="21">
        <v>6784</v>
      </c>
      <c r="CS335" s="21">
        <v>9195</v>
      </c>
      <c r="CT335" s="21">
        <v>11409</v>
      </c>
      <c r="CU335" s="21">
        <v>15527</v>
      </c>
      <c r="CV335" s="21">
        <v>13412</v>
      </c>
      <c r="CW335" s="21">
        <v>23387</v>
      </c>
      <c r="CX335" s="21">
        <v>40737</v>
      </c>
      <c r="CY335" s="21">
        <v>38977</v>
      </c>
      <c r="CZ335" s="19">
        <v>170</v>
      </c>
      <c r="DA335" t="s">
        <v>8148</v>
      </c>
      <c r="DB335" t="s">
        <v>9</v>
      </c>
      <c r="DD335">
        <v>18.985555584062396</v>
      </c>
      <c r="DE335">
        <v>15.465056336990942</v>
      </c>
      <c r="DF335">
        <v>-3.520499247071454</v>
      </c>
    </row>
    <row r="336" spans="1:110" x14ac:dyDescent="0.25">
      <c r="A336" t="s">
        <v>2307</v>
      </c>
      <c r="B336" t="s">
        <v>3206</v>
      </c>
      <c r="C336" t="s">
        <v>48</v>
      </c>
      <c r="D336" t="s">
        <v>51</v>
      </c>
      <c r="E336" s="17">
        <v>58991</v>
      </c>
      <c r="F336" s="17">
        <v>59682</v>
      </c>
      <c r="G336" s="17">
        <v>60175</v>
      </c>
      <c r="H336" s="17">
        <v>60527</v>
      </c>
      <c r="I336" s="17">
        <v>60413</v>
      </c>
      <c r="J336" s="17">
        <v>60866</v>
      </c>
      <c r="K336" s="17">
        <v>61084</v>
      </c>
      <c r="L336" s="17">
        <v>61584</v>
      </c>
      <c r="M336" s="17">
        <v>62507</v>
      </c>
      <c r="N336" s="17">
        <v>63142</v>
      </c>
      <c r="O336" s="17">
        <v>63698</v>
      </c>
      <c r="P336" s="17">
        <v>64778</v>
      </c>
      <c r="Q336" s="17">
        <v>65325</v>
      </c>
      <c r="R336" s="17">
        <v>65952</v>
      </c>
      <c r="S336" s="17">
        <v>66473</v>
      </c>
      <c r="T336" s="17">
        <v>66832</v>
      </c>
      <c r="U336" s="18">
        <v>37</v>
      </c>
      <c r="V336" s="18">
        <v>47</v>
      </c>
      <c r="W336" s="18">
        <v>52</v>
      </c>
      <c r="X336" s="18">
        <v>74</v>
      </c>
      <c r="Y336" s="18">
        <v>80</v>
      </c>
      <c r="Z336" s="18">
        <v>127</v>
      </c>
      <c r="AA336" s="18">
        <v>240</v>
      </c>
      <c r="AB336" s="18">
        <v>217</v>
      </c>
      <c r="AC336" s="18">
        <v>205</v>
      </c>
      <c r="AD336" s="18">
        <v>223</v>
      </c>
      <c r="AE336" s="18">
        <v>202</v>
      </c>
      <c r="AF336" s="18">
        <v>182</v>
      </c>
      <c r="AG336" s="18">
        <v>175</v>
      </c>
      <c r="AH336" s="18">
        <v>159</v>
      </c>
      <c r="AI336" s="18">
        <v>152</v>
      </c>
      <c r="AJ336" s="18">
        <v>130</v>
      </c>
      <c r="AK336" s="23">
        <v>6.2721432082860096</v>
      </c>
      <c r="AL336" s="23">
        <v>7.8750712107503098</v>
      </c>
      <c r="AM336" s="23">
        <v>8.6414624013294556</v>
      </c>
      <c r="AN336" s="23">
        <v>12.225948750144562</v>
      </c>
      <c r="AO336" s="23">
        <v>13.242182973863242</v>
      </c>
      <c r="AP336" s="23">
        <v>20.865507836887588</v>
      </c>
      <c r="AQ336" s="23">
        <v>39.290157815467225</v>
      </c>
      <c r="AR336" s="23">
        <v>35.236425045466355</v>
      </c>
      <c r="AS336" s="23">
        <v>32.796326811397122</v>
      </c>
      <c r="AT336" s="23">
        <v>35.317221500744353</v>
      </c>
      <c r="AU336" s="23">
        <v>31.712141668498226</v>
      </c>
      <c r="AV336" s="23">
        <v>28.095958504430516</v>
      </c>
      <c r="AW336" s="23">
        <v>26.789131266743205</v>
      </c>
      <c r="AX336" s="23">
        <v>24.108442503639012</v>
      </c>
      <c r="AY336" s="23">
        <v>22.866426970348861</v>
      </c>
      <c r="AZ336" s="23">
        <v>19.451759636102466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 s="20">
        <v>3</v>
      </c>
      <c r="BJ336" s="20">
        <v>17</v>
      </c>
      <c r="BK336" s="20">
        <v>16</v>
      </c>
      <c r="BL336" s="20">
        <v>13</v>
      </c>
      <c r="BM336" s="20">
        <v>12</v>
      </c>
      <c r="BN336" s="20">
        <v>4</v>
      </c>
      <c r="BO336" s="20">
        <v>0</v>
      </c>
      <c r="BP336" s="20">
        <v>4</v>
      </c>
      <c r="BQ336" s="20">
        <v>22</v>
      </c>
      <c r="BR336" s="20">
        <v>16</v>
      </c>
      <c r="BS336" s="20">
        <v>11</v>
      </c>
      <c r="BT336" s="20">
        <v>8</v>
      </c>
      <c r="BU336" s="20">
        <v>4</v>
      </c>
      <c r="BV336" s="16">
        <v>3424</v>
      </c>
      <c r="BW336" s="16">
        <v>6669</v>
      </c>
      <c r="BX336" s="16">
        <v>5822</v>
      </c>
      <c r="BY336" s="16">
        <v>6527</v>
      </c>
      <c r="BZ336" s="16">
        <v>4663</v>
      </c>
      <c r="CA336" s="16">
        <v>7324</v>
      </c>
      <c r="CB336" s="16">
        <v>3622</v>
      </c>
      <c r="CC336" s="16">
        <v>6229</v>
      </c>
      <c r="CD336" s="16">
        <v>5577</v>
      </c>
      <c r="CE336" s="16">
        <v>6353</v>
      </c>
      <c r="CF336" s="16">
        <v>4854</v>
      </c>
      <c r="CG336" s="16">
        <v>5768</v>
      </c>
      <c r="CH336" s="21">
        <v>7</v>
      </c>
      <c r="CI336" s="21">
        <v>39</v>
      </c>
      <c r="CJ336" s="21">
        <v>32</v>
      </c>
      <c r="CK336" s="21">
        <v>24</v>
      </c>
      <c r="CL336" s="21">
        <v>20</v>
      </c>
      <c r="CM336" s="21">
        <v>8</v>
      </c>
      <c r="CN336" s="21">
        <v>0</v>
      </c>
      <c r="CO336" s="21">
        <v>65</v>
      </c>
      <c r="CP336" s="21">
        <v>65</v>
      </c>
      <c r="CQ336" s="21">
        <v>0</v>
      </c>
      <c r="CR336" s="21">
        <v>7046</v>
      </c>
      <c r="CS336" s="21">
        <v>12898</v>
      </c>
      <c r="CT336" s="21">
        <v>11399</v>
      </c>
      <c r="CU336" s="21">
        <v>12880</v>
      </c>
      <c r="CV336" s="21">
        <v>9517</v>
      </c>
      <c r="CW336" s="21">
        <v>13092</v>
      </c>
      <c r="CX336" s="21">
        <v>34429</v>
      </c>
      <c r="CY336" s="21">
        <v>32403</v>
      </c>
      <c r="CZ336" s="19">
        <v>118</v>
      </c>
      <c r="DA336" t="s">
        <v>8096</v>
      </c>
      <c r="DB336" t="s">
        <v>9</v>
      </c>
      <c r="DD336">
        <v>20.059870999598804</v>
      </c>
      <c r="DE336">
        <v>18.879433036103286</v>
      </c>
      <c r="DF336">
        <v>-1.1804379634955176</v>
      </c>
    </row>
    <row r="337" spans="1:110" x14ac:dyDescent="0.25">
      <c r="A337" t="s">
        <v>1595</v>
      </c>
      <c r="B337" t="s">
        <v>3213</v>
      </c>
      <c r="C337" t="s">
        <v>3362</v>
      </c>
      <c r="D337" t="s">
        <v>199</v>
      </c>
      <c r="E337" s="17">
        <v>219337</v>
      </c>
      <c r="F337" s="17">
        <v>219654</v>
      </c>
      <c r="G337" s="17">
        <v>219290</v>
      </c>
      <c r="H337" s="17">
        <v>219542</v>
      </c>
      <c r="I337" s="17">
        <v>219460</v>
      </c>
      <c r="J337" s="17">
        <v>218966</v>
      </c>
      <c r="K337" s="17">
        <v>219161</v>
      </c>
      <c r="L337" s="17">
        <v>219745</v>
      </c>
      <c r="M337" s="17">
        <v>220551</v>
      </c>
      <c r="N337" s="17">
        <v>221650</v>
      </c>
      <c r="O337" s="17">
        <v>222230</v>
      </c>
      <c r="P337" s="17">
        <v>222699</v>
      </c>
      <c r="Q337" s="17">
        <v>223209</v>
      </c>
      <c r="R337" s="17">
        <v>224011</v>
      </c>
      <c r="S337" s="17">
        <v>225248</v>
      </c>
      <c r="T337" s="17">
        <v>226868</v>
      </c>
      <c r="U337" s="18">
        <v>140</v>
      </c>
      <c r="V337" s="18">
        <v>114</v>
      </c>
      <c r="W337" s="18">
        <v>111</v>
      </c>
      <c r="X337" s="18">
        <v>135</v>
      </c>
      <c r="Y337" s="18">
        <v>178</v>
      </c>
      <c r="Z337" s="18">
        <v>279</v>
      </c>
      <c r="AA337" s="18">
        <v>402</v>
      </c>
      <c r="AB337" s="18">
        <v>444</v>
      </c>
      <c r="AC337" s="18">
        <v>462</v>
      </c>
      <c r="AD337" s="18">
        <v>525</v>
      </c>
      <c r="AE337" s="18">
        <v>544</v>
      </c>
      <c r="AF337" s="18">
        <v>565</v>
      </c>
      <c r="AG337" s="18">
        <v>542</v>
      </c>
      <c r="AH337" s="18">
        <v>524</v>
      </c>
      <c r="AI337" s="18">
        <v>532</v>
      </c>
      <c r="AJ337" s="18">
        <v>426</v>
      </c>
      <c r="AK337" s="23">
        <v>6.3828720188568271</v>
      </c>
      <c r="AL337" s="23">
        <v>5.1899806058619466</v>
      </c>
      <c r="AM337" s="23">
        <v>5.0617903233161563</v>
      </c>
      <c r="AN337" s="23">
        <v>6.1491650800302446</v>
      </c>
      <c r="AO337" s="23">
        <v>8.1108174610407371</v>
      </c>
      <c r="AP337" s="23">
        <v>12.741704191518318</v>
      </c>
      <c r="AQ337" s="23">
        <v>18.342679582589966</v>
      </c>
      <c r="AR337" s="23">
        <v>20.205237889371769</v>
      </c>
      <c r="AS337" s="23">
        <v>20.947535944067361</v>
      </c>
      <c r="AT337" s="23">
        <v>23.685991427926911</v>
      </c>
      <c r="AU337" s="23">
        <v>24.479143229986949</v>
      </c>
      <c r="AV337" s="23">
        <v>25.370567447541301</v>
      </c>
      <c r="AW337" s="23">
        <v>24.282175001904047</v>
      </c>
      <c r="AX337" s="23">
        <v>23.391708442888962</v>
      </c>
      <c r="AY337" s="23">
        <v>23.618411706208267</v>
      </c>
      <c r="AZ337" s="23">
        <v>18.777438863127458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3</v>
      </c>
      <c r="BI337" s="20">
        <v>4</v>
      </c>
      <c r="BJ337" s="20">
        <v>42</v>
      </c>
      <c r="BK337" s="20">
        <v>51</v>
      </c>
      <c r="BL337" s="20">
        <v>53</v>
      </c>
      <c r="BM337" s="20">
        <v>24</v>
      </c>
      <c r="BN337" s="20">
        <v>12</v>
      </c>
      <c r="BO337" s="20">
        <v>1</v>
      </c>
      <c r="BP337" s="20">
        <v>16</v>
      </c>
      <c r="BQ337" s="20">
        <v>56</v>
      </c>
      <c r="BR337" s="20">
        <v>69</v>
      </c>
      <c r="BS337" s="20">
        <v>51</v>
      </c>
      <c r="BT337" s="20">
        <v>32</v>
      </c>
      <c r="BU337" s="20">
        <v>12</v>
      </c>
      <c r="BV337" s="16">
        <v>10039</v>
      </c>
      <c r="BW337" s="16">
        <v>17891</v>
      </c>
      <c r="BX337" s="16">
        <v>19132</v>
      </c>
      <c r="BY337" s="16">
        <v>21840</v>
      </c>
      <c r="BZ337" s="16">
        <v>17412</v>
      </c>
      <c r="CA337" s="16">
        <v>30946</v>
      </c>
      <c r="CB337" s="16">
        <v>10621</v>
      </c>
      <c r="CC337" s="16">
        <v>16426</v>
      </c>
      <c r="CD337" s="16">
        <v>18416</v>
      </c>
      <c r="CE337" s="16">
        <v>21017</v>
      </c>
      <c r="CF337" s="16">
        <v>17600</v>
      </c>
      <c r="CG337" s="16">
        <v>25528</v>
      </c>
      <c r="CH337" s="21">
        <v>20</v>
      </c>
      <c r="CI337" s="21">
        <v>98</v>
      </c>
      <c r="CJ337" s="21">
        <v>120</v>
      </c>
      <c r="CK337" s="21">
        <v>104</v>
      </c>
      <c r="CL337" s="21">
        <v>56</v>
      </c>
      <c r="CM337" s="21">
        <v>24</v>
      </c>
      <c r="CN337" s="21">
        <v>4</v>
      </c>
      <c r="CO337" s="21">
        <v>189</v>
      </c>
      <c r="CP337" s="21">
        <v>237</v>
      </c>
      <c r="CQ337" s="21">
        <v>0</v>
      </c>
      <c r="CR337" s="21">
        <v>20660</v>
      </c>
      <c r="CS337" s="21">
        <v>34317</v>
      </c>
      <c r="CT337" s="21">
        <v>37548</v>
      </c>
      <c r="CU337" s="21">
        <v>42857</v>
      </c>
      <c r="CV337" s="21">
        <v>35012</v>
      </c>
      <c r="CW337" s="21">
        <v>56474</v>
      </c>
      <c r="CX337" s="21">
        <v>117260</v>
      </c>
      <c r="CY337" s="21">
        <v>109608</v>
      </c>
      <c r="CZ337" s="19">
        <v>131</v>
      </c>
      <c r="DA337" t="s">
        <v>8109</v>
      </c>
      <c r="DB337" t="s">
        <v>9</v>
      </c>
      <c r="DD337">
        <v>17.243266914823735</v>
      </c>
      <c r="DE337">
        <v>20.211495821251916</v>
      </c>
      <c r="DF337">
        <v>2.9682289064281804</v>
      </c>
    </row>
    <row r="338" spans="1:110" x14ac:dyDescent="0.25">
      <c r="A338" t="s">
        <v>822</v>
      </c>
      <c r="B338" t="s">
        <v>2926</v>
      </c>
      <c r="C338" t="s">
        <v>58</v>
      </c>
      <c r="D338" t="s">
        <v>457</v>
      </c>
      <c r="E338" s="17">
        <v>137691</v>
      </c>
      <c r="F338" s="17">
        <v>139033</v>
      </c>
      <c r="G338" s="17">
        <v>140482</v>
      </c>
      <c r="H338" s="17">
        <v>141749</v>
      </c>
      <c r="I338" s="17">
        <v>142333</v>
      </c>
      <c r="J338" s="17">
        <v>143404</v>
      </c>
      <c r="K338" s="17">
        <v>144494</v>
      </c>
      <c r="L338" s="17">
        <v>145248</v>
      </c>
      <c r="M338" s="17">
        <v>146337</v>
      </c>
      <c r="N338" s="17">
        <v>147475</v>
      </c>
      <c r="O338" s="17">
        <v>148679</v>
      </c>
      <c r="P338" s="17">
        <v>149545</v>
      </c>
      <c r="Q338" s="17">
        <v>150283</v>
      </c>
      <c r="R338" s="17">
        <v>150920</v>
      </c>
      <c r="S338" s="17">
        <v>151654</v>
      </c>
      <c r="T338" s="17">
        <v>152058</v>
      </c>
      <c r="U338" s="18">
        <v>104</v>
      </c>
      <c r="V338" s="18">
        <v>109</v>
      </c>
      <c r="W338" s="18">
        <v>96</v>
      </c>
      <c r="X338" s="18">
        <v>109</v>
      </c>
      <c r="Y338" s="18">
        <v>145</v>
      </c>
      <c r="Z338" s="18">
        <v>152</v>
      </c>
      <c r="AA338" s="18">
        <v>336</v>
      </c>
      <c r="AB338" s="18">
        <v>301</v>
      </c>
      <c r="AC338" s="18">
        <v>340</v>
      </c>
      <c r="AD338" s="18">
        <v>477</v>
      </c>
      <c r="AE338" s="18">
        <v>488</v>
      </c>
      <c r="AF338" s="18">
        <v>486</v>
      </c>
      <c r="AG338" s="18">
        <v>347</v>
      </c>
      <c r="AH338" s="18">
        <v>411</v>
      </c>
      <c r="AI338" s="18">
        <v>457</v>
      </c>
      <c r="AJ338" s="18">
        <v>384</v>
      </c>
      <c r="AK338" s="23">
        <v>7.5531443594715704</v>
      </c>
      <c r="AL338" s="23">
        <v>7.8398653557069187</v>
      </c>
      <c r="AM338" s="23">
        <v>6.8336156945373778</v>
      </c>
      <c r="AN338" s="23">
        <v>7.689648604222957</v>
      </c>
      <c r="AO338" s="23">
        <v>10.187377488003486</v>
      </c>
      <c r="AP338" s="23">
        <v>10.599425399570444</v>
      </c>
      <c r="AQ338" s="23">
        <v>23.253560701482417</v>
      </c>
      <c r="AR338" s="23">
        <v>20.723176911213926</v>
      </c>
      <c r="AS338" s="23">
        <v>23.234041971613465</v>
      </c>
      <c r="AT338" s="23">
        <v>32.344465163587046</v>
      </c>
      <c r="AU338" s="23">
        <v>32.822389173992292</v>
      </c>
      <c r="AV338" s="23">
        <v>32.498579023036548</v>
      </c>
      <c r="AW338" s="23">
        <v>23.089770632739565</v>
      </c>
      <c r="AX338" s="23">
        <v>27.232971110522129</v>
      </c>
      <c r="AY338" s="23">
        <v>30.134384849723716</v>
      </c>
      <c r="AZ338" s="23">
        <v>25.253521682515881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3</v>
      </c>
      <c r="BI338" s="20">
        <v>7</v>
      </c>
      <c r="BJ338" s="20">
        <v>42</v>
      </c>
      <c r="BK338" s="20">
        <v>34</v>
      </c>
      <c r="BL338" s="20">
        <v>44</v>
      </c>
      <c r="BM338" s="20">
        <v>29</v>
      </c>
      <c r="BN338" s="20">
        <v>12</v>
      </c>
      <c r="BO338" s="20">
        <v>2</v>
      </c>
      <c r="BP338" s="20">
        <v>9</v>
      </c>
      <c r="BQ338" s="20">
        <v>42</v>
      </c>
      <c r="BR338" s="20">
        <v>55</v>
      </c>
      <c r="BS338" s="20">
        <v>67</v>
      </c>
      <c r="BT338" s="20">
        <v>30</v>
      </c>
      <c r="BU338" s="20">
        <v>8</v>
      </c>
      <c r="BV338" s="16">
        <v>8128</v>
      </c>
      <c r="BW338" s="16">
        <v>13093</v>
      </c>
      <c r="BX338" s="16">
        <v>12154</v>
      </c>
      <c r="BY338" s="16">
        <v>14579</v>
      </c>
      <c r="BZ338" s="16">
        <v>12140</v>
      </c>
      <c r="CA338" s="16">
        <v>18455</v>
      </c>
      <c r="CB338" s="16">
        <v>8928</v>
      </c>
      <c r="CC338" s="16">
        <v>12398</v>
      </c>
      <c r="CD338" s="16">
        <v>11507</v>
      </c>
      <c r="CE338" s="16">
        <v>13718</v>
      </c>
      <c r="CF338" s="16">
        <v>11591</v>
      </c>
      <c r="CG338" s="16">
        <v>15367</v>
      </c>
      <c r="CH338" s="21">
        <v>16</v>
      </c>
      <c r="CI338" s="21">
        <v>84</v>
      </c>
      <c r="CJ338" s="21">
        <v>89</v>
      </c>
      <c r="CK338" s="21">
        <v>111</v>
      </c>
      <c r="CL338" s="21">
        <v>59</v>
      </c>
      <c r="CM338" s="21">
        <v>20</v>
      </c>
      <c r="CN338" s="21">
        <v>5</v>
      </c>
      <c r="CO338" s="21">
        <v>171</v>
      </c>
      <c r="CP338" s="21">
        <v>213</v>
      </c>
      <c r="CQ338" s="21">
        <v>0</v>
      </c>
      <c r="CR338" s="21">
        <v>17056</v>
      </c>
      <c r="CS338" s="21">
        <v>25491</v>
      </c>
      <c r="CT338" s="21">
        <v>23661</v>
      </c>
      <c r="CU338" s="21">
        <v>28297</v>
      </c>
      <c r="CV338" s="21">
        <v>23731</v>
      </c>
      <c r="CW338" s="21">
        <v>33822</v>
      </c>
      <c r="CX338" s="21">
        <v>78549</v>
      </c>
      <c r="CY338" s="21">
        <v>73509</v>
      </c>
      <c r="CZ338" s="19">
        <v>28</v>
      </c>
      <c r="DA338" t="s">
        <v>1349</v>
      </c>
      <c r="DB338" t="s">
        <v>8480</v>
      </c>
      <c r="DD338">
        <v>23.262457658245928</v>
      </c>
      <c r="DE338">
        <v>27.116831531910019</v>
      </c>
      <c r="DF338">
        <v>3.8543738736640911</v>
      </c>
    </row>
    <row r="339" spans="1:110" x14ac:dyDescent="0.25">
      <c r="A339" t="s">
        <v>2456</v>
      </c>
      <c r="B339" t="s">
        <v>2943</v>
      </c>
      <c r="C339" t="s">
        <v>58</v>
      </c>
      <c r="D339" t="s">
        <v>70</v>
      </c>
      <c r="E339" s="17">
        <v>187175</v>
      </c>
      <c r="F339" s="17">
        <v>186473</v>
      </c>
      <c r="G339" s="17">
        <v>186597</v>
      </c>
      <c r="H339" s="17">
        <v>187081</v>
      </c>
      <c r="I339" s="17">
        <v>187986</v>
      </c>
      <c r="J339" s="17">
        <v>188274</v>
      </c>
      <c r="K339" s="17">
        <v>189747</v>
      </c>
      <c r="L339" s="17">
        <v>190283</v>
      </c>
      <c r="M339" s="17">
        <v>191251</v>
      </c>
      <c r="N339" s="17">
        <v>191623</v>
      </c>
      <c r="O339" s="17">
        <v>193030</v>
      </c>
      <c r="P339" s="17">
        <v>194183</v>
      </c>
      <c r="Q339" s="17">
        <v>195120</v>
      </c>
      <c r="R339" s="17">
        <v>195150</v>
      </c>
      <c r="S339" s="17">
        <v>195256</v>
      </c>
      <c r="T339" s="17">
        <v>195537</v>
      </c>
      <c r="U339" s="18">
        <v>125</v>
      </c>
      <c r="V339" s="18">
        <v>161</v>
      </c>
      <c r="W339" s="18">
        <v>211</v>
      </c>
      <c r="X339" s="18">
        <v>214</v>
      </c>
      <c r="Y339" s="18">
        <v>278</v>
      </c>
      <c r="Z339" s="18">
        <v>296</v>
      </c>
      <c r="AA339" s="18">
        <v>469</v>
      </c>
      <c r="AB339" s="18">
        <v>636</v>
      </c>
      <c r="AC339" s="18">
        <v>620</v>
      </c>
      <c r="AD339" s="18">
        <v>693</v>
      </c>
      <c r="AE339" s="18">
        <v>870</v>
      </c>
      <c r="AF339" s="18">
        <v>772</v>
      </c>
      <c r="AG339" s="18">
        <v>849</v>
      </c>
      <c r="AH339" s="18">
        <v>770</v>
      </c>
      <c r="AI339" s="18">
        <v>834</v>
      </c>
      <c r="AJ339" s="18">
        <v>695</v>
      </c>
      <c r="AK339" s="23">
        <v>6.6782422866301587</v>
      </c>
      <c r="AL339" s="23">
        <v>8.6339577311460634</v>
      </c>
      <c r="AM339" s="23">
        <v>11.307791657958058</v>
      </c>
      <c r="AN339" s="23">
        <v>11.438895451702738</v>
      </c>
      <c r="AO339" s="23">
        <v>14.788335301565011</v>
      </c>
      <c r="AP339" s="23">
        <v>15.721767211617111</v>
      </c>
      <c r="AQ339" s="23">
        <v>24.717123327378037</v>
      </c>
      <c r="AR339" s="23">
        <v>33.423900190768485</v>
      </c>
      <c r="AS339" s="23">
        <v>32.418131147026678</v>
      </c>
      <c r="AT339" s="23">
        <v>36.164761015118231</v>
      </c>
      <c r="AU339" s="23">
        <v>45.070714396725897</v>
      </c>
      <c r="AV339" s="23">
        <v>39.756312344540973</v>
      </c>
      <c r="AW339" s="23">
        <v>43.511685116851169</v>
      </c>
      <c r="AX339" s="23">
        <v>39.456828080963362</v>
      </c>
      <c r="AY339" s="23">
        <v>42.713156061785554</v>
      </c>
      <c r="AZ339" s="23">
        <v>35.543145287081217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14</v>
      </c>
      <c r="BJ339" s="20">
        <v>82</v>
      </c>
      <c r="BK339" s="20">
        <v>87</v>
      </c>
      <c r="BL339" s="20">
        <v>83</v>
      </c>
      <c r="BM339" s="20">
        <v>35</v>
      </c>
      <c r="BN339" s="20">
        <v>11</v>
      </c>
      <c r="BO339" s="20">
        <v>2</v>
      </c>
      <c r="BP339" s="20">
        <v>24</v>
      </c>
      <c r="BQ339" s="20">
        <v>124</v>
      </c>
      <c r="BR339" s="20">
        <v>92</v>
      </c>
      <c r="BS339" s="20">
        <v>92</v>
      </c>
      <c r="BT339" s="20">
        <v>37</v>
      </c>
      <c r="BU339" s="20">
        <v>12</v>
      </c>
      <c r="BV339" s="16">
        <v>12076</v>
      </c>
      <c r="BW339" s="16">
        <v>17734</v>
      </c>
      <c r="BX339" s="16">
        <v>15174</v>
      </c>
      <c r="BY339" s="16">
        <v>16577</v>
      </c>
      <c r="BZ339" s="16">
        <v>14036</v>
      </c>
      <c r="CA339" s="16">
        <v>23018</v>
      </c>
      <c r="CB339" s="16">
        <v>12581</v>
      </c>
      <c r="CC339" s="16">
        <v>17982</v>
      </c>
      <c r="CD339" s="16">
        <v>15669</v>
      </c>
      <c r="CE339" s="16">
        <v>17363</v>
      </c>
      <c r="CF339" s="16">
        <v>14011</v>
      </c>
      <c r="CG339" s="16">
        <v>19316</v>
      </c>
      <c r="CH339" s="21">
        <v>38</v>
      </c>
      <c r="CI339" s="21">
        <v>206</v>
      </c>
      <c r="CJ339" s="21">
        <v>179</v>
      </c>
      <c r="CK339" s="21">
        <v>175</v>
      </c>
      <c r="CL339" s="21">
        <v>72</v>
      </c>
      <c r="CM339" s="21">
        <v>23</v>
      </c>
      <c r="CN339" s="21">
        <v>2</v>
      </c>
      <c r="CO339" s="21">
        <v>312</v>
      </c>
      <c r="CP339" s="21">
        <v>383</v>
      </c>
      <c r="CQ339" s="21">
        <v>0</v>
      </c>
      <c r="CR339" s="21">
        <v>24657</v>
      </c>
      <c r="CS339" s="21">
        <v>35716</v>
      </c>
      <c r="CT339" s="21">
        <v>30843</v>
      </c>
      <c r="CU339" s="21">
        <v>33940</v>
      </c>
      <c r="CV339" s="21">
        <v>28047</v>
      </c>
      <c r="CW339" s="21">
        <v>42334</v>
      </c>
      <c r="CX339" s="21">
        <v>98615</v>
      </c>
      <c r="CY339" s="21">
        <v>96922</v>
      </c>
      <c r="CZ339" s="19">
        <v>3</v>
      </c>
      <c r="DA339" t="s">
        <v>1351</v>
      </c>
      <c r="DB339" t="s">
        <v>8480</v>
      </c>
      <c r="DD339">
        <v>32.190833866408042</v>
      </c>
      <c r="DE339">
        <v>38.837904984028803</v>
      </c>
      <c r="DF339">
        <v>6.6470711176207615</v>
      </c>
    </row>
    <row r="340" spans="1:110" x14ac:dyDescent="0.25">
      <c r="A340" t="s">
        <v>116</v>
      </c>
      <c r="B340" t="s">
        <v>3186</v>
      </c>
      <c r="C340" t="s">
        <v>113</v>
      </c>
      <c r="D340" t="s">
        <v>70</v>
      </c>
      <c r="E340" s="17">
        <v>87876</v>
      </c>
      <c r="F340" s="17">
        <v>88649</v>
      </c>
      <c r="G340" s="17">
        <v>89075</v>
      </c>
      <c r="H340" s="17">
        <v>89562</v>
      </c>
      <c r="I340" s="17">
        <v>89865</v>
      </c>
      <c r="J340" s="17">
        <v>90952</v>
      </c>
      <c r="K340" s="17">
        <v>92651</v>
      </c>
      <c r="L340" s="17">
        <v>94206</v>
      </c>
      <c r="M340" s="17">
        <v>95558</v>
      </c>
      <c r="N340" s="17">
        <v>95998</v>
      </c>
      <c r="O340" s="17">
        <v>96690</v>
      </c>
      <c r="P340" s="17">
        <v>97462</v>
      </c>
      <c r="Q340" s="17">
        <v>97371</v>
      </c>
      <c r="R340" s="17">
        <v>97649</v>
      </c>
      <c r="S340" s="17">
        <v>97985</v>
      </c>
      <c r="T340" s="17">
        <v>98506</v>
      </c>
      <c r="U340" s="18">
        <v>44</v>
      </c>
      <c r="V340" s="18">
        <v>61</v>
      </c>
      <c r="W340" s="18">
        <v>69</v>
      </c>
      <c r="X340" s="18">
        <v>72</v>
      </c>
      <c r="Y340" s="18">
        <v>107</v>
      </c>
      <c r="Z340" s="18">
        <v>140</v>
      </c>
      <c r="AA340" s="18">
        <v>222</v>
      </c>
      <c r="AB340" s="18">
        <v>221</v>
      </c>
      <c r="AC340" s="18">
        <v>201</v>
      </c>
      <c r="AD340" s="18">
        <v>268</v>
      </c>
      <c r="AE340" s="18">
        <v>261</v>
      </c>
      <c r="AF340" s="18">
        <v>215</v>
      </c>
      <c r="AG340" s="18">
        <v>220</v>
      </c>
      <c r="AH340" s="18">
        <v>224</v>
      </c>
      <c r="AI340" s="18">
        <v>153</v>
      </c>
      <c r="AJ340" s="18">
        <v>152</v>
      </c>
      <c r="AK340" s="23">
        <v>5.0070553962401565</v>
      </c>
      <c r="AL340" s="23">
        <v>6.88107028844093</v>
      </c>
      <c r="AM340" s="23">
        <v>7.7462812236879035</v>
      </c>
      <c r="AN340" s="23">
        <v>8.0391237355128293</v>
      </c>
      <c r="AO340" s="23">
        <v>11.9067490124075</v>
      </c>
      <c r="AP340" s="23">
        <v>15.392734629254992</v>
      </c>
      <c r="AQ340" s="23">
        <v>23.960885473443351</v>
      </c>
      <c r="AR340" s="23">
        <v>23.459227650043523</v>
      </c>
      <c r="AS340" s="23">
        <v>21.034345633018692</v>
      </c>
      <c r="AT340" s="23">
        <v>27.917248276005751</v>
      </c>
      <c r="AU340" s="23">
        <v>26.993484331368293</v>
      </c>
      <c r="AV340" s="23">
        <v>22.059879748004352</v>
      </c>
      <c r="AW340" s="23">
        <v>22.593996159020655</v>
      </c>
      <c r="AX340" s="23">
        <v>22.939303013855749</v>
      </c>
      <c r="AY340" s="23">
        <v>15.614634893095882</v>
      </c>
      <c r="AZ340" s="23">
        <v>15.430532150325867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2</v>
      </c>
      <c r="BI340" s="20">
        <v>1</v>
      </c>
      <c r="BJ340" s="20">
        <v>9</v>
      </c>
      <c r="BK340" s="20">
        <v>14</v>
      </c>
      <c r="BL340" s="20">
        <v>30</v>
      </c>
      <c r="BM340" s="20">
        <v>15</v>
      </c>
      <c r="BN340" s="20">
        <v>10</v>
      </c>
      <c r="BO340" s="20">
        <v>1</v>
      </c>
      <c r="BP340" s="20">
        <v>5</v>
      </c>
      <c r="BQ340" s="20">
        <v>12</v>
      </c>
      <c r="BR340" s="20">
        <v>13</v>
      </c>
      <c r="BS340" s="20">
        <v>20</v>
      </c>
      <c r="BT340" s="20">
        <v>9</v>
      </c>
      <c r="BU340" s="20">
        <v>11</v>
      </c>
      <c r="BV340" s="16">
        <v>3631</v>
      </c>
      <c r="BW340" s="16">
        <v>5510</v>
      </c>
      <c r="BX340" s="16">
        <v>7397</v>
      </c>
      <c r="BY340" s="16">
        <v>9790</v>
      </c>
      <c r="BZ340" s="16">
        <v>8388</v>
      </c>
      <c r="CA340" s="16">
        <v>16572</v>
      </c>
      <c r="CB340" s="16">
        <v>3859</v>
      </c>
      <c r="CC340" s="16">
        <v>5437</v>
      </c>
      <c r="CD340" s="16">
        <v>6638</v>
      </c>
      <c r="CE340" s="16">
        <v>9086</v>
      </c>
      <c r="CF340" s="16">
        <v>8192</v>
      </c>
      <c r="CG340" s="16">
        <v>14006</v>
      </c>
      <c r="CH340" s="21">
        <v>6</v>
      </c>
      <c r="CI340" s="21">
        <v>21</v>
      </c>
      <c r="CJ340" s="21">
        <v>27</v>
      </c>
      <c r="CK340" s="21">
        <v>50</v>
      </c>
      <c r="CL340" s="21">
        <v>24</v>
      </c>
      <c r="CM340" s="21">
        <v>21</v>
      </c>
      <c r="CN340" s="21">
        <v>3</v>
      </c>
      <c r="CO340" s="21">
        <v>81</v>
      </c>
      <c r="CP340" s="21">
        <v>71</v>
      </c>
      <c r="CQ340" s="21">
        <v>0</v>
      </c>
      <c r="CR340" s="21">
        <v>7490</v>
      </c>
      <c r="CS340" s="21">
        <v>10947</v>
      </c>
      <c r="CT340" s="21">
        <v>14035</v>
      </c>
      <c r="CU340" s="21">
        <v>18876</v>
      </c>
      <c r="CV340" s="21">
        <v>16580</v>
      </c>
      <c r="CW340" s="21">
        <v>30578</v>
      </c>
      <c r="CX340" s="21">
        <v>51288</v>
      </c>
      <c r="CY340" s="21">
        <v>47218</v>
      </c>
      <c r="CZ340" s="19">
        <v>222</v>
      </c>
      <c r="DA340" t="s">
        <v>8200</v>
      </c>
      <c r="DB340" t="s">
        <v>9</v>
      </c>
      <c r="DD340">
        <v>17.1544749883519</v>
      </c>
      <c r="DE340">
        <v>13.843394166276711</v>
      </c>
      <c r="DF340">
        <v>-3.3110808220751888</v>
      </c>
    </row>
    <row r="341" spans="1:110" x14ac:dyDescent="0.25">
      <c r="A341" t="s">
        <v>1055</v>
      </c>
      <c r="B341" t="s">
        <v>3046</v>
      </c>
      <c r="C341" t="s">
        <v>1052</v>
      </c>
      <c r="D341" t="s">
        <v>168</v>
      </c>
      <c r="E341" s="17">
        <v>83652</v>
      </c>
      <c r="F341" s="17">
        <v>83702</v>
      </c>
      <c r="G341" s="17">
        <v>83874</v>
      </c>
      <c r="H341" s="17">
        <v>84330</v>
      </c>
      <c r="I341" s="17">
        <v>84906</v>
      </c>
      <c r="J341" s="17">
        <v>85593</v>
      </c>
      <c r="K341" s="17">
        <v>86223</v>
      </c>
      <c r="L341" s="17">
        <v>86960</v>
      </c>
      <c r="M341" s="17">
        <v>87508</v>
      </c>
      <c r="N341" s="17">
        <v>88165</v>
      </c>
      <c r="O341" s="17">
        <v>88893</v>
      </c>
      <c r="P341" s="17">
        <v>89503</v>
      </c>
      <c r="Q341" s="17">
        <v>90020</v>
      </c>
      <c r="R341" s="17">
        <v>90635</v>
      </c>
      <c r="S341" s="17">
        <v>91704</v>
      </c>
      <c r="T341" s="17">
        <v>92869</v>
      </c>
      <c r="U341" s="18">
        <v>51</v>
      </c>
      <c r="V341" s="18">
        <v>54</v>
      </c>
      <c r="W341" s="18">
        <v>78</v>
      </c>
      <c r="X341" s="18">
        <v>104</v>
      </c>
      <c r="Y341" s="18">
        <v>109</v>
      </c>
      <c r="Z341" s="18">
        <v>160</v>
      </c>
      <c r="AA341" s="18">
        <v>222</v>
      </c>
      <c r="AB341" s="18">
        <v>193</v>
      </c>
      <c r="AC341" s="18">
        <v>247</v>
      </c>
      <c r="AD341" s="18">
        <v>329</v>
      </c>
      <c r="AE341" s="18">
        <v>311</v>
      </c>
      <c r="AF341" s="18">
        <v>235</v>
      </c>
      <c r="AG341" s="18">
        <v>205</v>
      </c>
      <c r="AH341" s="18">
        <v>194</v>
      </c>
      <c r="AI341" s="18">
        <v>209</v>
      </c>
      <c r="AJ341" s="18">
        <v>152</v>
      </c>
      <c r="AK341" s="23">
        <v>6.0966862716970303</v>
      </c>
      <c r="AL341" s="23">
        <v>6.4514587465054598</v>
      </c>
      <c r="AM341" s="23">
        <v>9.2996637813863661</v>
      </c>
      <c r="AN341" s="23">
        <v>12.332503260998459</v>
      </c>
      <c r="AO341" s="23">
        <v>12.837726426872072</v>
      </c>
      <c r="AP341" s="23">
        <v>18.693117427827044</v>
      </c>
      <c r="AQ341" s="23">
        <v>25.747190424828641</v>
      </c>
      <c r="AR341" s="23">
        <v>22.19411223551058</v>
      </c>
      <c r="AS341" s="23">
        <v>28.225990766558485</v>
      </c>
      <c r="AT341" s="23">
        <v>37.316395394998011</v>
      </c>
      <c r="AU341" s="23">
        <v>34.985881902961992</v>
      </c>
      <c r="AV341" s="23">
        <v>26.256103147380532</v>
      </c>
      <c r="AW341" s="23">
        <v>22.772717173961343</v>
      </c>
      <c r="AX341" s="23">
        <v>21.404534672036188</v>
      </c>
      <c r="AY341" s="23">
        <v>22.790717962139055</v>
      </c>
      <c r="AZ341" s="23">
        <v>16.367140811250255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1</v>
      </c>
      <c r="BJ341" s="20">
        <v>23</v>
      </c>
      <c r="BK341" s="20">
        <v>19</v>
      </c>
      <c r="BL341" s="20">
        <v>13</v>
      </c>
      <c r="BM341" s="20">
        <v>9</v>
      </c>
      <c r="BN341" s="20">
        <v>6</v>
      </c>
      <c r="BO341" s="20">
        <v>0</v>
      </c>
      <c r="BP341" s="20">
        <v>7</v>
      </c>
      <c r="BQ341" s="20">
        <v>18</v>
      </c>
      <c r="BR341" s="20">
        <v>22</v>
      </c>
      <c r="BS341" s="20">
        <v>20</v>
      </c>
      <c r="BT341" s="20">
        <v>11</v>
      </c>
      <c r="BU341" s="20">
        <v>3</v>
      </c>
      <c r="BV341" s="16">
        <v>3679</v>
      </c>
      <c r="BW341" s="16">
        <v>5726</v>
      </c>
      <c r="BX341" s="16">
        <v>7321</v>
      </c>
      <c r="BY341" s="16">
        <v>9362</v>
      </c>
      <c r="BZ341" s="16">
        <v>7984</v>
      </c>
      <c r="CA341" s="16">
        <v>13701</v>
      </c>
      <c r="CB341" s="16">
        <v>4045</v>
      </c>
      <c r="CC341" s="16">
        <v>5463</v>
      </c>
      <c r="CD341" s="16">
        <v>7202</v>
      </c>
      <c r="CE341" s="16">
        <v>9006</v>
      </c>
      <c r="CF341" s="16">
        <v>7879</v>
      </c>
      <c r="CG341" s="16">
        <v>11501</v>
      </c>
      <c r="CH341" s="21">
        <v>8</v>
      </c>
      <c r="CI341" s="21">
        <v>41</v>
      </c>
      <c r="CJ341" s="21">
        <v>41</v>
      </c>
      <c r="CK341" s="21">
        <v>33</v>
      </c>
      <c r="CL341" s="21">
        <v>20</v>
      </c>
      <c r="CM341" s="21">
        <v>9</v>
      </c>
      <c r="CN341" s="21">
        <v>0</v>
      </c>
      <c r="CO341" s="21">
        <v>71</v>
      </c>
      <c r="CP341" s="21">
        <v>81</v>
      </c>
      <c r="CQ341" s="21">
        <v>0</v>
      </c>
      <c r="CR341" s="21">
        <v>7724</v>
      </c>
      <c r="CS341" s="21">
        <v>11189</v>
      </c>
      <c r="CT341" s="21">
        <v>14523</v>
      </c>
      <c r="CU341" s="21">
        <v>18368</v>
      </c>
      <c r="CV341" s="21">
        <v>15863</v>
      </c>
      <c r="CW341" s="21">
        <v>25202</v>
      </c>
      <c r="CX341" s="21">
        <v>47773</v>
      </c>
      <c r="CY341" s="21">
        <v>45096</v>
      </c>
      <c r="CZ341" s="19">
        <v>193</v>
      </c>
      <c r="DA341" t="s">
        <v>8171</v>
      </c>
      <c r="DB341" t="s">
        <v>9</v>
      </c>
      <c r="DD341">
        <v>15.744190172077346</v>
      </c>
      <c r="DE341">
        <v>16.955183890482072</v>
      </c>
      <c r="DF341">
        <v>1.2109937184047261</v>
      </c>
    </row>
    <row r="342" spans="1:110" x14ac:dyDescent="0.25">
      <c r="A342" t="s">
        <v>1258</v>
      </c>
      <c r="B342" t="s">
        <v>3168</v>
      </c>
      <c r="C342" t="s">
        <v>484</v>
      </c>
      <c r="D342" t="s">
        <v>51</v>
      </c>
      <c r="E342" s="17">
        <v>89952</v>
      </c>
      <c r="F342" s="17">
        <v>90050</v>
      </c>
      <c r="G342" s="17">
        <v>90670</v>
      </c>
      <c r="H342" s="17">
        <v>91753</v>
      </c>
      <c r="I342" s="17">
        <v>92967</v>
      </c>
      <c r="J342" s="17">
        <v>94234</v>
      </c>
      <c r="K342" s="17">
        <v>95504</v>
      </c>
      <c r="L342" s="17">
        <v>97312</v>
      </c>
      <c r="M342" s="17">
        <v>98280</v>
      </c>
      <c r="N342" s="17">
        <v>98615</v>
      </c>
      <c r="O342" s="17">
        <v>99159</v>
      </c>
      <c r="P342" s="17">
        <v>99497</v>
      </c>
      <c r="Q342" s="17">
        <v>99541</v>
      </c>
      <c r="R342" s="17">
        <v>99869</v>
      </c>
      <c r="S342" s="17">
        <v>100387</v>
      </c>
      <c r="T342" s="17">
        <v>100806</v>
      </c>
      <c r="U342" s="18">
        <v>59</v>
      </c>
      <c r="V342" s="18">
        <v>67</v>
      </c>
      <c r="W342" s="18">
        <v>71</v>
      </c>
      <c r="X342" s="18">
        <v>103</v>
      </c>
      <c r="Y342" s="18">
        <v>130</v>
      </c>
      <c r="Z342" s="18">
        <v>142</v>
      </c>
      <c r="AA342" s="18">
        <v>238</v>
      </c>
      <c r="AB342" s="18">
        <v>267</v>
      </c>
      <c r="AC342" s="18">
        <v>227</v>
      </c>
      <c r="AD342" s="18">
        <v>301</v>
      </c>
      <c r="AE342" s="18">
        <v>275</v>
      </c>
      <c r="AF342" s="18">
        <v>234</v>
      </c>
      <c r="AG342" s="18">
        <v>241</v>
      </c>
      <c r="AH342" s="18">
        <v>198</v>
      </c>
      <c r="AI342" s="18">
        <v>181</v>
      </c>
      <c r="AJ342" s="18">
        <v>183</v>
      </c>
      <c r="AK342" s="23">
        <v>6.5590537175382426</v>
      </c>
      <c r="AL342" s="23">
        <v>7.4403109383675741</v>
      </c>
      <c r="AM342" s="23">
        <v>7.8305944634388442</v>
      </c>
      <c r="AN342" s="23">
        <v>11.225790982311207</v>
      </c>
      <c r="AO342" s="23">
        <v>13.983456495315542</v>
      </c>
      <c r="AP342" s="23">
        <v>15.068871108092621</v>
      </c>
      <c r="AQ342" s="23">
        <v>24.920422181269895</v>
      </c>
      <c r="AR342" s="23">
        <v>27.43752055244985</v>
      </c>
      <c r="AS342" s="23">
        <v>23.097273097273099</v>
      </c>
      <c r="AT342" s="23">
        <v>30.522739948283728</v>
      </c>
      <c r="AU342" s="23">
        <v>27.73323651912585</v>
      </c>
      <c r="AV342" s="23">
        <v>23.518297034081431</v>
      </c>
      <c r="AW342" s="23">
        <v>24.211129082488625</v>
      </c>
      <c r="AX342" s="23">
        <v>19.825972023350587</v>
      </c>
      <c r="AY342" s="23">
        <v>18.030223036847403</v>
      </c>
      <c r="AZ342" s="23">
        <v>18.153681328492354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1</v>
      </c>
      <c r="BI342" s="20">
        <v>1</v>
      </c>
      <c r="BJ342" s="20">
        <v>12</v>
      </c>
      <c r="BK342" s="20">
        <v>18</v>
      </c>
      <c r="BL342" s="20">
        <v>26</v>
      </c>
      <c r="BM342" s="20">
        <v>14</v>
      </c>
      <c r="BN342" s="20">
        <v>11</v>
      </c>
      <c r="BO342" s="20">
        <v>0</v>
      </c>
      <c r="BP342" s="20">
        <v>6</v>
      </c>
      <c r="BQ342" s="20">
        <v>21</v>
      </c>
      <c r="BR342" s="20">
        <v>28</v>
      </c>
      <c r="BS342" s="20">
        <v>26</v>
      </c>
      <c r="BT342" s="20">
        <v>14</v>
      </c>
      <c r="BU342" s="20">
        <v>5</v>
      </c>
      <c r="BV342" s="16">
        <v>3595</v>
      </c>
      <c r="BW342" s="16">
        <v>5014</v>
      </c>
      <c r="BX342" s="16">
        <v>6970</v>
      </c>
      <c r="BY342" s="16">
        <v>9610</v>
      </c>
      <c r="BZ342" s="16">
        <v>9035</v>
      </c>
      <c r="CA342" s="16">
        <v>17959</v>
      </c>
      <c r="CB342" s="16">
        <v>4054</v>
      </c>
      <c r="CC342" s="16">
        <v>5082</v>
      </c>
      <c r="CD342" s="16">
        <v>6566</v>
      </c>
      <c r="CE342" s="16">
        <v>9140</v>
      </c>
      <c r="CF342" s="16">
        <v>8598</v>
      </c>
      <c r="CG342" s="16">
        <v>15183</v>
      </c>
      <c r="CH342" s="21">
        <v>7</v>
      </c>
      <c r="CI342" s="21">
        <v>33</v>
      </c>
      <c r="CJ342" s="21">
        <v>46</v>
      </c>
      <c r="CK342" s="21">
        <v>52</v>
      </c>
      <c r="CL342" s="21">
        <v>28</v>
      </c>
      <c r="CM342" s="21">
        <v>16</v>
      </c>
      <c r="CN342" s="21">
        <v>1</v>
      </c>
      <c r="CO342" s="21">
        <v>83</v>
      </c>
      <c r="CP342" s="21">
        <v>100</v>
      </c>
      <c r="CQ342" s="21">
        <v>0</v>
      </c>
      <c r="CR342" s="21">
        <v>7649</v>
      </c>
      <c r="CS342" s="21">
        <v>10096</v>
      </c>
      <c r="CT342" s="21">
        <v>13536</v>
      </c>
      <c r="CU342" s="21">
        <v>18750</v>
      </c>
      <c r="CV342" s="21">
        <v>17633</v>
      </c>
      <c r="CW342" s="21">
        <v>33142</v>
      </c>
      <c r="CX342" s="21">
        <v>52183</v>
      </c>
      <c r="CY342" s="21">
        <v>48623</v>
      </c>
      <c r="CZ342" s="19">
        <v>148</v>
      </c>
      <c r="DA342" t="s">
        <v>8126</v>
      </c>
      <c r="DB342" t="s">
        <v>9</v>
      </c>
      <c r="DD342">
        <v>17.070110852888551</v>
      </c>
      <c r="DE342">
        <v>19.163329053523178</v>
      </c>
      <c r="DF342">
        <v>2.0932182006346274</v>
      </c>
    </row>
    <row r="343" spans="1:110" x14ac:dyDescent="0.25">
      <c r="A343" t="s">
        <v>799</v>
      </c>
      <c r="B343" t="s">
        <v>3229</v>
      </c>
      <c r="C343" t="s">
        <v>3365</v>
      </c>
      <c r="D343" t="s">
        <v>457</v>
      </c>
      <c r="E343" s="17">
        <v>220232</v>
      </c>
      <c r="F343" s="17">
        <v>220318</v>
      </c>
      <c r="G343" s="17">
        <v>219988</v>
      </c>
      <c r="H343" s="17">
        <v>219542</v>
      </c>
      <c r="I343" s="17">
        <v>219394</v>
      </c>
      <c r="J343" s="17">
        <v>219592</v>
      </c>
      <c r="K343" s="17">
        <v>219772</v>
      </c>
      <c r="L343" s="17">
        <v>219967</v>
      </c>
      <c r="M343" s="17">
        <v>219479</v>
      </c>
      <c r="N343" s="17">
        <v>219731</v>
      </c>
      <c r="O343" s="17">
        <v>220465</v>
      </c>
      <c r="P343" s="17">
        <v>220528</v>
      </c>
      <c r="Q343" s="17">
        <v>221054</v>
      </c>
      <c r="R343" s="17">
        <v>221536</v>
      </c>
      <c r="S343" s="17">
        <v>222418</v>
      </c>
      <c r="T343" s="17">
        <v>222847</v>
      </c>
      <c r="U343" s="18">
        <v>142</v>
      </c>
      <c r="V343" s="18">
        <v>154</v>
      </c>
      <c r="W343" s="18">
        <v>143</v>
      </c>
      <c r="X343" s="18">
        <v>191</v>
      </c>
      <c r="Y343" s="18">
        <v>221</v>
      </c>
      <c r="Z343" s="18">
        <v>387</v>
      </c>
      <c r="AA343" s="18">
        <v>634</v>
      </c>
      <c r="AB343" s="18">
        <v>682</v>
      </c>
      <c r="AC343" s="18">
        <v>729</v>
      </c>
      <c r="AD343" s="18">
        <v>869</v>
      </c>
      <c r="AE343" s="18">
        <v>956</v>
      </c>
      <c r="AF343" s="18">
        <v>867</v>
      </c>
      <c r="AG343" s="18">
        <v>803</v>
      </c>
      <c r="AH343" s="18">
        <v>737</v>
      </c>
      <c r="AI343" s="18">
        <v>704</v>
      </c>
      <c r="AJ343" s="18">
        <v>552</v>
      </c>
      <c r="AK343" s="23">
        <v>6.4477460132950712</v>
      </c>
      <c r="AL343" s="23">
        <v>6.9898964224439224</v>
      </c>
      <c r="AM343" s="23">
        <v>6.500354564794443</v>
      </c>
      <c r="AN343" s="23">
        <v>8.6999298539687153</v>
      </c>
      <c r="AO343" s="23">
        <v>10.073201637237116</v>
      </c>
      <c r="AP343" s="23">
        <v>17.623592844912384</v>
      </c>
      <c r="AQ343" s="23">
        <v>28.84807891815154</v>
      </c>
      <c r="AR343" s="23">
        <v>31.004650697604642</v>
      </c>
      <c r="AS343" s="23">
        <v>33.215022849566473</v>
      </c>
      <c r="AT343" s="23">
        <v>39.548356854517571</v>
      </c>
      <c r="AU343" s="23">
        <v>43.362892069035901</v>
      </c>
      <c r="AV343" s="23">
        <v>39.314735543785822</v>
      </c>
      <c r="AW343" s="23">
        <v>36.325965601165329</v>
      </c>
      <c r="AX343" s="23">
        <v>33.267730752563914</v>
      </c>
      <c r="AY343" s="23">
        <v>31.652114487136831</v>
      </c>
      <c r="AZ343" s="23">
        <v>24.770358138094746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2</v>
      </c>
      <c r="BI343" s="20">
        <v>8</v>
      </c>
      <c r="BJ343" s="20">
        <v>74</v>
      </c>
      <c r="BK343" s="20">
        <v>69</v>
      </c>
      <c r="BL343" s="20">
        <v>56</v>
      </c>
      <c r="BM343" s="20">
        <v>28</v>
      </c>
      <c r="BN343" s="20">
        <v>23</v>
      </c>
      <c r="BO343" s="20">
        <v>0</v>
      </c>
      <c r="BP343" s="20">
        <v>21</v>
      </c>
      <c r="BQ343" s="20">
        <v>77</v>
      </c>
      <c r="BR343" s="20">
        <v>66</v>
      </c>
      <c r="BS343" s="20">
        <v>78</v>
      </c>
      <c r="BT343" s="20">
        <v>29</v>
      </c>
      <c r="BU343" s="20">
        <v>21</v>
      </c>
      <c r="BV343" s="16">
        <v>13338</v>
      </c>
      <c r="BW343" s="16">
        <v>17672</v>
      </c>
      <c r="BX343" s="16">
        <v>17061</v>
      </c>
      <c r="BY343" s="16">
        <v>20666</v>
      </c>
      <c r="BZ343" s="16">
        <v>18362</v>
      </c>
      <c r="CA343" s="16">
        <v>28778</v>
      </c>
      <c r="CB343" s="16">
        <v>13511</v>
      </c>
      <c r="CC343" s="16">
        <v>17713</v>
      </c>
      <c r="CD343" s="16">
        <v>15790</v>
      </c>
      <c r="CE343" s="16">
        <v>19458</v>
      </c>
      <c r="CF343" s="16">
        <v>17733</v>
      </c>
      <c r="CG343" s="16">
        <v>22765</v>
      </c>
      <c r="CH343" s="21">
        <v>29</v>
      </c>
      <c r="CI343" s="21">
        <v>151</v>
      </c>
      <c r="CJ343" s="21">
        <v>135</v>
      </c>
      <c r="CK343" s="21">
        <v>134</v>
      </c>
      <c r="CL343" s="21">
        <v>57</v>
      </c>
      <c r="CM343" s="21">
        <v>44</v>
      </c>
      <c r="CN343" s="21">
        <v>2</v>
      </c>
      <c r="CO343" s="21">
        <v>260</v>
      </c>
      <c r="CP343" s="21">
        <v>292</v>
      </c>
      <c r="CQ343" s="21">
        <v>0</v>
      </c>
      <c r="CR343" s="21">
        <v>26849</v>
      </c>
      <c r="CS343" s="21">
        <v>35385</v>
      </c>
      <c r="CT343" s="21">
        <v>32851</v>
      </c>
      <c r="CU343" s="21">
        <v>40124</v>
      </c>
      <c r="CV343" s="21">
        <v>36095</v>
      </c>
      <c r="CW343" s="21">
        <v>51543</v>
      </c>
      <c r="CX343" s="21">
        <v>115877</v>
      </c>
      <c r="CY343" s="21">
        <v>106970</v>
      </c>
      <c r="CZ343" s="19">
        <v>36</v>
      </c>
      <c r="DA343" t="s">
        <v>1360</v>
      </c>
      <c r="DB343" t="s">
        <v>8480</v>
      </c>
      <c r="DD343">
        <v>24.305880153314014</v>
      </c>
      <c r="DE343">
        <v>25.19913356403773</v>
      </c>
      <c r="DF343">
        <v>0.893253410723716</v>
      </c>
    </row>
    <row r="344" spans="1:110" x14ac:dyDescent="0.25">
      <c r="A344" t="s">
        <v>1099</v>
      </c>
      <c r="B344" t="s">
        <v>3178</v>
      </c>
      <c r="C344" t="s">
        <v>642</v>
      </c>
      <c r="D344" t="s">
        <v>278</v>
      </c>
      <c r="E344" s="17">
        <v>62041</v>
      </c>
      <c r="F344" s="17">
        <v>61875</v>
      </c>
      <c r="G344" s="17">
        <v>61748</v>
      </c>
      <c r="H344" s="17">
        <v>61995</v>
      </c>
      <c r="I344" s="17">
        <v>62453</v>
      </c>
      <c r="J344" s="17">
        <v>63143</v>
      </c>
      <c r="K344" s="17">
        <v>63975</v>
      </c>
      <c r="L344" s="17">
        <v>64866</v>
      </c>
      <c r="M344" s="17">
        <v>65098</v>
      </c>
      <c r="N344" s="17">
        <v>65892</v>
      </c>
      <c r="O344" s="17">
        <v>66696</v>
      </c>
      <c r="P344" s="17">
        <v>67278</v>
      </c>
      <c r="Q344" s="17">
        <v>67485</v>
      </c>
      <c r="R344" s="17">
        <v>67813</v>
      </c>
      <c r="S344" s="17">
        <v>68336</v>
      </c>
      <c r="T344" s="17">
        <v>68923</v>
      </c>
      <c r="U344" s="18">
        <v>22</v>
      </c>
      <c r="V344" s="18">
        <v>31</v>
      </c>
      <c r="W344" s="18">
        <v>31</v>
      </c>
      <c r="X344" s="18">
        <v>55</v>
      </c>
      <c r="Y344" s="18">
        <v>50</v>
      </c>
      <c r="Z344" s="18">
        <v>87</v>
      </c>
      <c r="AA344" s="18">
        <v>150</v>
      </c>
      <c r="AB344" s="18">
        <v>129</v>
      </c>
      <c r="AC344" s="18">
        <v>144</v>
      </c>
      <c r="AD344" s="18">
        <v>174</v>
      </c>
      <c r="AE344" s="18">
        <v>145</v>
      </c>
      <c r="AF344" s="18">
        <v>142</v>
      </c>
      <c r="AG344" s="18">
        <v>135</v>
      </c>
      <c r="AH344" s="18">
        <v>106</v>
      </c>
      <c r="AI344" s="18">
        <v>108</v>
      </c>
      <c r="AJ344" s="18">
        <v>91</v>
      </c>
      <c r="AK344" s="23">
        <v>3.5460421334278944</v>
      </c>
      <c r="AL344" s="23">
        <v>5.0101010101010095</v>
      </c>
      <c r="AM344" s="23">
        <v>5.0204055192070998</v>
      </c>
      <c r="AN344" s="23">
        <v>8.8716832002580848</v>
      </c>
      <c r="AO344" s="23">
        <v>8.0060205274366325</v>
      </c>
      <c r="AP344" s="23">
        <v>13.778249370476539</v>
      </c>
      <c r="AQ344" s="23">
        <v>23.446658851113714</v>
      </c>
      <c r="AR344" s="23">
        <v>19.887151974840442</v>
      </c>
      <c r="AS344" s="23">
        <v>22.120495253310391</v>
      </c>
      <c r="AT344" s="23">
        <v>26.406847568748859</v>
      </c>
      <c r="AU344" s="23">
        <v>21.740434208948066</v>
      </c>
      <c r="AV344" s="23">
        <v>21.106453818484496</v>
      </c>
      <c r="AW344" s="23">
        <v>20.004445432318295</v>
      </c>
      <c r="AX344" s="23">
        <v>15.631221152286434</v>
      </c>
      <c r="AY344" s="23">
        <v>15.804261297120114</v>
      </c>
      <c r="AZ344" s="23">
        <v>13.203139735647026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1</v>
      </c>
      <c r="BJ344" s="20">
        <v>6</v>
      </c>
      <c r="BK344" s="20">
        <v>8</v>
      </c>
      <c r="BL344" s="20">
        <v>16</v>
      </c>
      <c r="BM344" s="20">
        <v>6</v>
      </c>
      <c r="BN344" s="20">
        <v>0</v>
      </c>
      <c r="BO344" s="20">
        <v>0</v>
      </c>
      <c r="BP344" s="20">
        <v>3</v>
      </c>
      <c r="BQ344" s="20">
        <v>13</v>
      </c>
      <c r="BR344" s="20">
        <v>13</v>
      </c>
      <c r="BS344" s="20">
        <v>15</v>
      </c>
      <c r="BT344" s="20">
        <v>8</v>
      </c>
      <c r="BU344" s="20">
        <v>2</v>
      </c>
      <c r="BV344" s="16">
        <v>2862</v>
      </c>
      <c r="BW344" s="16">
        <v>4671</v>
      </c>
      <c r="BX344" s="16">
        <v>6158</v>
      </c>
      <c r="BY344" s="16">
        <v>7080</v>
      </c>
      <c r="BZ344" s="16">
        <v>5265</v>
      </c>
      <c r="CA344" s="16">
        <v>8966</v>
      </c>
      <c r="CB344" s="16">
        <v>3201</v>
      </c>
      <c r="CC344" s="16">
        <v>4803</v>
      </c>
      <c r="CD344" s="16">
        <v>6010</v>
      </c>
      <c r="CE344" s="16">
        <v>7142</v>
      </c>
      <c r="CF344" s="16">
        <v>5219</v>
      </c>
      <c r="CG344" s="16">
        <v>7546</v>
      </c>
      <c r="CH344" s="21">
        <v>4</v>
      </c>
      <c r="CI344" s="21">
        <v>19</v>
      </c>
      <c r="CJ344" s="21">
        <v>21</v>
      </c>
      <c r="CK344" s="21">
        <v>31</v>
      </c>
      <c r="CL344" s="21">
        <v>14</v>
      </c>
      <c r="CM344" s="21">
        <v>2</v>
      </c>
      <c r="CN344" s="21">
        <v>0</v>
      </c>
      <c r="CO344" s="21">
        <v>37</v>
      </c>
      <c r="CP344" s="21">
        <v>54</v>
      </c>
      <c r="CQ344" s="21">
        <v>0</v>
      </c>
      <c r="CR344" s="21">
        <v>6063</v>
      </c>
      <c r="CS344" s="21">
        <v>9474</v>
      </c>
      <c r="CT344" s="21">
        <v>12168</v>
      </c>
      <c r="CU344" s="21">
        <v>14222</v>
      </c>
      <c r="CV344" s="21">
        <v>10484</v>
      </c>
      <c r="CW344" s="21">
        <v>16512</v>
      </c>
      <c r="CX344" s="21">
        <v>35002</v>
      </c>
      <c r="CY344" s="21">
        <v>33921</v>
      </c>
      <c r="CZ344" s="19">
        <v>273</v>
      </c>
      <c r="DA344" t="s">
        <v>8251</v>
      </c>
      <c r="DB344" t="s">
        <v>8481</v>
      </c>
      <c r="DD344">
        <v>10.907697296659887</v>
      </c>
      <c r="DE344">
        <v>15.427689846294497</v>
      </c>
      <c r="DF344">
        <v>4.5199925496346101</v>
      </c>
    </row>
    <row r="345" spans="1:110" x14ac:dyDescent="0.25">
      <c r="A345" t="s">
        <v>639</v>
      </c>
      <c r="B345" t="s">
        <v>3271</v>
      </c>
      <c r="C345" t="s">
        <v>3369</v>
      </c>
      <c r="D345" t="s">
        <v>355</v>
      </c>
      <c r="E345" s="17">
        <v>138749</v>
      </c>
      <c r="F345" s="17">
        <v>139563</v>
      </c>
      <c r="G345" s="17">
        <v>139570</v>
      </c>
      <c r="H345" s="17">
        <v>139624</v>
      </c>
      <c r="I345" s="17">
        <v>139641</v>
      </c>
      <c r="J345" s="17">
        <v>140462</v>
      </c>
      <c r="K345" s="17">
        <v>141323</v>
      </c>
      <c r="L345" s="17">
        <v>142233</v>
      </c>
      <c r="M345" s="17">
        <v>143671</v>
      </c>
      <c r="N345" s="17">
        <v>145504</v>
      </c>
      <c r="O345" s="17">
        <v>146338</v>
      </c>
      <c r="P345" s="17">
        <v>147902</v>
      </c>
      <c r="Q345" s="17">
        <v>149672</v>
      </c>
      <c r="R345" s="17">
        <v>151229</v>
      </c>
      <c r="S345" s="17">
        <v>152818</v>
      </c>
      <c r="T345" s="17">
        <v>153955</v>
      </c>
      <c r="U345" s="18">
        <v>44</v>
      </c>
      <c r="V345" s="18">
        <v>64</v>
      </c>
      <c r="W345" s="18">
        <v>72</v>
      </c>
      <c r="X345" s="18">
        <v>77</v>
      </c>
      <c r="Y345" s="18">
        <v>143</v>
      </c>
      <c r="Z345" s="18">
        <v>190</v>
      </c>
      <c r="AA345" s="18">
        <v>356</v>
      </c>
      <c r="AB345" s="18">
        <v>311</v>
      </c>
      <c r="AC345" s="18">
        <v>334</v>
      </c>
      <c r="AD345" s="18">
        <v>323</v>
      </c>
      <c r="AE345" s="18">
        <v>387</v>
      </c>
      <c r="AF345" s="18">
        <v>386</v>
      </c>
      <c r="AG345" s="18">
        <v>287</v>
      </c>
      <c r="AH345" s="18">
        <v>253</v>
      </c>
      <c r="AI345" s="18">
        <v>254</v>
      </c>
      <c r="AJ345" s="18">
        <v>258</v>
      </c>
      <c r="AK345" s="23">
        <v>3.1711940266236156</v>
      </c>
      <c r="AL345" s="23">
        <v>4.5857426395248027</v>
      </c>
      <c r="AM345" s="23">
        <v>5.1587017267321054</v>
      </c>
      <c r="AN345" s="23">
        <v>5.5148112072423077</v>
      </c>
      <c r="AO345" s="23">
        <v>10.240545398557732</v>
      </c>
      <c r="AP345" s="23">
        <v>13.526790163887741</v>
      </c>
      <c r="AQ345" s="23">
        <v>25.190521005073485</v>
      </c>
      <c r="AR345" s="23">
        <v>21.865530502766585</v>
      </c>
      <c r="AS345" s="23">
        <v>23.247558658323534</v>
      </c>
      <c r="AT345" s="23">
        <v>22.198702441170003</v>
      </c>
      <c r="AU345" s="23">
        <v>26.445625879812489</v>
      </c>
      <c r="AV345" s="23">
        <v>26.098362429176074</v>
      </c>
      <c r="AW345" s="23">
        <v>19.175263242289809</v>
      </c>
      <c r="AX345" s="23">
        <v>16.729595514087908</v>
      </c>
      <c r="AY345" s="23">
        <v>16.621078668743213</v>
      </c>
      <c r="AZ345" s="23">
        <v>16.758143613393525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1</v>
      </c>
      <c r="BI345" s="20">
        <v>2</v>
      </c>
      <c r="BJ345" s="20">
        <v>28</v>
      </c>
      <c r="BK345" s="20">
        <v>32</v>
      </c>
      <c r="BL345" s="20">
        <v>32</v>
      </c>
      <c r="BM345" s="20">
        <v>23</v>
      </c>
      <c r="BN345" s="20">
        <v>6</v>
      </c>
      <c r="BO345" s="20">
        <v>0</v>
      </c>
      <c r="BP345" s="20">
        <v>3</v>
      </c>
      <c r="BQ345" s="20">
        <v>28</v>
      </c>
      <c r="BR345" s="20">
        <v>32</v>
      </c>
      <c r="BS345" s="20">
        <v>49</v>
      </c>
      <c r="BT345" s="20">
        <v>15</v>
      </c>
      <c r="BU345" s="20">
        <v>7</v>
      </c>
      <c r="BV345" s="16">
        <v>6912</v>
      </c>
      <c r="BW345" s="16">
        <v>14997</v>
      </c>
      <c r="BX345" s="16">
        <v>15912</v>
      </c>
      <c r="BY345" s="16">
        <v>15120</v>
      </c>
      <c r="BZ345" s="16">
        <v>10415</v>
      </c>
      <c r="CA345" s="16">
        <v>16874</v>
      </c>
      <c r="CB345" s="16">
        <v>7183</v>
      </c>
      <c r="CC345" s="16">
        <v>12975</v>
      </c>
      <c r="CD345" s="16">
        <v>15380</v>
      </c>
      <c r="CE345" s="16">
        <v>14617</v>
      </c>
      <c r="CF345" s="16">
        <v>10285</v>
      </c>
      <c r="CG345" s="16">
        <v>13285</v>
      </c>
      <c r="CH345" s="21">
        <v>5</v>
      </c>
      <c r="CI345" s="21">
        <v>56</v>
      </c>
      <c r="CJ345" s="21">
        <v>64</v>
      </c>
      <c r="CK345" s="21">
        <v>81</v>
      </c>
      <c r="CL345" s="21">
        <v>38</v>
      </c>
      <c r="CM345" s="21">
        <v>13</v>
      </c>
      <c r="CN345" s="21">
        <v>1</v>
      </c>
      <c r="CO345" s="21">
        <v>124</v>
      </c>
      <c r="CP345" s="21">
        <v>134</v>
      </c>
      <c r="CQ345" s="21">
        <v>0</v>
      </c>
      <c r="CR345" s="21">
        <v>14095</v>
      </c>
      <c r="CS345" s="21">
        <v>27972</v>
      </c>
      <c r="CT345" s="21">
        <v>31292</v>
      </c>
      <c r="CU345" s="21">
        <v>29737</v>
      </c>
      <c r="CV345" s="21">
        <v>20700</v>
      </c>
      <c r="CW345" s="21">
        <v>30159</v>
      </c>
      <c r="CX345" s="21">
        <v>80230</v>
      </c>
      <c r="CY345" s="21">
        <v>73725</v>
      </c>
      <c r="CZ345" s="19">
        <v>185</v>
      </c>
      <c r="DA345" t="s">
        <v>8163</v>
      </c>
      <c r="DB345" t="s">
        <v>9</v>
      </c>
      <c r="DD345">
        <v>16.819260766361481</v>
      </c>
      <c r="DE345">
        <v>16.701981802318336</v>
      </c>
      <c r="DF345">
        <v>-0.11727896404314464</v>
      </c>
    </row>
    <row r="346" spans="1:110" x14ac:dyDescent="0.25">
      <c r="A346" t="s">
        <v>671</v>
      </c>
      <c r="B346" t="s">
        <v>3076</v>
      </c>
      <c r="C346" t="s">
        <v>363</v>
      </c>
      <c r="D346" t="s">
        <v>278</v>
      </c>
      <c r="E346" s="17">
        <v>92189</v>
      </c>
      <c r="F346" s="17">
        <v>93323</v>
      </c>
      <c r="G346" s="17">
        <v>94209</v>
      </c>
      <c r="H346" s="17">
        <v>95320</v>
      </c>
      <c r="I346" s="17">
        <v>95893</v>
      </c>
      <c r="J346" s="17">
        <v>96676</v>
      </c>
      <c r="K346" s="17">
        <v>97690</v>
      </c>
      <c r="L346" s="17">
        <v>99483</v>
      </c>
      <c r="M346" s="17">
        <v>101260</v>
      </c>
      <c r="N346" s="17">
        <v>102409</v>
      </c>
      <c r="O346" s="17">
        <v>104109</v>
      </c>
      <c r="P346" s="17">
        <v>105332</v>
      </c>
      <c r="Q346" s="17">
        <v>106348</v>
      </c>
      <c r="R346" s="17">
        <v>107588</v>
      </c>
      <c r="S346" s="17">
        <v>109033</v>
      </c>
      <c r="T346" s="17">
        <v>110416</v>
      </c>
      <c r="U346" s="18">
        <v>48</v>
      </c>
      <c r="V346" s="18">
        <v>59</v>
      </c>
      <c r="W346" s="18">
        <v>60</v>
      </c>
      <c r="X346" s="18">
        <v>62</v>
      </c>
      <c r="Y346" s="18">
        <v>86</v>
      </c>
      <c r="Z346" s="18">
        <v>147</v>
      </c>
      <c r="AA346" s="18">
        <v>261</v>
      </c>
      <c r="AB346" s="18">
        <v>324</v>
      </c>
      <c r="AC346" s="18">
        <v>298</v>
      </c>
      <c r="AD346" s="18">
        <v>344</v>
      </c>
      <c r="AE346" s="18">
        <v>393</v>
      </c>
      <c r="AF346" s="18">
        <v>333</v>
      </c>
      <c r="AG346" s="18">
        <v>323</v>
      </c>
      <c r="AH346" s="18">
        <v>284</v>
      </c>
      <c r="AI346" s="18">
        <v>288</v>
      </c>
      <c r="AJ346" s="18">
        <v>232</v>
      </c>
      <c r="AK346" s="23">
        <v>5.2066949419128097</v>
      </c>
      <c r="AL346" s="23">
        <v>6.3221285213720089</v>
      </c>
      <c r="AM346" s="23">
        <v>6.3688182657707868</v>
      </c>
      <c r="AN346" s="23">
        <v>6.5044062106588338</v>
      </c>
      <c r="AO346" s="23">
        <v>8.9683292836807702</v>
      </c>
      <c r="AP346" s="23">
        <v>15.205428441391867</v>
      </c>
      <c r="AQ346" s="23">
        <v>26.717166547241277</v>
      </c>
      <c r="AR346" s="23">
        <v>32.56837851693254</v>
      </c>
      <c r="AS346" s="23">
        <v>29.429192178550267</v>
      </c>
      <c r="AT346" s="23">
        <v>33.590797683797319</v>
      </c>
      <c r="AU346" s="23">
        <v>37.748897789816446</v>
      </c>
      <c r="AV346" s="23">
        <v>31.614324231952303</v>
      </c>
      <c r="AW346" s="23">
        <v>30.371986309098432</v>
      </c>
      <c r="AX346" s="23">
        <v>26.396995947503438</v>
      </c>
      <c r="AY346" s="23">
        <v>26.414021443049354</v>
      </c>
      <c r="AZ346" s="23">
        <v>21.011447616287494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3</v>
      </c>
      <c r="BI346" s="20">
        <v>2</v>
      </c>
      <c r="BJ346" s="20">
        <v>18</v>
      </c>
      <c r="BK346" s="20">
        <v>25</v>
      </c>
      <c r="BL346" s="20">
        <v>19</v>
      </c>
      <c r="BM346" s="20">
        <v>21</v>
      </c>
      <c r="BN346" s="20">
        <v>10</v>
      </c>
      <c r="BO346" s="20">
        <v>0</v>
      </c>
      <c r="BP346" s="20">
        <v>3</v>
      </c>
      <c r="BQ346" s="20">
        <v>33</v>
      </c>
      <c r="BR346" s="20">
        <v>40</v>
      </c>
      <c r="BS346" s="20">
        <v>34</v>
      </c>
      <c r="BT346" s="20">
        <v>18</v>
      </c>
      <c r="BU346" s="20">
        <v>6</v>
      </c>
      <c r="BV346" s="16">
        <v>5356</v>
      </c>
      <c r="BW346" s="16">
        <v>8738</v>
      </c>
      <c r="BX346" s="16">
        <v>8830</v>
      </c>
      <c r="BY346" s="16">
        <v>10546</v>
      </c>
      <c r="BZ346" s="16">
        <v>8526</v>
      </c>
      <c r="CA346" s="16">
        <v>14463</v>
      </c>
      <c r="CB346" s="16">
        <v>6031</v>
      </c>
      <c r="CC346" s="16">
        <v>8244</v>
      </c>
      <c r="CD346" s="16">
        <v>8401</v>
      </c>
      <c r="CE346" s="16">
        <v>10335</v>
      </c>
      <c r="CF346" s="16">
        <v>8566</v>
      </c>
      <c r="CG346" s="16">
        <v>12380</v>
      </c>
      <c r="CH346" s="21">
        <v>5</v>
      </c>
      <c r="CI346" s="21">
        <v>51</v>
      </c>
      <c r="CJ346" s="21">
        <v>65</v>
      </c>
      <c r="CK346" s="21">
        <v>53</v>
      </c>
      <c r="CL346" s="21">
        <v>39</v>
      </c>
      <c r="CM346" s="21">
        <v>16</v>
      </c>
      <c r="CN346" s="21">
        <v>3</v>
      </c>
      <c r="CO346" s="21">
        <v>98</v>
      </c>
      <c r="CP346" s="21">
        <v>134</v>
      </c>
      <c r="CQ346" s="21">
        <v>0</v>
      </c>
      <c r="CR346" s="21">
        <v>11387</v>
      </c>
      <c r="CS346" s="21">
        <v>16982</v>
      </c>
      <c r="CT346" s="21">
        <v>17231</v>
      </c>
      <c r="CU346" s="21">
        <v>20881</v>
      </c>
      <c r="CV346" s="21">
        <v>17092</v>
      </c>
      <c r="CW346" s="21">
        <v>26843</v>
      </c>
      <c r="CX346" s="21">
        <v>56459</v>
      </c>
      <c r="CY346" s="21">
        <v>53957</v>
      </c>
      <c r="CZ346" s="19">
        <v>87</v>
      </c>
      <c r="DA346" t="s">
        <v>8065</v>
      </c>
      <c r="DB346" t="s">
        <v>8480</v>
      </c>
      <c r="DD346">
        <v>18.162610967993032</v>
      </c>
      <c r="DE346">
        <v>23.734037088860944</v>
      </c>
      <c r="DF346">
        <v>5.5714261208679119</v>
      </c>
    </row>
    <row r="347" spans="1:110" x14ac:dyDescent="0.25">
      <c r="A347" t="s">
        <v>2220</v>
      </c>
      <c r="B347" t="s">
        <v>3328</v>
      </c>
      <c r="C347" t="s">
        <v>491</v>
      </c>
      <c r="D347" t="s">
        <v>491</v>
      </c>
      <c r="E347" s="17">
        <v>176063</v>
      </c>
      <c r="F347" s="17">
        <v>175625</v>
      </c>
      <c r="G347" s="17">
        <v>177270</v>
      </c>
      <c r="H347" s="17">
        <v>179189</v>
      </c>
      <c r="I347" s="17">
        <v>181225</v>
      </c>
      <c r="J347" s="17">
        <v>182568</v>
      </c>
      <c r="K347" s="17">
        <v>184058</v>
      </c>
      <c r="L347" s="17">
        <v>185708</v>
      </c>
      <c r="M347" s="17">
        <v>187271</v>
      </c>
      <c r="N347" s="17">
        <v>188718</v>
      </c>
      <c r="O347" s="17">
        <v>190590</v>
      </c>
      <c r="P347" s="17">
        <v>191909</v>
      </c>
      <c r="Q347" s="17">
        <v>192893</v>
      </c>
      <c r="R347" s="17">
        <v>193324</v>
      </c>
      <c r="S347" s="17">
        <v>194267</v>
      </c>
      <c r="T347" s="17">
        <v>195356</v>
      </c>
      <c r="U347" s="18">
        <v>127</v>
      </c>
      <c r="V347" s="18">
        <v>136</v>
      </c>
      <c r="W347" s="18">
        <v>128</v>
      </c>
      <c r="X347" s="18">
        <v>158</v>
      </c>
      <c r="Y347" s="18">
        <v>177</v>
      </c>
      <c r="Z347" s="18">
        <v>206</v>
      </c>
      <c r="AA347" s="18">
        <v>377</v>
      </c>
      <c r="AB347" s="18">
        <v>422</v>
      </c>
      <c r="AC347" s="18">
        <v>469</v>
      </c>
      <c r="AD347" s="18">
        <v>600</v>
      </c>
      <c r="AE347" s="18">
        <v>612</v>
      </c>
      <c r="AF347" s="18">
        <v>530</v>
      </c>
      <c r="AG347" s="18">
        <v>469</v>
      </c>
      <c r="AH347" s="18">
        <v>456</v>
      </c>
      <c r="AI347" s="18">
        <v>427</v>
      </c>
      <c r="AJ347" s="18">
        <v>363</v>
      </c>
      <c r="AK347" s="23">
        <v>7.2133270477045155</v>
      </c>
      <c r="AL347" s="23">
        <v>7.7437722419928825</v>
      </c>
      <c r="AM347" s="23">
        <v>7.2206239070344669</v>
      </c>
      <c r="AN347" s="23">
        <v>8.8175055388444612</v>
      </c>
      <c r="AO347" s="23">
        <v>9.7668643950889784</v>
      </c>
      <c r="AP347" s="23">
        <v>11.28346698216555</v>
      </c>
      <c r="AQ347" s="23">
        <v>20.482673939736387</v>
      </c>
      <c r="AR347" s="23">
        <v>22.723846037865897</v>
      </c>
      <c r="AS347" s="23">
        <v>25.043920308002839</v>
      </c>
      <c r="AT347" s="23">
        <v>31.793469621339774</v>
      </c>
      <c r="AU347" s="23">
        <v>32.110813788761213</v>
      </c>
      <c r="AV347" s="23">
        <v>27.617256095336852</v>
      </c>
      <c r="AW347" s="23">
        <v>24.313997915943034</v>
      </c>
      <c r="AX347" s="23">
        <v>23.587345595994289</v>
      </c>
      <c r="AY347" s="23">
        <v>21.980058373269781</v>
      </c>
      <c r="AZ347" s="23">
        <v>18.581461536886504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1</v>
      </c>
      <c r="BI347" s="20">
        <v>6</v>
      </c>
      <c r="BJ347" s="20">
        <v>43</v>
      </c>
      <c r="BK347" s="20">
        <v>43</v>
      </c>
      <c r="BL347" s="20">
        <v>54</v>
      </c>
      <c r="BM347" s="20">
        <v>23</v>
      </c>
      <c r="BN347" s="20">
        <v>12</v>
      </c>
      <c r="BO347" s="20">
        <v>0</v>
      </c>
      <c r="BP347" s="20">
        <v>13</v>
      </c>
      <c r="BQ347" s="20">
        <v>41</v>
      </c>
      <c r="BR347" s="20">
        <v>48</v>
      </c>
      <c r="BS347" s="20">
        <v>44</v>
      </c>
      <c r="BT347" s="20">
        <v>20</v>
      </c>
      <c r="BU347" s="20">
        <v>15</v>
      </c>
      <c r="BV347" s="16">
        <v>12872</v>
      </c>
      <c r="BW347" s="16">
        <v>15051</v>
      </c>
      <c r="BX347" s="16">
        <v>14282</v>
      </c>
      <c r="BY347" s="16">
        <v>16032</v>
      </c>
      <c r="BZ347" s="16">
        <v>14717</v>
      </c>
      <c r="CA347" s="16">
        <v>26049</v>
      </c>
      <c r="CB347" s="16">
        <v>15796</v>
      </c>
      <c r="CC347" s="16">
        <v>16343</v>
      </c>
      <c r="CD347" s="16">
        <v>14251</v>
      </c>
      <c r="CE347" s="16">
        <v>15792</v>
      </c>
      <c r="CF347" s="16">
        <v>13408</v>
      </c>
      <c r="CG347" s="16">
        <v>20763</v>
      </c>
      <c r="CH347" s="21">
        <v>19</v>
      </c>
      <c r="CI347" s="21">
        <v>84</v>
      </c>
      <c r="CJ347" s="21">
        <v>91</v>
      </c>
      <c r="CK347" s="21">
        <v>98</v>
      </c>
      <c r="CL347" s="21">
        <v>43</v>
      </c>
      <c r="CM347" s="21">
        <v>27</v>
      </c>
      <c r="CN347" s="21">
        <v>1</v>
      </c>
      <c r="CO347" s="21">
        <v>182</v>
      </c>
      <c r="CP347" s="21">
        <v>181</v>
      </c>
      <c r="CQ347" s="21">
        <v>0</v>
      </c>
      <c r="CR347" s="21">
        <v>28668</v>
      </c>
      <c r="CS347" s="21">
        <v>31394</v>
      </c>
      <c r="CT347" s="21">
        <v>28533</v>
      </c>
      <c r="CU347" s="21">
        <v>31824</v>
      </c>
      <c r="CV347" s="21">
        <v>28125</v>
      </c>
      <c r="CW347" s="21">
        <v>46812</v>
      </c>
      <c r="CX347" s="21">
        <v>99003</v>
      </c>
      <c r="CY347" s="21">
        <v>96353</v>
      </c>
      <c r="CZ347" s="19">
        <v>139</v>
      </c>
      <c r="DA347" t="s">
        <v>8117</v>
      </c>
      <c r="DB347" t="s">
        <v>9</v>
      </c>
      <c r="DD347">
        <v>18.88887735721773</v>
      </c>
      <c r="DE347">
        <v>18.282274274516933</v>
      </c>
      <c r="DF347">
        <v>-0.6066030827007971</v>
      </c>
    </row>
    <row r="348" spans="1:110" x14ac:dyDescent="0.25">
      <c r="A348" t="s">
        <v>2366</v>
      </c>
      <c r="B348" t="s">
        <v>2952</v>
      </c>
      <c r="C348" t="s">
        <v>58</v>
      </c>
      <c r="D348" t="s">
        <v>168</v>
      </c>
      <c r="E348" s="17">
        <v>137393</v>
      </c>
      <c r="F348" s="17">
        <v>138066</v>
      </c>
      <c r="G348" s="17">
        <v>139692</v>
      </c>
      <c r="H348" s="17">
        <v>141670</v>
      </c>
      <c r="I348" s="17">
        <v>143377</v>
      </c>
      <c r="J348" s="17">
        <v>146377</v>
      </c>
      <c r="K348" s="17">
        <v>148818</v>
      </c>
      <c r="L348" s="17">
        <v>152700</v>
      </c>
      <c r="M348" s="17">
        <v>156507</v>
      </c>
      <c r="N348" s="17">
        <v>158884</v>
      </c>
      <c r="O348" s="17">
        <v>160997</v>
      </c>
      <c r="P348" s="17">
        <v>163136</v>
      </c>
      <c r="Q348" s="17">
        <v>164550</v>
      </c>
      <c r="R348" s="17">
        <v>166065</v>
      </c>
      <c r="S348" s="17">
        <v>167195</v>
      </c>
      <c r="T348" s="17">
        <v>168134</v>
      </c>
      <c r="U348" s="18">
        <v>90</v>
      </c>
      <c r="V348" s="18">
        <v>111</v>
      </c>
      <c r="W348" s="18">
        <v>129</v>
      </c>
      <c r="X348" s="18">
        <v>165</v>
      </c>
      <c r="Y348" s="18">
        <v>237</v>
      </c>
      <c r="Z348" s="18">
        <v>425</v>
      </c>
      <c r="AA348" s="18">
        <v>529</v>
      </c>
      <c r="AB348" s="18">
        <v>475</v>
      </c>
      <c r="AC348" s="18">
        <v>534</v>
      </c>
      <c r="AD348" s="18">
        <v>709</v>
      </c>
      <c r="AE348" s="18">
        <v>758</v>
      </c>
      <c r="AF348" s="18">
        <v>687</v>
      </c>
      <c r="AG348" s="18">
        <v>644</v>
      </c>
      <c r="AH348" s="18">
        <v>572</v>
      </c>
      <c r="AI348" s="18">
        <v>476</v>
      </c>
      <c r="AJ348" s="18">
        <v>340</v>
      </c>
      <c r="AK348" s="23">
        <v>6.5505520659713383</v>
      </c>
      <c r="AL348" s="23">
        <v>8.039633218895311</v>
      </c>
      <c r="AM348" s="23">
        <v>9.2346018383300397</v>
      </c>
      <c r="AN348" s="23">
        <v>11.646784781534551</v>
      </c>
      <c r="AO348" s="23">
        <v>16.529847883551756</v>
      </c>
      <c r="AP348" s="23">
        <v>29.034616094058492</v>
      </c>
      <c r="AQ348" s="23">
        <v>35.546775255681439</v>
      </c>
      <c r="AR348" s="23">
        <v>31.106745252128359</v>
      </c>
      <c r="AS348" s="23">
        <v>34.11987962199774</v>
      </c>
      <c r="AT348" s="23">
        <v>44.623750660859493</v>
      </c>
      <c r="AU348" s="23">
        <v>47.081622638931158</v>
      </c>
      <c r="AV348" s="23">
        <v>42.112102785406037</v>
      </c>
      <c r="AW348" s="23">
        <v>39.137040413248251</v>
      </c>
      <c r="AX348" s="23">
        <v>34.444344082136517</v>
      </c>
      <c r="AY348" s="23">
        <v>28.469750889679716</v>
      </c>
      <c r="AZ348" s="23">
        <v>20.221965812982504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5</v>
      </c>
      <c r="BJ348" s="20">
        <v>34</v>
      </c>
      <c r="BK348" s="20">
        <v>57</v>
      </c>
      <c r="BL348" s="20">
        <v>38</v>
      </c>
      <c r="BM348" s="20">
        <v>22</v>
      </c>
      <c r="BN348" s="20">
        <v>12</v>
      </c>
      <c r="BO348" s="20">
        <v>1</v>
      </c>
      <c r="BP348" s="20">
        <v>13</v>
      </c>
      <c r="BQ348" s="20">
        <v>45</v>
      </c>
      <c r="BR348" s="20">
        <v>55</v>
      </c>
      <c r="BS348" s="20">
        <v>30</v>
      </c>
      <c r="BT348" s="20">
        <v>16</v>
      </c>
      <c r="BU348" s="20">
        <v>12</v>
      </c>
      <c r="BV348" s="16">
        <v>8031</v>
      </c>
      <c r="BW348" s="16">
        <v>15475</v>
      </c>
      <c r="BX348" s="16">
        <v>15449</v>
      </c>
      <c r="BY348" s="16">
        <v>15962</v>
      </c>
      <c r="BZ348" s="16">
        <v>12090</v>
      </c>
      <c r="CA348" s="16">
        <v>17944</v>
      </c>
      <c r="CB348" s="16">
        <v>8262</v>
      </c>
      <c r="CC348" s="16">
        <v>14715</v>
      </c>
      <c r="CD348" s="16">
        <v>16157</v>
      </c>
      <c r="CE348" s="16">
        <v>16726</v>
      </c>
      <c r="CF348" s="16">
        <v>12201</v>
      </c>
      <c r="CG348" s="16">
        <v>15122</v>
      </c>
      <c r="CH348" s="21">
        <v>18</v>
      </c>
      <c r="CI348" s="21">
        <v>79</v>
      </c>
      <c r="CJ348" s="21">
        <v>112</v>
      </c>
      <c r="CK348" s="21">
        <v>68</v>
      </c>
      <c r="CL348" s="21">
        <v>38</v>
      </c>
      <c r="CM348" s="21">
        <v>24</v>
      </c>
      <c r="CN348" s="21">
        <v>1</v>
      </c>
      <c r="CO348" s="21">
        <v>168</v>
      </c>
      <c r="CP348" s="21">
        <v>172</v>
      </c>
      <c r="CQ348" s="21">
        <v>0</v>
      </c>
      <c r="CR348" s="21">
        <v>16293</v>
      </c>
      <c r="CS348" s="21">
        <v>30190</v>
      </c>
      <c r="CT348" s="21">
        <v>31606</v>
      </c>
      <c r="CU348" s="21">
        <v>32688</v>
      </c>
      <c r="CV348" s="21">
        <v>24291</v>
      </c>
      <c r="CW348" s="21">
        <v>33066</v>
      </c>
      <c r="CX348" s="21">
        <v>84951</v>
      </c>
      <c r="CY348" s="21">
        <v>83183</v>
      </c>
      <c r="CZ348" s="19">
        <v>104</v>
      </c>
      <c r="DA348" t="s">
        <v>8082</v>
      </c>
      <c r="DB348" t="s">
        <v>9</v>
      </c>
      <c r="DD348">
        <v>20.196434367599146</v>
      </c>
      <c r="DE348">
        <v>20.24696589798825</v>
      </c>
      <c r="DF348">
        <v>5.0531530389104518E-2</v>
      </c>
    </row>
    <row r="349" spans="1:110" x14ac:dyDescent="0.25">
      <c r="A349" t="s">
        <v>1584</v>
      </c>
      <c r="B349" t="s">
        <v>3214</v>
      </c>
      <c r="C349" t="s">
        <v>3362</v>
      </c>
      <c r="D349" t="s">
        <v>199</v>
      </c>
      <c r="E349" s="17">
        <v>161411</v>
      </c>
      <c r="F349" s="17">
        <v>161972</v>
      </c>
      <c r="G349" s="17">
        <v>162273</v>
      </c>
      <c r="H349" s="17">
        <v>163086</v>
      </c>
      <c r="I349" s="17">
        <v>163830</v>
      </c>
      <c r="J349" s="17">
        <v>164286</v>
      </c>
      <c r="K349" s="17">
        <v>165398</v>
      </c>
      <c r="L349" s="17">
        <v>166321</v>
      </c>
      <c r="M349" s="17">
        <v>167823</v>
      </c>
      <c r="N349" s="17">
        <v>168939</v>
      </c>
      <c r="O349" s="17">
        <v>170235</v>
      </c>
      <c r="P349" s="17">
        <v>171263</v>
      </c>
      <c r="Q349" s="17">
        <v>171737</v>
      </c>
      <c r="R349" s="17">
        <v>171930</v>
      </c>
      <c r="S349" s="17">
        <v>172011</v>
      </c>
      <c r="T349" s="17">
        <v>172707</v>
      </c>
      <c r="U349" s="18">
        <v>117</v>
      </c>
      <c r="V349" s="18">
        <v>118</v>
      </c>
      <c r="W349" s="18">
        <v>117</v>
      </c>
      <c r="X349" s="18">
        <v>138</v>
      </c>
      <c r="Y349" s="18">
        <v>162</v>
      </c>
      <c r="Z349" s="18">
        <v>238</v>
      </c>
      <c r="AA349" s="18">
        <v>429</v>
      </c>
      <c r="AB349" s="18">
        <v>425</v>
      </c>
      <c r="AC349" s="18">
        <v>525</v>
      </c>
      <c r="AD349" s="18">
        <v>567</v>
      </c>
      <c r="AE349" s="18">
        <v>517</v>
      </c>
      <c r="AF349" s="18">
        <v>525</v>
      </c>
      <c r="AG349" s="18">
        <v>515</v>
      </c>
      <c r="AH349" s="18">
        <v>479</v>
      </c>
      <c r="AI349" s="18">
        <v>483</v>
      </c>
      <c r="AJ349" s="18">
        <v>405</v>
      </c>
      <c r="AK349" s="23">
        <v>7.2485766149766748</v>
      </c>
      <c r="AL349" s="23">
        <v>7.2852097893463066</v>
      </c>
      <c r="AM349" s="23">
        <v>7.2100719158455204</v>
      </c>
      <c r="AN349" s="23">
        <v>8.4617931643427386</v>
      </c>
      <c r="AO349" s="23">
        <v>9.8882988463651351</v>
      </c>
      <c r="AP349" s="23">
        <v>14.486931327075954</v>
      </c>
      <c r="AQ349" s="23">
        <v>25.937435761012829</v>
      </c>
      <c r="AR349" s="23">
        <v>25.552996915602961</v>
      </c>
      <c r="AS349" s="23">
        <v>31.282958831626178</v>
      </c>
      <c r="AT349" s="23">
        <v>33.562410100687231</v>
      </c>
      <c r="AU349" s="23">
        <v>30.369782947102536</v>
      </c>
      <c r="AV349" s="23">
        <v>30.654607241494073</v>
      </c>
      <c r="AW349" s="23">
        <v>29.987713771639193</v>
      </c>
      <c r="AX349" s="23">
        <v>27.860175652881985</v>
      </c>
      <c r="AY349" s="23">
        <v>28.079599560493222</v>
      </c>
      <c r="AZ349" s="23">
        <v>23.45012072469558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10</v>
      </c>
      <c r="BJ349" s="20">
        <v>48</v>
      </c>
      <c r="BK349" s="20">
        <v>49</v>
      </c>
      <c r="BL349" s="20">
        <v>50</v>
      </c>
      <c r="BM349" s="20">
        <v>22</v>
      </c>
      <c r="BN349" s="20">
        <v>16</v>
      </c>
      <c r="BO349" s="20">
        <v>1</v>
      </c>
      <c r="BP349" s="20">
        <v>4</v>
      </c>
      <c r="BQ349" s="20">
        <v>54</v>
      </c>
      <c r="BR349" s="20">
        <v>48</v>
      </c>
      <c r="BS349" s="20">
        <v>58</v>
      </c>
      <c r="BT349" s="20">
        <v>27</v>
      </c>
      <c r="BU349" s="20">
        <v>18</v>
      </c>
      <c r="BV349" s="16">
        <v>8840</v>
      </c>
      <c r="BW349" s="16">
        <v>15244</v>
      </c>
      <c r="BX349" s="16">
        <v>14174</v>
      </c>
      <c r="BY349" s="16">
        <v>16809</v>
      </c>
      <c r="BZ349" s="16">
        <v>12811</v>
      </c>
      <c r="CA349" s="16">
        <v>20746</v>
      </c>
      <c r="CB349" s="16">
        <v>9193</v>
      </c>
      <c r="CC349" s="16">
        <v>13830</v>
      </c>
      <c r="CD349" s="16">
        <v>13765</v>
      </c>
      <c r="CE349" s="16">
        <v>16632</v>
      </c>
      <c r="CF349" s="16">
        <v>13066</v>
      </c>
      <c r="CG349" s="16">
        <v>17597</v>
      </c>
      <c r="CH349" s="21">
        <v>14</v>
      </c>
      <c r="CI349" s="21">
        <v>102</v>
      </c>
      <c r="CJ349" s="21">
        <v>97</v>
      </c>
      <c r="CK349" s="21">
        <v>108</v>
      </c>
      <c r="CL349" s="21">
        <v>49</v>
      </c>
      <c r="CM349" s="21">
        <v>34</v>
      </c>
      <c r="CN349" s="21">
        <v>1</v>
      </c>
      <c r="CO349" s="21">
        <v>195</v>
      </c>
      <c r="CP349" s="21">
        <v>210</v>
      </c>
      <c r="CQ349" s="21">
        <v>0</v>
      </c>
      <c r="CR349" s="21">
        <v>18033</v>
      </c>
      <c r="CS349" s="21">
        <v>29074</v>
      </c>
      <c r="CT349" s="21">
        <v>27939</v>
      </c>
      <c r="CU349" s="21">
        <v>33441</v>
      </c>
      <c r="CV349" s="21">
        <v>25877</v>
      </c>
      <c r="CW349" s="21">
        <v>38343</v>
      </c>
      <c r="CX349" s="21">
        <v>88624</v>
      </c>
      <c r="CY349" s="21">
        <v>84083</v>
      </c>
      <c r="CZ349" s="19">
        <v>51</v>
      </c>
      <c r="DA349" t="s">
        <v>8039</v>
      </c>
      <c r="DB349" t="s">
        <v>8480</v>
      </c>
      <c r="DD349">
        <v>23.191370431597349</v>
      </c>
      <c r="DE349">
        <v>23.695612926521036</v>
      </c>
      <c r="DF349">
        <v>0.50424249492368745</v>
      </c>
    </row>
    <row r="350" spans="1:110" x14ac:dyDescent="0.25">
      <c r="A350" t="s">
        <v>145</v>
      </c>
      <c r="B350" t="s">
        <v>3161</v>
      </c>
      <c r="C350" t="s">
        <v>140</v>
      </c>
      <c r="D350" t="s">
        <v>70</v>
      </c>
      <c r="E350" s="17">
        <v>55088</v>
      </c>
      <c r="F350" s="17">
        <v>55628</v>
      </c>
      <c r="G350" s="17">
        <v>55844</v>
      </c>
      <c r="H350" s="17">
        <v>56195</v>
      </c>
      <c r="I350" s="17">
        <v>56350</v>
      </c>
      <c r="J350" s="17">
        <v>56824</v>
      </c>
      <c r="K350" s="17">
        <v>57384</v>
      </c>
      <c r="L350" s="17">
        <v>57861</v>
      </c>
      <c r="M350" s="17">
        <v>58419</v>
      </c>
      <c r="N350" s="17">
        <v>58907</v>
      </c>
      <c r="O350" s="17">
        <v>59217</v>
      </c>
      <c r="P350" s="17">
        <v>59556</v>
      </c>
      <c r="Q350" s="17">
        <v>59783</v>
      </c>
      <c r="R350" s="17">
        <v>59899</v>
      </c>
      <c r="S350" s="17">
        <v>59964</v>
      </c>
      <c r="T350" s="17">
        <v>60211</v>
      </c>
      <c r="U350" s="18">
        <v>35</v>
      </c>
      <c r="V350" s="18">
        <v>31</v>
      </c>
      <c r="W350" s="18">
        <v>43</v>
      </c>
      <c r="X350" s="18">
        <v>34</v>
      </c>
      <c r="Y350" s="18">
        <v>66</v>
      </c>
      <c r="Z350" s="18">
        <v>109</v>
      </c>
      <c r="AA350" s="18">
        <v>176</v>
      </c>
      <c r="AB350" s="18">
        <v>174</v>
      </c>
      <c r="AC350" s="18">
        <v>201</v>
      </c>
      <c r="AD350" s="18">
        <v>245</v>
      </c>
      <c r="AE350" s="18">
        <v>273</v>
      </c>
      <c r="AF350" s="18">
        <v>264</v>
      </c>
      <c r="AG350" s="18">
        <v>236</v>
      </c>
      <c r="AH350" s="18">
        <v>220</v>
      </c>
      <c r="AI350" s="18">
        <v>194</v>
      </c>
      <c r="AJ350" s="18">
        <v>124</v>
      </c>
      <c r="AK350" s="23">
        <v>6.3534708103398199</v>
      </c>
      <c r="AL350" s="23">
        <v>5.572733155964622</v>
      </c>
      <c r="AM350" s="23">
        <v>7.7000214884320606</v>
      </c>
      <c r="AN350" s="23">
        <v>6.050360352344514</v>
      </c>
      <c r="AO350" s="23">
        <v>11.712511091393079</v>
      </c>
      <c r="AP350" s="23">
        <v>19.182035759538223</v>
      </c>
      <c r="AQ350" s="23">
        <v>30.67057019378224</v>
      </c>
      <c r="AR350" s="23">
        <v>30.072069269456112</v>
      </c>
      <c r="AS350" s="23">
        <v>34.406614286447898</v>
      </c>
      <c r="AT350" s="23">
        <v>41.590982395980106</v>
      </c>
      <c r="AU350" s="23">
        <v>46.101626222199712</v>
      </c>
      <c r="AV350" s="23">
        <v>44.328027402780577</v>
      </c>
      <c r="AW350" s="23">
        <v>39.476105247311111</v>
      </c>
      <c r="AX350" s="23">
        <v>36.728492963154643</v>
      </c>
      <c r="AY350" s="23">
        <v>32.352744980321525</v>
      </c>
      <c r="AZ350" s="23">
        <v>20.59424357675508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 s="20">
        <v>2</v>
      </c>
      <c r="BJ350" s="20">
        <v>15</v>
      </c>
      <c r="BK350" s="20">
        <v>20</v>
      </c>
      <c r="BL350" s="20">
        <v>9</v>
      </c>
      <c r="BM350" s="20">
        <v>6</v>
      </c>
      <c r="BN350" s="20">
        <v>5</v>
      </c>
      <c r="BO350" s="20">
        <v>0</v>
      </c>
      <c r="BP350" s="20">
        <v>2</v>
      </c>
      <c r="BQ350" s="20">
        <v>21</v>
      </c>
      <c r="BR350" s="20">
        <v>25</v>
      </c>
      <c r="BS350" s="20">
        <v>8</v>
      </c>
      <c r="BT350" s="20">
        <v>8</v>
      </c>
      <c r="BU350" s="20">
        <v>3</v>
      </c>
      <c r="BV350" s="16">
        <v>3102</v>
      </c>
      <c r="BW350" s="16">
        <v>5227</v>
      </c>
      <c r="BX350" s="16">
        <v>5130</v>
      </c>
      <c r="BY350" s="16">
        <v>5551</v>
      </c>
      <c r="BZ350" s="16">
        <v>4860</v>
      </c>
      <c r="CA350" s="16">
        <v>7226</v>
      </c>
      <c r="CB350" s="16">
        <v>3125</v>
      </c>
      <c r="CC350" s="16">
        <v>4874</v>
      </c>
      <c r="CD350" s="16">
        <v>4980</v>
      </c>
      <c r="CE350" s="16">
        <v>5511</v>
      </c>
      <c r="CF350" s="16">
        <v>4525</v>
      </c>
      <c r="CG350" s="16">
        <v>6100</v>
      </c>
      <c r="CH350" s="21">
        <v>4</v>
      </c>
      <c r="CI350" s="21">
        <v>36</v>
      </c>
      <c r="CJ350" s="21">
        <v>45</v>
      </c>
      <c r="CK350" s="21">
        <v>17</v>
      </c>
      <c r="CL350" s="21">
        <v>14</v>
      </c>
      <c r="CM350" s="21">
        <v>8</v>
      </c>
      <c r="CN350" s="21">
        <v>0</v>
      </c>
      <c r="CO350" s="21">
        <v>57</v>
      </c>
      <c r="CP350" s="21">
        <v>67</v>
      </c>
      <c r="CQ350" s="21">
        <v>0</v>
      </c>
      <c r="CR350" s="21">
        <v>6227</v>
      </c>
      <c r="CS350" s="21">
        <v>10101</v>
      </c>
      <c r="CT350" s="21">
        <v>10110</v>
      </c>
      <c r="CU350" s="21">
        <v>11062</v>
      </c>
      <c r="CV350" s="21">
        <v>9385</v>
      </c>
      <c r="CW350" s="21">
        <v>13326</v>
      </c>
      <c r="CX350" s="21">
        <v>31096</v>
      </c>
      <c r="CY350" s="21">
        <v>29115</v>
      </c>
      <c r="CZ350" s="19">
        <v>94</v>
      </c>
      <c r="DA350" t="s">
        <v>8072</v>
      </c>
      <c r="DB350" t="s">
        <v>9</v>
      </c>
      <c r="DD350">
        <v>19.577537351880473</v>
      </c>
      <c r="DE350">
        <v>21.546179572935426</v>
      </c>
      <c r="DF350">
        <v>1.968642221054953</v>
      </c>
    </row>
    <row r="351" spans="1:110" x14ac:dyDescent="0.25">
      <c r="A351" t="s">
        <v>643</v>
      </c>
      <c r="B351" t="s">
        <v>3179</v>
      </c>
      <c r="C351" t="s">
        <v>642</v>
      </c>
      <c r="D351" t="s">
        <v>278</v>
      </c>
      <c r="E351" s="17">
        <v>61070</v>
      </c>
      <c r="F351" s="17">
        <v>61265</v>
      </c>
      <c r="G351" s="17">
        <v>60862</v>
      </c>
      <c r="H351" s="17">
        <v>60900</v>
      </c>
      <c r="I351" s="17">
        <v>60761</v>
      </c>
      <c r="J351" s="17">
        <v>61114</v>
      </c>
      <c r="K351" s="17">
        <v>61704</v>
      </c>
      <c r="L351" s="17">
        <v>62555</v>
      </c>
      <c r="M351" s="17">
        <v>63238</v>
      </c>
      <c r="N351" s="17">
        <v>63842</v>
      </c>
      <c r="O351" s="17">
        <v>64426</v>
      </c>
      <c r="P351" s="17">
        <v>64872</v>
      </c>
      <c r="Q351" s="17">
        <v>65440</v>
      </c>
      <c r="R351" s="17">
        <v>66252</v>
      </c>
      <c r="S351" s="17">
        <v>67011</v>
      </c>
      <c r="T351" s="17">
        <v>67569</v>
      </c>
      <c r="U351" s="18">
        <v>29</v>
      </c>
      <c r="V351" s="18">
        <v>22</v>
      </c>
      <c r="W351" s="18">
        <v>35</v>
      </c>
      <c r="X351" s="18">
        <v>49</v>
      </c>
      <c r="Y351" s="18">
        <v>59</v>
      </c>
      <c r="Z351" s="18">
        <v>91</v>
      </c>
      <c r="AA351" s="18">
        <v>133</v>
      </c>
      <c r="AB351" s="18">
        <v>145</v>
      </c>
      <c r="AC351" s="18">
        <v>135</v>
      </c>
      <c r="AD351" s="18">
        <v>120</v>
      </c>
      <c r="AE351" s="18">
        <v>142</v>
      </c>
      <c r="AF351" s="18">
        <v>130</v>
      </c>
      <c r="AG351" s="18">
        <v>100</v>
      </c>
      <c r="AH351" s="18">
        <v>106</v>
      </c>
      <c r="AI351" s="18">
        <v>75</v>
      </c>
      <c r="AJ351" s="18">
        <v>73</v>
      </c>
      <c r="AK351" s="23">
        <v>4.7486490912068113</v>
      </c>
      <c r="AL351" s="23">
        <v>3.5909573165755324</v>
      </c>
      <c r="AM351" s="23">
        <v>5.7507147316880811</v>
      </c>
      <c r="AN351" s="23">
        <v>8.0459770114942533</v>
      </c>
      <c r="AO351" s="23">
        <v>9.7101759352216064</v>
      </c>
      <c r="AP351" s="23">
        <v>14.890205190300096</v>
      </c>
      <c r="AQ351" s="23">
        <v>21.554518345650202</v>
      </c>
      <c r="AR351" s="23">
        <v>23.17960195028375</v>
      </c>
      <c r="AS351" s="23">
        <v>21.347923716752586</v>
      </c>
      <c r="AT351" s="23">
        <v>18.796403621440433</v>
      </c>
      <c r="AU351" s="23">
        <v>22.040790985006055</v>
      </c>
      <c r="AV351" s="23">
        <v>20.039462325810828</v>
      </c>
      <c r="AW351" s="23">
        <v>15.28117359413203</v>
      </c>
      <c r="AX351" s="23">
        <v>15.999516995713336</v>
      </c>
      <c r="AY351" s="23">
        <v>11.192192326632942</v>
      </c>
      <c r="AZ351" s="23">
        <v>10.803770960055646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1</v>
      </c>
      <c r="BJ351" s="20">
        <v>8</v>
      </c>
      <c r="BK351" s="20">
        <v>8</v>
      </c>
      <c r="BL351" s="20">
        <v>12</v>
      </c>
      <c r="BM351" s="20">
        <v>9</v>
      </c>
      <c r="BN351" s="20">
        <v>3</v>
      </c>
      <c r="BO351" s="20">
        <v>0</v>
      </c>
      <c r="BP351" s="20">
        <v>3</v>
      </c>
      <c r="BQ351" s="20">
        <v>8</v>
      </c>
      <c r="BR351" s="20">
        <v>11</v>
      </c>
      <c r="BS351" s="20">
        <v>5</v>
      </c>
      <c r="BT351" s="20">
        <v>5</v>
      </c>
      <c r="BU351" s="20">
        <v>0</v>
      </c>
      <c r="BV351" s="16">
        <v>2760</v>
      </c>
      <c r="BW351" s="16">
        <v>4666</v>
      </c>
      <c r="BX351" s="16">
        <v>5865</v>
      </c>
      <c r="BY351" s="16">
        <v>6789</v>
      </c>
      <c r="BZ351" s="16">
        <v>5422</v>
      </c>
      <c r="CA351" s="16">
        <v>9502</v>
      </c>
      <c r="CB351" s="16">
        <v>2879</v>
      </c>
      <c r="CC351" s="16">
        <v>4419</v>
      </c>
      <c r="CD351" s="16">
        <v>5428</v>
      </c>
      <c r="CE351" s="16">
        <v>6741</v>
      </c>
      <c r="CF351" s="16">
        <v>5226</v>
      </c>
      <c r="CG351" s="16">
        <v>7872</v>
      </c>
      <c r="CH351" s="21">
        <v>4</v>
      </c>
      <c r="CI351" s="21">
        <v>16</v>
      </c>
      <c r="CJ351" s="21">
        <v>19</v>
      </c>
      <c r="CK351" s="21">
        <v>17</v>
      </c>
      <c r="CL351" s="21">
        <v>14</v>
      </c>
      <c r="CM351" s="21">
        <v>3</v>
      </c>
      <c r="CN351" s="21">
        <v>0</v>
      </c>
      <c r="CO351" s="21">
        <v>41</v>
      </c>
      <c r="CP351" s="21">
        <v>32</v>
      </c>
      <c r="CQ351" s="21">
        <v>0</v>
      </c>
      <c r="CR351" s="21">
        <v>5639</v>
      </c>
      <c r="CS351" s="21">
        <v>9085</v>
      </c>
      <c r="CT351" s="21">
        <v>11293</v>
      </c>
      <c r="CU351" s="21">
        <v>13530</v>
      </c>
      <c r="CV351" s="21">
        <v>10648</v>
      </c>
      <c r="CW351" s="21">
        <v>17374</v>
      </c>
      <c r="CX351" s="21">
        <v>35004</v>
      </c>
      <c r="CY351" s="21">
        <v>32565</v>
      </c>
      <c r="CZ351" s="19">
        <v>314</v>
      </c>
      <c r="DA351" t="s">
        <v>8292</v>
      </c>
      <c r="DB351" t="s">
        <v>8481</v>
      </c>
      <c r="DD351">
        <v>12.590204206970673</v>
      </c>
      <c r="DE351">
        <v>9.1418123643012237</v>
      </c>
      <c r="DF351">
        <v>-3.4483918426694498</v>
      </c>
    </row>
    <row r="352" spans="1:110" x14ac:dyDescent="0.25">
      <c r="A352" t="s">
        <v>994</v>
      </c>
      <c r="B352" t="s">
        <v>3151</v>
      </c>
      <c r="C352" t="s">
        <v>171</v>
      </c>
      <c r="D352" t="s">
        <v>168</v>
      </c>
      <c r="E352" s="17">
        <v>78016</v>
      </c>
      <c r="F352" s="17">
        <v>80128</v>
      </c>
      <c r="G352" s="17">
        <v>81420</v>
      </c>
      <c r="H352" s="17">
        <v>82190</v>
      </c>
      <c r="I352" s="17">
        <v>82662</v>
      </c>
      <c r="J352" s="17">
        <v>83562</v>
      </c>
      <c r="K352" s="17">
        <v>84153</v>
      </c>
      <c r="L352" s="17">
        <v>84989</v>
      </c>
      <c r="M352" s="17">
        <v>85697</v>
      </c>
      <c r="N352" s="17">
        <v>86265</v>
      </c>
      <c r="O352" s="17">
        <v>86917</v>
      </c>
      <c r="P352" s="17">
        <v>87455</v>
      </c>
      <c r="Q352" s="17">
        <v>88378</v>
      </c>
      <c r="R352" s="17">
        <v>89213</v>
      </c>
      <c r="S352" s="17">
        <v>89756</v>
      </c>
      <c r="T352" s="17">
        <v>90745</v>
      </c>
      <c r="U352" s="18">
        <v>67</v>
      </c>
      <c r="V352" s="18">
        <v>69</v>
      </c>
      <c r="W352" s="18">
        <v>71</v>
      </c>
      <c r="X352" s="18">
        <v>100</v>
      </c>
      <c r="Y352" s="18">
        <v>154</v>
      </c>
      <c r="Z352" s="18">
        <v>170</v>
      </c>
      <c r="AA352" s="18">
        <v>296</v>
      </c>
      <c r="AB352" s="18">
        <v>277</v>
      </c>
      <c r="AC352" s="18">
        <v>280</v>
      </c>
      <c r="AD352" s="18">
        <v>331</v>
      </c>
      <c r="AE352" s="18">
        <v>343</v>
      </c>
      <c r="AF352" s="18">
        <v>271</v>
      </c>
      <c r="AG352" s="18">
        <v>256</v>
      </c>
      <c r="AH352" s="18">
        <v>202</v>
      </c>
      <c r="AI352" s="18">
        <v>241</v>
      </c>
      <c r="AJ352" s="18">
        <v>175</v>
      </c>
      <c r="AK352" s="23">
        <v>8.5879819524200158</v>
      </c>
      <c r="AL352" s="23">
        <v>8.611222044728434</v>
      </c>
      <c r="AM352" s="23">
        <v>8.7202161631048885</v>
      </c>
      <c r="AN352" s="23">
        <v>12.166930283489476</v>
      </c>
      <c r="AO352" s="23">
        <v>18.630083956352376</v>
      </c>
      <c r="AP352" s="23">
        <v>20.344175582202435</v>
      </c>
      <c r="AQ352" s="23">
        <v>35.174028258053781</v>
      </c>
      <c r="AR352" s="23">
        <v>32.592453140994721</v>
      </c>
      <c r="AS352" s="23">
        <v>32.673255773247604</v>
      </c>
      <c r="AT352" s="23">
        <v>38.370138526633049</v>
      </c>
      <c r="AU352" s="23">
        <v>39.462935904368543</v>
      </c>
      <c r="AV352" s="23">
        <v>30.987364930535705</v>
      </c>
      <c r="AW352" s="23">
        <v>28.966484871800674</v>
      </c>
      <c r="AX352" s="23">
        <v>22.642440003138557</v>
      </c>
      <c r="AY352" s="23">
        <v>26.85057266366594</v>
      </c>
      <c r="AZ352" s="23">
        <v>19.284809080390104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1</v>
      </c>
      <c r="BI352" s="20">
        <v>1</v>
      </c>
      <c r="BJ352" s="20">
        <v>20</v>
      </c>
      <c r="BK352" s="20">
        <v>19</v>
      </c>
      <c r="BL352" s="20">
        <v>18</v>
      </c>
      <c r="BM352" s="20">
        <v>14</v>
      </c>
      <c r="BN352" s="20">
        <v>5</v>
      </c>
      <c r="BO352" s="20">
        <v>1</v>
      </c>
      <c r="BP352" s="20">
        <v>3</v>
      </c>
      <c r="BQ352" s="20">
        <v>23</v>
      </c>
      <c r="BR352" s="20">
        <v>24</v>
      </c>
      <c r="BS352" s="20">
        <v>23</v>
      </c>
      <c r="BT352" s="20">
        <v>16</v>
      </c>
      <c r="BU352" s="20">
        <v>7</v>
      </c>
      <c r="BV352" s="16">
        <v>3887</v>
      </c>
      <c r="BW352" s="16">
        <v>6730</v>
      </c>
      <c r="BX352" s="16">
        <v>6933</v>
      </c>
      <c r="BY352" s="16">
        <v>8463</v>
      </c>
      <c r="BZ352" s="16">
        <v>7466</v>
      </c>
      <c r="CA352" s="16">
        <v>13826</v>
      </c>
      <c r="CB352" s="16">
        <v>4290</v>
      </c>
      <c r="CC352" s="16">
        <v>6590</v>
      </c>
      <c r="CD352" s="16">
        <v>6232</v>
      </c>
      <c r="CE352" s="16">
        <v>7848</v>
      </c>
      <c r="CF352" s="16">
        <v>7105</v>
      </c>
      <c r="CG352" s="16">
        <v>11375</v>
      </c>
      <c r="CH352" s="21">
        <v>4</v>
      </c>
      <c r="CI352" s="21">
        <v>43</v>
      </c>
      <c r="CJ352" s="21">
        <v>43</v>
      </c>
      <c r="CK352" s="21">
        <v>41</v>
      </c>
      <c r="CL352" s="21">
        <v>30</v>
      </c>
      <c r="CM352" s="21">
        <v>12</v>
      </c>
      <c r="CN352" s="21">
        <v>2</v>
      </c>
      <c r="CO352" s="21">
        <v>78</v>
      </c>
      <c r="CP352" s="21">
        <v>97</v>
      </c>
      <c r="CQ352" s="21">
        <v>0</v>
      </c>
      <c r="CR352" s="21">
        <v>8177</v>
      </c>
      <c r="CS352" s="21">
        <v>13320</v>
      </c>
      <c r="CT352" s="21">
        <v>13165</v>
      </c>
      <c r="CU352" s="21">
        <v>16311</v>
      </c>
      <c r="CV352" s="21">
        <v>14571</v>
      </c>
      <c r="CW352" s="21">
        <v>25201</v>
      </c>
      <c r="CX352" s="21">
        <v>47305</v>
      </c>
      <c r="CY352" s="21">
        <v>43440</v>
      </c>
      <c r="CZ352" s="19">
        <v>120</v>
      </c>
      <c r="DA352" t="s">
        <v>8098</v>
      </c>
      <c r="DB352" t="s">
        <v>9</v>
      </c>
      <c r="DD352">
        <v>17.955801104972373</v>
      </c>
      <c r="DE352">
        <v>20.505232005073459</v>
      </c>
      <c r="DF352">
        <v>2.5494309001010862</v>
      </c>
    </row>
    <row r="353" spans="1:110" x14ac:dyDescent="0.25">
      <c r="A353" t="s">
        <v>1005</v>
      </c>
      <c r="B353" t="s">
        <v>3012</v>
      </c>
      <c r="C353" t="s">
        <v>886</v>
      </c>
      <c r="D353" t="s">
        <v>168</v>
      </c>
      <c r="E353" s="17">
        <v>95211</v>
      </c>
      <c r="F353" s="17">
        <v>95890</v>
      </c>
      <c r="G353" s="17">
        <v>96546</v>
      </c>
      <c r="H353" s="17">
        <v>97157</v>
      </c>
      <c r="I353" s="17">
        <v>97757</v>
      </c>
      <c r="J353" s="17">
        <v>98454</v>
      </c>
      <c r="K353" s="17">
        <v>98937</v>
      </c>
      <c r="L353" s="17">
        <v>99617</v>
      </c>
      <c r="M353" s="17">
        <v>100200</v>
      </c>
      <c r="N353" s="17">
        <v>100482</v>
      </c>
      <c r="O353" s="17">
        <v>100652</v>
      </c>
      <c r="P353" s="17">
        <v>100850</v>
      </c>
      <c r="Q353" s="17">
        <v>101685</v>
      </c>
      <c r="R353" s="17">
        <v>102555</v>
      </c>
      <c r="S353" s="17">
        <v>103738</v>
      </c>
      <c r="T353" s="17">
        <v>105009</v>
      </c>
      <c r="U353" s="18">
        <v>80</v>
      </c>
      <c r="V353" s="18">
        <v>80</v>
      </c>
      <c r="W353" s="18">
        <v>86</v>
      </c>
      <c r="X353" s="18">
        <v>108</v>
      </c>
      <c r="Y353" s="18">
        <v>154</v>
      </c>
      <c r="Z353" s="18">
        <v>253</v>
      </c>
      <c r="AA353" s="18">
        <v>290</v>
      </c>
      <c r="AB353" s="18">
        <v>308</v>
      </c>
      <c r="AC353" s="18">
        <v>343</v>
      </c>
      <c r="AD353" s="18">
        <v>411</v>
      </c>
      <c r="AE353" s="18">
        <v>372</v>
      </c>
      <c r="AF353" s="18">
        <v>321</v>
      </c>
      <c r="AG353" s="18">
        <v>350</v>
      </c>
      <c r="AH353" s="18">
        <v>279</v>
      </c>
      <c r="AI353" s="18">
        <v>278</v>
      </c>
      <c r="AJ353" s="18">
        <v>229</v>
      </c>
      <c r="AK353" s="23">
        <v>8.4023904800915865</v>
      </c>
      <c r="AL353" s="23">
        <v>8.3428928981124209</v>
      </c>
      <c r="AM353" s="23">
        <v>8.9076709547780322</v>
      </c>
      <c r="AN353" s="23">
        <v>11.116028695822227</v>
      </c>
      <c r="AO353" s="23">
        <v>15.753347586362102</v>
      </c>
      <c r="AP353" s="23">
        <v>25.697279947996019</v>
      </c>
      <c r="AQ353" s="23">
        <v>29.311582117913421</v>
      </c>
      <c r="AR353" s="23">
        <v>30.918417539175042</v>
      </c>
      <c r="AS353" s="23">
        <v>34.231536926147704</v>
      </c>
      <c r="AT353" s="23">
        <v>40.902848271332182</v>
      </c>
      <c r="AU353" s="23">
        <v>36.959027143027456</v>
      </c>
      <c r="AV353" s="23">
        <v>31.82944967773922</v>
      </c>
      <c r="AW353" s="23">
        <v>34.420022618872004</v>
      </c>
      <c r="AX353" s="23">
        <v>27.204914436156209</v>
      </c>
      <c r="AY353" s="23">
        <v>26.798280283020684</v>
      </c>
      <c r="AZ353" s="23">
        <v>21.807654581988213</v>
      </c>
      <c r="BA353" s="20">
        <v>0</v>
      </c>
      <c r="BB353" s="20">
        <v>0</v>
      </c>
      <c r="BC353" s="20">
        <v>0</v>
      </c>
      <c r="BD353" s="20">
        <v>0</v>
      </c>
      <c r="BE353" s="20">
        <v>1</v>
      </c>
      <c r="BF353" s="20">
        <v>0</v>
      </c>
      <c r="BG353" s="20">
        <v>0</v>
      </c>
      <c r="BH353" s="20">
        <v>1</v>
      </c>
      <c r="BI353" s="20">
        <v>3</v>
      </c>
      <c r="BJ353" s="20">
        <v>23</v>
      </c>
      <c r="BK353" s="20">
        <v>31</v>
      </c>
      <c r="BL353" s="20">
        <v>29</v>
      </c>
      <c r="BM353" s="20">
        <v>14</v>
      </c>
      <c r="BN353" s="20">
        <v>8</v>
      </c>
      <c r="BO353" s="20">
        <v>0</v>
      </c>
      <c r="BP353" s="20">
        <v>9</v>
      </c>
      <c r="BQ353" s="20">
        <v>37</v>
      </c>
      <c r="BR353" s="20">
        <v>29</v>
      </c>
      <c r="BS353" s="20">
        <v>26</v>
      </c>
      <c r="BT353" s="20">
        <v>11</v>
      </c>
      <c r="BU353" s="20">
        <v>7</v>
      </c>
      <c r="BV353" s="16">
        <v>3982</v>
      </c>
      <c r="BW353" s="16">
        <v>6272</v>
      </c>
      <c r="BX353" s="16">
        <v>7245</v>
      </c>
      <c r="BY353" s="16">
        <v>10071</v>
      </c>
      <c r="BZ353" s="16">
        <v>9383</v>
      </c>
      <c r="CA353" s="16">
        <v>18118</v>
      </c>
      <c r="CB353" s="16">
        <v>4371</v>
      </c>
      <c r="CC353" s="16">
        <v>6109</v>
      </c>
      <c r="CD353" s="16">
        <v>6686</v>
      </c>
      <c r="CE353" s="16">
        <v>9345</v>
      </c>
      <c r="CF353" s="16">
        <v>8607</v>
      </c>
      <c r="CG353" s="16">
        <v>14820</v>
      </c>
      <c r="CH353" s="21">
        <v>12</v>
      </c>
      <c r="CI353" s="21">
        <v>60</v>
      </c>
      <c r="CJ353" s="21">
        <v>60</v>
      </c>
      <c r="CK353" s="21">
        <v>56</v>
      </c>
      <c r="CL353" s="21">
        <v>25</v>
      </c>
      <c r="CM353" s="21">
        <v>15</v>
      </c>
      <c r="CN353" s="21">
        <v>1</v>
      </c>
      <c r="CO353" s="21">
        <v>109</v>
      </c>
      <c r="CP353" s="21">
        <v>119</v>
      </c>
      <c r="CQ353" s="21">
        <v>1</v>
      </c>
      <c r="CR353" s="21">
        <v>8353</v>
      </c>
      <c r="CS353" s="21">
        <v>12381</v>
      </c>
      <c r="CT353" s="21">
        <v>13931</v>
      </c>
      <c r="CU353" s="21">
        <v>19416</v>
      </c>
      <c r="CV353" s="21">
        <v>17990</v>
      </c>
      <c r="CW353" s="21">
        <v>32938</v>
      </c>
      <c r="CX353" s="21">
        <v>55071</v>
      </c>
      <c r="CY353" s="21">
        <v>49938</v>
      </c>
      <c r="CZ353" s="19">
        <v>73</v>
      </c>
      <c r="DA353" t="s">
        <v>1375</v>
      </c>
      <c r="DB353" t="s">
        <v>8480</v>
      </c>
      <c r="DD353">
        <v>21.827065561296006</v>
      </c>
      <c r="DE353">
        <v>21.608469067204155</v>
      </c>
      <c r="DF353">
        <v>-0.21859649409185167</v>
      </c>
    </row>
    <row r="354" spans="1:110" x14ac:dyDescent="0.25">
      <c r="A354" t="s">
        <v>2529</v>
      </c>
      <c r="B354" t="s">
        <v>2942</v>
      </c>
      <c r="C354" t="s">
        <v>58</v>
      </c>
      <c r="D354" t="s">
        <v>70</v>
      </c>
      <c r="E354" s="17">
        <v>116607</v>
      </c>
      <c r="F354" s="17">
        <v>118938</v>
      </c>
      <c r="G354" s="17">
        <v>119753</v>
      </c>
      <c r="H354" s="17">
        <v>120514</v>
      </c>
      <c r="I354" s="17">
        <v>121270</v>
      </c>
      <c r="J354" s="17">
        <v>122399</v>
      </c>
      <c r="K354" s="17">
        <v>123802</v>
      </c>
      <c r="L354" s="17">
        <v>124603</v>
      </c>
      <c r="M354" s="17">
        <v>125433</v>
      </c>
      <c r="N354" s="17">
        <v>126169</v>
      </c>
      <c r="O354" s="17">
        <v>127028</v>
      </c>
      <c r="P354" s="17">
        <v>127921</v>
      </c>
      <c r="Q354" s="17">
        <v>128689</v>
      </c>
      <c r="R354" s="17">
        <v>129499</v>
      </c>
      <c r="S354" s="17">
        <v>130430</v>
      </c>
      <c r="T354" s="17">
        <v>132028</v>
      </c>
      <c r="U354" s="18">
        <v>111</v>
      </c>
      <c r="V354" s="18">
        <v>125</v>
      </c>
      <c r="W354" s="18">
        <v>107</v>
      </c>
      <c r="X354" s="18">
        <v>111</v>
      </c>
      <c r="Y354" s="18">
        <v>156</v>
      </c>
      <c r="Z354" s="18">
        <v>238</v>
      </c>
      <c r="AA354" s="18">
        <v>381</v>
      </c>
      <c r="AB354" s="18">
        <v>308</v>
      </c>
      <c r="AC354" s="18">
        <v>400</v>
      </c>
      <c r="AD354" s="18">
        <v>494</v>
      </c>
      <c r="AE354" s="18">
        <v>485</v>
      </c>
      <c r="AF354" s="18">
        <v>433</v>
      </c>
      <c r="AG354" s="18">
        <v>408</v>
      </c>
      <c r="AH354" s="18">
        <v>381</v>
      </c>
      <c r="AI354" s="18">
        <v>437</v>
      </c>
      <c r="AJ354" s="18">
        <v>303</v>
      </c>
      <c r="AK354" s="23">
        <v>9.5191540816589058</v>
      </c>
      <c r="AL354" s="23">
        <v>10.509677310867847</v>
      </c>
      <c r="AM354" s="23">
        <v>8.9350579943717481</v>
      </c>
      <c r="AN354" s="23">
        <v>9.2105481520819161</v>
      </c>
      <c r="AO354" s="23">
        <v>12.863857508039912</v>
      </c>
      <c r="AP354" s="23">
        <v>19.444603305582561</v>
      </c>
      <c r="AQ354" s="23">
        <v>30.774947092938724</v>
      </c>
      <c r="AR354" s="23">
        <v>24.718505974976527</v>
      </c>
      <c r="AS354" s="23">
        <v>31.889534651965594</v>
      </c>
      <c r="AT354" s="23">
        <v>39.153833350506069</v>
      </c>
      <c r="AU354" s="23">
        <v>38.180558616997828</v>
      </c>
      <c r="AV354" s="23">
        <v>33.849016189679567</v>
      </c>
      <c r="AW354" s="23">
        <v>31.70434147440729</v>
      </c>
      <c r="AX354" s="23">
        <v>29.421076610630198</v>
      </c>
      <c r="AY354" s="23">
        <v>33.504561833933913</v>
      </c>
      <c r="AZ354" s="23">
        <v>22.949677341170055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4</v>
      </c>
      <c r="BJ354" s="20">
        <v>30</v>
      </c>
      <c r="BK354" s="20">
        <v>39</v>
      </c>
      <c r="BL354" s="20">
        <v>35</v>
      </c>
      <c r="BM354" s="20">
        <v>17</v>
      </c>
      <c r="BN354" s="20">
        <v>14</v>
      </c>
      <c r="BO354" s="20">
        <v>0</v>
      </c>
      <c r="BP354" s="20">
        <v>11</v>
      </c>
      <c r="BQ354" s="20">
        <v>45</v>
      </c>
      <c r="BR354" s="20">
        <v>33</v>
      </c>
      <c r="BS354" s="20">
        <v>50</v>
      </c>
      <c r="BT354" s="20">
        <v>20</v>
      </c>
      <c r="BU354" s="20">
        <v>5</v>
      </c>
      <c r="BV354" s="16">
        <v>7546</v>
      </c>
      <c r="BW354" s="16">
        <v>10801</v>
      </c>
      <c r="BX354" s="16">
        <v>10859</v>
      </c>
      <c r="BY354" s="16">
        <v>12457</v>
      </c>
      <c r="BZ354" s="16">
        <v>10018</v>
      </c>
      <c r="CA354" s="16">
        <v>15155</v>
      </c>
      <c r="CB354" s="16">
        <v>8218</v>
      </c>
      <c r="CC354" s="16">
        <v>10797</v>
      </c>
      <c r="CD354" s="16">
        <v>11215</v>
      </c>
      <c r="CE354" s="16">
        <v>12559</v>
      </c>
      <c r="CF354" s="16">
        <v>9533</v>
      </c>
      <c r="CG354" s="16">
        <v>12870</v>
      </c>
      <c r="CH354" s="21">
        <v>15</v>
      </c>
      <c r="CI354" s="21">
        <v>75</v>
      </c>
      <c r="CJ354" s="21">
        <v>72</v>
      </c>
      <c r="CK354" s="21">
        <v>85</v>
      </c>
      <c r="CL354" s="21">
        <v>37</v>
      </c>
      <c r="CM354" s="21">
        <v>19</v>
      </c>
      <c r="CN354" s="21">
        <v>0</v>
      </c>
      <c r="CO354" s="21">
        <v>139</v>
      </c>
      <c r="CP354" s="21">
        <v>164</v>
      </c>
      <c r="CQ354" s="21">
        <v>0</v>
      </c>
      <c r="CR354" s="21">
        <v>15764</v>
      </c>
      <c r="CS354" s="21">
        <v>21598</v>
      </c>
      <c r="CT354" s="21">
        <v>22074</v>
      </c>
      <c r="CU354" s="21">
        <v>25016</v>
      </c>
      <c r="CV354" s="21">
        <v>19551</v>
      </c>
      <c r="CW354" s="21">
        <v>28025</v>
      </c>
      <c r="CX354" s="21">
        <v>66836</v>
      </c>
      <c r="CY354" s="21">
        <v>65192</v>
      </c>
      <c r="CZ354" s="19">
        <v>53</v>
      </c>
      <c r="DA354" t="s">
        <v>8041</v>
      </c>
      <c r="DB354" t="s">
        <v>8480</v>
      </c>
      <c r="DD354">
        <v>21.321634556387288</v>
      </c>
      <c r="DE354">
        <v>24.537674307259561</v>
      </c>
      <c r="DF354">
        <v>3.2160397508722731</v>
      </c>
    </row>
    <row r="355" spans="1:110" x14ac:dyDescent="0.25">
      <c r="A355" t="s">
        <v>624</v>
      </c>
      <c r="B355" t="s">
        <v>3039</v>
      </c>
      <c r="C355" t="s">
        <v>466</v>
      </c>
      <c r="D355" t="s">
        <v>51</v>
      </c>
      <c r="E355" s="17">
        <v>110470</v>
      </c>
      <c r="F355" s="17">
        <v>111516</v>
      </c>
      <c r="G355" s="17">
        <v>112029</v>
      </c>
      <c r="H355" s="17">
        <v>112615</v>
      </c>
      <c r="I355" s="17">
        <v>112929</v>
      </c>
      <c r="J355" s="17">
        <v>113125</v>
      </c>
      <c r="K355" s="17">
        <v>113369</v>
      </c>
      <c r="L355" s="17">
        <v>113575</v>
      </c>
      <c r="M355" s="17">
        <v>113648</v>
      </c>
      <c r="N355" s="17">
        <v>113064</v>
      </c>
      <c r="O355" s="17">
        <v>112780</v>
      </c>
      <c r="P355" s="17">
        <v>112239</v>
      </c>
      <c r="Q355" s="17">
        <v>112460</v>
      </c>
      <c r="R355" s="17">
        <v>112924</v>
      </c>
      <c r="S355" s="17">
        <v>113863</v>
      </c>
      <c r="T355" s="17">
        <v>114872</v>
      </c>
      <c r="U355" s="18">
        <v>75</v>
      </c>
      <c r="V355" s="18">
        <v>108</v>
      </c>
      <c r="W355" s="18">
        <v>94</v>
      </c>
      <c r="X355" s="18">
        <v>119</v>
      </c>
      <c r="Y355" s="18">
        <v>180</v>
      </c>
      <c r="Z355" s="18">
        <v>210</v>
      </c>
      <c r="AA355" s="18">
        <v>355</v>
      </c>
      <c r="AB355" s="18">
        <v>353</v>
      </c>
      <c r="AC355" s="18">
        <v>315</v>
      </c>
      <c r="AD355" s="18">
        <v>482</v>
      </c>
      <c r="AE355" s="18">
        <v>480</v>
      </c>
      <c r="AF355" s="18">
        <v>406</v>
      </c>
      <c r="AG355" s="18">
        <v>361</v>
      </c>
      <c r="AH355" s="18">
        <v>332</v>
      </c>
      <c r="AI355" s="18">
        <v>352</v>
      </c>
      <c r="AJ355" s="18">
        <v>274</v>
      </c>
      <c r="AK355" s="23">
        <v>6.7891735312754591</v>
      </c>
      <c r="AL355" s="23">
        <v>9.6847089206929944</v>
      </c>
      <c r="AM355" s="23">
        <v>8.3906845548920366</v>
      </c>
      <c r="AN355" s="23">
        <v>10.566975980109222</v>
      </c>
      <c r="AO355" s="23">
        <v>15.939218446988816</v>
      </c>
      <c r="AP355" s="23">
        <v>18.563535911602212</v>
      </c>
      <c r="AQ355" s="23">
        <v>31.313674814102622</v>
      </c>
      <c r="AR355" s="23">
        <v>31.080783623156503</v>
      </c>
      <c r="AS355" s="23">
        <v>27.717161762635506</v>
      </c>
      <c r="AT355" s="23">
        <v>42.630722422698646</v>
      </c>
      <c r="AU355" s="23">
        <v>42.560737719453797</v>
      </c>
      <c r="AV355" s="23">
        <v>36.172809807642622</v>
      </c>
      <c r="AW355" s="23">
        <v>32.100302329717231</v>
      </c>
      <c r="AX355" s="23">
        <v>29.400304629662429</v>
      </c>
      <c r="AY355" s="23">
        <v>30.914344431465885</v>
      </c>
      <c r="AZ355" s="23">
        <v>23.852635977435753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5</v>
      </c>
      <c r="BJ355" s="20">
        <v>25</v>
      </c>
      <c r="BK355" s="20">
        <v>29</v>
      </c>
      <c r="BL355" s="20">
        <v>39</v>
      </c>
      <c r="BM355" s="20">
        <v>15</v>
      </c>
      <c r="BN355" s="20">
        <v>16</v>
      </c>
      <c r="BO355" s="20">
        <v>1</v>
      </c>
      <c r="BP355" s="20">
        <v>9</v>
      </c>
      <c r="BQ355" s="20">
        <v>31</v>
      </c>
      <c r="BR355" s="20">
        <v>38</v>
      </c>
      <c r="BS355" s="20">
        <v>38</v>
      </c>
      <c r="BT355" s="20">
        <v>15</v>
      </c>
      <c r="BU355" s="20">
        <v>13</v>
      </c>
      <c r="BV355" s="16">
        <v>4643</v>
      </c>
      <c r="BW355" s="16">
        <v>6217</v>
      </c>
      <c r="BX355" s="16">
        <v>7144</v>
      </c>
      <c r="BY355" s="16">
        <v>9887</v>
      </c>
      <c r="BZ355" s="16">
        <v>9934</v>
      </c>
      <c r="CA355" s="16">
        <v>22705</v>
      </c>
      <c r="CB355" s="16">
        <v>5054</v>
      </c>
      <c r="CC355" s="16">
        <v>5812</v>
      </c>
      <c r="CD355" s="16">
        <v>6361</v>
      </c>
      <c r="CE355" s="16">
        <v>9286</v>
      </c>
      <c r="CF355" s="16">
        <v>9041</v>
      </c>
      <c r="CG355" s="16">
        <v>18788</v>
      </c>
      <c r="CH355" s="21">
        <v>14</v>
      </c>
      <c r="CI355" s="21">
        <v>56</v>
      </c>
      <c r="CJ355" s="21">
        <v>67</v>
      </c>
      <c r="CK355" s="21">
        <v>77</v>
      </c>
      <c r="CL355" s="21">
        <v>30</v>
      </c>
      <c r="CM355" s="21">
        <v>29</v>
      </c>
      <c r="CN355" s="21">
        <v>1</v>
      </c>
      <c r="CO355" s="21">
        <v>129</v>
      </c>
      <c r="CP355" s="21">
        <v>145</v>
      </c>
      <c r="CQ355" s="21">
        <v>0</v>
      </c>
      <c r="CR355" s="21">
        <v>9697</v>
      </c>
      <c r="CS355" s="21">
        <v>12029</v>
      </c>
      <c r="CT355" s="21">
        <v>13505</v>
      </c>
      <c r="CU355" s="21">
        <v>19173</v>
      </c>
      <c r="CV355" s="21">
        <v>18975</v>
      </c>
      <c r="CW355" s="21">
        <v>41493</v>
      </c>
      <c r="CX355" s="21">
        <v>60530</v>
      </c>
      <c r="CY355" s="21">
        <v>54342</v>
      </c>
      <c r="CZ355" s="19">
        <v>48</v>
      </c>
      <c r="DA355" t="s">
        <v>8036</v>
      </c>
      <c r="DB355" t="s">
        <v>8480</v>
      </c>
      <c r="DD355">
        <v>23.73854477199956</v>
      </c>
      <c r="DE355">
        <v>23.955063604824055</v>
      </c>
      <c r="DF355">
        <v>0.21651883282449447</v>
      </c>
    </row>
    <row r="356" spans="1:110" x14ac:dyDescent="0.25">
      <c r="A356" t="s">
        <v>2109</v>
      </c>
      <c r="B356" t="s">
        <v>3058</v>
      </c>
      <c r="C356" t="s">
        <v>276</v>
      </c>
      <c r="D356" t="s">
        <v>278</v>
      </c>
      <c r="E356" s="17">
        <v>83718</v>
      </c>
      <c r="F356" s="17">
        <v>84297</v>
      </c>
      <c r="G356" s="17">
        <v>84861</v>
      </c>
      <c r="H356" s="17">
        <v>85604</v>
      </c>
      <c r="I356" s="17">
        <v>86129</v>
      </c>
      <c r="J356" s="17">
        <v>86871</v>
      </c>
      <c r="K356" s="17">
        <v>87821</v>
      </c>
      <c r="L356" s="17">
        <v>88891</v>
      </c>
      <c r="M356" s="17">
        <v>89727</v>
      </c>
      <c r="N356" s="17">
        <v>90161</v>
      </c>
      <c r="O356" s="17">
        <v>90882</v>
      </c>
      <c r="P356" s="17">
        <v>91747</v>
      </c>
      <c r="Q356" s="17">
        <v>92165</v>
      </c>
      <c r="R356" s="17">
        <v>93287</v>
      </c>
      <c r="S356" s="17">
        <v>94327</v>
      </c>
      <c r="T356" s="17">
        <v>95395</v>
      </c>
      <c r="U356" s="18">
        <v>51</v>
      </c>
      <c r="V356" s="18">
        <v>38</v>
      </c>
      <c r="W356" s="18">
        <v>54</v>
      </c>
      <c r="X356" s="18">
        <v>76</v>
      </c>
      <c r="Y356" s="18">
        <v>103</v>
      </c>
      <c r="Z356" s="18">
        <v>142</v>
      </c>
      <c r="AA356" s="18">
        <v>258</v>
      </c>
      <c r="AB356" s="18">
        <v>215</v>
      </c>
      <c r="AC356" s="18">
        <v>191</v>
      </c>
      <c r="AD356" s="18">
        <v>258</v>
      </c>
      <c r="AE356" s="18">
        <v>252</v>
      </c>
      <c r="AF356" s="18">
        <v>164</v>
      </c>
      <c r="AG356" s="18">
        <v>145</v>
      </c>
      <c r="AH356" s="18">
        <v>153</v>
      </c>
      <c r="AI356" s="18">
        <v>151</v>
      </c>
      <c r="AJ356" s="18">
        <v>102</v>
      </c>
      <c r="AK356" s="23">
        <v>6.0918798824625533</v>
      </c>
      <c r="AL356" s="23">
        <v>4.5078709799874259</v>
      </c>
      <c r="AM356" s="23">
        <v>6.363347120585428</v>
      </c>
      <c r="AN356" s="23">
        <v>8.8780898088874345</v>
      </c>
      <c r="AO356" s="23">
        <v>11.958805977080891</v>
      </c>
      <c r="AP356" s="23">
        <v>16.346076366106065</v>
      </c>
      <c r="AQ356" s="23">
        <v>29.377939217271496</v>
      </c>
      <c r="AR356" s="23">
        <v>24.186925560517935</v>
      </c>
      <c r="AS356" s="23">
        <v>21.286792158436143</v>
      </c>
      <c r="AT356" s="23">
        <v>28.615476758243584</v>
      </c>
      <c r="AU356" s="23">
        <v>27.72826302238067</v>
      </c>
      <c r="AV356" s="23">
        <v>17.875243877183994</v>
      </c>
      <c r="AW356" s="23">
        <v>15.732653393370585</v>
      </c>
      <c r="AX356" s="23">
        <v>16.400999067394171</v>
      </c>
      <c r="AY356" s="23">
        <v>16.008141889384799</v>
      </c>
      <c r="AZ356" s="23">
        <v>10.692384296870905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1</v>
      </c>
      <c r="BI356" s="20">
        <v>0</v>
      </c>
      <c r="BJ356" s="20">
        <v>10</v>
      </c>
      <c r="BK356" s="20">
        <v>16</v>
      </c>
      <c r="BL356" s="20">
        <v>13</v>
      </c>
      <c r="BM356" s="20">
        <v>7</v>
      </c>
      <c r="BN356" s="20">
        <v>1</v>
      </c>
      <c r="BO356" s="20">
        <v>0</v>
      </c>
      <c r="BP356" s="20">
        <v>4</v>
      </c>
      <c r="BQ356" s="20">
        <v>20</v>
      </c>
      <c r="BR356" s="20">
        <v>8</v>
      </c>
      <c r="BS356" s="20">
        <v>15</v>
      </c>
      <c r="BT356" s="20">
        <v>4</v>
      </c>
      <c r="BU356" s="20">
        <v>3</v>
      </c>
      <c r="BV356" s="16">
        <v>3941</v>
      </c>
      <c r="BW356" s="16">
        <v>6347</v>
      </c>
      <c r="BX356" s="16">
        <v>8007</v>
      </c>
      <c r="BY356" s="16">
        <v>9615</v>
      </c>
      <c r="BZ356" s="16">
        <v>7731</v>
      </c>
      <c r="CA356" s="16">
        <v>13660</v>
      </c>
      <c r="CB356" s="16">
        <v>4227</v>
      </c>
      <c r="CC356" s="16">
        <v>6014</v>
      </c>
      <c r="CD356" s="16">
        <v>7368</v>
      </c>
      <c r="CE356" s="16">
        <v>9309</v>
      </c>
      <c r="CF356" s="16">
        <v>7573</v>
      </c>
      <c r="CG356" s="16">
        <v>11603</v>
      </c>
      <c r="CH356" s="21">
        <v>4</v>
      </c>
      <c r="CI356" s="21">
        <v>30</v>
      </c>
      <c r="CJ356" s="21">
        <v>24</v>
      </c>
      <c r="CK356" s="21">
        <v>28</v>
      </c>
      <c r="CL356" s="21">
        <v>11</v>
      </c>
      <c r="CM356" s="21">
        <v>4</v>
      </c>
      <c r="CN356" s="21">
        <v>1</v>
      </c>
      <c r="CO356" s="21">
        <v>48</v>
      </c>
      <c r="CP356" s="21">
        <v>54</v>
      </c>
      <c r="CQ356" s="21">
        <v>0</v>
      </c>
      <c r="CR356" s="21">
        <v>8168</v>
      </c>
      <c r="CS356" s="21">
        <v>12361</v>
      </c>
      <c r="CT356" s="21">
        <v>15375</v>
      </c>
      <c r="CU356" s="21">
        <v>18924</v>
      </c>
      <c r="CV356" s="21">
        <v>15304</v>
      </c>
      <c r="CW356" s="21">
        <v>25263</v>
      </c>
      <c r="CX356" s="21">
        <v>49301</v>
      </c>
      <c r="CY356" s="21">
        <v>46094</v>
      </c>
      <c r="CZ356" s="19">
        <v>316</v>
      </c>
      <c r="DA356" t="s">
        <v>8294</v>
      </c>
      <c r="DB356" t="s">
        <v>8481</v>
      </c>
      <c r="DD356">
        <v>10.413502842018485</v>
      </c>
      <c r="DE356">
        <v>10.953124683069309</v>
      </c>
      <c r="DF356">
        <v>0.539621841050824</v>
      </c>
    </row>
    <row r="357" spans="1:110" x14ac:dyDescent="0.25">
      <c r="A357" t="s">
        <v>1069</v>
      </c>
      <c r="B357" t="s">
        <v>3047</v>
      </c>
      <c r="C357" t="s">
        <v>1052</v>
      </c>
      <c r="D357" t="s">
        <v>168</v>
      </c>
      <c r="E357" s="17">
        <v>59849</v>
      </c>
      <c r="F357" s="17">
        <v>59956</v>
      </c>
      <c r="G357" s="17">
        <v>60482</v>
      </c>
      <c r="H357" s="17">
        <v>60868</v>
      </c>
      <c r="I357" s="17">
        <v>61063</v>
      </c>
      <c r="J357" s="17">
        <v>61587</v>
      </c>
      <c r="K357" s="17">
        <v>62237</v>
      </c>
      <c r="L357" s="17">
        <v>62882</v>
      </c>
      <c r="M357" s="17">
        <v>63448</v>
      </c>
      <c r="N357" s="17">
        <v>64174</v>
      </c>
      <c r="O357" s="17">
        <v>65055</v>
      </c>
      <c r="P357" s="17">
        <v>65697</v>
      </c>
      <c r="Q357" s="17">
        <v>66316</v>
      </c>
      <c r="R357" s="17">
        <v>67310</v>
      </c>
      <c r="S357" s="17">
        <v>68452</v>
      </c>
      <c r="T357" s="17">
        <v>69228</v>
      </c>
      <c r="U357" s="18">
        <v>38</v>
      </c>
      <c r="V357" s="18">
        <v>29</v>
      </c>
      <c r="W357" s="18">
        <v>34</v>
      </c>
      <c r="X357" s="18">
        <v>48</v>
      </c>
      <c r="Y357" s="18">
        <v>56</v>
      </c>
      <c r="Z357" s="18">
        <v>124</v>
      </c>
      <c r="AA357" s="18">
        <v>161</v>
      </c>
      <c r="AB357" s="18">
        <v>157</v>
      </c>
      <c r="AC357" s="18">
        <v>153</v>
      </c>
      <c r="AD357" s="18">
        <v>190</v>
      </c>
      <c r="AE357" s="18">
        <v>199</v>
      </c>
      <c r="AF357" s="18">
        <v>170</v>
      </c>
      <c r="AG357" s="18">
        <v>148</v>
      </c>
      <c r="AH357" s="18">
        <v>137</v>
      </c>
      <c r="AI357" s="18">
        <v>137</v>
      </c>
      <c r="AJ357" s="18">
        <v>104</v>
      </c>
      <c r="AK357" s="23">
        <v>6.3493124362980167</v>
      </c>
      <c r="AL357" s="23">
        <v>4.8368803789445591</v>
      </c>
      <c r="AM357" s="23">
        <v>5.6215072252901681</v>
      </c>
      <c r="AN357" s="23">
        <v>7.8859170664388518</v>
      </c>
      <c r="AO357" s="23">
        <v>9.1708563287096929</v>
      </c>
      <c r="AP357" s="23">
        <v>20.134119213470374</v>
      </c>
      <c r="AQ357" s="23">
        <v>25.868856146665166</v>
      </c>
      <c r="AR357" s="23">
        <v>24.967399255748862</v>
      </c>
      <c r="AS357" s="23">
        <v>24.114235279283822</v>
      </c>
      <c r="AT357" s="23">
        <v>29.60700595256646</v>
      </c>
      <c r="AU357" s="23">
        <v>30.589501191299671</v>
      </c>
      <c r="AV357" s="23">
        <v>25.876371828241776</v>
      </c>
      <c r="AW357" s="23">
        <v>22.317389468604862</v>
      </c>
      <c r="AX357" s="23">
        <v>20.353587876987078</v>
      </c>
      <c r="AY357" s="23">
        <v>20.014024425875068</v>
      </c>
      <c r="AZ357" s="23">
        <v>15.022823135147627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1</v>
      </c>
      <c r="BI357" s="20">
        <v>1</v>
      </c>
      <c r="BJ357" s="20">
        <v>5</v>
      </c>
      <c r="BK357" s="20">
        <v>8</v>
      </c>
      <c r="BL357" s="20">
        <v>14</v>
      </c>
      <c r="BM357" s="20">
        <v>11</v>
      </c>
      <c r="BN357" s="20">
        <v>5</v>
      </c>
      <c r="BO357" s="20">
        <v>0</v>
      </c>
      <c r="BP357" s="20">
        <v>6</v>
      </c>
      <c r="BQ357" s="20">
        <v>8</v>
      </c>
      <c r="BR357" s="20">
        <v>21</v>
      </c>
      <c r="BS357" s="20">
        <v>10</v>
      </c>
      <c r="BT357" s="20">
        <v>9</v>
      </c>
      <c r="BU357" s="20">
        <v>5</v>
      </c>
      <c r="BV357" s="16">
        <v>2662</v>
      </c>
      <c r="BW357" s="16">
        <v>4977</v>
      </c>
      <c r="BX357" s="16">
        <v>5429</v>
      </c>
      <c r="BY357" s="16">
        <v>6616</v>
      </c>
      <c r="BZ357" s="16">
        <v>5739</v>
      </c>
      <c r="CA357" s="16">
        <v>10387</v>
      </c>
      <c r="CB357" s="16">
        <v>2811</v>
      </c>
      <c r="CC357" s="16">
        <v>4640</v>
      </c>
      <c r="CD357" s="16">
        <v>5343</v>
      </c>
      <c r="CE357" s="16">
        <v>6606</v>
      </c>
      <c r="CF357" s="16">
        <v>5425</v>
      </c>
      <c r="CG357" s="16">
        <v>8593</v>
      </c>
      <c r="CH357" s="21">
        <v>7</v>
      </c>
      <c r="CI357" s="21">
        <v>13</v>
      </c>
      <c r="CJ357" s="21">
        <v>29</v>
      </c>
      <c r="CK357" s="21">
        <v>24</v>
      </c>
      <c r="CL357" s="21">
        <v>20</v>
      </c>
      <c r="CM357" s="21">
        <v>10</v>
      </c>
      <c r="CN357" s="21">
        <v>1</v>
      </c>
      <c r="CO357" s="21">
        <v>45</v>
      </c>
      <c r="CP357" s="21">
        <v>59</v>
      </c>
      <c r="CQ357" s="21">
        <v>0</v>
      </c>
      <c r="CR357" s="21">
        <v>5473</v>
      </c>
      <c r="CS357" s="21">
        <v>9617</v>
      </c>
      <c r="CT357" s="21">
        <v>10772</v>
      </c>
      <c r="CU357" s="21">
        <v>13222</v>
      </c>
      <c r="CV357" s="21">
        <v>11164</v>
      </c>
      <c r="CW357" s="21">
        <v>18980</v>
      </c>
      <c r="CX357" s="21">
        <v>35810</v>
      </c>
      <c r="CY357" s="21">
        <v>33418</v>
      </c>
      <c r="CZ357" s="19">
        <v>229</v>
      </c>
      <c r="DA357" t="s">
        <v>8207</v>
      </c>
      <c r="DB357" t="s">
        <v>9</v>
      </c>
      <c r="DD357">
        <v>13.465796875935125</v>
      </c>
      <c r="DE357">
        <v>16.475844736107234</v>
      </c>
      <c r="DF357">
        <v>3.0100478601721097</v>
      </c>
    </row>
    <row r="358" spans="1:110" x14ac:dyDescent="0.25">
      <c r="A358" t="s">
        <v>658</v>
      </c>
      <c r="B358" t="s">
        <v>3077</v>
      </c>
      <c r="C358" t="s">
        <v>363</v>
      </c>
      <c r="D358" t="s">
        <v>278</v>
      </c>
      <c r="E358" s="17">
        <v>97689</v>
      </c>
      <c r="F358" s="17">
        <v>97921</v>
      </c>
      <c r="G358" s="17">
        <v>98762</v>
      </c>
      <c r="H358" s="17">
        <v>99241</v>
      </c>
      <c r="I358" s="17">
        <v>100044</v>
      </c>
      <c r="J358" s="17">
        <v>100694</v>
      </c>
      <c r="K358" s="17">
        <v>101107</v>
      </c>
      <c r="L358" s="17">
        <v>101980</v>
      </c>
      <c r="M358" s="17">
        <v>102891</v>
      </c>
      <c r="N358" s="17">
        <v>103412</v>
      </c>
      <c r="O358" s="17">
        <v>104497</v>
      </c>
      <c r="P358" s="17">
        <v>105245</v>
      </c>
      <c r="Q358" s="17">
        <v>106284</v>
      </c>
      <c r="R358" s="17">
        <v>107152</v>
      </c>
      <c r="S358" s="17">
        <v>108666</v>
      </c>
      <c r="T358" s="17">
        <v>109957</v>
      </c>
      <c r="U358" s="18">
        <v>91</v>
      </c>
      <c r="V358" s="18">
        <v>83</v>
      </c>
      <c r="W358" s="18">
        <v>70</v>
      </c>
      <c r="X358" s="18">
        <v>100</v>
      </c>
      <c r="Y358" s="18">
        <v>129</v>
      </c>
      <c r="Z358" s="18">
        <v>204</v>
      </c>
      <c r="AA358" s="18">
        <v>390</v>
      </c>
      <c r="AB358" s="18">
        <v>374</v>
      </c>
      <c r="AC358" s="18">
        <v>357</v>
      </c>
      <c r="AD358" s="18">
        <v>467</v>
      </c>
      <c r="AE358" s="18">
        <v>486</v>
      </c>
      <c r="AF358" s="18">
        <v>391</v>
      </c>
      <c r="AG358" s="18">
        <v>292</v>
      </c>
      <c r="AH358" s="18">
        <v>284</v>
      </c>
      <c r="AI358" s="18">
        <v>288</v>
      </c>
      <c r="AJ358" s="18">
        <v>269</v>
      </c>
      <c r="AK358" s="23">
        <v>9.3152760290309047</v>
      </c>
      <c r="AL358" s="23">
        <v>8.4762206268318341</v>
      </c>
      <c r="AM358" s="23">
        <v>7.0877462991838973</v>
      </c>
      <c r="AN358" s="23">
        <v>10.076480486895537</v>
      </c>
      <c r="AO358" s="23">
        <v>12.894326496341609</v>
      </c>
      <c r="AP358" s="23">
        <v>20.259399765626551</v>
      </c>
      <c r="AQ358" s="23">
        <v>38.572996924050756</v>
      </c>
      <c r="AR358" s="23">
        <v>36.67385761914101</v>
      </c>
      <c r="AS358" s="23">
        <v>34.696912266378988</v>
      </c>
      <c r="AT358" s="23">
        <v>45.159169148648125</v>
      </c>
      <c r="AU358" s="23">
        <v>46.508512206092036</v>
      </c>
      <c r="AV358" s="23">
        <v>37.151408617986604</v>
      </c>
      <c r="AW358" s="23">
        <v>27.473561401527981</v>
      </c>
      <c r="AX358" s="23">
        <v>26.504404957443629</v>
      </c>
      <c r="AY358" s="23">
        <v>26.503230081166141</v>
      </c>
      <c r="AZ358" s="23">
        <v>24.464108697036114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2</v>
      </c>
      <c r="BI358" s="20">
        <v>6</v>
      </c>
      <c r="BJ358" s="20">
        <v>28</v>
      </c>
      <c r="BK358" s="20">
        <v>30</v>
      </c>
      <c r="BL358" s="20">
        <v>26</v>
      </c>
      <c r="BM358" s="20">
        <v>23</v>
      </c>
      <c r="BN358" s="20">
        <v>12</v>
      </c>
      <c r="BO358" s="20">
        <v>0</v>
      </c>
      <c r="BP358" s="20">
        <v>8</v>
      </c>
      <c r="BQ358" s="20">
        <v>41</v>
      </c>
      <c r="BR358" s="20">
        <v>42</v>
      </c>
      <c r="BS358" s="20">
        <v>26</v>
      </c>
      <c r="BT358" s="20">
        <v>16</v>
      </c>
      <c r="BU358" s="20">
        <v>9</v>
      </c>
      <c r="BV358" s="16">
        <v>5426</v>
      </c>
      <c r="BW358" s="16">
        <v>8003</v>
      </c>
      <c r="BX358" s="16">
        <v>8048</v>
      </c>
      <c r="BY358" s="16">
        <v>9814</v>
      </c>
      <c r="BZ358" s="16">
        <v>9035</v>
      </c>
      <c r="CA358" s="16">
        <v>17671</v>
      </c>
      <c r="CB358" s="16">
        <v>5877</v>
      </c>
      <c r="CC358" s="16">
        <v>7090</v>
      </c>
      <c r="CD358" s="16">
        <v>7240</v>
      </c>
      <c r="CE358" s="16">
        <v>9100</v>
      </c>
      <c r="CF358" s="16">
        <v>8405</v>
      </c>
      <c r="CG358" s="16">
        <v>14248</v>
      </c>
      <c r="CH358" s="21">
        <v>14</v>
      </c>
      <c r="CI358" s="21">
        <v>69</v>
      </c>
      <c r="CJ358" s="21">
        <v>72</v>
      </c>
      <c r="CK358" s="21">
        <v>52</v>
      </c>
      <c r="CL358" s="21">
        <v>39</v>
      </c>
      <c r="CM358" s="21">
        <v>21</v>
      </c>
      <c r="CN358" s="21">
        <v>2</v>
      </c>
      <c r="CO358" s="21">
        <v>127</v>
      </c>
      <c r="CP358" s="21">
        <v>142</v>
      </c>
      <c r="CQ358" s="21">
        <v>0</v>
      </c>
      <c r="CR358" s="21">
        <v>11303</v>
      </c>
      <c r="CS358" s="21">
        <v>15093</v>
      </c>
      <c r="CT358" s="21">
        <v>15288</v>
      </c>
      <c r="CU358" s="21">
        <v>18914</v>
      </c>
      <c r="CV358" s="21">
        <v>17440</v>
      </c>
      <c r="CW358" s="21">
        <v>31919</v>
      </c>
      <c r="CX358" s="21">
        <v>57997</v>
      </c>
      <c r="CY358" s="21">
        <v>51960</v>
      </c>
      <c r="CZ358" s="19">
        <v>39</v>
      </c>
      <c r="DA358" t="s">
        <v>1363</v>
      </c>
      <c r="DB358" t="s">
        <v>8480</v>
      </c>
      <c r="DD358">
        <v>24.441878367975367</v>
      </c>
      <c r="DE358">
        <v>24.484025035777716</v>
      </c>
      <c r="DF358">
        <v>4.2146667802349214E-2</v>
      </c>
    </row>
    <row r="359" spans="1:110" x14ac:dyDescent="0.25">
      <c r="A359" t="s">
        <v>1152</v>
      </c>
      <c r="B359" t="s">
        <v>3065</v>
      </c>
      <c r="C359" t="s">
        <v>48</v>
      </c>
      <c r="D359" t="s">
        <v>51</v>
      </c>
      <c r="E359" s="17">
        <v>64001</v>
      </c>
      <c r="F359" s="17">
        <v>63802</v>
      </c>
      <c r="G359" s="17">
        <v>64234</v>
      </c>
      <c r="H359" s="17">
        <v>64500</v>
      </c>
      <c r="I359" s="17">
        <v>64402</v>
      </c>
      <c r="J359" s="17">
        <v>64682</v>
      </c>
      <c r="K359" s="17">
        <v>64903</v>
      </c>
      <c r="L359" s="17">
        <v>65593</v>
      </c>
      <c r="M359" s="17">
        <v>66359</v>
      </c>
      <c r="N359" s="17">
        <v>67166</v>
      </c>
      <c r="O359" s="17">
        <v>67652</v>
      </c>
      <c r="P359" s="17">
        <v>68035</v>
      </c>
      <c r="Q359" s="17">
        <v>68682</v>
      </c>
      <c r="R359" s="17">
        <v>69151</v>
      </c>
      <c r="S359" s="17">
        <v>69829</v>
      </c>
      <c r="T359" s="17">
        <v>70771</v>
      </c>
      <c r="U359" s="18">
        <v>31</v>
      </c>
      <c r="V359" s="18">
        <v>20</v>
      </c>
      <c r="W359" s="18">
        <v>30</v>
      </c>
      <c r="X359" s="18">
        <v>40</v>
      </c>
      <c r="Y359" s="18">
        <v>48</v>
      </c>
      <c r="Z359" s="18">
        <v>88</v>
      </c>
      <c r="AA359" s="18">
        <v>153</v>
      </c>
      <c r="AB359" s="18">
        <v>138</v>
      </c>
      <c r="AC359" s="18">
        <v>120</v>
      </c>
      <c r="AD359" s="18">
        <v>147</v>
      </c>
      <c r="AE359" s="18">
        <v>139</v>
      </c>
      <c r="AF359" s="18">
        <v>147</v>
      </c>
      <c r="AG359" s="18">
        <v>134</v>
      </c>
      <c r="AH359" s="18">
        <v>125</v>
      </c>
      <c r="AI359" s="18">
        <v>122</v>
      </c>
      <c r="AJ359" s="18">
        <v>109</v>
      </c>
      <c r="AK359" s="23">
        <v>4.8436743175887882</v>
      </c>
      <c r="AL359" s="23">
        <v>3.1346979718504122</v>
      </c>
      <c r="AM359" s="23">
        <v>4.6704237631161067</v>
      </c>
      <c r="AN359" s="23">
        <v>6.2015503875968996</v>
      </c>
      <c r="AO359" s="23">
        <v>7.4531846837054747</v>
      </c>
      <c r="AP359" s="23">
        <v>13.605021489749854</v>
      </c>
      <c r="AQ359" s="23">
        <v>23.573640663759765</v>
      </c>
      <c r="AR359" s="23">
        <v>21.038830362996052</v>
      </c>
      <c r="AS359" s="23">
        <v>18.083455145496465</v>
      </c>
      <c r="AT359" s="23">
        <v>21.886073310901349</v>
      </c>
      <c r="AU359" s="23">
        <v>20.546325311890261</v>
      </c>
      <c r="AV359" s="23">
        <v>21.606526052766959</v>
      </c>
      <c r="AW359" s="23">
        <v>19.510206458751927</v>
      </c>
      <c r="AX359" s="23">
        <v>18.076383566398171</v>
      </c>
      <c r="AY359" s="23">
        <v>17.471251199358434</v>
      </c>
      <c r="AZ359" s="23">
        <v>15.40178886832177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2</v>
      </c>
      <c r="BJ359" s="20">
        <v>11</v>
      </c>
      <c r="BK359" s="20">
        <v>11</v>
      </c>
      <c r="BL359" s="20">
        <v>15</v>
      </c>
      <c r="BM359" s="20">
        <v>7</v>
      </c>
      <c r="BN359" s="20">
        <v>3</v>
      </c>
      <c r="BO359" s="20">
        <v>0</v>
      </c>
      <c r="BP359" s="20">
        <v>3</v>
      </c>
      <c r="BQ359" s="20">
        <v>16</v>
      </c>
      <c r="BR359" s="20">
        <v>19</v>
      </c>
      <c r="BS359" s="20">
        <v>10</v>
      </c>
      <c r="BT359" s="20">
        <v>6</v>
      </c>
      <c r="BU359" s="20">
        <v>6</v>
      </c>
      <c r="BV359" s="16">
        <v>3020</v>
      </c>
      <c r="BW359" s="16">
        <v>5541</v>
      </c>
      <c r="BX359" s="16">
        <v>6686</v>
      </c>
      <c r="BY359" s="16">
        <v>7117</v>
      </c>
      <c r="BZ359" s="16">
        <v>5296</v>
      </c>
      <c r="CA359" s="16">
        <v>9197</v>
      </c>
      <c r="CB359" s="16">
        <v>3161</v>
      </c>
      <c r="CC359" s="16">
        <v>5143</v>
      </c>
      <c r="CD359" s="16">
        <v>6300</v>
      </c>
      <c r="CE359" s="16">
        <v>6922</v>
      </c>
      <c r="CF359" s="16">
        <v>5125</v>
      </c>
      <c r="CG359" s="16">
        <v>7263</v>
      </c>
      <c r="CH359" s="21">
        <v>5</v>
      </c>
      <c r="CI359" s="21">
        <v>27</v>
      </c>
      <c r="CJ359" s="21">
        <v>30</v>
      </c>
      <c r="CK359" s="21">
        <v>25</v>
      </c>
      <c r="CL359" s="21">
        <v>13</v>
      </c>
      <c r="CM359" s="21">
        <v>9</v>
      </c>
      <c r="CN359" s="21">
        <v>0</v>
      </c>
      <c r="CO359" s="21">
        <v>49</v>
      </c>
      <c r="CP359" s="21">
        <v>60</v>
      </c>
      <c r="CQ359" s="21">
        <v>0</v>
      </c>
      <c r="CR359" s="21">
        <v>6181</v>
      </c>
      <c r="CS359" s="21">
        <v>10684</v>
      </c>
      <c r="CT359" s="21">
        <v>12986</v>
      </c>
      <c r="CU359" s="21">
        <v>14039</v>
      </c>
      <c r="CV359" s="21">
        <v>10421</v>
      </c>
      <c r="CW359" s="21">
        <v>16460</v>
      </c>
      <c r="CX359" s="21">
        <v>36857</v>
      </c>
      <c r="CY359" s="21">
        <v>33914</v>
      </c>
      <c r="CZ359" s="19">
        <v>223</v>
      </c>
      <c r="DA359" t="s">
        <v>8201</v>
      </c>
      <c r="DB359" t="s">
        <v>9</v>
      </c>
      <c r="DD359">
        <v>14.448310432269858</v>
      </c>
      <c r="DE359">
        <v>16.279132864856063</v>
      </c>
      <c r="DF359">
        <v>1.8308224325862046</v>
      </c>
    </row>
    <row r="360" spans="1:110" x14ac:dyDescent="0.25">
      <c r="A360" t="s">
        <v>591</v>
      </c>
      <c r="B360" t="s">
        <v>2956</v>
      </c>
      <c r="C360" t="s">
        <v>58</v>
      </c>
      <c r="D360" t="s">
        <v>51</v>
      </c>
      <c r="E360" s="17">
        <v>107004</v>
      </c>
      <c r="F360" s="17">
        <v>108408</v>
      </c>
      <c r="G360" s="17">
        <v>109606</v>
      </c>
      <c r="H360" s="17">
        <v>110667</v>
      </c>
      <c r="I360" s="17">
        <v>111514</v>
      </c>
      <c r="J360" s="17">
        <v>112577</v>
      </c>
      <c r="K360" s="17">
        <v>113993</v>
      </c>
      <c r="L360" s="17">
        <v>115160</v>
      </c>
      <c r="M360" s="17">
        <v>116562</v>
      </c>
      <c r="N360" s="17">
        <v>117541</v>
      </c>
      <c r="O360" s="17">
        <v>118660</v>
      </c>
      <c r="P360" s="17">
        <v>119777</v>
      </c>
      <c r="Q360" s="17">
        <v>120531</v>
      </c>
      <c r="R360" s="17">
        <v>121434</v>
      </c>
      <c r="S360" s="17">
        <v>123177</v>
      </c>
      <c r="T360" s="17">
        <v>124250</v>
      </c>
      <c r="U360" s="18">
        <v>75</v>
      </c>
      <c r="V360" s="18">
        <v>71</v>
      </c>
      <c r="W360" s="18">
        <v>61</v>
      </c>
      <c r="X360" s="18">
        <v>81</v>
      </c>
      <c r="Y360" s="18">
        <v>100</v>
      </c>
      <c r="Z360" s="18">
        <v>190</v>
      </c>
      <c r="AA360" s="18">
        <v>327</v>
      </c>
      <c r="AB360" s="18">
        <v>369</v>
      </c>
      <c r="AC360" s="18">
        <v>431</v>
      </c>
      <c r="AD360" s="18">
        <v>385</v>
      </c>
      <c r="AE360" s="18">
        <v>428</v>
      </c>
      <c r="AF360" s="18">
        <v>384</v>
      </c>
      <c r="AG360" s="18">
        <v>362</v>
      </c>
      <c r="AH360" s="18">
        <v>312</v>
      </c>
      <c r="AI360" s="18">
        <v>261</v>
      </c>
      <c r="AJ360" s="18">
        <v>175</v>
      </c>
      <c r="AK360" s="23">
        <v>7.0090837725692499</v>
      </c>
      <c r="AL360" s="23">
        <v>6.5493321526086632</v>
      </c>
      <c r="AM360" s="23">
        <v>5.5653887560899946</v>
      </c>
      <c r="AN360" s="23">
        <v>7.3192550624847517</v>
      </c>
      <c r="AO360" s="23">
        <v>8.9674839033663929</v>
      </c>
      <c r="AP360" s="23">
        <v>16.877337289144318</v>
      </c>
      <c r="AQ360" s="23">
        <v>28.685971945645786</v>
      </c>
      <c r="AR360" s="23">
        <v>32.042375824939214</v>
      </c>
      <c r="AS360" s="23">
        <v>36.976029923988953</v>
      </c>
      <c r="AT360" s="23">
        <v>32.754528207178772</v>
      </c>
      <c r="AU360" s="23">
        <v>36.06944210348896</v>
      </c>
      <c r="AV360" s="23">
        <v>32.059577381300251</v>
      </c>
      <c r="AW360" s="23">
        <v>30.033767246600458</v>
      </c>
      <c r="AX360" s="23">
        <v>25.692969020208508</v>
      </c>
      <c r="AY360" s="23">
        <v>21.189020677561558</v>
      </c>
      <c r="AZ360" s="23">
        <v>14.084507042253522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3</v>
      </c>
      <c r="BI360" s="20">
        <v>2</v>
      </c>
      <c r="BJ360" s="20">
        <v>16</v>
      </c>
      <c r="BK360" s="20">
        <v>31</v>
      </c>
      <c r="BL360" s="20">
        <v>21</v>
      </c>
      <c r="BM360" s="20">
        <v>5</v>
      </c>
      <c r="BN360" s="20">
        <v>5</v>
      </c>
      <c r="BO360" s="20">
        <v>0</v>
      </c>
      <c r="BP360" s="20">
        <v>2</v>
      </c>
      <c r="BQ360" s="20">
        <v>28</v>
      </c>
      <c r="BR360" s="20">
        <v>30</v>
      </c>
      <c r="BS360" s="20">
        <v>23</v>
      </c>
      <c r="BT360" s="20">
        <v>4</v>
      </c>
      <c r="BU360" s="20">
        <v>5</v>
      </c>
      <c r="BV360" s="16">
        <v>6526</v>
      </c>
      <c r="BW360" s="16">
        <v>12519</v>
      </c>
      <c r="BX360" s="16">
        <v>12443</v>
      </c>
      <c r="BY360" s="16">
        <v>11498</v>
      </c>
      <c r="BZ360" s="16">
        <v>8168</v>
      </c>
      <c r="CA360" s="16">
        <v>12524</v>
      </c>
      <c r="CB360" s="16">
        <v>6650</v>
      </c>
      <c r="CC360" s="16">
        <v>11202</v>
      </c>
      <c r="CD360" s="16">
        <v>12018</v>
      </c>
      <c r="CE360" s="16">
        <v>11878</v>
      </c>
      <c r="CF360" s="16">
        <v>8503</v>
      </c>
      <c r="CG360" s="16">
        <v>10321</v>
      </c>
      <c r="CH360" s="21">
        <v>4</v>
      </c>
      <c r="CI360" s="21">
        <v>44</v>
      </c>
      <c r="CJ360" s="21">
        <v>61</v>
      </c>
      <c r="CK360" s="21">
        <v>44</v>
      </c>
      <c r="CL360" s="21">
        <v>9</v>
      </c>
      <c r="CM360" s="21">
        <v>10</v>
      </c>
      <c r="CN360" s="21">
        <v>3</v>
      </c>
      <c r="CO360" s="21">
        <v>83</v>
      </c>
      <c r="CP360" s="21">
        <v>92</v>
      </c>
      <c r="CQ360" s="21">
        <v>0</v>
      </c>
      <c r="CR360" s="21">
        <v>13176</v>
      </c>
      <c r="CS360" s="21">
        <v>23721</v>
      </c>
      <c r="CT360" s="21">
        <v>24461</v>
      </c>
      <c r="CU360" s="21">
        <v>23376</v>
      </c>
      <c r="CV360" s="21">
        <v>16671</v>
      </c>
      <c r="CW360" s="21">
        <v>22845</v>
      </c>
      <c r="CX360" s="21">
        <v>63678</v>
      </c>
      <c r="CY360" s="21">
        <v>60572</v>
      </c>
      <c r="CZ360" s="19">
        <v>246</v>
      </c>
      <c r="DA360" t="s">
        <v>8224</v>
      </c>
      <c r="DB360" t="s">
        <v>9</v>
      </c>
      <c r="DD360">
        <v>13.70270091791587</v>
      </c>
      <c r="DE360">
        <v>14.44768994001068</v>
      </c>
      <c r="DF360">
        <v>0.74498902209480988</v>
      </c>
    </row>
    <row r="361" spans="1:110" x14ac:dyDescent="0.25">
      <c r="A361" t="s">
        <v>736</v>
      </c>
      <c r="B361" t="s">
        <v>3078</v>
      </c>
      <c r="C361" t="s">
        <v>363</v>
      </c>
      <c r="D361" t="s">
        <v>278</v>
      </c>
      <c r="E361" s="17">
        <v>81065</v>
      </c>
      <c r="F361" s="17">
        <v>81690</v>
      </c>
      <c r="G361" s="17">
        <v>82391</v>
      </c>
      <c r="H361" s="17">
        <v>82980</v>
      </c>
      <c r="I361" s="17">
        <v>83650</v>
      </c>
      <c r="J361" s="17">
        <v>84631</v>
      </c>
      <c r="K361" s="17">
        <v>86303</v>
      </c>
      <c r="L361" s="17">
        <v>87933</v>
      </c>
      <c r="M361" s="17">
        <v>89044</v>
      </c>
      <c r="N361" s="17">
        <v>90305</v>
      </c>
      <c r="O361" s="17">
        <v>91579</v>
      </c>
      <c r="P361" s="17">
        <v>92485</v>
      </c>
      <c r="Q361" s="17">
        <v>93351</v>
      </c>
      <c r="R361" s="17">
        <v>94361</v>
      </c>
      <c r="S361" s="17">
        <v>95533</v>
      </c>
      <c r="T361" s="17">
        <v>96585</v>
      </c>
      <c r="U361" s="18">
        <v>42</v>
      </c>
      <c r="V361" s="18">
        <v>58</v>
      </c>
      <c r="W361" s="18">
        <v>72</v>
      </c>
      <c r="X361" s="18">
        <v>59</v>
      </c>
      <c r="Y361" s="18">
        <v>90</v>
      </c>
      <c r="Z361" s="18">
        <v>163</v>
      </c>
      <c r="AA361" s="18">
        <v>250</v>
      </c>
      <c r="AB361" s="18">
        <v>308</v>
      </c>
      <c r="AC361" s="18">
        <v>215</v>
      </c>
      <c r="AD361" s="18">
        <v>312</v>
      </c>
      <c r="AE361" s="18">
        <v>251</v>
      </c>
      <c r="AF361" s="18">
        <v>205</v>
      </c>
      <c r="AG361" s="18">
        <v>213</v>
      </c>
      <c r="AH361" s="18">
        <v>211</v>
      </c>
      <c r="AI361" s="18">
        <v>188</v>
      </c>
      <c r="AJ361" s="18">
        <v>163</v>
      </c>
      <c r="AK361" s="23">
        <v>5.1810275704681432</v>
      </c>
      <c r="AL361" s="23">
        <v>7.1000122414004165</v>
      </c>
      <c r="AM361" s="23">
        <v>8.7388185602796415</v>
      </c>
      <c r="AN361" s="23">
        <v>7.1101470233791266</v>
      </c>
      <c r="AO361" s="23">
        <v>10.759115361625822</v>
      </c>
      <c r="AP361" s="23">
        <v>19.260082003048527</v>
      </c>
      <c r="AQ361" s="23">
        <v>28.967706800458849</v>
      </c>
      <c r="AR361" s="23">
        <v>35.026668031342041</v>
      </c>
      <c r="AS361" s="23">
        <v>24.145366335744125</v>
      </c>
      <c r="AT361" s="23">
        <v>34.549581972205303</v>
      </c>
      <c r="AU361" s="23">
        <v>27.408030225269986</v>
      </c>
      <c r="AV361" s="23">
        <v>22.165756609179866</v>
      </c>
      <c r="AW361" s="23">
        <v>22.817109618536488</v>
      </c>
      <c r="AX361" s="23">
        <v>22.360933012579352</v>
      </c>
      <c r="AY361" s="23">
        <v>19.679063779008303</v>
      </c>
      <c r="AZ361" s="23">
        <v>16.87632655174199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1</v>
      </c>
      <c r="BI361" s="20">
        <v>4</v>
      </c>
      <c r="BJ361" s="20">
        <v>17</v>
      </c>
      <c r="BK361" s="20">
        <v>21</v>
      </c>
      <c r="BL361" s="20">
        <v>18</v>
      </c>
      <c r="BM361" s="20">
        <v>5</v>
      </c>
      <c r="BN361" s="20">
        <v>9</v>
      </c>
      <c r="BO361" s="20">
        <v>1</v>
      </c>
      <c r="BP361" s="20">
        <v>2</v>
      </c>
      <c r="BQ361" s="20">
        <v>28</v>
      </c>
      <c r="BR361" s="20">
        <v>27</v>
      </c>
      <c r="BS361" s="20">
        <v>16</v>
      </c>
      <c r="BT361" s="20">
        <v>9</v>
      </c>
      <c r="BU361" s="20">
        <v>5</v>
      </c>
      <c r="BV361" s="16">
        <v>4509</v>
      </c>
      <c r="BW361" s="16">
        <v>6922</v>
      </c>
      <c r="BX361" s="16">
        <v>8768</v>
      </c>
      <c r="BY361" s="16">
        <v>9918</v>
      </c>
      <c r="BZ361" s="16">
        <v>7183</v>
      </c>
      <c r="CA361" s="16">
        <v>12794</v>
      </c>
      <c r="CB361" s="16">
        <v>4512</v>
      </c>
      <c r="CC361" s="16">
        <v>6266</v>
      </c>
      <c r="CD361" s="16">
        <v>8070</v>
      </c>
      <c r="CE361" s="16">
        <v>9640</v>
      </c>
      <c r="CF361" s="16">
        <v>7304</v>
      </c>
      <c r="CG361" s="16">
        <v>10699</v>
      </c>
      <c r="CH361" s="21">
        <v>6</v>
      </c>
      <c r="CI361" s="21">
        <v>45</v>
      </c>
      <c r="CJ361" s="21">
        <v>48</v>
      </c>
      <c r="CK361" s="21">
        <v>34</v>
      </c>
      <c r="CL361" s="21">
        <v>14</v>
      </c>
      <c r="CM361" s="21">
        <v>14</v>
      </c>
      <c r="CN361" s="21">
        <v>2</v>
      </c>
      <c r="CO361" s="21">
        <v>75</v>
      </c>
      <c r="CP361" s="21">
        <v>88</v>
      </c>
      <c r="CQ361" s="21">
        <v>0</v>
      </c>
      <c r="CR361" s="21">
        <v>9021</v>
      </c>
      <c r="CS361" s="21">
        <v>13188</v>
      </c>
      <c r="CT361" s="21">
        <v>16838</v>
      </c>
      <c r="CU361" s="21">
        <v>19558</v>
      </c>
      <c r="CV361" s="21">
        <v>14487</v>
      </c>
      <c r="CW361" s="21">
        <v>23493</v>
      </c>
      <c r="CX361" s="21">
        <v>50094</v>
      </c>
      <c r="CY361" s="21">
        <v>46491</v>
      </c>
      <c r="CZ361" s="19">
        <v>178</v>
      </c>
      <c r="DA361" t="s">
        <v>8156</v>
      </c>
      <c r="DB361" t="s">
        <v>9</v>
      </c>
      <c r="DD361">
        <v>16.132154610569788</v>
      </c>
      <c r="DE361">
        <v>17.566974088713216</v>
      </c>
      <c r="DF361">
        <v>1.434819478143428</v>
      </c>
    </row>
    <row r="362" spans="1:110" x14ac:dyDescent="0.25">
      <c r="A362" t="s">
        <v>2619</v>
      </c>
      <c r="B362" t="s">
        <v>2949</v>
      </c>
      <c r="C362" t="s">
        <v>58</v>
      </c>
      <c r="D362" t="s">
        <v>168</v>
      </c>
      <c r="E362" s="17">
        <v>102221</v>
      </c>
      <c r="F362" s="17">
        <v>103520</v>
      </c>
      <c r="G362" s="17">
        <v>104144</v>
      </c>
      <c r="H362" s="17">
        <v>104826</v>
      </c>
      <c r="I362" s="17">
        <v>105463</v>
      </c>
      <c r="J362" s="17">
        <v>105926</v>
      </c>
      <c r="K362" s="17">
        <v>105941</v>
      </c>
      <c r="L362" s="17">
        <v>106314</v>
      </c>
      <c r="M362" s="17">
        <v>106464</v>
      </c>
      <c r="N362" s="17">
        <v>106383</v>
      </c>
      <c r="O362" s="17">
        <v>106378</v>
      </c>
      <c r="P362" s="17">
        <v>106363</v>
      </c>
      <c r="Q362" s="17">
        <v>106633</v>
      </c>
      <c r="R362" s="17">
        <v>107155</v>
      </c>
      <c r="S362" s="17">
        <v>107913</v>
      </c>
      <c r="T362" s="17">
        <v>108131</v>
      </c>
      <c r="U362" s="18">
        <v>105</v>
      </c>
      <c r="V362" s="18">
        <v>110</v>
      </c>
      <c r="W362" s="18">
        <v>130</v>
      </c>
      <c r="X362" s="18">
        <v>153</v>
      </c>
      <c r="Y362" s="18">
        <v>229</v>
      </c>
      <c r="Z362" s="18">
        <v>315</v>
      </c>
      <c r="AA362" s="18">
        <v>448</v>
      </c>
      <c r="AB362" s="18">
        <v>474</v>
      </c>
      <c r="AC362" s="18">
        <v>500</v>
      </c>
      <c r="AD362" s="18">
        <v>612</v>
      </c>
      <c r="AE362" s="18">
        <v>619</v>
      </c>
      <c r="AF362" s="18">
        <v>555</v>
      </c>
      <c r="AG362" s="18">
        <v>574</v>
      </c>
      <c r="AH362" s="18">
        <v>506</v>
      </c>
      <c r="AI362" s="18">
        <v>458</v>
      </c>
      <c r="AJ362" s="18">
        <v>415</v>
      </c>
      <c r="AK362" s="23">
        <v>10.271861946175443</v>
      </c>
      <c r="AL362" s="23">
        <v>10.62596599690881</v>
      </c>
      <c r="AM362" s="23">
        <v>12.482716239053618</v>
      </c>
      <c r="AN362" s="23">
        <v>14.595615591551715</v>
      </c>
      <c r="AO362" s="23">
        <v>21.713776395513122</v>
      </c>
      <c r="AP362" s="23">
        <v>29.737741442138848</v>
      </c>
      <c r="AQ362" s="23">
        <v>42.287688430352745</v>
      </c>
      <c r="AR362" s="23">
        <v>44.584908854901514</v>
      </c>
      <c r="AS362" s="23">
        <v>46.964232040877668</v>
      </c>
      <c r="AT362" s="23">
        <v>57.527988494402301</v>
      </c>
      <c r="AU362" s="23">
        <v>58.188723232247263</v>
      </c>
      <c r="AV362" s="23">
        <v>52.179799366320992</v>
      </c>
      <c r="AW362" s="23">
        <v>53.829489932760026</v>
      </c>
      <c r="AX362" s="23">
        <v>47.221314917642665</v>
      </c>
      <c r="AY362" s="23">
        <v>42.441596471231456</v>
      </c>
      <c r="AZ362" s="23">
        <v>38.379373167731735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1</v>
      </c>
      <c r="BI362" s="20">
        <v>9</v>
      </c>
      <c r="BJ362" s="20">
        <v>45</v>
      </c>
      <c r="BK362" s="20">
        <v>46</v>
      </c>
      <c r="BL362" s="20">
        <v>50</v>
      </c>
      <c r="BM362" s="20">
        <v>19</v>
      </c>
      <c r="BN362" s="20">
        <v>15</v>
      </c>
      <c r="BO362" s="20">
        <v>0</v>
      </c>
      <c r="BP362" s="20">
        <v>22</v>
      </c>
      <c r="BQ362" s="20">
        <v>73</v>
      </c>
      <c r="BR362" s="20">
        <v>52</v>
      </c>
      <c r="BS362" s="20">
        <v>45</v>
      </c>
      <c r="BT362" s="20">
        <v>25</v>
      </c>
      <c r="BU362" s="20">
        <v>13</v>
      </c>
      <c r="BV362" s="16">
        <v>4506</v>
      </c>
      <c r="BW362" s="16">
        <v>6825</v>
      </c>
      <c r="BX362" s="16">
        <v>7252</v>
      </c>
      <c r="BY362" s="16">
        <v>9801</v>
      </c>
      <c r="BZ362" s="16">
        <v>9273</v>
      </c>
      <c r="CA362" s="16">
        <v>18776</v>
      </c>
      <c r="CB362" s="16">
        <v>4876</v>
      </c>
      <c r="CC362" s="16">
        <v>6608</v>
      </c>
      <c r="CD362" s="16">
        <v>6646</v>
      </c>
      <c r="CE362" s="16">
        <v>9333</v>
      </c>
      <c r="CF362" s="16">
        <v>8706</v>
      </c>
      <c r="CG362" s="16">
        <v>15529</v>
      </c>
      <c r="CH362" s="21">
        <v>31</v>
      </c>
      <c r="CI362" s="21">
        <v>118</v>
      </c>
      <c r="CJ362" s="21">
        <v>98</v>
      </c>
      <c r="CK362" s="21">
        <v>95</v>
      </c>
      <c r="CL362" s="21">
        <v>44</v>
      </c>
      <c r="CM362" s="21">
        <v>28</v>
      </c>
      <c r="CN362" s="21">
        <v>1</v>
      </c>
      <c r="CO362" s="21">
        <v>185</v>
      </c>
      <c r="CP362" s="21">
        <v>230</v>
      </c>
      <c r="CQ362" s="21">
        <v>0</v>
      </c>
      <c r="CR362" s="21">
        <v>9382</v>
      </c>
      <c r="CS362" s="21">
        <v>13433</v>
      </c>
      <c r="CT362" s="21">
        <v>13898</v>
      </c>
      <c r="CU362" s="21">
        <v>19134</v>
      </c>
      <c r="CV362" s="21">
        <v>17979</v>
      </c>
      <c r="CW362" s="21">
        <v>34305</v>
      </c>
      <c r="CX362" s="21">
        <v>56433</v>
      </c>
      <c r="CY362" s="21">
        <v>51698</v>
      </c>
      <c r="CZ362" s="19">
        <v>1</v>
      </c>
      <c r="DA362" t="s">
        <v>1325</v>
      </c>
      <c r="DB362" t="s">
        <v>8480</v>
      </c>
      <c r="DD362">
        <v>35.784749893612904</v>
      </c>
      <c r="DE362">
        <v>40.756295075576347</v>
      </c>
      <c r="DF362">
        <v>4.9715451819634424</v>
      </c>
    </row>
    <row r="363" spans="1:110" x14ac:dyDescent="0.25">
      <c r="A363" t="s">
        <v>1843</v>
      </c>
      <c r="B363" t="s">
        <v>3336</v>
      </c>
      <c r="C363" t="s">
        <v>491</v>
      </c>
      <c r="D363" t="s">
        <v>491</v>
      </c>
      <c r="E363" s="17">
        <v>69011</v>
      </c>
      <c r="F363" s="17">
        <v>68981</v>
      </c>
      <c r="G363" s="17">
        <v>69071</v>
      </c>
      <c r="H363" s="17">
        <v>69351</v>
      </c>
      <c r="I363" s="17">
        <v>69472</v>
      </c>
      <c r="J363" s="17">
        <v>69764</v>
      </c>
      <c r="K363" s="17">
        <v>70084</v>
      </c>
      <c r="L363" s="17">
        <v>70444</v>
      </c>
      <c r="M363" s="17">
        <v>70753</v>
      </c>
      <c r="N363" s="17">
        <v>71104</v>
      </c>
      <c r="O363" s="17">
        <v>71117</v>
      </c>
      <c r="P363" s="17">
        <v>71371</v>
      </c>
      <c r="Q363" s="17">
        <v>71767</v>
      </c>
      <c r="R363" s="17">
        <v>71980</v>
      </c>
      <c r="S363" s="17">
        <v>72248</v>
      </c>
      <c r="T363" s="17">
        <v>72726</v>
      </c>
      <c r="U363" s="18">
        <v>51</v>
      </c>
      <c r="V363" s="18">
        <v>42</v>
      </c>
      <c r="W363" s="18">
        <v>52</v>
      </c>
      <c r="X363" s="18">
        <v>58</v>
      </c>
      <c r="Y363" s="18">
        <v>64</v>
      </c>
      <c r="Z363" s="18">
        <v>104</v>
      </c>
      <c r="AA363" s="18">
        <v>151</v>
      </c>
      <c r="AB363" s="18">
        <v>185</v>
      </c>
      <c r="AC363" s="18">
        <v>176</v>
      </c>
      <c r="AD363" s="18">
        <v>278</v>
      </c>
      <c r="AE363" s="18">
        <v>278</v>
      </c>
      <c r="AF363" s="18">
        <v>192</v>
      </c>
      <c r="AG363" s="18">
        <v>168</v>
      </c>
      <c r="AH363" s="18">
        <v>183</v>
      </c>
      <c r="AI363" s="18">
        <v>177</v>
      </c>
      <c r="AJ363" s="18">
        <v>142</v>
      </c>
      <c r="AK363" s="23">
        <v>7.3901262117633415</v>
      </c>
      <c r="AL363" s="23">
        <v>6.0886331018686306</v>
      </c>
      <c r="AM363" s="23">
        <v>7.5284851819142631</v>
      </c>
      <c r="AN363" s="23">
        <v>8.3632535940361343</v>
      </c>
      <c r="AO363" s="23">
        <v>9.2123445416858587</v>
      </c>
      <c r="AP363" s="23">
        <v>14.907402098503525</v>
      </c>
      <c r="AQ363" s="23">
        <v>21.545573882769251</v>
      </c>
      <c r="AR363" s="23">
        <v>26.261995343819201</v>
      </c>
      <c r="AS363" s="23">
        <v>24.875270306559436</v>
      </c>
      <c r="AT363" s="23">
        <v>39.097659765976594</v>
      </c>
      <c r="AU363" s="23">
        <v>39.090512816907349</v>
      </c>
      <c r="AV363" s="23">
        <v>26.901682756301579</v>
      </c>
      <c r="AW363" s="23">
        <v>23.409087742277087</v>
      </c>
      <c r="AX363" s="23">
        <v>25.423728813559322</v>
      </c>
      <c r="AY363" s="23">
        <v>24.498948067766584</v>
      </c>
      <c r="AZ363" s="23">
        <v>19.525341693479636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3</v>
      </c>
      <c r="BJ363" s="20">
        <v>11</v>
      </c>
      <c r="BK363" s="20">
        <v>13</v>
      </c>
      <c r="BL363" s="20">
        <v>23</v>
      </c>
      <c r="BM363" s="20">
        <v>8</v>
      </c>
      <c r="BN363" s="20">
        <v>4</v>
      </c>
      <c r="BO363" s="20">
        <v>0</v>
      </c>
      <c r="BP363" s="20">
        <v>3</v>
      </c>
      <c r="BQ363" s="20">
        <v>17</v>
      </c>
      <c r="BR363" s="20">
        <v>21</v>
      </c>
      <c r="BS363" s="20">
        <v>21</v>
      </c>
      <c r="BT363" s="20">
        <v>12</v>
      </c>
      <c r="BU363" s="20">
        <v>6</v>
      </c>
      <c r="BV363" s="16">
        <v>3839</v>
      </c>
      <c r="BW363" s="16">
        <v>5881</v>
      </c>
      <c r="BX363" s="16">
        <v>5426</v>
      </c>
      <c r="BY363" s="16">
        <v>6801</v>
      </c>
      <c r="BZ363" s="16">
        <v>5829</v>
      </c>
      <c r="CA363" s="16">
        <v>9920</v>
      </c>
      <c r="CB363" s="16">
        <v>4057</v>
      </c>
      <c r="CC363" s="16">
        <v>5503</v>
      </c>
      <c r="CD363" s="16">
        <v>5092</v>
      </c>
      <c r="CE363" s="16">
        <v>6558</v>
      </c>
      <c r="CF363" s="16">
        <v>5633</v>
      </c>
      <c r="CG363" s="16">
        <v>8187</v>
      </c>
      <c r="CH363" s="21">
        <v>6</v>
      </c>
      <c r="CI363" s="21">
        <v>28</v>
      </c>
      <c r="CJ363" s="21">
        <v>34</v>
      </c>
      <c r="CK363" s="21">
        <v>44</v>
      </c>
      <c r="CL363" s="21">
        <v>20</v>
      </c>
      <c r="CM363" s="21">
        <v>10</v>
      </c>
      <c r="CN363" s="21">
        <v>0</v>
      </c>
      <c r="CO363" s="21">
        <v>62</v>
      </c>
      <c r="CP363" s="21">
        <v>80</v>
      </c>
      <c r="CQ363" s="21">
        <v>0</v>
      </c>
      <c r="CR363" s="21">
        <v>7896</v>
      </c>
      <c r="CS363" s="21">
        <v>11384</v>
      </c>
      <c r="CT363" s="21">
        <v>10518</v>
      </c>
      <c r="CU363" s="21">
        <v>13359</v>
      </c>
      <c r="CV363" s="21">
        <v>11462</v>
      </c>
      <c r="CW363" s="21">
        <v>18107</v>
      </c>
      <c r="CX363" s="21">
        <v>37696</v>
      </c>
      <c r="CY363" s="21">
        <v>35030</v>
      </c>
      <c r="CZ363" s="19">
        <v>116</v>
      </c>
      <c r="DA363" t="s">
        <v>8094</v>
      </c>
      <c r="DB363" t="s">
        <v>9</v>
      </c>
      <c r="DD363">
        <v>17.699115044247787</v>
      </c>
      <c r="DE363">
        <v>21.222410865874362</v>
      </c>
      <c r="DF363">
        <v>3.5232958216265757</v>
      </c>
    </row>
    <row r="364" spans="1:110" x14ac:dyDescent="0.25">
      <c r="A364" t="s">
        <v>1002</v>
      </c>
      <c r="B364" t="s">
        <v>3013</v>
      </c>
      <c r="C364" t="s">
        <v>886</v>
      </c>
      <c r="D364" t="s">
        <v>168</v>
      </c>
      <c r="E364" s="17">
        <v>45693</v>
      </c>
      <c r="F364" s="17">
        <v>46775</v>
      </c>
      <c r="G364" s="17">
        <v>47368</v>
      </c>
      <c r="H364" s="17">
        <v>48117</v>
      </c>
      <c r="I364" s="17">
        <v>48863</v>
      </c>
      <c r="J364" s="17">
        <v>49319</v>
      </c>
      <c r="K364" s="17">
        <v>50015</v>
      </c>
      <c r="L364" s="17">
        <v>50575</v>
      </c>
      <c r="M364" s="17">
        <v>51107</v>
      </c>
      <c r="N364" s="17">
        <v>51290</v>
      </c>
      <c r="O364" s="17">
        <v>51552</v>
      </c>
      <c r="P364" s="17">
        <v>51901</v>
      </c>
      <c r="Q364" s="17">
        <v>52565</v>
      </c>
      <c r="R364" s="17">
        <v>52888</v>
      </c>
      <c r="S364" s="17">
        <v>53396</v>
      </c>
      <c r="T364" s="17">
        <v>54013</v>
      </c>
      <c r="U364" s="18">
        <v>39</v>
      </c>
      <c r="V364" s="18">
        <v>43</v>
      </c>
      <c r="W364" s="18">
        <v>32</v>
      </c>
      <c r="X364" s="18">
        <v>51</v>
      </c>
      <c r="Y364" s="18">
        <v>79</v>
      </c>
      <c r="Z364" s="18">
        <v>103</v>
      </c>
      <c r="AA364" s="18">
        <v>158</v>
      </c>
      <c r="AB364" s="18">
        <v>124</v>
      </c>
      <c r="AC364" s="18">
        <v>135</v>
      </c>
      <c r="AD364" s="18">
        <v>180</v>
      </c>
      <c r="AE364" s="18">
        <v>178</v>
      </c>
      <c r="AF364" s="18">
        <v>179</v>
      </c>
      <c r="AG364" s="18">
        <v>203</v>
      </c>
      <c r="AH364" s="18">
        <v>158</v>
      </c>
      <c r="AI364" s="18">
        <v>167</v>
      </c>
      <c r="AJ364" s="18">
        <v>102</v>
      </c>
      <c r="AK364" s="23">
        <v>8.5352242137745389</v>
      </c>
      <c r="AL364" s="23">
        <v>9.1929449492250139</v>
      </c>
      <c r="AM364" s="23">
        <v>6.7556156054720491</v>
      </c>
      <c r="AN364" s="23">
        <v>10.599164536442421</v>
      </c>
      <c r="AO364" s="23">
        <v>16.167652415938438</v>
      </c>
      <c r="AP364" s="23">
        <v>20.88444615665362</v>
      </c>
      <c r="AQ364" s="23">
        <v>31.590522843147056</v>
      </c>
      <c r="AR364" s="23">
        <v>24.518042511122097</v>
      </c>
      <c r="AS364" s="23">
        <v>26.415168176570724</v>
      </c>
      <c r="AT364" s="23">
        <v>35.09456034314681</v>
      </c>
      <c r="AU364" s="23">
        <v>34.528243327126006</v>
      </c>
      <c r="AV364" s="23">
        <v>34.488738174601643</v>
      </c>
      <c r="AW364" s="23">
        <v>38.618852848853798</v>
      </c>
      <c r="AX364" s="23">
        <v>29.874451671456661</v>
      </c>
      <c r="AY364" s="23">
        <v>31.275750992583717</v>
      </c>
      <c r="AZ364" s="23">
        <v>18.88434265824894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1</v>
      </c>
      <c r="BI364" s="20">
        <v>3</v>
      </c>
      <c r="BJ364" s="20">
        <v>12</v>
      </c>
      <c r="BK364" s="20">
        <v>19</v>
      </c>
      <c r="BL364" s="20">
        <v>15</v>
      </c>
      <c r="BM364" s="20">
        <v>8</v>
      </c>
      <c r="BN364" s="20">
        <v>0</v>
      </c>
      <c r="BO364" s="20">
        <v>0</v>
      </c>
      <c r="BP364" s="20">
        <v>4</v>
      </c>
      <c r="BQ364" s="20">
        <v>15</v>
      </c>
      <c r="BR364" s="20">
        <v>14</v>
      </c>
      <c r="BS364" s="20">
        <v>6</v>
      </c>
      <c r="BT364" s="20">
        <v>4</v>
      </c>
      <c r="BU364" s="20">
        <v>1</v>
      </c>
      <c r="BV364" s="16">
        <v>1997</v>
      </c>
      <c r="BW364" s="16">
        <v>3112</v>
      </c>
      <c r="BX364" s="16">
        <v>3634</v>
      </c>
      <c r="BY364" s="16">
        <v>4856</v>
      </c>
      <c r="BZ364" s="16">
        <v>5182</v>
      </c>
      <c r="CA364" s="16">
        <v>9194</v>
      </c>
      <c r="CB364" s="16">
        <v>2281</v>
      </c>
      <c r="CC364" s="16">
        <v>2941</v>
      </c>
      <c r="CD364" s="16">
        <v>3267</v>
      </c>
      <c r="CE364" s="16">
        <v>4706</v>
      </c>
      <c r="CF364" s="16">
        <v>4762</v>
      </c>
      <c r="CG364" s="16">
        <v>8081</v>
      </c>
      <c r="CH364" s="21">
        <v>7</v>
      </c>
      <c r="CI364" s="21">
        <v>27</v>
      </c>
      <c r="CJ364" s="21">
        <v>33</v>
      </c>
      <c r="CK364" s="21">
        <v>21</v>
      </c>
      <c r="CL364" s="21">
        <v>12</v>
      </c>
      <c r="CM364" s="21">
        <v>1</v>
      </c>
      <c r="CN364" s="21">
        <v>1</v>
      </c>
      <c r="CO364" s="21">
        <v>58</v>
      </c>
      <c r="CP364" s="21">
        <v>44</v>
      </c>
      <c r="CQ364" s="21">
        <v>0</v>
      </c>
      <c r="CR364" s="21">
        <v>4278</v>
      </c>
      <c r="CS364" s="21">
        <v>6053</v>
      </c>
      <c r="CT364" s="21">
        <v>6901</v>
      </c>
      <c r="CU364" s="21">
        <v>9562</v>
      </c>
      <c r="CV364" s="21">
        <v>9944</v>
      </c>
      <c r="CW364" s="21">
        <v>17275</v>
      </c>
      <c r="CX364" s="21">
        <v>27975</v>
      </c>
      <c r="CY364" s="21">
        <v>26038</v>
      </c>
      <c r="CZ364" s="19">
        <v>128</v>
      </c>
      <c r="DA364" t="s">
        <v>8106</v>
      </c>
      <c r="DB364" t="s">
        <v>9</v>
      </c>
      <c r="DD364">
        <v>22.275136339196557</v>
      </c>
      <c r="DE364">
        <v>15.728328865058089</v>
      </c>
      <c r="DF364">
        <v>-6.5468074741384683</v>
      </c>
    </row>
    <row r="365" spans="1:110" x14ac:dyDescent="0.25">
      <c r="A365" t="s">
        <v>911</v>
      </c>
      <c r="B365" t="s">
        <v>3272</v>
      </c>
      <c r="C365" t="s">
        <v>3368</v>
      </c>
      <c r="D365" t="s">
        <v>355</v>
      </c>
      <c r="E365" s="17">
        <v>146193</v>
      </c>
      <c r="F365" s="17">
        <v>150865</v>
      </c>
      <c r="G365" s="17">
        <v>155886</v>
      </c>
      <c r="H365" s="17">
        <v>156839</v>
      </c>
      <c r="I365" s="17">
        <v>159110</v>
      </c>
      <c r="J365" s="17">
        <v>161802</v>
      </c>
      <c r="K365" s="17">
        <v>166595</v>
      </c>
      <c r="L365" s="17">
        <v>173325</v>
      </c>
      <c r="M365" s="17">
        <v>179676</v>
      </c>
      <c r="N365" s="17">
        <v>187347</v>
      </c>
      <c r="O365" s="17">
        <v>193979</v>
      </c>
      <c r="P365" s="17">
        <v>200617</v>
      </c>
      <c r="Q365" s="17">
        <v>205348</v>
      </c>
      <c r="R365" s="17">
        <v>212378</v>
      </c>
      <c r="S365" s="17">
        <v>221189</v>
      </c>
      <c r="T365" s="17">
        <v>230243</v>
      </c>
      <c r="U365" s="18">
        <v>102</v>
      </c>
      <c r="V365" s="18">
        <v>83</v>
      </c>
      <c r="W365" s="18">
        <v>109</v>
      </c>
      <c r="X365" s="18">
        <v>153</v>
      </c>
      <c r="Y365" s="18">
        <v>191</v>
      </c>
      <c r="Z365" s="18">
        <v>256</v>
      </c>
      <c r="AA365" s="18">
        <v>370</v>
      </c>
      <c r="AB365" s="18">
        <v>360</v>
      </c>
      <c r="AC365" s="18">
        <v>372</v>
      </c>
      <c r="AD365" s="18">
        <v>386</v>
      </c>
      <c r="AE365" s="18">
        <v>356</v>
      </c>
      <c r="AF365" s="18">
        <v>409</v>
      </c>
      <c r="AG365" s="18">
        <v>295</v>
      </c>
      <c r="AH365" s="18">
        <v>326</v>
      </c>
      <c r="AI365" s="18">
        <v>269</v>
      </c>
      <c r="AJ365" s="18">
        <v>246</v>
      </c>
      <c r="AK365" s="23">
        <v>6.9770782458804455</v>
      </c>
      <c r="AL365" s="23">
        <v>5.5016073973419939</v>
      </c>
      <c r="AM365" s="23">
        <v>6.9922892370065304</v>
      </c>
      <c r="AN365" s="23">
        <v>9.7552266974413246</v>
      </c>
      <c r="AO365" s="23">
        <v>12.004273772861541</v>
      </c>
      <c r="AP365" s="23">
        <v>15.821806899791103</v>
      </c>
      <c r="AQ365" s="23">
        <v>22.209550106545816</v>
      </c>
      <c r="AR365" s="23">
        <v>20.770229337948937</v>
      </c>
      <c r="AS365" s="23">
        <v>20.703933747412009</v>
      </c>
      <c r="AT365" s="23">
        <v>20.603479105616852</v>
      </c>
      <c r="AU365" s="23">
        <v>18.352502074966878</v>
      </c>
      <c r="AV365" s="23">
        <v>20.387105778672797</v>
      </c>
      <c r="AW365" s="23">
        <v>14.365856984241386</v>
      </c>
      <c r="AX365" s="23">
        <v>15.349989170253039</v>
      </c>
      <c r="AY365" s="23">
        <v>12.161545103960867</v>
      </c>
      <c r="AZ365" s="23">
        <v>10.68436391117211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1</v>
      </c>
      <c r="BI365" s="20">
        <v>5</v>
      </c>
      <c r="BJ365" s="20">
        <v>25</v>
      </c>
      <c r="BK365" s="20">
        <v>46</v>
      </c>
      <c r="BL365" s="20">
        <v>37</v>
      </c>
      <c r="BM365" s="20">
        <v>13</v>
      </c>
      <c r="BN365" s="20">
        <v>5</v>
      </c>
      <c r="BO365" s="20">
        <v>1</v>
      </c>
      <c r="BP365" s="20">
        <v>4</v>
      </c>
      <c r="BQ365" s="20">
        <v>31</v>
      </c>
      <c r="BR365" s="20">
        <v>41</v>
      </c>
      <c r="BS365" s="20">
        <v>21</v>
      </c>
      <c r="BT365" s="20">
        <v>11</v>
      </c>
      <c r="BU365" s="20">
        <v>5</v>
      </c>
      <c r="BV365" s="16">
        <v>17533</v>
      </c>
      <c r="BW365" s="16">
        <v>41177</v>
      </c>
      <c r="BX365" s="16">
        <v>21276</v>
      </c>
      <c r="BY365" s="16">
        <v>12033</v>
      </c>
      <c r="BZ365" s="16">
        <v>8365</v>
      </c>
      <c r="CA365" s="16">
        <v>9643</v>
      </c>
      <c r="CB365" s="16">
        <v>16746</v>
      </c>
      <c r="CC365" s="16">
        <v>44398</v>
      </c>
      <c r="CD365" s="16">
        <v>26820</v>
      </c>
      <c r="CE365" s="16">
        <v>15100</v>
      </c>
      <c r="CF365" s="16">
        <v>9107</v>
      </c>
      <c r="CG365" s="16">
        <v>8045</v>
      </c>
      <c r="CH365" s="21">
        <v>9</v>
      </c>
      <c r="CI365" s="21">
        <v>56</v>
      </c>
      <c r="CJ365" s="21">
        <v>87</v>
      </c>
      <c r="CK365" s="21">
        <v>58</v>
      </c>
      <c r="CL365" s="21">
        <v>24</v>
      </c>
      <c r="CM365" s="21">
        <v>10</v>
      </c>
      <c r="CN365" s="21">
        <v>2</v>
      </c>
      <c r="CO365" s="21">
        <v>132</v>
      </c>
      <c r="CP365" s="21">
        <v>114</v>
      </c>
      <c r="CQ365" s="21">
        <v>0</v>
      </c>
      <c r="CR365" s="21">
        <v>34279</v>
      </c>
      <c r="CS365" s="21">
        <v>85575</v>
      </c>
      <c r="CT365" s="21">
        <v>48096</v>
      </c>
      <c r="CU365" s="21">
        <v>27133</v>
      </c>
      <c r="CV365" s="21">
        <v>17472</v>
      </c>
      <c r="CW365" s="21">
        <v>17688</v>
      </c>
      <c r="CX365" s="21">
        <v>110027</v>
      </c>
      <c r="CY365" s="21">
        <v>120216</v>
      </c>
      <c r="CZ365" s="19">
        <v>317</v>
      </c>
      <c r="DA365" t="s">
        <v>8295</v>
      </c>
      <c r="DB365" t="s">
        <v>8481</v>
      </c>
      <c r="DD365">
        <v>10.980235575963267</v>
      </c>
      <c r="DE365">
        <v>10.361093186217927</v>
      </c>
      <c r="DF365">
        <v>-0.61914238974534008</v>
      </c>
    </row>
    <row r="366" spans="1:110" x14ac:dyDescent="0.25">
      <c r="A366" t="s">
        <v>1589</v>
      </c>
      <c r="B366" t="s">
        <v>3215</v>
      </c>
      <c r="C366" t="s">
        <v>3362</v>
      </c>
      <c r="D366" t="s">
        <v>199</v>
      </c>
      <c r="E366" s="17">
        <v>162640</v>
      </c>
      <c r="F366" s="17">
        <v>162127</v>
      </c>
      <c r="G366" s="17">
        <v>162982</v>
      </c>
      <c r="H366" s="17">
        <v>164605</v>
      </c>
      <c r="I366" s="17">
        <v>165538</v>
      </c>
      <c r="J366" s="17">
        <v>166401</v>
      </c>
      <c r="K366" s="17">
        <v>168072</v>
      </c>
      <c r="L366" s="17">
        <v>169552</v>
      </c>
      <c r="M366" s="17">
        <v>170838</v>
      </c>
      <c r="N366" s="17">
        <v>172471</v>
      </c>
      <c r="O366" s="17">
        <v>174123</v>
      </c>
      <c r="P366" s="17">
        <v>175275</v>
      </c>
      <c r="Q366" s="17">
        <v>176157</v>
      </c>
      <c r="R366" s="17">
        <v>177254</v>
      </c>
      <c r="S366" s="17">
        <v>178771</v>
      </c>
      <c r="T366" s="17">
        <v>179151</v>
      </c>
      <c r="U366" s="18">
        <v>96</v>
      </c>
      <c r="V366" s="18">
        <v>76</v>
      </c>
      <c r="W366" s="18">
        <v>91</v>
      </c>
      <c r="X366" s="18">
        <v>102</v>
      </c>
      <c r="Y366" s="18">
        <v>124</v>
      </c>
      <c r="Z366" s="18">
        <v>211</v>
      </c>
      <c r="AA366" s="18">
        <v>284</v>
      </c>
      <c r="AB366" s="18">
        <v>316</v>
      </c>
      <c r="AC366" s="18">
        <v>333</v>
      </c>
      <c r="AD366" s="18">
        <v>382</v>
      </c>
      <c r="AE366" s="18">
        <v>407</v>
      </c>
      <c r="AF366" s="18">
        <v>393</v>
      </c>
      <c r="AG366" s="18">
        <v>359</v>
      </c>
      <c r="AH366" s="18">
        <v>338</v>
      </c>
      <c r="AI366" s="18">
        <v>361</v>
      </c>
      <c r="AJ366" s="18">
        <v>293</v>
      </c>
      <c r="AK366" s="23">
        <v>5.902606984751599</v>
      </c>
      <c r="AL366" s="23">
        <v>4.6876831126215865</v>
      </c>
      <c r="AM366" s="23">
        <v>5.5834386619381284</v>
      </c>
      <c r="AN366" s="23">
        <v>6.1966525925700919</v>
      </c>
      <c r="AO366" s="23">
        <v>7.4907272046297519</v>
      </c>
      <c r="AP366" s="23">
        <v>12.680212258339793</v>
      </c>
      <c r="AQ366" s="23">
        <v>16.897520110428864</v>
      </c>
      <c r="AR366" s="23">
        <v>18.637350193450978</v>
      </c>
      <c r="AS366" s="23">
        <v>19.492150458328943</v>
      </c>
      <c r="AT366" s="23">
        <v>22.148651077572463</v>
      </c>
      <c r="AU366" s="23">
        <v>23.374281398781321</v>
      </c>
      <c r="AV366" s="23">
        <v>22.42190842961061</v>
      </c>
      <c r="AW366" s="23">
        <v>20.37954778975573</v>
      </c>
      <c r="AX366" s="23">
        <v>19.068681101695873</v>
      </c>
      <c r="AY366" s="23">
        <v>20.193431820597301</v>
      </c>
      <c r="AZ366" s="23">
        <v>16.354918476592374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3</v>
      </c>
      <c r="BI366" s="20">
        <v>3</v>
      </c>
      <c r="BJ366" s="20">
        <v>21</v>
      </c>
      <c r="BK366" s="20">
        <v>34</v>
      </c>
      <c r="BL366" s="20">
        <v>32</v>
      </c>
      <c r="BM366" s="20">
        <v>20</v>
      </c>
      <c r="BN366" s="20">
        <v>11</v>
      </c>
      <c r="BO366" s="20">
        <v>0</v>
      </c>
      <c r="BP366" s="20">
        <v>6</v>
      </c>
      <c r="BQ366" s="20">
        <v>44</v>
      </c>
      <c r="BR366" s="20">
        <v>44</v>
      </c>
      <c r="BS366" s="20">
        <v>41</v>
      </c>
      <c r="BT366" s="20">
        <v>24</v>
      </c>
      <c r="BU366" s="20">
        <v>10</v>
      </c>
      <c r="BV366" s="16">
        <v>7545</v>
      </c>
      <c r="BW366" s="16">
        <v>14624</v>
      </c>
      <c r="BX366" s="16">
        <v>17298</v>
      </c>
      <c r="BY366" s="16">
        <v>18080</v>
      </c>
      <c r="BZ366" s="16">
        <v>12983</v>
      </c>
      <c r="CA366" s="16">
        <v>22073</v>
      </c>
      <c r="CB366" s="16">
        <v>8384</v>
      </c>
      <c r="CC366" s="16">
        <v>14152</v>
      </c>
      <c r="CD366" s="16">
        <v>16209</v>
      </c>
      <c r="CE366" s="16">
        <v>17022</v>
      </c>
      <c r="CF366" s="16">
        <v>13135</v>
      </c>
      <c r="CG366" s="16">
        <v>17646</v>
      </c>
      <c r="CH366" s="21">
        <v>9</v>
      </c>
      <c r="CI366" s="21">
        <v>65</v>
      </c>
      <c r="CJ366" s="21">
        <v>78</v>
      </c>
      <c r="CK366" s="21">
        <v>73</v>
      </c>
      <c r="CL366" s="21">
        <v>44</v>
      </c>
      <c r="CM366" s="21">
        <v>21</v>
      </c>
      <c r="CN366" s="21">
        <v>3</v>
      </c>
      <c r="CO366" s="21">
        <v>124</v>
      </c>
      <c r="CP366" s="21">
        <v>169</v>
      </c>
      <c r="CQ366" s="21">
        <v>0</v>
      </c>
      <c r="CR366" s="21">
        <v>15929</v>
      </c>
      <c r="CS366" s="21">
        <v>28776</v>
      </c>
      <c r="CT366" s="21">
        <v>33507</v>
      </c>
      <c r="CU366" s="21">
        <v>35102</v>
      </c>
      <c r="CV366" s="21">
        <v>26118</v>
      </c>
      <c r="CW366" s="21">
        <v>39719</v>
      </c>
      <c r="CX366" s="21">
        <v>92603</v>
      </c>
      <c r="CY366" s="21">
        <v>86548</v>
      </c>
      <c r="CZ366" s="19">
        <v>195</v>
      </c>
      <c r="DA366" t="s">
        <v>8173</v>
      </c>
      <c r="DB366" t="s">
        <v>9</v>
      </c>
      <c r="DD366">
        <v>14.327309700975182</v>
      </c>
      <c r="DE366">
        <v>18.249948705765469</v>
      </c>
      <c r="DF366">
        <v>3.9226390047902875</v>
      </c>
    </row>
    <row r="367" spans="1:110" x14ac:dyDescent="0.25">
      <c r="A367" t="s">
        <v>2577</v>
      </c>
      <c r="B367" t="s">
        <v>3079</v>
      </c>
      <c r="C367" t="s">
        <v>363</v>
      </c>
      <c r="D367" t="s">
        <v>278</v>
      </c>
      <c r="E367" s="17">
        <v>79514</v>
      </c>
      <c r="F367" s="17">
        <v>79733</v>
      </c>
      <c r="G367" s="17">
        <v>79677</v>
      </c>
      <c r="H367" s="17">
        <v>79760</v>
      </c>
      <c r="I367" s="17">
        <v>80166</v>
      </c>
      <c r="J367" s="17">
        <v>80773</v>
      </c>
      <c r="K367" s="17">
        <v>81670</v>
      </c>
      <c r="L367" s="17">
        <v>83285</v>
      </c>
      <c r="M367" s="17">
        <v>85211</v>
      </c>
      <c r="N367" s="17">
        <v>86610</v>
      </c>
      <c r="O367" s="17">
        <v>87583</v>
      </c>
      <c r="P367" s="17">
        <v>88385</v>
      </c>
      <c r="Q367" s="17">
        <v>88736</v>
      </c>
      <c r="R367" s="17">
        <v>89023</v>
      </c>
      <c r="S367" s="17">
        <v>89485</v>
      </c>
      <c r="T367" s="17">
        <v>89608</v>
      </c>
      <c r="U367" s="18">
        <v>57</v>
      </c>
      <c r="V367" s="18">
        <v>58</v>
      </c>
      <c r="W367" s="18">
        <v>71</v>
      </c>
      <c r="X367" s="18">
        <v>79</v>
      </c>
      <c r="Y367" s="18">
        <v>111</v>
      </c>
      <c r="Z367" s="18">
        <v>155</v>
      </c>
      <c r="AA367" s="18">
        <v>229</v>
      </c>
      <c r="AB367" s="18">
        <v>234</v>
      </c>
      <c r="AC367" s="18">
        <v>164</v>
      </c>
      <c r="AD367" s="18">
        <v>238</v>
      </c>
      <c r="AE367" s="18">
        <v>255</v>
      </c>
      <c r="AF367" s="18">
        <v>217</v>
      </c>
      <c r="AG367" s="18">
        <v>212</v>
      </c>
      <c r="AH367" s="18">
        <v>142</v>
      </c>
      <c r="AI367" s="18">
        <v>165</v>
      </c>
      <c r="AJ367" s="18">
        <v>136</v>
      </c>
      <c r="AK367" s="23">
        <v>7.168548934778781</v>
      </c>
      <c r="AL367" s="23">
        <v>7.2742779024995921</v>
      </c>
      <c r="AM367" s="23">
        <v>8.9109780739736681</v>
      </c>
      <c r="AN367" s="23">
        <v>9.9047141424272809</v>
      </c>
      <c r="AO367" s="23">
        <v>13.846268991841928</v>
      </c>
      <c r="AP367" s="23">
        <v>19.189580676711277</v>
      </c>
      <c r="AQ367" s="23">
        <v>28.039671850128567</v>
      </c>
      <c r="AR367" s="23">
        <v>28.096295851593926</v>
      </c>
      <c r="AS367" s="23">
        <v>19.246341434791283</v>
      </c>
      <c r="AT367" s="23">
        <v>27.47950583073548</v>
      </c>
      <c r="AU367" s="23">
        <v>29.115239258760262</v>
      </c>
      <c r="AV367" s="23">
        <v>24.551677320812352</v>
      </c>
      <c r="AW367" s="23">
        <v>23.891092679408583</v>
      </c>
      <c r="AX367" s="23">
        <v>15.950934028284825</v>
      </c>
      <c r="AY367" s="23">
        <v>18.438844499078058</v>
      </c>
      <c r="AZ367" s="23">
        <v>15.17721631997143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1</v>
      </c>
      <c r="BI367" s="20">
        <v>4</v>
      </c>
      <c r="BJ367" s="20">
        <v>13</v>
      </c>
      <c r="BK367" s="20">
        <v>12</v>
      </c>
      <c r="BL367" s="20">
        <v>18</v>
      </c>
      <c r="BM367" s="20">
        <v>11</v>
      </c>
      <c r="BN367" s="20">
        <v>9</v>
      </c>
      <c r="BO367" s="20">
        <v>0</v>
      </c>
      <c r="BP367" s="20">
        <v>7</v>
      </c>
      <c r="BQ367" s="20">
        <v>19</v>
      </c>
      <c r="BR367" s="20">
        <v>18</v>
      </c>
      <c r="BS367" s="20">
        <v>14</v>
      </c>
      <c r="BT367" s="20">
        <v>6</v>
      </c>
      <c r="BU367" s="20">
        <v>4</v>
      </c>
      <c r="BV367" s="16">
        <v>3528</v>
      </c>
      <c r="BW367" s="16">
        <v>6560</v>
      </c>
      <c r="BX367" s="16">
        <v>7889</v>
      </c>
      <c r="BY367" s="16">
        <v>8975</v>
      </c>
      <c r="BZ367" s="16">
        <v>6783</v>
      </c>
      <c r="CA367" s="16">
        <v>12000</v>
      </c>
      <c r="CB367" s="16">
        <v>3749</v>
      </c>
      <c r="CC367" s="16">
        <v>6842</v>
      </c>
      <c r="CD367" s="16">
        <v>8042</v>
      </c>
      <c r="CE367" s="16">
        <v>9078</v>
      </c>
      <c r="CF367" s="16">
        <v>6367</v>
      </c>
      <c r="CG367" s="16">
        <v>9795</v>
      </c>
      <c r="CH367" s="21">
        <v>11</v>
      </c>
      <c r="CI367" s="21">
        <v>32</v>
      </c>
      <c r="CJ367" s="21">
        <v>30</v>
      </c>
      <c r="CK367" s="21">
        <v>32</v>
      </c>
      <c r="CL367" s="21">
        <v>17</v>
      </c>
      <c r="CM367" s="21">
        <v>13</v>
      </c>
      <c r="CN367" s="21">
        <v>1</v>
      </c>
      <c r="CO367" s="21">
        <v>68</v>
      </c>
      <c r="CP367" s="21">
        <v>68</v>
      </c>
      <c r="CQ367" s="21">
        <v>0</v>
      </c>
      <c r="CR367" s="21">
        <v>7277</v>
      </c>
      <c r="CS367" s="21">
        <v>13402</v>
      </c>
      <c r="CT367" s="21">
        <v>15931</v>
      </c>
      <c r="CU367" s="21">
        <v>18053</v>
      </c>
      <c r="CV367" s="21">
        <v>13150</v>
      </c>
      <c r="CW367" s="21">
        <v>21795</v>
      </c>
      <c r="CX367" s="21">
        <v>45735</v>
      </c>
      <c r="CY367" s="21">
        <v>43873</v>
      </c>
      <c r="CZ367" s="19">
        <v>227</v>
      </c>
      <c r="DA367" t="s">
        <v>8205</v>
      </c>
      <c r="DB367" t="s">
        <v>9</v>
      </c>
      <c r="DD367">
        <v>15.499282018553552</v>
      </c>
      <c r="DE367">
        <v>14.868262818410408</v>
      </c>
      <c r="DF367">
        <v>-0.63101920014314494</v>
      </c>
    </row>
    <row r="368" spans="1:110" x14ac:dyDescent="0.25">
      <c r="A368" t="s">
        <v>467</v>
      </c>
      <c r="B368" t="s">
        <v>3040</v>
      </c>
      <c r="C368" t="s">
        <v>466</v>
      </c>
      <c r="D368" t="s">
        <v>51</v>
      </c>
      <c r="E368" s="17">
        <v>52733</v>
      </c>
      <c r="F368" s="17">
        <v>53030</v>
      </c>
      <c r="G368" s="17">
        <v>53492</v>
      </c>
      <c r="H368" s="17">
        <v>54021</v>
      </c>
      <c r="I368" s="17">
        <v>54457</v>
      </c>
      <c r="J368" s="17">
        <v>55098</v>
      </c>
      <c r="K368" s="17">
        <v>56073</v>
      </c>
      <c r="L368" s="17">
        <v>56947</v>
      </c>
      <c r="M368" s="17">
        <v>58066</v>
      </c>
      <c r="N368" s="17">
        <v>59129</v>
      </c>
      <c r="O368" s="17">
        <v>60547</v>
      </c>
      <c r="P368" s="17">
        <v>61683</v>
      </c>
      <c r="Q368" s="17">
        <v>62784</v>
      </c>
      <c r="R368" s="17">
        <v>63897</v>
      </c>
      <c r="S368" s="17">
        <v>65050</v>
      </c>
      <c r="T368" s="17">
        <v>65939</v>
      </c>
      <c r="U368" s="18">
        <v>37</v>
      </c>
      <c r="V368" s="18">
        <v>38</v>
      </c>
      <c r="W368" s="18">
        <v>20</v>
      </c>
      <c r="X368" s="18">
        <v>46</v>
      </c>
      <c r="Y368" s="18">
        <v>63</v>
      </c>
      <c r="Z368" s="18">
        <v>83</v>
      </c>
      <c r="AA368" s="18">
        <v>139</v>
      </c>
      <c r="AB368" s="18">
        <v>152</v>
      </c>
      <c r="AC368" s="18">
        <v>151</v>
      </c>
      <c r="AD368" s="18">
        <v>194</v>
      </c>
      <c r="AE368" s="18">
        <v>152</v>
      </c>
      <c r="AF368" s="18">
        <v>160</v>
      </c>
      <c r="AG368" s="18">
        <v>129</v>
      </c>
      <c r="AH368" s="18">
        <v>125</v>
      </c>
      <c r="AI368" s="18">
        <v>103</v>
      </c>
      <c r="AJ368" s="18">
        <v>84</v>
      </c>
      <c r="AK368" s="23">
        <v>7.0164792444958568</v>
      </c>
      <c r="AL368" s="23">
        <v>7.1657552328870446</v>
      </c>
      <c r="AM368" s="23">
        <v>3.7388768413968445</v>
      </c>
      <c r="AN368" s="23">
        <v>8.5152070491105309</v>
      </c>
      <c r="AO368" s="23">
        <v>11.568760673558954</v>
      </c>
      <c r="AP368" s="23">
        <v>15.064067661258122</v>
      </c>
      <c r="AQ368" s="23">
        <v>24.789114190430332</v>
      </c>
      <c r="AR368" s="23">
        <v>26.691485065060494</v>
      </c>
      <c r="AS368" s="23">
        <v>26.004890986119243</v>
      </c>
      <c r="AT368" s="23">
        <v>32.809619645182565</v>
      </c>
      <c r="AU368" s="23">
        <v>25.104464300460798</v>
      </c>
      <c r="AV368" s="23">
        <v>25.939075596193444</v>
      </c>
      <c r="AW368" s="23">
        <v>20.546636085626911</v>
      </c>
      <c r="AX368" s="23">
        <v>19.562733774668608</v>
      </c>
      <c r="AY368" s="23">
        <v>15.833973866256725</v>
      </c>
      <c r="AZ368" s="23">
        <v>12.739046694672348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1</v>
      </c>
      <c r="BJ368" s="20">
        <v>10</v>
      </c>
      <c r="BK368" s="20">
        <v>8</v>
      </c>
      <c r="BL368" s="20">
        <v>13</v>
      </c>
      <c r="BM368" s="20">
        <v>5</v>
      </c>
      <c r="BN368" s="20">
        <v>2</v>
      </c>
      <c r="BO368" s="20">
        <v>0</v>
      </c>
      <c r="BP368" s="20">
        <v>3</v>
      </c>
      <c r="BQ368" s="20">
        <v>12</v>
      </c>
      <c r="BR368" s="20">
        <v>11</v>
      </c>
      <c r="BS368" s="20">
        <v>11</v>
      </c>
      <c r="BT368" s="20">
        <v>5</v>
      </c>
      <c r="BU368" s="20">
        <v>3</v>
      </c>
      <c r="BV368" s="16">
        <v>2655</v>
      </c>
      <c r="BW368" s="16">
        <v>4315</v>
      </c>
      <c r="BX368" s="16">
        <v>5833</v>
      </c>
      <c r="BY368" s="16">
        <v>7065</v>
      </c>
      <c r="BZ368" s="16">
        <v>5298</v>
      </c>
      <c r="CA368" s="16">
        <v>8670</v>
      </c>
      <c r="CB368" s="16">
        <v>2988</v>
      </c>
      <c r="CC368" s="16">
        <v>4061</v>
      </c>
      <c r="CD368" s="16">
        <v>5395</v>
      </c>
      <c r="CE368" s="16">
        <v>6775</v>
      </c>
      <c r="CF368" s="16">
        <v>5329</v>
      </c>
      <c r="CG368" s="16">
        <v>7555</v>
      </c>
      <c r="CH368" s="21">
        <v>4</v>
      </c>
      <c r="CI368" s="21">
        <v>22</v>
      </c>
      <c r="CJ368" s="21">
        <v>19</v>
      </c>
      <c r="CK368" s="21">
        <v>24</v>
      </c>
      <c r="CL368" s="21">
        <v>10</v>
      </c>
      <c r="CM368" s="21">
        <v>5</v>
      </c>
      <c r="CN368" s="21">
        <v>0</v>
      </c>
      <c r="CO368" s="21">
        <v>39</v>
      </c>
      <c r="CP368" s="21">
        <v>45</v>
      </c>
      <c r="CQ368" s="21">
        <v>0</v>
      </c>
      <c r="CR368" s="21">
        <v>5643</v>
      </c>
      <c r="CS368" s="21">
        <v>8376</v>
      </c>
      <c r="CT368" s="21">
        <v>11228</v>
      </c>
      <c r="CU368" s="21">
        <v>13840</v>
      </c>
      <c r="CV368" s="21">
        <v>10627</v>
      </c>
      <c r="CW368" s="21">
        <v>16225</v>
      </c>
      <c r="CX368" s="21">
        <v>33836</v>
      </c>
      <c r="CY368" s="21">
        <v>32103</v>
      </c>
      <c r="CZ368" s="19">
        <v>285</v>
      </c>
      <c r="DA368" t="s">
        <v>8263</v>
      </c>
      <c r="DB368" t="s">
        <v>8481</v>
      </c>
      <c r="DD368">
        <v>12.148397346042426</v>
      </c>
      <c r="DE368">
        <v>13.299444378768175</v>
      </c>
      <c r="DF368">
        <v>1.1510470327257494</v>
      </c>
    </row>
    <row r="369" spans="1:110" x14ac:dyDescent="0.25">
      <c r="A369" t="s">
        <v>495</v>
      </c>
      <c r="B369" t="s">
        <v>3331</v>
      </c>
      <c r="C369" t="s">
        <v>491</v>
      </c>
      <c r="D369" t="s">
        <v>491</v>
      </c>
      <c r="E369" s="17">
        <v>90306</v>
      </c>
      <c r="F369" s="17">
        <v>90414</v>
      </c>
      <c r="G369" s="17">
        <v>91467</v>
      </c>
      <c r="H369" s="17">
        <v>92228</v>
      </c>
      <c r="I369" s="17">
        <v>93485</v>
      </c>
      <c r="J369" s="17">
        <v>94527</v>
      </c>
      <c r="K369" s="17">
        <v>95475</v>
      </c>
      <c r="L369" s="17">
        <v>96651</v>
      </c>
      <c r="M369" s="17">
        <v>97658</v>
      </c>
      <c r="N369" s="17">
        <v>98421</v>
      </c>
      <c r="O369" s="17">
        <v>98824</v>
      </c>
      <c r="P369" s="17">
        <v>99443</v>
      </c>
      <c r="Q369" s="17">
        <v>99722</v>
      </c>
      <c r="R369" s="17">
        <v>100113</v>
      </c>
      <c r="S369" s="17">
        <v>100662</v>
      </c>
      <c r="T369" s="17">
        <v>100652</v>
      </c>
      <c r="U369" s="18">
        <v>56</v>
      </c>
      <c r="V369" s="18">
        <v>61</v>
      </c>
      <c r="W369" s="18">
        <v>65</v>
      </c>
      <c r="X369" s="18">
        <v>48</v>
      </c>
      <c r="Y369" s="18">
        <v>90</v>
      </c>
      <c r="Z369" s="18">
        <v>108</v>
      </c>
      <c r="AA369" s="18">
        <v>197</v>
      </c>
      <c r="AB369" s="18">
        <v>230</v>
      </c>
      <c r="AC369" s="18">
        <v>222</v>
      </c>
      <c r="AD369" s="18">
        <v>261</v>
      </c>
      <c r="AE369" s="18">
        <v>253</v>
      </c>
      <c r="AF369" s="18">
        <v>214</v>
      </c>
      <c r="AG369" s="18">
        <v>190</v>
      </c>
      <c r="AH369" s="18">
        <v>175</v>
      </c>
      <c r="AI369" s="18">
        <v>218</v>
      </c>
      <c r="AJ369" s="18">
        <v>161</v>
      </c>
      <c r="AK369" s="23">
        <v>6.2011383518260139</v>
      </c>
      <c r="AL369" s="23">
        <v>6.746742761076824</v>
      </c>
      <c r="AM369" s="23">
        <v>7.1063880962532933</v>
      </c>
      <c r="AN369" s="23">
        <v>5.2044932124734355</v>
      </c>
      <c r="AO369" s="23">
        <v>9.6272129218591225</v>
      </c>
      <c r="AP369" s="23">
        <v>11.425307055127107</v>
      </c>
      <c r="AQ369" s="23">
        <v>20.633673736580256</v>
      </c>
      <c r="AR369" s="23">
        <v>23.796960196997446</v>
      </c>
      <c r="AS369" s="23">
        <v>22.732392635523972</v>
      </c>
      <c r="AT369" s="23">
        <v>26.518730758679549</v>
      </c>
      <c r="AU369" s="23">
        <v>25.601068566340157</v>
      </c>
      <c r="AV369" s="23">
        <v>21.519865651679854</v>
      </c>
      <c r="AW369" s="23">
        <v>19.052967248952086</v>
      </c>
      <c r="AX369" s="23">
        <v>17.480247320527802</v>
      </c>
      <c r="AY369" s="23">
        <v>21.656633088951143</v>
      </c>
      <c r="AZ369" s="23">
        <v>15.99570798394468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1</v>
      </c>
      <c r="BI369" s="20">
        <v>0</v>
      </c>
      <c r="BJ369" s="20">
        <v>17</v>
      </c>
      <c r="BK369" s="20">
        <v>30</v>
      </c>
      <c r="BL369" s="20">
        <v>24</v>
      </c>
      <c r="BM369" s="20">
        <v>5</v>
      </c>
      <c r="BN369" s="20">
        <v>4</v>
      </c>
      <c r="BO369" s="20">
        <v>0</v>
      </c>
      <c r="BP369" s="20">
        <v>5</v>
      </c>
      <c r="BQ369" s="20">
        <v>21</v>
      </c>
      <c r="BR369" s="20">
        <v>22</v>
      </c>
      <c r="BS369" s="20">
        <v>18</v>
      </c>
      <c r="BT369" s="20">
        <v>9</v>
      </c>
      <c r="BU369" s="20">
        <v>5</v>
      </c>
      <c r="BV369" s="16">
        <v>4583</v>
      </c>
      <c r="BW369" s="16">
        <v>6822</v>
      </c>
      <c r="BX369" s="16">
        <v>8226</v>
      </c>
      <c r="BY369" s="16">
        <v>9644</v>
      </c>
      <c r="BZ369" s="16">
        <v>8678</v>
      </c>
      <c r="CA369" s="16">
        <v>14443</v>
      </c>
      <c r="CB369" s="16">
        <v>4983</v>
      </c>
      <c r="CC369" s="16">
        <v>7218</v>
      </c>
      <c r="CD369" s="16">
        <v>7804</v>
      </c>
      <c r="CE369" s="16">
        <v>8814</v>
      </c>
      <c r="CF369" s="16">
        <v>7907</v>
      </c>
      <c r="CG369" s="16">
        <v>11530</v>
      </c>
      <c r="CH369" s="21">
        <v>5</v>
      </c>
      <c r="CI369" s="21">
        <v>38</v>
      </c>
      <c r="CJ369" s="21">
        <v>52</v>
      </c>
      <c r="CK369" s="21">
        <v>42</v>
      </c>
      <c r="CL369" s="21">
        <v>14</v>
      </c>
      <c r="CM369" s="21">
        <v>9</v>
      </c>
      <c r="CN369" s="21">
        <v>1</v>
      </c>
      <c r="CO369" s="21">
        <v>81</v>
      </c>
      <c r="CP369" s="21">
        <v>80</v>
      </c>
      <c r="CQ369" s="21">
        <v>0</v>
      </c>
      <c r="CR369" s="21">
        <v>9566</v>
      </c>
      <c r="CS369" s="21">
        <v>14040</v>
      </c>
      <c r="CT369" s="21">
        <v>16030</v>
      </c>
      <c r="CU369" s="21">
        <v>18458</v>
      </c>
      <c r="CV369" s="21">
        <v>16585</v>
      </c>
      <c r="CW369" s="21">
        <v>25973</v>
      </c>
      <c r="CX369" s="21">
        <v>52396</v>
      </c>
      <c r="CY369" s="21">
        <v>48256</v>
      </c>
      <c r="CZ369" s="19">
        <v>200</v>
      </c>
      <c r="DA369" t="s">
        <v>8178</v>
      </c>
      <c r="DB369" t="s">
        <v>9</v>
      </c>
      <c r="DD369">
        <v>16.785477453580903</v>
      </c>
      <c r="DE369">
        <v>15.268341094740055</v>
      </c>
      <c r="DF369">
        <v>-1.5171363588408475</v>
      </c>
    </row>
    <row r="370" spans="1:110" x14ac:dyDescent="0.25">
      <c r="A370" t="s">
        <v>1087</v>
      </c>
      <c r="B370" t="s">
        <v>3145</v>
      </c>
      <c r="C370" t="s">
        <v>1083</v>
      </c>
      <c r="D370" t="s">
        <v>278</v>
      </c>
      <c r="E370" s="17">
        <v>88220</v>
      </c>
      <c r="F370" s="17">
        <v>88946</v>
      </c>
      <c r="G370" s="17">
        <v>89066</v>
      </c>
      <c r="H370" s="17">
        <v>89658</v>
      </c>
      <c r="I370" s="17">
        <v>90097</v>
      </c>
      <c r="J370" s="17">
        <v>91032</v>
      </c>
      <c r="K370" s="17">
        <v>91982</v>
      </c>
      <c r="L370" s="17">
        <v>92841</v>
      </c>
      <c r="M370" s="17">
        <v>93324</v>
      </c>
      <c r="N370" s="17">
        <v>93939</v>
      </c>
      <c r="O370" s="17">
        <v>94580</v>
      </c>
      <c r="P370" s="17">
        <v>95541</v>
      </c>
      <c r="Q370" s="17">
        <v>96279</v>
      </c>
      <c r="R370" s="17">
        <v>96988</v>
      </c>
      <c r="S370" s="17">
        <v>98056</v>
      </c>
      <c r="T370" s="17">
        <v>99466</v>
      </c>
      <c r="U370" s="18">
        <v>36</v>
      </c>
      <c r="V370" s="18">
        <v>39</v>
      </c>
      <c r="W370" s="18">
        <v>40</v>
      </c>
      <c r="X370" s="18">
        <v>40</v>
      </c>
      <c r="Y370" s="18">
        <v>83</v>
      </c>
      <c r="Z370" s="18">
        <v>139</v>
      </c>
      <c r="AA370" s="18">
        <v>204</v>
      </c>
      <c r="AB370" s="18">
        <v>199</v>
      </c>
      <c r="AC370" s="18">
        <v>170</v>
      </c>
      <c r="AD370" s="18">
        <v>232</v>
      </c>
      <c r="AE370" s="18">
        <v>248</v>
      </c>
      <c r="AF370" s="18">
        <v>228</v>
      </c>
      <c r="AG370" s="18">
        <v>195</v>
      </c>
      <c r="AH370" s="18">
        <v>162</v>
      </c>
      <c r="AI370" s="18">
        <v>121</v>
      </c>
      <c r="AJ370" s="18">
        <v>101</v>
      </c>
      <c r="AK370" s="23">
        <v>4.080707322602585</v>
      </c>
      <c r="AL370" s="23">
        <v>4.3846828412744809</v>
      </c>
      <c r="AM370" s="23">
        <v>4.4910515797273929</v>
      </c>
      <c r="AN370" s="23">
        <v>4.4613977559169289</v>
      </c>
      <c r="AO370" s="23">
        <v>9.2122934170949087</v>
      </c>
      <c r="AP370" s="23">
        <v>15.2693558309166</v>
      </c>
      <c r="AQ370" s="23">
        <v>22.17825226674784</v>
      </c>
      <c r="AR370" s="23">
        <v>21.434495535377689</v>
      </c>
      <c r="AS370" s="23">
        <v>18.216107325018214</v>
      </c>
      <c r="AT370" s="23">
        <v>24.696877761100289</v>
      </c>
      <c r="AU370" s="23">
        <v>26.221188411926413</v>
      </c>
      <c r="AV370" s="23">
        <v>23.864100229220963</v>
      </c>
      <c r="AW370" s="23">
        <v>20.253637864954971</v>
      </c>
      <c r="AX370" s="23">
        <v>16.703097290386438</v>
      </c>
      <c r="AY370" s="23">
        <v>12.339887411275191</v>
      </c>
      <c r="AZ370" s="23">
        <v>10.15422355377717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1</v>
      </c>
      <c r="BI370" s="20">
        <v>2</v>
      </c>
      <c r="BJ370" s="20">
        <v>6</v>
      </c>
      <c r="BK370" s="20">
        <v>14</v>
      </c>
      <c r="BL370" s="20">
        <v>15</v>
      </c>
      <c r="BM370" s="20">
        <v>8</v>
      </c>
      <c r="BN370" s="20">
        <v>1</v>
      </c>
      <c r="BO370" s="20">
        <v>0</v>
      </c>
      <c r="BP370" s="20">
        <v>2</v>
      </c>
      <c r="BQ370" s="20">
        <v>14</v>
      </c>
      <c r="BR370" s="20">
        <v>18</v>
      </c>
      <c r="BS370" s="20">
        <v>8</v>
      </c>
      <c r="BT370" s="20">
        <v>5</v>
      </c>
      <c r="BU370" s="20">
        <v>7</v>
      </c>
      <c r="BV370" s="16">
        <v>3967</v>
      </c>
      <c r="BW370" s="16">
        <v>7448</v>
      </c>
      <c r="BX370" s="16">
        <v>8393</v>
      </c>
      <c r="BY370" s="16">
        <v>9518</v>
      </c>
      <c r="BZ370" s="16">
        <v>7812</v>
      </c>
      <c r="CA370" s="16">
        <v>13440</v>
      </c>
      <c r="CB370" s="16">
        <v>4492</v>
      </c>
      <c r="CC370" s="16">
        <v>7597</v>
      </c>
      <c r="CD370" s="16">
        <v>8297</v>
      </c>
      <c r="CE370" s="16">
        <v>9358</v>
      </c>
      <c r="CF370" s="16">
        <v>7601</v>
      </c>
      <c r="CG370" s="16">
        <v>11543</v>
      </c>
      <c r="CH370" s="21">
        <v>4</v>
      </c>
      <c r="CI370" s="21">
        <v>20</v>
      </c>
      <c r="CJ370" s="21">
        <v>32</v>
      </c>
      <c r="CK370" s="21">
        <v>23</v>
      </c>
      <c r="CL370" s="21">
        <v>13</v>
      </c>
      <c r="CM370" s="21">
        <v>8</v>
      </c>
      <c r="CN370" s="21">
        <v>1</v>
      </c>
      <c r="CO370" s="21">
        <v>47</v>
      </c>
      <c r="CP370" s="21">
        <v>54</v>
      </c>
      <c r="CQ370" s="21">
        <v>0</v>
      </c>
      <c r="CR370" s="21">
        <v>8459</v>
      </c>
      <c r="CS370" s="21">
        <v>15045</v>
      </c>
      <c r="CT370" s="21">
        <v>16690</v>
      </c>
      <c r="CU370" s="21">
        <v>18876</v>
      </c>
      <c r="CV370" s="21">
        <v>15413</v>
      </c>
      <c r="CW370" s="21">
        <v>24983</v>
      </c>
      <c r="CX370" s="21">
        <v>50578</v>
      </c>
      <c r="CY370" s="21">
        <v>48888</v>
      </c>
      <c r="CZ370" s="19">
        <v>324</v>
      </c>
      <c r="DA370" t="s">
        <v>8302</v>
      </c>
      <c r="DB370" t="s">
        <v>8481</v>
      </c>
      <c r="DD370">
        <v>9.6138111602029124</v>
      </c>
      <c r="DE370">
        <v>10.676578749653999</v>
      </c>
      <c r="DF370">
        <v>1.0627675894510862</v>
      </c>
    </row>
    <row r="371" spans="1:110" x14ac:dyDescent="0.25">
      <c r="A371" t="s">
        <v>1559</v>
      </c>
      <c r="B371" t="s">
        <v>3241</v>
      </c>
      <c r="C371" t="s">
        <v>3367</v>
      </c>
      <c r="D371" t="s">
        <v>211</v>
      </c>
      <c r="E371" s="17">
        <v>241308</v>
      </c>
      <c r="F371" s="17">
        <v>242626</v>
      </c>
      <c r="G371" s="17">
        <v>244022</v>
      </c>
      <c r="H371" s="17">
        <v>245707</v>
      </c>
      <c r="I371" s="17">
        <v>247083</v>
      </c>
      <c r="J371" s="17">
        <v>248452</v>
      </c>
      <c r="K371" s="17">
        <v>250517</v>
      </c>
      <c r="L371" s="17">
        <v>252211</v>
      </c>
      <c r="M371" s="17">
        <v>254045</v>
      </c>
      <c r="N371" s="17">
        <v>255559</v>
      </c>
      <c r="O371" s="17">
        <v>256945</v>
      </c>
      <c r="P371" s="17">
        <v>258024</v>
      </c>
      <c r="Q371" s="17">
        <v>259246</v>
      </c>
      <c r="R371" s="17">
        <v>260843</v>
      </c>
      <c r="S371" s="17">
        <v>262243</v>
      </c>
      <c r="T371" s="17">
        <v>264112</v>
      </c>
      <c r="U371" s="18">
        <v>136</v>
      </c>
      <c r="V371" s="18">
        <v>199</v>
      </c>
      <c r="W371" s="18">
        <v>184</v>
      </c>
      <c r="X371" s="18">
        <v>234</v>
      </c>
      <c r="Y371" s="18">
        <v>217</v>
      </c>
      <c r="Z371" s="18">
        <v>349</v>
      </c>
      <c r="AA371" s="18">
        <v>590</v>
      </c>
      <c r="AB371" s="18">
        <v>606</v>
      </c>
      <c r="AC371" s="18">
        <v>738</v>
      </c>
      <c r="AD371" s="18">
        <v>874</v>
      </c>
      <c r="AE371" s="18">
        <v>926</v>
      </c>
      <c r="AF371" s="18">
        <v>748</v>
      </c>
      <c r="AG371" s="18">
        <v>672</v>
      </c>
      <c r="AH371" s="18">
        <v>640</v>
      </c>
      <c r="AI371" s="18">
        <v>638</v>
      </c>
      <c r="AJ371" s="18">
        <v>446</v>
      </c>
      <c r="AK371" s="23">
        <v>5.6359507351600442</v>
      </c>
      <c r="AL371" s="23">
        <v>8.2019239487936169</v>
      </c>
      <c r="AM371" s="23">
        <v>7.5403037431051301</v>
      </c>
      <c r="AN371" s="23">
        <v>9.5235381979349398</v>
      </c>
      <c r="AO371" s="23">
        <v>8.7824739055297201</v>
      </c>
      <c r="AP371" s="23">
        <v>14.04697889330736</v>
      </c>
      <c r="AQ371" s="23">
        <v>23.551295920037365</v>
      </c>
      <c r="AR371" s="23">
        <v>24.02750078307449</v>
      </c>
      <c r="AS371" s="23">
        <v>29.049971461748903</v>
      </c>
      <c r="AT371" s="23">
        <v>34.199539049691069</v>
      </c>
      <c r="AU371" s="23">
        <v>36.03884099710055</v>
      </c>
      <c r="AV371" s="23">
        <v>28.98955135956345</v>
      </c>
      <c r="AW371" s="23">
        <v>25.921325690656751</v>
      </c>
      <c r="AX371" s="23">
        <v>24.535831898881703</v>
      </c>
      <c r="AY371" s="23">
        <v>24.328580743813944</v>
      </c>
      <c r="AZ371" s="23">
        <v>16.886775307445326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1</v>
      </c>
      <c r="BI371" s="20">
        <v>3</v>
      </c>
      <c r="BJ371" s="20">
        <v>59</v>
      </c>
      <c r="BK371" s="20">
        <v>56</v>
      </c>
      <c r="BL371" s="20">
        <v>64</v>
      </c>
      <c r="BM371" s="20">
        <v>29</v>
      </c>
      <c r="BN371" s="20">
        <v>17</v>
      </c>
      <c r="BO371" s="20">
        <v>1</v>
      </c>
      <c r="BP371" s="20">
        <v>6</v>
      </c>
      <c r="BQ371" s="20">
        <v>49</v>
      </c>
      <c r="BR371" s="20">
        <v>68</v>
      </c>
      <c r="BS371" s="20">
        <v>46</v>
      </c>
      <c r="BT371" s="20">
        <v>32</v>
      </c>
      <c r="BU371" s="20">
        <v>15</v>
      </c>
      <c r="BV371" s="16">
        <v>12808</v>
      </c>
      <c r="BW371" s="16">
        <v>22314</v>
      </c>
      <c r="BX371" s="16">
        <v>21036</v>
      </c>
      <c r="BY371" s="16">
        <v>25019</v>
      </c>
      <c r="BZ371" s="16">
        <v>20556</v>
      </c>
      <c r="CA371" s="16">
        <v>33901</v>
      </c>
      <c r="CB371" s="16">
        <v>13333</v>
      </c>
      <c r="CC371" s="16">
        <v>20877</v>
      </c>
      <c r="CD371" s="16">
        <v>20210</v>
      </c>
      <c r="CE371" s="16">
        <v>25307</v>
      </c>
      <c r="CF371" s="16">
        <v>20529</v>
      </c>
      <c r="CG371" s="16">
        <v>28222</v>
      </c>
      <c r="CH371" s="21">
        <v>9</v>
      </c>
      <c r="CI371" s="21">
        <v>108</v>
      </c>
      <c r="CJ371" s="21">
        <v>124</v>
      </c>
      <c r="CK371" s="21">
        <v>110</v>
      </c>
      <c r="CL371" s="21">
        <v>61</v>
      </c>
      <c r="CM371" s="21">
        <v>32</v>
      </c>
      <c r="CN371" s="21">
        <v>2</v>
      </c>
      <c r="CO371" s="21">
        <v>229</v>
      </c>
      <c r="CP371" s="21">
        <v>217</v>
      </c>
      <c r="CQ371" s="21">
        <v>0</v>
      </c>
      <c r="CR371" s="21">
        <v>26141</v>
      </c>
      <c r="CS371" s="21">
        <v>43191</v>
      </c>
      <c r="CT371" s="21">
        <v>41246</v>
      </c>
      <c r="CU371" s="21">
        <v>50326</v>
      </c>
      <c r="CV371" s="21">
        <v>41085</v>
      </c>
      <c r="CW371" s="21">
        <v>62123</v>
      </c>
      <c r="CX371" s="21">
        <v>135634</v>
      </c>
      <c r="CY371" s="21">
        <v>128478</v>
      </c>
      <c r="CZ371" s="19">
        <v>176</v>
      </c>
      <c r="DA371" t="s">
        <v>8154</v>
      </c>
      <c r="DB371" t="s">
        <v>9</v>
      </c>
      <c r="DD371">
        <v>17.824063263749437</v>
      </c>
      <c r="DE371">
        <v>15.998938319300471</v>
      </c>
      <c r="DF371">
        <v>-1.8251249444489659</v>
      </c>
    </row>
    <row r="372" spans="1:110" x14ac:dyDescent="0.25">
      <c r="A372" t="s">
        <v>109</v>
      </c>
      <c r="B372" t="s">
        <v>3235</v>
      </c>
      <c r="C372" t="s">
        <v>3366</v>
      </c>
      <c r="D372" t="s">
        <v>70</v>
      </c>
      <c r="E372" s="17">
        <v>192579</v>
      </c>
      <c r="F372" s="17">
        <v>191507</v>
      </c>
      <c r="G372" s="17">
        <v>192353</v>
      </c>
      <c r="H372" s="17">
        <v>193504</v>
      </c>
      <c r="I372" s="17">
        <v>194656</v>
      </c>
      <c r="J372" s="17">
        <v>196189</v>
      </c>
      <c r="K372" s="17">
        <v>197433</v>
      </c>
      <c r="L372" s="17">
        <v>198741</v>
      </c>
      <c r="M372" s="17">
        <v>200524</v>
      </c>
      <c r="N372" s="17">
        <v>202122</v>
      </c>
      <c r="O372" s="17">
        <v>204004</v>
      </c>
      <c r="P372" s="17">
        <v>206203</v>
      </c>
      <c r="Q372" s="17">
        <v>207444</v>
      </c>
      <c r="R372" s="17">
        <v>208276</v>
      </c>
      <c r="S372" s="17">
        <v>209594</v>
      </c>
      <c r="T372" s="17">
        <v>210992</v>
      </c>
      <c r="U372" s="18">
        <v>111</v>
      </c>
      <c r="V372" s="18">
        <v>107</v>
      </c>
      <c r="W372" s="18">
        <v>131</v>
      </c>
      <c r="X372" s="18">
        <v>130</v>
      </c>
      <c r="Y372" s="18">
        <v>197</v>
      </c>
      <c r="Z372" s="18">
        <v>339</v>
      </c>
      <c r="AA372" s="18">
        <v>530</v>
      </c>
      <c r="AB372" s="18">
        <v>620</v>
      </c>
      <c r="AC372" s="18">
        <v>525</v>
      </c>
      <c r="AD372" s="18">
        <v>913</v>
      </c>
      <c r="AE372" s="18">
        <v>865</v>
      </c>
      <c r="AF372" s="18">
        <v>723</v>
      </c>
      <c r="AG372" s="18">
        <v>671</v>
      </c>
      <c r="AH372" s="18">
        <v>633</v>
      </c>
      <c r="AI372" s="18">
        <v>570</v>
      </c>
      <c r="AJ372" s="18">
        <v>500</v>
      </c>
      <c r="AK372" s="23">
        <v>5.7638683345536119</v>
      </c>
      <c r="AL372" s="23">
        <v>5.5872631287629178</v>
      </c>
      <c r="AM372" s="23">
        <v>6.8103954708270731</v>
      </c>
      <c r="AN372" s="23">
        <v>6.7182073755581282</v>
      </c>
      <c r="AO372" s="23">
        <v>10.120417557126418</v>
      </c>
      <c r="AP372" s="23">
        <v>17.279256227413359</v>
      </c>
      <c r="AQ372" s="23">
        <v>26.844549796639871</v>
      </c>
      <c r="AR372" s="23">
        <v>31.196381219778505</v>
      </c>
      <c r="AS372" s="23">
        <v>26.181404719634557</v>
      </c>
      <c r="AT372" s="23">
        <v>45.170738464887542</v>
      </c>
      <c r="AU372" s="23">
        <v>42.401129389619811</v>
      </c>
      <c r="AV372" s="23">
        <v>35.062535462626634</v>
      </c>
      <c r="AW372" s="23">
        <v>32.346078941786701</v>
      </c>
      <c r="AX372" s="23">
        <v>30.392363978566902</v>
      </c>
      <c r="AY372" s="23">
        <v>27.195434983825873</v>
      </c>
      <c r="AZ372" s="23">
        <v>23.69758095093653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3</v>
      </c>
      <c r="BJ372" s="20">
        <v>66</v>
      </c>
      <c r="BK372" s="20">
        <v>47</v>
      </c>
      <c r="BL372" s="20">
        <v>71</v>
      </c>
      <c r="BM372" s="20">
        <v>26</v>
      </c>
      <c r="BN372" s="20">
        <v>16</v>
      </c>
      <c r="BO372" s="20">
        <v>1</v>
      </c>
      <c r="BP372" s="20">
        <v>20</v>
      </c>
      <c r="BQ372" s="20">
        <v>69</v>
      </c>
      <c r="BR372" s="20">
        <v>65</v>
      </c>
      <c r="BS372" s="20">
        <v>74</v>
      </c>
      <c r="BT372" s="20">
        <v>28</v>
      </c>
      <c r="BU372" s="20">
        <v>14</v>
      </c>
      <c r="BV372" s="16">
        <v>11910</v>
      </c>
      <c r="BW372" s="16">
        <v>18801</v>
      </c>
      <c r="BX372" s="16">
        <v>16731</v>
      </c>
      <c r="BY372" s="16">
        <v>19057</v>
      </c>
      <c r="BZ372" s="16">
        <v>14903</v>
      </c>
      <c r="CA372" s="16">
        <v>27209</v>
      </c>
      <c r="CB372" s="16">
        <v>11914</v>
      </c>
      <c r="CC372" s="16">
        <v>17871</v>
      </c>
      <c r="CD372" s="16">
        <v>17017</v>
      </c>
      <c r="CE372" s="16">
        <v>18918</v>
      </c>
      <c r="CF372" s="16">
        <v>14716</v>
      </c>
      <c r="CG372" s="16">
        <v>21945</v>
      </c>
      <c r="CH372" s="21">
        <v>23</v>
      </c>
      <c r="CI372" s="21">
        <v>135</v>
      </c>
      <c r="CJ372" s="21">
        <v>112</v>
      </c>
      <c r="CK372" s="21">
        <v>145</v>
      </c>
      <c r="CL372" s="21">
        <v>54</v>
      </c>
      <c r="CM372" s="21">
        <v>30</v>
      </c>
      <c r="CN372" s="21">
        <v>1</v>
      </c>
      <c r="CO372" s="21">
        <v>229</v>
      </c>
      <c r="CP372" s="21">
        <v>271</v>
      </c>
      <c r="CQ372" s="21">
        <v>0</v>
      </c>
      <c r="CR372" s="21">
        <v>23824</v>
      </c>
      <c r="CS372" s="21">
        <v>36672</v>
      </c>
      <c r="CT372" s="21">
        <v>33748</v>
      </c>
      <c r="CU372" s="21">
        <v>37975</v>
      </c>
      <c r="CV372" s="21">
        <v>29619</v>
      </c>
      <c r="CW372" s="21">
        <v>49154</v>
      </c>
      <c r="CX372" s="21">
        <v>108611</v>
      </c>
      <c r="CY372" s="21">
        <v>102381</v>
      </c>
      <c r="CZ372" s="19">
        <v>49</v>
      </c>
      <c r="DA372" t="s">
        <v>8037</v>
      </c>
      <c r="DB372" t="s">
        <v>8480</v>
      </c>
      <c r="DD372">
        <v>22.367431457008625</v>
      </c>
      <c r="DE372">
        <v>24.951432175378184</v>
      </c>
      <c r="DF372">
        <v>2.584000718369559</v>
      </c>
    </row>
    <row r="373" spans="1:110" x14ac:dyDescent="0.25">
      <c r="A373" t="s">
        <v>913</v>
      </c>
      <c r="B373" t="s">
        <v>3273</v>
      </c>
      <c r="C373" t="s">
        <v>3369</v>
      </c>
      <c r="D373" t="s">
        <v>355</v>
      </c>
      <c r="E373" s="17">
        <v>168095</v>
      </c>
      <c r="F373" s="17">
        <v>169784</v>
      </c>
      <c r="G373" s="17">
        <v>171154</v>
      </c>
      <c r="H373" s="17">
        <v>171219</v>
      </c>
      <c r="I373" s="17">
        <v>171407</v>
      </c>
      <c r="J373" s="17">
        <v>172505</v>
      </c>
      <c r="K373" s="17">
        <v>175347</v>
      </c>
      <c r="L373" s="17">
        <v>178896</v>
      </c>
      <c r="M373" s="17">
        <v>184113</v>
      </c>
      <c r="N373" s="17">
        <v>188884</v>
      </c>
      <c r="O373" s="17">
        <v>193359</v>
      </c>
      <c r="P373" s="17">
        <v>198122</v>
      </c>
      <c r="Q373" s="17">
        <v>199733</v>
      </c>
      <c r="R373" s="17">
        <v>202000</v>
      </c>
      <c r="S373" s="17">
        <v>203724</v>
      </c>
      <c r="T373" s="17">
        <v>206048</v>
      </c>
      <c r="U373" s="18">
        <v>64</v>
      </c>
      <c r="V373" s="18">
        <v>60</v>
      </c>
      <c r="W373" s="18">
        <v>50</v>
      </c>
      <c r="X373" s="18">
        <v>73</v>
      </c>
      <c r="Y373" s="18">
        <v>122</v>
      </c>
      <c r="Z373" s="18">
        <v>188</v>
      </c>
      <c r="AA373" s="18">
        <v>354</v>
      </c>
      <c r="AB373" s="18">
        <v>341</v>
      </c>
      <c r="AC373" s="18">
        <v>333</v>
      </c>
      <c r="AD373" s="18">
        <v>433</v>
      </c>
      <c r="AE373" s="18">
        <v>472</v>
      </c>
      <c r="AF373" s="18">
        <v>446</v>
      </c>
      <c r="AG373" s="18">
        <v>369</v>
      </c>
      <c r="AH373" s="18">
        <v>350</v>
      </c>
      <c r="AI373" s="18">
        <v>355</v>
      </c>
      <c r="AJ373" s="18">
        <v>297</v>
      </c>
      <c r="AK373" s="23">
        <v>3.807370831970017</v>
      </c>
      <c r="AL373" s="23">
        <v>3.5339018988832871</v>
      </c>
      <c r="AM373" s="23">
        <v>2.9213456886780329</v>
      </c>
      <c r="AN373" s="23">
        <v>4.2635455177287573</v>
      </c>
      <c r="AO373" s="23">
        <v>7.1175622932552347</v>
      </c>
      <c r="AP373" s="23">
        <v>10.898234833772934</v>
      </c>
      <c r="AQ373" s="23">
        <v>20.188540436962139</v>
      </c>
      <c r="AR373" s="23">
        <v>19.061354082819069</v>
      </c>
      <c r="AS373" s="23">
        <v>18.086718482670967</v>
      </c>
      <c r="AT373" s="23">
        <v>22.924122742000382</v>
      </c>
      <c r="AU373" s="23">
        <v>24.410552392182417</v>
      </c>
      <c r="AV373" s="23">
        <v>22.511381875813893</v>
      </c>
      <c r="AW373" s="23">
        <v>18.47466367600747</v>
      </c>
      <c r="AX373" s="23">
        <v>17.326732673267326</v>
      </c>
      <c r="AY373" s="23">
        <v>17.425536510180439</v>
      </c>
      <c r="AZ373" s="23">
        <v>14.414117098928406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1</v>
      </c>
      <c r="BI373" s="20">
        <v>3</v>
      </c>
      <c r="BJ373" s="20">
        <v>18</v>
      </c>
      <c r="BK373" s="20">
        <v>49</v>
      </c>
      <c r="BL373" s="20">
        <v>48</v>
      </c>
      <c r="BM373" s="20">
        <v>20</v>
      </c>
      <c r="BN373" s="20">
        <v>9</v>
      </c>
      <c r="BO373" s="20">
        <v>1</v>
      </c>
      <c r="BP373" s="20">
        <v>6</v>
      </c>
      <c r="BQ373" s="20">
        <v>31</v>
      </c>
      <c r="BR373" s="20">
        <v>44</v>
      </c>
      <c r="BS373" s="20">
        <v>49</v>
      </c>
      <c r="BT373" s="20">
        <v>13</v>
      </c>
      <c r="BU373" s="20">
        <v>5</v>
      </c>
      <c r="BV373" s="16">
        <v>11145</v>
      </c>
      <c r="BW373" s="16">
        <v>25518</v>
      </c>
      <c r="BX373" s="16">
        <v>21469</v>
      </c>
      <c r="BY373" s="16">
        <v>17943</v>
      </c>
      <c r="BZ373" s="16">
        <v>12347</v>
      </c>
      <c r="CA373" s="16">
        <v>15426</v>
      </c>
      <c r="CB373" s="16">
        <v>11649</v>
      </c>
      <c r="CC373" s="16">
        <v>26932</v>
      </c>
      <c r="CD373" s="16">
        <v>22275</v>
      </c>
      <c r="CE373" s="16">
        <v>17604</v>
      </c>
      <c r="CF373" s="16">
        <v>11285</v>
      </c>
      <c r="CG373" s="16">
        <v>12455</v>
      </c>
      <c r="CH373" s="21">
        <v>9</v>
      </c>
      <c r="CI373" s="21">
        <v>49</v>
      </c>
      <c r="CJ373" s="21">
        <v>93</v>
      </c>
      <c r="CK373" s="21">
        <v>97</v>
      </c>
      <c r="CL373" s="21">
        <v>33</v>
      </c>
      <c r="CM373" s="21">
        <v>14</v>
      </c>
      <c r="CN373" s="21">
        <v>2</v>
      </c>
      <c r="CO373" s="21">
        <v>148</v>
      </c>
      <c r="CP373" s="21">
        <v>149</v>
      </c>
      <c r="CQ373" s="21">
        <v>0</v>
      </c>
      <c r="CR373" s="21">
        <v>22794</v>
      </c>
      <c r="CS373" s="21">
        <v>52450</v>
      </c>
      <c r="CT373" s="21">
        <v>43744</v>
      </c>
      <c r="CU373" s="21">
        <v>35547</v>
      </c>
      <c r="CV373" s="21">
        <v>23632</v>
      </c>
      <c r="CW373" s="21">
        <v>27881</v>
      </c>
      <c r="CX373" s="21">
        <v>103848</v>
      </c>
      <c r="CY373" s="21">
        <v>102200</v>
      </c>
      <c r="CZ373" s="19">
        <v>239</v>
      </c>
      <c r="DA373" t="s">
        <v>8217</v>
      </c>
      <c r="DB373" t="s">
        <v>9</v>
      </c>
      <c r="DD373">
        <v>14.481409001956946</v>
      </c>
      <c r="DE373">
        <v>14.34789307449349</v>
      </c>
      <c r="DF373">
        <v>-0.13351592746345631</v>
      </c>
    </row>
    <row r="374" spans="1:110" x14ac:dyDescent="0.25">
      <c r="A374" t="s">
        <v>2482</v>
      </c>
      <c r="B374" t="s">
        <v>3274</v>
      </c>
      <c r="C374" t="s">
        <v>3368</v>
      </c>
      <c r="D374" t="s">
        <v>355</v>
      </c>
      <c r="E374" s="17">
        <v>222058</v>
      </c>
      <c r="F374" s="17">
        <v>226130</v>
      </c>
      <c r="G374" s="17">
        <v>228429</v>
      </c>
      <c r="H374" s="17">
        <v>229323</v>
      </c>
      <c r="I374" s="17">
        <v>230278</v>
      </c>
      <c r="J374" s="17">
        <v>234183</v>
      </c>
      <c r="K374" s="17">
        <v>237905</v>
      </c>
      <c r="L374" s="17">
        <v>240639</v>
      </c>
      <c r="M374" s="17">
        <v>242347</v>
      </c>
      <c r="N374" s="17">
        <v>245639</v>
      </c>
      <c r="O374" s="17">
        <v>247871</v>
      </c>
      <c r="P374" s="17">
        <v>251877</v>
      </c>
      <c r="Q374" s="17">
        <v>251353</v>
      </c>
      <c r="R374" s="17">
        <v>252281</v>
      </c>
      <c r="S374" s="17">
        <v>252442</v>
      </c>
      <c r="T374" s="17">
        <v>253600</v>
      </c>
      <c r="U374" s="18">
        <v>66</v>
      </c>
      <c r="V374" s="18">
        <v>67</v>
      </c>
      <c r="W374" s="18">
        <v>62</v>
      </c>
      <c r="X374" s="18">
        <v>108</v>
      </c>
      <c r="Y374" s="18">
        <v>129</v>
      </c>
      <c r="Z374" s="18">
        <v>213</v>
      </c>
      <c r="AA374" s="18">
        <v>321</v>
      </c>
      <c r="AB374" s="18">
        <v>304</v>
      </c>
      <c r="AC374" s="18">
        <v>281</v>
      </c>
      <c r="AD374" s="18">
        <v>321</v>
      </c>
      <c r="AE374" s="18">
        <v>302</v>
      </c>
      <c r="AF374" s="18">
        <v>281</v>
      </c>
      <c r="AG374" s="18">
        <v>260</v>
      </c>
      <c r="AH374" s="18">
        <v>231</v>
      </c>
      <c r="AI374" s="18">
        <v>206</v>
      </c>
      <c r="AJ374" s="18">
        <v>210</v>
      </c>
      <c r="AK374" s="23">
        <v>2.9721964531788991</v>
      </c>
      <c r="AL374" s="23">
        <v>2.9628974483704065</v>
      </c>
      <c r="AM374" s="23">
        <v>2.7141912804416251</v>
      </c>
      <c r="AN374" s="23">
        <v>4.709514527544119</v>
      </c>
      <c r="AO374" s="23">
        <v>5.6019246302295489</v>
      </c>
      <c r="AP374" s="23">
        <v>9.0954509934538361</v>
      </c>
      <c r="AQ374" s="23">
        <v>13.492780731804713</v>
      </c>
      <c r="AR374" s="23">
        <v>12.633031221040646</v>
      </c>
      <c r="AS374" s="23">
        <v>11.594944439171933</v>
      </c>
      <c r="AT374" s="23">
        <v>13.0679574497535</v>
      </c>
      <c r="AU374" s="23">
        <v>12.183756873535025</v>
      </c>
      <c r="AV374" s="23">
        <v>11.156238957904057</v>
      </c>
      <c r="AW374" s="23">
        <v>10.344018173644237</v>
      </c>
      <c r="AX374" s="23">
        <v>9.156456490976332</v>
      </c>
      <c r="AY374" s="23">
        <v>8.1602902845009933</v>
      </c>
      <c r="AZ374" s="23">
        <v>8.280757097791799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2</v>
      </c>
      <c r="BI374" s="20">
        <v>1</v>
      </c>
      <c r="BJ374" s="20">
        <v>14</v>
      </c>
      <c r="BK374" s="20">
        <v>35</v>
      </c>
      <c r="BL374" s="20">
        <v>33</v>
      </c>
      <c r="BM374" s="20">
        <v>15</v>
      </c>
      <c r="BN374" s="20">
        <v>4</v>
      </c>
      <c r="BO374" s="20">
        <v>0</v>
      </c>
      <c r="BP374" s="20">
        <v>2</v>
      </c>
      <c r="BQ374" s="20">
        <v>16</v>
      </c>
      <c r="BR374" s="20">
        <v>34</v>
      </c>
      <c r="BS374" s="20">
        <v>31</v>
      </c>
      <c r="BT374" s="20">
        <v>17</v>
      </c>
      <c r="BU374" s="20">
        <v>6</v>
      </c>
      <c r="BV374" s="16">
        <v>13664</v>
      </c>
      <c r="BW374" s="16">
        <v>46035</v>
      </c>
      <c r="BX374" s="16">
        <v>27084</v>
      </c>
      <c r="BY374" s="16">
        <v>18214</v>
      </c>
      <c r="BZ374" s="16">
        <v>11911</v>
      </c>
      <c r="CA374" s="16">
        <v>16462</v>
      </c>
      <c r="CB374" s="16">
        <v>10175</v>
      </c>
      <c r="CC374" s="16">
        <v>40939</v>
      </c>
      <c r="CD374" s="16">
        <v>27829</v>
      </c>
      <c r="CE374" s="16">
        <v>17532</v>
      </c>
      <c r="CF374" s="16">
        <v>10908</v>
      </c>
      <c r="CG374" s="16">
        <v>12847</v>
      </c>
      <c r="CH374" s="21">
        <v>3</v>
      </c>
      <c r="CI374" s="21">
        <v>30</v>
      </c>
      <c r="CJ374" s="21">
        <v>69</v>
      </c>
      <c r="CK374" s="21">
        <v>64</v>
      </c>
      <c r="CL374" s="21">
        <v>32</v>
      </c>
      <c r="CM374" s="21">
        <v>10</v>
      </c>
      <c r="CN374" s="21">
        <v>2</v>
      </c>
      <c r="CO374" s="21">
        <v>104</v>
      </c>
      <c r="CP374" s="21">
        <v>106</v>
      </c>
      <c r="CQ374" s="21">
        <v>0</v>
      </c>
      <c r="CR374" s="21">
        <v>23839</v>
      </c>
      <c r="CS374" s="21">
        <v>86974</v>
      </c>
      <c r="CT374" s="21">
        <v>54913</v>
      </c>
      <c r="CU374" s="21">
        <v>35746</v>
      </c>
      <c r="CV374" s="21">
        <v>22819</v>
      </c>
      <c r="CW374" s="21">
        <v>29309</v>
      </c>
      <c r="CX374" s="21">
        <v>133370</v>
      </c>
      <c r="CY374" s="21">
        <v>120230</v>
      </c>
      <c r="CZ374" s="19">
        <v>341</v>
      </c>
      <c r="DA374" t="s">
        <v>8319</v>
      </c>
      <c r="DB374" t="s">
        <v>8481</v>
      </c>
      <c r="DD374">
        <v>8.6500873326124932</v>
      </c>
      <c r="DE374">
        <v>7.9478143510534602</v>
      </c>
      <c r="DF374">
        <v>-0.70227298155903295</v>
      </c>
    </row>
    <row r="375" spans="1:110" x14ac:dyDescent="0.25">
      <c r="A375" t="s">
        <v>2754</v>
      </c>
      <c r="B375" t="s">
        <v>2929</v>
      </c>
      <c r="C375" t="s">
        <v>58</v>
      </c>
      <c r="D375" t="s">
        <v>199</v>
      </c>
      <c r="E375" s="17">
        <v>145770</v>
      </c>
      <c r="F375" s="17">
        <v>146516</v>
      </c>
      <c r="G375" s="17">
        <v>146968</v>
      </c>
      <c r="H375" s="17">
        <v>147570</v>
      </c>
      <c r="I375" s="17">
        <v>147495</v>
      </c>
      <c r="J375" s="17">
        <v>148792</v>
      </c>
      <c r="K375" s="17">
        <v>150618</v>
      </c>
      <c r="L375" s="17">
        <v>152496</v>
      </c>
      <c r="M375" s="17">
        <v>154182</v>
      </c>
      <c r="N375" s="17">
        <v>156145</v>
      </c>
      <c r="O375" s="17">
        <v>157409</v>
      </c>
      <c r="P375" s="17">
        <v>158719</v>
      </c>
      <c r="Q375" s="17">
        <v>159549</v>
      </c>
      <c r="R375" s="17">
        <v>160810</v>
      </c>
      <c r="S375" s="17">
        <v>161981</v>
      </c>
      <c r="T375" s="17">
        <v>163186</v>
      </c>
      <c r="U375" s="18">
        <v>114</v>
      </c>
      <c r="V375" s="18">
        <v>114</v>
      </c>
      <c r="W375" s="18">
        <v>99</v>
      </c>
      <c r="X375" s="18">
        <v>125</v>
      </c>
      <c r="Y375" s="18">
        <v>165</v>
      </c>
      <c r="Z375" s="18">
        <v>216</v>
      </c>
      <c r="AA375" s="18">
        <v>401</v>
      </c>
      <c r="AB375" s="18">
        <v>471</v>
      </c>
      <c r="AC375" s="18">
        <v>437</v>
      </c>
      <c r="AD375" s="18">
        <v>621</v>
      </c>
      <c r="AE375" s="18">
        <v>652</v>
      </c>
      <c r="AF375" s="18">
        <v>521</v>
      </c>
      <c r="AG375" s="18">
        <v>495</v>
      </c>
      <c r="AH375" s="18">
        <v>514</v>
      </c>
      <c r="AI375" s="18">
        <v>449</v>
      </c>
      <c r="AJ375" s="18">
        <v>357</v>
      </c>
      <c r="AK375" s="23">
        <v>7.8205392055978598</v>
      </c>
      <c r="AL375" s="23">
        <v>7.7807201943815008</v>
      </c>
      <c r="AM375" s="23">
        <v>6.7361602525719881</v>
      </c>
      <c r="AN375" s="23">
        <v>8.470556346140814</v>
      </c>
      <c r="AO375" s="23">
        <v>11.186819892199736</v>
      </c>
      <c r="AP375" s="23">
        <v>14.516909511264046</v>
      </c>
      <c r="AQ375" s="23">
        <v>26.623643920381362</v>
      </c>
      <c r="AR375" s="23">
        <v>30.886056027699084</v>
      </c>
      <c r="AS375" s="23">
        <v>28.343126953859727</v>
      </c>
      <c r="AT375" s="23">
        <v>39.770725927823499</v>
      </c>
      <c r="AU375" s="23">
        <v>41.420757389984054</v>
      </c>
      <c r="AV375" s="23">
        <v>32.825307619125624</v>
      </c>
      <c r="AW375" s="23">
        <v>31.024951582272532</v>
      </c>
      <c r="AX375" s="23">
        <v>31.963186369006902</v>
      </c>
      <c r="AY375" s="23">
        <v>27.71930041177669</v>
      </c>
      <c r="AZ375" s="23">
        <v>21.876876692853553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1</v>
      </c>
      <c r="BI375" s="20">
        <v>4</v>
      </c>
      <c r="BJ375" s="20">
        <v>37</v>
      </c>
      <c r="BK375" s="20">
        <v>46</v>
      </c>
      <c r="BL375" s="20">
        <v>46</v>
      </c>
      <c r="BM375" s="20">
        <v>15</v>
      </c>
      <c r="BN375" s="20">
        <v>13</v>
      </c>
      <c r="BO375" s="20">
        <v>1</v>
      </c>
      <c r="BP375" s="20">
        <v>10</v>
      </c>
      <c r="BQ375" s="20">
        <v>49</v>
      </c>
      <c r="BR375" s="20">
        <v>53</v>
      </c>
      <c r="BS375" s="20">
        <v>44</v>
      </c>
      <c r="BT375" s="20">
        <v>24</v>
      </c>
      <c r="BU375" s="20">
        <v>14</v>
      </c>
      <c r="BV375" s="16">
        <v>7617</v>
      </c>
      <c r="BW375" s="16">
        <v>13141</v>
      </c>
      <c r="BX375" s="16">
        <v>13815</v>
      </c>
      <c r="BY375" s="16">
        <v>16200</v>
      </c>
      <c r="BZ375" s="16">
        <v>12053</v>
      </c>
      <c r="CA375" s="16">
        <v>20139</v>
      </c>
      <c r="CB375" s="16">
        <v>8381</v>
      </c>
      <c r="CC375" s="16">
        <v>13200</v>
      </c>
      <c r="CD375" s="16">
        <v>13766</v>
      </c>
      <c r="CE375" s="16">
        <v>16091</v>
      </c>
      <c r="CF375" s="16">
        <v>12046</v>
      </c>
      <c r="CG375" s="16">
        <v>16737</v>
      </c>
      <c r="CH375" s="21">
        <v>14</v>
      </c>
      <c r="CI375" s="21">
        <v>86</v>
      </c>
      <c r="CJ375" s="21">
        <v>99</v>
      </c>
      <c r="CK375" s="21">
        <v>90</v>
      </c>
      <c r="CL375" s="21">
        <v>39</v>
      </c>
      <c r="CM375" s="21">
        <v>27</v>
      </c>
      <c r="CN375" s="21">
        <v>2</v>
      </c>
      <c r="CO375" s="21">
        <v>162</v>
      </c>
      <c r="CP375" s="21">
        <v>195</v>
      </c>
      <c r="CQ375" s="21">
        <v>0</v>
      </c>
      <c r="CR375" s="21">
        <v>15998</v>
      </c>
      <c r="CS375" s="21">
        <v>26341</v>
      </c>
      <c r="CT375" s="21">
        <v>27581</v>
      </c>
      <c r="CU375" s="21">
        <v>32291</v>
      </c>
      <c r="CV375" s="21">
        <v>24099</v>
      </c>
      <c r="CW375" s="21">
        <v>36876</v>
      </c>
      <c r="CX375" s="21">
        <v>82965</v>
      </c>
      <c r="CY375" s="21">
        <v>80221</v>
      </c>
      <c r="CZ375" s="19">
        <v>71</v>
      </c>
      <c r="DA375" t="s">
        <v>1373</v>
      </c>
      <c r="DB375" t="s">
        <v>8480</v>
      </c>
      <c r="DD375">
        <v>20.194213485247005</v>
      </c>
      <c r="DE375">
        <v>23.503887181341529</v>
      </c>
      <c r="DF375">
        <v>3.3096736960945243</v>
      </c>
    </row>
    <row r="376" spans="1:110" x14ac:dyDescent="0.25">
      <c r="A376" t="s">
        <v>159</v>
      </c>
      <c r="B376" t="s">
        <v>3187</v>
      </c>
      <c r="C376" t="s">
        <v>113</v>
      </c>
      <c r="D376" t="s">
        <v>70</v>
      </c>
      <c r="E376" s="17">
        <v>98231</v>
      </c>
      <c r="F376" s="17">
        <v>100272</v>
      </c>
      <c r="G376" s="17">
        <v>102251</v>
      </c>
      <c r="H376" s="17">
        <v>104236</v>
      </c>
      <c r="I376" s="17">
        <v>105893</v>
      </c>
      <c r="J376" s="17">
        <v>107468</v>
      </c>
      <c r="K376" s="17">
        <v>108323</v>
      </c>
      <c r="L376" s="17">
        <v>109151</v>
      </c>
      <c r="M376" s="17">
        <v>110057</v>
      </c>
      <c r="N376" s="17">
        <v>111469</v>
      </c>
      <c r="O376" s="17">
        <v>111687</v>
      </c>
      <c r="P376" s="17">
        <v>111179</v>
      </c>
      <c r="Q376" s="17">
        <v>111948</v>
      </c>
      <c r="R376" s="17">
        <v>111687</v>
      </c>
      <c r="S376" s="17">
        <v>112438</v>
      </c>
      <c r="T376" s="17">
        <v>112807</v>
      </c>
      <c r="U376" s="18">
        <v>38</v>
      </c>
      <c r="V376" s="18">
        <v>61</v>
      </c>
      <c r="W376" s="18">
        <v>55</v>
      </c>
      <c r="X376" s="18">
        <v>77</v>
      </c>
      <c r="Y376" s="18">
        <v>78</v>
      </c>
      <c r="Z376" s="18">
        <v>127</v>
      </c>
      <c r="AA376" s="18">
        <v>181</v>
      </c>
      <c r="AB376" s="18">
        <v>193</v>
      </c>
      <c r="AC376" s="18">
        <v>182</v>
      </c>
      <c r="AD376" s="18">
        <v>220</v>
      </c>
      <c r="AE376" s="18">
        <v>239</v>
      </c>
      <c r="AF376" s="18">
        <v>199</v>
      </c>
      <c r="AG376" s="18">
        <v>148</v>
      </c>
      <c r="AH376" s="18">
        <v>175</v>
      </c>
      <c r="AI376" s="18">
        <v>147</v>
      </c>
      <c r="AJ376" s="18">
        <v>134</v>
      </c>
      <c r="AK376" s="23">
        <v>3.8684325722022579</v>
      </c>
      <c r="AL376" s="23">
        <v>6.0834530078187328</v>
      </c>
      <c r="AM376" s="23">
        <v>5.3789204995550168</v>
      </c>
      <c r="AN376" s="23">
        <v>7.3870831574504008</v>
      </c>
      <c r="AO376" s="23">
        <v>7.3659259818873766</v>
      </c>
      <c r="AP376" s="23">
        <v>11.817471247254996</v>
      </c>
      <c r="AQ376" s="23">
        <v>16.709286116521884</v>
      </c>
      <c r="AR376" s="23">
        <v>17.681926871948036</v>
      </c>
      <c r="AS376" s="23">
        <v>16.53688543209428</v>
      </c>
      <c r="AT376" s="23">
        <v>19.736428962312392</v>
      </c>
      <c r="AU376" s="23">
        <v>21.399088524179177</v>
      </c>
      <c r="AV376" s="23">
        <v>17.89906367209635</v>
      </c>
      <c r="AW376" s="23">
        <v>13.220423768178083</v>
      </c>
      <c r="AX376" s="23">
        <v>15.668788668332036</v>
      </c>
      <c r="AY376" s="23">
        <v>13.073871822693395</v>
      </c>
      <c r="AZ376" s="23">
        <v>11.878695471025733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1</v>
      </c>
      <c r="BI376" s="20">
        <v>2</v>
      </c>
      <c r="BJ376" s="20">
        <v>10</v>
      </c>
      <c r="BK376" s="20">
        <v>14</v>
      </c>
      <c r="BL376" s="20">
        <v>17</v>
      </c>
      <c r="BM376" s="20">
        <v>7</v>
      </c>
      <c r="BN376" s="20">
        <v>6</v>
      </c>
      <c r="BO376" s="20">
        <v>0</v>
      </c>
      <c r="BP376" s="20">
        <v>3</v>
      </c>
      <c r="BQ376" s="20">
        <v>20</v>
      </c>
      <c r="BR376" s="20">
        <v>20</v>
      </c>
      <c r="BS376" s="20">
        <v>25</v>
      </c>
      <c r="BT376" s="20">
        <v>7</v>
      </c>
      <c r="BU376" s="20">
        <v>2</v>
      </c>
      <c r="BV376" s="16">
        <v>7438</v>
      </c>
      <c r="BW376" s="16">
        <v>8515</v>
      </c>
      <c r="BX376" s="16">
        <v>9266</v>
      </c>
      <c r="BY376" s="16">
        <v>9878</v>
      </c>
      <c r="BZ376" s="16">
        <v>7611</v>
      </c>
      <c r="CA376" s="16">
        <v>13961</v>
      </c>
      <c r="CB376" s="16">
        <v>8265</v>
      </c>
      <c r="CC376" s="16">
        <v>9761</v>
      </c>
      <c r="CD376" s="16">
        <v>9219</v>
      </c>
      <c r="CE376" s="16">
        <v>9720</v>
      </c>
      <c r="CF376" s="16">
        <v>7658</v>
      </c>
      <c r="CG376" s="16">
        <v>11515</v>
      </c>
      <c r="CH376" s="21">
        <v>5</v>
      </c>
      <c r="CI376" s="21">
        <v>30</v>
      </c>
      <c r="CJ376" s="21">
        <v>34</v>
      </c>
      <c r="CK376" s="21">
        <v>42</v>
      </c>
      <c r="CL376" s="21">
        <v>14</v>
      </c>
      <c r="CM376" s="21">
        <v>8</v>
      </c>
      <c r="CN376" s="21">
        <v>1</v>
      </c>
      <c r="CO376" s="21">
        <v>57</v>
      </c>
      <c r="CP376" s="21">
        <v>77</v>
      </c>
      <c r="CQ376" s="21">
        <v>0</v>
      </c>
      <c r="CR376" s="21">
        <v>15703</v>
      </c>
      <c r="CS376" s="21">
        <v>18276</v>
      </c>
      <c r="CT376" s="21">
        <v>18485</v>
      </c>
      <c r="CU376" s="21">
        <v>19598</v>
      </c>
      <c r="CV376" s="21">
        <v>15269</v>
      </c>
      <c r="CW376" s="21">
        <v>25476</v>
      </c>
      <c r="CX376" s="21">
        <v>56669</v>
      </c>
      <c r="CY376" s="21">
        <v>56138</v>
      </c>
      <c r="CZ376" s="19">
        <v>303</v>
      </c>
      <c r="DA376" t="s">
        <v>8281</v>
      </c>
      <c r="DB376" t="s">
        <v>8481</v>
      </c>
      <c r="DD376">
        <v>10.153550179913783</v>
      </c>
      <c r="DE376">
        <v>13.587675801584641</v>
      </c>
      <c r="DF376">
        <v>3.4341256216708587</v>
      </c>
    </row>
    <row r="377" spans="1:110" x14ac:dyDescent="0.25">
      <c r="A377" t="s">
        <v>2787</v>
      </c>
      <c r="B377" t="s">
        <v>3066</v>
      </c>
      <c r="C377" t="s">
        <v>48</v>
      </c>
      <c r="D377" t="s">
        <v>51</v>
      </c>
      <c r="E377" s="17">
        <v>61932</v>
      </c>
      <c r="F377" s="17">
        <v>62174</v>
      </c>
      <c r="G377" s="17">
        <v>61902</v>
      </c>
      <c r="H377" s="17">
        <v>62254</v>
      </c>
      <c r="I377" s="17">
        <v>62519</v>
      </c>
      <c r="J377" s="17">
        <v>63377</v>
      </c>
      <c r="K377" s="17">
        <v>63380</v>
      </c>
      <c r="L377" s="17">
        <v>64002</v>
      </c>
      <c r="M377" s="17">
        <v>65339</v>
      </c>
      <c r="N377" s="17">
        <v>66649</v>
      </c>
      <c r="O377" s="17">
        <v>68335</v>
      </c>
      <c r="P377" s="17">
        <v>69770</v>
      </c>
      <c r="Q377" s="17">
        <v>70354</v>
      </c>
      <c r="R377" s="17">
        <v>71528</v>
      </c>
      <c r="S377" s="17">
        <v>72646</v>
      </c>
      <c r="T377" s="17">
        <v>73264</v>
      </c>
      <c r="U377" s="18">
        <v>19</v>
      </c>
      <c r="V377" s="18">
        <v>36</v>
      </c>
      <c r="W377" s="18">
        <v>27</v>
      </c>
      <c r="X377" s="18">
        <v>23</v>
      </c>
      <c r="Y377" s="18">
        <v>53</v>
      </c>
      <c r="Z377" s="18">
        <v>88</v>
      </c>
      <c r="AA377" s="18">
        <v>154</v>
      </c>
      <c r="AB377" s="18">
        <v>151</v>
      </c>
      <c r="AC377" s="18">
        <v>150</v>
      </c>
      <c r="AD377" s="18">
        <v>186</v>
      </c>
      <c r="AE377" s="18">
        <v>185</v>
      </c>
      <c r="AF377" s="18">
        <v>152</v>
      </c>
      <c r="AG377" s="18">
        <v>131</v>
      </c>
      <c r="AH377" s="18">
        <v>126</v>
      </c>
      <c r="AI377" s="18">
        <v>107</v>
      </c>
      <c r="AJ377" s="18">
        <v>105</v>
      </c>
      <c r="AK377" s="23">
        <v>3.0678809016340503</v>
      </c>
      <c r="AL377" s="23">
        <v>5.7902016920256054</v>
      </c>
      <c r="AM377" s="23">
        <v>4.3617330619366097</v>
      </c>
      <c r="AN377" s="23">
        <v>3.6945417161949434</v>
      </c>
      <c r="AO377" s="23">
        <v>8.4774228634495117</v>
      </c>
      <c r="AP377" s="23">
        <v>13.885163387348722</v>
      </c>
      <c r="AQ377" s="23">
        <v>24.297885768381192</v>
      </c>
      <c r="AR377" s="23">
        <v>23.593012718352551</v>
      </c>
      <c r="AS377" s="23">
        <v>22.957192488406619</v>
      </c>
      <c r="AT377" s="23">
        <v>27.907395459796845</v>
      </c>
      <c r="AU377" s="23">
        <v>27.072510426574958</v>
      </c>
      <c r="AV377" s="23">
        <v>21.785867851512112</v>
      </c>
      <c r="AW377" s="23">
        <v>18.620121101856327</v>
      </c>
      <c r="AX377" s="23">
        <v>17.61547925287999</v>
      </c>
      <c r="AY377" s="23">
        <v>14.72895961236682</v>
      </c>
      <c r="AZ377" s="23">
        <v>14.331731819174493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0</v>
      </c>
      <c r="BJ377" s="20">
        <v>7</v>
      </c>
      <c r="BK377" s="20">
        <v>15</v>
      </c>
      <c r="BL377" s="20">
        <v>26</v>
      </c>
      <c r="BM377" s="20">
        <v>5</v>
      </c>
      <c r="BN377" s="20">
        <v>4</v>
      </c>
      <c r="BO377" s="20">
        <v>0</v>
      </c>
      <c r="BP377" s="20">
        <v>3</v>
      </c>
      <c r="BQ377" s="20">
        <v>12</v>
      </c>
      <c r="BR377" s="20">
        <v>17</v>
      </c>
      <c r="BS377" s="20">
        <v>9</v>
      </c>
      <c r="BT377" s="20">
        <v>6</v>
      </c>
      <c r="BU377" s="20">
        <v>1</v>
      </c>
      <c r="BV377" s="16">
        <v>3615</v>
      </c>
      <c r="BW377" s="16">
        <v>8564</v>
      </c>
      <c r="BX377" s="16">
        <v>7632</v>
      </c>
      <c r="BY377" s="16">
        <v>6278</v>
      </c>
      <c r="BZ377" s="16">
        <v>4467</v>
      </c>
      <c r="CA377" s="16">
        <v>6875</v>
      </c>
      <c r="CB377" s="16">
        <v>3531</v>
      </c>
      <c r="CC377" s="16">
        <v>7935</v>
      </c>
      <c r="CD377" s="16">
        <v>7838</v>
      </c>
      <c r="CE377" s="16">
        <v>6569</v>
      </c>
      <c r="CF377" s="16">
        <v>4579</v>
      </c>
      <c r="CG377" s="16">
        <v>5381</v>
      </c>
      <c r="CH377" s="21">
        <v>3</v>
      </c>
      <c r="CI377" s="21">
        <v>19</v>
      </c>
      <c r="CJ377" s="21">
        <v>32</v>
      </c>
      <c r="CK377" s="21">
        <v>35</v>
      </c>
      <c r="CL377" s="21">
        <v>11</v>
      </c>
      <c r="CM377" s="21">
        <v>5</v>
      </c>
      <c r="CN377" s="21">
        <v>0</v>
      </c>
      <c r="CO377" s="21">
        <v>57</v>
      </c>
      <c r="CP377" s="21">
        <v>48</v>
      </c>
      <c r="CQ377" s="21">
        <v>0</v>
      </c>
      <c r="CR377" s="21">
        <v>7146</v>
      </c>
      <c r="CS377" s="21">
        <v>16499</v>
      </c>
      <c r="CT377" s="21">
        <v>15470</v>
      </c>
      <c r="CU377" s="21">
        <v>12847</v>
      </c>
      <c r="CV377" s="21">
        <v>9046</v>
      </c>
      <c r="CW377" s="21">
        <v>12256</v>
      </c>
      <c r="CX377" s="21">
        <v>37431</v>
      </c>
      <c r="CY377" s="21">
        <v>35833</v>
      </c>
      <c r="CZ377" s="19">
        <v>242</v>
      </c>
      <c r="DA377" t="s">
        <v>8220</v>
      </c>
      <c r="DB377" t="s">
        <v>9</v>
      </c>
      <c r="DD377">
        <v>15.907124717439233</v>
      </c>
      <c r="DE377">
        <v>12.823595415564638</v>
      </c>
      <c r="DF377">
        <v>-3.0835293018745951</v>
      </c>
    </row>
    <row r="378" spans="1:110" x14ac:dyDescent="0.25">
      <c r="A378" t="s">
        <v>1267</v>
      </c>
      <c r="B378" t="s">
        <v>3169</v>
      </c>
      <c r="C378" t="s">
        <v>484</v>
      </c>
      <c r="D378" t="s">
        <v>51</v>
      </c>
      <c r="E378" s="17">
        <v>87130</v>
      </c>
      <c r="F378" s="17">
        <v>87977</v>
      </c>
      <c r="G378" s="17">
        <v>88648</v>
      </c>
      <c r="H378" s="17">
        <v>89551</v>
      </c>
      <c r="I378" s="17">
        <v>90658</v>
      </c>
      <c r="J378" s="17">
        <v>91716</v>
      </c>
      <c r="K378" s="17">
        <v>92164</v>
      </c>
      <c r="L378" s="17">
        <v>92624</v>
      </c>
      <c r="M378" s="17">
        <v>92883</v>
      </c>
      <c r="N378" s="17">
        <v>92827</v>
      </c>
      <c r="O378" s="17">
        <v>92755</v>
      </c>
      <c r="P378" s="17">
        <v>92695</v>
      </c>
      <c r="Q378" s="17">
        <v>93060</v>
      </c>
      <c r="R378" s="17">
        <v>93410</v>
      </c>
      <c r="S378" s="17">
        <v>93341</v>
      </c>
      <c r="T378" s="17">
        <v>93641</v>
      </c>
      <c r="U378" s="18">
        <v>77</v>
      </c>
      <c r="V378" s="18">
        <v>87</v>
      </c>
      <c r="W378" s="18">
        <v>78</v>
      </c>
      <c r="X378" s="18">
        <v>105</v>
      </c>
      <c r="Y378" s="18">
        <v>114</v>
      </c>
      <c r="Z378" s="18">
        <v>167</v>
      </c>
      <c r="AA378" s="18">
        <v>234</v>
      </c>
      <c r="AB378" s="18">
        <v>200</v>
      </c>
      <c r="AC378" s="18">
        <v>268</v>
      </c>
      <c r="AD378" s="18">
        <v>308</v>
      </c>
      <c r="AE378" s="18">
        <v>312</v>
      </c>
      <c r="AF378" s="18">
        <v>309</v>
      </c>
      <c r="AG378" s="18">
        <v>241</v>
      </c>
      <c r="AH378" s="18">
        <v>262</v>
      </c>
      <c r="AI378" s="18">
        <v>240</v>
      </c>
      <c r="AJ378" s="18">
        <v>235</v>
      </c>
      <c r="AK378" s="23">
        <v>8.8373694479513372</v>
      </c>
      <c r="AL378" s="23">
        <v>9.8889482478375026</v>
      </c>
      <c r="AM378" s="23">
        <v>8.7988448695966071</v>
      </c>
      <c r="AN378" s="23">
        <v>11.725162198077074</v>
      </c>
      <c r="AO378" s="23">
        <v>12.574731408149308</v>
      </c>
      <c r="AP378" s="23">
        <v>18.2083823978368</v>
      </c>
      <c r="AQ378" s="23">
        <v>25.389523024174299</v>
      </c>
      <c r="AR378" s="23">
        <v>21.592675764380722</v>
      </c>
      <c r="AS378" s="23">
        <v>28.853503870460688</v>
      </c>
      <c r="AT378" s="23">
        <v>33.180001508181888</v>
      </c>
      <c r="AU378" s="23">
        <v>33.637000700770848</v>
      </c>
      <c r="AV378" s="23">
        <v>33.335131344732723</v>
      </c>
      <c r="AW378" s="23">
        <v>25.897270578121642</v>
      </c>
      <c r="AX378" s="23">
        <v>28.048388823466436</v>
      </c>
      <c r="AY378" s="23">
        <v>25.712173642879332</v>
      </c>
      <c r="AZ378" s="23">
        <v>25.095844768851251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4</v>
      </c>
      <c r="BJ378" s="20">
        <v>32</v>
      </c>
      <c r="BK378" s="20">
        <v>29</v>
      </c>
      <c r="BL378" s="20">
        <v>23</v>
      </c>
      <c r="BM378" s="20">
        <v>12</v>
      </c>
      <c r="BN378" s="20">
        <v>11</v>
      </c>
      <c r="BO378" s="20">
        <v>0</v>
      </c>
      <c r="BP378" s="20">
        <v>10</v>
      </c>
      <c r="BQ378" s="20">
        <v>35</v>
      </c>
      <c r="BR378" s="20">
        <v>37</v>
      </c>
      <c r="BS378" s="20">
        <v>29</v>
      </c>
      <c r="BT378" s="20">
        <v>10</v>
      </c>
      <c r="BU378" s="20">
        <v>3</v>
      </c>
      <c r="BV378" s="16">
        <v>4008</v>
      </c>
      <c r="BW378" s="16">
        <v>6070</v>
      </c>
      <c r="BX378" s="16">
        <v>6288</v>
      </c>
      <c r="BY378" s="16">
        <v>8192</v>
      </c>
      <c r="BZ378" s="16">
        <v>7775</v>
      </c>
      <c r="CA378" s="16">
        <v>16484</v>
      </c>
      <c r="CB378" s="16">
        <v>4311</v>
      </c>
      <c r="CC378" s="16">
        <v>5680</v>
      </c>
      <c r="CD378" s="16">
        <v>5991</v>
      </c>
      <c r="CE378" s="16">
        <v>7714</v>
      </c>
      <c r="CF378" s="16">
        <v>7107</v>
      </c>
      <c r="CG378" s="16">
        <v>14021</v>
      </c>
      <c r="CH378" s="21">
        <v>14</v>
      </c>
      <c r="CI378" s="21">
        <v>67</v>
      </c>
      <c r="CJ378" s="21">
        <v>66</v>
      </c>
      <c r="CK378" s="21">
        <v>52</v>
      </c>
      <c r="CL378" s="21">
        <v>22</v>
      </c>
      <c r="CM378" s="21">
        <v>14</v>
      </c>
      <c r="CN378" s="21">
        <v>0</v>
      </c>
      <c r="CO378" s="21">
        <v>111</v>
      </c>
      <c r="CP378" s="21">
        <v>124</v>
      </c>
      <c r="CQ378" s="21">
        <v>0</v>
      </c>
      <c r="CR378" s="21">
        <v>8319</v>
      </c>
      <c r="CS378" s="21">
        <v>11750</v>
      </c>
      <c r="CT378" s="21">
        <v>12279</v>
      </c>
      <c r="CU378" s="21">
        <v>15906</v>
      </c>
      <c r="CV378" s="21">
        <v>14882</v>
      </c>
      <c r="CW378" s="21">
        <v>30505</v>
      </c>
      <c r="CX378" s="21">
        <v>48817</v>
      </c>
      <c r="CY378" s="21">
        <v>44824</v>
      </c>
      <c r="CZ378" s="19">
        <v>31</v>
      </c>
      <c r="DA378" t="s">
        <v>1353</v>
      </c>
      <c r="DB378" t="s">
        <v>8480</v>
      </c>
      <c r="DD378">
        <v>24.763519543101907</v>
      </c>
      <c r="DE378">
        <v>25.400987360960318</v>
      </c>
      <c r="DF378">
        <v>0.63746781785841122</v>
      </c>
    </row>
    <row r="379" spans="1:110" x14ac:dyDescent="0.25">
      <c r="A379" t="s">
        <v>1095</v>
      </c>
      <c r="B379" t="s">
        <v>3180</v>
      </c>
      <c r="C379" t="s">
        <v>642</v>
      </c>
      <c r="D379" t="s">
        <v>278</v>
      </c>
      <c r="E379" s="17">
        <v>90067</v>
      </c>
      <c r="F379" s="17">
        <v>90182</v>
      </c>
      <c r="G379" s="17">
        <v>90143</v>
      </c>
      <c r="H379" s="17">
        <v>90443</v>
      </c>
      <c r="I379" s="17">
        <v>90437</v>
      </c>
      <c r="J379" s="17">
        <v>90359</v>
      </c>
      <c r="K379" s="17">
        <v>90890</v>
      </c>
      <c r="L379" s="17">
        <v>91479</v>
      </c>
      <c r="M379" s="17">
        <v>92219</v>
      </c>
      <c r="N379" s="17">
        <v>93077</v>
      </c>
      <c r="O379" s="17">
        <v>93609</v>
      </c>
      <c r="P379" s="17">
        <v>94212</v>
      </c>
      <c r="Q379" s="17">
        <v>94277</v>
      </c>
      <c r="R379" s="17">
        <v>94626</v>
      </c>
      <c r="S379" s="17">
        <v>94978</v>
      </c>
      <c r="T379" s="17">
        <v>95278</v>
      </c>
      <c r="U379" s="18">
        <v>49</v>
      </c>
      <c r="V379" s="18">
        <v>42</v>
      </c>
      <c r="W379" s="18">
        <v>52</v>
      </c>
      <c r="X379" s="18">
        <v>89</v>
      </c>
      <c r="Y379" s="18">
        <v>100</v>
      </c>
      <c r="Z379" s="18">
        <v>112</v>
      </c>
      <c r="AA379" s="18">
        <v>212</v>
      </c>
      <c r="AB379" s="18">
        <v>200</v>
      </c>
      <c r="AC379" s="18">
        <v>175</v>
      </c>
      <c r="AD379" s="18">
        <v>214</v>
      </c>
      <c r="AE379" s="18">
        <v>197</v>
      </c>
      <c r="AF379" s="18">
        <v>152</v>
      </c>
      <c r="AG379" s="18">
        <v>137</v>
      </c>
      <c r="AH379" s="18">
        <v>158</v>
      </c>
      <c r="AI379" s="18">
        <v>148</v>
      </c>
      <c r="AJ379" s="18">
        <v>123</v>
      </c>
      <c r="AK379" s="23">
        <v>5.4403943730778197</v>
      </c>
      <c r="AL379" s="23">
        <v>4.6572486749018651</v>
      </c>
      <c r="AM379" s="23">
        <v>5.7686120941171248</v>
      </c>
      <c r="AN379" s="23">
        <v>9.8404519973906215</v>
      </c>
      <c r="AO379" s="23">
        <v>11.05742118823048</v>
      </c>
      <c r="AP379" s="23">
        <v>12.395002158058412</v>
      </c>
      <c r="AQ379" s="23">
        <v>23.324898228628008</v>
      </c>
      <c r="AR379" s="23">
        <v>21.862941221482526</v>
      </c>
      <c r="AS379" s="23">
        <v>18.976566651123953</v>
      </c>
      <c r="AT379" s="23">
        <v>22.991716535771459</v>
      </c>
      <c r="AU379" s="23">
        <v>21.044984990759435</v>
      </c>
      <c r="AV379" s="23">
        <v>16.133825839595804</v>
      </c>
      <c r="AW379" s="23">
        <v>14.531646106685617</v>
      </c>
      <c r="AX379" s="23">
        <v>16.697313634730413</v>
      </c>
      <c r="AY379" s="23">
        <v>15.582555960327653</v>
      </c>
      <c r="AZ379" s="23">
        <v>12.909590881420685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1</v>
      </c>
      <c r="BI379" s="20">
        <v>0</v>
      </c>
      <c r="BJ379" s="20">
        <v>5</v>
      </c>
      <c r="BK379" s="20">
        <v>13</v>
      </c>
      <c r="BL379" s="20">
        <v>25</v>
      </c>
      <c r="BM379" s="20">
        <v>9</v>
      </c>
      <c r="BN379" s="20">
        <v>3</v>
      </c>
      <c r="BO379" s="20">
        <v>0</v>
      </c>
      <c r="BP379" s="20">
        <v>1</v>
      </c>
      <c r="BQ379" s="20">
        <v>11</v>
      </c>
      <c r="BR379" s="20">
        <v>22</v>
      </c>
      <c r="BS379" s="20">
        <v>23</v>
      </c>
      <c r="BT379" s="20">
        <v>7</v>
      </c>
      <c r="BU379" s="20">
        <v>3</v>
      </c>
      <c r="BV379" s="16">
        <v>3896</v>
      </c>
      <c r="BW379" s="16">
        <v>5396</v>
      </c>
      <c r="BX379" s="16">
        <v>8705</v>
      </c>
      <c r="BY379" s="16">
        <v>9431</v>
      </c>
      <c r="BZ379" s="16">
        <v>7485</v>
      </c>
      <c r="CA379" s="16">
        <v>14787</v>
      </c>
      <c r="CB379" s="16">
        <v>4463</v>
      </c>
      <c r="CC379" s="16">
        <v>5089</v>
      </c>
      <c r="CD379" s="16">
        <v>7863</v>
      </c>
      <c r="CE379" s="16">
        <v>9190</v>
      </c>
      <c r="CF379" s="16">
        <v>7166</v>
      </c>
      <c r="CG379" s="16">
        <v>11807</v>
      </c>
      <c r="CH379" s="21">
        <v>1</v>
      </c>
      <c r="CI379" s="21">
        <v>16</v>
      </c>
      <c r="CJ379" s="21">
        <v>35</v>
      </c>
      <c r="CK379" s="21">
        <v>48</v>
      </c>
      <c r="CL379" s="21">
        <v>16</v>
      </c>
      <c r="CM379" s="21">
        <v>6</v>
      </c>
      <c r="CN379" s="21">
        <v>1</v>
      </c>
      <c r="CO379" s="21">
        <v>56</v>
      </c>
      <c r="CP379" s="21">
        <v>67</v>
      </c>
      <c r="CQ379" s="21">
        <v>0</v>
      </c>
      <c r="CR379" s="21">
        <v>8359</v>
      </c>
      <c r="CS379" s="21">
        <v>10485</v>
      </c>
      <c r="CT379" s="21">
        <v>16568</v>
      </c>
      <c r="CU379" s="21">
        <v>18621</v>
      </c>
      <c r="CV379" s="21">
        <v>14651</v>
      </c>
      <c r="CW379" s="21">
        <v>26594</v>
      </c>
      <c r="CX379" s="21">
        <v>49700</v>
      </c>
      <c r="CY379" s="21">
        <v>45578</v>
      </c>
      <c r="CZ379" s="19">
        <v>280</v>
      </c>
      <c r="DA379" t="s">
        <v>8258</v>
      </c>
      <c r="DB379" t="s">
        <v>8481</v>
      </c>
      <c r="DD379">
        <v>12.286629514239324</v>
      </c>
      <c r="DE379">
        <v>13.480885311871228</v>
      </c>
      <c r="DF379">
        <v>1.1942557976319037</v>
      </c>
    </row>
    <row r="380" spans="1:110" x14ac:dyDescent="0.25">
      <c r="A380" t="s">
        <v>327</v>
      </c>
      <c r="B380" t="s">
        <v>3027</v>
      </c>
      <c r="C380" t="s">
        <v>305</v>
      </c>
      <c r="D380" t="s">
        <v>278</v>
      </c>
      <c r="E380" s="17">
        <v>109427</v>
      </c>
      <c r="F380" s="17">
        <v>109853</v>
      </c>
      <c r="G380" s="17">
        <v>110538</v>
      </c>
      <c r="H380" s="17">
        <v>111534</v>
      </c>
      <c r="I380" s="17">
        <v>112424</v>
      </c>
      <c r="J380" s="17">
        <v>113202</v>
      </c>
      <c r="K380" s="17">
        <v>114248</v>
      </c>
      <c r="L380" s="17">
        <v>115523</v>
      </c>
      <c r="M380" s="17">
        <v>116247</v>
      </c>
      <c r="N380" s="17">
        <v>116533</v>
      </c>
      <c r="O380" s="17">
        <v>117743</v>
      </c>
      <c r="P380" s="17">
        <v>119032</v>
      </c>
      <c r="Q380" s="17">
        <v>120685</v>
      </c>
      <c r="R380" s="17">
        <v>122251</v>
      </c>
      <c r="S380" s="17">
        <v>124259</v>
      </c>
      <c r="T380" s="17">
        <v>125718</v>
      </c>
      <c r="U380" s="18">
        <v>67</v>
      </c>
      <c r="V380" s="18">
        <v>66</v>
      </c>
      <c r="W380" s="18">
        <v>67</v>
      </c>
      <c r="X380" s="18">
        <v>94</v>
      </c>
      <c r="Y380" s="18">
        <v>140</v>
      </c>
      <c r="Z380" s="18">
        <v>178</v>
      </c>
      <c r="AA380" s="18">
        <v>262</v>
      </c>
      <c r="AB380" s="18">
        <v>236</v>
      </c>
      <c r="AC380" s="18">
        <v>229</v>
      </c>
      <c r="AD380" s="18">
        <v>305</v>
      </c>
      <c r="AE380" s="18">
        <v>253</v>
      </c>
      <c r="AF380" s="18">
        <v>233</v>
      </c>
      <c r="AG380" s="18">
        <v>249</v>
      </c>
      <c r="AH380" s="18">
        <v>230</v>
      </c>
      <c r="AI380" s="18">
        <v>206</v>
      </c>
      <c r="AJ380" s="18">
        <v>199</v>
      </c>
      <c r="AK380" s="23">
        <v>6.1228033300739302</v>
      </c>
      <c r="AL380" s="23">
        <v>6.0080289113633674</v>
      </c>
      <c r="AM380" s="23">
        <v>6.0612639997105067</v>
      </c>
      <c r="AN380" s="23">
        <v>8.4279233238295053</v>
      </c>
      <c r="AO380" s="23">
        <v>12.452857041201167</v>
      </c>
      <c r="AP380" s="23">
        <v>15.724103814420241</v>
      </c>
      <c r="AQ380" s="23">
        <v>22.932567747356629</v>
      </c>
      <c r="AR380" s="23">
        <v>20.428832353730428</v>
      </c>
      <c r="AS380" s="23">
        <v>19.699433103649984</v>
      </c>
      <c r="AT380" s="23">
        <v>26.172843743832221</v>
      </c>
      <c r="AU380" s="23">
        <v>21.487476962537052</v>
      </c>
      <c r="AV380" s="23">
        <v>19.574568183345658</v>
      </c>
      <c r="AW380" s="23">
        <v>20.632224385797738</v>
      </c>
      <c r="AX380" s="23">
        <v>18.81375203474818</v>
      </c>
      <c r="AY380" s="23">
        <v>16.57827602024803</v>
      </c>
      <c r="AZ380" s="23">
        <v>15.829077777247491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4</v>
      </c>
      <c r="BI380" s="20">
        <v>7</v>
      </c>
      <c r="BJ380" s="20">
        <v>20</v>
      </c>
      <c r="BK380" s="20">
        <v>19</v>
      </c>
      <c r="BL380" s="20">
        <v>26</v>
      </c>
      <c r="BM380" s="20">
        <v>12</v>
      </c>
      <c r="BN380" s="20">
        <v>9</v>
      </c>
      <c r="BO380" s="20">
        <v>2</v>
      </c>
      <c r="BP380" s="20">
        <v>10</v>
      </c>
      <c r="BQ380" s="20">
        <v>25</v>
      </c>
      <c r="BR380" s="20">
        <v>21</v>
      </c>
      <c r="BS380" s="20">
        <v>18</v>
      </c>
      <c r="BT380" s="20">
        <v>14</v>
      </c>
      <c r="BU380" s="20">
        <v>12</v>
      </c>
      <c r="BV380" s="16">
        <v>4790</v>
      </c>
      <c r="BW380" s="16">
        <v>6957</v>
      </c>
      <c r="BX380" s="16">
        <v>9124</v>
      </c>
      <c r="BY380" s="16">
        <v>12422</v>
      </c>
      <c r="BZ380" s="16">
        <v>11052</v>
      </c>
      <c r="CA380" s="16">
        <v>21735</v>
      </c>
      <c r="CB380" s="16">
        <v>5183</v>
      </c>
      <c r="CC380" s="16">
        <v>6739</v>
      </c>
      <c r="CD380" s="16">
        <v>7918</v>
      </c>
      <c r="CE380" s="16">
        <v>11668</v>
      </c>
      <c r="CF380" s="16">
        <v>10364</v>
      </c>
      <c r="CG380" s="16">
        <v>17766</v>
      </c>
      <c r="CH380" s="21">
        <v>17</v>
      </c>
      <c r="CI380" s="21">
        <v>45</v>
      </c>
      <c r="CJ380" s="21">
        <v>40</v>
      </c>
      <c r="CK380" s="21">
        <v>44</v>
      </c>
      <c r="CL380" s="21">
        <v>26</v>
      </c>
      <c r="CM380" s="21">
        <v>21</v>
      </c>
      <c r="CN380" s="21">
        <v>6</v>
      </c>
      <c r="CO380" s="21">
        <v>97</v>
      </c>
      <c r="CP380" s="21">
        <v>102</v>
      </c>
      <c r="CQ380" s="21">
        <v>0</v>
      </c>
      <c r="CR380" s="21">
        <v>9973</v>
      </c>
      <c r="CS380" s="21">
        <v>13696</v>
      </c>
      <c r="CT380" s="21">
        <v>17042</v>
      </c>
      <c r="CU380" s="21">
        <v>24090</v>
      </c>
      <c r="CV380" s="21">
        <v>21416</v>
      </c>
      <c r="CW380" s="21">
        <v>39501</v>
      </c>
      <c r="CX380" s="21">
        <v>66080</v>
      </c>
      <c r="CY380" s="21">
        <v>59638</v>
      </c>
      <c r="CZ380" s="19">
        <v>209</v>
      </c>
      <c r="DA380" t="s">
        <v>8187</v>
      </c>
      <c r="DB380" t="s">
        <v>9</v>
      </c>
      <c r="DD380">
        <v>16.26479761226064</v>
      </c>
      <c r="DE380">
        <v>15.435835351089588</v>
      </c>
      <c r="DF380">
        <v>-0.82896226117105165</v>
      </c>
    </row>
    <row r="381" spans="1:110" x14ac:dyDescent="0.25">
      <c r="A381" t="s">
        <v>1826</v>
      </c>
      <c r="B381" t="s">
        <v>3124</v>
      </c>
      <c r="C381" t="s">
        <v>696</v>
      </c>
      <c r="D381" t="s">
        <v>150</v>
      </c>
      <c r="E381" s="17">
        <v>54819</v>
      </c>
      <c r="F381" s="17">
        <v>55266</v>
      </c>
      <c r="G381" s="17">
        <v>55724</v>
      </c>
      <c r="H381" s="17">
        <v>55842</v>
      </c>
      <c r="I381" s="17">
        <v>56054</v>
      </c>
      <c r="J381" s="17">
        <v>56852</v>
      </c>
      <c r="K381" s="17">
        <v>57440</v>
      </c>
      <c r="L381" s="17">
        <v>57832</v>
      </c>
      <c r="M381" s="17">
        <v>58113</v>
      </c>
      <c r="N381" s="17">
        <v>58185</v>
      </c>
      <c r="O381" s="17">
        <v>58383</v>
      </c>
      <c r="P381" s="17">
        <v>58646</v>
      </c>
      <c r="Q381" s="17">
        <v>58863</v>
      </c>
      <c r="R381" s="17">
        <v>58596</v>
      </c>
      <c r="S381" s="17">
        <v>58942</v>
      </c>
      <c r="T381" s="17">
        <v>59508</v>
      </c>
      <c r="U381" s="18">
        <v>41</v>
      </c>
      <c r="V381" s="18">
        <v>40</v>
      </c>
      <c r="W381" s="18">
        <v>61</v>
      </c>
      <c r="X381" s="18">
        <v>58</v>
      </c>
      <c r="Y381" s="18">
        <v>50</v>
      </c>
      <c r="Z381" s="18">
        <v>101</v>
      </c>
      <c r="AA381" s="18">
        <v>149</v>
      </c>
      <c r="AB381" s="18">
        <v>164</v>
      </c>
      <c r="AC381" s="18">
        <v>168</v>
      </c>
      <c r="AD381" s="18">
        <v>252</v>
      </c>
      <c r="AE381" s="18">
        <v>232</v>
      </c>
      <c r="AF381" s="18">
        <v>230</v>
      </c>
      <c r="AG381" s="18">
        <v>203</v>
      </c>
      <c r="AH381" s="18">
        <v>166</v>
      </c>
      <c r="AI381" s="18">
        <v>155</v>
      </c>
      <c r="AJ381" s="18">
        <v>118</v>
      </c>
      <c r="AK381" s="23">
        <v>7.4791586858570938</v>
      </c>
      <c r="AL381" s="23">
        <v>7.237723012340318</v>
      </c>
      <c r="AM381" s="23">
        <v>10.946809274280382</v>
      </c>
      <c r="AN381" s="23">
        <v>10.386447476809568</v>
      </c>
      <c r="AO381" s="23">
        <v>8.9199700289007033</v>
      </c>
      <c r="AP381" s="23">
        <v>17.765426018433828</v>
      </c>
      <c r="AQ381" s="23">
        <v>25.940111420612812</v>
      </c>
      <c r="AR381" s="23">
        <v>28.35800248997095</v>
      </c>
      <c r="AS381" s="23">
        <v>28.909194156212894</v>
      </c>
      <c r="AT381" s="23">
        <v>43.310131477184839</v>
      </c>
      <c r="AU381" s="23">
        <v>39.737594847815288</v>
      </c>
      <c r="AV381" s="23">
        <v>39.218361013538861</v>
      </c>
      <c r="AW381" s="23">
        <v>34.486859317398022</v>
      </c>
      <c r="AX381" s="23">
        <v>28.329578810840331</v>
      </c>
      <c r="AY381" s="23">
        <v>26.2970377659394</v>
      </c>
      <c r="AZ381" s="23">
        <v>19.829266653223097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2</v>
      </c>
      <c r="BJ381" s="20">
        <v>8</v>
      </c>
      <c r="BK381" s="20">
        <v>22</v>
      </c>
      <c r="BL381" s="20">
        <v>16</v>
      </c>
      <c r="BM381" s="20">
        <v>10</v>
      </c>
      <c r="BN381" s="20">
        <v>3</v>
      </c>
      <c r="BO381" s="20">
        <v>0</v>
      </c>
      <c r="BP381" s="20">
        <v>7</v>
      </c>
      <c r="BQ381" s="20">
        <v>14</v>
      </c>
      <c r="BR381" s="20">
        <v>18</v>
      </c>
      <c r="BS381" s="20">
        <v>10</v>
      </c>
      <c r="BT381" s="20">
        <v>2</v>
      </c>
      <c r="BU381" s="20">
        <v>6</v>
      </c>
      <c r="BV381" s="16">
        <v>2547</v>
      </c>
      <c r="BW381" s="16">
        <v>4817</v>
      </c>
      <c r="BX381" s="16">
        <v>5153</v>
      </c>
      <c r="BY381" s="16">
        <v>5676</v>
      </c>
      <c r="BZ381" s="16">
        <v>4734</v>
      </c>
      <c r="CA381" s="16">
        <v>7799</v>
      </c>
      <c r="CB381" s="16">
        <v>2811</v>
      </c>
      <c r="CC381" s="16">
        <v>4302</v>
      </c>
      <c r="CD381" s="16">
        <v>4883</v>
      </c>
      <c r="CE381" s="16">
        <v>5630</v>
      </c>
      <c r="CF381" s="16">
        <v>4516</v>
      </c>
      <c r="CG381" s="16">
        <v>6640</v>
      </c>
      <c r="CH381" s="21">
        <v>9</v>
      </c>
      <c r="CI381" s="21">
        <v>22</v>
      </c>
      <c r="CJ381" s="21">
        <v>40</v>
      </c>
      <c r="CK381" s="21">
        <v>26</v>
      </c>
      <c r="CL381" s="21">
        <v>12</v>
      </c>
      <c r="CM381" s="21">
        <v>9</v>
      </c>
      <c r="CN381" s="21">
        <v>0</v>
      </c>
      <c r="CO381" s="21">
        <v>61</v>
      </c>
      <c r="CP381" s="21">
        <v>57</v>
      </c>
      <c r="CQ381" s="21">
        <v>0</v>
      </c>
      <c r="CR381" s="21">
        <v>5358</v>
      </c>
      <c r="CS381" s="21">
        <v>9119</v>
      </c>
      <c r="CT381" s="21">
        <v>10036</v>
      </c>
      <c r="CU381" s="21">
        <v>11306</v>
      </c>
      <c r="CV381" s="21">
        <v>9250</v>
      </c>
      <c r="CW381" s="21">
        <v>14439</v>
      </c>
      <c r="CX381" s="21">
        <v>30726</v>
      </c>
      <c r="CY381" s="21">
        <v>28782</v>
      </c>
      <c r="CZ381" s="19">
        <v>112</v>
      </c>
      <c r="DA381" t="s">
        <v>8090</v>
      </c>
      <c r="DB381" t="s">
        <v>9</v>
      </c>
      <c r="DD381">
        <v>21.193801681606558</v>
      </c>
      <c r="DE381">
        <v>18.551064245264598</v>
      </c>
      <c r="DF381">
        <v>-2.6427374363419602</v>
      </c>
    </row>
    <row r="382" spans="1:110" x14ac:dyDescent="0.25">
      <c r="A382" t="s">
        <v>53</v>
      </c>
      <c r="B382" t="s">
        <v>3204</v>
      </c>
      <c r="C382" t="s">
        <v>48</v>
      </c>
      <c r="D382" t="s">
        <v>51</v>
      </c>
      <c r="E382" s="17">
        <v>75556</v>
      </c>
      <c r="F382" s="17">
        <v>76103</v>
      </c>
      <c r="G382" s="17">
        <v>76910</v>
      </c>
      <c r="H382" s="17">
        <v>78137</v>
      </c>
      <c r="I382" s="17">
        <v>79371</v>
      </c>
      <c r="J382" s="17">
        <v>81915</v>
      </c>
      <c r="K382" s="17">
        <v>83735</v>
      </c>
      <c r="L382" s="17">
        <v>85052</v>
      </c>
      <c r="M382" s="17">
        <v>85171</v>
      </c>
      <c r="N382" s="17">
        <v>85720</v>
      </c>
      <c r="O382" s="17">
        <v>86811</v>
      </c>
      <c r="P382" s="17">
        <v>87816</v>
      </c>
      <c r="Q382" s="17">
        <v>88813</v>
      </c>
      <c r="R382" s="17">
        <v>90619</v>
      </c>
      <c r="S382" s="17">
        <v>91988</v>
      </c>
      <c r="T382" s="17">
        <v>94451</v>
      </c>
      <c r="U382" s="18">
        <v>33</v>
      </c>
      <c r="V382" s="18">
        <v>31</v>
      </c>
      <c r="W382" s="18">
        <v>52</v>
      </c>
      <c r="X382" s="18">
        <v>55</v>
      </c>
      <c r="Y382" s="18">
        <v>96</v>
      </c>
      <c r="Z382" s="18">
        <v>129</v>
      </c>
      <c r="AA382" s="18">
        <v>217</v>
      </c>
      <c r="AB382" s="18">
        <v>213</v>
      </c>
      <c r="AC382" s="18">
        <v>195</v>
      </c>
      <c r="AD382" s="18">
        <v>217</v>
      </c>
      <c r="AE382" s="18">
        <v>171</v>
      </c>
      <c r="AF382" s="18">
        <v>159</v>
      </c>
      <c r="AG382" s="18">
        <v>168</v>
      </c>
      <c r="AH382" s="18">
        <v>156</v>
      </c>
      <c r="AI382" s="18">
        <v>148</v>
      </c>
      <c r="AJ382" s="18">
        <v>125</v>
      </c>
      <c r="AK382" s="23">
        <v>4.3676213669331352</v>
      </c>
      <c r="AL382" s="23">
        <v>4.0734268031483643</v>
      </c>
      <c r="AM382" s="23">
        <v>6.7611493953972177</v>
      </c>
      <c r="AN382" s="23">
        <v>7.03891882206893</v>
      </c>
      <c r="AO382" s="23">
        <v>12.095097705711154</v>
      </c>
      <c r="AP382" s="23">
        <v>15.748031496062993</v>
      </c>
      <c r="AQ382" s="23">
        <v>25.91508926971995</v>
      </c>
      <c r="AR382" s="23">
        <v>25.043502798288106</v>
      </c>
      <c r="AS382" s="23">
        <v>22.895116882506958</v>
      </c>
      <c r="AT382" s="23">
        <v>25.314979001399905</v>
      </c>
      <c r="AU382" s="23">
        <v>19.697964543663819</v>
      </c>
      <c r="AV382" s="23">
        <v>18.106039901612462</v>
      </c>
      <c r="AW382" s="23">
        <v>18.916149662774593</v>
      </c>
      <c r="AX382" s="23">
        <v>17.214932850726669</v>
      </c>
      <c r="AY382" s="23">
        <v>16.089055094142715</v>
      </c>
      <c r="AZ382" s="23">
        <v>13.234375496289081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3</v>
      </c>
      <c r="BJ382" s="20">
        <v>11</v>
      </c>
      <c r="BK382" s="20">
        <v>13</v>
      </c>
      <c r="BL382" s="20">
        <v>13</v>
      </c>
      <c r="BM382" s="20">
        <v>10</v>
      </c>
      <c r="BN382" s="20">
        <v>6</v>
      </c>
      <c r="BO382" s="20">
        <v>0</v>
      </c>
      <c r="BP382" s="20">
        <v>3</v>
      </c>
      <c r="BQ382" s="20">
        <v>11</v>
      </c>
      <c r="BR382" s="20">
        <v>21</v>
      </c>
      <c r="BS382" s="20">
        <v>17</v>
      </c>
      <c r="BT382" s="20">
        <v>13</v>
      </c>
      <c r="BU382" s="20">
        <v>4</v>
      </c>
      <c r="BV382" s="16">
        <v>8125</v>
      </c>
      <c r="BW382" s="16">
        <v>8392</v>
      </c>
      <c r="BX382" s="16">
        <v>7595</v>
      </c>
      <c r="BY382" s="16">
        <v>7681</v>
      </c>
      <c r="BZ382" s="16">
        <v>5889</v>
      </c>
      <c r="CA382" s="16">
        <v>10373</v>
      </c>
      <c r="CB382" s="16">
        <v>8585</v>
      </c>
      <c r="CC382" s="16">
        <v>8768</v>
      </c>
      <c r="CD382" s="16">
        <v>7380</v>
      </c>
      <c r="CE382" s="16">
        <v>7480</v>
      </c>
      <c r="CF382" s="16">
        <v>6047</v>
      </c>
      <c r="CG382" s="16">
        <v>8136</v>
      </c>
      <c r="CH382" s="21">
        <v>6</v>
      </c>
      <c r="CI382" s="21">
        <v>22</v>
      </c>
      <c r="CJ382" s="21">
        <v>34</v>
      </c>
      <c r="CK382" s="21">
        <v>30</v>
      </c>
      <c r="CL382" s="21">
        <v>23</v>
      </c>
      <c r="CM382" s="21">
        <v>10</v>
      </c>
      <c r="CN382" s="21">
        <v>0</v>
      </c>
      <c r="CO382" s="21">
        <v>56</v>
      </c>
      <c r="CP382" s="21">
        <v>69</v>
      </c>
      <c r="CQ382" s="21">
        <v>0</v>
      </c>
      <c r="CR382" s="21">
        <v>16710</v>
      </c>
      <c r="CS382" s="21">
        <v>17160</v>
      </c>
      <c r="CT382" s="21">
        <v>14975</v>
      </c>
      <c r="CU382" s="21">
        <v>15161</v>
      </c>
      <c r="CV382" s="21">
        <v>11936</v>
      </c>
      <c r="CW382" s="21">
        <v>18509</v>
      </c>
      <c r="CX382" s="21">
        <v>48055</v>
      </c>
      <c r="CY382" s="21">
        <v>46396</v>
      </c>
      <c r="CZ382" s="19">
        <v>272</v>
      </c>
      <c r="DA382" t="s">
        <v>8250</v>
      </c>
      <c r="DB382" t="s">
        <v>8481</v>
      </c>
      <c r="DD382">
        <v>12.070006035003018</v>
      </c>
      <c r="DE382">
        <v>14.358547497658931</v>
      </c>
      <c r="DF382">
        <v>2.2885414626559122</v>
      </c>
    </row>
    <row r="383" spans="1:110" x14ac:dyDescent="0.25">
      <c r="A383" t="s">
        <v>1936</v>
      </c>
      <c r="B383" t="s">
        <v>2959</v>
      </c>
      <c r="C383" t="s">
        <v>58</v>
      </c>
      <c r="D383" t="s">
        <v>278</v>
      </c>
      <c r="E383" s="17">
        <v>110078</v>
      </c>
      <c r="F383" s="17">
        <v>110423</v>
      </c>
      <c r="G383" s="17">
        <v>110136</v>
      </c>
      <c r="H383" s="17">
        <v>110440</v>
      </c>
      <c r="I383" s="17">
        <v>111088</v>
      </c>
      <c r="J383" s="17">
        <v>112259</v>
      </c>
      <c r="K383" s="17">
        <v>113737</v>
      </c>
      <c r="L383" s="17">
        <v>115295</v>
      </c>
      <c r="M383" s="17">
        <v>116954</v>
      </c>
      <c r="N383" s="17">
        <v>117910</v>
      </c>
      <c r="O383" s="17">
        <v>118708</v>
      </c>
      <c r="P383" s="17">
        <v>118711</v>
      </c>
      <c r="Q383" s="17">
        <v>118994</v>
      </c>
      <c r="R383" s="17">
        <v>119666</v>
      </c>
      <c r="S383" s="17">
        <v>120101</v>
      </c>
      <c r="T383" s="17">
        <v>120339</v>
      </c>
      <c r="U383" s="18">
        <v>64</v>
      </c>
      <c r="V383" s="18">
        <v>72</v>
      </c>
      <c r="W383" s="18">
        <v>74</v>
      </c>
      <c r="X383" s="18">
        <v>108</v>
      </c>
      <c r="Y383" s="18">
        <v>159</v>
      </c>
      <c r="Z383" s="18">
        <v>229</v>
      </c>
      <c r="AA383" s="18">
        <v>341</v>
      </c>
      <c r="AB383" s="18">
        <v>306</v>
      </c>
      <c r="AC383" s="18">
        <v>277</v>
      </c>
      <c r="AD383" s="18">
        <v>316</v>
      </c>
      <c r="AE383" s="18">
        <v>328</v>
      </c>
      <c r="AF383" s="18">
        <v>269</v>
      </c>
      <c r="AG383" s="18">
        <v>235</v>
      </c>
      <c r="AH383" s="18">
        <v>228</v>
      </c>
      <c r="AI383" s="18">
        <v>189</v>
      </c>
      <c r="AJ383" s="18">
        <v>164</v>
      </c>
      <c r="AK383" s="23">
        <v>5.8140591217136937</v>
      </c>
      <c r="AL383" s="23">
        <v>6.520380717785244</v>
      </c>
      <c r="AM383" s="23">
        <v>6.7189656424783903</v>
      </c>
      <c r="AN383" s="23">
        <v>9.7790655559579864</v>
      </c>
      <c r="AO383" s="23">
        <v>14.312977099236642</v>
      </c>
      <c r="AP383" s="23">
        <v>20.399255293562209</v>
      </c>
      <c r="AQ383" s="23">
        <v>29.98144842927104</v>
      </c>
      <c r="AR383" s="23">
        <v>26.540613209592784</v>
      </c>
      <c r="AS383" s="23">
        <v>23.684525539955882</v>
      </c>
      <c r="AT383" s="23">
        <v>26.800101772538376</v>
      </c>
      <c r="AU383" s="23">
        <v>27.63082521818243</v>
      </c>
      <c r="AV383" s="23">
        <v>22.660073624179731</v>
      </c>
      <c r="AW383" s="23">
        <v>19.748894902263981</v>
      </c>
      <c r="AX383" s="23">
        <v>19.053030936105493</v>
      </c>
      <c r="AY383" s="23">
        <v>15.736754897960884</v>
      </c>
      <c r="AZ383" s="23">
        <v>13.628167094624352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1</v>
      </c>
      <c r="BI383" s="20">
        <v>1</v>
      </c>
      <c r="BJ383" s="20">
        <v>18</v>
      </c>
      <c r="BK383" s="20">
        <v>25</v>
      </c>
      <c r="BL383" s="20">
        <v>24</v>
      </c>
      <c r="BM383" s="20">
        <v>14</v>
      </c>
      <c r="BN383" s="20">
        <v>8</v>
      </c>
      <c r="BO383" s="20">
        <v>0</v>
      </c>
      <c r="BP383" s="20">
        <v>7</v>
      </c>
      <c r="BQ383" s="20">
        <v>11</v>
      </c>
      <c r="BR383" s="20">
        <v>20</v>
      </c>
      <c r="BS383" s="20">
        <v>20</v>
      </c>
      <c r="BT383" s="20">
        <v>9</v>
      </c>
      <c r="BU383" s="20">
        <v>6</v>
      </c>
      <c r="BV383" s="16">
        <v>4903</v>
      </c>
      <c r="BW383" s="16">
        <v>8480</v>
      </c>
      <c r="BX383" s="16">
        <v>11098</v>
      </c>
      <c r="BY383" s="16">
        <v>12242</v>
      </c>
      <c r="BZ383" s="16">
        <v>9632</v>
      </c>
      <c r="CA383" s="16">
        <v>14914</v>
      </c>
      <c r="CB383" s="16">
        <v>5540</v>
      </c>
      <c r="CC383" s="16">
        <v>8344</v>
      </c>
      <c r="CD383" s="16">
        <v>10303</v>
      </c>
      <c r="CE383" s="16">
        <v>12408</v>
      </c>
      <c r="CF383" s="16">
        <v>9677</v>
      </c>
      <c r="CG383" s="16">
        <v>12798</v>
      </c>
      <c r="CH383" s="21">
        <v>8</v>
      </c>
      <c r="CI383" s="21">
        <v>29</v>
      </c>
      <c r="CJ383" s="21">
        <v>45</v>
      </c>
      <c r="CK383" s="21">
        <v>44</v>
      </c>
      <c r="CL383" s="21">
        <v>23</v>
      </c>
      <c r="CM383" s="21">
        <v>14</v>
      </c>
      <c r="CN383" s="21">
        <v>1</v>
      </c>
      <c r="CO383" s="21">
        <v>91</v>
      </c>
      <c r="CP383" s="21">
        <v>73</v>
      </c>
      <c r="CQ383" s="21">
        <v>0</v>
      </c>
      <c r="CR383" s="21">
        <v>10443</v>
      </c>
      <c r="CS383" s="21">
        <v>16824</v>
      </c>
      <c r="CT383" s="21">
        <v>21401</v>
      </c>
      <c r="CU383" s="21">
        <v>24650</v>
      </c>
      <c r="CV383" s="21">
        <v>19309</v>
      </c>
      <c r="CW383" s="21">
        <v>27712</v>
      </c>
      <c r="CX383" s="21">
        <v>61269</v>
      </c>
      <c r="CY383" s="21">
        <v>59070</v>
      </c>
      <c r="CZ383" s="19">
        <v>255</v>
      </c>
      <c r="DA383" t="s">
        <v>8233</v>
      </c>
      <c r="DB383" t="s">
        <v>9</v>
      </c>
      <c r="DD383">
        <v>15.405451159641103</v>
      </c>
      <c r="DE383">
        <v>11.914671367249342</v>
      </c>
      <c r="DF383">
        <v>-3.4907797923917609</v>
      </c>
    </row>
    <row r="384" spans="1:110" x14ac:dyDescent="0.25">
      <c r="A384" t="s">
        <v>1000</v>
      </c>
      <c r="B384" t="s">
        <v>3014</v>
      </c>
      <c r="C384" t="s">
        <v>886</v>
      </c>
      <c r="D384" t="s">
        <v>168</v>
      </c>
      <c r="E384" s="17">
        <v>38362</v>
      </c>
      <c r="F384" s="17">
        <v>38692</v>
      </c>
      <c r="G384" s="17">
        <v>39660</v>
      </c>
      <c r="H384" s="17">
        <v>39341</v>
      </c>
      <c r="I384" s="17">
        <v>39750</v>
      </c>
      <c r="J384" s="17">
        <v>40106</v>
      </c>
      <c r="K384" s="17">
        <v>40518</v>
      </c>
      <c r="L384" s="17">
        <v>41341</v>
      </c>
      <c r="M384" s="17">
        <v>42178</v>
      </c>
      <c r="N384" s="17">
        <v>42623</v>
      </c>
      <c r="O384" s="17">
        <v>43100</v>
      </c>
      <c r="P384" s="17">
        <v>43498</v>
      </c>
      <c r="Q384" s="17">
        <v>43831</v>
      </c>
      <c r="R384" s="17">
        <v>43950</v>
      </c>
      <c r="S384" s="17">
        <v>44312</v>
      </c>
      <c r="T384" s="17">
        <v>44449</v>
      </c>
      <c r="U384" s="18">
        <v>28</v>
      </c>
      <c r="V384" s="18">
        <v>28</v>
      </c>
      <c r="W384" s="18">
        <v>33</v>
      </c>
      <c r="X384" s="18">
        <v>41</v>
      </c>
      <c r="Y384" s="18">
        <v>51</v>
      </c>
      <c r="Z384" s="18">
        <v>71</v>
      </c>
      <c r="AA384" s="18">
        <v>121</v>
      </c>
      <c r="AB384" s="18">
        <v>127</v>
      </c>
      <c r="AC384" s="18">
        <v>154</v>
      </c>
      <c r="AD384" s="18">
        <v>128</v>
      </c>
      <c r="AE384" s="18">
        <v>151</v>
      </c>
      <c r="AF384" s="18">
        <v>123</v>
      </c>
      <c r="AG384" s="18">
        <v>120</v>
      </c>
      <c r="AH384" s="18">
        <v>121</v>
      </c>
      <c r="AI384" s="18">
        <v>103</v>
      </c>
      <c r="AJ384" s="18">
        <v>74</v>
      </c>
      <c r="AK384" s="23">
        <v>7.2988895260935296</v>
      </c>
      <c r="AL384" s="23">
        <v>7.236638064716221</v>
      </c>
      <c r="AM384" s="23">
        <v>8.3207261724659602</v>
      </c>
      <c r="AN384" s="23">
        <v>10.421697465748201</v>
      </c>
      <c r="AO384" s="23">
        <v>12.830188679245284</v>
      </c>
      <c r="AP384" s="23">
        <v>17.703086819927194</v>
      </c>
      <c r="AQ384" s="23">
        <v>29.86327064514537</v>
      </c>
      <c r="AR384" s="23">
        <v>30.720108366996445</v>
      </c>
      <c r="AS384" s="23">
        <v>36.511925648442315</v>
      </c>
      <c r="AT384" s="23">
        <v>30.030734579921639</v>
      </c>
      <c r="AU384" s="23">
        <v>35.034802784222734</v>
      </c>
      <c r="AV384" s="23">
        <v>28.277162168375558</v>
      </c>
      <c r="AW384" s="23">
        <v>27.377883233328014</v>
      </c>
      <c r="AX384" s="23">
        <v>27.531285551763368</v>
      </c>
      <c r="AY384" s="23">
        <v>23.244267918396826</v>
      </c>
      <c r="AZ384" s="23">
        <v>16.648293549911134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1</v>
      </c>
      <c r="BJ384" s="20">
        <v>7</v>
      </c>
      <c r="BK384" s="20">
        <v>9</v>
      </c>
      <c r="BL384" s="20">
        <v>7</v>
      </c>
      <c r="BM384" s="20">
        <v>7</v>
      </c>
      <c r="BN384" s="20">
        <v>6</v>
      </c>
      <c r="BO384" s="20">
        <v>0</v>
      </c>
      <c r="BP384" s="20">
        <v>2</v>
      </c>
      <c r="BQ384" s="20">
        <v>5</v>
      </c>
      <c r="BR384" s="20">
        <v>9</v>
      </c>
      <c r="BS384" s="20">
        <v>13</v>
      </c>
      <c r="BT384" s="20">
        <v>4</v>
      </c>
      <c r="BU384" s="20">
        <v>4</v>
      </c>
      <c r="BV384" s="16">
        <v>1506</v>
      </c>
      <c r="BW384" s="16">
        <v>2387</v>
      </c>
      <c r="BX384" s="16">
        <v>2972</v>
      </c>
      <c r="BY384" s="16">
        <v>4276</v>
      </c>
      <c r="BZ384" s="16">
        <v>4208</v>
      </c>
      <c r="CA384" s="16">
        <v>7708</v>
      </c>
      <c r="CB384" s="16">
        <v>1659</v>
      </c>
      <c r="CC384" s="16">
        <v>2394</v>
      </c>
      <c r="CD384" s="16">
        <v>2647</v>
      </c>
      <c r="CE384" s="16">
        <v>4064</v>
      </c>
      <c r="CF384" s="16">
        <v>3962</v>
      </c>
      <c r="CG384" s="16">
        <v>6666</v>
      </c>
      <c r="CH384" s="21">
        <v>3</v>
      </c>
      <c r="CI384" s="21">
        <v>12</v>
      </c>
      <c r="CJ384" s="21">
        <v>18</v>
      </c>
      <c r="CK384" s="21">
        <v>20</v>
      </c>
      <c r="CL384" s="21">
        <v>11</v>
      </c>
      <c r="CM384" s="21">
        <v>10</v>
      </c>
      <c r="CN384" s="21">
        <v>0</v>
      </c>
      <c r="CO384" s="21">
        <v>37</v>
      </c>
      <c r="CP384" s="21">
        <v>37</v>
      </c>
      <c r="CQ384" s="21">
        <v>0</v>
      </c>
      <c r="CR384" s="21">
        <v>3165</v>
      </c>
      <c r="CS384" s="21">
        <v>4781</v>
      </c>
      <c r="CT384" s="21">
        <v>5619</v>
      </c>
      <c r="CU384" s="21">
        <v>8340</v>
      </c>
      <c r="CV384" s="21">
        <v>8170</v>
      </c>
      <c r="CW384" s="21">
        <v>14374</v>
      </c>
      <c r="CX384" s="21">
        <v>23057</v>
      </c>
      <c r="CY384" s="21">
        <v>21392</v>
      </c>
      <c r="CZ384" s="19">
        <v>187</v>
      </c>
      <c r="DA384" t="s">
        <v>8165</v>
      </c>
      <c r="DB384" t="s">
        <v>9</v>
      </c>
      <c r="DD384">
        <v>17.296185489902765</v>
      </c>
      <c r="DE384">
        <v>16.047187405126426</v>
      </c>
      <c r="DF384">
        <v>-1.2489980847763391</v>
      </c>
    </row>
    <row r="385" spans="1:110" x14ac:dyDescent="0.25">
      <c r="A385" t="s">
        <v>185</v>
      </c>
      <c r="B385" t="s">
        <v>3020</v>
      </c>
      <c r="C385" t="s">
        <v>184</v>
      </c>
      <c r="D385" t="s">
        <v>168</v>
      </c>
      <c r="E385" s="17">
        <v>73205</v>
      </c>
      <c r="F385" s="17">
        <v>73785</v>
      </c>
      <c r="G385" s="17">
        <v>74690</v>
      </c>
      <c r="H385" s="17">
        <v>75761</v>
      </c>
      <c r="I385" s="17">
        <v>76281</v>
      </c>
      <c r="J385" s="17">
        <v>77081</v>
      </c>
      <c r="K385" s="17">
        <v>77832</v>
      </c>
      <c r="L385" s="17">
        <v>78843</v>
      </c>
      <c r="M385" s="17">
        <v>79600</v>
      </c>
      <c r="N385" s="17">
        <v>80038</v>
      </c>
      <c r="O385" s="17">
        <v>80558</v>
      </c>
      <c r="P385" s="17">
        <v>80957</v>
      </c>
      <c r="Q385" s="17">
        <v>81337</v>
      </c>
      <c r="R385" s="17">
        <v>81846</v>
      </c>
      <c r="S385" s="17">
        <v>82235</v>
      </c>
      <c r="T385" s="17">
        <v>82655</v>
      </c>
      <c r="U385" s="18">
        <v>33</v>
      </c>
      <c r="V385" s="18">
        <v>60</v>
      </c>
      <c r="W385" s="18">
        <v>56</v>
      </c>
      <c r="X385" s="18">
        <v>83</v>
      </c>
      <c r="Y385" s="18">
        <v>92</v>
      </c>
      <c r="Z385" s="18">
        <v>133</v>
      </c>
      <c r="AA385" s="18">
        <v>221</v>
      </c>
      <c r="AB385" s="18">
        <v>265</v>
      </c>
      <c r="AC385" s="18">
        <v>222</v>
      </c>
      <c r="AD385" s="18">
        <v>321</v>
      </c>
      <c r="AE385" s="18">
        <v>264</v>
      </c>
      <c r="AF385" s="18">
        <v>211</v>
      </c>
      <c r="AG385" s="18">
        <v>223</v>
      </c>
      <c r="AH385" s="18">
        <v>219</v>
      </c>
      <c r="AI385" s="18">
        <v>206</v>
      </c>
      <c r="AJ385" s="18">
        <v>179</v>
      </c>
      <c r="AK385" s="23">
        <v>4.5078888054094666</v>
      </c>
      <c r="AL385" s="23">
        <v>8.1317340922951811</v>
      </c>
      <c r="AM385" s="23">
        <v>7.4976569821930648</v>
      </c>
      <c r="AN385" s="23">
        <v>10.955504811182534</v>
      </c>
      <c r="AO385" s="23">
        <v>12.060670415962036</v>
      </c>
      <c r="AP385" s="23">
        <v>17.254576354743712</v>
      </c>
      <c r="AQ385" s="23">
        <v>28.394490697913454</v>
      </c>
      <c r="AR385" s="23">
        <v>33.611100541582637</v>
      </c>
      <c r="AS385" s="23">
        <v>27.889447236180906</v>
      </c>
      <c r="AT385" s="23">
        <v>40.105949673904902</v>
      </c>
      <c r="AU385" s="23">
        <v>32.771419350033518</v>
      </c>
      <c r="AV385" s="23">
        <v>26.063218745753918</v>
      </c>
      <c r="AW385" s="23">
        <v>27.416796783751554</v>
      </c>
      <c r="AX385" s="23">
        <v>26.757569093174986</v>
      </c>
      <c r="AY385" s="23">
        <v>25.050161123609168</v>
      </c>
      <c r="AZ385" s="23">
        <v>21.656282136591855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1</v>
      </c>
      <c r="BI385" s="20">
        <v>3</v>
      </c>
      <c r="BJ385" s="20">
        <v>15</v>
      </c>
      <c r="BK385" s="20">
        <v>17</v>
      </c>
      <c r="BL385" s="20">
        <v>15</v>
      </c>
      <c r="BM385" s="20">
        <v>10</v>
      </c>
      <c r="BN385" s="20">
        <v>9</v>
      </c>
      <c r="BO385" s="20">
        <v>1</v>
      </c>
      <c r="BP385" s="20">
        <v>5</v>
      </c>
      <c r="BQ385" s="20">
        <v>30</v>
      </c>
      <c r="BR385" s="20">
        <v>22</v>
      </c>
      <c r="BS385" s="20">
        <v>25</v>
      </c>
      <c r="BT385" s="20">
        <v>19</v>
      </c>
      <c r="BU385" s="20">
        <v>7</v>
      </c>
      <c r="BV385" s="16">
        <v>2734</v>
      </c>
      <c r="BW385" s="16">
        <v>4073</v>
      </c>
      <c r="BX385" s="16">
        <v>5106</v>
      </c>
      <c r="BY385" s="16">
        <v>7613</v>
      </c>
      <c r="BZ385" s="16">
        <v>7723</v>
      </c>
      <c r="CA385" s="16">
        <v>16164</v>
      </c>
      <c r="CB385" s="16">
        <v>3032</v>
      </c>
      <c r="CC385" s="16">
        <v>4052</v>
      </c>
      <c r="CD385" s="16">
        <v>4663</v>
      </c>
      <c r="CE385" s="16">
        <v>7061</v>
      </c>
      <c r="CF385" s="16">
        <v>6983</v>
      </c>
      <c r="CG385" s="16">
        <v>13451</v>
      </c>
      <c r="CH385" s="21">
        <v>8</v>
      </c>
      <c r="CI385" s="21">
        <v>45</v>
      </c>
      <c r="CJ385" s="21">
        <v>39</v>
      </c>
      <c r="CK385" s="21">
        <v>40</v>
      </c>
      <c r="CL385" s="21">
        <v>29</v>
      </c>
      <c r="CM385" s="21">
        <v>16</v>
      </c>
      <c r="CN385" s="21">
        <v>2</v>
      </c>
      <c r="CO385" s="21">
        <v>70</v>
      </c>
      <c r="CP385" s="21">
        <v>109</v>
      </c>
      <c r="CQ385" s="21">
        <v>0</v>
      </c>
      <c r="CR385" s="21">
        <v>5766</v>
      </c>
      <c r="CS385" s="21">
        <v>8125</v>
      </c>
      <c r="CT385" s="21">
        <v>9769</v>
      </c>
      <c r="CU385" s="21">
        <v>14674</v>
      </c>
      <c r="CV385" s="21">
        <v>14706</v>
      </c>
      <c r="CW385" s="21">
        <v>29615</v>
      </c>
      <c r="CX385" s="21">
        <v>43413</v>
      </c>
      <c r="CY385" s="21">
        <v>39242</v>
      </c>
      <c r="CZ385" s="19">
        <v>76</v>
      </c>
      <c r="DA385" t="s">
        <v>8055</v>
      </c>
      <c r="DB385" t="s">
        <v>8480</v>
      </c>
      <c r="DD385">
        <v>17.838030681412771</v>
      </c>
      <c r="DE385">
        <v>25.107686637643098</v>
      </c>
      <c r="DF385">
        <v>7.2696559562303271</v>
      </c>
    </row>
    <row r="386" spans="1:110" x14ac:dyDescent="0.25">
      <c r="A386" t="s">
        <v>1354</v>
      </c>
      <c r="B386" t="s">
        <v>3091</v>
      </c>
      <c r="C386" t="s">
        <v>197</v>
      </c>
      <c r="D386" t="s">
        <v>199</v>
      </c>
      <c r="E386" s="17">
        <v>82981</v>
      </c>
      <c r="F386" s="17">
        <v>83558</v>
      </c>
      <c r="G386" s="17">
        <v>84082</v>
      </c>
      <c r="H386" s="17">
        <v>84691</v>
      </c>
      <c r="I386" s="17">
        <v>85247</v>
      </c>
      <c r="J386" s="17">
        <v>85537</v>
      </c>
      <c r="K386" s="17">
        <v>86134</v>
      </c>
      <c r="L386" s="17">
        <v>86515</v>
      </c>
      <c r="M386" s="17">
        <v>86703</v>
      </c>
      <c r="N386" s="17">
        <v>86993</v>
      </c>
      <c r="O386" s="17">
        <v>87729</v>
      </c>
      <c r="P386" s="17">
        <v>87923</v>
      </c>
      <c r="Q386" s="17">
        <v>88344</v>
      </c>
      <c r="R386" s="17">
        <v>88957</v>
      </c>
      <c r="S386" s="17">
        <v>89598</v>
      </c>
      <c r="T386" s="17">
        <v>90493</v>
      </c>
      <c r="U386" s="18">
        <v>43</v>
      </c>
      <c r="V386" s="18">
        <v>51</v>
      </c>
      <c r="W386" s="18">
        <v>53</v>
      </c>
      <c r="X386" s="18">
        <v>55</v>
      </c>
      <c r="Y386" s="18">
        <v>82</v>
      </c>
      <c r="Z386" s="18">
        <v>107</v>
      </c>
      <c r="AA386" s="18">
        <v>172</v>
      </c>
      <c r="AB386" s="18">
        <v>210</v>
      </c>
      <c r="AC386" s="18">
        <v>196</v>
      </c>
      <c r="AD386" s="18">
        <v>269</v>
      </c>
      <c r="AE386" s="18">
        <v>287</v>
      </c>
      <c r="AF386" s="18">
        <v>266</v>
      </c>
      <c r="AG386" s="18">
        <v>228</v>
      </c>
      <c r="AH386" s="18">
        <v>182</v>
      </c>
      <c r="AI386" s="18">
        <v>207</v>
      </c>
      <c r="AJ386" s="18">
        <v>186</v>
      </c>
      <c r="AK386" s="23">
        <v>5.1819091117243703</v>
      </c>
      <c r="AL386" s="23">
        <v>6.1035448431029948</v>
      </c>
      <c r="AM386" s="23">
        <v>6.3033705192550125</v>
      </c>
      <c r="AN386" s="23">
        <v>6.4941965498104874</v>
      </c>
      <c r="AO386" s="23">
        <v>9.6191068307389109</v>
      </c>
      <c r="AP386" s="23">
        <v>12.509206542198113</v>
      </c>
      <c r="AQ386" s="23">
        <v>19.968885689739245</v>
      </c>
      <c r="AR386" s="23">
        <v>24.273247413743281</v>
      </c>
      <c r="AS386" s="23">
        <v>22.605907523384428</v>
      </c>
      <c r="AT386" s="23">
        <v>30.922028209166257</v>
      </c>
      <c r="AU386" s="23">
        <v>32.714381789374094</v>
      </c>
      <c r="AV386" s="23">
        <v>30.253744753932416</v>
      </c>
      <c r="AW386" s="23">
        <v>25.808204292311871</v>
      </c>
      <c r="AX386" s="23">
        <v>20.459323043717749</v>
      </c>
      <c r="AY386" s="23">
        <v>23.10319426772919</v>
      </c>
      <c r="AZ386" s="23">
        <v>20.554076005878905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3</v>
      </c>
      <c r="BJ386" s="20">
        <v>13</v>
      </c>
      <c r="BK386" s="20">
        <v>32</v>
      </c>
      <c r="BL386" s="20">
        <v>25</v>
      </c>
      <c r="BM386" s="20">
        <v>7</v>
      </c>
      <c r="BN386" s="20">
        <v>6</v>
      </c>
      <c r="BO386" s="20">
        <v>0</v>
      </c>
      <c r="BP386" s="20">
        <v>4</v>
      </c>
      <c r="BQ386" s="20">
        <v>27</v>
      </c>
      <c r="BR386" s="20">
        <v>29</v>
      </c>
      <c r="BS386" s="20">
        <v>22</v>
      </c>
      <c r="BT386" s="20">
        <v>13</v>
      </c>
      <c r="BU386" s="20">
        <v>5</v>
      </c>
      <c r="BV386" s="16">
        <v>6320</v>
      </c>
      <c r="BW386" s="16">
        <v>5587</v>
      </c>
      <c r="BX386" s="16">
        <v>6520</v>
      </c>
      <c r="BY386" s="16">
        <v>8452</v>
      </c>
      <c r="BZ386" s="16">
        <v>7419</v>
      </c>
      <c r="CA386" s="16">
        <v>12977</v>
      </c>
      <c r="CB386" s="16">
        <v>5884</v>
      </c>
      <c r="CC386" s="16">
        <v>5628</v>
      </c>
      <c r="CD386" s="16">
        <v>5865</v>
      </c>
      <c r="CE386" s="16">
        <v>8146</v>
      </c>
      <c r="CF386" s="16">
        <v>6862</v>
      </c>
      <c r="CG386" s="16">
        <v>10833</v>
      </c>
      <c r="CH386" s="21">
        <v>7</v>
      </c>
      <c r="CI386" s="21">
        <v>40</v>
      </c>
      <c r="CJ386" s="21">
        <v>61</v>
      </c>
      <c r="CK386" s="21">
        <v>47</v>
      </c>
      <c r="CL386" s="21">
        <v>20</v>
      </c>
      <c r="CM386" s="21">
        <v>11</v>
      </c>
      <c r="CN386" s="21">
        <v>0</v>
      </c>
      <c r="CO386" s="21">
        <v>86</v>
      </c>
      <c r="CP386" s="21">
        <v>100</v>
      </c>
      <c r="CQ386" s="21">
        <v>0</v>
      </c>
      <c r="CR386" s="21">
        <v>12204</v>
      </c>
      <c r="CS386" s="21">
        <v>11215</v>
      </c>
      <c r="CT386" s="21">
        <v>12385</v>
      </c>
      <c r="CU386" s="21">
        <v>16598</v>
      </c>
      <c r="CV386" s="21">
        <v>14281</v>
      </c>
      <c r="CW386" s="21">
        <v>23810</v>
      </c>
      <c r="CX386" s="21">
        <v>47275</v>
      </c>
      <c r="CY386" s="21">
        <v>43218</v>
      </c>
      <c r="CZ386" s="19">
        <v>95</v>
      </c>
      <c r="DA386" t="s">
        <v>8073</v>
      </c>
      <c r="DB386" t="s">
        <v>9</v>
      </c>
      <c r="DD386">
        <v>19.899116109028647</v>
      </c>
      <c r="DE386">
        <v>21.152829190904285</v>
      </c>
      <c r="DF386">
        <v>1.2537130818756381</v>
      </c>
    </row>
    <row r="387" spans="1:110" x14ac:dyDescent="0.25">
      <c r="A387" t="s">
        <v>847</v>
      </c>
      <c r="B387" t="s">
        <v>3108</v>
      </c>
      <c r="C387" t="s">
        <v>846</v>
      </c>
      <c r="D387" t="s">
        <v>150</v>
      </c>
      <c r="E387" s="17">
        <v>61026</v>
      </c>
      <c r="F387" s="17">
        <v>61858</v>
      </c>
      <c r="G387" s="17">
        <v>63097</v>
      </c>
      <c r="H387" s="17">
        <v>64260</v>
      </c>
      <c r="I387" s="17">
        <v>65464</v>
      </c>
      <c r="J387" s="17">
        <v>66390</v>
      </c>
      <c r="K387" s="17">
        <v>67531</v>
      </c>
      <c r="L387" s="17">
        <v>68877</v>
      </c>
      <c r="M387" s="17">
        <v>69873</v>
      </c>
      <c r="N387" s="17">
        <v>70387</v>
      </c>
      <c r="O387" s="17">
        <v>71236</v>
      </c>
      <c r="P387" s="17">
        <v>71503</v>
      </c>
      <c r="Q387" s="17">
        <v>72095</v>
      </c>
      <c r="R387" s="17">
        <v>72839</v>
      </c>
      <c r="S387" s="17">
        <v>73768</v>
      </c>
      <c r="T387" s="17">
        <v>74690</v>
      </c>
      <c r="U387" s="18">
        <v>65</v>
      </c>
      <c r="V387" s="18">
        <v>51</v>
      </c>
      <c r="W387" s="18">
        <v>73</v>
      </c>
      <c r="X387" s="18">
        <v>78</v>
      </c>
      <c r="Y387" s="18">
        <v>85</v>
      </c>
      <c r="Z387" s="18">
        <v>124</v>
      </c>
      <c r="AA387" s="18">
        <v>186</v>
      </c>
      <c r="AB387" s="18">
        <v>159</v>
      </c>
      <c r="AC387" s="18">
        <v>205</v>
      </c>
      <c r="AD387" s="18">
        <v>280</v>
      </c>
      <c r="AE387" s="18">
        <v>198</v>
      </c>
      <c r="AF387" s="18">
        <v>217</v>
      </c>
      <c r="AG387" s="18">
        <v>203</v>
      </c>
      <c r="AH387" s="18">
        <v>178</v>
      </c>
      <c r="AI387" s="18">
        <v>137</v>
      </c>
      <c r="AJ387" s="18">
        <v>117</v>
      </c>
      <c r="AK387" s="23">
        <v>10.651197850096679</v>
      </c>
      <c r="AL387" s="23">
        <v>8.244689450030716</v>
      </c>
      <c r="AM387" s="23">
        <v>11.569488248252689</v>
      </c>
      <c r="AN387" s="23">
        <v>12.138188608776844</v>
      </c>
      <c r="AO387" s="23">
        <v>12.984235610411828</v>
      </c>
      <c r="AP387" s="23">
        <v>18.677511673444798</v>
      </c>
      <c r="AQ387" s="23">
        <v>27.542906220846724</v>
      </c>
      <c r="AR387" s="23">
        <v>23.084629121477416</v>
      </c>
      <c r="AS387" s="23">
        <v>29.338943511799982</v>
      </c>
      <c r="AT387" s="23">
        <v>39.780073024848335</v>
      </c>
      <c r="AU387" s="23">
        <v>27.794935145151328</v>
      </c>
      <c r="AV387" s="23">
        <v>30.348376991175193</v>
      </c>
      <c r="AW387" s="23">
        <v>28.157292461335739</v>
      </c>
      <c r="AX387" s="23">
        <v>24.437457955216303</v>
      </c>
      <c r="AY387" s="23">
        <v>18.571738423164515</v>
      </c>
      <c r="AZ387" s="23">
        <v>15.664747623510509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3</v>
      </c>
      <c r="BJ387" s="20">
        <v>8</v>
      </c>
      <c r="BK387" s="20">
        <v>16</v>
      </c>
      <c r="BL387" s="20">
        <v>15</v>
      </c>
      <c r="BM387" s="20">
        <v>7</v>
      </c>
      <c r="BN387" s="20">
        <v>8</v>
      </c>
      <c r="BO387" s="20">
        <v>0</v>
      </c>
      <c r="BP387" s="20">
        <v>6</v>
      </c>
      <c r="BQ387" s="20">
        <v>20</v>
      </c>
      <c r="BR387" s="20">
        <v>15</v>
      </c>
      <c r="BS387" s="20">
        <v>11</v>
      </c>
      <c r="BT387" s="20">
        <v>7</v>
      </c>
      <c r="BU387" s="20">
        <v>1</v>
      </c>
      <c r="BV387" s="16">
        <v>3187</v>
      </c>
      <c r="BW387" s="16">
        <v>4590</v>
      </c>
      <c r="BX387" s="16">
        <v>5335</v>
      </c>
      <c r="BY387" s="16">
        <v>7530</v>
      </c>
      <c r="BZ387" s="16">
        <v>6676</v>
      </c>
      <c r="CA387" s="16">
        <v>11292</v>
      </c>
      <c r="CB387" s="16">
        <v>3342</v>
      </c>
      <c r="CC387" s="16">
        <v>4301</v>
      </c>
      <c r="CD387" s="16">
        <v>4817</v>
      </c>
      <c r="CE387" s="16">
        <v>6894</v>
      </c>
      <c r="CF387" s="16">
        <v>6310</v>
      </c>
      <c r="CG387" s="16">
        <v>10416</v>
      </c>
      <c r="CH387" s="21">
        <v>9</v>
      </c>
      <c r="CI387" s="21">
        <v>28</v>
      </c>
      <c r="CJ387" s="21">
        <v>31</v>
      </c>
      <c r="CK387" s="21">
        <v>26</v>
      </c>
      <c r="CL387" s="21">
        <v>14</v>
      </c>
      <c r="CM387" s="21">
        <v>9</v>
      </c>
      <c r="CN387" s="21">
        <v>0</v>
      </c>
      <c r="CO387" s="21">
        <v>57</v>
      </c>
      <c r="CP387" s="21">
        <v>60</v>
      </c>
      <c r="CQ387" s="21">
        <v>0</v>
      </c>
      <c r="CR387" s="21">
        <v>6529</v>
      </c>
      <c r="CS387" s="21">
        <v>8891</v>
      </c>
      <c r="CT387" s="21">
        <v>10152</v>
      </c>
      <c r="CU387" s="21">
        <v>14424</v>
      </c>
      <c r="CV387" s="21">
        <v>12986</v>
      </c>
      <c r="CW387" s="21">
        <v>21708</v>
      </c>
      <c r="CX387" s="21">
        <v>38610</v>
      </c>
      <c r="CY387" s="21">
        <v>36080</v>
      </c>
      <c r="CZ387" s="19">
        <v>214</v>
      </c>
      <c r="DA387" t="s">
        <v>8192</v>
      </c>
      <c r="DB387" t="s">
        <v>9</v>
      </c>
      <c r="DD387">
        <v>15.798226164079821</v>
      </c>
      <c r="DE387">
        <v>15.540015540015538</v>
      </c>
      <c r="DF387">
        <v>-0.25821062406428297</v>
      </c>
    </row>
    <row r="388" spans="1:110" x14ac:dyDescent="0.25">
      <c r="A388" t="s">
        <v>1084</v>
      </c>
      <c r="B388" t="s">
        <v>3146</v>
      </c>
      <c r="C388" t="s">
        <v>1083</v>
      </c>
      <c r="D388" t="s">
        <v>278</v>
      </c>
      <c r="E388" s="17">
        <v>73872</v>
      </c>
      <c r="F388" s="17">
        <v>74078</v>
      </c>
      <c r="G388" s="17">
        <v>74323</v>
      </c>
      <c r="H388" s="17">
        <v>75146</v>
      </c>
      <c r="I388" s="17">
        <v>75762</v>
      </c>
      <c r="J388" s="17">
        <v>76479</v>
      </c>
      <c r="K388" s="17">
        <v>77870</v>
      </c>
      <c r="L388" s="17">
        <v>79670</v>
      </c>
      <c r="M388" s="17">
        <v>80718</v>
      </c>
      <c r="N388" s="17">
        <v>81712</v>
      </c>
      <c r="O388" s="17">
        <v>82703</v>
      </c>
      <c r="P388" s="17">
        <v>83336</v>
      </c>
      <c r="Q388" s="17">
        <v>84731</v>
      </c>
      <c r="R388" s="17">
        <v>85433</v>
      </c>
      <c r="S388" s="17">
        <v>85549</v>
      </c>
      <c r="T388" s="17">
        <v>85960</v>
      </c>
      <c r="U388" s="18">
        <v>60</v>
      </c>
      <c r="V388" s="18">
        <v>29</v>
      </c>
      <c r="W388" s="18">
        <v>55</v>
      </c>
      <c r="X388" s="18">
        <v>75</v>
      </c>
      <c r="Y388" s="18">
        <v>106</v>
      </c>
      <c r="Z388" s="18">
        <v>153</v>
      </c>
      <c r="AA388" s="18">
        <v>242</v>
      </c>
      <c r="AB388" s="18">
        <v>203</v>
      </c>
      <c r="AC388" s="18">
        <v>219</v>
      </c>
      <c r="AD388" s="18">
        <v>215</v>
      </c>
      <c r="AE388" s="18">
        <v>234</v>
      </c>
      <c r="AF388" s="18">
        <v>213</v>
      </c>
      <c r="AG388" s="18">
        <v>170</v>
      </c>
      <c r="AH388" s="18">
        <v>124</v>
      </c>
      <c r="AI388" s="18">
        <v>118</v>
      </c>
      <c r="AJ388" s="18">
        <v>117</v>
      </c>
      <c r="AK388" s="23">
        <v>8.1221572449642618</v>
      </c>
      <c r="AL388" s="23">
        <v>3.9147925159966523</v>
      </c>
      <c r="AM388" s="23">
        <v>7.4001318568949044</v>
      </c>
      <c r="AN388" s="23">
        <v>9.9805711548186196</v>
      </c>
      <c r="AO388" s="23">
        <v>13.991182914917768</v>
      </c>
      <c r="AP388" s="23">
        <v>20.005491703604914</v>
      </c>
      <c r="AQ388" s="23">
        <v>31.077436753563632</v>
      </c>
      <c r="AR388" s="23">
        <v>25.480105434919039</v>
      </c>
      <c r="AS388" s="23">
        <v>27.131494833866054</v>
      </c>
      <c r="AT388" s="23">
        <v>26.311924809085571</v>
      </c>
      <c r="AU388" s="23">
        <v>28.294015936544017</v>
      </c>
      <c r="AV388" s="23">
        <v>25.559182106172599</v>
      </c>
      <c r="AW388" s="23">
        <v>20.063495060839596</v>
      </c>
      <c r="AX388" s="23">
        <v>14.514297753795372</v>
      </c>
      <c r="AY388" s="23">
        <v>13.793264678722135</v>
      </c>
      <c r="AZ388" s="23">
        <v>13.610981852024196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1</v>
      </c>
      <c r="BI388" s="20">
        <v>6</v>
      </c>
      <c r="BJ388" s="20">
        <v>10</v>
      </c>
      <c r="BK388" s="20">
        <v>19</v>
      </c>
      <c r="BL388" s="20">
        <v>9</v>
      </c>
      <c r="BM388" s="20">
        <v>12</v>
      </c>
      <c r="BN388" s="20">
        <v>4</v>
      </c>
      <c r="BO388" s="20">
        <v>0</v>
      </c>
      <c r="BP388" s="20">
        <v>2</v>
      </c>
      <c r="BQ388" s="20">
        <v>16</v>
      </c>
      <c r="BR388" s="20">
        <v>10</v>
      </c>
      <c r="BS388" s="20">
        <v>16</v>
      </c>
      <c r="BT388" s="20">
        <v>5</v>
      </c>
      <c r="BU388" s="20">
        <v>7</v>
      </c>
      <c r="BV388" s="16">
        <v>3334</v>
      </c>
      <c r="BW388" s="16">
        <v>6198</v>
      </c>
      <c r="BX388" s="16">
        <v>7176</v>
      </c>
      <c r="BY388" s="16">
        <v>8455</v>
      </c>
      <c r="BZ388" s="16">
        <v>6695</v>
      </c>
      <c r="CA388" s="16">
        <v>12040</v>
      </c>
      <c r="CB388" s="16">
        <v>3824</v>
      </c>
      <c r="CC388" s="16">
        <v>6830</v>
      </c>
      <c r="CD388" s="16">
        <v>6859</v>
      </c>
      <c r="CE388" s="16">
        <v>8062</v>
      </c>
      <c r="CF388" s="16">
        <v>6345</v>
      </c>
      <c r="CG388" s="16">
        <v>10142</v>
      </c>
      <c r="CH388" s="21">
        <v>8</v>
      </c>
      <c r="CI388" s="21">
        <v>26</v>
      </c>
      <c r="CJ388" s="21">
        <v>29</v>
      </c>
      <c r="CK388" s="21">
        <v>25</v>
      </c>
      <c r="CL388" s="21">
        <v>17</v>
      </c>
      <c r="CM388" s="21">
        <v>11</v>
      </c>
      <c r="CN388" s="21">
        <v>1</v>
      </c>
      <c r="CO388" s="21">
        <v>61</v>
      </c>
      <c r="CP388" s="21">
        <v>56</v>
      </c>
      <c r="CQ388" s="21">
        <v>0</v>
      </c>
      <c r="CR388" s="21">
        <v>7158</v>
      </c>
      <c r="CS388" s="21">
        <v>13028</v>
      </c>
      <c r="CT388" s="21">
        <v>14035</v>
      </c>
      <c r="CU388" s="21">
        <v>16517</v>
      </c>
      <c r="CV388" s="21">
        <v>13040</v>
      </c>
      <c r="CW388" s="21">
        <v>22182</v>
      </c>
      <c r="CX388" s="21">
        <v>43898</v>
      </c>
      <c r="CY388" s="21">
        <v>42062</v>
      </c>
      <c r="CZ388" s="19">
        <v>256</v>
      </c>
      <c r="DA388" t="s">
        <v>8234</v>
      </c>
      <c r="DB388" t="s">
        <v>9</v>
      </c>
      <c r="DD388">
        <v>14.502401217250725</v>
      </c>
      <c r="DE388">
        <v>12.756845414369675</v>
      </c>
      <c r="DF388">
        <v>-1.7455558028810501</v>
      </c>
    </row>
    <row r="389" spans="1:110" x14ac:dyDescent="0.25">
      <c r="A389" t="s">
        <v>998</v>
      </c>
      <c r="B389" t="s">
        <v>3152</v>
      </c>
      <c r="C389" t="s">
        <v>171</v>
      </c>
      <c r="D389" t="s">
        <v>168</v>
      </c>
      <c r="E389" s="17">
        <v>28421</v>
      </c>
      <c r="F389" s="17">
        <v>28667</v>
      </c>
      <c r="G389" s="17">
        <v>28794</v>
      </c>
      <c r="H389" s="17">
        <v>28946</v>
      </c>
      <c r="I389" s="17">
        <v>28945</v>
      </c>
      <c r="J389" s="17">
        <v>28882</v>
      </c>
      <c r="K389" s="17">
        <v>28949</v>
      </c>
      <c r="L389" s="17">
        <v>29227</v>
      </c>
      <c r="M389" s="17">
        <v>29434</v>
      </c>
      <c r="N389" s="17">
        <v>29306</v>
      </c>
      <c r="O389" s="17">
        <v>29333</v>
      </c>
      <c r="P389" s="17">
        <v>29039</v>
      </c>
      <c r="Q389" s="17">
        <v>29048</v>
      </c>
      <c r="R389" s="17">
        <v>28913</v>
      </c>
      <c r="S389" s="17">
        <v>28916</v>
      </c>
      <c r="T389" s="17">
        <v>29030</v>
      </c>
      <c r="U389" s="18">
        <v>23</v>
      </c>
      <c r="V389" s="18">
        <v>27</v>
      </c>
      <c r="W389" s="18">
        <v>10</v>
      </c>
      <c r="X389" s="18">
        <v>26</v>
      </c>
      <c r="Y389" s="18">
        <v>40</v>
      </c>
      <c r="Z389" s="18">
        <v>68</v>
      </c>
      <c r="AA389" s="18">
        <v>75</v>
      </c>
      <c r="AB389" s="18">
        <v>93</v>
      </c>
      <c r="AC389" s="18">
        <v>74</v>
      </c>
      <c r="AD389" s="18">
        <v>107</v>
      </c>
      <c r="AE389" s="18">
        <v>115</v>
      </c>
      <c r="AF389" s="18">
        <v>87</v>
      </c>
      <c r="AG389" s="18">
        <v>74</v>
      </c>
      <c r="AH389" s="18">
        <v>70</v>
      </c>
      <c r="AI389" s="18">
        <v>52</v>
      </c>
      <c r="AJ389" s="18">
        <v>48</v>
      </c>
      <c r="AK389" s="23">
        <v>8.0926075789029248</v>
      </c>
      <c r="AL389" s="23">
        <v>9.4184951337775153</v>
      </c>
      <c r="AM389" s="23">
        <v>3.4729457525873446</v>
      </c>
      <c r="AN389" s="23">
        <v>8.9822427969322192</v>
      </c>
      <c r="AO389" s="23">
        <v>13.819312489203663</v>
      </c>
      <c r="AP389" s="23">
        <v>23.544075895021123</v>
      </c>
      <c r="AQ389" s="23">
        <v>25.907630660817297</v>
      </c>
      <c r="AR389" s="23">
        <v>31.81989256509392</v>
      </c>
      <c r="AS389" s="23">
        <v>25.140993408982812</v>
      </c>
      <c r="AT389" s="23">
        <v>36.511294615437109</v>
      </c>
      <c r="AU389" s="23">
        <v>39.204990965806431</v>
      </c>
      <c r="AV389" s="23">
        <v>29.959709356382795</v>
      </c>
      <c r="AW389" s="23">
        <v>25.475075736711648</v>
      </c>
      <c r="AX389" s="23">
        <v>24.21056272265071</v>
      </c>
      <c r="AY389" s="23">
        <v>17.98312353022548</v>
      </c>
      <c r="AZ389" s="23">
        <v>16.5346193592835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1</v>
      </c>
      <c r="BI389" s="20">
        <v>0</v>
      </c>
      <c r="BJ389" s="20">
        <v>3</v>
      </c>
      <c r="BK389" s="20">
        <v>3</v>
      </c>
      <c r="BL389" s="20">
        <v>5</v>
      </c>
      <c r="BM389" s="20">
        <v>4</v>
      </c>
      <c r="BN389" s="20">
        <v>4</v>
      </c>
      <c r="BO389" s="20">
        <v>0</v>
      </c>
      <c r="BP389" s="20">
        <v>2</v>
      </c>
      <c r="BQ389" s="20">
        <v>5</v>
      </c>
      <c r="BR389" s="20">
        <v>6</v>
      </c>
      <c r="BS389" s="20">
        <v>6</v>
      </c>
      <c r="BT389" s="20">
        <v>6</v>
      </c>
      <c r="BU389" s="20">
        <v>3</v>
      </c>
      <c r="BV389" s="16">
        <v>1032</v>
      </c>
      <c r="BW389" s="16">
        <v>1409</v>
      </c>
      <c r="BX389" s="16">
        <v>1473</v>
      </c>
      <c r="BY389" s="16">
        <v>2402</v>
      </c>
      <c r="BZ389" s="16">
        <v>2822</v>
      </c>
      <c r="CA389" s="16">
        <v>6129</v>
      </c>
      <c r="CB389" s="16">
        <v>1161</v>
      </c>
      <c r="CC389" s="16">
        <v>1410</v>
      </c>
      <c r="CD389" s="16">
        <v>1254</v>
      </c>
      <c r="CE389" s="16">
        <v>2262</v>
      </c>
      <c r="CF389" s="16">
        <v>2562</v>
      </c>
      <c r="CG389" s="16">
        <v>5114</v>
      </c>
      <c r="CH389" s="21">
        <v>2</v>
      </c>
      <c r="CI389" s="21">
        <v>8</v>
      </c>
      <c r="CJ389" s="21">
        <v>9</v>
      </c>
      <c r="CK389" s="21">
        <v>11</v>
      </c>
      <c r="CL389" s="21">
        <v>10</v>
      </c>
      <c r="CM389" s="21">
        <v>7</v>
      </c>
      <c r="CN389" s="21">
        <v>1</v>
      </c>
      <c r="CO389" s="21">
        <v>20</v>
      </c>
      <c r="CP389" s="21">
        <v>28</v>
      </c>
      <c r="CQ389" s="21">
        <v>0</v>
      </c>
      <c r="CR389" s="21">
        <v>2193</v>
      </c>
      <c r="CS389" s="21">
        <v>2819</v>
      </c>
      <c r="CT389" s="21">
        <v>2727</v>
      </c>
      <c r="CU389" s="21">
        <v>4664</v>
      </c>
      <c r="CV389" s="21">
        <v>5384</v>
      </c>
      <c r="CW389" s="21">
        <v>11243</v>
      </c>
      <c r="CX389" s="21">
        <v>15267</v>
      </c>
      <c r="CY389" s="21">
        <v>13763</v>
      </c>
      <c r="CZ389" s="19">
        <v>188</v>
      </c>
      <c r="DA389" t="s">
        <v>8166</v>
      </c>
      <c r="DB389" t="s">
        <v>9</v>
      </c>
      <c r="DD389">
        <v>14.531715469011116</v>
      </c>
      <c r="DE389">
        <v>18.340210912425494</v>
      </c>
      <c r="DF389">
        <v>3.8084954434143778</v>
      </c>
    </row>
    <row r="390" spans="1:110" x14ac:dyDescent="0.25">
      <c r="A390" t="s">
        <v>957</v>
      </c>
      <c r="B390" t="s">
        <v>3275</v>
      </c>
      <c r="C390" t="s">
        <v>3368</v>
      </c>
      <c r="D390" t="s">
        <v>355</v>
      </c>
      <c r="E390" s="17">
        <v>167024</v>
      </c>
      <c r="F390" s="17">
        <v>173319</v>
      </c>
      <c r="G390" s="17">
        <v>178256</v>
      </c>
      <c r="H390" s="17">
        <v>180829</v>
      </c>
      <c r="I390" s="17">
        <v>183955</v>
      </c>
      <c r="J390" s="17">
        <v>192122</v>
      </c>
      <c r="K390" s="17">
        <v>191687</v>
      </c>
      <c r="L390" s="17">
        <v>189045</v>
      </c>
      <c r="M390" s="17">
        <v>186521</v>
      </c>
      <c r="N390" s="17">
        <v>183488</v>
      </c>
      <c r="O390" s="17">
        <v>182067</v>
      </c>
      <c r="P390" s="17">
        <v>183510</v>
      </c>
      <c r="Q390" s="17">
        <v>186276</v>
      </c>
      <c r="R390" s="17">
        <v>187732</v>
      </c>
      <c r="S390" s="17">
        <v>192598</v>
      </c>
      <c r="T390" s="17">
        <v>199690</v>
      </c>
      <c r="U390" s="18">
        <v>79</v>
      </c>
      <c r="V390" s="18">
        <v>74</v>
      </c>
      <c r="W390" s="18">
        <v>110</v>
      </c>
      <c r="X390" s="18">
        <v>127</v>
      </c>
      <c r="Y390" s="18">
        <v>163</v>
      </c>
      <c r="Z390" s="18">
        <v>234</v>
      </c>
      <c r="AA390" s="18">
        <v>298</v>
      </c>
      <c r="AB390" s="18">
        <v>300</v>
      </c>
      <c r="AC390" s="18">
        <v>226</v>
      </c>
      <c r="AD390" s="18">
        <v>341</v>
      </c>
      <c r="AE390" s="18">
        <v>280</v>
      </c>
      <c r="AF390" s="18">
        <v>268</v>
      </c>
      <c r="AG390" s="18">
        <v>191</v>
      </c>
      <c r="AH390" s="18">
        <v>174</v>
      </c>
      <c r="AI390" s="18">
        <v>171</v>
      </c>
      <c r="AJ390" s="18">
        <v>138</v>
      </c>
      <c r="AK390" s="23">
        <v>4.7298591819139766</v>
      </c>
      <c r="AL390" s="23">
        <v>4.269583830970638</v>
      </c>
      <c r="AM390" s="23">
        <v>6.1709002782515032</v>
      </c>
      <c r="AN390" s="23">
        <v>7.023209772768749</v>
      </c>
      <c r="AO390" s="23">
        <v>8.8608627109890996</v>
      </c>
      <c r="AP390" s="23">
        <v>12.179760777006278</v>
      </c>
      <c r="AQ390" s="23">
        <v>15.546176840369977</v>
      </c>
      <c r="AR390" s="23">
        <v>15.869237483138935</v>
      </c>
      <c r="AS390" s="23">
        <v>12.116598131041545</v>
      </c>
      <c r="AT390" s="23">
        <v>18.584321590512733</v>
      </c>
      <c r="AU390" s="23">
        <v>15.37895390158568</v>
      </c>
      <c r="AV390" s="23">
        <v>14.604108767914555</v>
      </c>
      <c r="AW390" s="23">
        <v>10.253602181708862</v>
      </c>
      <c r="AX390" s="23">
        <v>9.2685317367310844</v>
      </c>
      <c r="AY390" s="23">
        <v>8.8785968701647988</v>
      </c>
      <c r="AZ390" s="23">
        <v>6.9107116029846258</v>
      </c>
      <c r="BA390" s="20">
        <v>0</v>
      </c>
      <c r="BB390" s="20">
        <v>0</v>
      </c>
      <c r="BC390" s="20">
        <v>0</v>
      </c>
      <c r="BD390" s="20">
        <v>0</v>
      </c>
      <c r="BE390" s="20">
        <v>1</v>
      </c>
      <c r="BF390" s="20">
        <v>0</v>
      </c>
      <c r="BG390" s="20">
        <v>0</v>
      </c>
      <c r="BH390" s="20">
        <v>2</v>
      </c>
      <c r="BI390" s="20">
        <v>0</v>
      </c>
      <c r="BJ390" s="20">
        <v>10</v>
      </c>
      <c r="BK390" s="20">
        <v>20</v>
      </c>
      <c r="BL390" s="20">
        <v>28</v>
      </c>
      <c r="BM390" s="20">
        <v>13</v>
      </c>
      <c r="BN390" s="20">
        <v>13</v>
      </c>
      <c r="BO390" s="20">
        <v>0</v>
      </c>
      <c r="BP390" s="20">
        <v>1</v>
      </c>
      <c r="BQ390" s="20">
        <v>9</v>
      </c>
      <c r="BR390" s="20">
        <v>6</v>
      </c>
      <c r="BS390" s="20">
        <v>20</v>
      </c>
      <c r="BT390" s="20">
        <v>10</v>
      </c>
      <c r="BU390" s="20">
        <v>5</v>
      </c>
      <c r="BV390" s="16">
        <v>10122</v>
      </c>
      <c r="BW390" s="16">
        <v>25830</v>
      </c>
      <c r="BX390" s="16">
        <v>18928</v>
      </c>
      <c r="BY390" s="16">
        <v>14699</v>
      </c>
      <c r="BZ390" s="16">
        <v>11290</v>
      </c>
      <c r="CA390" s="16">
        <v>15098</v>
      </c>
      <c r="CB390" s="16">
        <v>11834</v>
      </c>
      <c r="CC390" s="16">
        <v>29233</v>
      </c>
      <c r="CD390" s="16">
        <v>22926</v>
      </c>
      <c r="CE390" s="16">
        <v>16155</v>
      </c>
      <c r="CF390" s="16">
        <v>10288</v>
      </c>
      <c r="CG390" s="16">
        <v>13287</v>
      </c>
      <c r="CH390" s="21">
        <v>1</v>
      </c>
      <c r="CI390" s="21">
        <v>19</v>
      </c>
      <c r="CJ390" s="21">
        <v>26</v>
      </c>
      <c r="CK390" s="21">
        <v>49</v>
      </c>
      <c r="CL390" s="21">
        <v>23</v>
      </c>
      <c r="CM390" s="21">
        <v>18</v>
      </c>
      <c r="CN390" s="21">
        <v>2</v>
      </c>
      <c r="CO390" s="21">
        <v>86</v>
      </c>
      <c r="CP390" s="21">
        <v>51</v>
      </c>
      <c r="CQ390" s="21">
        <v>1</v>
      </c>
      <c r="CR390" s="21">
        <v>21956</v>
      </c>
      <c r="CS390" s="21">
        <v>55063</v>
      </c>
      <c r="CT390" s="21">
        <v>41854</v>
      </c>
      <c r="CU390" s="21">
        <v>30854</v>
      </c>
      <c r="CV390" s="21">
        <v>21578</v>
      </c>
      <c r="CW390" s="21">
        <v>28385</v>
      </c>
      <c r="CX390" s="21">
        <v>95967</v>
      </c>
      <c r="CY390" s="21">
        <v>103723</v>
      </c>
      <c r="CZ390" s="19">
        <v>347</v>
      </c>
      <c r="DA390" t="s">
        <v>8325</v>
      </c>
      <c r="DB390" t="s">
        <v>8481</v>
      </c>
      <c r="DD390">
        <v>8.2913143661482991</v>
      </c>
      <c r="DE390">
        <v>5.3143267998374437</v>
      </c>
      <c r="DF390">
        <v>-2.9769875663108554</v>
      </c>
    </row>
    <row r="391" spans="1:110" x14ac:dyDescent="0.25">
      <c r="A391" t="s">
        <v>881</v>
      </c>
      <c r="B391" t="s">
        <v>3021</v>
      </c>
      <c r="C391" t="s">
        <v>184</v>
      </c>
      <c r="D391" t="s">
        <v>168</v>
      </c>
      <c r="E391" s="17">
        <v>49897</v>
      </c>
      <c r="F391" s="17">
        <v>50407</v>
      </c>
      <c r="G391" s="17">
        <v>51042</v>
      </c>
      <c r="H391" s="17">
        <v>51262</v>
      </c>
      <c r="I391" s="17">
        <v>51151</v>
      </c>
      <c r="J391" s="17">
        <v>51548</v>
      </c>
      <c r="K391" s="17">
        <v>51738</v>
      </c>
      <c r="L391" s="17">
        <v>52018</v>
      </c>
      <c r="M391" s="17">
        <v>52242</v>
      </c>
      <c r="N391" s="17">
        <v>52478</v>
      </c>
      <c r="O391" s="17">
        <v>52519</v>
      </c>
      <c r="P391" s="17">
        <v>52780</v>
      </c>
      <c r="Q391" s="17">
        <v>52808</v>
      </c>
      <c r="R391" s="17">
        <v>52853</v>
      </c>
      <c r="S391" s="17">
        <v>52681</v>
      </c>
      <c r="T391" s="17">
        <v>52924</v>
      </c>
      <c r="U391" s="18">
        <v>30</v>
      </c>
      <c r="V391" s="18">
        <v>32</v>
      </c>
      <c r="W391" s="18">
        <v>30</v>
      </c>
      <c r="X391" s="18">
        <v>57</v>
      </c>
      <c r="Y391" s="18">
        <v>59</v>
      </c>
      <c r="Z391" s="18">
        <v>107</v>
      </c>
      <c r="AA391" s="18">
        <v>179</v>
      </c>
      <c r="AB391" s="18">
        <v>168</v>
      </c>
      <c r="AC391" s="18">
        <v>159</v>
      </c>
      <c r="AD391" s="18">
        <v>211</v>
      </c>
      <c r="AE391" s="18">
        <v>176</v>
      </c>
      <c r="AF391" s="18">
        <v>163</v>
      </c>
      <c r="AG391" s="18">
        <v>164</v>
      </c>
      <c r="AH391" s="18">
        <v>140</v>
      </c>
      <c r="AI391" s="18">
        <v>147</v>
      </c>
      <c r="AJ391" s="18">
        <v>117</v>
      </c>
      <c r="AK391" s="23">
        <v>6.0123855141591678</v>
      </c>
      <c r="AL391" s="23">
        <v>6.3483246374511477</v>
      </c>
      <c r="AM391" s="23">
        <v>5.8775126366521686</v>
      </c>
      <c r="AN391" s="23">
        <v>11.11934766493699</v>
      </c>
      <c r="AO391" s="23">
        <v>11.534476354323473</v>
      </c>
      <c r="AP391" s="23">
        <v>20.757352370606039</v>
      </c>
      <c r="AQ391" s="23">
        <v>34.59739456492327</v>
      </c>
      <c r="AR391" s="23">
        <v>32.296512745588068</v>
      </c>
      <c r="AS391" s="23">
        <v>30.435281957046055</v>
      </c>
      <c r="AT391" s="23">
        <v>40.207324974274933</v>
      </c>
      <c r="AU391" s="23">
        <v>33.511681486700049</v>
      </c>
      <c r="AV391" s="23">
        <v>30.882910193255022</v>
      </c>
      <c r="AW391" s="23">
        <v>31.05590062111801</v>
      </c>
      <c r="AX391" s="23">
        <v>26.488562617069988</v>
      </c>
      <c r="AY391" s="23">
        <v>27.903798333364971</v>
      </c>
      <c r="AZ391" s="23">
        <v>22.107172549316001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 s="20">
        <v>11</v>
      </c>
      <c r="BK391" s="20">
        <v>11</v>
      </c>
      <c r="BL391" s="20">
        <v>16</v>
      </c>
      <c r="BM391" s="20">
        <v>10</v>
      </c>
      <c r="BN391" s="20">
        <v>1</v>
      </c>
      <c r="BO391" s="20">
        <v>0</v>
      </c>
      <c r="BP391" s="20">
        <v>4</v>
      </c>
      <c r="BQ391" s="20">
        <v>13</v>
      </c>
      <c r="BR391" s="20">
        <v>22</v>
      </c>
      <c r="BS391" s="20">
        <v>19</v>
      </c>
      <c r="BT391" s="20">
        <v>10</v>
      </c>
      <c r="BU391" s="20">
        <v>0</v>
      </c>
      <c r="BV391" s="16">
        <v>2209</v>
      </c>
      <c r="BW391" s="16">
        <v>3327</v>
      </c>
      <c r="BX391" s="16">
        <v>3530</v>
      </c>
      <c r="BY391" s="16">
        <v>4784</v>
      </c>
      <c r="BZ391" s="16">
        <v>4650</v>
      </c>
      <c r="CA391" s="16">
        <v>8443</v>
      </c>
      <c r="CB391" s="16">
        <v>2621</v>
      </c>
      <c r="CC391" s="16">
        <v>3429</v>
      </c>
      <c r="CD391" s="16">
        <v>3506</v>
      </c>
      <c r="CE391" s="16">
        <v>4777</v>
      </c>
      <c r="CF391" s="16">
        <v>4359</v>
      </c>
      <c r="CG391" s="16">
        <v>7289</v>
      </c>
      <c r="CH391" s="21">
        <v>4</v>
      </c>
      <c r="CI391" s="21">
        <v>24</v>
      </c>
      <c r="CJ391" s="21">
        <v>33</v>
      </c>
      <c r="CK391" s="21">
        <v>35</v>
      </c>
      <c r="CL391" s="21">
        <v>20</v>
      </c>
      <c r="CM391" s="21">
        <v>1</v>
      </c>
      <c r="CN391" s="21">
        <v>0</v>
      </c>
      <c r="CO391" s="21">
        <v>49</v>
      </c>
      <c r="CP391" s="21">
        <v>68</v>
      </c>
      <c r="CQ391" s="21">
        <v>0</v>
      </c>
      <c r="CR391" s="21">
        <v>4830</v>
      </c>
      <c r="CS391" s="21">
        <v>6756</v>
      </c>
      <c r="CT391" s="21">
        <v>7036</v>
      </c>
      <c r="CU391" s="21">
        <v>9561</v>
      </c>
      <c r="CV391" s="21">
        <v>9009</v>
      </c>
      <c r="CW391" s="21">
        <v>15732</v>
      </c>
      <c r="CX391" s="21">
        <v>26943</v>
      </c>
      <c r="CY391" s="21">
        <v>25981</v>
      </c>
      <c r="CZ391" s="19">
        <v>67</v>
      </c>
      <c r="DA391" t="s">
        <v>1368</v>
      </c>
      <c r="DB391" t="s">
        <v>8480</v>
      </c>
      <c r="DD391">
        <v>18.859936107155228</v>
      </c>
      <c r="DE391">
        <v>25.238466392012768</v>
      </c>
      <c r="DF391">
        <v>6.3785302848575398</v>
      </c>
    </row>
    <row r="392" spans="1:110" x14ac:dyDescent="0.25">
      <c r="A392" t="s">
        <v>1607</v>
      </c>
      <c r="B392" t="s">
        <v>3216</v>
      </c>
      <c r="C392" t="s">
        <v>3362</v>
      </c>
      <c r="D392" t="s">
        <v>199</v>
      </c>
      <c r="E392" s="17">
        <v>231922</v>
      </c>
      <c r="F392" s="17">
        <v>231913</v>
      </c>
      <c r="G392" s="17">
        <v>233064</v>
      </c>
      <c r="H392" s="17">
        <v>234867</v>
      </c>
      <c r="I392" s="17">
        <v>236323</v>
      </c>
      <c r="J392" s="17">
        <v>237801</v>
      </c>
      <c r="K392" s="17">
        <v>239912</v>
      </c>
      <c r="L392" s="17">
        <v>241618</v>
      </c>
      <c r="M392" s="17">
        <v>243917</v>
      </c>
      <c r="N392" s="17">
        <v>246301</v>
      </c>
      <c r="O392" s="17">
        <v>248369</v>
      </c>
      <c r="P392" s="17">
        <v>250182</v>
      </c>
      <c r="Q392" s="17">
        <v>250995</v>
      </c>
      <c r="R392" s="17">
        <v>251917</v>
      </c>
      <c r="S392" s="17">
        <v>253208</v>
      </c>
      <c r="T392" s="17">
        <v>254481</v>
      </c>
      <c r="U392" s="18">
        <v>143</v>
      </c>
      <c r="V392" s="18">
        <v>156</v>
      </c>
      <c r="W392" s="18">
        <v>145</v>
      </c>
      <c r="X392" s="18">
        <v>175</v>
      </c>
      <c r="Y392" s="18">
        <v>248</v>
      </c>
      <c r="Z392" s="18">
        <v>353</v>
      </c>
      <c r="AA392" s="18">
        <v>556</v>
      </c>
      <c r="AB392" s="18">
        <v>568</v>
      </c>
      <c r="AC392" s="18">
        <v>637</v>
      </c>
      <c r="AD392" s="18">
        <v>830</v>
      </c>
      <c r="AE392" s="18">
        <v>853</v>
      </c>
      <c r="AF392" s="18">
        <v>770</v>
      </c>
      <c r="AG392" s="18">
        <v>693</v>
      </c>
      <c r="AH392" s="18">
        <v>688</v>
      </c>
      <c r="AI392" s="18">
        <v>744</v>
      </c>
      <c r="AJ392" s="18">
        <v>546</v>
      </c>
      <c r="AK392" s="23">
        <v>6.165866110157725</v>
      </c>
      <c r="AL392" s="23">
        <v>6.7266604286952436</v>
      </c>
      <c r="AM392" s="23">
        <v>6.2214670648405592</v>
      </c>
      <c r="AN392" s="23">
        <v>7.4510254739916633</v>
      </c>
      <c r="AO392" s="23">
        <v>10.494111872310354</v>
      </c>
      <c r="AP392" s="23">
        <v>14.844344641107481</v>
      </c>
      <c r="AQ392" s="23">
        <v>23.17516422688319</v>
      </c>
      <c r="AR392" s="23">
        <v>23.508182337408638</v>
      </c>
      <c r="AS392" s="23">
        <v>26.115440908177781</v>
      </c>
      <c r="AT392" s="23">
        <v>33.698604552965676</v>
      </c>
      <c r="AU392" s="23">
        <v>34.344060651691635</v>
      </c>
      <c r="AV392" s="23">
        <v>30.77759391163233</v>
      </c>
      <c r="AW392" s="23">
        <v>27.610111755214248</v>
      </c>
      <c r="AX392" s="23">
        <v>27.310582453744686</v>
      </c>
      <c r="AY392" s="23">
        <v>29.382957884427032</v>
      </c>
      <c r="AZ392" s="23">
        <v>21.455432822096739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2</v>
      </c>
      <c r="BI392" s="20">
        <v>12</v>
      </c>
      <c r="BJ392" s="20">
        <v>58</v>
      </c>
      <c r="BK392" s="20">
        <v>55</v>
      </c>
      <c r="BL392" s="20">
        <v>85</v>
      </c>
      <c r="BM392" s="20">
        <v>26</v>
      </c>
      <c r="BN392" s="20">
        <v>16</v>
      </c>
      <c r="BO392" s="20">
        <v>1</v>
      </c>
      <c r="BP392" s="20">
        <v>19</v>
      </c>
      <c r="BQ392" s="20">
        <v>70</v>
      </c>
      <c r="BR392" s="20">
        <v>78</v>
      </c>
      <c r="BS392" s="20">
        <v>76</v>
      </c>
      <c r="BT392" s="20">
        <v>32</v>
      </c>
      <c r="BU392" s="20">
        <v>16</v>
      </c>
      <c r="BV392" s="16">
        <v>12588</v>
      </c>
      <c r="BW392" s="16">
        <v>20853</v>
      </c>
      <c r="BX392" s="16">
        <v>20677</v>
      </c>
      <c r="BY392" s="16">
        <v>24507</v>
      </c>
      <c r="BZ392" s="16">
        <v>18932</v>
      </c>
      <c r="CA392" s="16">
        <v>31715</v>
      </c>
      <c r="CB392" s="16">
        <v>13184</v>
      </c>
      <c r="CC392" s="16">
        <v>20259</v>
      </c>
      <c r="CD392" s="16">
        <v>20505</v>
      </c>
      <c r="CE392" s="16">
        <v>24890</v>
      </c>
      <c r="CF392" s="16">
        <v>18722</v>
      </c>
      <c r="CG392" s="16">
        <v>27649</v>
      </c>
      <c r="CH392" s="21">
        <v>31</v>
      </c>
      <c r="CI392" s="21">
        <v>128</v>
      </c>
      <c r="CJ392" s="21">
        <v>133</v>
      </c>
      <c r="CK392" s="21">
        <v>161</v>
      </c>
      <c r="CL392" s="21">
        <v>58</v>
      </c>
      <c r="CM392" s="21">
        <v>32</v>
      </c>
      <c r="CN392" s="21">
        <v>3</v>
      </c>
      <c r="CO392" s="21">
        <v>254</v>
      </c>
      <c r="CP392" s="21">
        <v>292</v>
      </c>
      <c r="CQ392" s="21">
        <v>0</v>
      </c>
      <c r="CR392" s="21">
        <v>25772</v>
      </c>
      <c r="CS392" s="21">
        <v>41112</v>
      </c>
      <c r="CT392" s="21">
        <v>41182</v>
      </c>
      <c r="CU392" s="21">
        <v>49397</v>
      </c>
      <c r="CV392" s="21">
        <v>37654</v>
      </c>
      <c r="CW392" s="21">
        <v>59364</v>
      </c>
      <c r="CX392" s="21">
        <v>129272</v>
      </c>
      <c r="CY392" s="21">
        <v>125209</v>
      </c>
      <c r="CZ392" s="19">
        <v>83</v>
      </c>
      <c r="DA392" t="s">
        <v>8061</v>
      </c>
      <c r="DB392" t="s">
        <v>8480</v>
      </c>
      <c r="DD392">
        <v>20.286081671445345</v>
      </c>
      <c r="DE392">
        <v>22.58803143758896</v>
      </c>
      <c r="DF392">
        <v>2.3019497661436148</v>
      </c>
    </row>
    <row r="393" spans="1:110" x14ac:dyDescent="0.25">
      <c r="A393" t="s">
        <v>175</v>
      </c>
      <c r="B393" t="s">
        <v>2975</v>
      </c>
      <c r="C393" t="s">
        <v>58</v>
      </c>
      <c r="D393" t="s">
        <v>168</v>
      </c>
      <c r="E393" s="17">
        <v>330334</v>
      </c>
      <c r="F393" s="17">
        <v>334417</v>
      </c>
      <c r="G393" s="17">
        <v>338191</v>
      </c>
      <c r="H393" s="17">
        <v>341321</v>
      </c>
      <c r="I393" s="17">
        <v>343267</v>
      </c>
      <c r="J393" s="17">
        <v>345916</v>
      </c>
      <c r="K393" s="17">
        <v>350087</v>
      </c>
      <c r="L393" s="17">
        <v>355617</v>
      </c>
      <c r="M393" s="17">
        <v>360786</v>
      </c>
      <c r="N393" s="17">
        <v>363889</v>
      </c>
      <c r="O393" s="17">
        <v>367266</v>
      </c>
      <c r="P393" s="17">
        <v>370735</v>
      </c>
      <c r="Q393" s="17">
        <v>373252</v>
      </c>
      <c r="R393" s="17">
        <v>376198</v>
      </c>
      <c r="S393" s="17">
        <v>379183</v>
      </c>
      <c r="T393" s="17">
        <v>382047</v>
      </c>
      <c r="U393" s="18">
        <v>244</v>
      </c>
      <c r="V393" s="18">
        <v>246</v>
      </c>
      <c r="W393" s="18">
        <v>279</v>
      </c>
      <c r="X393" s="18">
        <v>373</v>
      </c>
      <c r="Y393" s="18">
        <v>515</v>
      </c>
      <c r="Z393" s="18">
        <v>753</v>
      </c>
      <c r="AA393" s="18">
        <v>1136</v>
      </c>
      <c r="AB393" s="18">
        <v>1071</v>
      </c>
      <c r="AC393" s="18">
        <v>924</v>
      </c>
      <c r="AD393" s="18">
        <v>1126</v>
      </c>
      <c r="AE393" s="18">
        <v>1156</v>
      </c>
      <c r="AF393" s="18">
        <v>954</v>
      </c>
      <c r="AG393" s="18">
        <v>899</v>
      </c>
      <c r="AH393" s="18">
        <v>902</v>
      </c>
      <c r="AI393" s="18">
        <v>883</v>
      </c>
      <c r="AJ393" s="18">
        <v>612</v>
      </c>
      <c r="AK393" s="23">
        <v>7.386463397652073</v>
      </c>
      <c r="AL393" s="23">
        <v>7.3560853664735948</v>
      </c>
      <c r="AM393" s="23">
        <v>8.2497760141458532</v>
      </c>
      <c r="AN393" s="23">
        <v>10.928129239044772</v>
      </c>
      <c r="AO393" s="23">
        <v>15.002898618276737</v>
      </c>
      <c r="AP393" s="23">
        <v>21.768290567652262</v>
      </c>
      <c r="AQ393" s="23">
        <v>32.449076943731129</v>
      </c>
      <c r="AR393" s="23">
        <v>30.116670462885633</v>
      </c>
      <c r="AS393" s="23">
        <v>25.610749862799551</v>
      </c>
      <c r="AT393" s="23">
        <v>30.943502001984122</v>
      </c>
      <c r="AU393" s="23">
        <v>31.475824062123909</v>
      </c>
      <c r="AV393" s="23">
        <v>25.732666190135809</v>
      </c>
      <c r="AW393" s="23">
        <v>24.085604363807828</v>
      </c>
      <c r="AX393" s="23">
        <v>23.976735655160315</v>
      </c>
      <c r="AY393" s="23">
        <v>23.286908959526137</v>
      </c>
      <c r="AZ393" s="23">
        <v>16.018971487801238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13</v>
      </c>
      <c r="BJ393" s="20">
        <v>54</v>
      </c>
      <c r="BK393" s="20">
        <v>73</v>
      </c>
      <c r="BL393" s="20">
        <v>75</v>
      </c>
      <c r="BM393" s="20">
        <v>55</v>
      </c>
      <c r="BN393" s="20">
        <v>27</v>
      </c>
      <c r="BO393" s="20">
        <v>0</v>
      </c>
      <c r="BP393" s="20">
        <v>21</v>
      </c>
      <c r="BQ393" s="20">
        <v>80</v>
      </c>
      <c r="BR393" s="20">
        <v>76</v>
      </c>
      <c r="BS393" s="20">
        <v>76</v>
      </c>
      <c r="BT393" s="20">
        <v>43</v>
      </c>
      <c r="BU393" s="20">
        <v>19</v>
      </c>
      <c r="BV393" s="16">
        <v>15931</v>
      </c>
      <c r="BW393" s="16">
        <v>25662</v>
      </c>
      <c r="BX393" s="16">
        <v>30854</v>
      </c>
      <c r="BY393" s="16">
        <v>37628</v>
      </c>
      <c r="BZ393" s="16">
        <v>30794</v>
      </c>
      <c r="CA393" s="16">
        <v>53791</v>
      </c>
      <c r="CB393" s="16">
        <v>18463</v>
      </c>
      <c r="CC393" s="16">
        <v>28193</v>
      </c>
      <c r="CD393" s="16">
        <v>28930</v>
      </c>
      <c r="CE393" s="16">
        <v>36482</v>
      </c>
      <c r="CF393" s="16">
        <v>29924</v>
      </c>
      <c r="CG393" s="16">
        <v>45395</v>
      </c>
      <c r="CH393" s="21">
        <v>34</v>
      </c>
      <c r="CI393" s="21">
        <v>134</v>
      </c>
      <c r="CJ393" s="21">
        <v>149</v>
      </c>
      <c r="CK393" s="21">
        <v>151</v>
      </c>
      <c r="CL393" s="21">
        <v>98</v>
      </c>
      <c r="CM393" s="21">
        <v>46</v>
      </c>
      <c r="CN393" s="21">
        <v>0</v>
      </c>
      <c r="CO393" s="21">
        <v>297</v>
      </c>
      <c r="CP393" s="21">
        <v>315</v>
      </c>
      <c r="CQ393" s="21">
        <v>0</v>
      </c>
      <c r="CR393" s="21">
        <v>34394</v>
      </c>
      <c r="CS393" s="21">
        <v>53855</v>
      </c>
      <c r="CT393" s="21">
        <v>59784</v>
      </c>
      <c r="CU393" s="21">
        <v>74110</v>
      </c>
      <c r="CV393" s="21">
        <v>60718</v>
      </c>
      <c r="CW393" s="21">
        <v>99186</v>
      </c>
      <c r="CX393" s="21">
        <v>194660</v>
      </c>
      <c r="CY393" s="21">
        <v>187387</v>
      </c>
      <c r="CZ393" s="19">
        <v>199</v>
      </c>
      <c r="DA393" t="s">
        <v>8177</v>
      </c>
      <c r="DB393" t="s">
        <v>9</v>
      </c>
      <c r="DD393">
        <v>15.849551996669993</v>
      </c>
      <c r="DE393">
        <v>16.182061029487311</v>
      </c>
      <c r="DF393">
        <v>0.33250903281731858</v>
      </c>
    </row>
    <row r="394" spans="1:110" x14ac:dyDescent="0.25">
      <c r="A394" t="s">
        <v>1124</v>
      </c>
      <c r="B394" t="s">
        <v>3059</v>
      </c>
      <c r="C394" t="s">
        <v>276</v>
      </c>
      <c r="D394" t="s">
        <v>278</v>
      </c>
      <c r="E394" s="17">
        <v>84506</v>
      </c>
      <c r="F394" s="17">
        <v>84409</v>
      </c>
      <c r="G394" s="17">
        <v>84924</v>
      </c>
      <c r="H394" s="17">
        <v>85449</v>
      </c>
      <c r="I394" s="17">
        <v>85848</v>
      </c>
      <c r="J394" s="17">
        <v>86326</v>
      </c>
      <c r="K394" s="17">
        <v>86808</v>
      </c>
      <c r="L394" s="17">
        <v>87859</v>
      </c>
      <c r="M394" s="17">
        <v>89166</v>
      </c>
      <c r="N394" s="17">
        <v>90285</v>
      </c>
      <c r="O394" s="17">
        <v>91304</v>
      </c>
      <c r="P394" s="17">
        <v>92057</v>
      </c>
      <c r="Q394" s="17">
        <v>92613</v>
      </c>
      <c r="R394" s="17">
        <v>93366</v>
      </c>
      <c r="S394" s="17">
        <v>94179</v>
      </c>
      <c r="T394" s="17">
        <v>95380</v>
      </c>
      <c r="U394" s="18">
        <v>41</v>
      </c>
      <c r="V394" s="18">
        <v>48</v>
      </c>
      <c r="W394" s="18">
        <v>49</v>
      </c>
      <c r="X394" s="18">
        <v>64</v>
      </c>
      <c r="Y394" s="18">
        <v>76</v>
      </c>
      <c r="Z394" s="18">
        <v>131</v>
      </c>
      <c r="AA394" s="18">
        <v>195</v>
      </c>
      <c r="AB394" s="18">
        <v>196</v>
      </c>
      <c r="AC394" s="18">
        <v>184</v>
      </c>
      <c r="AD394" s="18">
        <v>217</v>
      </c>
      <c r="AE394" s="18">
        <v>160</v>
      </c>
      <c r="AF394" s="18">
        <v>175</v>
      </c>
      <c r="AG394" s="18">
        <v>148</v>
      </c>
      <c r="AH394" s="18">
        <v>130</v>
      </c>
      <c r="AI394" s="18">
        <v>149</v>
      </c>
      <c r="AJ394" s="18">
        <v>85</v>
      </c>
      <c r="AK394" s="23">
        <v>4.8517265046268907</v>
      </c>
      <c r="AL394" s="23">
        <v>5.6865974007511051</v>
      </c>
      <c r="AM394" s="23">
        <v>5.7698648203099241</v>
      </c>
      <c r="AN394" s="23">
        <v>7.4898477454387997</v>
      </c>
      <c r="AO394" s="23">
        <v>8.8528562109775422</v>
      </c>
      <c r="AP394" s="23">
        <v>15.175034172786878</v>
      </c>
      <c r="AQ394" s="23">
        <v>22.463367431573129</v>
      </c>
      <c r="AR394" s="23">
        <v>22.308471528244116</v>
      </c>
      <c r="AS394" s="23">
        <v>20.635668304062087</v>
      </c>
      <c r="AT394" s="23">
        <v>24.035000276900927</v>
      </c>
      <c r="AU394" s="23">
        <v>17.523876281433452</v>
      </c>
      <c r="AV394" s="23">
        <v>19.009961219679109</v>
      </c>
      <c r="AW394" s="23">
        <v>15.980477902670252</v>
      </c>
      <c r="AX394" s="23">
        <v>13.923698134224448</v>
      </c>
      <c r="AY394" s="23">
        <v>15.820936726871171</v>
      </c>
      <c r="AZ394" s="23">
        <v>8.9117215349129797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2</v>
      </c>
      <c r="BI394" s="20">
        <v>2</v>
      </c>
      <c r="BJ394" s="20">
        <v>8</v>
      </c>
      <c r="BK394" s="20">
        <v>12</v>
      </c>
      <c r="BL394" s="20">
        <v>7</v>
      </c>
      <c r="BM394" s="20">
        <v>6</v>
      </c>
      <c r="BN394" s="20">
        <v>10</v>
      </c>
      <c r="BO394" s="20">
        <v>1</v>
      </c>
      <c r="BP394" s="20">
        <v>4</v>
      </c>
      <c r="BQ394" s="20">
        <v>7</v>
      </c>
      <c r="BR394" s="20">
        <v>9</v>
      </c>
      <c r="BS394" s="20">
        <v>7</v>
      </c>
      <c r="BT394" s="20">
        <v>6</v>
      </c>
      <c r="BU394" s="20">
        <v>4</v>
      </c>
      <c r="BV394" s="16">
        <v>6318</v>
      </c>
      <c r="BW394" s="16">
        <v>5967</v>
      </c>
      <c r="BX394" s="16">
        <v>7892</v>
      </c>
      <c r="BY394" s="16">
        <v>8891</v>
      </c>
      <c r="BZ394" s="16">
        <v>7373</v>
      </c>
      <c r="CA394" s="16">
        <v>13649</v>
      </c>
      <c r="CB394" s="16">
        <v>5510</v>
      </c>
      <c r="CC394" s="16">
        <v>5662</v>
      </c>
      <c r="CD394" s="16">
        <v>7230</v>
      </c>
      <c r="CE394" s="16">
        <v>8656</v>
      </c>
      <c r="CF394" s="16">
        <v>7105</v>
      </c>
      <c r="CG394" s="16">
        <v>11127</v>
      </c>
      <c r="CH394" s="21">
        <v>6</v>
      </c>
      <c r="CI394" s="21">
        <v>15</v>
      </c>
      <c r="CJ394" s="21">
        <v>21</v>
      </c>
      <c r="CK394" s="21">
        <v>14</v>
      </c>
      <c r="CL394" s="21">
        <v>12</v>
      </c>
      <c r="CM394" s="21">
        <v>14</v>
      </c>
      <c r="CN394" s="21">
        <v>3</v>
      </c>
      <c r="CO394" s="21">
        <v>47</v>
      </c>
      <c r="CP394" s="21">
        <v>38</v>
      </c>
      <c r="CQ394" s="21">
        <v>0</v>
      </c>
      <c r="CR394" s="21">
        <v>11828</v>
      </c>
      <c r="CS394" s="21">
        <v>11629</v>
      </c>
      <c r="CT394" s="21">
        <v>15122</v>
      </c>
      <c r="CU394" s="21">
        <v>17547</v>
      </c>
      <c r="CV394" s="21">
        <v>14478</v>
      </c>
      <c r="CW394" s="21">
        <v>24776</v>
      </c>
      <c r="CX394" s="21">
        <v>50090</v>
      </c>
      <c r="CY394" s="21">
        <v>45290</v>
      </c>
      <c r="CZ394" s="19">
        <v>337</v>
      </c>
      <c r="DA394" t="s">
        <v>8315</v>
      </c>
      <c r="DB394" t="s">
        <v>8481</v>
      </c>
      <c r="DD394">
        <v>10.377566791786267</v>
      </c>
      <c r="DE394">
        <v>7.5863445797564379</v>
      </c>
      <c r="DF394">
        <v>-2.7912222120298287</v>
      </c>
    </row>
    <row r="395" spans="1:110" x14ac:dyDescent="0.25">
      <c r="A395" t="s">
        <v>2093</v>
      </c>
      <c r="B395" t="s">
        <v>2962</v>
      </c>
      <c r="C395" t="s">
        <v>58</v>
      </c>
      <c r="D395" t="s">
        <v>278</v>
      </c>
      <c r="E395" s="17">
        <v>104001</v>
      </c>
      <c r="F395" s="17">
        <v>103645</v>
      </c>
      <c r="G395" s="17">
        <v>103604</v>
      </c>
      <c r="H395" s="17">
        <v>103936</v>
      </c>
      <c r="I395" s="17">
        <v>104481</v>
      </c>
      <c r="J395" s="17">
        <v>105621</v>
      </c>
      <c r="K395" s="17">
        <v>106919</v>
      </c>
      <c r="L395" s="17">
        <v>108330</v>
      </c>
      <c r="M395" s="17">
        <v>109921</v>
      </c>
      <c r="N395" s="17">
        <v>110799</v>
      </c>
      <c r="O395" s="17">
        <v>111790</v>
      </c>
      <c r="P395" s="17">
        <v>112520</v>
      </c>
      <c r="Q395" s="17">
        <v>112904</v>
      </c>
      <c r="R395" s="17">
        <v>113296</v>
      </c>
      <c r="S395" s="17">
        <v>114003</v>
      </c>
      <c r="T395" s="17">
        <v>113962</v>
      </c>
      <c r="U395" s="18">
        <v>42</v>
      </c>
      <c r="V395" s="18">
        <v>56</v>
      </c>
      <c r="W395" s="18">
        <v>50</v>
      </c>
      <c r="X395" s="18">
        <v>83</v>
      </c>
      <c r="Y395" s="18">
        <v>122</v>
      </c>
      <c r="Z395" s="18">
        <v>160</v>
      </c>
      <c r="AA395" s="18">
        <v>270</v>
      </c>
      <c r="AB395" s="18">
        <v>230</v>
      </c>
      <c r="AC395" s="18">
        <v>214</v>
      </c>
      <c r="AD395" s="18">
        <v>219</v>
      </c>
      <c r="AE395" s="18">
        <v>228</v>
      </c>
      <c r="AF395" s="18">
        <v>155</v>
      </c>
      <c r="AG395" s="18">
        <v>160</v>
      </c>
      <c r="AH395" s="18">
        <v>158</v>
      </c>
      <c r="AI395" s="18">
        <v>150</v>
      </c>
      <c r="AJ395" s="18">
        <v>125</v>
      </c>
      <c r="AK395" s="23">
        <v>4.0384227074739671</v>
      </c>
      <c r="AL395" s="23">
        <v>5.4030585170534033</v>
      </c>
      <c r="AM395" s="23">
        <v>4.8260684915640324</v>
      </c>
      <c r="AN395" s="23">
        <v>7.9856834975369457</v>
      </c>
      <c r="AO395" s="23">
        <v>11.676764196361061</v>
      </c>
      <c r="AP395" s="23">
        <v>15.148502665189687</v>
      </c>
      <c r="AQ395" s="23">
        <v>25.252761436227424</v>
      </c>
      <c r="AR395" s="23">
        <v>21.231422505307854</v>
      </c>
      <c r="AS395" s="23">
        <v>19.468527396948719</v>
      </c>
      <c r="AT395" s="23">
        <v>19.765521349470664</v>
      </c>
      <c r="AU395" s="23">
        <v>20.395384202522589</v>
      </c>
      <c r="AV395" s="23">
        <v>13.775328830430146</v>
      </c>
      <c r="AW395" s="23">
        <v>14.171331396584709</v>
      </c>
      <c r="AX395" s="23">
        <v>13.945770371416467</v>
      </c>
      <c r="AY395" s="23">
        <v>13.157548485566169</v>
      </c>
      <c r="AZ395" s="23">
        <v>10.968568470191817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1</v>
      </c>
      <c r="BI395" s="20">
        <v>1</v>
      </c>
      <c r="BJ395" s="20">
        <v>7</v>
      </c>
      <c r="BK395" s="20">
        <v>12</v>
      </c>
      <c r="BL395" s="20">
        <v>24</v>
      </c>
      <c r="BM395" s="20">
        <v>12</v>
      </c>
      <c r="BN395" s="20">
        <v>6</v>
      </c>
      <c r="BO395" s="20">
        <v>0</v>
      </c>
      <c r="BP395" s="20">
        <v>2</v>
      </c>
      <c r="BQ395" s="20">
        <v>18</v>
      </c>
      <c r="BR395" s="20">
        <v>14</v>
      </c>
      <c r="BS395" s="20">
        <v>17</v>
      </c>
      <c r="BT395" s="20">
        <v>7</v>
      </c>
      <c r="BU395" s="20">
        <v>4</v>
      </c>
      <c r="BV395" s="16">
        <v>4350</v>
      </c>
      <c r="BW395" s="16">
        <v>9018</v>
      </c>
      <c r="BX395" s="16">
        <v>10770</v>
      </c>
      <c r="BY395" s="16">
        <v>11253</v>
      </c>
      <c r="BZ395" s="16">
        <v>8277</v>
      </c>
      <c r="CA395" s="16">
        <v>14838</v>
      </c>
      <c r="CB395" s="16">
        <v>4552</v>
      </c>
      <c r="CC395" s="16">
        <v>8745</v>
      </c>
      <c r="CD395" s="16">
        <v>10636</v>
      </c>
      <c r="CE395" s="16">
        <v>11330</v>
      </c>
      <c r="CF395" s="16">
        <v>8126</v>
      </c>
      <c r="CG395" s="16">
        <v>12067</v>
      </c>
      <c r="CH395" s="21">
        <v>3</v>
      </c>
      <c r="CI395" s="21">
        <v>25</v>
      </c>
      <c r="CJ395" s="21">
        <v>26</v>
      </c>
      <c r="CK395" s="21">
        <v>41</v>
      </c>
      <c r="CL395" s="21">
        <v>19</v>
      </c>
      <c r="CM395" s="21">
        <v>10</v>
      </c>
      <c r="CN395" s="21">
        <v>1</v>
      </c>
      <c r="CO395" s="21">
        <v>63</v>
      </c>
      <c r="CP395" s="21">
        <v>62</v>
      </c>
      <c r="CQ395" s="21">
        <v>0</v>
      </c>
      <c r="CR395" s="21">
        <v>8902</v>
      </c>
      <c r="CS395" s="21">
        <v>17763</v>
      </c>
      <c r="CT395" s="21">
        <v>21406</v>
      </c>
      <c r="CU395" s="21">
        <v>22583</v>
      </c>
      <c r="CV395" s="21">
        <v>16403</v>
      </c>
      <c r="CW395" s="21">
        <v>26905</v>
      </c>
      <c r="CX395" s="21">
        <v>58506</v>
      </c>
      <c r="CY395" s="21">
        <v>55456</v>
      </c>
      <c r="CZ395" s="19">
        <v>313</v>
      </c>
      <c r="DA395" t="s">
        <v>8291</v>
      </c>
      <c r="DB395" t="s">
        <v>8481</v>
      </c>
      <c r="DD395">
        <v>11.360357761107904</v>
      </c>
      <c r="DE395">
        <v>10.597203705602844</v>
      </c>
      <c r="DF395">
        <v>-0.76315405550506021</v>
      </c>
    </row>
    <row r="396" spans="1:110" x14ac:dyDescent="0.25">
      <c r="A396" t="s">
        <v>545</v>
      </c>
      <c r="B396" t="s">
        <v>3221</v>
      </c>
      <c r="C396" t="s">
        <v>3363</v>
      </c>
      <c r="D396" t="s">
        <v>199</v>
      </c>
      <c r="E396" s="17">
        <v>241821</v>
      </c>
      <c r="F396" s="17">
        <v>241107</v>
      </c>
      <c r="G396" s="17">
        <v>242026</v>
      </c>
      <c r="H396" s="17">
        <v>243194</v>
      </c>
      <c r="I396" s="17">
        <v>243596</v>
      </c>
      <c r="J396" s="17">
        <v>244249</v>
      </c>
      <c r="K396" s="17">
        <v>245444</v>
      </c>
      <c r="L396" s="17">
        <v>246309</v>
      </c>
      <c r="M396" s="17">
        <v>247747</v>
      </c>
      <c r="N396" s="17">
        <v>249337</v>
      </c>
      <c r="O396" s="17">
        <v>251086</v>
      </c>
      <c r="P396" s="17">
        <v>252259</v>
      </c>
      <c r="Q396" s="17">
        <v>252587</v>
      </c>
      <c r="R396" s="17">
        <v>252839</v>
      </c>
      <c r="S396" s="17">
        <v>253315</v>
      </c>
      <c r="T396" s="17">
        <v>253381</v>
      </c>
      <c r="U396" s="18">
        <v>125</v>
      </c>
      <c r="V396" s="18">
        <v>143</v>
      </c>
      <c r="W396" s="18">
        <v>153</v>
      </c>
      <c r="X396" s="18">
        <v>189</v>
      </c>
      <c r="Y396" s="18">
        <v>258</v>
      </c>
      <c r="Z396" s="18">
        <v>412</v>
      </c>
      <c r="AA396" s="18">
        <v>657</v>
      </c>
      <c r="AB396" s="18">
        <v>580</v>
      </c>
      <c r="AC396" s="18">
        <v>672</v>
      </c>
      <c r="AD396" s="18">
        <v>749</v>
      </c>
      <c r="AE396" s="18">
        <v>882</v>
      </c>
      <c r="AF396" s="18">
        <v>883</v>
      </c>
      <c r="AG396" s="18">
        <v>870</v>
      </c>
      <c r="AH396" s="18">
        <v>629</v>
      </c>
      <c r="AI396" s="18">
        <v>745</v>
      </c>
      <c r="AJ396" s="18">
        <v>697</v>
      </c>
      <c r="AK396" s="23">
        <v>5.1691126907919491</v>
      </c>
      <c r="AL396" s="23">
        <v>5.930976703289411</v>
      </c>
      <c r="AM396" s="23">
        <v>6.3216348656755885</v>
      </c>
      <c r="AN396" s="23">
        <v>7.7715733118415748</v>
      </c>
      <c r="AO396" s="23">
        <v>10.59130691801179</v>
      </c>
      <c r="AP396" s="23">
        <v>16.868032213028506</v>
      </c>
      <c r="AQ396" s="23">
        <v>26.767816691383779</v>
      </c>
      <c r="AR396" s="23">
        <v>23.547657617058245</v>
      </c>
      <c r="AS396" s="23">
        <v>27.124445502871882</v>
      </c>
      <c r="AT396" s="23">
        <v>30.039665192089423</v>
      </c>
      <c r="AU396" s="23">
        <v>35.127406545964327</v>
      </c>
      <c r="AV396" s="23">
        <v>35.003706507993769</v>
      </c>
      <c r="AW396" s="23">
        <v>34.443577856342564</v>
      </c>
      <c r="AX396" s="23">
        <v>24.877491209821272</v>
      </c>
      <c r="AY396" s="23">
        <v>29.410023093776523</v>
      </c>
      <c r="AZ396" s="23">
        <v>27.507982050745714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11</v>
      </c>
      <c r="BJ396" s="20">
        <v>69</v>
      </c>
      <c r="BK396" s="20">
        <v>84</v>
      </c>
      <c r="BL396" s="20">
        <v>81</v>
      </c>
      <c r="BM396" s="20">
        <v>49</v>
      </c>
      <c r="BN396" s="20">
        <v>24</v>
      </c>
      <c r="BO396" s="20">
        <v>2</v>
      </c>
      <c r="BP396" s="20">
        <v>15</v>
      </c>
      <c r="BQ396" s="20">
        <v>97</v>
      </c>
      <c r="BR396" s="20">
        <v>108</v>
      </c>
      <c r="BS396" s="20">
        <v>89</v>
      </c>
      <c r="BT396" s="20">
        <v>49</v>
      </c>
      <c r="BU396" s="20">
        <v>19</v>
      </c>
      <c r="BV396" s="16">
        <v>11511</v>
      </c>
      <c r="BW396" s="16">
        <v>18781</v>
      </c>
      <c r="BX396" s="16">
        <v>19784</v>
      </c>
      <c r="BY396" s="16">
        <v>24502</v>
      </c>
      <c r="BZ396" s="16">
        <v>21481</v>
      </c>
      <c r="CA396" s="16">
        <v>37109</v>
      </c>
      <c r="CB396" s="16">
        <v>12161</v>
      </c>
      <c r="CC396" s="16">
        <v>17720</v>
      </c>
      <c r="CD396" s="16">
        <v>17989</v>
      </c>
      <c r="CE396" s="16">
        <v>22610</v>
      </c>
      <c r="CF396" s="16">
        <v>19835</v>
      </c>
      <c r="CG396" s="16">
        <v>29898</v>
      </c>
      <c r="CH396" s="21">
        <v>26</v>
      </c>
      <c r="CI396" s="21">
        <v>166</v>
      </c>
      <c r="CJ396" s="21">
        <v>192</v>
      </c>
      <c r="CK396" s="21">
        <v>170</v>
      </c>
      <c r="CL396" s="21">
        <v>98</v>
      </c>
      <c r="CM396" s="21">
        <v>43</v>
      </c>
      <c r="CN396" s="21">
        <v>2</v>
      </c>
      <c r="CO396" s="21">
        <v>318</v>
      </c>
      <c r="CP396" s="21">
        <v>379</v>
      </c>
      <c r="CQ396" s="21">
        <v>0</v>
      </c>
      <c r="CR396" s="21">
        <v>23672</v>
      </c>
      <c r="CS396" s="21">
        <v>36501</v>
      </c>
      <c r="CT396" s="21">
        <v>37773</v>
      </c>
      <c r="CU396" s="21">
        <v>47112</v>
      </c>
      <c r="CV396" s="21">
        <v>41316</v>
      </c>
      <c r="CW396" s="21">
        <v>67007</v>
      </c>
      <c r="CX396" s="21">
        <v>133168</v>
      </c>
      <c r="CY396" s="21">
        <v>120213</v>
      </c>
      <c r="CZ396" s="19">
        <v>18</v>
      </c>
      <c r="DA396" t="s">
        <v>1337</v>
      </c>
      <c r="DB396" t="s">
        <v>8480</v>
      </c>
      <c r="DD396">
        <v>26.45304584362756</v>
      </c>
      <c r="DE396">
        <v>28.460290760543071</v>
      </c>
      <c r="DF396">
        <v>2.0072449169155107</v>
      </c>
    </row>
    <row r="397" spans="1:110" x14ac:dyDescent="0.25">
      <c r="A397" t="s">
        <v>1106</v>
      </c>
      <c r="B397" t="s">
        <v>3181</v>
      </c>
      <c r="C397" t="s">
        <v>642</v>
      </c>
      <c r="D397" t="s">
        <v>278</v>
      </c>
      <c r="E397" s="17">
        <v>68778</v>
      </c>
      <c r="F397" s="17">
        <v>69300</v>
      </c>
      <c r="G397" s="17">
        <v>68884</v>
      </c>
      <c r="H397" s="17">
        <v>69107</v>
      </c>
      <c r="I397" s="17">
        <v>69369</v>
      </c>
      <c r="J397" s="17">
        <v>70502</v>
      </c>
      <c r="K397" s="17">
        <v>72068</v>
      </c>
      <c r="L397" s="17">
        <v>73344</v>
      </c>
      <c r="M397" s="17">
        <v>74262</v>
      </c>
      <c r="N397" s="17">
        <v>75118</v>
      </c>
      <c r="O397" s="17">
        <v>76225</v>
      </c>
      <c r="P397" s="17">
        <v>77198</v>
      </c>
      <c r="Q397" s="17">
        <v>76713</v>
      </c>
      <c r="R397" s="17">
        <v>76595</v>
      </c>
      <c r="S397" s="17">
        <v>76412</v>
      </c>
      <c r="T397" s="17">
        <v>76048</v>
      </c>
      <c r="U397" s="18">
        <v>22</v>
      </c>
      <c r="V397" s="18">
        <v>28</v>
      </c>
      <c r="W397" s="18">
        <v>38</v>
      </c>
      <c r="X397" s="18">
        <v>61</v>
      </c>
      <c r="Y397" s="18">
        <v>31</v>
      </c>
      <c r="Z397" s="18">
        <v>82</v>
      </c>
      <c r="AA397" s="18">
        <v>181</v>
      </c>
      <c r="AB397" s="18">
        <v>150</v>
      </c>
      <c r="AC397" s="18">
        <v>140</v>
      </c>
      <c r="AD397" s="18">
        <v>141</v>
      </c>
      <c r="AE397" s="18">
        <v>193</v>
      </c>
      <c r="AF397" s="18">
        <v>136</v>
      </c>
      <c r="AG397" s="18">
        <v>127</v>
      </c>
      <c r="AH397" s="18">
        <v>113</v>
      </c>
      <c r="AI397" s="18">
        <v>121</v>
      </c>
      <c r="AJ397" s="18">
        <v>110</v>
      </c>
      <c r="AK397" s="23">
        <v>3.1986972578440782</v>
      </c>
      <c r="AL397" s="23">
        <v>4.0404040404040407</v>
      </c>
      <c r="AM397" s="23">
        <v>5.5165205272632249</v>
      </c>
      <c r="AN397" s="23">
        <v>8.8268916318173272</v>
      </c>
      <c r="AO397" s="23">
        <v>4.4688549640329258</v>
      </c>
      <c r="AP397" s="23">
        <v>11.630875719837734</v>
      </c>
      <c r="AQ397" s="23">
        <v>25.115169007048898</v>
      </c>
      <c r="AR397" s="23">
        <v>20.451570680628272</v>
      </c>
      <c r="AS397" s="23">
        <v>18.852172039535699</v>
      </c>
      <c r="AT397" s="23">
        <v>18.770467797332195</v>
      </c>
      <c r="AU397" s="23">
        <v>25.319776976057724</v>
      </c>
      <c r="AV397" s="23">
        <v>17.617036710795617</v>
      </c>
      <c r="AW397" s="23">
        <v>16.555212284749651</v>
      </c>
      <c r="AX397" s="23">
        <v>14.752921208956199</v>
      </c>
      <c r="AY397" s="23">
        <v>15.835209129456105</v>
      </c>
      <c r="AZ397" s="23">
        <v>14.46454870608037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3</v>
      </c>
      <c r="BJ397" s="20">
        <v>12</v>
      </c>
      <c r="BK397" s="20">
        <v>13</v>
      </c>
      <c r="BL397" s="20">
        <v>17</v>
      </c>
      <c r="BM397" s="20">
        <v>9</v>
      </c>
      <c r="BN397" s="20">
        <v>3</v>
      </c>
      <c r="BO397" s="20">
        <v>1</v>
      </c>
      <c r="BP397" s="20">
        <v>1</v>
      </c>
      <c r="BQ397" s="20">
        <v>14</v>
      </c>
      <c r="BR397" s="20">
        <v>18</v>
      </c>
      <c r="BS397" s="20">
        <v>11</v>
      </c>
      <c r="BT397" s="20">
        <v>5</v>
      </c>
      <c r="BU397" s="20">
        <v>3</v>
      </c>
      <c r="BV397" s="16">
        <v>2902</v>
      </c>
      <c r="BW397" s="16">
        <v>6368</v>
      </c>
      <c r="BX397" s="16">
        <v>7818</v>
      </c>
      <c r="BY397" s="16">
        <v>7169</v>
      </c>
      <c r="BZ397" s="16">
        <v>5433</v>
      </c>
      <c r="CA397" s="16">
        <v>8968</v>
      </c>
      <c r="CB397" s="16">
        <v>3003</v>
      </c>
      <c r="CC397" s="16">
        <v>5990</v>
      </c>
      <c r="CD397" s="16">
        <v>8070</v>
      </c>
      <c r="CE397" s="16">
        <v>7214</v>
      </c>
      <c r="CF397" s="16">
        <v>5633</v>
      </c>
      <c r="CG397" s="16">
        <v>7480</v>
      </c>
      <c r="CH397" s="21">
        <v>4</v>
      </c>
      <c r="CI397" s="21">
        <v>26</v>
      </c>
      <c r="CJ397" s="21">
        <v>31</v>
      </c>
      <c r="CK397" s="21">
        <v>28</v>
      </c>
      <c r="CL397" s="21">
        <v>14</v>
      </c>
      <c r="CM397" s="21">
        <v>6</v>
      </c>
      <c r="CN397" s="21">
        <v>1</v>
      </c>
      <c r="CO397" s="21">
        <v>57</v>
      </c>
      <c r="CP397" s="21">
        <v>53</v>
      </c>
      <c r="CQ397" s="21">
        <v>0</v>
      </c>
      <c r="CR397" s="21">
        <v>5905</v>
      </c>
      <c r="CS397" s="21">
        <v>12358</v>
      </c>
      <c r="CT397" s="21">
        <v>15888</v>
      </c>
      <c r="CU397" s="21">
        <v>14383</v>
      </c>
      <c r="CV397" s="21">
        <v>11066</v>
      </c>
      <c r="CW397" s="21">
        <v>16448</v>
      </c>
      <c r="CX397" s="21">
        <v>38658</v>
      </c>
      <c r="CY397" s="21">
        <v>37390</v>
      </c>
      <c r="CZ397" s="19">
        <v>238</v>
      </c>
      <c r="DA397" t="s">
        <v>8216</v>
      </c>
      <c r="DB397" t="s">
        <v>9</v>
      </c>
      <c r="DD397">
        <v>15.244717838994385</v>
      </c>
      <c r="DE397">
        <v>13.709969475917015</v>
      </c>
      <c r="DF397">
        <v>-1.5347483630773695</v>
      </c>
    </row>
    <row r="398" spans="1:110" x14ac:dyDescent="0.25">
      <c r="A398" t="s">
        <v>2091</v>
      </c>
      <c r="B398" t="s">
        <v>2963</v>
      </c>
      <c r="C398" t="s">
        <v>58</v>
      </c>
      <c r="D398" t="s">
        <v>278</v>
      </c>
      <c r="E398" s="17">
        <v>113972</v>
      </c>
      <c r="F398" s="17">
        <v>115063</v>
      </c>
      <c r="G398" s="17">
        <v>114903</v>
      </c>
      <c r="H398" s="17">
        <v>114821</v>
      </c>
      <c r="I398" s="17">
        <v>115030</v>
      </c>
      <c r="J398" s="17">
        <v>115555</v>
      </c>
      <c r="K398" s="17">
        <v>116542</v>
      </c>
      <c r="L398" s="17">
        <v>117783</v>
      </c>
      <c r="M398" s="17">
        <v>118687</v>
      </c>
      <c r="N398" s="17">
        <v>119252</v>
      </c>
      <c r="O398" s="17">
        <v>119416</v>
      </c>
      <c r="P398" s="17">
        <v>119367</v>
      </c>
      <c r="Q398" s="17">
        <v>120682</v>
      </c>
      <c r="R398" s="17">
        <v>121369</v>
      </c>
      <c r="S398" s="17">
        <v>122233</v>
      </c>
      <c r="T398" s="17">
        <v>123117</v>
      </c>
      <c r="U398" s="18">
        <v>30</v>
      </c>
      <c r="V398" s="18">
        <v>35</v>
      </c>
      <c r="W398" s="18">
        <v>52</v>
      </c>
      <c r="X398" s="18">
        <v>61</v>
      </c>
      <c r="Y398" s="18">
        <v>92</v>
      </c>
      <c r="Z398" s="18">
        <v>173</v>
      </c>
      <c r="AA398" s="18">
        <v>204</v>
      </c>
      <c r="AB398" s="18">
        <v>185</v>
      </c>
      <c r="AC398" s="18">
        <v>164</v>
      </c>
      <c r="AD398" s="18">
        <v>205</v>
      </c>
      <c r="AE398" s="18">
        <v>194</v>
      </c>
      <c r="AF398" s="18">
        <v>146</v>
      </c>
      <c r="AG398" s="18">
        <v>125</v>
      </c>
      <c r="AH398" s="18">
        <v>134</v>
      </c>
      <c r="AI398" s="18">
        <v>107</v>
      </c>
      <c r="AJ398" s="18">
        <v>91</v>
      </c>
      <c r="AK398" s="23">
        <v>2.6322254588846383</v>
      </c>
      <c r="AL398" s="23">
        <v>3.0418118769717459</v>
      </c>
      <c r="AM398" s="23">
        <v>4.5255563388249218</v>
      </c>
      <c r="AN398" s="23">
        <v>5.3126170299858035</v>
      </c>
      <c r="AO398" s="23">
        <v>7.9979135877597152</v>
      </c>
      <c r="AP398" s="23">
        <v>14.971225823201074</v>
      </c>
      <c r="AQ398" s="23">
        <v>17.504419007739699</v>
      </c>
      <c r="AR398" s="23">
        <v>15.706850733976891</v>
      </c>
      <c r="AS398" s="23">
        <v>13.817857052583685</v>
      </c>
      <c r="AT398" s="23">
        <v>17.190487371280984</v>
      </c>
      <c r="AU398" s="23">
        <v>16.24572921551551</v>
      </c>
      <c r="AV398" s="23">
        <v>12.231186173733109</v>
      </c>
      <c r="AW398" s="23">
        <v>10.357799837589699</v>
      </c>
      <c r="AX398" s="23">
        <v>11.040710560357258</v>
      </c>
      <c r="AY398" s="23">
        <v>8.7537735308795508</v>
      </c>
      <c r="AZ398" s="23">
        <v>7.3913431938724949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1</v>
      </c>
      <c r="BI398" s="20">
        <v>2</v>
      </c>
      <c r="BJ398" s="20">
        <v>11</v>
      </c>
      <c r="BK398" s="20">
        <v>7</v>
      </c>
      <c r="BL398" s="20">
        <v>8</v>
      </c>
      <c r="BM398" s="20">
        <v>8</v>
      </c>
      <c r="BN398" s="20">
        <v>4</v>
      </c>
      <c r="BO398" s="20">
        <v>0</v>
      </c>
      <c r="BP398" s="20">
        <v>2</v>
      </c>
      <c r="BQ398" s="20">
        <v>13</v>
      </c>
      <c r="BR398" s="20">
        <v>12</v>
      </c>
      <c r="BS398" s="20">
        <v>10</v>
      </c>
      <c r="BT398" s="20">
        <v>10</v>
      </c>
      <c r="BU398" s="20">
        <v>3</v>
      </c>
      <c r="BV398" s="16">
        <v>5030</v>
      </c>
      <c r="BW398" s="16">
        <v>9000</v>
      </c>
      <c r="BX398" s="16">
        <v>12227</v>
      </c>
      <c r="BY398" s="16">
        <v>12629</v>
      </c>
      <c r="BZ398" s="16">
        <v>9257</v>
      </c>
      <c r="CA398" s="16">
        <v>15102</v>
      </c>
      <c r="CB398" s="16">
        <v>5529</v>
      </c>
      <c r="CC398" s="16">
        <v>8402</v>
      </c>
      <c r="CD398" s="16">
        <v>11518</v>
      </c>
      <c r="CE398" s="16">
        <v>12414</v>
      </c>
      <c r="CF398" s="16">
        <v>9438</v>
      </c>
      <c r="CG398" s="16">
        <v>12571</v>
      </c>
      <c r="CH398" s="21">
        <v>4</v>
      </c>
      <c r="CI398" s="21">
        <v>24</v>
      </c>
      <c r="CJ398" s="21">
        <v>19</v>
      </c>
      <c r="CK398" s="21">
        <v>18</v>
      </c>
      <c r="CL398" s="21">
        <v>18</v>
      </c>
      <c r="CM398" s="21">
        <v>7</v>
      </c>
      <c r="CN398" s="21">
        <v>1</v>
      </c>
      <c r="CO398" s="21">
        <v>41</v>
      </c>
      <c r="CP398" s="21">
        <v>50</v>
      </c>
      <c r="CQ398" s="21">
        <v>0</v>
      </c>
      <c r="CR398" s="21">
        <v>10559</v>
      </c>
      <c r="CS398" s="21">
        <v>17402</v>
      </c>
      <c r="CT398" s="21">
        <v>23745</v>
      </c>
      <c r="CU398" s="21">
        <v>25043</v>
      </c>
      <c r="CV398" s="21">
        <v>18695</v>
      </c>
      <c r="CW398" s="21">
        <v>27673</v>
      </c>
      <c r="CX398" s="21">
        <v>63245</v>
      </c>
      <c r="CY398" s="21">
        <v>59872</v>
      </c>
      <c r="CZ398" s="19">
        <v>346</v>
      </c>
      <c r="DA398" t="s">
        <v>8324</v>
      </c>
      <c r="DB398" t="s">
        <v>8481</v>
      </c>
      <c r="DD398">
        <v>6.847942276857296</v>
      </c>
      <c r="DE398">
        <v>7.905763301446755</v>
      </c>
      <c r="DF398">
        <v>1.057821024589459</v>
      </c>
    </row>
    <row r="399" spans="1:110" x14ac:dyDescent="0.25">
      <c r="A399" t="s">
        <v>901</v>
      </c>
      <c r="B399" t="s">
        <v>3236</v>
      </c>
      <c r="C399" t="s">
        <v>3366</v>
      </c>
      <c r="D399" t="s">
        <v>70</v>
      </c>
      <c r="E399" s="17">
        <v>182850</v>
      </c>
      <c r="F399" s="17">
        <v>182381</v>
      </c>
      <c r="G399" s="17">
        <v>183617</v>
      </c>
      <c r="H399" s="17">
        <v>184458</v>
      </c>
      <c r="I399" s="17">
        <v>185409</v>
      </c>
      <c r="J399" s="17">
        <v>186374</v>
      </c>
      <c r="K399" s="17">
        <v>187720</v>
      </c>
      <c r="L399" s="17">
        <v>188602</v>
      </c>
      <c r="M399" s="17">
        <v>189627</v>
      </c>
      <c r="N399" s="17">
        <v>190458</v>
      </c>
      <c r="O399" s="17">
        <v>191891</v>
      </c>
      <c r="P399" s="17">
        <v>193687</v>
      </c>
      <c r="Q399" s="17">
        <v>194617</v>
      </c>
      <c r="R399" s="17">
        <v>194708</v>
      </c>
      <c r="S399" s="17">
        <v>195329</v>
      </c>
      <c r="T399" s="17">
        <v>196239</v>
      </c>
      <c r="U399" s="18">
        <v>107</v>
      </c>
      <c r="V399" s="18">
        <v>134</v>
      </c>
      <c r="W399" s="18">
        <v>97</v>
      </c>
      <c r="X399" s="18">
        <v>129</v>
      </c>
      <c r="Y399" s="18">
        <v>243</v>
      </c>
      <c r="Z399" s="18">
        <v>329</v>
      </c>
      <c r="AA399" s="18">
        <v>538</v>
      </c>
      <c r="AB399" s="18">
        <v>486</v>
      </c>
      <c r="AC399" s="18">
        <v>524</v>
      </c>
      <c r="AD399" s="18">
        <v>662</v>
      </c>
      <c r="AE399" s="18">
        <v>677</v>
      </c>
      <c r="AF399" s="18">
        <v>592</v>
      </c>
      <c r="AG399" s="18">
        <v>488</v>
      </c>
      <c r="AH399" s="18">
        <v>456</v>
      </c>
      <c r="AI399" s="18">
        <v>487</v>
      </c>
      <c r="AJ399" s="18">
        <v>383</v>
      </c>
      <c r="AK399" s="23">
        <v>5.8517910855892801</v>
      </c>
      <c r="AL399" s="23">
        <v>7.3472565672959353</v>
      </c>
      <c r="AM399" s="23">
        <v>5.2827352587178753</v>
      </c>
      <c r="AN399" s="23">
        <v>6.9934619262921638</v>
      </c>
      <c r="AO399" s="23">
        <v>13.106159895150721</v>
      </c>
      <c r="AP399" s="23">
        <v>17.652676875529849</v>
      </c>
      <c r="AQ399" s="23">
        <v>28.659705945024506</v>
      </c>
      <c r="AR399" s="23">
        <v>25.768549644224347</v>
      </c>
      <c r="AS399" s="23">
        <v>27.633195694705925</v>
      </c>
      <c r="AT399" s="23">
        <v>34.758319419504566</v>
      </c>
      <c r="AU399" s="23">
        <v>35.280445669677057</v>
      </c>
      <c r="AV399" s="23">
        <v>30.564777192067616</v>
      </c>
      <c r="AW399" s="23">
        <v>25.07489068272556</v>
      </c>
      <c r="AX399" s="23">
        <v>23.419684861433531</v>
      </c>
      <c r="AY399" s="23">
        <v>24.932293719826546</v>
      </c>
      <c r="AZ399" s="23">
        <v>19.517017514357491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7</v>
      </c>
      <c r="BJ399" s="20">
        <v>25</v>
      </c>
      <c r="BK399" s="20">
        <v>58</v>
      </c>
      <c r="BL399" s="20">
        <v>49</v>
      </c>
      <c r="BM399" s="20">
        <v>20</v>
      </c>
      <c r="BN399" s="20">
        <v>14</v>
      </c>
      <c r="BO399" s="20">
        <v>0</v>
      </c>
      <c r="BP399" s="20">
        <v>5</v>
      </c>
      <c r="BQ399" s="20">
        <v>52</v>
      </c>
      <c r="BR399" s="20">
        <v>55</v>
      </c>
      <c r="BS399" s="20">
        <v>59</v>
      </c>
      <c r="BT399" s="20">
        <v>28</v>
      </c>
      <c r="BU399" s="20">
        <v>11</v>
      </c>
      <c r="BV399" s="16">
        <v>11554</v>
      </c>
      <c r="BW399" s="16">
        <v>18027</v>
      </c>
      <c r="BX399" s="16">
        <v>16111</v>
      </c>
      <c r="BY399" s="16">
        <v>17549</v>
      </c>
      <c r="BZ399" s="16">
        <v>13484</v>
      </c>
      <c r="CA399" s="16">
        <v>23508</v>
      </c>
      <c r="CB399" s="16">
        <v>12097</v>
      </c>
      <c r="CC399" s="16">
        <v>17903</v>
      </c>
      <c r="CD399" s="16">
        <v>16698</v>
      </c>
      <c r="CE399" s="16">
        <v>16874</v>
      </c>
      <c r="CF399" s="16">
        <v>13254</v>
      </c>
      <c r="CG399" s="16">
        <v>19180</v>
      </c>
      <c r="CH399" s="21">
        <v>12</v>
      </c>
      <c r="CI399" s="21">
        <v>77</v>
      </c>
      <c r="CJ399" s="21">
        <v>113</v>
      </c>
      <c r="CK399" s="21">
        <v>108</v>
      </c>
      <c r="CL399" s="21">
        <v>48</v>
      </c>
      <c r="CM399" s="21">
        <v>25</v>
      </c>
      <c r="CN399" s="21">
        <v>0</v>
      </c>
      <c r="CO399" s="21">
        <v>173</v>
      </c>
      <c r="CP399" s="21">
        <v>210</v>
      </c>
      <c r="CQ399" s="21">
        <v>0</v>
      </c>
      <c r="CR399" s="21">
        <v>23651</v>
      </c>
      <c r="CS399" s="21">
        <v>35930</v>
      </c>
      <c r="CT399" s="21">
        <v>32809</v>
      </c>
      <c r="CU399" s="21">
        <v>34423</v>
      </c>
      <c r="CV399" s="21">
        <v>26738</v>
      </c>
      <c r="CW399" s="21">
        <v>42688</v>
      </c>
      <c r="CX399" s="21">
        <v>100233</v>
      </c>
      <c r="CY399" s="21">
        <v>96006</v>
      </c>
      <c r="CZ399" s="19">
        <v>117</v>
      </c>
      <c r="DA399" t="s">
        <v>8095</v>
      </c>
      <c r="DB399" t="s">
        <v>9</v>
      </c>
      <c r="DD399">
        <v>18.019707101639479</v>
      </c>
      <c r="DE399">
        <v>20.951183741881415</v>
      </c>
      <c r="DF399">
        <v>2.9314766402419359</v>
      </c>
    </row>
    <row r="400" spans="1:110" x14ac:dyDescent="0.25">
      <c r="A400" t="s">
        <v>2826</v>
      </c>
      <c r="B400" t="s">
        <v>3200</v>
      </c>
      <c r="C400" t="s">
        <v>76</v>
      </c>
      <c r="D400" t="s">
        <v>70</v>
      </c>
      <c r="E400" s="17">
        <v>71897</v>
      </c>
      <c r="F400" s="17">
        <v>72308</v>
      </c>
      <c r="G400" s="17">
        <v>72457</v>
      </c>
      <c r="H400" s="17">
        <v>72983</v>
      </c>
      <c r="I400" s="17">
        <v>73079</v>
      </c>
      <c r="J400" s="17">
        <v>73574</v>
      </c>
      <c r="K400" s="17">
        <v>74109</v>
      </c>
      <c r="L400" s="17">
        <v>74641</v>
      </c>
      <c r="M400" s="17">
        <v>75560</v>
      </c>
      <c r="N400" s="17">
        <v>76374</v>
      </c>
      <c r="O400" s="17">
        <v>76936</v>
      </c>
      <c r="P400" s="17">
        <v>77900</v>
      </c>
      <c r="Q400" s="17">
        <v>78770</v>
      </c>
      <c r="R400" s="17">
        <v>79397</v>
      </c>
      <c r="S400" s="17">
        <v>79819</v>
      </c>
      <c r="T400" s="17">
        <v>80268</v>
      </c>
      <c r="U400" s="18">
        <v>76</v>
      </c>
      <c r="V400" s="18">
        <v>61</v>
      </c>
      <c r="W400" s="18">
        <v>48</v>
      </c>
      <c r="X400" s="18">
        <v>74</v>
      </c>
      <c r="Y400" s="18">
        <v>104</v>
      </c>
      <c r="Z400" s="18">
        <v>155</v>
      </c>
      <c r="AA400" s="18">
        <v>256</v>
      </c>
      <c r="AB400" s="18">
        <v>274</v>
      </c>
      <c r="AC400" s="18">
        <v>255</v>
      </c>
      <c r="AD400" s="18">
        <v>289</v>
      </c>
      <c r="AE400" s="18">
        <v>297</v>
      </c>
      <c r="AF400" s="18">
        <v>220</v>
      </c>
      <c r="AG400" s="18">
        <v>173</v>
      </c>
      <c r="AH400" s="18">
        <v>148</v>
      </c>
      <c r="AI400" s="18">
        <v>174</v>
      </c>
      <c r="AJ400" s="18">
        <v>145</v>
      </c>
      <c r="AK400" s="23">
        <v>10.570677496974838</v>
      </c>
      <c r="AL400" s="23">
        <v>8.4361343143220662</v>
      </c>
      <c r="AM400" s="23">
        <v>6.6246187393902591</v>
      </c>
      <c r="AN400" s="23">
        <v>10.139347519285314</v>
      </c>
      <c r="AO400" s="23">
        <v>14.231174482409449</v>
      </c>
      <c r="AP400" s="23">
        <v>21.067224834860138</v>
      </c>
      <c r="AQ400" s="23">
        <v>34.543712639490479</v>
      </c>
      <c r="AR400" s="23">
        <v>36.709047306440162</v>
      </c>
      <c r="AS400" s="23">
        <v>33.748014822657495</v>
      </c>
      <c r="AT400" s="23">
        <v>37.840102652735226</v>
      </c>
      <c r="AU400" s="23">
        <v>38.603514609545599</v>
      </c>
      <c r="AV400" s="23">
        <v>28.241335044929397</v>
      </c>
      <c r="AW400" s="23">
        <v>21.962676145740765</v>
      </c>
      <c r="AX400" s="23">
        <v>18.640502789777951</v>
      </c>
      <c r="AY400" s="23">
        <v>21.799320963680326</v>
      </c>
      <c r="AZ400" s="23">
        <v>18.064483978671451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2</v>
      </c>
      <c r="BI400" s="20">
        <v>3</v>
      </c>
      <c r="BJ400" s="20">
        <v>12</v>
      </c>
      <c r="BK400" s="20">
        <v>17</v>
      </c>
      <c r="BL400" s="20">
        <v>25</v>
      </c>
      <c r="BM400" s="20">
        <v>5</v>
      </c>
      <c r="BN400" s="20">
        <v>5</v>
      </c>
      <c r="BO400" s="20">
        <v>0</v>
      </c>
      <c r="BP400" s="20">
        <v>3</v>
      </c>
      <c r="BQ400" s="20">
        <v>23</v>
      </c>
      <c r="BR400" s="20">
        <v>17</v>
      </c>
      <c r="BS400" s="20">
        <v>19</v>
      </c>
      <c r="BT400" s="20">
        <v>13</v>
      </c>
      <c r="BU400" s="20">
        <v>1</v>
      </c>
      <c r="BV400" s="16">
        <v>5856</v>
      </c>
      <c r="BW400" s="16">
        <v>7121</v>
      </c>
      <c r="BX400" s="16">
        <v>6665</v>
      </c>
      <c r="BY400" s="16">
        <v>6919</v>
      </c>
      <c r="BZ400" s="16">
        <v>5373</v>
      </c>
      <c r="CA400" s="16">
        <v>9066</v>
      </c>
      <c r="CB400" s="16">
        <v>5713</v>
      </c>
      <c r="CC400" s="16">
        <v>6967</v>
      </c>
      <c r="CD400" s="16">
        <v>6663</v>
      </c>
      <c r="CE400" s="16">
        <v>7172</v>
      </c>
      <c r="CF400" s="16">
        <v>5374</v>
      </c>
      <c r="CG400" s="16">
        <v>7379</v>
      </c>
      <c r="CH400" s="21">
        <v>6</v>
      </c>
      <c r="CI400" s="21">
        <v>35</v>
      </c>
      <c r="CJ400" s="21">
        <v>34</v>
      </c>
      <c r="CK400" s="21">
        <v>44</v>
      </c>
      <c r="CL400" s="21">
        <v>18</v>
      </c>
      <c r="CM400" s="21">
        <v>6</v>
      </c>
      <c r="CN400" s="21">
        <v>2</v>
      </c>
      <c r="CO400" s="21">
        <v>69</v>
      </c>
      <c r="CP400" s="21">
        <v>76</v>
      </c>
      <c r="CQ400" s="21">
        <v>0</v>
      </c>
      <c r="CR400" s="21">
        <v>11569</v>
      </c>
      <c r="CS400" s="21">
        <v>14088</v>
      </c>
      <c r="CT400" s="21">
        <v>13328</v>
      </c>
      <c r="CU400" s="21">
        <v>14091</v>
      </c>
      <c r="CV400" s="21">
        <v>10747</v>
      </c>
      <c r="CW400" s="21">
        <v>16445</v>
      </c>
      <c r="CX400" s="21">
        <v>41000</v>
      </c>
      <c r="CY400" s="21">
        <v>39268</v>
      </c>
      <c r="CZ400" s="19">
        <v>150</v>
      </c>
      <c r="DA400" t="s">
        <v>8128</v>
      </c>
      <c r="DB400" t="s">
        <v>9</v>
      </c>
      <c r="DD400">
        <v>17.571559539574206</v>
      </c>
      <c r="DE400">
        <v>18.536585365853661</v>
      </c>
      <c r="DF400">
        <v>0.96502582627945444</v>
      </c>
    </row>
    <row r="401" spans="1:110" x14ac:dyDescent="0.25">
      <c r="A401" t="s">
        <v>312</v>
      </c>
      <c r="B401" t="s">
        <v>3195</v>
      </c>
      <c r="C401" t="s">
        <v>307</v>
      </c>
      <c r="D401" t="s">
        <v>278</v>
      </c>
      <c r="E401" s="17">
        <v>77857</v>
      </c>
      <c r="F401" s="17">
        <v>77815</v>
      </c>
      <c r="G401" s="17">
        <v>78143</v>
      </c>
      <c r="H401" s="17">
        <v>78549</v>
      </c>
      <c r="I401" s="17">
        <v>79011</v>
      </c>
      <c r="J401" s="17">
        <v>79588</v>
      </c>
      <c r="K401" s="17">
        <v>80196</v>
      </c>
      <c r="L401" s="17">
        <v>80973</v>
      </c>
      <c r="M401" s="17">
        <v>81733</v>
      </c>
      <c r="N401" s="17">
        <v>82204</v>
      </c>
      <c r="O401" s="17">
        <v>82975</v>
      </c>
      <c r="P401" s="17">
        <v>84016</v>
      </c>
      <c r="Q401" s="17">
        <v>84494</v>
      </c>
      <c r="R401" s="17">
        <v>84828</v>
      </c>
      <c r="S401" s="17">
        <v>85543</v>
      </c>
      <c r="T401" s="17">
        <v>86250</v>
      </c>
      <c r="U401" s="18">
        <v>57</v>
      </c>
      <c r="V401" s="18">
        <v>68</v>
      </c>
      <c r="W401" s="18">
        <v>56</v>
      </c>
      <c r="X401" s="18">
        <v>71</v>
      </c>
      <c r="Y401" s="18">
        <v>74</v>
      </c>
      <c r="Z401" s="18">
        <v>105</v>
      </c>
      <c r="AA401" s="18">
        <v>185</v>
      </c>
      <c r="AB401" s="18">
        <v>248</v>
      </c>
      <c r="AC401" s="18">
        <v>183</v>
      </c>
      <c r="AD401" s="18">
        <v>245</v>
      </c>
      <c r="AE401" s="18">
        <v>244</v>
      </c>
      <c r="AF401" s="18">
        <v>207</v>
      </c>
      <c r="AG401" s="18">
        <v>166</v>
      </c>
      <c r="AH401" s="18">
        <v>182</v>
      </c>
      <c r="AI401" s="18">
        <v>178</v>
      </c>
      <c r="AJ401" s="18">
        <v>141</v>
      </c>
      <c r="AK401" s="23">
        <v>7.321114350668533</v>
      </c>
      <c r="AL401" s="23">
        <v>8.7386750626485892</v>
      </c>
      <c r="AM401" s="23">
        <v>7.1663488732196097</v>
      </c>
      <c r="AN401" s="23">
        <v>9.0389438439700065</v>
      </c>
      <c r="AO401" s="23">
        <v>9.3657845110174538</v>
      </c>
      <c r="AP401" s="23">
        <v>13.192943659848218</v>
      </c>
      <c r="AQ401" s="23">
        <v>23.068482218564519</v>
      </c>
      <c r="AR401" s="23">
        <v>30.627493114988948</v>
      </c>
      <c r="AS401" s="23">
        <v>22.389977120624472</v>
      </c>
      <c r="AT401" s="23">
        <v>29.803902486497009</v>
      </c>
      <c r="AU401" s="23">
        <v>29.406447725218438</v>
      </c>
      <c r="AV401" s="23">
        <v>24.638164159207772</v>
      </c>
      <c r="AW401" s="23">
        <v>19.646365422396855</v>
      </c>
      <c r="AX401" s="23">
        <v>21.455179893431414</v>
      </c>
      <c r="AY401" s="23">
        <v>20.808248483218964</v>
      </c>
      <c r="AZ401" s="23">
        <v>16.347826086956523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1</v>
      </c>
      <c r="BI401" s="20">
        <v>3</v>
      </c>
      <c r="BJ401" s="20">
        <v>9</v>
      </c>
      <c r="BK401" s="20">
        <v>22</v>
      </c>
      <c r="BL401" s="20">
        <v>23</v>
      </c>
      <c r="BM401" s="20">
        <v>7</v>
      </c>
      <c r="BN401" s="20">
        <v>7</v>
      </c>
      <c r="BO401" s="20">
        <v>1</v>
      </c>
      <c r="BP401" s="20">
        <v>5</v>
      </c>
      <c r="BQ401" s="20">
        <v>16</v>
      </c>
      <c r="BR401" s="20">
        <v>18</v>
      </c>
      <c r="BS401" s="20">
        <v>23</v>
      </c>
      <c r="BT401" s="20">
        <v>5</v>
      </c>
      <c r="BU401" s="20">
        <v>1</v>
      </c>
      <c r="BV401" s="16">
        <v>3488</v>
      </c>
      <c r="BW401" s="16">
        <v>6374</v>
      </c>
      <c r="BX401" s="16">
        <v>7400</v>
      </c>
      <c r="BY401" s="16">
        <v>8150</v>
      </c>
      <c r="BZ401" s="16">
        <v>6471</v>
      </c>
      <c r="CA401" s="16">
        <v>13588</v>
      </c>
      <c r="CB401" s="16">
        <v>3633</v>
      </c>
      <c r="CC401" s="16">
        <v>5906</v>
      </c>
      <c r="CD401" s="16">
        <v>6836</v>
      </c>
      <c r="CE401" s="16">
        <v>7938</v>
      </c>
      <c r="CF401" s="16">
        <v>6080</v>
      </c>
      <c r="CG401" s="16">
        <v>10386</v>
      </c>
      <c r="CH401" s="21">
        <v>8</v>
      </c>
      <c r="CI401" s="21">
        <v>25</v>
      </c>
      <c r="CJ401" s="21">
        <v>40</v>
      </c>
      <c r="CK401" s="21">
        <v>46</v>
      </c>
      <c r="CL401" s="21">
        <v>12</v>
      </c>
      <c r="CM401" s="21">
        <v>8</v>
      </c>
      <c r="CN401" s="21">
        <v>2</v>
      </c>
      <c r="CO401" s="21">
        <v>72</v>
      </c>
      <c r="CP401" s="21">
        <v>69</v>
      </c>
      <c r="CQ401" s="21">
        <v>0</v>
      </c>
      <c r="CR401" s="21">
        <v>7121</v>
      </c>
      <c r="CS401" s="21">
        <v>12280</v>
      </c>
      <c r="CT401" s="21">
        <v>14236</v>
      </c>
      <c r="CU401" s="21">
        <v>16088</v>
      </c>
      <c r="CV401" s="21">
        <v>12551</v>
      </c>
      <c r="CW401" s="21">
        <v>23974</v>
      </c>
      <c r="CX401" s="21">
        <v>45471</v>
      </c>
      <c r="CY401" s="21">
        <v>40779</v>
      </c>
      <c r="CZ401" s="19">
        <v>196</v>
      </c>
      <c r="DA401" t="s">
        <v>8174</v>
      </c>
      <c r="DB401" t="s">
        <v>9</v>
      </c>
      <c r="DD401">
        <v>17.656146546016334</v>
      </c>
      <c r="DE401">
        <v>15.174506828528072</v>
      </c>
      <c r="DF401">
        <v>-2.4816397174882621</v>
      </c>
    </row>
    <row r="402" spans="1:110" x14ac:dyDescent="0.25">
      <c r="A402" t="s">
        <v>1453</v>
      </c>
      <c r="B402" t="s">
        <v>3324</v>
      </c>
      <c r="C402" t="s">
        <v>491</v>
      </c>
      <c r="D402" t="s">
        <v>491</v>
      </c>
      <c r="E402" s="17">
        <v>98846</v>
      </c>
      <c r="F402" s="17">
        <v>99732</v>
      </c>
      <c r="G402" s="17">
        <v>100087</v>
      </c>
      <c r="H402" s="17">
        <v>100629</v>
      </c>
      <c r="I402" s="17">
        <v>100822</v>
      </c>
      <c r="J402" s="17">
        <v>101060</v>
      </c>
      <c r="K402" s="17">
        <v>102025</v>
      </c>
      <c r="L402" s="17">
        <v>102897</v>
      </c>
      <c r="M402" s="17">
        <v>103880</v>
      </c>
      <c r="N402" s="17">
        <v>104722</v>
      </c>
      <c r="O402" s="17">
        <v>105379</v>
      </c>
      <c r="P402" s="17">
        <v>106015</v>
      </c>
      <c r="Q402" s="17">
        <v>106615</v>
      </c>
      <c r="R402" s="17">
        <v>107020</v>
      </c>
      <c r="S402" s="17">
        <v>107275</v>
      </c>
      <c r="T402" s="17">
        <v>107164</v>
      </c>
      <c r="U402" s="18">
        <v>65</v>
      </c>
      <c r="V402" s="18">
        <v>69</v>
      </c>
      <c r="W402" s="18">
        <v>87</v>
      </c>
      <c r="X402" s="18">
        <v>84</v>
      </c>
      <c r="Y402" s="18">
        <v>78</v>
      </c>
      <c r="Z402" s="18">
        <v>142</v>
      </c>
      <c r="AA402" s="18">
        <v>232</v>
      </c>
      <c r="AB402" s="18">
        <v>250</v>
      </c>
      <c r="AC402" s="18">
        <v>298</v>
      </c>
      <c r="AD402" s="18">
        <v>377</v>
      </c>
      <c r="AE402" s="18">
        <v>417</v>
      </c>
      <c r="AF402" s="18">
        <v>306</v>
      </c>
      <c r="AG402" s="18">
        <v>308</v>
      </c>
      <c r="AH402" s="18">
        <v>296</v>
      </c>
      <c r="AI402" s="18">
        <v>296</v>
      </c>
      <c r="AJ402" s="18">
        <v>241</v>
      </c>
      <c r="AK402" s="23">
        <v>6.575885721222912</v>
      </c>
      <c r="AL402" s="23">
        <v>6.9185416917338474</v>
      </c>
      <c r="AM402" s="23">
        <v>8.692437579306004</v>
      </c>
      <c r="AN402" s="23">
        <v>8.3474942610976957</v>
      </c>
      <c r="AO402" s="23">
        <v>7.7364067366249429</v>
      </c>
      <c r="AP402" s="23">
        <v>14.051058776964179</v>
      </c>
      <c r="AQ402" s="23">
        <v>22.739524626317078</v>
      </c>
      <c r="AR402" s="23">
        <v>24.296140800995168</v>
      </c>
      <c r="AS402" s="23">
        <v>28.686946476703888</v>
      </c>
      <c r="AT402" s="23">
        <v>36.000076392735046</v>
      </c>
      <c r="AU402" s="23">
        <v>39.571451617494944</v>
      </c>
      <c r="AV402" s="23">
        <v>28.863840022638307</v>
      </c>
      <c r="AW402" s="23">
        <v>28.888993106035734</v>
      </c>
      <c r="AX402" s="23">
        <v>27.658381610913846</v>
      </c>
      <c r="AY402" s="23">
        <v>27.592635749242604</v>
      </c>
      <c r="AZ402" s="23">
        <v>22.488895524616478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3</v>
      </c>
      <c r="BJ402" s="20">
        <v>30</v>
      </c>
      <c r="BK402" s="20">
        <v>32</v>
      </c>
      <c r="BL402" s="20">
        <v>29</v>
      </c>
      <c r="BM402" s="20">
        <v>8</v>
      </c>
      <c r="BN402" s="20">
        <v>8</v>
      </c>
      <c r="BO402" s="20">
        <v>0</v>
      </c>
      <c r="BP402" s="20">
        <v>1</v>
      </c>
      <c r="BQ402" s="20">
        <v>37</v>
      </c>
      <c r="BR402" s="20">
        <v>38</v>
      </c>
      <c r="BS402" s="20">
        <v>28</v>
      </c>
      <c r="BT402" s="20">
        <v>22</v>
      </c>
      <c r="BU402" s="20">
        <v>5</v>
      </c>
      <c r="BV402" s="16">
        <v>5084</v>
      </c>
      <c r="BW402" s="16">
        <v>8818</v>
      </c>
      <c r="BX402" s="16">
        <v>8389</v>
      </c>
      <c r="BY402" s="16">
        <v>9818</v>
      </c>
      <c r="BZ402" s="16">
        <v>8390</v>
      </c>
      <c r="CA402" s="16">
        <v>13739</v>
      </c>
      <c r="CB402" s="16">
        <v>5742</v>
      </c>
      <c r="CC402" s="16">
        <v>8887</v>
      </c>
      <c r="CD402" s="16">
        <v>8667</v>
      </c>
      <c r="CE402" s="16">
        <v>9599</v>
      </c>
      <c r="CF402" s="16">
        <v>8031</v>
      </c>
      <c r="CG402" s="16">
        <v>12000</v>
      </c>
      <c r="CH402" s="21">
        <v>4</v>
      </c>
      <c r="CI402" s="21">
        <v>67</v>
      </c>
      <c r="CJ402" s="21">
        <v>70</v>
      </c>
      <c r="CK402" s="21">
        <v>57</v>
      </c>
      <c r="CL402" s="21">
        <v>30</v>
      </c>
      <c r="CM402" s="21">
        <v>13</v>
      </c>
      <c r="CN402" s="21">
        <v>0</v>
      </c>
      <c r="CO402" s="21">
        <v>110</v>
      </c>
      <c r="CP402" s="21">
        <v>131</v>
      </c>
      <c r="CQ402" s="21">
        <v>0</v>
      </c>
      <c r="CR402" s="21">
        <v>10826</v>
      </c>
      <c r="CS402" s="21">
        <v>17705</v>
      </c>
      <c r="CT402" s="21">
        <v>17056</v>
      </c>
      <c r="CU402" s="21">
        <v>19417</v>
      </c>
      <c r="CV402" s="21">
        <v>16421</v>
      </c>
      <c r="CW402" s="21">
        <v>25739</v>
      </c>
      <c r="CX402" s="21">
        <v>54238</v>
      </c>
      <c r="CY402" s="21">
        <v>52926</v>
      </c>
      <c r="CZ402" s="19">
        <v>58</v>
      </c>
      <c r="DA402" t="s">
        <v>8046</v>
      </c>
      <c r="DB402" t="s">
        <v>8480</v>
      </c>
      <c r="DD402">
        <v>20.783735782035293</v>
      </c>
      <c r="DE402">
        <v>24.152807994395072</v>
      </c>
      <c r="DF402">
        <v>3.3690722123597787</v>
      </c>
    </row>
    <row r="403" spans="1:110" x14ac:dyDescent="0.25">
      <c r="A403" t="s">
        <v>119</v>
      </c>
      <c r="B403" t="s">
        <v>3201</v>
      </c>
      <c r="C403" t="s">
        <v>76</v>
      </c>
      <c r="D403" t="s">
        <v>70</v>
      </c>
      <c r="E403" s="17">
        <v>88023</v>
      </c>
      <c r="F403" s="17">
        <v>89101</v>
      </c>
      <c r="G403" s="17">
        <v>89588</v>
      </c>
      <c r="H403" s="17">
        <v>90036</v>
      </c>
      <c r="I403" s="17">
        <v>90305</v>
      </c>
      <c r="J403" s="17">
        <v>90725</v>
      </c>
      <c r="K403" s="17">
        <v>91392</v>
      </c>
      <c r="L403" s="17">
        <v>92282</v>
      </c>
      <c r="M403" s="17">
        <v>92625</v>
      </c>
      <c r="N403" s="17">
        <v>93098</v>
      </c>
      <c r="O403" s="17">
        <v>93863</v>
      </c>
      <c r="P403" s="17">
        <v>94369</v>
      </c>
      <c r="Q403" s="17">
        <v>95042</v>
      </c>
      <c r="R403" s="17">
        <v>95976</v>
      </c>
      <c r="S403" s="17">
        <v>96834</v>
      </c>
      <c r="T403" s="17">
        <v>98275</v>
      </c>
      <c r="U403" s="18">
        <v>62</v>
      </c>
      <c r="V403" s="18">
        <v>46</v>
      </c>
      <c r="W403" s="18">
        <v>64</v>
      </c>
      <c r="X403" s="18">
        <v>69</v>
      </c>
      <c r="Y403" s="18">
        <v>114</v>
      </c>
      <c r="Z403" s="18">
        <v>146</v>
      </c>
      <c r="AA403" s="18">
        <v>219</v>
      </c>
      <c r="AB403" s="18">
        <v>244</v>
      </c>
      <c r="AC403" s="18">
        <v>255</v>
      </c>
      <c r="AD403" s="18">
        <v>327</v>
      </c>
      <c r="AE403" s="18">
        <v>320</v>
      </c>
      <c r="AF403" s="18">
        <v>255</v>
      </c>
      <c r="AG403" s="18">
        <v>236</v>
      </c>
      <c r="AH403" s="18">
        <v>229</v>
      </c>
      <c r="AI403" s="18">
        <v>197</v>
      </c>
      <c r="AJ403" s="18">
        <v>143</v>
      </c>
      <c r="AK403" s="23">
        <v>7.0436136009906507</v>
      </c>
      <c r="AL403" s="23">
        <v>5.1626805535291416</v>
      </c>
      <c r="AM403" s="23">
        <v>7.1438139036478105</v>
      </c>
      <c r="AN403" s="23">
        <v>7.6636012261761959</v>
      </c>
      <c r="AO403" s="23">
        <v>12.623885720613476</v>
      </c>
      <c r="AP403" s="23">
        <v>16.092587489666574</v>
      </c>
      <c r="AQ403" s="23">
        <v>23.962710084033613</v>
      </c>
      <c r="AR403" s="23">
        <v>26.440692659456886</v>
      </c>
      <c r="AS403" s="23">
        <v>27.530364372469634</v>
      </c>
      <c r="AT403" s="23">
        <v>35.124277642913917</v>
      </c>
      <c r="AU403" s="23">
        <v>34.092240819066085</v>
      </c>
      <c r="AV403" s="23">
        <v>27.021585478282066</v>
      </c>
      <c r="AW403" s="23">
        <v>24.831127291092361</v>
      </c>
      <c r="AX403" s="23">
        <v>23.860131699591562</v>
      </c>
      <c r="AY403" s="23">
        <v>20.34409401656443</v>
      </c>
      <c r="AZ403" s="23">
        <v>14.55100483337573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1</v>
      </c>
      <c r="BJ403" s="20">
        <v>12</v>
      </c>
      <c r="BK403" s="20">
        <v>17</v>
      </c>
      <c r="BL403" s="20">
        <v>22</v>
      </c>
      <c r="BM403" s="20">
        <v>12</v>
      </c>
      <c r="BN403" s="20">
        <v>3</v>
      </c>
      <c r="BO403" s="20">
        <v>0</v>
      </c>
      <c r="BP403" s="20">
        <v>6</v>
      </c>
      <c r="BQ403" s="20">
        <v>12</v>
      </c>
      <c r="BR403" s="20">
        <v>21</v>
      </c>
      <c r="BS403" s="20">
        <v>16</v>
      </c>
      <c r="BT403" s="20">
        <v>12</v>
      </c>
      <c r="BU403" s="20">
        <v>9</v>
      </c>
      <c r="BV403" s="16">
        <v>3717</v>
      </c>
      <c r="BW403" s="16">
        <v>5969</v>
      </c>
      <c r="BX403" s="16">
        <v>7214</v>
      </c>
      <c r="BY403" s="16">
        <v>9720</v>
      </c>
      <c r="BZ403" s="16">
        <v>8477</v>
      </c>
      <c r="CA403" s="16">
        <v>15443</v>
      </c>
      <c r="CB403" s="16">
        <v>4141</v>
      </c>
      <c r="CC403" s="16">
        <v>5768</v>
      </c>
      <c r="CD403" s="16">
        <v>6591</v>
      </c>
      <c r="CE403" s="16">
        <v>9348</v>
      </c>
      <c r="CF403" s="16">
        <v>8275</v>
      </c>
      <c r="CG403" s="16">
        <v>13612</v>
      </c>
      <c r="CH403" s="21">
        <v>7</v>
      </c>
      <c r="CI403" s="21">
        <v>24</v>
      </c>
      <c r="CJ403" s="21">
        <v>38</v>
      </c>
      <c r="CK403" s="21">
        <v>38</v>
      </c>
      <c r="CL403" s="21">
        <v>24</v>
      </c>
      <c r="CM403" s="21">
        <v>12</v>
      </c>
      <c r="CN403" s="21">
        <v>0</v>
      </c>
      <c r="CO403" s="21">
        <v>67</v>
      </c>
      <c r="CP403" s="21">
        <v>76</v>
      </c>
      <c r="CQ403" s="21">
        <v>0</v>
      </c>
      <c r="CR403" s="21">
        <v>7858</v>
      </c>
      <c r="CS403" s="21">
        <v>11737</v>
      </c>
      <c r="CT403" s="21">
        <v>13805</v>
      </c>
      <c r="CU403" s="21">
        <v>19068</v>
      </c>
      <c r="CV403" s="21">
        <v>16752</v>
      </c>
      <c r="CW403" s="21">
        <v>29055</v>
      </c>
      <c r="CX403" s="21">
        <v>50540</v>
      </c>
      <c r="CY403" s="21">
        <v>47735</v>
      </c>
      <c r="CZ403" s="19">
        <v>236</v>
      </c>
      <c r="DA403" t="s">
        <v>8214</v>
      </c>
      <c r="DB403" t="s">
        <v>9</v>
      </c>
      <c r="DD403">
        <v>14.035822771551272</v>
      </c>
      <c r="DE403">
        <v>15.037593984962406</v>
      </c>
      <c r="DF403">
        <v>1.0017712134111338</v>
      </c>
    </row>
    <row r="404" spans="1:110" x14ac:dyDescent="0.25">
      <c r="A404" t="s">
        <v>1176</v>
      </c>
      <c r="B404" t="s">
        <v>2983</v>
      </c>
      <c r="C404" t="s">
        <v>1173</v>
      </c>
      <c r="D404" t="s">
        <v>278</v>
      </c>
      <c r="E404" s="17">
        <v>123710</v>
      </c>
      <c r="F404" s="17">
        <v>123933</v>
      </c>
      <c r="G404" s="17">
        <v>124265</v>
      </c>
      <c r="H404" s="17">
        <v>124898</v>
      </c>
      <c r="I404" s="17">
        <v>125200</v>
      </c>
      <c r="J404" s="17">
        <v>126215</v>
      </c>
      <c r="K404" s="17">
        <v>127097</v>
      </c>
      <c r="L404" s="17">
        <v>128030</v>
      </c>
      <c r="M404" s="17">
        <v>129039</v>
      </c>
      <c r="N404" s="17">
        <v>129934</v>
      </c>
      <c r="O404" s="17">
        <v>131295</v>
      </c>
      <c r="P404" s="17">
        <v>132658</v>
      </c>
      <c r="Q404" s="17">
        <v>133657</v>
      </c>
      <c r="R404" s="17">
        <v>133969</v>
      </c>
      <c r="S404" s="17">
        <v>134857</v>
      </c>
      <c r="T404" s="17">
        <v>135646</v>
      </c>
      <c r="U404" s="18">
        <v>59</v>
      </c>
      <c r="V404" s="18">
        <v>57</v>
      </c>
      <c r="W404" s="18">
        <v>53</v>
      </c>
      <c r="X404" s="18">
        <v>87</v>
      </c>
      <c r="Y404" s="18">
        <v>112</v>
      </c>
      <c r="Z404" s="18">
        <v>164</v>
      </c>
      <c r="AA404" s="18">
        <v>310</v>
      </c>
      <c r="AB404" s="18">
        <v>229</v>
      </c>
      <c r="AC404" s="18">
        <v>200</v>
      </c>
      <c r="AD404" s="18">
        <v>257</v>
      </c>
      <c r="AE404" s="18">
        <v>268</v>
      </c>
      <c r="AF404" s="18">
        <v>228</v>
      </c>
      <c r="AG404" s="18">
        <v>201</v>
      </c>
      <c r="AH404" s="18">
        <v>186</v>
      </c>
      <c r="AI404" s="18">
        <v>159</v>
      </c>
      <c r="AJ404" s="18">
        <v>126</v>
      </c>
      <c r="AK404" s="23">
        <v>4.7692183331986095</v>
      </c>
      <c r="AL404" s="23">
        <v>4.599259277190094</v>
      </c>
      <c r="AM404" s="23">
        <v>4.2650786625357098</v>
      </c>
      <c r="AN404" s="23">
        <v>6.9656839981424836</v>
      </c>
      <c r="AO404" s="23">
        <v>8.9456869009584672</v>
      </c>
      <c r="AP404" s="23">
        <v>12.993701224101731</v>
      </c>
      <c r="AQ404" s="23">
        <v>24.390819610218966</v>
      </c>
      <c r="AR404" s="23">
        <v>17.886432867296726</v>
      </c>
      <c r="AS404" s="23">
        <v>15.499190167313756</v>
      </c>
      <c r="AT404" s="23">
        <v>19.779272553758059</v>
      </c>
      <c r="AU404" s="23">
        <v>20.412049202178299</v>
      </c>
      <c r="AV404" s="23">
        <v>17.187052420509882</v>
      </c>
      <c r="AW404" s="23">
        <v>15.038494055679838</v>
      </c>
      <c r="AX404" s="23">
        <v>13.883808940874383</v>
      </c>
      <c r="AY404" s="23">
        <v>11.790266726977466</v>
      </c>
      <c r="AZ404" s="23">
        <v>9.2888843017855312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2</v>
      </c>
      <c r="BI404" s="20">
        <v>0</v>
      </c>
      <c r="BJ404" s="20">
        <v>17</v>
      </c>
      <c r="BK404" s="20">
        <v>10</v>
      </c>
      <c r="BL404" s="20">
        <v>21</v>
      </c>
      <c r="BM404" s="20">
        <v>4</v>
      </c>
      <c r="BN404" s="20">
        <v>3</v>
      </c>
      <c r="BO404" s="20">
        <v>1</v>
      </c>
      <c r="BP404" s="20">
        <v>5</v>
      </c>
      <c r="BQ404" s="20">
        <v>18</v>
      </c>
      <c r="BR404" s="20">
        <v>19</v>
      </c>
      <c r="BS404" s="20">
        <v>18</v>
      </c>
      <c r="BT404" s="20">
        <v>4</v>
      </c>
      <c r="BU404" s="20">
        <v>4</v>
      </c>
      <c r="BV404" s="16">
        <v>7021</v>
      </c>
      <c r="BW404" s="16">
        <v>10931</v>
      </c>
      <c r="BX404" s="16">
        <v>12292</v>
      </c>
      <c r="BY404" s="16">
        <v>12617</v>
      </c>
      <c r="BZ404" s="16">
        <v>9971</v>
      </c>
      <c r="CA404" s="16">
        <v>16648</v>
      </c>
      <c r="CB404" s="16">
        <v>7179</v>
      </c>
      <c r="CC404" s="16">
        <v>10403</v>
      </c>
      <c r="CD404" s="16">
        <v>12115</v>
      </c>
      <c r="CE404" s="16">
        <v>12836</v>
      </c>
      <c r="CF404" s="16">
        <v>9591</v>
      </c>
      <c r="CG404" s="16">
        <v>14042</v>
      </c>
      <c r="CH404" s="21">
        <v>5</v>
      </c>
      <c r="CI404" s="21">
        <v>35</v>
      </c>
      <c r="CJ404" s="21">
        <v>29</v>
      </c>
      <c r="CK404" s="21">
        <v>39</v>
      </c>
      <c r="CL404" s="21">
        <v>8</v>
      </c>
      <c r="CM404" s="21">
        <v>7</v>
      </c>
      <c r="CN404" s="21">
        <v>3</v>
      </c>
      <c r="CO404" s="21">
        <v>57</v>
      </c>
      <c r="CP404" s="21">
        <v>69</v>
      </c>
      <c r="CQ404" s="21">
        <v>0</v>
      </c>
      <c r="CR404" s="21">
        <v>14200</v>
      </c>
      <c r="CS404" s="21">
        <v>21334</v>
      </c>
      <c r="CT404" s="21">
        <v>24407</v>
      </c>
      <c r="CU404" s="21">
        <v>25453</v>
      </c>
      <c r="CV404" s="21">
        <v>19562</v>
      </c>
      <c r="CW404" s="21">
        <v>30690</v>
      </c>
      <c r="CX404" s="21">
        <v>69480</v>
      </c>
      <c r="CY404" s="21">
        <v>66166</v>
      </c>
      <c r="CZ404" s="19">
        <v>333</v>
      </c>
      <c r="DA404" t="s">
        <v>8311</v>
      </c>
      <c r="DB404" t="s">
        <v>8481</v>
      </c>
      <c r="DD404">
        <v>8.6146963697367234</v>
      </c>
      <c r="DE404">
        <v>9.9309153713298777</v>
      </c>
      <c r="DF404">
        <v>1.3162190015931543</v>
      </c>
    </row>
    <row r="405" spans="1:110" x14ac:dyDescent="0.25">
      <c r="A405" t="s">
        <v>1037</v>
      </c>
      <c r="B405" t="s">
        <v>3092</v>
      </c>
      <c r="C405" t="s">
        <v>197</v>
      </c>
      <c r="D405" t="s">
        <v>199</v>
      </c>
      <c r="E405" s="17">
        <v>82522</v>
      </c>
      <c r="F405" s="17">
        <v>83354</v>
      </c>
      <c r="G405" s="17">
        <v>84257</v>
      </c>
      <c r="H405" s="17">
        <v>85163</v>
      </c>
      <c r="I405" s="17">
        <v>85862</v>
      </c>
      <c r="J405" s="17">
        <v>86360</v>
      </c>
      <c r="K405" s="17">
        <v>86861</v>
      </c>
      <c r="L405" s="17">
        <v>87300</v>
      </c>
      <c r="M405" s="17">
        <v>87441</v>
      </c>
      <c r="N405" s="17">
        <v>87567</v>
      </c>
      <c r="O405" s="17">
        <v>87712</v>
      </c>
      <c r="P405" s="17">
        <v>87789</v>
      </c>
      <c r="Q405" s="17">
        <v>88061</v>
      </c>
      <c r="R405" s="17">
        <v>88506</v>
      </c>
      <c r="S405" s="17">
        <v>89010</v>
      </c>
      <c r="T405" s="17">
        <v>89838</v>
      </c>
      <c r="U405" s="18">
        <v>69</v>
      </c>
      <c r="V405" s="18">
        <v>67</v>
      </c>
      <c r="W405" s="18">
        <v>61</v>
      </c>
      <c r="X405" s="18">
        <v>48</v>
      </c>
      <c r="Y405" s="18">
        <v>77</v>
      </c>
      <c r="Z405" s="18">
        <v>112</v>
      </c>
      <c r="AA405" s="18">
        <v>169</v>
      </c>
      <c r="AB405" s="18">
        <v>149</v>
      </c>
      <c r="AC405" s="18">
        <v>141</v>
      </c>
      <c r="AD405" s="18">
        <v>228</v>
      </c>
      <c r="AE405" s="18">
        <v>250</v>
      </c>
      <c r="AF405" s="18">
        <v>238</v>
      </c>
      <c r="AG405" s="18">
        <v>213</v>
      </c>
      <c r="AH405" s="18">
        <v>191</v>
      </c>
      <c r="AI405" s="18">
        <v>208</v>
      </c>
      <c r="AJ405" s="18">
        <v>178</v>
      </c>
      <c r="AK405" s="23">
        <v>8.3614066551949779</v>
      </c>
      <c r="AL405" s="23">
        <v>8.0380065743695557</v>
      </c>
      <c r="AM405" s="23">
        <v>7.2397545604519502</v>
      </c>
      <c r="AN405" s="23">
        <v>5.6362504843652754</v>
      </c>
      <c r="AO405" s="23">
        <v>8.9678786890591873</v>
      </c>
      <c r="AP405" s="23">
        <v>12.968967114404817</v>
      </c>
      <c r="AQ405" s="23">
        <v>19.456372825548865</v>
      </c>
      <c r="AR405" s="23">
        <v>17.06758304696449</v>
      </c>
      <c r="AS405" s="23">
        <v>16.125158678423166</v>
      </c>
      <c r="AT405" s="23">
        <v>26.037205796704239</v>
      </c>
      <c r="AU405" s="23">
        <v>28.502371397300255</v>
      </c>
      <c r="AV405" s="23">
        <v>27.110458030049323</v>
      </c>
      <c r="AW405" s="23">
        <v>24.18777892597177</v>
      </c>
      <c r="AX405" s="23">
        <v>21.58045782206856</v>
      </c>
      <c r="AY405" s="23">
        <v>23.368160880799909</v>
      </c>
      <c r="AZ405" s="23">
        <v>19.81344197332977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1</v>
      </c>
      <c r="BI405" s="20">
        <v>1</v>
      </c>
      <c r="BJ405" s="20">
        <v>19</v>
      </c>
      <c r="BK405" s="20">
        <v>12</v>
      </c>
      <c r="BL405" s="20">
        <v>25</v>
      </c>
      <c r="BM405" s="20">
        <v>15</v>
      </c>
      <c r="BN405" s="20">
        <v>5</v>
      </c>
      <c r="BO405" s="20">
        <v>0</v>
      </c>
      <c r="BP405" s="20">
        <v>3</v>
      </c>
      <c r="BQ405" s="20">
        <v>25</v>
      </c>
      <c r="BR405" s="20">
        <v>25</v>
      </c>
      <c r="BS405" s="20">
        <v>25</v>
      </c>
      <c r="BT405" s="20">
        <v>9</v>
      </c>
      <c r="BU405" s="20">
        <v>13</v>
      </c>
      <c r="BV405" s="16">
        <v>3707</v>
      </c>
      <c r="BW405" s="16">
        <v>5276</v>
      </c>
      <c r="BX405" s="16">
        <v>5913</v>
      </c>
      <c r="BY405" s="16">
        <v>8219</v>
      </c>
      <c r="BZ405" s="16">
        <v>7643</v>
      </c>
      <c r="CA405" s="16">
        <v>15967</v>
      </c>
      <c r="CB405" s="16">
        <v>4078</v>
      </c>
      <c r="CC405" s="16">
        <v>5360</v>
      </c>
      <c r="CD405" s="16">
        <v>5412</v>
      </c>
      <c r="CE405" s="16">
        <v>7820</v>
      </c>
      <c r="CF405" s="16">
        <v>7208</v>
      </c>
      <c r="CG405" s="16">
        <v>13235</v>
      </c>
      <c r="CH405" s="21">
        <v>4</v>
      </c>
      <c r="CI405" s="21">
        <v>44</v>
      </c>
      <c r="CJ405" s="21">
        <v>37</v>
      </c>
      <c r="CK405" s="21">
        <v>50</v>
      </c>
      <c r="CL405" s="21">
        <v>24</v>
      </c>
      <c r="CM405" s="21">
        <v>18</v>
      </c>
      <c r="CN405" s="21">
        <v>1</v>
      </c>
      <c r="CO405" s="21">
        <v>78</v>
      </c>
      <c r="CP405" s="21">
        <v>100</v>
      </c>
      <c r="CQ405" s="21">
        <v>0</v>
      </c>
      <c r="CR405" s="21">
        <v>7785</v>
      </c>
      <c r="CS405" s="21">
        <v>10636</v>
      </c>
      <c r="CT405" s="21">
        <v>11325</v>
      </c>
      <c r="CU405" s="21">
        <v>16039</v>
      </c>
      <c r="CV405" s="21">
        <v>14851</v>
      </c>
      <c r="CW405" s="21">
        <v>29202</v>
      </c>
      <c r="CX405" s="21">
        <v>46725</v>
      </c>
      <c r="CY405" s="21">
        <v>43113</v>
      </c>
      <c r="CZ405" s="19">
        <v>113</v>
      </c>
      <c r="DA405" t="s">
        <v>8091</v>
      </c>
      <c r="DB405" t="s">
        <v>9</v>
      </c>
      <c r="DD405">
        <v>18.09199081483543</v>
      </c>
      <c r="DE405">
        <v>21.401819154628143</v>
      </c>
      <c r="DF405">
        <v>3.3098283397927126</v>
      </c>
    </row>
    <row r="406" spans="1:110" x14ac:dyDescent="0.25">
      <c r="A406" t="s">
        <v>893</v>
      </c>
      <c r="B406" t="s">
        <v>3202</v>
      </c>
      <c r="C406" t="s">
        <v>76</v>
      </c>
      <c r="D406" t="s">
        <v>70</v>
      </c>
      <c r="E406" s="17">
        <v>76045</v>
      </c>
      <c r="F406" s="17">
        <v>76324</v>
      </c>
      <c r="G406" s="17">
        <v>76372</v>
      </c>
      <c r="H406" s="17">
        <v>76809</v>
      </c>
      <c r="I406" s="17">
        <v>77107</v>
      </c>
      <c r="J406" s="17">
        <v>77556</v>
      </c>
      <c r="K406" s="17">
        <v>77919</v>
      </c>
      <c r="L406" s="17">
        <v>78299</v>
      </c>
      <c r="M406" s="17">
        <v>78587</v>
      </c>
      <c r="N406" s="17">
        <v>78673</v>
      </c>
      <c r="O406" s="17">
        <v>78809</v>
      </c>
      <c r="P406" s="17">
        <v>79065</v>
      </c>
      <c r="Q406" s="17">
        <v>79088</v>
      </c>
      <c r="R406" s="17">
        <v>79270</v>
      </c>
      <c r="S406" s="17">
        <v>79756</v>
      </c>
      <c r="T406" s="17">
        <v>80267</v>
      </c>
      <c r="U406" s="18">
        <v>55</v>
      </c>
      <c r="V406" s="18">
        <v>54</v>
      </c>
      <c r="W406" s="18">
        <v>51</v>
      </c>
      <c r="X406" s="18">
        <v>64</v>
      </c>
      <c r="Y406" s="18">
        <v>73</v>
      </c>
      <c r="Z406" s="18">
        <v>114</v>
      </c>
      <c r="AA406" s="18">
        <v>236</v>
      </c>
      <c r="AB406" s="18">
        <v>230</v>
      </c>
      <c r="AC406" s="18">
        <v>217</v>
      </c>
      <c r="AD406" s="18">
        <v>346</v>
      </c>
      <c r="AE406" s="18">
        <v>322</v>
      </c>
      <c r="AF406" s="18">
        <v>280</v>
      </c>
      <c r="AG406" s="18">
        <v>286</v>
      </c>
      <c r="AH406" s="18">
        <v>233</v>
      </c>
      <c r="AI406" s="18">
        <v>245</v>
      </c>
      <c r="AJ406" s="18">
        <v>198</v>
      </c>
      <c r="AK406" s="23">
        <v>7.2325596686172666</v>
      </c>
      <c r="AL406" s="23">
        <v>7.0751008856978146</v>
      </c>
      <c r="AM406" s="23">
        <v>6.6778400460901901</v>
      </c>
      <c r="AN406" s="23">
        <v>8.3323568852608414</v>
      </c>
      <c r="AO406" s="23">
        <v>9.4673635337907065</v>
      </c>
      <c r="AP406" s="23">
        <v>14.699056165867244</v>
      </c>
      <c r="AQ406" s="23">
        <v>30.287863037256638</v>
      </c>
      <c r="AR406" s="23">
        <v>29.374576942234256</v>
      </c>
      <c r="AS406" s="23">
        <v>27.612709481211905</v>
      </c>
      <c r="AT406" s="23">
        <v>43.979510124184912</v>
      </c>
      <c r="AU406" s="23">
        <v>40.858277607887423</v>
      </c>
      <c r="AV406" s="23">
        <v>35.413899955732624</v>
      </c>
      <c r="AW406" s="23">
        <v>36.162249645963989</v>
      </c>
      <c r="AX406" s="23">
        <v>29.393213069256969</v>
      </c>
      <c r="AY406" s="23">
        <v>30.718692010632431</v>
      </c>
      <c r="AZ406" s="23">
        <v>24.667671645881867</v>
      </c>
      <c r="BA406" s="20">
        <v>0</v>
      </c>
      <c r="BB406" s="20">
        <v>0</v>
      </c>
      <c r="BC406" s="20">
        <v>0</v>
      </c>
      <c r="BD406" s="20">
        <v>1</v>
      </c>
      <c r="BE406" s="20">
        <v>0</v>
      </c>
      <c r="BF406" s="20">
        <v>0</v>
      </c>
      <c r="BG406" s="20">
        <v>0</v>
      </c>
      <c r="BH406" s="20">
        <v>0</v>
      </c>
      <c r="BI406" s="20">
        <v>1</v>
      </c>
      <c r="BJ406" s="20">
        <v>17</v>
      </c>
      <c r="BK406" s="20">
        <v>25</v>
      </c>
      <c r="BL406" s="20">
        <v>30</v>
      </c>
      <c r="BM406" s="20">
        <v>9</v>
      </c>
      <c r="BN406" s="20">
        <v>4</v>
      </c>
      <c r="BO406" s="20">
        <v>0</v>
      </c>
      <c r="BP406" s="20">
        <v>4</v>
      </c>
      <c r="BQ406" s="20">
        <v>31</v>
      </c>
      <c r="BR406" s="20">
        <v>27</v>
      </c>
      <c r="BS406" s="20">
        <v>29</v>
      </c>
      <c r="BT406" s="20">
        <v>12</v>
      </c>
      <c r="BU406" s="20">
        <v>8</v>
      </c>
      <c r="BV406" s="16">
        <v>3307</v>
      </c>
      <c r="BW406" s="16">
        <v>5471</v>
      </c>
      <c r="BX406" s="16">
        <v>5990</v>
      </c>
      <c r="BY406" s="16">
        <v>7323</v>
      </c>
      <c r="BZ406" s="16">
        <v>6427</v>
      </c>
      <c r="CA406" s="16">
        <v>12628</v>
      </c>
      <c r="CB406" s="16">
        <v>3725</v>
      </c>
      <c r="CC406" s="16">
        <v>5264</v>
      </c>
      <c r="CD406" s="16">
        <v>5738</v>
      </c>
      <c r="CE406" s="16">
        <v>7166</v>
      </c>
      <c r="CF406" s="16">
        <v>6145</v>
      </c>
      <c r="CG406" s="16">
        <v>11083</v>
      </c>
      <c r="CH406" s="21">
        <v>5</v>
      </c>
      <c r="CI406" s="21">
        <v>48</v>
      </c>
      <c r="CJ406" s="21">
        <v>53</v>
      </c>
      <c r="CK406" s="21">
        <v>59</v>
      </c>
      <c r="CL406" s="21">
        <v>21</v>
      </c>
      <c r="CM406" s="21">
        <v>12</v>
      </c>
      <c r="CN406" s="21">
        <v>0</v>
      </c>
      <c r="CO406" s="21">
        <v>86</v>
      </c>
      <c r="CP406" s="21">
        <v>111</v>
      </c>
      <c r="CQ406" s="21">
        <v>1</v>
      </c>
      <c r="CR406" s="21">
        <v>7032</v>
      </c>
      <c r="CS406" s="21">
        <v>10735</v>
      </c>
      <c r="CT406" s="21">
        <v>11728</v>
      </c>
      <c r="CU406" s="21">
        <v>14489</v>
      </c>
      <c r="CV406" s="21">
        <v>12572</v>
      </c>
      <c r="CW406" s="21">
        <v>23711</v>
      </c>
      <c r="CX406" s="21">
        <v>41146</v>
      </c>
      <c r="CY406" s="21">
        <v>39121</v>
      </c>
      <c r="CZ406" s="19">
        <v>38</v>
      </c>
      <c r="DA406" t="s">
        <v>1362</v>
      </c>
      <c r="DB406" t="s">
        <v>8480</v>
      </c>
      <c r="DD406">
        <v>21.983078142174278</v>
      </c>
      <c r="DE406">
        <v>26.97710591552034</v>
      </c>
      <c r="DF406">
        <v>4.9940277733460618</v>
      </c>
    </row>
    <row r="407" spans="1:110" x14ac:dyDescent="0.25">
      <c r="A407" t="s">
        <v>2877</v>
      </c>
      <c r="B407" t="s">
        <v>2936</v>
      </c>
      <c r="C407" t="s">
        <v>58</v>
      </c>
      <c r="D407" t="s">
        <v>211</v>
      </c>
      <c r="E407" s="17">
        <v>142986</v>
      </c>
      <c r="F407" s="17">
        <v>145377</v>
      </c>
      <c r="G407" s="17">
        <v>146749</v>
      </c>
      <c r="H407" s="17">
        <v>148874</v>
      </c>
      <c r="I407" s="17">
        <v>151738</v>
      </c>
      <c r="J407" s="17">
        <v>153413</v>
      </c>
      <c r="K407" s="17">
        <v>154257</v>
      </c>
      <c r="L407" s="17">
        <v>155034</v>
      </c>
      <c r="M407" s="17">
        <v>155988</v>
      </c>
      <c r="N407" s="17">
        <v>157353</v>
      </c>
      <c r="O407" s="17">
        <v>159671</v>
      </c>
      <c r="P407" s="17">
        <v>161843</v>
      </c>
      <c r="Q407" s="17">
        <v>163951</v>
      </c>
      <c r="R407" s="17">
        <v>166104</v>
      </c>
      <c r="S407" s="17">
        <v>167816</v>
      </c>
      <c r="T407" s="17">
        <v>170157</v>
      </c>
      <c r="U407" s="18">
        <v>85</v>
      </c>
      <c r="V407" s="18">
        <v>81</v>
      </c>
      <c r="W407" s="18">
        <v>90</v>
      </c>
      <c r="X407" s="18">
        <v>90</v>
      </c>
      <c r="Y407" s="18">
        <v>134</v>
      </c>
      <c r="Z407" s="18">
        <v>200</v>
      </c>
      <c r="AA407" s="18">
        <v>361</v>
      </c>
      <c r="AB407" s="18">
        <v>329</v>
      </c>
      <c r="AC407" s="18">
        <v>319</v>
      </c>
      <c r="AD407" s="18">
        <v>418</v>
      </c>
      <c r="AE407" s="18">
        <v>404</v>
      </c>
      <c r="AF407" s="18">
        <v>372</v>
      </c>
      <c r="AG407" s="18">
        <v>327</v>
      </c>
      <c r="AH407" s="18">
        <v>332</v>
      </c>
      <c r="AI407" s="18">
        <v>341</v>
      </c>
      <c r="AJ407" s="18">
        <v>281</v>
      </c>
      <c r="AK407" s="23">
        <v>5.9446379365812039</v>
      </c>
      <c r="AL407" s="23">
        <v>5.5717204234507527</v>
      </c>
      <c r="AM407" s="23">
        <v>6.1329208376206994</v>
      </c>
      <c r="AN407" s="23">
        <v>6.0453806574687317</v>
      </c>
      <c r="AO407" s="23">
        <v>8.8310113485086141</v>
      </c>
      <c r="AP407" s="23">
        <v>13.036704842484014</v>
      </c>
      <c r="AQ407" s="23">
        <v>23.402503614098549</v>
      </c>
      <c r="AR407" s="23">
        <v>21.221151489350721</v>
      </c>
      <c r="AS407" s="23">
        <v>20.450291048029335</v>
      </c>
      <c r="AT407" s="23">
        <v>26.564476050663156</v>
      </c>
      <c r="AU407" s="23">
        <v>25.302027293622512</v>
      </c>
      <c r="AV407" s="23">
        <v>22.985238780793733</v>
      </c>
      <c r="AW407" s="23">
        <v>19.944983562161866</v>
      </c>
      <c r="AX407" s="23">
        <v>19.987477724798921</v>
      </c>
      <c r="AY407" s="23">
        <v>20.319874147876245</v>
      </c>
      <c r="AZ407" s="23">
        <v>16.514160451818029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5</v>
      </c>
      <c r="BJ407" s="20">
        <v>26</v>
      </c>
      <c r="BK407" s="20">
        <v>25</v>
      </c>
      <c r="BL407" s="20">
        <v>37</v>
      </c>
      <c r="BM407" s="20">
        <v>23</v>
      </c>
      <c r="BN407" s="20">
        <v>10</v>
      </c>
      <c r="BO407" s="20">
        <v>0</v>
      </c>
      <c r="BP407" s="20">
        <v>7</v>
      </c>
      <c r="BQ407" s="20">
        <v>47</v>
      </c>
      <c r="BR407" s="20">
        <v>39</v>
      </c>
      <c r="BS407" s="20">
        <v>38</v>
      </c>
      <c r="BT407" s="20">
        <v>16</v>
      </c>
      <c r="BU407" s="20">
        <v>8</v>
      </c>
      <c r="BV407" s="16">
        <v>15849</v>
      </c>
      <c r="BW407" s="16">
        <v>13775</v>
      </c>
      <c r="BX407" s="16">
        <v>12382</v>
      </c>
      <c r="BY407" s="16">
        <v>13762</v>
      </c>
      <c r="BZ407" s="16">
        <v>11096</v>
      </c>
      <c r="CA407" s="16">
        <v>20793</v>
      </c>
      <c r="CB407" s="16">
        <v>14789</v>
      </c>
      <c r="CC407" s="16">
        <v>15099</v>
      </c>
      <c r="CD407" s="16">
        <v>12321</v>
      </c>
      <c r="CE407" s="16">
        <v>13292</v>
      </c>
      <c r="CF407" s="16">
        <v>10755</v>
      </c>
      <c r="CG407" s="16">
        <v>16244</v>
      </c>
      <c r="CH407" s="21">
        <v>12</v>
      </c>
      <c r="CI407" s="21">
        <v>73</v>
      </c>
      <c r="CJ407" s="21">
        <v>64</v>
      </c>
      <c r="CK407" s="21">
        <v>75</v>
      </c>
      <c r="CL407" s="21">
        <v>39</v>
      </c>
      <c r="CM407" s="21">
        <v>18</v>
      </c>
      <c r="CN407" s="21">
        <v>0</v>
      </c>
      <c r="CO407" s="21">
        <v>126</v>
      </c>
      <c r="CP407" s="21">
        <v>155</v>
      </c>
      <c r="CQ407" s="21">
        <v>0</v>
      </c>
      <c r="CR407" s="21">
        <v>30638</v>
      </c>
      <c r="CS407" s="21">
        <v>28874</v>
      </c>
      <c r="CT407" s="21">
        <v>24703</v>
      </c>
      <c r="CU407" s="21">
        <v>27054</v>
      </c>
      <c r="CV407" s="21">
        <v>21851</v>
      </c>
      <c r="CW407" s="21">
        <v>37037</v>
      </c>
      <c r="CX407" s="21">
        <v>87657</v>
      </c>
      <c r="CY407" s="21">
        <v>82500</v>
      </c>
      <c r="CZ407" s="19">
        <v>190</v>
      </c>
      <c r="DA407" t="s">
        <v>8168</v>
      </c>
      <c r="DB407" t="s">
        <v>9</v>
      </c>
      <c r="DD407">
        <v>15.272727272727273</v>
      </c>
      <c r="DE407">
        <v>17.682558152800116</v>
      </c>
      <c r="DF407">
        <v>2.4098308800728425</v>
      </c>
    </row>
  </sheetData>
  <conditionalFormatting sqref="DD60:DD407">
    <cfRule type="expression" dxfId="30" priority="7">
      <formula>DD60=MAX(DD$60:DD$407)</formula>
    </cfRule>
  </conditionalFormatting>
  <conditionalFormatting sqref="DE61:DE407">
    <cfRule type="expression" dxfId="29" priority="6">
      <formula>DE61=MAX(DE$60:DE$407)</formula>
    </cfRule>
  </conditionalFormatting>
  <conditionalFormatting sqref="DD60:DD407">
    <cfRule type="expression" dxfId="28" priority="5">
      <formula>DD60=MIN(DD$60:DD$407)</formula>
    </cfRule>
  </conditionalFormatting>
  <conditionalFormatting sqref="DE60:DE407">
    <cfRule type="expression" dxfId="27" priority="4">
      <formula>DE60=MAX(DE$60:DE$407)</formula>
    </cfRule>
  </conditionalFormatting>
  <conditionalFormatting sqref="DE60:DE407">
    <cfRule type="expression" dxfId="26" priority="3">
      <formula>DE60=MIN(DE$60:DE$407)</formula>
    </cfRule>
  </conditionalFormatting>
  <conditionalFormatting sqref="DF60:DF407">
    <cfRule type="expression" dxfId="25" priority="2">
      <formula>DF60=MAX(DF$60:DF$407)</formula>
    </cfRule>
  </conditionalFormatting>
  <conditionalFormatting sqref="DF60:DF407">
    <cfRule type="expression" dxfId="24" priority="1">
      <formula>DF60=MIN(DF$60:DF$407)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H407"/>
  <sheetViews>
    <sheetView zoomScale="85" zoomScaleNormal="85" workbookViewId="0">
      <pane xSplit="4" ySplit="2" topLeftCell="CE42" activePane="bottomRight" state="frozen"/>
      <selection activeCell="A64" sqref="A64"/>
      <selection pane="topRight" activeCell="A64" sqref="A64"/>
      <selection pane="bottomLeft" activeCell="A64" sqref="A64"/>
      <selection pane="bottomRight" activeCell="A64" sqref="A64"/>
    </sheetView>
  </sheetViews>
  <sheetFormatPr defaultRowHeight="15" x14ac:dyDescent="0.25"/>
  <cols>
    <col min="5" max="20" width="9.140625" style="17"/>
    <col min="21" max="36" width="9.140625" style="18"/>
    <col min="37" max="52" width="9.140625" style="19"/>
    <col min="53" max="73" width="9.140625" style="20"/>
    <col min="74" max="85" width="9.140625" style="16"/>
    <col min="86" max="103" width="9.140625" style="21"/>
    <col min="104" max="104" width="9.140625" style="19"/>
  </cols>
  <sheetData>
    <row r="1" spans="1:110" x14ac:dyDescent="0.25">
      <c r="A1" s="14"/>
      <c r="B1" s="14"/>
      <c r="C1" s="14"/>
      <c r="D1" s="1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</row>
    <row r="2" spans="1:110" s="14" customFormat="1" ht="60" x14ac:dyDescent="0.25">
      <c r="A2" s="14" t="s">
        <v>3373</v>
      </c>
      <c r="B2" s="14" t="s">
        <v>7973</v>
      </c>
      <c r="C2" s="14" t="s">
        <v>7974</v>
      </c>
      <c r="D2" s="14" t="s">
        <v>3351</v>
      </c>
      <c r="E2" s="24" t="s">
        <v>7896</v>
      </c>
      <c r="F2" s="24" t="s">
        <v>7897</v>
      </c>
      <c r="G2" s="24" t="s">
        <v>7898</v>
      </c>
      <c r="H2" s="24" t="s">
        <v>7899</v>
      </c>
      <c r="I2" s="24" t="s">
        <v>7900</v>
      </c>
      <c r="J2" s="24" t="s">
        <v>7901</v>
      </c>
      <c r="K2" s="24" t="s">
        <v>7902</v>
      </c>
      <c r="L2" s="24" t="s">
        <v>7903</v>
      </c>
      <c r="M2" s="24" t="s">
        <v>7904</v>
      </c>
      <c r="N2" s="24" t="s">
        <v>7905</v>
      </c>
      <c r="O2" s="24" t="s">
        <v>7906</v>
      </c>
      <c r="P2" s="24" t="s">
        <v>7907</v>
      </c>
      <c r="Q2" s="24" t="s">
        <v>7908</v>
      </c>
      <c r="R2" s="24" t="s">
        <v>7909</v>
      </c>
      <c r="S2" s="24" t="s">
        <v>7910</v>
      </c>
      <c r="T2" s="24" t="s">
        <v>7970</v>
      </c>
      <c r="U2" s="25" t="s">
        <v>7911</v>
      </c>
      <c r="V2" s="25" t="s">
        <v>7912</v>
      </c>
      <c r="W2" s="25" t="s">
        <v>7913</v>
      </c>
      <c r="X2" s="25" t="s">
        <v>7914</v>
      </c>
      <c r="Y2" s="25" t="s">
        <v>7915</v>
      </c>
      <c r="Z2" s="25" t="s">
        <v>7916</v>
      </c>
      <c r="AA2" s="25" t="s">
        <v>7917</v>
      </c>
      <c r="AB2" s="25" t="s">
        <v>7918</v>
      </c>
      <c r="AC2" s="25" t="s">
        <v>7919</v>
      </c>
      <c r="AD2" s="25" t="s">
        <v>7920</v>
      </c>
      <c r="AE2" s="25" t="s">
        <v>7921</v>
      </c>
      <c r="AF2" s="25" t="s">
        <v>7922</v>
      </c>
      <c r="AG2" s="25" t="s">
        <v>7923</v>
      </c>
      <c r="AH2" s="25" t="s">
        <v>7924</v>
      </c>
      <c r="AI2" s="25" t="s">
        <v>7925</v>
      </c>
      <c r="AJ2" s="25" t="s">
        <v>7971</v>
      </c>
      <c r="AK2" s="26" t="s">
        <v>7926</v>
      </c>
      <c r="AL2" s="26" t="s">
        <v>7927</v>
      </c>
      <c r="AM2" s="26" t="s">
        <v>7928</v>
      </c>
      <c r="AN2" s="26" t="s">
        <v>7929</v>
      </c>
      <c r="AO2" s="26" t="s">
        <v>7930</v>
      </c>
      <c r="AP2" s="26" t="s">
        <v>7931</v>
      </c>
      <c r="AQ2" s="26" t="s">
        <v>7932</v>
      </c>
      <c r="AR2" s="26" t="s">
        <v>7933</v>
      </c>
      <c r="AS2" s="26" t="s">
        <v>7934</v>
      </c>
      <c r="AT2" s="26" t="s">
        <v>7935</v>
      </c>
      <c r="AU2" s="26" t="s">
        <v>7936</v>
      </c>
      <c r="AV2" s="26" t="s">
        <v>7937</v>
      </c>
      <c r="AW2" s="26" t="s">
        <v>7938</v>
      </c>
      <c r="AX2" s="26" t="s">
        <v>7939</v>
      </c>
      <c r="AY2" s="26" t="s">
        <v>7940</v>
      </c>
      <c r="AZ2" s="26" t="s">
        <v>7972</v>
      </c>
      <c r="BA2" s="27" t="s">
        <v>8379</v>
      </c>
      <c r="BB2" s="27" t="s">
        <v>8380</v>
      </c>
      <c r="BC2" s="27" t="s">
        <v>8381</v>
      </c>
      <c r="BD2" s="27" t="s">
        <v>8382</v>
      </c>
      <c r="BE2" s="27" t="s">
        <v>8383</v>
      </c>
      <c r="BF2" s="27" t="s">
        <v>8384</v>
      </c>
      <c r="BG2" s="27" t="s">
        <v>8385</v>
      </c>
      <c r="BH2" s="27" t="s">
        <v>8386</v>
      </c>
      <c r="BI2" s="27" t="s">
        <v>8377</v>
      </c>
      <c r="BJ2" s="27" t="s">
        <v>8378</v>
      </c>
      <c r="BK2" s="27" t="s">
        <v>8387</v>
      </c>
      <c r="BL2" s="27" t="s">
        <v>8388</v>
      </c>
      <c r="BM2" s="27" t="s">
        <v>8389</v>
      </c>
      <c r="BN2" s="27" t="s">
        <v>8390</v>
      </c>
      <c r="BO2" s="27" t="s">
        <v>8391</v>
      </c>
      <c r="BP2" s="27" t="s">
        <v>8392</v>
      </c>
      <c r="BQ2" s="27" t="s">
        <v>8393</v>
      </c>
      <c r="BR2" s="27" t="s">
        <v>8394</v>
      </c>
      <c r="BS2" s="27" t="s">
        <v>8395</v>
      </c>
      <c r="BT2" s="27" t="s">
        <v>8396</v>
      </c>
      <c r="BU2" s="27" t="s">
        <v>8397</v>
      </c>
      <c r="BV2" s="28" t="s">
        <v>7941</v>
      </c>
      <c r="BW2" s="28" t="s">
        <v>7942</v>
      </c>
      <c r="BX2" s="28" t="s">
        <v>7943</v>
      </c>
      <c r="BY2" s="28" t="s">
        <v>7944</v>
      </c>
      <c r="BZ2" s="28" t="s">
        <v>7945</v>
      </c>
      <c r="CA2" s="28" t="s">
        <v>7946</v>
      </c>
      <c r="CB2" s="28" t="s">
        <v>7947</v>
      </c>
      <c r="CC2" s="28" t="s">
        <v>7948</v>
      </c>
      <c r="CD2" s="28" t="s">
        <v>7949</v>
      </c>
      <c r="CE2" s="28" t="s">
        <v>7950</v>
      </c>
      <c r="CF2" s="28" t="s">
        <v>7951</v>
      </c>
      <c r="CG2" s="28" t="s">
        <v>7952</v>
      </c>
      <c r="CH2" s="29" t="s">
        <v>7953</v>
      </c>
      <c r="CI2" s="29" t="s">
        <v>7954</v>
      </c>
      <c r="CJ2" s="29" t="s">
        <v>7955</v>
      </c>
      <c r="CK2" s="29" t="s">
        <v>7956</v>
      </c>
      <c r="CL2" s="29" t="s">
        <v>7957</v>
      </c>
      <c r="CM2" s="29" t="s">
        <v>7958</v>
      </c>
      <c r="CN2" s="29" t="s">
        <v>7979</v>
      </c>
      <c r="CO2" s="29" t="s">
        <v>7960</v>
      </c>
      <c r="CP2" s="29" t="s">
        <v>7959</v>
      </c>
      <c r="CQ2" s="29" t="s">
        <v>7980</v>
      </c>
      <c r="CR2" s="29" t="s">
        <v>7961</v>
      </c>
      <c r="CS2" s="29" t="s">
        <v>7962</v>
      </c>
      <c r="CT2" s="29" t="s">
        <v>7963</v>
      </c>
      <c r="CU2" s="29" t="s">
        <v>7964</v>
      </c>
      <c r="CV2" s="29" t="s">
        <v>7965</v>
      </c>
      <c r="CW2" s="29" t="s">
        <v>7966</v>
      </c>
      <c r="CX2" s="29" t="s">
        <v>7967</v>
      </c>
      <c r="CY2" s="29" t="s">
        <v>7968</v>
      </c>
      <c r="CZ2" s="26" t="s">
        <v>7969</v>
      </c>
      <c r="DD2" t="s">
        <v>8469</v>
      </c>
      <c r="DE2" t="s">
        <v>8470</v>
      </c>
      <c r="DF2" t="s">
        <v>8468</v>
      </c>
    </row>
    <row r="3" spans="1:110" x14ac:dyDescent="0.25">
      <c r="A3" s="22" t="s">
        <v>7975</v>
      </c>
    </row>
    <row r="5" spans="1:110" x14ac:dyDescent="0.25">
      <c r="A5" t="s">
        <v>8399</v>
      </c>
      <c r="B5" t="s">
        <v>3370</v>
      </c>
      <c r="E5" s="17">
        <v>40298219</v>
      </c>
      <c r="F5" s="17">
        <v>40551759</v>
      </c>
      <c r="G5" s="17">
        <v>40818374</v>
      </c>
      <c r="H5" s="17">
        <v>41095463</v>
      </c>
      <c r="I5" s="17">
        <v>41392943</v>
      </c>
      <c r="J5" s="17">
        <v>41816777</v>
      </c>
      <c r="K5" s="17">
        <v>42197656</v>
      </c>
      <c r="L5" s="17">
        <v>42593534</v>
      </c>
      <c r="M5" s="17">
        <v>42999448</v>
      </c>
      <c r="N5" s="17">
        <v>43367382</v>
      </c>
      <c r="O5" s="17">
        <v>43779893</v>
      </c>
      <c r="P5" s="17">
        <v>44197743</v>
      </c>
      <c r="Q5" s="17">
        <v>44513580</v>
      </c>
      <c r="R5" s="17">
        <v>44811567</v>
      </c>
      <c r="S5" s="17">
        <v>45187344</v>
      </c>
      <c r="T5" s="17">
        <v>45579669</v>
      </c>
      <c r="U5" s="18">
        <v>21270</v>
      </c>
      <c r="V5" s="18">
        <v>23278</v>
      </c>
      <c r="W5" s="18">
        <v>24027</v>
      </c>
      <c r="X5" s="18">
        <v>27848</v>
      </c>
      <c r="Y5" s="18">
        <v>35700</v>
      </c>
      <c r="Z5" s="18">
        <v>47276</v>
      </c>
      <c r="AA5" s="18">
        <v>62945</v>
      </c>
      <c r="AB5" s="18">
        <v>64467</v>
      </c>
      <c r="AC5" s="18">
        <v>67465</v>
      </c>
      <c r="AD5" s="18">
        <v>74605</v>
      </c>
      <c r="AE5" s="18">
        <v>58801</v>
      </c>
      <c r="AF5" s="18">
        <v>41234</v>
      </c>
      <c r="AG5" s="18">
        <v>31642</v>
      </c>
      <c r="AH5" s="18">
        <v>24128</v>
      </c>
      <c r="AI5" s="18">
        <v>20336</v>
      </c>
      <c r="AJ5" s="18">
        <v>15850</v>
      </c>
      <c r="AK5" s="23">
        <v>5.2781488928828342</v>
      </c>
      <c r="AL5" s="23">
        <v>5.7403181943352939</v>
      </c>
      <c r="AM5" s="23">
        <v>5.8863197245436574</v>
      </c>
      <c r="AN5" s="23">
        <v>6.7764171436637666</v>
      </c>
      <c r="AO5" s="23">
        <v>8.6246585559282405</v>
      </c>
      <c r="AP5" s="23">
        <v>11.30551022619462</v>
      </c>
      <c r="AQ5" s="23">
        <v>14.916705326001996</v>
      </c>
      <c r="AR5" s="23">
        <v>15.13539590304951</v>
      </c>
      <c r="AS5" s="23">
        <v>15.689736296149663</v>
      </c>
      <c r="AT5" s="23">
        <v>17.203021385980829</v>
      </c>
      <c r="AU5" s="23">
        <v>13.431051556019108</v>
      </c>
      <c r="AV5" s="23">
        <v>9.3294356682421551</v>
      </c>
      <c r="AW5" s="23">
        <v>7.1083925399844272</v>
      </c>
      <c r="AX5" s="23">
        <v>5.3843240964994594</v>
      </c>
      <c r="AY5" s="23">
        <v>4.5003751492895887</v>
      </c>
      <c r="AZ5" s="23">
        <v>3.4774276223901497</v>
      </c>
      <c r="BA5" s="20">
        <v>0</v>
      </c>
      <c r="BB5" s="20">
        <v>0</v>
      </c>
      <c r="BC5" s="20">
        <v>0</v>
      </c>
      <c r="BD5" s="20">
        <v>0</v>
      </c>
      <c r="BE5" s="20">
        <v>1</v>
      </c>
      <c r="BF5" s="20">
        <v>0</v>
      </c>
      <c r="BG5" s="20">
        <v>0</v>
      </c>
      <c r="BH5" s="20">
        <v>226</v>
      </c>
      <c r="BI5" s="20">
        <v>112</v>
      </c>
      <c r="BJ5" s="20">
        <v>1434</v>
      </c>
      <c r="BK5" s="20">
        <v>2728</v>
      </c>
      <c r="BL5" s="20">
        <v>2992</v>
      </c>
      <c r="BM5" s="20">
        <v>1552</v>
      </c>
      <c r="BN5" s="20">
        <v>607</v>
      </c>
      <c r="BO5" s="20">
        <v>75</v>
      </c>
      <c r="BP5" s="20">
        <v>70</v>
      </c>
      <c r="BQ5" s="20">
        <v>1242</v>
      </c>
      <c r="BR5" s="20">
        <v>1997</v>
      </c>
      <c r="BS5" s="20">
        <v>1749</v>
      </c>
      <c r="BT5" s="20">
        <v>797</v>
      </c>
      <c r="BU5" s="20">
        <v>268</v>
      </c>
      <c r="BV5" s="20">
        <v>2546035</v>
      </c>
      <c r="BW5" s="20">
        <v>3927723</v>
      </c>
      <c r="BX5" s="20">
        <v>3754387</v>
      </c>
      <c r="BY5" s="20">
        <v>4116650</v>
      </c>
      <c r="BZ5" s="20">
        <v>3334140</v>
      </c>
      <c r="CA5" s="20">
        <v>5649756</v>
      </c>
      <c r="CB5" s="20">
        <v>2667088</v>
      </c>
      <c r="CC5" s="20">
        <v>3935293</v>
      </c>
      <c r="CD5" s="20">
        <v>3713542</v>
      </c>
      <c r="CE5" s="20">
        <v>4017466</v>
      </c>
      <c r="CF5" s="20">
        <v>3231000</v>
      </c>
      <c r="CG5" s="20">
        <v>4686589</v>
      </c>
      <c r="CH5" s="21">
        <v>182</v>
      </c>
      <c r="CI5" s="21">
        <v>2676</v>
      </c>
      <c r="CJ5" s="21">
        <v>4725</v>
      </c>
      <c r="CK5" s="21">
        <v>4742</v>
      </c>
      <c r="CL5" s="21">
        <v>2349</v>
      </c>
      <c r="CM5" s="21">
        <v>875</v>
      </c>
      <c r="CN5" s="21">
        <v>301</v>
      </c>
      <c r="CO5" s="21">
        <v>9651</v>
      </c>
      <c r="CP5" s="21">
        <v>6198</v>
      </c>
      <c r="CQ5" s="21">
        <v>1</v>
      </c>
      <c r="CR5" s="21">
        <v>5213123</v>
      </c>
      <c r="CS5" s="21">
        <v>7863016</v>
      </c>
      <c r="CT5" s="21">
        <v>7467929</v>
      </c>
      <c r="CU5" s="21">
        <v>8134116</v>
      </c>
      <c r="CV5" s="21">
        <v>6565140</v>
      </c>
      <c r="CW5" s="21">
        <v>10336345</v>
      </c>
      <c r="CX5" s="21">
        <v>23328691</v>
      </c>
      <c r="CY5" s="21">
        <v>22250978</v>
      </c>
      <c r="DD5">
        <v>4.3373374419767075</v>
      </c>
      <c r="DE5">
        <v>2.6568143064692316</v>
      </c>
      <c r="DF5">
        <v>-1.6805231355074759</v>
      </c>
    </row>
    <row r="6" spans="1:110" x14ac:dyDescent="0.25">
      <c r="B6" s="7" t="s">
        <v>3371</v>
      </c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DD6" t="e">
        <v>#DIV/0!</v>
      </c>
      <c r="DE6" t="e">
        <v>#DIV/0!</v>
      </c>
      <c r="DF6" t="e">
        <v>#DIV/0!</v>
      </c>
    </row>
    <row r="7" spans="1:110" x14ac:dyDescent="0.25">
      <c r="A7" t="s">
        <v>58</v>
      </c>
      <c r="B7" t="s">
        <v>3372</v>
      </c>
      <c r="E7" s="17">
        <v>38056209</v>
      </c>
      <c r="F7" s="17">
        <v>38303933</v>
      </c>
      <c r="G7" s="17">
        <v>38553768</v>
      </c>
      <c r="H7" s="17">
        <v>38811778</v>
      </c>
      <c r="I7" s="17">
        <v>39086704</v>
      </c>
      <c r="J7" s="17">
        <v>39494437</v>
      </c>
      <c r="K7" s="17">
        <v>39855359</v>
      </c>
      <c r="L7" s="17">
        <v>40228309</v>
      </c>
      <c r="M7" s="17">
        <v>40613476</v>
      </c>
      <c r="N7" s="17">
        <v>40964785</v>
      </c>
      <c r="O7" s="17">
        <v>41363026</v>
      </c>
      <c r="P7" s="17">
        <v>41766418</v>
      </c>
      <c r="Q7" s="17">
        <v>42070419</v>
      </c>
      <c r="R7" s="17">
        <v>42359366</v>
      </c>
      <c r="S7" s="17">
        <v>42724917</v>
      </c>
      <c r="T7" s="17">
        <v>43108471</v>
      </c>
      <c r="U7" s="18">
        <v>17548</v>
      </c>
      <c r="V7" s="18">
        <v>19983</v>
      </c>
      <c r="W7" s="18">
        <v>20890</v>
      </c>
      <c r="X7" s="18">
        <v>24841</v>
      </c>
      <c r="Y7" s="18">
        <v>32227</v>
      </c>
      <c r="Z7" s="18">
        <v>43107</v>
      </c>
      <c r="AA7" s="18">
        <v>57576</v>
      </c>
      <c r="AB7" s="18">
        <v>59248</v>
      </c>
      <c r="AC7" s="18">
        <v>62006</v>
      </c>
      <c r="AD7" s="18">
        <v>68493</v>
      </c>
      <c r="AE7" s="18">
        <v>53064</v>
      </c>
      <c r="AF7" s="18">
        <v>38341</v>
      </c>
      <c r="AG7" s="18">
        <v>29399</v>
      </c>
      <c r="AH7" s="18">
        <v>22598</v>
      </c>
      <c r="AI7" s="18">
        <v>18985</v>
      </c>
      <c r="AJ7" s="18">
        <v>14769</v>
      </c>
      <c r="AK7" s="23">
        <v>4.6110741088267622</v>
      </c>
      <c r="AL7" s="23">
        <v>5.2169577468715813</v>
      </c>
      <c r="AM7" s="23">
        <v>5.4184068338015621</v>
      </c>
      <c r="AN7" s="23">
        <v>6.4003767103893043</v>
      </c>
      <c r="AO7" s="23">
        <v>8.2450032113221923</v>
      </c>
      <c r="AP7" s="23">
        <v>10.914701733816335</v>
      </c>
      <c r="AQ7" s="23">
        <v>14.44623795761067</v>
      </c>
      <c r="AR7" s="23">
        <v>14.727936985867341</v>
      </c>
      <c r="AS7" s="23">
        <v>15.267346237490237</v>
      </c>
      <c r="AT7" s="23">
        <v>16.719970579608805</v>
      </c>
      <c r="AU7" s="23">
        <v>12.828848643713833</v>
      </c>
      <c r="AV7" s="23">
        <v>9.179863113949585</v>
      </c>
      <c r="AW7" s="23">
        <v>6.9880454482756633</v>
      </c>
      <c r="AX7" s="23">
        <v>5.3348296100560146</v>
      </c>
      <c r="AY7" s="23">
        <v>4.4435428628217117</v>
      </c>
      <c r="AZ7" s="23">
        <v>3.4260087767900655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 s="20">
        <v>0</v>
      </c>
      <c r="BH7" s="20">
        <v>217</v>
      </c>
      <c r="BI7" s="20">
        <v>105</v>
      </c>
      <c r="BJ7" s="20">
        <v>1327</v>
      </c>
      <c r="BK7" s="20">
        <v>2540</v>
      </c>
      <c r="BL7" s="20">
        <v>2798</v>
      </c>
      <c r="BM7" s="20">
        <v>1449</v>
      </c>
      <c r="BN7" s="20">
        <v>573</v>
      </c>
      <c r="BO7" s="20">
        <v>74</v>
      </c>
      <c r="BP7" s="20">
        <v>66</v>
      </c>
      <c r="BQ7" s="20">
        <v>1151</v>
      </c>
      <c r="BR7" s="20">
        <v>1846</v>
      </c>
      <c r="BS7" s="20">
        <v>1630</v>
      </c>
      <c r="BT7" s="20">
        <v>744</v>
      </c>
      <c r="BU7" s="20">
        <v>249</v>
      </c>
      <c r="BV7" s="20">
        <v>2404553</v>
      </c>
      <c r="BW7" s="20">
        <v>3740733</v>
      </c>
      <c r="BX7" s="20">
        <v>3571590</v>
      </c>
      <c r="BY7" s="20">
        <v>3895175</v>
      </c>
      <c r="BZ7" s="20">
        <v>3138700</v>
      </c>
      <c r="CA7" s="20">
        <v>5310371</v>
      </c>
      <c r="CB7" s="20">
        <v>2515575</v>
      </c>
      <c r="CC7" s="20">
        <v>3745263</v>
      </c>
      <c r="CD7" s="20">
        <v>3535782</v>
      </c>
      <c r="CE7" s="20">
        <v>3805185</v>
      </c>
      <c r="CF7" s="20">
        <v>3044343</v>
      </c>
      <c r="CG7" s="20">
        <v>4401201</v>
      </c>
      <c r="CH7" s="21">
        <v>171</v>
      </c>
      <c r="CI7" s="21">
        <v>2478</v>
      </c>
      <c r="CJ7" s="21">
        <v>4386</v>
      </c>
      <c r="CK7" s="21">
        <v>4428</v>
      </c>
      <c r="CL7" s="21">
        <v>2193</v>
      </c>
      <c r="CM7" s="21">
        <v>822</v>
      </c>
      <c r="CN7" s="21">
        <v>291</v>
      </c>
      <c r="CO7" s="21">
        <v>9009</v>
      </c>
      <c r="CP7" s="21">
        <v>5760</v>
      </c>
      <c r="CQ7" s="21">
        <v>0</v>
      </c>
      <c r="CR7" s="21">
        <v>4920128</v>
      </c>
      <c r="CS7" s="21">
        <v>7485996</v>
      </c>
      <c r="CT7" s="21">
        <v>7107372</v>
      </c>
      <c r="CU7" s="21">
        <v>7700360</v>
      </c>
      <c r="CV7" s="21">
        <v>6183043</v>
      </c>
      <c r="CW7" s="21">
        <v>9711572</v>
      </c>
      <c r="CX7" s="21">
        <v>22061122</v>
      </c>
      <c r="CY7" s="21">
        <v>21047349</v>
      </c>
      <c r="DD7">
        <v>4.2803490358809562</v>
      </c>
      <c r="DE7">
        <v>2.6109279482702648</v>
      </c>
      <c r="DF7">
        <v>-1.6694210876106914</v>
      </c>
    </row>
    <row r="8" spans="1:110" x14ac:dyDescent="0.25">
      <c r="A8" t="s">
        <v>491</v>
      </c>
      <c r="B8" t="s">
        <v>3352</v>
      </c>
      <c r="E8" s="17">
        <v>2242010</v>
      </c>
      <c r="F8" s="17">
        <v>2247826</v>
      </c>
      <c r="G8" s="17">
        <v>2264606</v>
      </c>
      <c r="H8" s="17">
        <v>2283685</v>
      </c>
      <c r="I8" s="17">
        <v>2306239</v>
      </c>
      <c r="J8" s="17">
        <v>2322340</v>
      </c>
      <c r="K8" s="17">
        <v>2342297</v>
      </c>
      <c r="L8" s="17">
        <v>2365225</v>
      </c>
      <c r="M8" s="17">
        <v>2385972</v>
      </c>
      <c r="N8" s="17">
        <v>2402597</v>
      </c>
      <c r="O8" s="17">
        <v>2416867</v>
      </c>
      <c r="P8" s="17">
        <v>2431325</v>
      </c>
      <c r="Q8" s="17">
        <v>2443161</v>
      </c>
      <c r="R8" s="17">
        <v>2452201</v>
      </c>
      <c r="S8" s="17">
        <v>2462427</v>
      </c>
      <c r="T8" s="17">
        <v>2471198</v>
      </c>
      <c r="U8" s="18">
        <v>1093</v>
      </c>
      <c r="V8" s="18">
        <v>1127</v>
      </c>
      <c r="W8" s="18">
        <v>1209</v>
      </c>
      <c r="X8" s="18">
        <v>1224</v>
      </c>
      <c r="Y8" s="18">
        <v>1491</v>
      </c>
      <c r="Z8" s="18">
        <v>1910</v>
      </c>
      <c r="AA8" s="18">
        <v>2800</v>
      </c>
      <c r="AB8" s="18">
        <v>2976</v>
      </c>
      <c r="AC8" s="18">
        <v>3330</v>
      </c>
      <c r="AD8" s="18">
        <v>3921</v>
      </c>
      <c r="AE8" s="18">
        <v>3344</v>
      </c>
      <c r="AF8" s="18">
        <v>2421</v>
      </c>
      <c r="AG8" s="18">
        <v>1952</v>
      </c>
      <c r="AH8" s="18">
        <v>1427</v>
      </c>
      <c r="AI8" s="18">
        <v>1185</v>
      </c>
      <c r="AJ8" s="18">
        <v>994</v>
      </c>
      <c r="AK8" s="23">
        <v>4.8750897632035537</v>
      </c>
      <c r="AL8" s="23">
        <v>5.0137332693900687</v>
      </c>
      <c r="AM8" s="23">
        <v>5.3386770148979554</v>
      </c>
      <c r="AN8" s="23">
        <v>5.3597584605582647</v>
      </c>
      <c r="AO8" s="23">
        <v>6.4650714865198271</v>
      </c>
      <c r="AP8" s="23">
        <v>8.2244632568874501</v>
      </c>
      <c r="AQ8" s="23">
        <v>11.954077557201328</v>
      </c>
      <c r="AR8" s="23">
        <v>12.582312464987474</v>
      </c>
      <c r="AS8" s="23">
        <v>13.956576187817795</v>
      </c>
      <c r="AT8" s="23">
        <v>16.319840572513826</v>
      </c>
      <c r="AU8" s="23">
        <v>13.836094414794028</v>
      </c>
      <c r="AV8" s="23">
        <v>9.9575334436983951</v>
      </c>
      <c r="AW8" s="23">
        <v>7.989649474594593</v>
      </c>
      <c r="AX8" s="23">
        <v>5.8192619609893317</v>
      </c>
      <c r="AY8" s="23">
        <v>4.8123254009154381</v>
      </c>
      <c r="AZ8" s="23">
        <v>4.0223405813698454</v>
      </c>
      <c r="BA8" s="20">
        <v>0</v>
      </c>
      <c r="BB8" s="20">
        <v>0</v>
      </c>
      <c r="BC8" s="20">
        <v>0</v>
      </c>
      <c r="BD8" s="20">
        <v>0</v>
      </c>
      <c r="BE8" s="20">
        <v>1</v>
      </c>
      <c r="BF8" s="20">
        <v>0</v>
      </c>
      <c r="BG8" s="20">
        <v>0</v>
      </c>
      <c r="BH8" s="20">
        <v>7</v>
      </c>
      <c r="BI8" s="20">
        <v>6</v>
      </c>
      <c r="BJ8" s="20">
        <v>98</v>
      </c>
      <c r="BK8" s="20">
        <v>170</v>
      </c>
      <c r="BL8" s="20">
        <v>178</v>
      </c>
      <c r="BM8" s="20">
        <v>94</v>
      </c>
      <c r="BN8" s="20">
        <v>33</v>
      </c>
      <c r="BO8" s="20">
        <v>1</v>
      </c>
      <c r="BP8" s="20">
        <v>4</v>
      </c>
      <c r="BQ8" s="20">
        <v>82</v>
      </c>
      <c r="BR8" s="20">
        <v>137</v>
      </c>
      <c r="BS8" s="20">
        <v>115</v>
      </c>
      <c r="BT8" s="20">
        <v>51</v>
      </c>
      <c r="BU8" s="20">
        <v>17</v>
      </c>
      <c r="BV8" s="20">
        <v>141482</v>
      </c>
      <c r="BW8" s="20">
        <v>186990</v>
      </c>
      <c r="BX8" s="20">
        <v>182797</v>
      </c>
      <c r="BY8" s="20">
        <v>221475</v>
      </c>
      <c r="BZ8" s="20">
        <v>195440</v>
      </c>
      <c r="CA8" s="20">
        <v>339385</v>
      </c>
      <c r="CB8" s="20">
        <v>151513</v>
      </c>
      <c r="CC8" s="20">
        <v>190030</v>
      </c>
      <c r="CD8" s="20">
        <v>177760</v>
      </c>
      <c r="CE8" s="20">
        <v>212281</v>
      </c>
      <c r="CF8" s="20">
        <v>186657</v>
      </c>
      <c r="CG8" s="20">
        <v>285388</v>
      </c>
      <c r="CH8" s="21">
        <v>10</v>
      </c>
      <c r="CI8" s="21">
        <v>180</v>
      </c>
      <c r="CJ8" s="21">
        <v>307</v>
      </c>
      <c r="CK8" s="21">
        <v>294</v>
      </c>
      <c r="CL8" s="21">
        <v>145</v>
      </c>
      <c r="CM8" s="21">
        <v>50</v>
      </c>
      <c r="CN8" s="21">
        <v>8</v>
      </c>
      <c r="CO8" s="21">
        <v>586</v>
      </c>
      <c r="CP8" s="21">
        <v>407</v>
      </c>
      <c r="CQ8" s="21">
        <v>1</v>
      </c>
      <c r="CR8" s="21">
        <v>292995</v>
      </c>
      <c r="CS8" s="21">
        <v>377020</v>
      </c>
      <c r="CT8" s="21">
        <v>360557</v>
      </c>
      <c r="CU8" s="21">
        <v>433756</v>
      </c>
      <c r="CV8" s="21">
        <v>382097</v>
      </c>
      <c r="CW8" s="21">
        <v>624773</v>
      </c>
      <c r="CX8" s="21">
        <v>1267569</v>
      </c>
      <c r="CY8" s="21">
        <v>1203629</v>
      </c>
      <c r="CZ8" s="19">
        <v>3</v>
      </c>
      <c r="DA8" t="s">
        <v>7987</v>
      </c>
      <c r="DD8">
        <v>4.8686098457248868</v>
      </c>
      <c r="DE8">
        <v>3.2108705719373067</v>
      </c>
      <c r="DF8">
        <v>-1.65773927378758</v>
      </c>
    </row>
    <row r="9" spans="1:110" x14ac:dyDescent="0.25">
      <c r="B9" s="7" t="s">
        <v>3371</v>
      </c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DD9" t="e">
        <v>#DIV/0!</v>
      </c>
      <c r="DE9" t="e">
        <v>#DIV/0!</v>
      </c>
      <c r="DF9" t="e">
        <v>#DIV/0!</v>
      </c>
    </row>
    <row r="10" spans="1:110" x14ac:dyDescent="0.25">
      <c r="A10" t="s">
        <v>457</v>
      </c>
      <c r="B10" t="s">
        <v>3353</v>
      </c>
      <c r="E10" s="17">
        <v>1969735</v>
      </c>
      <c r="F10" s="17">
        <v>1972777</v>
      </c>
      <c r="G10" s="17">
        <v>1979827</v>
      </c>
      <c r="H10" s="17">
        <v>1986259</v>
      </c>
      <c r="I10" s="17">
        <v>1993050</v>
      </c>
      <c r="J10" s="17">
        <v>2005110</v>
      </c>
      <c r="K10" s="17">
        <v>2014937</v>
      </c>
      <c r="L10" s="17">
        <v>2026618</v>
      </c>
      <c r="M10" s="17">
        <v>2035022</v>
      </c>
      <c r="N10" s="17">
        <v>2045456</v>
      </c>
      <c r="O10" s="17">
        <v>2060373</v>
      </c>
      <c r="P10" s="17">
        <v>2070981</v>
      </c>
      <c r="Q10" s="17">
        <v>2077297</v>
      </c>
      <c r="R10" s="17">
        <v>2085435</v>
      </c>
      <c r="S10" s="17">
        <v>2093713</v>
      </c>
      <c r="T10" s="17">
        <v>2100204</v>
      </c>
      <c r="U10" s="18">
        <v>975</v>
      </c>
      <c r="V10" s="18">
        <v>1128</v>
      </c>
      <c r="W10" s="18">
        <v>1204</v>
      </c>
      <c r="X10" s="18">
        <v>1295</v>
      </c>
      <c r="Y10" s="18">
        <v>1655</v>
      </c>
      <c r="Z10" s="18">
        <v>2157</v>
      </c>
      <c r="AA10" s="18">
        <v>3018</v>
      </c>
      <c r="AB10" s="18">
        <v>3439</v>
      </c>
      <c r="AC10" s="18">
        <v>3858</v>
      </c>
      <c r="AD10" s="18">
        <v>4244</v>
      </c>
      <c r="AE10" s="18">
        <v>3219</v>
      </c>
      <c r="AF10" s="18">
        <v>2367</v>
      </c>
      <c r="AG10" s="18">
        <v>1835</v>
      </c>
      <c r="AH10" s="18">
        <v>1468</v>
      </c>
      <c r="AI10" s="18">
        <v>1262</v>
      </c>
      <c r="AJ10" s="18">
        <v>934</v>
      </c>
      <c r="AK10" s="23">
        <v>4.9499044287683365</v>
      </c>
      <c r="AL10" s="23">
        <v>5.7178282188001992</v>
      </c>
      <c r="AM10" s="23">
        <v>6.0813394301623322</v>
      </c>
      <c r="AN10" s="23">
        <v>6.519794246369683</v>
      </c>
      <c r="AO10" s="23">
        <v>8.3038558992498945</v>
      </c>
      <c r="AP10" s="23">
        <v>10.757514550323922</v>
      </c>
      <c r="AQ10" s="23">
        <v>14.978135792831241</v>
      </c>
      <c r="AR10" s="23">
        <v>16.96915748305798</v>
      </c>
      <c r="AS10" s="23">
        <v>18.958026006598455</v>
      </c>
      <c r="AT10" s="23">
        <v>20.748429690005555</v>
      </c>
      <c r="AU10" s="23">
        <v>15.623384697819279</v>
      </c>
      <c r="AV10" s="23">
        <v>11.429366083030217</v>
      </c>
      <c r="AW10" s="23">
        <v>8.8335948109490356</v>
      </c>
      <c r="AX10" s="23">
        <v>7.0392987554155368</v>
      </c>
      <c r="AY10" s="23">
        <v>6.0275692036110016</v>
      </c>
      <c r="AZ10" s="23">
        <v>4.4471870351642027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19</v>
      </c>
      <c r="BI10" s="20">
        <v>7</v>
      </c>
      <c r="BJ10" s="20">
        <v>88</v>
      </c>
      <c r="BK10" s="20">
        <v>160</v>
      </c>
      <c r="BL10" s="20">
        <v>151</v>
      </c>
      <c r="BM10" s="20">
        <v>86</v>
      </c>
      <c r="BN10" s="20">
        <v>28</v>
      </c>
      <c r="BO10" s="20">
        <v>3</v>
      </c>
      <c r="BP10" s="20">
        <v>4</v>
      </c>
      <c r="BQ10" s="20">
        <v>74</v>
      </c>
      <c r="BR10" s="20">
        <v>134</v>
      </c>
      <c r="BS10" s="20">
        <v>115</v>
      </c>
      <c r="BT10" s="20">
        <v>48</v>
      </c>
      <c r="BU10" s="20">
        <v>17</v>
      </c>
      <c r="BV10" s="20">
        <v>124409</v>
      </c>
      <c r="BW10" s="20">
        <v>165869</v>
      </c>
      <c r="BX10" s="20">
        <v>157400</v>
      </c>
      <c r="BY10" s="20">
        <v>192429</v>
      </c>
      <c r="BZ10" s="20">
        <v>168783</v>
      </c>
      <c r="CA10" s="20">
        <v>273427</v>
      </c>
      <c r="CB10" s="20">
        <v>131964</v>
      </c>
      <c r="CC10" s="20">
        <v>163584</v>
      </c>
      <c r="CD10" s="20">
        <v>150970</v>
      </c>
      <c r="CE10" s="20">
        <v>183515</v>
      </c>
      <c r="CF10" s="20">
        <v>162084</v>
      </c>
      <c r="CG10" s="20">
        <v>225770</v>
      </c>
      <c r="CH10" s="21">
        <v>11</v>
      </c>
      <c r="CI10" s="21">
        <v>162</v>
      </c>
      <c r="CJ10" s="21">
        <v>294</v>
      </c>
      <c r="CK10" s="21">
        <v>266</v>
      </c>
      <c r="CL10" s="21">
        <v>134</v>
      </c>
      <c r="CM10" s="21">
        <v>45</v>
      </c>
      <c r="CN10" s="21">
        <v>22</v>
      </c>
      <c r="CO10" s="21">
        <v>539</v>
      </c>
      <c r="CP10" s="21">
        <v>395</v>
      </c>
      <c r="CQ10" s="21">
        <v>0</v>
      </c>
      <c r="CR10" s="21">
        <v>256373</v>
      </c>
      <c r="CS10" s="21">
        <v>329453</v>
      </c>
      <c r="CT10" s="21">
        <v>308370</v>
      </c>
      <c r="CU10" s="21">
        <v>375944</v>
      </c>
      <c r="CV10" s="21">
        <v>330867</v>
      </c>
      <c r="CW10" s="21">
        <v>499197</v>
      </c>
      <c r="CX10" s="21">
        <v>1082317</v>
      </c>
      <c r="CY10" s="21">
        <v>1017887</v>
      </c>
      <c r="CZ10" s="19">
        <v>1</v>
      </c>
      <c r="DA10" t="s">
        <v>7985</v>
      </c>
      <c r="DB10" t="s">
        <v>8480</v>
      </c>
      <c r="DD10">
        <v>5.2952832681820281</v>
      </c>
      <c r="DE10">
        <v>3.6495777115207466</v>
      </c>
      <c r="DF10">
        <v>-1.6457055566612815</v>
      </c>
    </row>
    <row r="11" spans="1:110" x14ac:dyDescent="0.25">
      <c r="A11" t="s">
        <v>199</v>
      </c>
      <c r="B11" t="s">
        <v>3354</v>
      </c>
      <c r="E11" s="17">
        <v>5188191</v>
      </c>
      <c r="F11" s="17">
        <v>5198691</v>
      </c>
      <c r="G11" s="17">
        <v>5222881</v>
      </c>
      <c r="H11" s="17">
        <v>5264323</v>
      </c>
      <c r="I11" s="17">
        <v>5300722</v>
      </c>
      <c r="J11" s="17">
        <v>5338759</v>
      </c>
      <c r="K11" s="17">
        <v>5379503</v>
      </c>
      <c r="L11" s="17">
        <v>5411944</v>
      </c>
      <c r="M11" s="17">
        <v>5444883</v>
      </c>
      <c r="N11" s="17">
        <v>5479597</v>
      </c>
      <c r="O11" s="17">
        <v>5518814</v>
      </c>
      <c r="P11" s="17">
        <v>5555330</v>
      </c>
      <c r="Q11" s="17">
        <v>5579593</v>
      </c>
      <c r="R11" s="17">
        <v>5593740</v>
      </c>
      <c r="S11" s="17">
        <v>5618117</v>
      </c>
      <c r="T11" s="17">
        <v>5652470</v>
      </c>
      <c r="U11" s="18">
        <v>2231</v>
      </c>
      <c r="V11" s="18">
        <v>2692</v>
      </c>
      <c r="W11" s="18">
        <v>2764</v>
      </c>
      <c r="X11" s="18">
        <v>2903</v>
      </c>
      <c r="Y11" s="18">
        <v>3651</v>
      </c>
      <c r="Z11" s="18">
        <v>4665</v>
      </c>
      <c r="AA11" s="18">
        <v>6850</v>
      </c>
      <c r="AB11" s="18">
        <v>7462</v>
      </c>
      <c r="AC11" s="18">
        <v>8140</v>
      </c>
      <c r="AD11" s="18">
        <v>8681</v>
      </c>
      <c r="AE11" s="18">
        <v>6893</v>
      </c>
      <c r="AF11" s="18">
        <v>5491</v>
      </c>
      <c r="AG11" s="18">
        <v>4378</v>
      </c>
      <c r="AH11" s="18">
        <v>3268</v>
      </c>
      <c r="AI11" s="18">
        <v>2921</v>
      </c>
      <c r="AJ11" s="18">
        <v>2241</v>
      </c>
      <c r="AK11" s="23">
        <v>4.3001500908505488</v>
      </c>
      <c r="AL11" s="23">
        <v>5.1782265958873106</v>
      </c>
      <c r="AM11" s="23">
        <v>5.2920983648679725</v>
      </c>
      <c r="AN11" s="23">
        <v>5.514479259726274</v>
      </c>
      <c r="AO11" s="23">
        <v>6.8877409530248892</v>
      </c>
      <c r="AP11" s="23">
        <v>8.7379857378840295</v>
      </c>
      <c r="AQ11" s="23">
        <v>12.733518319443265</v>
      </c>
      <c r="AR11" s="23">
        <v>13.788021457723879</v>
      </c>
      <c r="AS11" s="23">
        <v>14.949816185214633</v>
      </c>
      <c r="AT11" s="23">
        <v>15.84240592875717</v>
      </c>
      <c r="AU11" s="23">
        <v>12.490002380946342</v>
      </c>
      <c r="AV11" s="23">
        <v>9.8842012985727212</v>
      </c>
      <c r="AW11" s="23">
        <v>7.8464504489843616</v>
      </c>
      <c r="AX11" s="23">
        <v>5.8422450811085245</v>
      </c>
      <c r="AY11" s="23">
        <v>5.1992509233965762</v>
      </c>
      <c r="AZ11" s="23">
        <v>3.96463846778488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32</v>
      </c>
      <c r="BI11" s="20">
        <v>15</v>
      </c>
      <c r="BJ11" s="20">
        <v>189</v>
      </c>
      <c r="BK11" s="20">
        <v>390</v>
      </c>
      <c r="BL11" s="20">
        <v>398</v>
      </c>
      <c r="BM11" s="20">
        <v>200</v>
      </c>
      <c r="BN11" s="20">
        <v>74</v>
      </c>
      <c r="BO11" s="20">
        <v>21</v>
      </c>
      <c r="BP11" s="20">
        <v>11</v>
      </c>
      <c r="BQ11" s="20">
        <v>179</v>
      </c>
      <c r="BR11" s="20">
        <v>291</v>
      </c>
      <c r="BS11" s="20">
        <v>272</v>
      </c>
      <c r="BT11" s="20">
        <v>132</v>
      </c>
      <c r="BU11" s="20">
        <v>37</v>
      </c>
      <c r="BV11" s="20">
        <v>325505</v>
      </c>
      <c r="BW11" s="20">
        <v>471433</v>
      </c>
      <c r="BX11" s="20">
        <v>446780</v>
      </c>
      <c r="BY11" s="20">
        <v>519885</v>
      </c>
      <c r="BZ11" s="20">
        <v>423867</v>
      </c>
      <c r="CA11" s="20">
        <v>710595</v>
      </c>
      <c r="CB11" s="20">
        <v>336306</v>
      </c>
      <c r="CC11" s="20">
        <v>471850</v>
      </c>
      <c r="CD11" s="20">
        <v>436129</v>
      </c>
      <c r="CE11" s="20">
        <v>504029</v>
      </c>
      <c r="CF11" s="20">
        <v>415221</v>
      </c>
      <c r="CG11" s="20">
        <v>590870</v>
      </c>
      <c r="CH11" s="21">
        <v>26</v>
      </c>
      <c r="CI11" s="21">
        <v>368</v>
      </c>
      <c r="CJ11" s="21">
        <v>681</v>
      </c>
      <c r="CK11" s="21">
        <v>670</v>
      </c>
      <c r="CL11" s="21">
        <v>332</v>
      </c>
      <c r="CM11" s="21">
        <v>111</v>
      </c>
      <c r="CN11" s="21">
        <v>53</v>
      </c>
      <c r="CO11" s="21">
        <v>1298</v>
      </c>
      <c r="CP11" s="21">
        <v>943</v>
      </c>
      <c r="CQ11" s="21">
        <v>0</v>
      </c>
      <c r="CR11" s="21">
        <v>661811</v>
      </c>
      <c r="CS11" s="21">
        <v>943283</v>
      </c>
      <c r="CT11" s="21">
        <v>882909</v>
      </c>
      <c r="CU11" s="21">
        <v>1023914</v>
      </c>
      <c r="CV11" s="21">
        <v>839088</v>
      </c>
      <c r="CW11" s="21">
        <v>1301465</v>
      </c>
      <c r="CX11" s="21">
        <v>2898065</v>
      </c>
      <c r="CY11" s="21">
        <v>2754405</v>
      </c>
      <c r="CZ11" s="19">
        <v>4</v>
      </c>
      <c r="DA11" t="s">
        <v>7988</v>
      </c>
      <c r="DB11" t="s">
        <v>9</v>
      </c>
      <c r="DD11">
        <v>4.712451509491161</v>
      </c>
      <c r="DE11">
        <v>3.2538952715001215</v>
      </c>
      <c r="DF11">
        <v>-1.4585562379910395</v>
      </c>
    </row>
    <row r="12" spans="1:110" x14ac:dyDescent="0.25">
      <c r="A12" t="s">
        <v>211</v>
      </c>
      <c r="B12" t="s">
        <v>3355</v>
      </c>
      <c r="E12" s="17">
        <v>3812051</v>
      </c>
      <c r="F12" s="17">
        <v>3834066</v>
      </c>
      <c r="G12" s="17">
        <v>3863719</v>
      </c>
      <c r="H12" s="17">
        <v>3895605</v>
      </c>
      <c r="I12" s="17">
        <v>3936288</v>
      </c>
      <c r="J12" s="17">
        <v>3984502</v>
      </c>
      <c r="K12" s="17">
        <v>4014112</v>
      </c>
      <c r="L12" s="17">
        <v>4042562</v>
      </c>
      <c r="M12" s="17">
        <v>4073415</v>
      </c>
      <c r="N12" s="17">
        <v>4097897</v>
      </c>
      <c r="O12" s="17">
        <v>4129053</v>
      </c>
      <c r="P12" s="17">
        <v>4159791</v>
      </c>
      <c r="Q12" s="17">
        <v>4183836</v>
      </c>
      <c r="R12" s="17">
        <v>4200043</v>
      </c>
      <c r="S12" s="17">
        <v>4219056</v>
      </c>
      <c r="T12" s="17">
        <v>4244933</v>
      </c>
      <c r="U12" s="18">
        <v>2164</v>
      </c>
      <c r="V12" s="18">
        <v>2573</v>
      </c>
      <c r="W12" s="18">
        <v>2603</v>
      </c>
      <c r="X12" s="18">
        <v>2882</v>
      </c>
      <c r="Y12" s="18">
        <v>3431</v>
      </c>
      <c r="Z12" s="18">
        <v>4272</v>
      </c>
      <c r="AA12" s="18">
        <v>5812</v>
      </c>
      <c r="AB12" s="18">
        <v>5957</v>
      </c>
      <c r="AC12" s="18">
        <v>6661</v>
      </c>
      <c r="AD12" s="18">
        <v>7232</v>
      </c>
      <c r="AE12" s="18">
        <v>5929</v>
      </c>
      <c r="AF12" s="18">
        <v>4317</v>
      </c>
      <c r="AG12" s="18">
        <v>3295</v>
      </c>
      <c r="AH12" s="18">
        <v>2443</v>
      </c>
      <c r="AI12" s="18">
        <v>2032</v>
      </c>
      <c r="AJ12" s="18">
        <v>1550</v>
      </c>
      <c r="AK12" s="23">
        <v>5.6767341255402934</v>
      </c>
      <c r="AL12" s="23">
        <v>6.7108912574796582</v>
      </c>
      <c r="AM12" s="23">
        <v>6.7370323773545646</v>
      </c>
      <c r="AN12" s="23">
        <v>7.3980806575615343</v>
      </c>
      <c r="AO12" s="23">
        <v>8.7163337641961149</v>
      </c>
      <c r="AP12" s="23">
        <v>10.721540609089919</v>
      </c>
      <c r="AQ12" s="23">
        <v>14.478918375969579</v>
      </c>
      <c r="AR12" s="23">
        <v>14.735704733780212</v>
      </c>
      <c r="AS12" s="23">
        <v>16.352372640646731</v>
      </c>
      <c r="AT12" s="23">
        <v>17.648076562197634</v>
      </c>
      <c r="AU12" s="23">
        <v>14.359224742331957</v>
      </c>
      <c r="AV12" s="23">
        <v>10.377925237109269</v>
      </c>
      <c r="AW12" s="23">
        <v>7.8755477031126464</v>
      </c>
      <c r="AX12" s="23">
        <v>5.8166071156890533</v>
      </c>
      <c r="AY12" s="23">
        <v>4.8162432544152054</v>
      </c>
      <c r="AZ12" s="23">
        <v>3.6514121659870722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14</v>
      </c>
      <c r="BI12" s="20">
        <v>7</v>
      </c>
      <c r="BJ12" s="20">
        <v>146</v>
      </c>
      <c r="BK12" s="20">
        <v>291</v>
      </c>
      <c r="BL12" s="20">
        <v>296</v>
      </c>
      <c r="BM12" s="20">
        <v>141</v>
      </c>
      <c r="BN12" s="20">
        <v>54</v>
      </c>
      <c r="BO12" s="20">
        <v>7</v>
      </c>
      <c r="BP12" s="20">
        <v>7</v>
      </c>
      <c r="BQ12" s="20">
        <v>141</v>
      </c>
      <c r="BR12" s="20">
        <v>190</v>
      </c>
      <c r="BS12" s="20">
        <v>159</v>
      </c>
      <c r="BT12" s="20">
        <v>78</v>
      </c>
      <c r="BU12" s="20">
        <v>19</v>
      </c>
      <c r="BV12" s="20">
        <v>260065</v>
      </c>
      <c r="BW12" s="20">
        <v>349768</v>
      </c>
      <c r="BX12" s="20">
        <v>331207</v>
      </c>
      <c r="BY12" s="20">
        <v>380065</v>
      </c>
      <c r="BZ12" s="20">
        <v>316087</v>
      </c>
      <c r="CA12" s="20">
        <v>534594</v>
      </c>
      <c r="CB12" s="20">
        <v>270310</v>
      </c>
      <c r="CC12" s="20">
        <v>348562</v>
      </c>
      <c r="CD12" s="20">
        <v>329880</v>
      </c>
      <c r="CE12" s="20">
        <v>375177</v>
      </c>
      <c r="CF12" s="20">
        <v>310071</v>
      </c>
      <c r="CG12" s="20">
        <v>439147</v>
      </c>
      <c r="CH12" s="21">
        <v>14</v>
      </c>
      <c r="CI12" s="21">
        <v>287</v>
      </c>
      <c r="CJ12" s="21">
        <v>481</v>
      </c>
      <c r="CK12" s="21">
        <v>455</v>
      </c>
      <c r="CL12" s="21">
        <v>219</v>
      </c>
      <c r="CM12" s="21">
        <v>73</v>
      </c>
      <c r="CN12" s="21">
        <v>21</v>
      </c>
      <c r="CO12" s="21">
        <v>949</v>
      </c>
      <c r="CP12" s="21">
        <v>601</v>
      </c>
      <c r="CQ12" s="21">
        <v>0</v>
      </c>
      <c r="CR12" s="21">
        <v>530375</v>
      </c>
      <c r="CS12" s="21">
        <v>698330</v>
      </c>
      <c r="CT12" s="21">
        <v>661087</v>
      </c>
      <c r="CU12" s="21">
        <v>755242</v>
      </c>
      <c r="CV12" s="21">
        <v>626158</v>
      </c>
      <c r="CW12" s="21">
        <v>973741</v>
      </c>
      <c r="CX12" s="21">
        <v>2171786</v>
      </c>
      <c r="CY12" s="21">
        <v>2073147</v>
      </c>
      <c r="CZ12" s="19">
        <v>5</v>
      </c>
      <c r="DA12" t="s">
        <v>7989</v>
      </c>
      <c r="DB12" t="s">
        <v>9</v>
      </c>
      <c r="DD12">
        <v>4.5775818116129736</v>
      </c>
      <c r="DE12">
        <v>2.7673076444916767</v>
      </c>
      <c r="DF12">
        <v>-1.810274167121297</v>
      </c>
    </row>
    <row r="13" spans="1:110" x14ac:dyDescent="0.25">
      <c r="A13" t="s">
        <v>150</v>
      </c>
      <c r="B13" t="s">
        <v>3356</v>
      </c>
      <c r="E13" s="17">
        <v>3225214</v>
      </c>
      <c r="F13" s="17">
        <v>3246892</v>
      </c>
      <c r="G13" s="17">
        <v>3279592</v>
      </c>
      <c r="H13" s="17">
        <v>3313432</v>
      </c>
      <c r="I13" s="17">
        <v>3349853</v>
      </c>
      <c r="J13" s="17">
        <v>3388148</v>
      </c>
      <c r="K13" s="17">
        <v>3425907</v>
      </c>
      <c r="L13" s="17">
        <v>3460219</v>
      </c>
      <c r="M13" s="17">
        <v>3493369</v>
      </c>
      <c r="N13" s="17">
        <v>3523639</v>
      </c>
      <c r="O13" s="17">
        <v>3556891</v>
      </c>
      <c r="P13" s="17">
        <v>3584293</v>
      </c>
      <c r="Q13" s="17">
        <v>3611118</v>
      </c>
      <c r="R13" s="17">
        <v>3637442</v>
      </c>
      <c r="S13" s="17">
        <v>3671679</v>
      </c>
      <c r="T13" s="17">
        <v>3705500</v>
      </c>
      <c r="U13" s="18">
        <v>1882</v>
      </c>
      <c r="V13" s="18">
        <v>2018</v>
      </c>
      <c r="W13" s="18">
        <v>1950</v>
      </c>
      <c r="X13" s="18">
        <v>2122</v>
      </c>
      <c r="Y13" s="18">
        <v>2511</v>
      </c>
      <c r="Z13" s="18">
        <v>3447</v>
      </c>
      <c r="AA13" s="18">
        <v>4599</v>
      </c>
      <c r="AB13" s="18">
        <v>5205</v>
      </c>
      <c r="AC13" s="18">
        <v>5816</v>
      </c>
      <c r="AD13" s="18">
        <v>6776</v>
      </c>
      <c r="AE13" s="18">
        <v>5526</v>
      </c>
      <c r="AF13" s="18">
        <v>3902</v>
      </c>
      <c r="AG13" s="18">
        <v>2743</v>
      </c>
      <c r="AH13" s="18">
        <v>2236</v>
      </c>
      <c r="AI13" s="18">
        <v>1725</v>
      </c>
      <c r="AJ13" s="18">
        <v>1215</v>
      </c>
      <c r="AK13" s="23">
        <v>5.8352717060015244</v>
      </c>
      <c r="AL13" s="23">
        <v>6.2151743883073411</v>
      </c>
      <c r="AM13" s="23">
        <v>5.9458615583889705</v>
      </c>
      <c r="AN13" s="23">
        <v>6.4042358497171517</v>
      </c>
      <c r="AO13" s="23">
        <v>7.495851310490341</v>
      </c>
      <c r="AP13" s="23">
        <v>10.173699614066445</v>
      </c>
      <c r="AQ13" s="23">
        <v>13.424182267644744</v>
      </c>
      <c r="AR13" s="23">
        <v>15.042400495459969</v>
      </c>
      <c r="AS13" s="23">
        <v>16.648684980029305</v>
      </c>
      <c r="AT13" s="23">
        <v>19.230119771066217</v>
      </c>
      <c r="AU13" s="23">
        <v>15.53603976056618</v>
      </c>
      <c r="AV13" s="23">
        <v>10.886386799293472</v>
      </c>
      <c r="AW13" s="23">
        <v>7.5959855091968747</v>
      </c>
      <c r="AX13" s="23">
        <v>6.1471770546444455</v>
      </c>
      <c r="AY13" s="23">
        <v>4.6981231202400862</v>
      </c>
      <c r="AZ13" s="23">
        <v>3.278909728781541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2</v>
      </c>
      <c r="BI13" s="20">
        <v>9</v>
      </c>
      <c r="BJ13" s="20">
        <v>106</v>
      </c>
      <c r="BK13" s="20">
        <v>181</v>
      </c>
      <c r="BL13" s="20">
        <v>236</v>
      </c>
      <c r="BM13" s="20">
        <v>132</v>
      </c>
      <c r="BN13" s="20">
        <v>50</v>
      </c>
      <c r="BO13" s="20">
        <v>1</v>
      </c>
      <c r="BP13" s="20">
        <v>4</v>
      </c>
      <c r="BQ13" s="20">
        <v>114</v>
      </c>
      <c r="BR13" s="20">
        <v>167</v>
      </c>
      <c r="BS13" s="20">
        <v>134</v>
      </c>
      <c r="BT13" s="20">
        <v>55</v>
      </c>
      <c r="BU13" s="20">
        <v>24</v>
      </c>
      <c r="BV13" s="20">
        <v>215252</v>
      </c>
      <c r="BW13" s="20">
        <v>289924</v>
      </c>
      <c r="BX13" s="20">
        <v>291485</v>
      </c>
      <c r="BY13" s="20">
        <v>341349</v>
      </c>
      <c r="BZ13" s="20">
        <v>280494</v>
      </c>
      <c r="CA13" s="20">
        <v>474472</v>
      </c>
      <c r="CB13" s="20">
        <v>228318</v>
      </c>
      <c r="CC13" s="20">
        <v>286178</v>
      </c>
      <c r="CD13" s="20">
        <v>285199</v>
      </c>
      <c r="CE13" s="20">
        <v>334136</v>
      </c>
      <c r="CF13" s="20">
        <v>275608</v>
      </c>
      <c r="CG13" s="20">
        <v>403085</v>
      </c>
      <c r="CH13" s="21">
        <v>13</v>
      </c>
      <c r="CI13" s="21">
        <v>220</v>
      </c>
      <c r="CJ13" s="21">
        <v>348</v>
      </c>
      <c r="CK13" s="21">
        <v>370</v>
      </c>
      <c r="CL13" s="21">
        <v>187</v>
      </c>
      <c r="CM13" s="21">
        <v>74</v>
      </c>
      <c r="CN13" s="21">
        <v>3</v>
      </c>
      <c r="CO13" s="21">
        <v>716</v>
      </c>
      <c r="CP13" s="21">
        <v>499</v>
      </c>
      <c r="CQ13" s="21">
        <v>0</v>
      </c>
      <c r="CR13" s="21">
        <v>443570</v>
      </c>
      <c r="CS13" s="21">
        <v>576102</v>
      </c>
      <c r="CT13" s="21">
        <v>576684</v>
      </c>
      <c r="CU13" s="21">
        <v>675485</v>
      </c>
      <c r="CV13" s="21">
        <v>556102</v>
      </c>
      <c r="CW13" s="21">
        <v>877557</v>
      </c>
      <c r="CX13" s="21">
        <v>1892976</v>
      </c>
      <c r="CY13" s="21">
        <v>1812524</v>
      </c>
      <c r="CZ13" s="19">
        <v>7</v>
      </c>
      <c r="DA13" t="s">
        <v>7991</v>
      </c>
      <c r="DB13" t="s">
        <v>9</v>
      </c>
      <c r="DD13">
        <v>3.9502925202645596</v>
      </c>
      <c r="DE13">
        <v>2.6360608903652238</v>
      </c>
      <c r="DF13">
        <v>-1.3142316298993357</v>
      </c>
    </row>
    <row r="14" spans="1:110" x14ac:dyDescent="0.25">
      <c r="A14" t="s">
        <v>70</v>
      </c>
      <c r="B14" t="s">
        <v>3347</v>
      </c>
      <c r="E14" s="17">
        <v>4031609</v>
      </c>
      <c r="F14" s="17">
        <v>4048883</v>
      </c>
      <c r="G14" s="17">
        <v>4071725</v>
      </c>
      <c r="H14" s="17">
        <v>4098483</v>
      </c>
      <c r="I14" s="17">
        <v>4121458</v>
      </c>
      <c r="J14" s="17">
        <v>4155852</v>
      </c>
      <c r="K14" s="17">
        <v>4191014</v>
      </c>
      <c r="L14" s="17">
        <v>4224037</v>
      </c>
      <c r="M14" s="17">
        <v>4263202</v>
      </c>
      <c r="N14" s="17">
        <v>4294347</v>
      </c>
      <c r="O14" s="17">
        <v>4331091</v>
      </c>
      <c r="P14" s="17">
        <v>4368703</v>
      </c>
      <c r="Q14" s="17">
        <v>4398307</v>
      </c>
      <c r="R14" s="17">
        <v>4423766</v>
      </c>
      <c r="S14" s="17">
        <v>4456290</v>
      </c>
      <c r="T14" s="17">
        <v>4489117</v>
      </c>
      <c r="U14" s="18">
        <v>1705</v>
      </c>
      <c r="V14" s="18">
        <v>1902</v>
      </c>
      <c r="W14" s="18">
        <v>2089</v>
      </c>
      <c r="X14" s="18">
        <v>2472</v>
      </c>
      <c r="Y14" s="18">
        <v>3211</v>
      </c>
      <c r="Z14" s="18">
        <v>4164</v>
      </c>
      <c r="AA14" s="18">
        <v>5771</v>
      </c>
      <c r="AB14" s="18">
        <v>5956</v>
      </c>
      <c r="AC14" s="18">
        <v>6233</v>
      </c>
      <c r="AD14" s="18">
        <v>7125</v>
      </c>
      <c r="AE14" s="18">
        <v>5709</v>
      </c>
      <c r="AF14" s="18">
        <v>3756</v>
      </c>
      <c r="AG14" s="18">
        <v>2943</v>
      </c>
      <c r="AH14" s="18">
        <v>2270</v>
      </c>
      <c r="AI14" s="18">
        <v>1789</v>
      </c>
      <c r="AJ14" s="18">
        <v>1349</v>
      </c>
      <c r="AK14" s="23">
        <v>4.2290807466696299</v>
      </c>
      <c r="AL14" s="23">
        <v>4.6975919037423415</v>
      </c>
      <c r="AM14" s="23">
        <v>5.130503656312742</v>
      </c>
      <c r="AN14" s="23">
        <v>6.031499947663562</v>
      </c>
      <c r="AO14" s="23">
        <v>7.7909322380575032</v>
      </c>
      <c r="AP14" s="23">
        <v>10.019606087993509</v>
      </c>
      <c r="AQ14" s="23">
        <v>13.769937299183443</v>
      </c>
      <c r="AR14" s="23">
        <v>14.100255277119969</v>
      </c>
      <c r="AS14" s="23">
        <v>14.620466025302109</v>
      </c>
      <c r="AT14" s="23">
        <v>16.591579581249487</v>
      </c>
      <c r="AU14" s="23">
        <v>13.181436270907261</v>
      </c>
      <c r="AV14" s="23">
        <v>8.597517386739268</v>
      </c>
      <c r="AW14" s="23">
        <v>6.6912109591258639</v>
      </c>
      <c r="AX14" s="23">
        <v>5.1313744895186595</v>
      </c>
      <c r="AY14" s="23">
        <v>4.0145502200260754</v>
      </c>
      <c r="AZ14" s="23">
        <v>3.0050453129201129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16</v>
      </c>
      <c r="BI14" s="20">
        <v>7</v>
      </c>
      <c r="BJ14" s="20">
        <v>127</v>
      </c>
      <c r="BK14" s="20">
        <v>242</v>
      </c>
      <c r="BL14" s="20">
        <v>263</v>
      </c>
      <c r="BM14" s="20">
        <v>124</v>
      </c>
      <c r="BN14" s="20">
        <v>48</v>
      </c>
      <c r="BO14" s="20">
        <v>3</v>
      </c>
      <c r="BP14" s="20">
        <v>8</v>
      </c>
      <c r="BQ14" s="20">
        <v>123</v>
      </c>
      <c r="BR14" s="20">
        <v>163</v>
      </c>
      <c r="BS14" s="20">
        <v>145</v>
      </c>
      <c r="BT14" s="20">
        <v>58</v>
      </c>
      <c r="BU14" s="20">
        <v>22</v>
      </c>
      <c r="BV14" s="20">
        <v>262382</v>
      </c>
      <c r="BW14" s="20">
        <v>372447</v>
      </c>
      <c r="BX14" s="20">
        <v>357072</v>
      </c>
      <c r="BY14" s="20">
        <v>403795</v>
      </c>
      <c r="BZ14" s="20">
        <v>325755</v>
      </c>
      <c r="CA14" s="20">
        <v>569993</v>
      </c>
      <c r="CB14" s="20">
        <v>276764</v>
      </c>
      <c r="CC14" s="20">
        <v>375577</v>
      </c>
      <c r="CD14" s="20">
        <v>353351</v>
      </c>
      <c r="CE14" s="20">
        <v>396613</v>
      </c>
      <c r="CF14" s="20">
        <v>319556</v>
      </c>
      <c r="CG14" s="20">
        <v>475812</v>
      </c>
      <c r="CH14" s="21">
        <v>15</v>
      </c>
      <c r="CI14" s="21">
        <v>250</v>
      </c>
      <c r="CJ14" s="21">
        <v>405</v>
      </c>
      <c r="CK14" s="21">
        <v>408</v>
      </c>
      <c r="CL14" s="21">
        <v>182</v>
      </c>
      <c r="CM14" s="21">
        <v>70</v>
      </c>
      <c r="CN14" s="21">
        <v>19</v>
      </c>
      <c r="CO14" s="21">
        <v>827</v>
      </c>
      <c r="CP14" s="21">
        <v>522</v>
      </c>
      <c r="CQ14" s="21">
        <v>0</v>
      </c>
      <c r="CR14" s="21">
        <v>539146</v>
      </c>
      <c r="CS14" s="21">
        <v>748024</v>
      </c>
      <c r="CT14" s="21">
        <v>710423</v>
      </c>
      <c r="CU14" s="21">
        <v>800408</v>
      </c>
      <c r="CV14" s="21">
        <v>645311</v>
      </c>
      <c r="CW14" s="21">
        <v>1045805</v>
      </c>
      <c r="CX14" s="21">
        <v>2291444</v>
      </c>
      <c r="CY14" s="21">
        <v>2197673</v>
      </c>
      <c r="CZ14" s="19">
        <v>9</v>
      </c>
      <c r="DA14" t="s">
        <v>7993</v>
      </c>
      <c r="DB14" t="s">
        <v>8481</v>
      </c>
      <c r="DD14">
        <v>3.7630712121412055</v>
      </c>
      <c r="DE14">
        <v>2.2780395244221547</v>
      </c>
      <c r="DF14">
        <v>-1.4850316877190508</v>
      </c>
    </row>
    <row r="15" spans="1:110" x14ac:dyDescent="0.25">
      <c r="A15" t="s">
        <v>51</v>
      </c>
      <c r="B15" t="s">
        <v>3358</v>
      </c>
      <c r="E15" s="17">
        <v>4160065</v>
      </c>
      <c r="F15" s="17">
        <v>4185580</v>
      </c>
      <c r="G15" s="17">
        <v>4214992</v>
      </c>
      <c r="H15" s="17">
        <v>4252661</v>
      </c>
      <c r="I15" s="17">
        <v>4283097</v>
      </c>
      <c r="J15" s="17">
        <v>4334075</v>
      </c>
      <c r="K15" s="17">
        <v>4377034</v>
      </c>
      <c r="L15" s="17">
        <v>4419746</v>
      </c>
      <c r="M15" s="17">
        <v>4467957</v>
      </c>
      <c r="N15" s="17">
        <v>4507396</v>
      </c>
      <c r="O15" s="17">
        <v>4556814</v>
      </c>
      <c r="P15" s="17">
        <v>4604976</v>
      </c>
      <c r="Q15" s="17">
        <v>4640746</v>
      </c>
      <c r="R15" s="17">
        <v>4678428</v>
      </c>
      <c r="S15" s="17">
        <v>4730846</v>
      </c>
      <c r="T15" s="17">
        <v>4776467</v>
      </c>
      <c r="U15" s="18">
        <v>2018</v>
      </c>
      <c r="V15" s="18">
        <v>2480</v>
      </c>
      <c r="W15" s="18">
        <v>2462</v>
      </c>
      <c r="X15" s="18">
        <v>3004</v>
      </c>
      <c r="Y15" s="18">
        <v>3859</v>
      </c>
      <c r="Z15" s="18">
        <v>5356</v>
      </c>
      <c r="AA15" s="18">
        <v>7028</v>
      </c>
      <c r="AB15" s="18">
        <v>7161</v>
      </c>
      <c r="AC15" s="18">
        <v>7367</v>
      </c>
      <c r="AD15" s="18">
        <v>8129</v>
      </c>
      <c r="AE15" s="18">
        <v>5755</v>
      </c>
      <c r="AF15" s="18">
        <v>4141</v>
      </c>
      <c r="AG15" s="18">
        <v>3149</v>
      </c>
      <c r="AH15" s="18">
        <v>2431</v>
      </c>
      <c r="AI15" s="18">
        <v>2052</v>
      </c>
      <c r="AJ15" s="18">
        <v>1653</v>
      </c>
      <c r="AK15" s="23">
        <v>4.8508857433717978</v>
      </c>
      <c r="AL15" s="23">
        <v>5.9251047644531933</v>
      </c>
      <c r="AM15" s="23">
        <v>5.8410549770912965</v>
      </c>
      <c r="AN15" s="23">
        <v>7.0638125164455854</v>
      </c>
      <c r="AO15" s="23">
        <v>9.0098356399586557</v>
      </c>
      <c r="AP15" s="23">
        <v>12.357884900468958</v>
      </c>
      <c r="AQ15" s="23">
        <v>16.056535087458769</v>
      </c>
      <c r="AR15" s="23">
        <v>16.202288547803427</v>
      </c>
      <c r="AS15" s="23">
        <v>16.488520368481613</v>
      </c>
      <c r="AT15" s="23">
        <v>18.034803243380434</v>
      </c>
      <c r="AU15" s="23">
        <v>12.629438024022924</v>
      </c>
      <c r="AV15" s="23">
        <v>8.992446431859797</v>
      </c>
      <c r="AW15" s="23">
        <v>6.7855469788693457</v>
      </c>
      <c r="AX15" s="23">
        <v>5.1961898312852099</v>
      </c>
      <c r="AY15" s="23">
        <v>4.3374905883641111</v>
      </c>
      <c r="AZ15" s="23">
        <v>3.4607168855139165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17</v>
      </c>
      <c r="BI15" s="20">
        <v>23</v>
      </c>
      <c r="BJ15" s="20">
        <v>160</v>
      </c>
      <c r="BK15" s="20">
        <v>275</v>
      </c>
      <c r="BL15" s="20">
        <v>311</v>
      </c>
      <c r="BM15" s="20">
        <v>158</v>
      </c>
      <c r="BN15" s="20">
        <v>76</v>
      </c>
      <c r="BO15" s="20">
        <v>4</v>
      </c>
      <c r="BP15" s="20">
        <v>10</v>
      </c>
      <c r="BQ15" s="20">
        <v>114</v>
      </c>
      <c r="BR15" s="20">
        <v>223</v>
      </c>
      <c r="BS15" s="20">
        <v>173</v>
      </c>
      <c r="BT15" s="20">
        <v>77</v>
      </c>
      <c r="BU15" s="20">
        <v>32</v>
      </c>
      <c r="BV15" s="20">
        <v>235923</v>
      </c>
      <c r="BW15" s="20">
        <v>384126</v>
      </c>
      <c r="BX15" s="20">
        <v>398052</v>
      </c>
      <c r="BY15" s="20">
        <v>439769</v>
      </c>
      <c r="BZ15" s="20">
        <v>358142</v>
      </c>
      <c r="CA15" s="20">
        <v>633277</v>
      </c>
      <c r="CB15" s="20">
        <v>252004</v>
      </c>
      <c r="CC15" s="20">
        <v>380260</v>
      </c>
      <c r="CD15" s="20">
        <v>388082</v>
      </c>
      <c r="CE15" s="20">
        <v>430430</v>
      </c>
      <c r="CF15" s="20">
        <v>345811</v>
      </c>
      <c r="CG15" s="20">
        <v>530591</v>
      </c>
      <c r="CH15" s="21">
        <v>33</v>
      </c>
      <c r="CI15" s="21">
        <v>274</v>
      </c>
      <c r="CJ15" s="21">
        <v>498</v>
      </c>
      <c r="CK15" s="21">
        <v>484</v>
      </c>
      <c r="CL15" s="21">
        <v>235</v>
      </c>
      <c r="CM15" s="21">
        <v>108</v>
      </c>
      <c r="CN15" s="21">
        <v>21</v>
      </c>
      <c r="CO15" s="21">
        <v>1020</v>
      </c>
      <c r="CP15" s="21">
        <v>633</v>
      </c>
      <c r="CQ15" s="21">
        <v>0</v>
      </c>
      <c r="CR15" s="21">
        <v>487927</v>
      </c>
      <c r="CS15" s="21">
        <v>764386</v>
      </c>
      <c r="CT15" s="21">
        <v>786134</v>
      </c>
      <c r="CU15" s="21">
        <v>870199</v>
      </c>
      <c r="CV15" s="21">
        <v>703953</v>
      </c>
      <c r="CW15" s="21">
        <v>1163868</v>
      </c>
      <c r="CX15" s="21">
        <v>2449289</v>
      </c>
      <c r="CY15" s="21">
        <v>2327178</v>
      </c>
      <c r="CZ15" s="19">
        <v>6</v>
      </c>
      <c r="DA15" t="s">
        <v>7990</v>
      </c>
      <c r="DB15" t="s">
        <v>9</v>
      </c>
      <c r="DD15">
        <v>4.3829909014265347</v>
      </c>
      <c r="DE15">
        <v>2.5844234796302112</v>
      </c>
      <c r="DF15">
        <v>-1.7985674217963235</v>
      </c>
    </row>
    <row r="16" spans="1:110" x14ac:dyDescent="0.25">
      <c r="A16" t="s">
        <v>355</v>
      </c>
      <c r="B16" t="s">
        <v>3360</v>
      </c>
      <c r="E16" s="17">
        <v>5611716</v>
      </c>
      <c r="F16" s="17">
        <v>5700921</v>
      </c>
      <c r="G16" s="17">
        <v>5746062</v>
      </c>
      <c r="H16" s="17">
        <v>5754296</v>
      </c>
      <c r="I16" s="17">
        <v>5782941</v>
      </c>
      <c r="J16" s="17">
        <v>5853549</v>
      </c>
      <c r="K16" s="17">
        <v>5917461</v>
      </c>
      <c r="L16" s="17">
        <v>5988858</v>
      </c>
      <c r="M16" s="17">
        <v>6081252</v>
      </c>
      <c r="N16" s="17">
        <v>6182426</v>
      </c>
      <c r="O16" s="17">
        <v>6271130</v>
      </c>
      <c r="P16" s="17">
        <v>6388233</v>
      </c>
      <c r="Q16" s="17">
        <v>6455442</v>
      </c>
      <c r="R16" s="17">
        <v>6529758</v>
      </c>
      <c r="S16" s="17">
        <v>6618717</v>
      </c>
      <c r="T16" s="17">
        <v>6720843</v>
      </c>
      <c r="U16" s="18">
        <v>1648</v>
      </c>
      <c r="V16" s="18">
        <v>1763</v>
      </c>
      <c r="W16" s="18">
        <v>1934</v>
      </c>
      <c r="X16" s="18">
        <v>2588</v>
      </c>
      <c r="Y16" s="18">
        <v>3859</v>
      </c>
      <c r="Z16" s="18">
        <v>5334</v>
      </c>
      <c r="AA16" s="18">
        <v>6788</v>
      </c>
      <c r="AB16" s="18">
        <v>6635</v>
      </c>
      <c r="AC16" s="18">
        <v>6520</v>
      </c>
      <c r="AD16" s="18">
        <v>6761</v>
      </c>
      <c r="AE16" s="18">
        <v>5275</v>
      </c>
      <c r="AF16" s="18">
        <v>4047</v>
      </c>
      <c r="AG16" s="18">
        <v>3257</v>
      </c>
      <c r="AH16" s="18">
        <v>2601</v>
      </c>
      <c r="AI16" s="18">
        <v>2213</v>
      </c>
      <c r="AJ16" s="18">
        <v>1819</v>
      </c>
      <c r="AK16" s="23">
        <v>2.9367131194807437</v>
      </c>
      <c r="AL16" s="23">
        <v>3.0924827760286449</v>
      </c>
      <c r="AM16" s="23">
        <v>3.3657833834720194</v>
      </c>
      <c r="AN16" s="23">
        <v>4.4975093391094232</v>
      </c>
      <c r="AO16" s="23">
        <v>6.6730751705749718</v>
      </c>
      <c r="AP16" s="23">
        <v>9.1124205161689087</v>
      </c>
      <c r="AQ16" s="23">
        <v>11.471136015936565</v>
      </c>
      <c r="AR16" s="23">
        <v>11.078906863378627</v>
      </c>
      <c r="AS16" s="23">
        <v>10.721476432813505</v>
      </c>
      <c r="AT16" s="23">
        <v>10.935836514662691</v>
      </c>
      <c r="AU16" s="23">
        <v>8.411562190546201</v>
      </c>
      <c r="AV16" s="23">
        <v>6.3350851479587549</v>
      </c>
      <c r="AW16" s="23">
        <v>5.0453555310387737</v>
      </c>
      <c r="AX16" s="23">
        <v>3.9833022908352804</v>
      </c>
      <c r="AY16" s="23">
        <v>3.3435483039990985</v>
      </c>
      <c r="AZ16" s="23">
        <v>2.7065057166191799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32</v>
      </c>
      <c r="BI16" s="20">
        <v>13</v>
      </c>
      <c r="BJ16" s="20">
        <v>142</v>
      </c>
      <c r="BK16" s="20">
        <v>320</v>
      </c>
      <c r="BL16" s="20">
        <v>408</v>
      </c>
      <c r="BM16" s="20">
        <v>218</v>
      </c>
      <c r="BN16" s="20">
        <v>78</v>
      </c>
      <c r="BO16" s="20">
        <v>10</v>
      </c>
      <c r="BP16" s="20">
        <v>4</v>
      </c>
      <c r="BQ16" s="20">
        <v>103</v>
      </c>
      <c r="BR16" s="20">
        <v>188</v>
      </c>
      <c r="BS16" s="20">
        <v>179</v>
      </c>
      <c r="BT16" s="20">
        <v>95</v>
      </c>
      <c r="BU16" s="20">
        <v>29</v>
      </c>
      <c r="BV16" s="20">
        <v>380489</v>
      </c>
      <c r="BW16" s="20">
        <v>842242</v>
      </c>
      <c r="BX16" s="20">
        <v>667293</v>
      </c>
      <c r="BY16" s="20">
        <v>567172</v>
      </c>
      <c r="BZ16" s="20">
        <v>397579</v>
      </c>
      <c r="CA16" s="20">
        <v>555588</v>
      </c>
      <c r="CB16" s="20">
        <v>381093</v>
      </c>
      <c r="CC16" s="20">
        <v>851765</v>
      </c>
      <c r="CD16" s="20">
        <v>697076</v>
      </c>
      <c r="CE16" s="20">
        <v>555207</v>
      </c>
      <c r="CF16" s="20">
        <v>379561</v>
      </c>
      <c r="CG16" s="20">
        <v>445778</v>
      </c>
      <c r="CH16" s="21">
        <v>17</v>
      </c>
      <c r="CI16" s="21">
        <v>245</v>
      </c>
      <c r="CJ16" s="21">
        <v>508</v>
      </c>
      <c r="CK16" s="21">
        <v>587</v>
      </c>
      <c r="CL16" s="21">
        <v>313</v>
      </c>
      <c r="CM16" s="21">
        <v>107</v>
      </c>
      <c r="CN16" s="21">
        <v>42</v>
      </c>
      <c r="CO16" s="21">
        <v>1211</v>
      </c>
      <c r="CP16" s="21">
        <v>608</v>
      </c>
      <c r="CQ16" s="21">
        <v>0</v>
      </c>
      <c r="CR16" s="21">
        <v>761582</v>
      </c>
      <c r="CS16" s="21">
        <v>1694007</v>
      </c>
      <c r="CT16" s="21">
        <v>1364369</v>
      </c>
      <c r="CU16" s="21">
        <v>1122379</v>
      </c>
      <c r="CV16" s="21">
        <v>777140</v>
      </c>
      <c r="CW16" s="21">
        <v>1001366</v>
      </c>
      <c r="CX16" s="21">
        <v>3410363</v>
      </c>
      <c r="CY16" s="21">
        <v>3310480</v>
      </c>
      <c r="CZ16" s="19">
        <v>10</v>
      </c>
      <c r="DA16" t="s">
        <v>8327</v>
      </c>
      <c r="DB16" t="s">
        <v>8481</v>
      </c>
      <c r="DD16">
        <v>3.6580797950750346</v>
      </c>
      <c r="DE16">
        <v>1.7828014202593683</v>
      </c>
      <c r="DF16">
        <v>-1.8752783748156663</v>
      </c>
    </row>
    <row r="17" spans="1:110" x14ac:dyDescent="0.25">
      <c r="A17" t="s">
        <v>278</v>
      </c>
      <c r="B17" t="s">
        <v>3359</v>
      </c>
      <c r="E17" s="17">
        <v>6197748</v>
      </c>
      <c r="F17" s="17">
        <v>6231073</v>
      </c>
      <c r="G17" s="17">
        <v>6255657</v>
      </c>
      <c r="H17" s="17">
        <v>6296989</v>
      </c>
      <c r="I17" s="17">
        <v>6337304</v>
      </c>
      <c r="J17" s="17">
        <v>6403103</v>
      </c>
      <c r="K17" s="17">
        <v>6466502</v>
      </c>
      <c r="L17" s="17">
        <v>6536489</v>
      </c>
      <c r="M17" s="17">
        <v>6602706</v>
      </c>
      <c r="N17" s="17">
        <v>6659675</v>
      </c>
      <c r="O17" s="17">
        <v>6732493</v>
      </c>
      <c r="P17" s="17">
        <v>6791986</v>
      </c>
      <c r="Q17" s="17">
        <v>6848582</v>
      </c>
      <c r="R17" s="17">
        <v>6902592</v>
      </c>
      <c r="S17" s="17">
        <v>6969602</v>
      </c>
      <c r="T17" s="17">
        <v>7029838</v>
      </c>
      <c r="U17" s="18">
        <v>2736</v>
      </c>
      <c r="V17" s="18">
        <v>2933</v>
      </c>
      <c r="W17" s="18">
        <v>3156</v>
      </c>
      <c r="X17" s="18">
        <v>4183</v>
      </c>
      <c r="Y17" s="18">
        <v>5562</v>
      </c>
      <c r="Z17" s="18">
        <v>7354</v>
      </c>
      <c r="AA17" s="18">
        <v>9640</v>
      </c>
      <c r="AB17" s="18">
        <v>9669</v>
      </c>
      <c r="AC17" s="18">
        <v>9353</v>
      </c>
      <c r="AD17" s="18">
        <v>10519</v>
      </c>
      <c r="AE17" s="18">
        <v>7961</v>
      </c>
      <c r="AF17" s="18">
        <v>5756</v>
      </c>
      <c r="AG17" s="18">
        <v>4184</v>
      </c>
      <c r="AH17" s="18">
        <v>3258</v>
      </c>
      <c r="AI17" s="18">
        <v>2725</v>
      </c>
      <c r="AJ17" s="18">
        <v>2236</v>
      </c>
      <c r="AK17" s="23">
        <v>4.4145066885584896</v>
      </c>
      <c r="AL17" s="23">
        <v>4.7070544671840624</v>
      </c>
      <c r="AM17" s="23">
        <v>5.045033639152531</v>
      </c>
      <c r="AN17" s="23">
        <v>6.6428574037528101</v>
      </c>
      <c r="AO17" s="23">
        <v>8.7766027951318097</v>
      </c>
      <c r="AP17" s="23">
        <v>11.485056542117158</v>
      </c>
      <c r="AQ17" s="23">
        <v>14.907596100642976</v>
      </c>
      <c r="AR17" s="23">
        <v>14.792344942368908</v>
      </c>
      <c r="AS17" s="23">
        <v>14.165404305446888</v>
      </c>
      <c r="AT17" s="23">
        <v>15.795065074496877</v>
      </c>
      <c r="AU17" s="23">
        <v>11.82474307808415</v>
      </c>
      <c r="AV17" s="23">
        <v>8.4746935579666971</v>
      </c>
      <c r="AW17" s="23">
        <v>6.1092938655038367</v>
      </c>
      <c r="AX17" s="23">
        <v>4.7199660649216986</v>
      </c>
      <c r="AY17" s="23">
        <v>3.9098358844593997</v>
      </c>
      <c r="AZ17" s="23">
        <v>3.1807276355443754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71</v>
      </c>
      <c r="BI17" s="20">
        <v>14</v>
      </c>
      <c r="BJ17" s="20">
        <v>200</v>
      </c>
      <c r="BK17" s="20">
        <v>374</v>
      </c>
      <c r="BL17" s="20">
        <v>431</v>
      </c>
      <c r="BM17" s="20">
        <v>229</v>
      </c>
      <c r="BN17" s="20">
        <v>94</v>
      </c>
      <c r="BO17" s="20">
        <v>21</v>
      </c>
      <c r="BP17" s="20">
        <v>8</v>
      </c>
      <c r="BQ17" s="20">
        <v>151</v>
      </c>
      <c r="BR17" s="20">
        <v>247</v>
      </c>
      <c r="BS17" s="20">
        <v>248</v>
      </c>
      <c r="BT17" s="20">
        <v>108</v>
      </c>
      <c r="BU17" s="20">
        <v>40</v>
      </c>
      <c r="BV17" s="20">
        <v>369454</v>
      </c>
      <c r="BW17" s="20">
        <v>546567</v>
      </c>
      <c r="BX17" s="20">
        <v>595224</v>
      </c>
      <c r="BY17" s="20">
        <v>655217</v>
      </c>
      <c r="BZ17" s="20">
        <v>522326</v>
      </c>
      <c r="CA17" s="20">
        <v>921306</v>
      </c>
      <c r="CB17" s="20">
        <v>392177</v>
      </c>
      <c r="CC17" s="20">
        <v>542427</v>
      </c>
      <c r="CD17" s="20">
        <v>575626</v>
      </c>
      <c r="CE17" s="20">
        <v>643607</v>
      </c>
      <c r="CF17" s="20">
        <v>507594</v>
      </c>
      <c r="CG17" s="20">
        <v>758313</v>
      </c>
      <c r="CH17" s="21">
        <v>22</v>
      </c>
      <c r="CI17" s="21">
        <v>351</v>
      </c>
      <c r="CJ17" s="21">
        <v>621</v>
      </c>
      <c r="CK17" s="21">
        <v>679</v>
      </c>
      <c r="CL17" s="21">
        <v>337</v>
      </c>
      <c r="CM17" s="21">
        <v>134</v>
      </c>
      <c r="CN17" s="21">
        <v>92</v>
      </c>
      <c r="CO17" s="21">
        <v>1413</v>
      </c>
      <c r="CP17" s="21">
        <v>823</v>
      </c>
      <c r="CQ17" s="21">
        <v>0</v>
      </c>
      <c r="CR17" s="21">
        <v>761631</v>
      </c>
      <c r="CS17" s="21">
        <v>1088994</v>
      </c>
      <c r="CT17" s="21">
        <v>1170850</v>
      </c>
      <c r="CU17" s="21">
        <v>1298824</v>
      </c>
      <c r="CV17" s="21">
        <v>1029920</v>
      </c>
      <c r="CW17" s="21">
        <v>1679619</v>
      </c>
      <c r="CX17" s="21">
        <v>3610094</v>
      </c>
      <c r="CY17" s="21">
        <v>3419744</v>
      </c>
      <c r="CZ17" s="19">
        <v>8</v>
      </c>
      <c r="DA17" t="s">
        <v>7992</v>
      </c>
      <c r="DB17" t="s">
        <v>9</v>
      </c>
      <c r="DD17">
        <v>4.1318882349088115</v>
      </c>
      <c r="DE17">
        <v>2.2797190322468057</v>
      </c>
      <c r="DF17">
        <v>-1.8521692026620058</v>
      </c>
    </row>
    <row r="18" spans="1:110" x14ac:dyDescent="0.25">
      <c r="A18" t="s">
        <v>168</v>
      </c>
      <c r="B18" t="s">
        <v>3357</v>
      </c>
      <c r="E18" s="17">
        <v>3859880</v>
      </c>
      <c r="F18" s="17">
        <v>3885050</v>
      </c>
      <c r="G18" s="17">
        <v>3919313</v>
      </c>
      <c r="H18" s="17">
        <v>3949730</v>
      </c>
      <c r="I18" s="17">
        <v>3981991</v>
      </c>
      <c r="J18" s="17">
        <v>4031339</v>
      </c>
      <c r="K18" s="17">
        <v>4068889</v>
      </c>
      <c r="L18" s="17">
        <v>4117836</v>
      </c>
      <c r="M18" s="17">
        <v>4151670</v>
      </c>
      <c r="N18" s="17">
        <v>4174352</v>
      </c>
      <c r="O18" s="17">
        <v>4206367</v>
      </c>
      <c r="P18" s="17">
        <v>4242125</v>
      </c>
      <c r="Q18" s="17">
        <v>4275498</v>
      </c>
      <c r="R18" s="17">
        <v>4308162</v>
      </c>
      <c r="S18" s="17">
        <v>4346897</v>
      </c>
      <c r="T18" s="17">
        <v>4389099</v>
      </c>
      <c r="U18" s="18">
        <v>2189</v>
      </c>
      <c r="V18" s="18">
        <v>2494</v>
      </c>
      <c r="W18" s="18">
        <v>2728</v>
      </c>
      <c r="X18" s="18">
        <v>3392</v>
      </c>
      <c r="Y18" s="18">
        <v>4488</v>
      </c>
      <c r="Z18" s="18">
        <v>6358</v>
      </c>
      <c r="AA18" s="18">
        <v>8070</v>
      </c>
      <c r="AB18" s="18">
        <v>7764</v>
      </c>
      <c r="AC18" s="18">
        <v>8058</v>
      </c>
      <c r="AD18" s="18">
        <v>9026</v>
      </c>
      <c r="AE18" s="18">
        <v>6797</v>
      </c>
      <c r="AF18" s="18">
        <v>4564</v>
      </c>
      <c r="AG18" s="18">
        <v>3615</v>
      </c>
      <c r="AH18" s="18">
        <v>2623</v>
      </c>
      <c r="AI18" s="18">
        <v>2266</v>
      </c>
      <c r="AJ18" s="18">
        <v>1772</v>
      </c>
      <c r="AK18" s="23">
        <v>5.6711607614744501</v>
      </c>
      <c r="AL18" s="23">
        <v>6.4194798007747647</v>
      </c>
      <c r="AM18" s="23">
        <v>6.9604035196984775</v>
      </c>
      <c r="AN18" s="23">
        <v>8.5879287951328322</v>
      </c>
      <c r="AO18" s="23">
        <v>11.270743705849663</v>
      </c>
      <c r="AP18" s="23">
        <v>15.771434751580058</v>
      </c>
      <c r="AQ18" s="23">
        <v>19.833423816673299</v>
      </c>
      <c r="AR18" s="23">
        <v>18.854563416318669</v>
      </c>
      <c r="AS18" s="23">
        <v>19.409057078235985</v>
      </c>
      <c r="AT18" s="23">
        <v>21.62251769855537</v>
      </c>
      <c r="AU18" s="23">
        <v>16.15883730544672</v>
      </c>
      <c r="AV18" s="23">
        <v>10.758758876742199</v>
      </c>
      <c r="AW18" s="23">
        <v>8.4551553994411872</v>
      </c>
      <c r="AX18" s="23">
        <v>6.088443285094665</v>
      </c>
      <c r="AY18" s="23">
        <v>5.212913947581459</v>
      </c>
      <c r="AZ18" s="23">
        <v>4.037275076274196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14</v>
      </c>
      <c r="BI18" s="20">
        <v>10</v>
      </c>
      <c r="BJ18" s="20">
        <v>169</v>
      </c>
      <c r="BK18" s="20">
        <v>307</v>
      </c>
      <c r="BL18" s="20">
        <v>304</v>
      </c>
      <c r="BM18" s="20">
        <v>161</v>
      </c>
      <c r="BN18" s="20">
        <v>71</v>
      </c>
      <c r="BO18" s="20">
        <v>4</v>
      </c>
      <c r="BP18" s="20">
        <v>10</v>
      </c>
      <c r="BQ18" s="20">
        <v>152</v>
      </c>
      <c r="BR18" s="20">
        <v>243</v>
      </c>
      <c r="BS18" s="20">
        <v>205</v>
      </c>
      <c r="BT18" s="20">
        <v>93</v>
      </c>
      <c r="BU18" s="20">
        <v>29</v>
      </c>
      <c r="BV18" s="20">
        <v>231074</v>
      </c>
      <c r="BW18" s="20">
        <v>318357</v>
      </c>
      <c r="BX18" s="20">
        <v>327077</v>
      </c>
      <c r="BY18" s="20">
        <v>395494</v>
      </c>
      <c r="BZ18" s="20">
        <v>345667</v>
      </c>
      <c r="CA18" s="20">
        <v>637119</v>
      </c>
      <c r="CB18" s="20">
        <v>246639</v>
      </c>
      <c r="CC18" s="20">
        <v>325060</v>
      </c>
      <c r="CD18" s="20">
        <v>319469</v>
      </c>
      <c r="CE18" s="20">
        <v>382471</v>
      </c>
      <c r="CF18" s="20">
        <v>328837</v>
      </c>
      <c r="CG18" s="20">
        <v>531835</v>
      </c>
      <c r="CH18" s="21">
        <v>20</v>
      </c>
      <c r="CI18" s="21">
        <v>321</v>
      </c>
      <c r="CJ18" s="21">
        <v>550</v>
      </c>
      <c r="CK18" s="21">
        <v>509</v>
      </c>
      <c r="CL18" s="21">
        <v>254</v>
      </c>
      <c r="CM18" s="21">
        <v>100</v>
      </c>
      <c r="CN18" s="21">
        <v>18</v>
      </c>
      <c r="CO18" s="21">
        <v>1036</v>
      </c>
      <c r="CP18" s="21">
        <v>736</v>
      </c>
      <c r="CQ18" s="21">
        <v>0</v>
      </c>
      <c r="CR18" s="21">
        <v>477713</v>
      </c>
      <c r="CS18" s="21">
        <v>643417</v>
      </c>
      <c r="CT18" s="21">
        <v>646546</v>
      </c>
      <c r="CU18" s="21">
        <v>777965</v>
      </c>
      <c r="CV18" s="21">
        <v>674504</v>
      </c>
      <c r="CW18" s="21">
        <v>1168954</v>
      </c>
      <c r="CX18" s="21">
        <v>2254788</v>
      </c>
      <c r="CY18" s="21">
        <v>2134311</v>
      </c>
      <c r="CZ18" s="19">
        <v>2</v>
      </c>
      <c r="DA18" t="s">
        <v>7986</v>
      </c>
      <c r="DB18" t="s">
        <v>8480</v>
      </c>
      <c r="DD18">
        <v>4.8540254911303933</v>
      </c>
      <c r="DE18">
        <v>3.2641649680590814</v>
      </c>
      <c r="DF18">
        <v>-1.5898605230713119</v>
      </c>
    </row>
    <row r="19" spans="1:110" x14ac:dyDescent="0.25"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DD19" t="e">
        <v>#DIV/0!</v>
      </c>
      <c r="DE19" t="e">
        <v>#DIV/0!</v>
      </c>
      <c r="DF19" t="e">
        <v>#DIV/0!</v>
      </c>
    </row>
    <row r="20" spans="1:110" s="31" customFormat="1" x14ac:dyDescent="0.25">
      <c r="A20" s="31" t="s">
        <v>8398</v>
      </c>
      <c r="B20" s="31" t="s">
        <v>7977</v>
      </c>
      <c r="U20" s="31">
        <v>2629</v>
      </c>
      <c r="V20" s="31">
        <v>2168</v>
      </c>
      <c r="W20" s="31">
        <v>1928</v>
      </c>
      <c r="X20" s="31">
        <v>1783</v>
      </c>
      <c r="Y20" s="31">
        <v>1982</v>
      </c>
      <c r="Z20" s="31">
        <v>2259</v>
      </c>
      <c r="AA20" s="31">
        <v>2569</v>
      </c>
      <c r="AB20" s="31">
        <v>2243</v>
      </c>
      <c r="AC20" s="31">
        <v>2129</v>
      </c>
      <c r="AD20" s="31">
        <v>2191</v>
      </c>
      <c r="AE20" s="31">
        <v>2393</v>
      </c>
      <c r="AF20" s="31">
        <v>472</v>
      </c>
      <c r="AG20" s="31">
        <v>291</v>
      </c>
      <c r="AH20" s="31">
        <v>103</v>
      </c>
      <c r="AI20" s="31">
        <v>166</v>
      </c>
      <c r="AJ20" s="31">
        <v>87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2</v>
      </c>
      <c r="BI20" s="31">
        <v>1</v>
      </c>
      <c r="BJ20" s="31">
        <v>9</v>
      </c>
      <c r="BK20" s="31">
        <v>18</v>
      </c>
      <c r="BL20" s="31">
        <v>16</v>
      </c>
      <c r="BM20" s="31">
        <v>9</v>
      </c>
      <c r="BN20" s="31">
        <v>1</v>
      </c>
      <c r="BO20" s="31">
        <v>0</v>
      </c>
      <c r="BP20" s="31">
        <v>0</v>
      </c>
      <c r="BQ20" s="31">
        <v>9</v>
      </c>
      <c r="BR20" s="31">
        <v>14</v>
      </c>
      <c r="BS20" s="31">
        <v>4</v>
      </c>
      <c r="BT20" s="31">
        <v>2</v>
      </c>
      <c r="BU20" s="31">
        <v>2</v>
      </c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1">
        <v>1</v>
      </c>
      <c r="CI20" s="21">
        <v>18</v>
      </c>
      <c r="CJ20" s="21">
        <v>32</v>
      </c>
      <c r="CK20" s="21">
        <v>20</v>
      </c>
      <c r="CL20" s="21">
        <v>11</v>
      </c>
      <c r="CM20" s="21">
        <v>3</v>
      </c>
      <c r="CN20" s="21">
        <v>2</v>
      </c>
      <c r="CO20" s="21">
        <v>56</v>
      </c>
      <c r="CP20" s="21">
        <v>31</v>
      </c>
      <c r="CQ20" s="21">
        <v>0</v>
      </c>
      <c r="CR20" s="21"/>
      <c r="CS20" s="21"/>
      <c r="CT20" s="21"/>
      <c r="CU20" s="21"/>
      <c r="CV20" s="21"/>
      <c r="CW20" s="21"/>
      <c r="CX20" s="21"/>
      <c r="CY20" s="21"/>
      <c r="DD20" t="e">
        <v>#DIV/0!</v>
      </c>
      <c r="DE20" t="e">
        <v>#DIV/0!</v>
      </c>
      <c r="DF20" t="e">
        <v>#DIV/0!</v>
      </c>
    </row>
    <row r="21" spans="1:110" x14ac:dyDescent="0.25"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DD21" t="e">
        <v>#DIV/0!</v>
      </c>
      <c r="DE21" t="e">
        <v>#DIV/0!</v>
      </c>
      <c r="DF21" t="e">
        <v>#DIV/0!</v>
      </c>
    </row>
    <row r="22" spans="1:110" x14ac:dyDescent="0.25">
      <c r="A22" s="22" t="s">
        <v>3361</v>
      </c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DD22" t="e">
        <v>#DIV/0!</v>
      </c>
      <c r="DE22" t="e">
        <v>#DIV/0!</v>
      </c>
      <c r="DF22" t="e">
        <v>#DIV/0!</v>
      </c>
    </row>
    <row r="23" spans="1:110" x14ac:dyDescent="0.25">
      <c r="A23" t="s">
        <v>1173</v>
      </c>
      <c r="B23" t="s">
        <v>2980</v>
      </c>
      <c r="E23" s="17">
        <v>365342</v>
      </c>
      <c r="F23" s="17">
        <v>366680</v>
      </c>
      <c r="G23" s="17">
        <v>366413</v>
      </c>
      <c r="H23" s="17">
        <v>367846</v>
      </c>
      <c r="I23" s="17">
        <v>369341</v>
      </c>
      <c r="J23" s="17">
        <v>372255</v>
      </c>
      <c r="K23" s="17">
        <v>375632</v>
      </c>
      <c r="L23" s="17">
        <v>379120</v>
      </c>
      <c r="M23" s="17">
        <v>382000</v>
      </c>
      <c r="N23" s="17">
        <v>384406</v>
      </c>
      <c r="O23" s="17">
        <v>387977</v>
      </c>
      <c r="P23" s="17">
        <v>391045</v>
      </c>
      <c r="Q23" s="17">
        <v>394610</v>
      </c>
      <c r="R23" s="17">
        <v>398226</v>
      </c>
      <c r="S23" s="17">
        <v>403013</v>
      </c>
      <c r="T23" s="17">
        <v>407757</v>
      </c>
      <c r="U23" s="18">
        <v>139</v>
      </c>
      <c r="V23" s="18">
        <v>133</v>
      </c>
      <c r="W23" s="18">
        <v>164</v>
      </c>
      <c r="X23" s="18">
        <v>224</v>
      </c>
      <c r="Y23" s="18">
        <v>261</v>
      </c>
      <c r="Z23" s="18">
        <v>353</v>
      </c>
      <c r="AA23" s="18">
        <v>490</v>
      </c>
      <c r="AB23" s="18">
        <v>431</v>
      </c>
      <c r="AC23" s="18">
        <v>442</v>
      </c>
      <c r="AD23" s="18">
        <v>545</v>
      </c>
      <c r="AE23" s="18">
        <v>406</v>
      </c>
      <c r="AF23" s="18">
        <v>292</v>
      </c>
      <c r="AG23" s="18">
        <v>231</v>
      </c>
      <c r="AH23" s="18">
        <v>189</v>
      </c>
      <c r="AI23" s="18">
        <v>132</v>
      </c>
      <c r="AJ23" s="18">
        <v>102</v>
      </c>
      <c r="AK23" s="23">
        <v>3.8046542691505492</v>
      </c>
      <c r="AL23" s="23">
        <v>3.6271408312425004</v>
      </c>
      <c r="AM23" s="23">
        <v>4.4758237289615819</v>
      </c>
      <c r="AN23" s="23">
        <v>6.0895048471371167</v>
      </c>
      <c r="AO23" s="23">
        <v>7.0666403134230968</v>
      </c>
      <c r="AP23" s="23">
        <v>9.4827470416784188</v>
      </c>
      <c r="AQ23" s="23">
        <v>13.044682029220089</v>
      </c>
      <c r="AR23" s="23">
        <v>11.368432158683268</v>
      </c>
      <c r="AS23" s="23">
        <v>11.570680628272251</v>
      </c>
      <c r="AT23" s="23">
        <v>14.17771834986967</v>
      </c>
      <c r="AU23" s="23">
        <v>10.464537846315633</v>
      </c>
      <c r="AV23" s="23">
        <v>7.4671712974210136</v>
      </c>
      <c r="AW23" s="23">
        <v>5.8538810471098053</v>
      </c>
      <c r="AX23" s="23">
        <v>4.7460487261002546</v>
      </c>
      <c r="AY23" s="23">
        <v>3.2753285874152946</v>
      </c>
      <c r="AZ23" s="23">
        <v>2.5014898579300908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3</v>
      </c>
      <c r="BI23" s="20">
        <v>1</v>
      </c>
      <c r="BJ23" s="20">
        <v>8</v>
      </c>
      <c r="BK23" s="20">
        <v>19</v>
      </c>
      <c r="BL23" s="20">
        <v>20</v>
      </c>
      <c r="BM23" s="20">
        <v>14</v>
      </c>
      <c r="BN23" s="20">
        <v>6</v>
      </c>
      <c r="BO23" s="20">
        <v>1</v>
      </c>
      <c r="BP23" s="20">
        <v>1</v>
      </c>
      <c r="BQ23" s="20">
        <v>2</v>
      </c>
      <c r="BR23" s="20">
        <v>13</v>
      </c>
      <c r="BS23" s="20">
        <v>9</v>
      </c>
      <c r="BT23" s="20">
        <v>2</v>
      </c>
      <c r="BU23" s="20">
        <v>3</v>
      </c>
      <c r="BV23" s="20">
        <v>18554</v>
      </c>
      <c r="BW23" s="20">
        <v>30753</v>
      </c>
      <c r="BX23" s="20">
        <v>36436</v>
      </c>
      <c r="BY23" s="20">
        <v>40544</v>
      </c>
      <c r="BZ23" s="20">
        <v>31289</v>
      </c>
      <c r="CA23" s="20">
        <v>52816</v>
      </c>
      <c r="CB23" s="20">
        <v>19448</v>
      </c>
      <c r="CC23" s="20">
        <v>28686</v>
      </c>
      <c r="CD23" s="20">
        <v>35092</v>
      </c>
      <c r="CE23" s="20">
        <v>39902</v>
      </c>
      <c r="CF23" s="20">
        <v>30932</v>
      </c>
      <c r="CG23" s="20">
        <v>43305</v>
      </c>
      <c r="CH23" s="21">
        <v>2</v>
      </c>
      <c r="CI23" s="21">
        <v>10</v>
      </c>
      <c r="CJ23" s="21">
        <v>32</v>
      </c>
      <c r="CK23" s="21">
        <v>29</v>
      </c>
      <c r="CL23" s="21">
        <v>16</v>
      </c>
      <c r="CM23" s="21">
        <v>9</v>
      </c>
      <c r="CN23" s="21">
        <v>4</v>
      </c>
      <c r="CO23" s="21">
        <v>71</v>
      </c>
      <c r="CP23" s="21">
        <v>31</v>
      </c>
      <c r="CQ23" s="21">
        <v>0</v>
      </c>
      <c r="CR23" s="21">
        <v>38002</v>
      </c>
      <c r="CS23" s="21">
        <v>59439</v>
      </c>
      <c r="CT23" s="21">
        <v>71528</v>
      </c>
      <c r="CU23" s="21">
        <v>80446</v>
      </c>
      <c r="CV23" s="21">
        <v>62221</v>
      </c>
      <c r="CW23" s="21">
        <v>96121</v>
      </c>
      <c r="CX23" s="21">
        <v>210392</v>
      </c>
      <c r="CY23" s="21">
        <v>197365</v>
      </c>
      <c r="CZ23" s="19">
        <v>35</v>
      </c>
      <c r="DA23" t="s">
        <v>8028</v>
      </c>
      <c r="DB23" t="s">
        <v>8481</v>
      </c>
      <c r="DD23">
        <v>3.5973956881919289</v>
      </c>
      <c r="DE23">
        <v>1.4734400547549336</v>
      </c>
      <c r="DF23">
        <v>-2.1239556334369953</v>
      </c>
    </row>
    <row r="24" spans="1:110" x14ac:dyDescent="0.25">
      <c r="A24" t="s">
        <v>462</v>
      </c>
      <c r="B24" t="s">
        <v>2985</v>
      </c>
      <c r="E24" s="17">
        <v>430709</v>
      </c>
      <c r="F24" s="17">
        <v>434212</v>
      </c>
      <c r="G24" s="17">
        <v>437723</v>
      </c>
      <c r="H24" s="17">
        <v>445484</v>
      </c>
      <c r="I24" s="17">
        <v>450454</v>
      </c>
      <c r="J24" s="17">
        <v>459566</v>
      </c>
      <c r="K24" s="17">
        <v>464882</v>
      </c>
      <c r="L24" s="17">
        <v>469980</v>
      </c>
      <c r="M24" s="17">
        <v>475556</v>
      </c>
      <c r="N24" s="17">
        <v>480274</v>
      </c>
      <c r="O24" s="17">
        <v>488035</v>
      </c>
      <c r="P24" s="17">
        <v>494568</v>
      </c>
      <c r="Q24" s="17">
        <v>499265</v>
      </c>
      <c r="R24" s="17">
        <v>502718</v>
      </c>
      <c r="S24" s="17">
        <v>508328</v>
      </c>
      <c r="T24" s="17">
        <v>514204</v>
      </c>
      <c r="U24" s="18">
        <v>192</v>
      </c>
      <c r="V24" s="18">
        <v>255</v>
      </c>
      <c r="W24" s="18">
        <v>216</v>
      </c>
      <c r="X24" s="18">
        <v>294</v>
      </c>
      <c r="Y24" s="18">
        <v>392</v>
      </c>
      <c r="Z24" s="18">
        <v>527</v>
      </c>
      <c r="AA24" s="18">
        <v>661</v>
      </c>
      <c r="AB24" s="18">
        <v>688</v>
      </c>
      <c r="AC24" s="18">
        <v>673</v>
      </c>
      <c r="AD24" s="18">
        <v>740</v>
      </c>
      <c r="AE24" s="18">
        <v>445</v>
      </c>
      <c r="AF24" s="18">
        <v>380</v>
      </c>
      <c r="AG24" s="18">
        <v>306</v>
      </c>
      <c r="AH24" s="18">
        <v>246</v>
      </c>
      <c r="AI24" s="18">
        <v>200</v>
      </c>
      <c r="AJ24" s="18">
        <v>148</v>
      </c>
      <c r="AK24" s="23">
        <v>4.4577661483739597</v>
      </c>
      <c r="AL24" s="23">
        <v>5.8727073411144781</v>
      </c>
      <c r="AM24" s="23">
        <v>4.9346276069569104</v>
      </c>
      <c r="AN24" s="23">
        <v>6.5995636206912032</v>
      </c>
      <c r="AO24" s="23">
        <v>8.7023314256283655</v>
      </c>
      <c r="AP24" s="23">
        <v>11.467340926004098</v>
      </c>
      <c r="AQ24" s="23">
        <v>14.218661940019189</v>
      </c>
      <c r="AR24" s="23">
        <v>14.638920805140645</v>
      </c>
      <c r="AS24" s="23">
        <v>14.151855932844922</v>
      </c>
      <c r="AT24" s="23">
        <v>15.40787134011002</v>
      </c>
      <c r="AU24" s="23">
        <v>9.1181984898624062</v>
      </c>
      <c r="AV24" s="23">
        <v>7.6834732534252108</v>
      </c>
      <c r="AW24" s="23">
        <v>6.1290096441769402</v>
      </c>
      <c r="AX24" s="23">
        <v>4.8933994804244128</v>
      </c>
      <c r="AY24" s="23">
        <v>3.9344675091673089</v>
      </c>
      <c r="AZ24" s="23">
        <v>2.8782350973543576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2</v>
      </c>
      <c r="BI24" s="20">
        <v>0</v>
      </c>
      <c r="BJ24" s="20">
        <v>22</v>
      </c>
      <c r="BK24" s="20">
        <v>21</v>
      </c>
      <c r="BL24" s="20">
        <v>22</v>
      </c>
      <c r="BM24" s="20">
        <v>17</v>
      </c>
      <c r="BN24" s="20">
        <v>4</v>
      </c>
      <c r="BO24" s="20">
        <v>0</v>
      </c>
      <c r="BP24" s="20">
        <v>1</v>
      </c>
      <c r="BQ24" s="20">
        <v>11</v>
      </c>
      <c r="BR24" s="20">
        <v>23</v>
      </c>
      <c r="BS24" s="20">
        <v>15</v>
      </c>
      <c r="BT24" s="20">
        <v>5</v>
      </c>
      <c r="BU24" s="20">
        <v>5</v>
      </c>
      <c r="BV24" s="20">
        <v>29181</v>
      </c>
      <c r="BW24" s="20">
        <v>41002</v>
      </c>
      <c r="BX24" s="20">
        <v>43236</v>
      </c>
      <c r="BY24" s="20">
        <v>45876</v>
      </c>
      <c r="BZ24" s="20">
        <v>36996</v>
      </c>
      <c r="CA24" s="20">
        <v>62425</v>
      </c>
      <c r="CB24" s="20">
        <v>31875</v>
      </c>
      <c r="CC24" s="20">
        <v>43970</v>
      </c>
      <c r="CD24" s="20">
        <v>43563</v>
      </c>
      <c r="CE24" s="20">
        <v>46010</v>
      </c>
      <c r="CF24" s="20">
        <v>36270</v>
      </c>
      <c r="CG24" s="20">
        <v>53800</v>
      </c>
      <c r="CH24" s="21">
        <v>1</v>
      </c>
      <c r="CI24" s="21">
        <v>33</v>
      </c>
      <c r="CJ24" s="21">
        <v>44</v>
      </c>
      <c r="CK24" s="21">
        <v>37</v>
      </c>
      <c r="CL24" s="21">
        <v>22</v>
      </c>
      <c r="CM24" s="21">
        <v>9</v>
      </c>
      <c r="CN24" s="21">
        <v>2</v>
      </c>
      <c r="CO24" s="21">
        <v>88</v>
      </c>
      <c r="CP24" s="21">
        <v>60</v>
      </c>
      <c r="CQ24" s="21">
        <v>0</v>
      </c>
      <c r="CR24" s="21">
        <v>61056</v>
      </c>
      <c r="CS24" s="21">
        <v>84972</v>
      </c>
      <c r="CT24" s="21">
        <v>86799</v>
      </c>
      <c r="CU24" s="21">
        <v>91886</v>
      </c>
      <c r="CV24" s="21">
        <v>73266</v>
      </c>
      <c r="CW24" s="21">
        <v>116225</v>
      </c>
      <c r="CX24" s="21">
        <v>258716</v>
      </c>
      <c r="CY24" s="21">
        <v>255488</v>
      </c>
      <c r="CZ24" s="19">
        <v>27</v>
      </c>
      <c r="DA24" t="s">
        <v>8020</v>
      </c>
      <c r="DB24" t="s">
        <v>8481</v>
      </c>
      <c r="DD24">
        <v>3.4443887775551101</v>
      </c>
      <c r="DE24">
        <v>2.3191453176456034</v>
      </c>
      <c r="DF24">
        <v>-1.1252434599095067</v>
      </c>
    </row>
    <row r="25" spans="1:110" x14ac:dyDescent="0.25">
      <c r="A25" t="s">
        <v>425</v>
      </c>
      <c r="B25" t="s">
        <v>2991</v>
      </c>
      <c r="E25" s="17">
        <v>383108</v>
      </c>
      <c r="F25" s="17">
        <v>383945</v>
      </c>
      <c r="G25" s="17">
        <v>385703</v>
      </c>
      <c r="H25" s="17">
        <v>388920</v>
      </c>
      <c r="I25" s="17">
        <v>392813</v>
      </c>
      <c r="J25" s="17">
        <v>395569</v>
      </c>
      <c r="K25" s="17">
        <v>398242</v>
      </c>
      <c r="L25" s="17">
        <v>400901</v>
      </c>
      <c r="M25" s="17">
        <v>401766</v>
      </c>
      <c r="N25" s="17">
        <v>402767</v>
      </c>
      <c r="O25" s="17">
        <v>403654</v>
      </c>
      <c r="P25" s="17">
        <v>404301</v>
      </c>
      <c r="Q25" s="17">
        <v>404579</v>
      </c>
      <c r="R25" s="17">
        <v>404065</v>
      </c>
      <c r="S25" s="17">
        <v>404581</v>
      </c>
      <c r="T25" s="17">
        <v>405166</v>
      </c>
      <c r="U25" s="18">
        <v>143</v>
      </c>
      <c r="V25" s="18">
        <v>181</v>
      </c>
      <c r="W25" s="18">
        <v>211</v>
      </c>
      <c r="X25" s="18">
        <v>216</v>
      </c>
      <c r="Y25" s="18">
        <v>246</v>
      </c>
      <c r="Z25" s="18">
        <v>318</v>
      </c>
      <c r="AA25" s="18">
        <v>431</v>
      </c>
      <c r="AB25" s="18">
        <v>529</v>
      </c>
      <c r="AC25" s="18">
        <v>508</v>
      </c>
      <c r="AD25" s="18">
        <v>544</v>
      </c>
      <c r="AE25" s="18">
        <v>449</v>
      </c>
      <c r="AF25" s="18">
        <v>313</v>
      </c>
      <c r="AG25" s="18">
        <v>287</v>
      </c>
      <c r="AH25" s="18">
        <v>223</v>
      </c>
      <c r="AI25" s="18">
        <v>174</v>
      </c>
      <c r="AJ25" s="18">
        <v>122</v>
      </c>
      <c r="AK25" s="23">
        <v>3.7326289192603652</v>
      </c>
      <c r="AL25" s="23">
        <v>4.714216880021878</v>
      </c>
      <c r="AM25" s="23">
        <v>5.4705304340386256</v>
      </c>
      <c r="AN25" s="23">
        <v>5.5538414069731568</v>
      </c>
      <c r="AO25" s="23">
        <v>6.2625218615473521</v>
      </c>
      <c r="AP25" s="23">
        <v>8.0390526052344846</v>
      </c>
      <c r="AQ25" s="23">
        <v>10.822565173939465</v>
      </c>
      <c r="AR25" s="23">
        <v>13.195277637122382</v>
      </c>
      <c r="AS25" s="23">
        <v>12.644175963122814</v>
      </c>
      <c r="AT25" s="23">
        <v>13.50656831369005</v>
      </c>
      <c r="AU25" s="23">
        <v>11.123387851972234</v>
      </c>
      <c r="AV25" s="23">
        <v>7.7417567604334394</v>
      </c>
      <c r="AW25" s="23">
        <v>7.0937937955257189</v>
      </c>
      <c r="AX25" s="23">
        <v>5.5189140361080513</v>
      </c>
      <c r="AY25" s="23">
        <v>4.300745709758985</v>
      </c>
      <c r="AZ25" s="23">
        <v>3.0111114950415385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1</v>
      </c>
      <c r="BI25" s="20">
        <v>3</v>
      </c>
      <c r="BJ25" s="20">
        <v>8</v>
      </c>
      <c r="BK25" s="20">
        <v>17</v>
      </c>
      <c r="BL25" s="20">
        <v>18</v>
      </c>
      <c r="BM25" s="20">
        <v>9</v>
      </c>
      <c r="BN25" s="20">
        <v>6</v>
      </c>
      <c r="BO25" s="20">
        <v>2</v>
      </c>
      <c r="BP25" s="20">
        <v>0</v>
      </c>
      <c r="BQ25" s="20">
        <v>16</v>
      </c>
      <c r="BR25" s="20">
        <v>12</v>
      </c>
      <c r="BS25" s="20">
        <v>18</v>
      </c>
      <c r="BT25" s="20">
        <v>7</v>
      </c>
      <c r="BU25" s="20">
        <v>5</v>
      </c>
      <c r="BV25" s="20">
        <v>17603</v>
      </c>
      <c r="BW25" s="20">
        <v>25878</v>
      </c>
      <c r="BX25" s="20">
        <v>28763</v>
      </c>
      <c r="BY25" s="20">
        <v>38769</v>
      </c>
      <c r="BZ25" s="20">
        <v>34709</v>
      </c>
      <c r="CA25" s="20">
        <v>61669</v>
      </c>
      <c r="CB25" s="20">
        <v>19356</v>
      </c>
      <c r="CC25" s="20">
        <v>25976</v>
      </c>
      <c r="CD25" s="20">
        <v>27118</v>
      </c>
      <c r="CE25" s="20">
        <v>37629</v>
      </c>
      <c r="CF25" s="20">
        <v>34147</v>
      </c>
      <c r="CG25" s="20">
        <v>53549</v>
      </c>
      <c r="CH25" s="21">
        <v>3</v>
      </c>
      <c r="CI25" s="21">
        <v>24</v>
      </c>
      <c r="CJ25" s="21">
        <v>29</v>
      </c>
      <c r="CK25" s="21">
        <v>36</v>
      </c>
      <c r="CL25" s="21">
        <v>16</v>
      </c>
      <c r="CM25" s="21">
        <v>11</v>
      </c>
      <c r="CN25" s="21">
        <v>3</v>
      </c>
      <c r="CO25" s="21">
        <v>62</v>
      </c>
      <c r="CP25" s="21">
        <v>60</v>
      </c>
      <c r="CQ25" s="21">
        <v>0</v>
      </c>
      <c r="CR25" s="21">
        <v>36959</v>
      </c>
      <c r="CS25" s="21">
        <v>51854</v>
      </c>
      <c r="CT25" s="21">
        <v>55881</v>
      </c>
      <c r="CU25" s="21">
        <v>76398</v>
      </c>
      <c r="CV25" s="21">
        <v>68856</v>
      </c>
      <c r="CW25" s="21">
        <v>115218</v>
      </c>
      <c r="CX25" s="21">
        <v>207391</v>
      </c>
      <c r="CY25" s="21">
        <v>197775</v>
      </c>
      <c r="CZ25" s="19">
        <v>25</v>
      </c>
      <c r="DA25" t="s">
        <v>8018</v>
      </c>
      <c r="DB25" t="s">
        <v>9</v>
      </c>
      <c r="DD25">
        <v>3.1348754898242954</v>
      </c>
      <c r="DE25">
        <v>2.8930860066251669</v>
      </c>
      <c r="DF25">
        <v>-0.24178948319912852</v>
      </c>
    </row>
    <row r="26" spans="1:110" x14ac:dyDescent="0.25">
      <c r="A26" t="s">
        <v>754</v>
      </c>
      <c r="B26" t="s">
        <v>2998</v>
      </c>
      <c r="E26" s="17">
        <v>569805</v>
      </c>
      <c r="F26" s="17">
        <v>572597</v>
      </c>
      <c r="G26" s="17">
        <v>576219</v>
      </c>
      <c r="H26" s="17">
        <v>580303</v>
      </c>
      <c r="I26" s="17">
        <v>583682</v>
      </c>
      <c r="J26" s="17">
        <v>587601</v>
      </c>
      <c r="K26" s="17">
        <v>591785</v>
      </c>
      <c r="L26" s="17">
        <v>596188</v>
      </c>
      <c r="M26" s="17">
        <v>601456</v>
      </c>
      <c r="N26" s="17">
        <v>605999</v>
      </c>
      <c r="O26" s="17">
        <v>610672</v>
      </c>
      <c r="P26" s="17">
        <v>614185</v>
      </c>
      <c r="Q26" s="17">
        <v>617725</v>
      </c>
      <c r="R26" s="17">
        <v>621361</v>
      </c>
      <c r="S26" s="17">
        <v>625782</v>
      </c>
      <c r="T26" s="17">
        <v>628988</v>
      </c>
      <c r="U26" s="18">
        <v>354</v>
      </c>
      <c r="V26" s="18">
        <v>327</v>
      </c>
      <c r="W26" s="18">
        <v>317</v>
      </c>
      <c r="X26" s="18">
        <v>381</v>
      </c>
      <c r="Y26" s="18">
        <v>425</v>
      </c>
      <c r="Z26" s="18">
        <v>573</v>
      </c>
      <c r="AA26" s="18">
        <v>785</v>
      </c>
      <c r="AB26" s="18">
        <v>816</v>
      </c>
      <c r="AC26" s="18">
        <v>946</v>
      </c>
      <c r="AD26" s="18">
        <v>1154</v>
      </c>
      <c r="AE26" s="18">
        <v>1012</v>
      </c>
      <c r="AF26" s="18">
        <v>660</v>
      </c>
      <c r="AG26" s="18">
        <v>489</v>
      </c>
      <c r="AH26" s="18">
        <v>405</v>
      </c>
      <c r="AI26" s="18">
        <v>306</v>
      </c>
      <c r="AJ26" s="18">
        <v>208</v>
      </c>
      <c r="AK26" s="23">
        <v>6.2126516966330581</v>
      </c>
      <c r="AL26" s="23">
        <v>5.7108227950897401</v>
      </c>
      <c r="AM26" s="23">
        <v>5.5013805514917076</v>
      </c>
      <c r="AN26" s="23">
        <v>6.5655355908895867</v>
      </c>
      <c r="AO26" s="23">
        <v>7.281362111560747</v>
      </c>
      <c r="AP26" s="23">
        <v>9.751515058687783</v>
      </c>
      <c r="AQ26" s="23">
        <v>13.264952643274164</v>
      </c>
      <c r="AR26" s="23">
        <v>13.686957805256061</v>
      </c>
      <c r="AS26" s="23">
        <v>15.728498842808118</v>
      </c>
      <c r="AT26" s="23">
        <v>19.042935714415368</v>
      </c>
      <c r="AU26" s="23">
        <v>16.571907668928656</v>
      </c>
      <c r="AV26" s="23">
        <v>10.745947882152773</v>
      </c>
      <c r="AW26" s="23">
        <v>7.9161439151726096</v>
      </c>
      <c r="AX26" s="23">
        <v>6.5179501127363961</v>
      </c>
      <c r="AY26" s="23">
        <v>4.8898817799169674</v>
      </c>
      <c r="AZ26" s="23">
        <v>3.3068993367123061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1</v>
      </c>
      <c r="BI26" s="20">
        <v>1</v>
      </c>
      <c r="BJ26" s="20">
        <v>22</v>
      </c>
      <c r="BK26" s="20">
        <v>33</v>
      </c>
      <c r="BL26" s="20">
        <v>33</v>
      </c>
      <c r="BM26" s="20">
        <v>23</v>
      </c>
      <c r="BN26" s="20">
        <v>8</v>
      </c>
      <c r="BO26" s="20">
        <v>0</v>
      </c>
      <c r="BP26" s="20">
        <v>0</v>
      </c>
      <c r="BQ26" s="20">
        <v>20</v>
      </c>
      <c r="BR26" s="20">
        <v>22</v>
      </c>
      <c r="BS26" s="20">
        <v>27</v>
      </c>
      <c r="BT26" s="20">
        <v>12</v>
      </c>
      <c r="BU26" s="20">
        <v>6</v>
      </c>
      <c r="BV26" s="20">
        <v>29072</v>
      </c>
      <c r="BW26" s="20">
        <v>44121</v>
      </c>
      <c r="BX26" s="20">
        <v>48892</v>
      </c>
      <c r="BY26" s="20">
        <v>61739</v>
      </c>
      <c r="BZ26" s="20">
        <v>50955</v>
      </c>
      <c r="CA26" s="20">
        <v>88063</v>
      </c>
      <c r="CB26" s="20">
        <v>30440</v>
      </c>
      <c r="CC26" s="20">
        <v>42585</v>
      </c>
      <c r="CD26" s="20">
        <v>46666</v>
      </c>
      <c r="CE26" s="20">
        <v>60928</v>
      </c>
      <c r="CF26" s="20">
        <v>50876</v>
      </c>
      <c r="CG26" s="20">
        <v>74651</v>
      </c>
      <c r="CH26" s="21">
        <v>1</v>
      </c>
      <c r="CI26" s="21">
        <v>42</v>
      </c>
      <c r="CJ26" s="21">
        <v>55</v>
      </c>
      <c r="CK26" s="21">
        <v>60</v>
      </c>
      <c r="CL26" s="21">
        <v>35</v>
      </c>
      <c r="CM26" s="21">
        <v>14</v>
      </c>
      <c r="CN26" s="21">
        <v>1</v>
      </c>
      <c r="CO26" s="21">
        <v>121</v>
      </c>
      <c r="CP26" s="21">
        <v>87</v>
      </c>
      <c r="CQ26" s="21">
        <v>0</v>
      </c>
      <c r="CR26" s="21">
        <v>59512</v>
      </c>
      <c r="CS26" s="21">
        <v>86706</v>
      </c>
      <c r="CT26" s="21">
        <v>95558</v>
      </c>
      <c r="CU26" s="21">
        <v>122667</v>
      </c>
      <c r="CV26" s="21">
        <v>101831</v>
      </c>
      <c r="CW26" s="21">
        <v>162714</v>
      </c>
      <c r="CX26" s="21">
        <v>322842</v>
      </c>
      <c r="CY26" s="21">
        <v>306146</v>
      </c>
      <c r="CZ26" s="19">
        <v>22</v>
      </c>
      <c r="DA26" t="s">
        <v>8015</v>
      </c>
      <c r="DB26" t="s">
        <v>9</v>
      </c>
      <c r="DD26">
        <v>3.9523625982374422</v>
      </c>
      <c r="DE26">
        <v>2.6948166595424388</v>
      </c>
      <c r="DF26">
        <v>-1.2575459386950034</v>
      </c>
    </row>
    <row r="27" spans="1:110" x14ac:dyDescent="0.25">
      <c r="A27" t="s">
        <v>886</v>
      </c>
      <c r="B27" t="s">
        <v>3007</v>
      </c>
      <c r="E27" s="17">
        <v>556682</v>
      </c>
      <c r="F27" s="17">
        <v>561500</v>
      </c>
      <c r="G27" s="17">
        <v>565922</v>
      </c>
      <c r="H27" s="17">
        <v>569707</v>
      </c>
      <c r="I27" s="17">
        <v>574495</v>
      </c>
      <c r="J27" s="17">
        <v>581513</v>
      </c>
      <c r="K27" s="17">
        <v>586223</v>
      </c>
      <c r="L27" s="17">
        <v>592953</v>
      </c>
      <c r="M27" s="17">
        <v>597262</v>
      </c>
      <c r="N27" s="17">
        <v>599292</v>
      </c>
      <c r="O27" s="17">
        <v>603045</v>
      </c>
      <c r="P27" s="17">
        <v>607156</v>
      </c>
      <c r="Q27" s="17">
        <v>612108</v>
      </c>
      <c r="R27" s="17">
        <v>616507</v>
      </c>
      <c r="S27" s="17">
        <v>623151</v>
      </c>
      <c r="T27" s="17">
        <v>630486</v>
      </c>
      <c r="U27" s="18">
        <v>362</v>
      </c>
      <c r="V27" s="18">
        <v>389</v>
      </c>
      <c r="W27" s="18">
        <v>428</v>
      </c>
      <c r="X27" s="18">
        <v>565</v>
      </c>
      <c r="Y27" s="18">
        <v>761</v>
      </c>
      <c r="Z27" s="18">
        <v>1083</v>
      </c>
      <c r="AA27" s="18">
        <v>1325</v>
      </c>
      <c r="AB27" s="18">
        <v>1159</v>
      </c>
      <c r="AC27" s="18">
        <v>1292</v>
      </c>
      <c r="AD27" s="18">
        <v>1412</v>
      </c>
      <c r="AE27" s="18">
        <v>930</v>
      </c>
      <c r="AF27" s="18">
        <v>654</v>
      </c>
      <c r="AG27" s="18">
        <v>531</v>
      </c>
      <c r="AH27" s="18">
        <v>402</v>
      </c>
      <c r="AI27" s="18">
        <v>352</v>
      </c>
      <c r="AJ27" s="18">
        <v>282</v>
      </c>
      <c r="AK27" s="23">
        <v>6.5028148925239178</v>
      </c>
      <c r="AL27" s="23">
        <v>6.9278717720391807</v>
      </c>
      <c r="AM27" s="23">
        <v>7.5628796901339763</v>
      </c>
      <c r="AN27" s="23">
        <v>9.9173785823238951</v>
      </c>
      <c r="AO27" s="23">
        <v>13.246416417897459</v>
      </c>
      <c r="AP27" s="23">
        <v>18.623831281501875</v>
      </c>
      <c r="AQ27" s="23">
        <v>22.602320277437084</v>
      </c>
      <c r="AR27" s="23">
        <v>19.54623722284903</v>
      </c>
      <c r="AS27" s="23">
        <v>21.632047577110214</v>
      </c>
      <c r="AT27" s="23">
        <v>23.561135473191701</v>
      </c>
      <c r="AU27" s="23">
        <v>15.42173469641569</v>
      </c>
      <c r="AV27" s="23">
        <v>10.77153153390562</v>
      </c>
      <c r="AW27" s="23">
        <v>8.6749397165206137</v>
      </c>
      <c r="AX27" s="23">
        <v>6.5206072274929561</v>
      </c>
      <c r="AY27" s="23">
        <v>5.6487111470574547</v>
      </c>
      <c r="AZ27" s="23">
        <v>4.4727400767027348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1</v>
      </c>
      <c r="BI27" s="20">
        <v>0</v>
      </c>
      <c r="BJ27" s="20">
        <v>30</v>
      </c>
      <c r="BK27" s="20">
        <v>43</v>
      </c>
      <c r="BL27" s="20">
        <v>58</v>
      </c>
      <c r="BM27" s="20">
        <v>31</v>
      </c>
      <c r="BN27" s="20">
        <v>7</v>
      </c>
      <c r="BO27" s="20">
        <v>1</v>
      </c>
      <c r="BP27" s="20">
        <v>1</v>
      </c>
      <c r="BQ27" s="20">
        <v>23</v>
      </c>
      <c r="BR27" s="20">
        <v>34</v>
      </c>
      <c r="BS27" s="20">
        <v>39</v>
      </c>
      <c r="BT27" s="20">
        <v>10</v>
      </c>
      <c r="BU27" s="20">
        <v>4</v>
      </c>
      <c r="BV27" s="20">
        <v>31174</v>
      </c>
      <c r="BW27" s="20">
        <v>39296</v>
      </c>
      <c r="BX27" s="20">
        <v>42948</v>
      </c>
      <c r="BY27" s="20">
        <v>56900</v>
      </c>
      <c r="BZ27" s="20">
        <v>53639</v>
      </c>
      <c r="CA27" s="20">
        <v>103495</v>
      </c>
      <c r="CB27" s="20">
        <v>33859</v>
      </c>
      <c r="CC27" s="20">
        <v>40229</v>
      </c>
      <c r="CD27" s="20">
        <v>40296</v>
      </c>
      <c r="CE27" s="20">
        <v>53026</v>
      </c>
      <c r="CF27" s="20">
        <v>49551</v>
      </c>
      <c r="CG27" s="20">
        <v>86073</v>
      </c>
      <c r="CH27" s="21">
        <v>1</v>
      </c>
      <c r="CI27" s="21">
        <v>53</v>
      </c>
      <c r="CJ27" s="21">
        <v>77</v>
      </c>
      <c r="CK27" s="21">
        <v>97</v>
      </c>
      <c r="CL27" s="21">
        <v>41</v>
      </c>
      <c r="CM27" s="21">
        <v>11</v>
      </c>
      <c r="CN27" s="21">
        <v>2</v>
      </c>
      <c r="CO27" s="21">
        <v>170</v>
      </c>
      <c r="CP27" s="21">
        <v>112</v>
      </c>
      <c r="CQ27" s="21">
        <v>0</v>
      </c>
      <c r="CR27" s="21">
        <v>65033</v>
      </c>
      <c r="CS27" s="21">
        <v>79525</v>
      </c>
      <c r="CT27" s="21">
        <v>83244</v>
      </c>
      <c r="CU27" s="21">
        <v>109926</v>
      </c>
      <c r="CV27" s="21">
        <v>103190</v>
      </c>
      <c r="CW27" s="21">
        <v>189568</v>
      </c>
      <c r="CX27" s="21">
        <v>327452</v>
      </c>
      <c r="CY27" s="21">
        <v>303034</v>
      </c>
      <c r="CZ27" s="19">
        <v>1</v>
      </c>
      <c r="DA27" t="s">
        <v>7994</v>
      </c>
      <c r="DB27" t="s">
        <v>8480</v>
      </c>
      <c r="DD27">
        <v>5.6099315588349823</v>
      </c>
      <c r="DE27">
        <v>3.4203486312497713</v>
      </c>
      <c r="DF27">
        <v>-2.189582927585211</v>
      </c>
    </row>
    <row r="28" spans="1:110" x14ac:dyDescent="0.25">
      <c r="A28" t="s">
        <v>184</v>
      </c>
      <c r="B28" t="s">
        <v>3016</v>
      </c>
      <c r="E28" s="17">
        <v>310482</v>
      </c>
      <c r="F28" s="17">
        <v>312157</v>
      </c>
      <c r="G28" s="17">
        <v>315631</v>
      </c>
      <c r="H28" s="17">
        <v>318102</v>
      </c>
      <c r="I28" s="17">
        <v>319821</v>
      </c>
      <c r="J28" s="17">
        <v>322637</v>
      </c>
      <c r="K28" s="17">
        <v>325620</v>
      </c>
      <c r="L28" s="17">
        <v>329488</v>
      </c>
      <c r="M28" s="17">
        <v>331812</v>
      </c>
      <c r="N28" s="17">
        <v>332745</v>
      </c>
      <c r="O28" s="17">
        <v>334071</v>
      </c>
      <c r="P28" s="17">
        <v>336283</v>
      </c>
      <c r="Q28" s="17">
        <v>337764</v>
      </c>
      <c r="R28" s="17">
        <v>339403</v>
      </c>
      <c r="S28" s="17">
        <v>341035</v>
      </c>
      <c r="T28" s="17">
        <v>343444</v>
      </c>
      <c r="U28" s="18">
        <v>132</v>
      </c>
      <c r="V28" s="18">
        <v>194</v>
      </c>
      <c r="W28" s="18">
        <v>164</v>
      </c>
      <c r="X28" s="18">
        <v>224</v>
      </c>
      <c r="Y28" s="18">
        <v>287</v>
      </c>
      <c r="Z28" s="18">
        <v>398</v>
      </c>
      <c r="AA28" s="18">
        <v>601</v>
      </c>
      <c r="AB28" s="18">
        <v>576</v>
      </c>
      <c r="AC28" s="18">
        <v>598</v>
      </c>
      <c r="AD28" s="18">
        <v>710</v>
      </c>
      <c r="AE28" s="18">
        <v>517</v>
      </c>
      <c r="AF28" s="18">
        <v>333</v>
      </c>
      <c r="AG28" s="18">
        <v>239</v>
      </c>
      <c r="AH28" s="18">
        <v>203</v>
      </c>
      <c r="AI28" s="18">
        <v>163</v>
      </c>
      <c r="AJ28" s="18">
        <v>123</v>
      </c>
      <c r="AK28" s="23">
        <v>4.2514541905810965</v>
      </c>
      <c r="AL28" s="23">
        <v>6.2148213879554204</v>
      </c>
      <c r="AM28" s="23">
        <v>5.1959408296396745</v>
      </c>
      <c r="AN28" s="23">
        <v>7.041766477419193</v>
      </c>
      <c r="AO28" s="23">
        <v>8.9737697024272958</v>
      </c>
      <c r="AP28" s="23">
        <v>12.335844927891097</v>
      </c>
      <c r="AQ28" s="23">
        <v>18.457097229899883</v>
      </c>
      <c r="AR28" s="23">
        <v>17.481668528140631</v>
      </c>
      <c r="AS28" s="23">
        <v>18.0222535652719</v>
      </c>
      <c r="AT28" s="23">
        <v>21.337660971614898</v>
      </c>
      <c r="AU28" s="23">
        <v>15.475752160468883</v>
      </c>
      <c r="AV28" s="23">
        <v>9.9023738934171526</v>
      </c>
      <c r="AW28" s="23">
        <v>7.0759465188711639</v>
      </c>
      <c r="AX28" s="23">
        <v>5.9810903262493262</v>
      </c>
      <c r="AY28" s="23">
        <v>4.7795680795226296</v>
      </c>
      <c r="AZ28" s="23">
        <v>3.581369888540781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1</v>
      </c>
      <c r="BI28" s="20">
        <v>0</v>
      </c>
      <c r="BJ28" s="20">
        <v>10</v>
      </c>
      <c r="BK28" s="20">
        <v>18</v>
      </c>
      <c r="BL28" s="20">
        <v>22</v>
      </c>
      <c r="BM28" s="20">
        <v>11</v>
      </c>
      <c r="BN28" s="20">
        <v>7</v>
      </c>
      <c r="BO28" s="20">
        <v>1</v>
      </c>
      <c r="BP28" s="20">
        <v>3</v>
      </c>
      <c r="BQ28" s="20">
        <v>9</v>
      </c>
      <c r="BR28" s="20">
        <v>16</v>
      </c>
      <c r="BS28" s="20">
        <v>17</v>
      </c>
      <c r="BT28" s="20">
        <v>6</v>
      </c>
      <c r="BU28" s="20">
        <v>2</v>
      </c>
      <c r="BV28" s="20">
        <v>12345</v>
      </c>
      <c r="BW28" s="20">
        <v>18365</v>
      </c>
      <c r="BX28" s="20">
        <v>22188</v>
      </c>
      <c r="BY28" s="20">
        <v>30828</v>
      </c>
      <c r="BZ28" s="20">
        <v>30255</v>
      </c>
      <c r="CA28" s="20">
        <v>64004</v>
      </c>
      <c r="CB28" s="20">
        <v>14615</v>
      </c>
      <c r="CC28" s="20">
        <v>18859</v>
      </c>
      <c r="CD28" s="20">
        <v>21221</v>
      </c>
      <c r="CE28" s="20">
        <v>29384</v>
      </c>
      <c r="CF28" s="20">
        <v>27814</v>
      </c>
      <c r="CG28" s="20">
        <v>53566</v>
      </c>
      <c r="CH28" s="21">
        <v>3</v>
      </c>
      <c r="CI28" s="21">
        <v>19</v>
      </c>
      <c r="CJ28" s="21">
        <v>34</v>
      </c>
      <c r="CK28" s="21">
        <v>39</v>
      </c>
      <c r="CL28" s="21">
        <v>17</v>
      </c>
      <c r="CM28" s="21">
        <v>9</v>
      </c>
      <c r="CN28" s="21">
        <v>2</v>
      </c>
      <c r="CO28" s="21">
        <v>69</v>
      </c>
      <c r="CP28" s="21">
        <v>54</v>
      </c>
      <c r="CQ28" s="21">
        <v>0</v>
      </c>
      <c r="CR28" s="21">
        <v>26960</v>
      </c>
      <c r="CS28" s="21">
        <v>37224</v>
      </c>
      <c r="CT28" s="21">
        <v>43409</v>
      </c>
      <c r="CU28" s="21">
        <v>60212</v>
      </c>
      <c r="CV28" s="21">
        <v>58069</v>
      </c>
      <c r="CW28" s="21">
        <v>117570</v>
      </c>
      <c r="CX28" s="21">
        <v>177985</v>
      </c>
      <c r="CY28" s="21">
        <v>165459</v>
      </c>
      <c r="CZ28" s="19">
        <v>15</v>
      </c>
      <c r="DA28" t="s">
        <v>8008</v>
      </c>
      <c r="DB28" t="s">
        <v>9</v>
      </c>
      <c r="DD28">
        <v>4.1702173952459525</v>
      </c>
      <c r="DE28">
        <v>3.0339635362530548</v>
      </c>
      <c r="DF28">
        <v>-1.1362538589928977</v>
      </c>
    </row>
    <row r="29" spans="1:110" x14ac:dyDescent="0.25">
      <c r="A29" t="s">
        <v>305</v>
      </c>
      <c r="B29" t="s">
        <v>3023</v>
      </c>
      <c r="E29" s="17">
        <v>386915</v>
      </c>
      <c r="F29" s="17">
        <v>388569</v>
      </c>
      <c r="G29" s="17">
        <v>391746</v>
      </c>
      <c r="H29" s="17">
        <v>395579</v>
      </c>
      <c r="I29" s="17">
        <v>399320</v>
      </c>
      <c r="J29" s="17">
        <v>403208</v>
      </c>
      <c r="K29" s="17">
        <v>406500</v>
      </c>
      <c r="L29" s="17">
        <v>410845</v>
      </c>
      <c r="M29" s="17">
        <v>414625</v>
      </c>
      <c r="N29" s="17">
        <v>416308</v>
      </c>
      <c r="O29" s="17">
        <v>419630</v>
      </c>
      <c r="P29" s="17">
        <v>422924</v>
      </c>
      <c r="Q29" s="17">
        <v>426518</v>
      </c>
      <c r="R29" s="17">
        <v>429506</v>
      </c>
      <c r="S29" s="17">
        <v>434374</v>
      </c>
      <c r="T29" s="17">
        <v>438191</v>
      </c>
      <c r="U29" s="18">
        <v>226</v>
      </c>
      <c r="V29" s="18">
        <v>241</v>
      </c>
      <c r="W29" s="18">
        <v>244</v>
      </c>
      <c r="X29" s="18">
        <v>373</v>
      </c>
      <c r="Y29" s="18">
        <v>464</v>
      </c>
      <c r="Z29" s="18">
        <v>647</v>
      </c>
      <c r="AA29" s="18">
        <v>766</v>
      </c>
      <c r="AB29" s="18">
        <v>732</v>
      </c>
      <c r="AC29" s="18">
        <v>702</v>
      </c>
      <c r="AD29" s="18">
        <v>834</v>
      </c>
      <c r="AE29" s="18">
        <v>639</v>
      </c>
      <c r="AF29" s="18">
        <v>439</v>
      </c>
      <c r="AG29" s="18">
        <v>334</v>
      </c>
      <c r="AH29" s="18">
        <v>278</v>
      </c>
      <c r="AI29" s="18">
        <v>218</v>
      </c>
      <c r="AJ29" s="18">
        <v>182</v>
      </c>
      <c r="AK29" s="23">
        <v>5.8410762053681049</v>
      </c>
      <c r="AL29" s="23">
        <v>6.2022446463819811</v>
      </c>
      <c r="AM29" s="23">
        <v>6.2285256262986728</v>
      </c>
      <c r="AN29" s="23">
        <v>9.4292164144203809</v>
      </c>
      <c r="AO29" s="23">
        <v>11.619753581087851</v>
      </c>
      <c r="AP29" s="23">
        <v>16.046308604987995</v>
      </c>
      <c r="AQ29" s="23">
        <v>18.843788437884378</v>
      </c>
      <c r="AR29" s="23">
        <v>17.816938261388113</v>
      </c>
      <c r="AS29" s="23">
        <v>16.930961712390715</v>
      </c>
      <c r="AT29" s="23">
        <v>20.033244616966282</v>
      </c>
      <c r="AU29" s="23">
        <v>15.227700593379883</v>
      </c>
      <c r="AV29" s="23">
        <v>10.380115576321041</v>
      </c>
      <c r="AW29" s="23">
        <v>7.8308535630383709</v>
      </c>
      <c r="AX29" s="23">
        <v>6.4725521878623349</v>
      </c>
      <c r="AY29" s="23">
        <v>5.0187165898511417</v>
      </c>
      <c r="AZ29" s="23">
        <v>4.1534399382917497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4</v>
      </c>
      <c r="BI29" s="20">
        <v>1</v>
      </c>
      <c r="BJ29" s="20">
        <v>12</v>
      </c>
      <c r="BK29" s="20">
        <v>28</v>
      </c>
      <c r="BL29" s="20">
        <v>32</v>
      </c>
      <c r="BM29" s="20">
        <v>16</v>
      </c>
      <c r="BN29" s="20">
        <v>5</v>
      </c>
      <c r="BO29" s="20">
        <v>2</v>
      </c>
      <c r="BP29" s="20">
        <v>0</v>
      </c>
      <c r="BQ29" s="20">
        <v>15</v>
      </c>
      <c r="BR29" s="20">
        <v>27</v>
      </c>
      <c r="BS29" s="20">
        <v>25</v>
      </c>
      <c r="BT29" s="20">
        <v>13</v>
      </c>
      <c r="BU29" s="20">
        <v>2</v>
      </c>
      <c r="BV29" s="20">
        <v>18522</v>
      </c>
      <c r="BW29" s="20">
        <v>27042</v>
      </c>
      <c r="BX29" s="20">
        <v>31347</v>
      </c>
      <c r="BY29" s="20">
        <v>40671</v>
      </c>
      <c r="BZ29" s="20">
        <v>37020</v>
      </c>
      <c r="CA29" s="20">
        <v>75164</v>
      </c>
      <c r="CB29" s="20">
        <v>19954</v>
      </c>
      <c r="CC29" s="20">
        <v>26350</v>
      </c>
      <c r="CD29" s="20">
        <v>28597</v>
      </c>
      <c r="CE29" s="20">
        <v>38921</v>
      </c>
      <c r="CF29" s="20">
        <v>34135</v>
      </c>
      <c r="CG29" s="20">
        <v>60468</v>
      </c>
      <c r="CH29" s="21">
        <v>1</v>
      </c>
      <c r="CI29" s="21">
        <v>27</v>
      </c>
      <c r="CJ29" s="21">
        <v>55</v>
      </c>
      <c r="CK29" s="21">
        <v>57</v>
      </c>
      <c r="CL29" s="21">
        <v>29</v>
      </c>
      <c r="CM29" s="21">
        <v>7</v>
      </c>
      <c r="CN29" s="21">
        <v>6</v>
      </c>
      <c r="CO29" s="21">
        <v>98</v>
      </c>
      <c r="CP29" s="21">
        <v>84</v>
      </c>
      <c r="CQ29" s="21">
        <v>0</v>
      </c>
      <c r="CR29" s="21">
        <v>38476</v>
      </c>
      <c r="CS29" s="21">
        <v>53392</v>
      </c>
      <c r="CT29" s="21">
        <v>59944</v>
      </c>
      <c r="CU29" s="21">
        <v>79592</v>
      </c>
      <c r="CV29" s="21">
        <v>71155</v>
      </c>
      <c r="CW29" s="21">
        <v>135632</v>
      </c>
      <c r="CX29" s="21">
        <v>229766</v>
      </c>
      <c r="CY29" s="21">
        <v>208425</v>
      </c>
      <c r="CZ29" s="19">
        <v>6</v>
      </c>
      <c r="DA29" t="s">
        <v>7999</v>
      </c>
      <c r="DB29" t="s">
        <v>8480</v>
      </c>
      <c r="DD29">
        <v>4.7019311502938708</v>
      </c>
      <c r="DE29">
        <v>3.6558933871852228</v>
      </c>
      <c r="DF29">
        <v>-1.0460377631086479</v>
      </c>
    </row>
    <row r="30" spans="1:110" x14ac:dyDescent="0.25">
      <c r="A30" t="s">
        <v>466</v>
      </c>
      <c r="B30" t="s">
        <v>3029</v>
      </c>
      <c r="E30" s="17">
        <v>1012002</v>
      </c>
      <c r="F30" s="17">
        <v>1018727</v>
      </c>
      <c r="G30" s="17">
        <v>1025356</v>
      </c>
      <c r="H30" s="17">
        <v>1031875</v>
      </c>
      <c r="I30" s="17">
        <v>1039409</v>
      </c>
      <c r="J30" s="17">
        <v>1049278</v>
      </c>
      <c r="K30" s="17">
        <v>1058126</v>
      </c>
      <c r="L30" s="17">
        <v>1066408</v>
      </c>
      <c r="M30" s="17">
        <v>1076241</v>
      </c>
      <c r="N30" s="17">
        <v>1083575</v>
      </c>
      <c r="O30" s="17">
        <v>1092870</v>
      </c>
      <c r="P30" s="17">
        <v>1101007</v>
      </c>
      <c r="Q30" s="17">
        <v>1109834</v>
      </c>
      <c r="R30" s="17">
        <v>1118167</v>
      </c>
      <c r="S30" s="17">
        <v>1131693</v>
      </c>
      <c r="T30" s="17">
        <v>1140354</v>
      </c>
      <c r="U30" s="18">
        <v>501</v>
      </c>
      <c r="V30" s="18">
        <v>671</v>
      </c>
      <c r="W30" s="18">
        <v>624</v>
      </c>
      <c r="X30" s="18">
        <v>736</v>
      </c>
      <c r="Y30" s="18">
        <v>1093</v>
      </c>
      <c r="Z30" s="18">
        <v>1467</v>
      </c>
      <c r="AA30" s="18">
        <v>1965</v>
      </c>
      <c r="AB30" s="18">
        <v>1939</v>
      </c>
      <c r="AC30" s="18">
        <v>1947</v>
      </c>
      <c r="AD30" s="18">
        <v>2276</v>
      </c>
      <c r="AE30" s="18">
        <v>1563</v>
      </c>
      <c r="AF30" s="18">
        <v>1061</v>
      </c>
      <c r="AG30" s="18">
        <v>782</v>
      </c>
      <c r="AH30" s="18">
        <v>632</v>
      </c>
      <c r="AI30" s="18">
        <v>512</v>
      </c>
      <c r="AJ30" s="18">
        <v>429</v>
      </c>
      <c r="AK30" s="23">
        <v>4.9505831016144235</v>
      </c>
      <c r="AL30" s="23">
        <v>6.5866517722608711</v>
      </c>
      <c r="AM30" s="23">
        <v>6.0856912135882562</v>
      </c>
      <c r="AN30" s="23">
        <v>7.1326468806783767</v>
      </c>
      <c r="AO30" s="23">
        <v>10.51559107146465</v>
      </c>
      <c r="AP30" s="23">
        <v>13.981042202352475</v>
      </c>
      <c r="AQ30" s="23">
        <v>18.570567210332229</v>
      </c>
      <c r="AR30" s="23">
        <v>18.182534264559155</v>
      </c>
      <c r="AS30" s="23">
        <v>18.090743615974489</v>
      </c>
      <c r="AT30" s="23">
        <v>21.004545139930325</v>
      </c>
      <c r="AU30" s="23">
        <v>14.301792527931044</v>
      </c>
      <c r="AV30" s="23">
        <v>9.6366326462956184</v>
      </c>
      <c r="AW30" s="23">
        <v>7.0460987859445643</v>
      </c>
      <c r="AX30" s="23">
        <v>5.652107422236571</v>
      </c>
      <c r="AY30" s="23">
        <v>4.5241951660035005</v>
      </c>
      <c r="AZ30" s="23">
        <v>3.7619896979359044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4</v>
      </c>
      <c r="BI30" s="20">
        <v>6</v>
      </c>
      <c r="BJ30" s="20">
        <v>47</v>
      </c>
      <c r="BK30" s="20">
        <v>66</v>
      </c>
      <c r="BL30" s="20">
        <v>86</v>
      </c>
      <c r="BM30" s="20">
        <v>38</v>
      </c>
      <c r="BN30" s="20">
        <v>26</v>
      </c>
      <c r="BO30" s="20">
        <v>2</v>
      </c>
      <c r="BP30" s="20">
        <v>1</v>
      </c>
      <c r="BQ30" s="20">
        <v>38</v>
      </c>
      <c r="BR30" s="20">
        <v>53</v>
      </c>
      <c r="BS30" s="20">
        <v>37</v>
      </c>
      <c r="BT30" s="20">
        <v>18</v>
      </c>
      <c r="BU30" s="20">
        <v>7</v>
      </c>
      <c r="BV30" s="20">
        <v>54586</v>
      </c>
      <c r="BW30" s="20">
        <v>86191</v>
      </c>
      <c r="BX30" s="20">
        <v>93276</v>
      </c>
      <c r="BY30" s="20">
        <v>108142</v>
      </c>
      <c r="BZ30" s="20">
        <v>88407</v>
      </c>
      <c r="CA30" s="20">
        <v>159851</v>
      </c>
      <c r="CB30" s="20">
        <v>58782</v>
      </c>
      <c r="CC30" s="20">
        <v>82732</v>
      </c>
      <c r="CD30" s="20">
        <v>88628</v>
      </c>
      <c r="CE30" s="20">
        <v>103639</v>
      </c>
      <c r="CF30" s="20">
        <v>84505</v>
      </c>
      <c r="CG30" s="20">
        <v>131615</v>
      </c>
      <c r="CH30" s="21">
        <v>7</v>
      </c>
      <c r="CI30" s="21">
        <v>85</v>
      </c>
      <c r="CJ30" s="21">
        <v>119</v>
      </c>
      <c r="CK30" s="21">
        <v>123</v>
      </c>
      <c r="CL30" s="21">
        <v>56</v>
      </c>
      <c r="CM30" s="21">
        <v>33</v>
      </c>
      <c r="CN30" s="21">
        <v>6</v>
      </c>
      <c r="CO30" s="21">
        <v>273</v>
      </c>
      <c r="CP30" s="21">
        <v>156</v>
      </c>
      <c r="CQ30" s="21">
        <v>0</v>
      </c>
      <c r="CR30" s="21">
        <v>113368</v>
      </c>
      <c r="CS30" s="21">
        <v>168923</v>
      </c>
      <c r="CT30" s="21">
        <v>181904</v>
      </c>
      <c r="CU30" s="21">
        <v>211781</v>
      </c>
      <c r="CV30" s="21">
        <v>172912</v>
      </c>
      <c r="CW30" s="21">
        <v>291466</v>
      </c>
      <c r="CX30" s="21">
        <v>590453</v>
      </c>
      <c r="CY30" s="21">
        <v>549901</v>
      </c>
      <c r="CZ30" s="19">
        <v>11</v>
      </c>
      <c r="DA30" t="s">
        <v>8004</v>
      </c>
      <c r="DB30" t="s">
        <v>9</v>
      </c>
      <c r="DD30">
        <v>4.9645299790325899</v>
      </c>
      <c r="DE30">
        <v>2.6420392478317498</v>
      </c>
      <c r="DF30">
        <v>-2.32249073120084</v>
      </c>
    </row>
    <row r="31" spans="1:110" x14ac:dyDescent="0.25">
      <c r="A31" t="s">
        <v>1052</v>
      </c>
      <c r="B31" t="s">
        <v>3042</v>
      </c>
      <c r="E31" s="17">
        <v>439427</v>
      </c>
      <c r="F31" s="17">
        <v>439960</v>
      </c>
      <c r="G31" s="17">
        <v>441785</v>
      </c>
      <c r="H31" s="17">
        <v>444433</v>
      </c>
      <c r="I31" s="17">
        <v>447879</v>
      </c>
      <c r="J31" s="17">
        <v>452645</v>
      </c>
      <c r="K31" s="17">
        <v>457303</v>
      </c>
      <c r="L31" s="17">
        <v>462150</v>
      </c>
      <c r="M31" s="17">
        <v>465141</v>
      </c>
      <c r="N31" s="17">
        <v>468458</v>
      </c>
      <c r="O31" s="17">
        <v>472096</v>
      </c>
      <c r="P31" s="17">
        <v>476120</v>
      </c>
      <c r="Q31" s="17">
        <v>479742</v>
      </c>
      <c r="R31" s="17">
        <v>482920</v>
      </c>
      <c r="S31" s="17">
        <v>487526</v>
      </c>
      <c r="T31" s="17">
        <v>492363</v>
      </c>
      <c r="U31" s="18">
        <v>183</v>
      </c>
      <c r="V31" s="18">
        <v>188</v>
      </c>
      <c r="W31" s="18">
        <v>268</v>
      </c>
      <c r="X31" s="18">
        <v>268</v>
      </c>
      <c r="Y31" s="18">
        <v>369</v>
      </c>
      <c r="Z31" s="18">
        <v>508</v>
      </c>
      <c r="AA31" s="18">
        <v>693</v>
      </c>
      <c r="AB31" s="18">
        <v>639</v>
      </c>
      <c r="AC31" s="18">
        <v>730</v>
      </c>
      <c r="AD31" s="18">
        <v>828</v>
      </c>
      <c r="AE31" s="18">
        <v>655</v>
      </c>
      <c r="AF31" s="18">
        <v>454</v>
      </c>
      <c r="AG31" s="18">
        <v>355</v>
      </c>
      <c r="AH31" s="18">
        <v>273</v>
      </c>
      <c r="AI31" s="18">
        <v>234</v>
      </c>
      <c r="AJ31" s="18">
        <v>163</v>
      </c>
      <c r="AK31" s="23">
        <v>4.1645142424111397</v>
      </c>
      <c r="AL31" s="23">
        <v>4.2731157377943445</v>
      </c>
      <c r="AM31" s="23">
        <v>6.0662992179453807</v>
      </c>
      <c r="AN31" s="23">
        <v>6.0301552764983697</v>
      </c>
      <c r="AO31" s="23">
        <v>8.2388323632052405</v>
      </c>
      <c r="AP31" s="23">
        <v>11.222923041235406</v>
      </c>
      <c r="AQ31" s="23">
        <v>15.154066341134872</v>
      </c>
      <c r="AR31" s="23">
        <v>13.826679649464461</v>
      </c>
      <c r="AS31" s="23">
        <v>15.694165855084801</v>
      </c>
      <c r="AT31" s="23">
        <v>17.675010353115969</v>
      </c>
      <c r="AU31" s="23">
        <v>13.874296753202739</v>
      </c>
      <c r="AV31" s="23">
        <v>9.5354112408636471</v>
      </c>
      <c r="AW31" s="23">
        <v>7.3998107316015691</v>
      </c>
      <c r="AX31" s="23">
        <v>5.6531102460034788</v>
      </c>
      <c r="AY31" s="23">
        <v>4.7997440136526048</v>
      </c>
      <c r="AZ31" s="23">
        <v>3.3105655786482742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5</v>
      </c>
      <c r="BI31" s="20">
        <v>1</v>
      </c>
      <c r="BJ31" s="20">
        <v>16</v>
      </c>
      <c r="BK31" s="20">
        <v>24</v>
      </c>
      <c r="BL31" s="20">
        <v>27</v>
      </c>
      <c r="BM31" s="20">
        <v>17</v>
      </c>
      <c r="BN31" s="20">
        <v>6</v>
      </c>
      <c r="BO31" s="20">
        <v>0</v>
      </c>
      <c r="BP31" s="20">
        <v>2</v>
      </c>
      <c r="BQ31" s="20">
        <v>14</v>
      </c>
      <c r="BR31" s="20">
        <v>23</v>
      </c>
      <c r="BS31" s="20">
        <v>16</v>
      </c>
      <c r="BT31" s="20">
        <v>8</v>
      </c>
      <c r="BU31" s="20">
        <v>4</v>
      </c>
      <c r="BV31" s="20">
        <v>23893</v>
      </c>
      <c r="BW31" s="20">
        <v>35875</v>
      </c>
      <c r="BX31" s="20">
        <v>37867</v>
      </c>
      <c r="BY31" s="20">
        <v>46915</v>
      </c>
      <c r="BZ31" s="20">
        <v>39641</v>
      </c>
      <c r="CA31" s="20">
        <v>69374</v>
      </c>
      <c r="CB31" s="20">
        <v>24822</v>
      </c>
      <c r="CC31" s="20">
        <v>34835</v>
      </c>
      <c r="CD31" s="20">
        <v>37700</v>
      </c>
      <c r="CE31" s="20">
        <v>45878</v>
      </c>
      <c r="CF31" s="20">
        <v>38093</v>
      </c>
      <c r="CG31" s="20">
        <v>57470</v>
      </c>
      <c r="CH31" s="21">
        <v>3</v>
      </c>
      <c r="CI31" s="21">
        <v>30</v>
      </c>
      <c r="CJ31" s="21">
        <v>47</v>
      </c>
      <c r="CK31" s="21">
        <v>43</v>
      </c>
      <c r="CL31" s="21">
        <v>25</v>
      </c>
      <c r="CM31" s="21">
        <v>10</v>
      </c>
      <c r="CN31" s="21">
        <v>5</v>
      </c>
      <c r="CO31" s="21">
        <v>96</v>
      </c>
      <c r="CP31" s="21">
        <v>67</v>
      </c>
      <c r="CQ31" s="21">
        <v>0</v>
      </c>
      <c r="CR31" s="21">
        <v>48715</v>
      </c>
      <c r="CS31" s="21">
        <v>70710</v>
      </c>
      <c r="CT31" s="21">
        <v>75567</v>
      </c>
      <c r="CU31" s="21">
        <v>92793</v>
      </c>
      <c r="CV31" s="21">
        <v>77734</v>
      </c>
      <c r="CW31" s="21">
        <v>126844</v>
      </c>
      <c r="CX31" s="21">
        <v>253565</v>
      </c>
      <c r="CY31" s="21">
        <v>238798</v>
      </c>
      <c r="CZ31" s="19">
        <v>21</v>
      </c>
      <c r="DA31" t="s">
        <v>8014</v>
      </c>
      <c r="DB31" t="s">
        <v>9</v>
      </c>
      <c r="DD31">
        <v>4.0201341719779897</v>
      </c>
      <c r="DE31">
        <v>2.6423205095340445</v>
      </c>
      <c r="DF31">
        <v>-1.3778136624439452</v>
      </c>
    </row>
    <row r="32" spans="1:110" x14ac:dyDescent="0.25">
      <c r="A32" t="s">
        <v>3362</v>
      </c>
      <c r="B32" t="s">
        <v>3343</v>
      </c>
      <c r="E32" s="17">
        <v>1914044</v>
      </c>
      <c r="F32" s="17">
        <v>1919413</v>
      </c>
      <c r="G32" s="17">
        <v>1929058</v>
      </c>
      <c r="H32" s="17">
        <v>1946763</v>
      </c>
      <c r="I32" s="17">
        <v>1960880</v>
      </c>
      <c r="J32" s="17">
        <v>1975973</v>
      </c>
      <c r="K32" s="17">
        <v>1994727</v>
      </c>
      <c r="L32" s="17">
        <v>2009281</v>
      </c>
      <c r="M32" s="17">
        <v>2027281</v>
      </c>
      <c r="N32" s="17">
        <v>2045086</v>
      </c>
      <c r="O32" s="17">
        <v>2064175</v>
      </c>
      <c r="P32" s="17">
        <v>2083521</v>
      </c>
      <c r="Q32" s="17">
        <v>2095814</v>
      </c>
      <c r="R32" s="17">
        <v>2103545</v>
      </c>
      <c r="S32" s="17">
        <v>2116617</v>
      </c>
      <c r="T32" s="17">
        <v>2134347</v>
      </c>
      <c r="U32" s="18">
        <v>769</v>
      </c>
      <c r="V32" s="18">
        <v>952</v>
      </c>
      <c r="W32" s="18">
        <v>964</v>
      </c>
      <c r="X32" s="18">
        <v>1042</v>
      </c>
      <c r="Y32" s="18">
        <v>1296</v>
      </c>
      <c r="Z32" s="18">
        <v>1759</v>
      </c>
      <c r="AA32" s="18">
        <v>2550</v>
      </c>
      <c r="AB32" s="18">
        <v>2737</v>
      </c>
      <c r="AC32" s="18">
        <v>2961</v>
      </c>
      <c r="AD32" s="18">
        <v>2992</v>
      </c>
      <c r="AE32" s="18">
        <v>2225</v>
      </c>
      <c r="AF32" s="18">
        <v>1981</v>
      </c>
      <c r="AG32" s="18">
        <v>1555</v>
      </c>
      <c r="AH32" s="18">
        <v>1080</v>
      </c>
      <c r="AI32" s="18">
        <v>1034</v>
      </c>
      <c r="AJ32" s="18">
        <v>778</v>
      </c>
      <c r="AK32" s="23">
        <v>4.0176714850860273</v>
      </c>
      <c r="AL32" s="23">
        <v>4.9598497040501446</v>
      </c>
      <c r="AM32" s="23">
        <v>4.9972577289018787</v>
      </c>
      <c r="AN32" s="23">
        <v>5.3524748518438043</v>
      </c>
      <c r="AO32" s="23">
        <v>6.6092774672595977</v>
      </c>
      <c r="AP32" s="23">
        <v>8.9019434982158163</v>
      </c>
      <c r="AQ32" s="23">
        <v>12.783704236218792</v>
      </c>
      <c r="AR32" s="23">
        <v>13.621788092357415</v>
      </c>
      <c r="AS32" s="23">
        <v>14.605769994391503</v>
      </c>
      <c r="AT32" s="23">
        <v>14.630191590964879</v>
      </c>
      <c r="AU32" s="23">
        <v>10.779124831954656</v>
      </c>
      <c r="AV32" s="23">
        <v>9.5079435244473167</v>
      </c>
      <c r="AW32" s="23">
        <v>7.4195515441732907</v>
      </c>
      <c r="AX32" s="23">
        <v>5.1341901409287658</v>
      </c>
      <c r="AY32" s="23">
        <v>4.8851539981016883</v>
      </c>
      <c r="AZ32" s="23">
        <v>3.6451429875273322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16</v>
      </c>
      <c r="BI32" s="20">
        <v>3</v>
      </c>
      <c r="BJ32" s="20">
        <v>69</v>
      </c>
      <c r="BK32" s="20">
        <v>141</v>
      </c>
      <c r="BL32" s="20">
        <v>140</v>
      </c>
      <c r="BM32" s="20">
        <v>64</v>
      </c>
      <c r="BN32" s="20">
        <v>20</v>
      </c>
      <c r="BO32" s="20">
        <v>10</v>
      </c>
      <c r="BP32" s="20">
        <v>6</v>
      </c>
      <c r="BQ32" s="20">
        <v>49</v>
      </c>
      <c r="BR32" s="20">
        <v>95</v>
      </c>
      <c r="BS32" s="20">
        <v>93</v>
      </c>
      <c r="BT32" s="20">
        <v>56</v>
      </c>
      <c r="BU32" s="20">
        <v>16</v>
      </c>
      <c r="BV32" s="20">
        <v>132130</v>
      </c>
      <c r="BW32" s="20">
        <v>203563</v>
      </c>
      <c r="BX32" s="20">
        <v>178269</v>
      </c>
      <c r="BY32" s="20">
        <v>190836</v>
      </c>
      <c r="BZ32" s="20">
        <v>145550</v>
      </c>
      <c r="CA32" s="20">
        <v>235764</v>
      </c>
      <c r="CB32" s="20">
        <v>136752</v>
      </c>
      <c r="CC32" s="20">
        <v>204820</v>
      </c>
      <c r="CD32" s="20">
        <v>177970</v>
      </c>
      <c r="CE32" s="20">
        <v>187719</v>
      </c>
      <c r="CF32" s="20">
        <v>145680</v>
      </c>
      <c r="CG32" s="20">
        <v>195294</v>
      </c>
      <c r="CH32" s="21">
        <v>9</v>
      </c>
      <c r="CI32" s="21">
        <v>118</v>
      </c>
      <c r="CJ32" s="21">
        <v>236</v>
      </c>
      <c r="CK32" s="21">
        <v>233</v>
      </c>
      <c r="CL32" s="21">
        <v>120</v>
      </c>
      <c r="CM32" s="21">
        <v>36</v>
      </c>
      <c r="CN32" s="21">
        <v>26</v>
      </c>
      <c r="CO32" s="21">
        <v>453</v>
      </c>
      <c r="CP32" s="21">
        <v>325</v>
      </c>
      <c r="CQ32" s="21">
        <v>0</v>
      </c>
      <c r="CR32" s="21">
        <v>268882</v>
      </c>
      <c r="CS32" s="21">
        <v>408383</v>
      </c>
      <c r="CT32" s="21">
        <v>356239</v>
      </c>
      <c r="CU32" s="21">
        <v>378555</v>
      </c>
      <c r="CV32" s="21">
        <v>291230</v>
      </c>
      <c r="CW32" s="21">
        <v>431058</v>
      </c>
      <c r="CX32" s="21">
        <v>1086112</v>
      </c>
      <c r="CY32" s="21">
        <v>1048235</v>
      </c>
      <c r="CZ32" s="19">
        <v>14</v>
      </c>
      <c r="DA32" t="s">
        <v>8007</v>
      </c>
      <c r="DB32" t="s">
        <v>9</v>
      </c>
      <c r="DD32">
        <v>4.3215500341049484</v>
      </c>
      <c r="DE32">
        <v>2.9923249167673318</v>
      </c>
      <c r="DF32">
        <v>-1.3292251173376166</v>
      </c>
    </row>
    <row r="33" spans="1:110" x14ac:dyDescent="0.25">
      <c r="A33" t="s">
        <v>276</v>
      </c>
      <c r="B33" t="s">
        <v>3049</v>
      </c>
      <c r="E33" s="17">
        <v>954935</v>
      </c>
      <c r="F33" s="17">
        <v>960587</v>
      </c>
      <c r="G33" s="17">
        <v>965410</v>
      </c>
      <c r="H33" s="17">
        <v>971323</v>
      </c>
      <c r="I33" s="17">
        <v>975861</v>
      </c>
      <c r="J33" s="17">
        <v>983562</v>
      </c>
      <c r="K33" s="17">
        <v>993350</v>
      </c>
      <c r="L33" s="17">
        <v>1004104</v>
      </c>
      <c r="M33" s="17">
        <v>1015036</v>
      </c>
      <c r="N33" s="17">
        <v>1023745</v>
      </c>
      <c r="O33" s="17">
        <v>1033319</v>
      </c>
      <c r="P33" s="17">
        <v>1041967</v>
      </c>
      <c r="Q33" s="17">
        <v>1048725</v>
      </c>
      <c r="R33" s="17">
        <v>1056193</v>
      </c>
      <c r="S33" s="17">
        <v>1064677</v>
      </c>
      <c r="T33" s="17">
        <v>1071120</v>
      </c>
      <c r="U33" s="18">
        <v>437</v>
      </c>
      <c r="V33" s="18">
        <v>433</v>
      </c>
      <c r="W33" s="18">
        <v>484</v>
      </c>
      <c r="X33" s="18">
        <v>634</v>
      </c>
      <c r="Y33" s="18">
        <v>877</v>
      </c>
      <c r="Z33" s="18">
        <v>1164</v>
      </c>
      <c r="AA33" s="18">
        <v>1497</v>
      </c>
      <c r="AB33" s="18">
        <v>1361</v>
      </c>
      <c r="AC33" s="18">
        <v>1408</v>
      </c>
      <c r="AD33" s="18">
        <v>1688</v>
      </c>
      <c r="AE33" s="18">
        <v>1298</v>
      </c>
      <c r="AF33" s="18">
        <v>892</v>
      </c>
      <c r="AG33" s="18">
        <v>577</v>
      </c>
      <c r="AH33" s="18">
        <v>498</v>
      </c>
      <c r="AI33" s="18">
        <v>368</v>
      </c>
      <c r="AJ33" s="18">
        <v>289</v>
      </c>
      <c r="AK33" s="23">
        <v>4.5762277013618728</v>
      </c>
      <c r="AL33" s="23">
        <v>4.5076604201389356</v>
      </c>
      <c r="AM33" s="23">
        <v>5.0134139899110215</v>
      </c>
      <c r="AN33" s="23">
        <v>6.5271799391139709</v>
      </c>
      <c r="AO33" s="23">
        <v>8.9869356393994639</v>
      </c>
      <c r="AP33" s="23">
        <v>11.834536104485533</v>
      </c>
      <c r="AQ33" s="23">
        <v>15.070216942668747</v>
      </c>
      <c r="AR33" s="23">
        <v>13.554372853807973</v>
      </c>
      <c r="AS33" s="23">
        <v>13.871429190688803</v>
      </c>
      <c r="AT33" s="23">
        <v>16.488481018222309</v>
      </c>
      <c r="AU33" s="23">
        <v>12.561464562250379</v>
      </c>
      <c r="AV33" s="23">
        <v>8.560731769816126</v>
      </c>
      <c r="AW33" s="23">
        <v>5.5019189968771602</v>
      </c>
      <c r="AX33" s="23">
        <v>4.7150473445667602</v>
      </c>
      <c r="AY33" s="23">
        <v>3.4564473544558583</v>
      </c>
      <c r="AZ33" s="23">
        <v>2.6981103891254015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12</v>
      </c>
      <c r="BI33" s="20">
        <v>1</v>
      </c>
      <c r="BJ33" s="20">
        <v>35</v>
      </c>
      <c r="BK33" s="20">
        <v>45</v>
      </c>
      <c r="BL33" s="20">
        <v>61</v>
      </c>
      <c r="BM33" s="20">
        <v>26</v>
      </c>
      <c r="BN33" s="20">
        <v>9</v>
      </c>
      <c r="BO33" s="20">
        <v>4</v>
      </c>
      <c r="BP33" s="20">
        <v>0</v>
      </c>
      <c r="BQ33" s="20">
        <v>20</v>
      </c>
      <c r="BR33" s="20">
        <v>28</v>
      </c>
      <c r="BS33" s="20">
        <v>30</v>
      </c>
      <c r="BT33" s="20">
        <v>11</v>
      </c>
      <c r="BU33" s="20">
        <v>7</v>
      </c>
      <c r="BV33" s="20">
        <v>48385</v>
      </c>
      <c r="BW33" s="20">
        <v>75748</v>
      </c>
      <c r="BX33" s="20">
        <v>88354</v>
      </c>
      <c r="BY33" s="20">
        <v>103915</v>
      </c>
      <c r="BZ33" s="20">
        <v>84326</v>
      </c>
      <c r="CA33" s="20">
        <v>153000</v>
      </c>
      <c r="CB33" s="20">
        <v>51632</v>
      </c>
      <c r="CC33" s="20">
        <v>74134</v>
      </c>
      <c r="CD33" s="20">
        <v>82521</v>
      </c>
      <c r="CE33" s="20">
        <v>99905</v>
      </c>
      <c r="CF33" s="20">
        <v>82272</v>
      </c>
      <c r="CG33" s="20">
        <v>126928</v>
      </c>
      <c r="CH33" s="21">
        <v>1</v>
      </c>
      <c r="CI33" s="21">
        <v>55</v>
      </c>
      <c r="CJ33" s="21">
        <v>73</v>
      </c>
      <c r="CK33" s="21">
        <v>91</v>
      </c>
      <c r="CL33" s="21">
        <v>37</v>
      </c>
      <c r="CM33" s="21">
        <v>16</v>
      </c>
      <c r="CN33" s="21">
        <v>16</v>
      </c>
      <c r="CO33" s="21">
        <v>189</v>
      </c>
      <c r="CP33" s="21">
        <v>100</v>
      </c>
      <c r="CQ33" s="21">
        <v>0</v>
      </c>
      <c r="CR33" s="21">
        <v>100017</v>
      </c>
      <c r="CS33" s="21">
        <v>149882</v>
      </c>
      <c r="CT33" s="21">
        <v>170875</v>
      </c>
      <c r="CU33" s="21">
        <v>203820</v>
      </c>
      <c r="CV33" s="21">
        <v>166598</v>
      </c>
      <c r="CW33" s="21">
        <v>279928</v>
      </c>
      <c r="CX33" s="21">
        <v>553728</v>
      </c>
      <c r="CY33" s="21">
        <v>517392</v>
      </c>
      <c r="CZ33" s="19">
        <v>33</v>
      </c>
      <c r="DA33" t="s">
        <v>8026</v>
      </c>
      <c r="DB33" t="s">
        <v>8481</v>
      </c>
      <c r="DD33">
        <v>3.652936264959644</v>
      </c>
      <c r="DE33">
        <v>1.8059408229311142</v>
      </c>
      <c r="DF33">
        <v>-1.8469954420285297</v>
      </c>
    </row>
    <row r="34" spans="1:110" x14ac:dyDescent="0.25">
      <c r="A34" t="s">
        <v>48</v>
      </c>
      <c r="B34" t="s">
        <v>3061</v>
      </c>
      <c r="E34" s="17">
        <v>791003</v>
      </c>
      <c r="F34" s="17">
        <v>795563</v>
      </c>
      <c r="G34" s="17">
        <v>799807</v>
      </c>
      <c r="H34" s="17">
        <v>803911</v>
      </c>
      <c r="I34" s="17">
        <v>805156</v>
      </c>
      <c r="J34" s="17">
        <v>812402</v>
      </c>
      <c r="K34" s="17">
        <v>819455</v>
      </c>
      <c r="L34" s="17">
        <v>827923</v>
      </c>
      <c r="M34" s="17">
        <v>838163</v>
      </c>
      <c r="N34" s="17">
        <v>847578</v>
      </c>
      <c r="O34" s="17">
        <v>856634</v>
      </c>
      <c r="P34" s="17">
        <v>866461</v>
      </c>
      <c r="Q34" s="17">
        <v>873147</v>
      </c>
      <c r="R34" s="17">
        <v>882289</v>
      </c>
      <c r="S34" s="17">
        <v>893020</v>
      </c>
      <c r="T34" s="17">
        <v>902085</v>
      </c>
      <c r="U34" s="18">
        <v>314</v>
      </c>
      <c r="V34" s="18">
        <v>347</v>
      </c>
      <c r="W34" s="18">
        <v>363</v>
      </c>
      <c r="X34" s="18">
        <v>430</v>
      </c>
      <c r="Y34" s="18">
        <v>591</v>
      </c>
      <c r="Z34" s="18">
        <v>838</v>
      </c>
      <c r="AA34" s="18">
        <v>1063</v>
      </c>
      <c r="AB34" s="18">
        <v>1211</v>
      </c>
      <c r="AC34" s="18">
        <v>1093</v>
      </c>
      <c r="AD34" s="18">
        <v>1227</v>
      </c>
      <c r="AE34" s="18">
        <v>867</v>
      </c>
      <c r="AF34" s="18">
        <v>654</v>
      </c>
      <c r="AG34" s="18">
        <v>508</v>
      </c>
      <c r="AH34" s="18">
        <v>376</v>
      </c>
      <c r="AI34" s="18">
        <v>351</v>
      </c>
      <c r="AJ34" s="18">
        <v>250</v>
      </c>
      <c r="AK34" s="23">
        <v>3.9696436043858236</v>
      </c>
      <c r="AL34" s="23">
        <v>4.3616910288688642</v>
      </c>
      <c r="AM34" s="23">
        <v>4.5385949360283169</v>
      </c>
      <c r="AN34" s="23">
        <v>5.3488508056240054</v>
      </c>
      <c r="AO34" s="23">
        <v>7.3401924595978914</v>
      </c>
      <c r="AP34" s="23">
        <v>10.315090312431529</v>
      </c>
      <c r="AQ34" s="23">
        <v>12.972036292413859</v>
      </c>
      <c r="AR34" s="23">
        <v>14.626964101734099</v>
      </c>
      <c r="AS34" s="23">
        <v>13.04042292489647</v>
      </c>
      <c r="AT34" s="23">
        <v>14.476543751725504</v>
      </c>
      <c r="AU34" s="23">
        <v>10.121008505382695</v>
      </c>
      <c r="AV34" s="23">
        <v>7.5479450315709533</v>
      </c>
      <c r="AW34" s="23">
        <v>5.8180352220187439</v>
      </c>
      <c r="AX34" s="23">
        <v>4.261642160335219</v>
      </c>
      <c r="AY34" s="23">
        <v>3.9304830798862289</v>
      </c>
      <c r="AZ34" s="23">
        <v>2.7713574663141496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2</v>
      </c>
      <c r="BI34" s="20">
        <v>5</v>
      </c>
      <c r="BJ34" s="20">
        <v>21</v>
      </c>
      <c r="BK34" s="20">
        <v>40</v>
      </c>
      <c r="BL34" s="20">
        <v>47</v>
      </c>
      <c r="BM34" s="20">
        <v>25</v>
      </c>
      <c r="BN34" s="20">
        <v>14</v>
      </c>
      <c r="BO34" s="20">
        <v>0</v>
      </c>
      <c r="BP34" s="20">
        <v>2</v>
      </c>
      <c r="BQ34" s="20">
        <v>14</v>
      </c>
      <c r="BR34" s="20">
        <v>40</v>
      </c>
      <c r="BS34" s="20">
        <v>26</v>
      </c>
      <c r="BT34" s="20">
        <v>8</v>
      </c>
      <c r="BU34" s="20">
        <v>6</v>
      </c>
      <c r="BV34" s="20">
        <v>44252</v>
      </c>
      <c r="BW34" s="20">
        <v>78385</v>
      </c>
      <c r="BX34" s="20">
        <v>84619</v>
      </c>
      <c r="BY34" s="20">
        <v>86931</v>
      </c>
      <c r="BZ34" s="20">
        <v>64226</v>
      </c>
      <c r="CA34" s="20">
        <v>107604</v>
      </c>
      <c r="CB34" s="20">
        <v>45794</v>
      </c>
      <c r="CC34" s="20">
        <v>73655</v>
      </c>
      <c r="CD34" s="20">
        <v>81396</v>
      </c>
      <c r="CE34" s="20">
        <v>84912</v>
      </c>
      <c r="CF34" s="20">
        <v>63587</v>
      </c>
      <c r="CG34" s="20">
        <v>86724</v>
      </c>
      <c r="CH34" s="21">
        <v>7</v>
      </c>
      <c r="CI34" s="21">
        <v>35</v>
      </c>
      <c r="CJ34" s="21">
        <v>80</v>
      </c>
      <c r="CK34" s="21">
        <v>73</v>
      </c>
      <c r="CL34" s="21">
        <v>33</v>
      </c>
      <c r="CM34" s="21">
        <v>20</v>
      </c>
      <c r="CN34" s="21">
        <v>2</v>
      </c>
      <c r="CO34" s="21">
        <v>154</v>
      </c>
      <c r="CP34" s="21">
        <v>96</v>
      </c>
      <c r="CQ34" s="21">
        <v>0</v>
      </c>
      <c r="CR34" s="21">
        <v>90046</v>
      </c>
      <c r="CS34" s="21">
        <v>152040</v>
      </c>
      <c r="CT34" s="21">
        <v>166015</v>
      </c>
      <c r="CU34" s="21">
        <v>171843</v>
      </c>
      <c r="CV34" s="21">
        <v>127813</v>
      </c>
      <c r="CW34" s="21">
        <v>194328</v>
      </c>
      <c r="CX34" s="21">
        <v>466017</v>
      </c>
      <c r="CY34" s="21">
        <v>436068</v>
      </c>
      <c r="CZ34" s="19">
        <v>29</v>
      </c>
      <c r="DA34" t="s">
        <v>8022</v>
      </c>
      <c r="DB34" t="s">
        <v>8481</v>
      </c>
      <c r="DD34">
        <v>3.5315592980911235</v>
      </c>
      <c r="DE34">
        <v>2.0600106863054353</v>
      </c>
      <c r="DF34">
        <v>-1.4715486117856882</v>
      </c>
    </row>
    <row r="35" spans="1:110" x14ac:dyDescent="0.25">
      <c r="A35" t="s">
        <v>3368</v>
      </c>
      <c r="B35" t="s">
        <v>3349</v>
      </c>
      <c r="E35" s="17">
        <v>2200514</v>
      </c>
      <c r="F35" s="17">
        <v>2256900</v>
      </c>
      <c r="G35" s="17">
        <v>2284069</v>
      </c>
      <c r="H35" s="17">
        <v>2288575</v>
      </c>
      <c r="I35" s="17">
        <v>2304354</v>
      </c>
      <c r="J35" s="17">
        <v>2343114</v>
      </c>
      <c r="K35" s="17">
        <v>2373112</v>
      </c>
      <c r="L35" s="17">
        <v>2407583</v>
      </c>
      <c r="M35" s="17">
        <v>2447656</v>
      </c>
      <c r="N35" s="17">
        <v>2493084</v>
      </c>
      <c r="O35" s="17">
        <v>2528639</v>
      </c>
      <c r="P35" s="17">
        <v>2583242</v>
      </c>
      <c r="Q35" s="17">
        <v>2612066</v>
      </c>
      <c r="R35" s="17">
        <v>2647460</v>
      </c>
      <c r="S35" s="17">
        <v>2693760</v>
      </c>
      <c r="T35" s="17">
        <v>2754444</v>
      </c>
      <c r="U35" s="18">
        <v>660</v>
      </c>
      <c r="V35" s="18">
        <v>709</v>
      </c>
      <c r="W35" s="18">
        <v>853</v>
      </c>
      <c r="X35" s="18">
        <v>1197</v>
      </c>
      <c r="Y35" s="18">
        <v>1922</v>
      </c>
      <c r="Z35" s="18">
        <v>2529</v>
      </c>
      <c r="AA35" s="18">
        <v>3015</v>
      </c>
      <c r="AB35" s="18">
        <v>2846</v>
      </c>
      <c r="AC35" s="18">
        <v>2750</v>
      </c>
      <c r="AD35" s="18">
        <v>2714</v>
      </c>
      <c r="AE35" s="18">
        <v>2046</v>
      </c>
      <c r="AF35" s="18">
        <v>1632</v>
      </c>
      <c r="AG35" s="18">
        <v>1218</v>
      </c>
      <c r="AH35" s="18">
        <v>1016</v>
      </c>
      <c r="AI35" s="18">
        <v>885</v>
      </c>
      <c r="AJ35" s="18">
        <v>756</v>
      </c>
      <c r="AK35" s="23">
        <v>2.9992992546286916</v>
      </c>
      <c r="AL35" s="23">
        <v>3.1414772475519519</v>
      </c>
      <c r="AM35" s="23">
        <v>3.7345631852627919</v>
      </c>
      <c r="AN35" s="23">
        <v>5.2303289164654858</v>
      </c>
      <c r="AO35" s="23">
        <v>8.3407323701132725</v>
      </c>
      <c r="AP35" s="23">
        <v>10.79332887772426</v>
      </c>
      <c r="AQ35" s="23">
        <v>12.704836518461834</v>
      </c>
      <c r="AR35" s="23">
        <v>11.820983949463008</v>
      </c>
      <c r="AS35" s="23">
        <v>11.235238938805125</v>
      </c>
      <c r="AT35" s="23">
        <v>10.886115349502864</v>
      </c>
      <c r="AU35" s="23">
        <v>8.0913091983474121</v>
      </c>
      <c r="AV35" s="23">
        <v>6.3176427140778912</v>
      </c>
      <c r="AW35" s="23">
        <v>4.6629755909689878</v>
      </c>
      <c r="AX35" s="23">
        <v>3.8376406064680864</v>
      </c>
      <c r="AY35" s="23">
        <v>3.2853706343549534</v>
      </c>
      <c r="AZ35" s="23">
        <v>2.7446555457290112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12</v>
      </c>
      <c r="BI35" s="20">
        <v>2</v>
      </c>
      <c r="BJ35" s="20">
        <v>53</v>
      </c>
      <c r="BK35" s="20">
        <v>147</v>
      </c>
      <c r="BL35" s="20">
        <v>168</v>
      </c>
      <c r="BM35" s="20">
        <v>82</v>
      </c>
      <c r="BN35" s="20">
        <v>31</v>
      </c>
      <c r="BO35" s="20">
        <v>3</v>
      </c>
      <c r="BP35" s="20">
        <v>1</v>
      </c>
      <c r="BQ35" s="20">
        <v>43</v>
      </c>
      <c r="BR35" s="20">
        <v>74</v>
      </c>
      <c r="BS35" s="20">
        <v>77</v>
      </c>
      <c r="BT35" s="20">
        <v>46</v>
      </c>
      <c r="BU35" s="20">
        <v>17</v>
      </c>
      <c r="BV35" s="20">
        <v>172548</v>
      </c>
      <c r="BW35" s="20">
        <v>415301</v>
      </c>
      <c r="BX35" s="20">
        <v>270996</v>
      </c>
      <c r="BY35" s="20">
        <v>207400</v>
      </c>
      <c r="BZ35" s="20">
        <v>138547</v>
      </c>
      <c r="CA35" s="20">
        <v>171944</v>
      </c>
      <c r="CB35" s="20">
        <v>162886</v>
      </c>
      <c r="CC35" s="20">
        <v>432769</v>
      </c>
      <c r="CD35" s="20">
        <v>301378</v>
      </c>
      <c r="CE35" s="20">
        <v>210838</v>
      </c>
      <c r="CF35" s="20">
        <v>130189</v>
      </c>
      <c r="CG35" s="20">
        <v>139648</v>
      </c>
      <c r="CH35" s="21">
        <v>3</v>
      </c>
      <c r="CI35" s="21">
        <v>96</v>
      </c>
      <c r="CJ35" s="21">
        <v>221</v>
      </c>
      <c r="CK35" s="21">
        <v>245</v>
      </c>
      <c r="CL35" s="21">
        <v>128</v>
      </c>
      <c r="CM35" s="21">
        <v>48</v>
      </c>
      <c r="CN35" s="21">
        <v>15</v>
      </c>
      <c r="CO35" s="21">
        <v>495</v>
      </c>
      <c r="CP35" s="21">
        <v>261</v>
      </c>
      <c r="CQ35" s="21">
        <v>0</v>
      </c>
      <c r="CR35" s="21">
        <v>335434</v>
      </c>
      <c r="CS35" s="21">
        <v>848070</v>
      </c>
      <c r="CT35" s="21">
        <v>572374</v>
      </c>
      <c r="CU35" s="21">
        <v>418238</v>
      </c>
      <c r="CV35" s="21">
        <v>268736</v>
      </c>
      <c r="CW35" s="21">
        <v>311592</v>
      </c>
      <c r="CX35" s="21">
        <v>1376736</v>
      </c>
      <c r="CY35" s="21">
        <v>1377708</v>
      </c>
      <c r="CZ35" s="19">
        <v>30</v>
      </c>
      <c r="DA35" t="s">
        <v>8023</v>
      </c>
      <c r="DB35" t="s">
        <v>8481</v>
      </c>
      <c r="DD35">
        <v>3.5929238996942745</v>
      </c>
      <c r="DE35">
        <v>1.8957882992817796</v>
      </c>
      <c r="DF35">
        <v>-1.6971356004124949</v>
      </c>
    </row>
    <row r="36" spans="1:110" x14ac:dyDescent="0.25">
      <c r="A36" t="s">
        <v>363</v>
      </c>
      <c r="B36" t="s">
        <v>3068</v>
      </c>
      <c r="E36" s="17">
        <v>1019566</v>
      </c>
      <c r="F36" s="17">
        <v>1025149</v>
      </c>
      <c r="G36" s="17">
        <v>1031528</v>
      </c>
      <c r="H36" s="17">
        <v>1040214</v>
      </c>
      <c r="I36" s="17">
        <v>1050548</v>
      </c>
      <c r="J36" s="17">
        <v>1063275</v>
      </c>
      <c r="K36" s="17">
        <v>1076270</v>
      </c>
      <c r="L36" s="17">
        <v>1092211</v>
      </c>
      <c r="M36" s="17">
        <v>1105752</v>
      </c>
      <c r="N36" s="17">
        <v>1116615</v>
      </c>
      <c r="O36" s="17">
        <v>1131287</v>
      </c>
      <c r="P36" s="17">
        <v>1143723</v>
      </c>
      <c r="Q36" s="17">
        <v>1155897</v>
      </c>
      <c r="R36" s="17">
        <v>1167474</v>
      </c>
      <c r="S36" s="17">
        <v>1182104</v>
      </c>
      <c r="T36" s="17">
        <v>1194332</v>
      </c>
      <c r="U36" s="18">
        <v>452</v>
      </c>
      <c r="V36" s="18">
        <v>529</v>
      </c>
      <c r="W36" s="18">
        <v>521</v>
      </c>
      <c r="X36" s="18">
        <v>603</v>
      </c>
      <c r="Y36" s="18">
        <v>870</v>
      </c>
      <c r="Z36" s="18">
        <v>1255</v>
      </c>
      <c r="AA36" s="18">
        <v>1817</v>
      </c>
      <c r="AB36" s="18">
        <v>1808</v>
      </c>
      <c r="AC36" s="18">
        <v>1682</v>
      </c>
      <c r="AD36" s="18">
        <v>2003</v>
      </c>
      <c r="AE36" s="18">
        <v>1455</v>
      </c>
      <c r="AF36" s="18">
        <v>1116</v>
      </c>
      <c r="AG36" s="18">
        <v>798</v>
      </c>
      <c r="AH36" s="18">
        <v>563</v>
      </c>
      <c r="AI36" s="18">
        <v>505</v>
      </c>
      <c r="AJ36" s="18">
        <v>450</v>
      </c>
      <c r="AK36" s="23">
        <v>4.4332588572000242</v>
      </c>
      <c r="AL36" s="23">
        <v>5.1602254891727934</v>
      </c>
      <c r="AM36" s="23">
        <v>5.0507596497622949</v>
      </c>
      <c r="AN36" s="23">
        <v>5.7968841026942526</v>
      </c>
      <c r="AO36" s="23">
        <v>8.2813921876963263</v>
      </c>
      <c r="AP36" s="23">
        <v>11.803155345512684</v>
      </c>
      <c r="AQ36" s="23">
        <v>16.882380815222948</v>
      </c>
      <c r="AR36" s="23">
        <v>16.553578017434361</v>
      </c>
      <c r="AS36" s="23">
        <v>15.21136746756958</v>
      </c>
      <c r="AT36" s="23">
        <v>17.938143406635234</v>
      </c>
      <c r="AU36" s="23">
        <v>12.861457790993796</v>
      </c>
      <c r="AV36" s="23">
        <v>9.7576073926991054</v>
      </c>
      <c r="AW36" s="23">
        <v>6.9037293115217011</v>
      </c>
      <c r="AX36" s="23">
        <v>4.822377200691407</v>
      </c>
      <c r="AY36" s="23">
        <v>4.2720437457279559</v>
      </c>
      <c r="AZ36" s="23">
        <v>3.767796559080725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28</v>
      </c>
      <c r="BI36" s="20">
        <v>2</v>
      </c>
      <c r="BJ36" s="20">
        <v>41</v>
      </c>
      <c r="BK36" s="20">
        <v>70</v>
      </c>
      <c r="BL36" s="20">
        <v>68</v>
      </c>
      <c r="BM36" s="20">
        <v>45</v>
      </c>
      <c r="BN36" s="20">
        <v>24</v>
      </c>
      <c r="BO36" s="20">
        <v>2</v>
      </c>
      <c r="BP36" s="20">
        <v>4</v>
      </c>
      <c r="BQ36" s="20">
        <v>36</v>
      </c>
      <c r="BR36" s="20">
        <v>51</v>
      </c>
      <c r="BS36" s="20">
        <v>40</v>
      </c>
      <c r="BT36" s="20">
        <v>24</v>
      </c>
      <c r="BU36" s="20">
        <v>15</v>
      </c>
      <c r="BV36" s="20">
        <v>63226</v>
      </c>
      <c r="BW36" s="20">
        <v>90022</v>
      </c>
      <c r="BX36" s="20">
        <v>96202</v>
      </c>
      <c r="BY36" s="20">
        <v>111638</v>
      </c>
      <c r="BZ36" s="20">
        <v>91082</v>
      </c>
      <c r="CA36" s="20">
        <v>164087</v>
      </c>
      <c r="CB36" s="20">
        <v>65953</v>
      </c>
      <c r="CC36" s="20">
        <v>87105</v>
      </c>
      <c r="CD36" s="20">
        <v>91257</v>
      </c>
      <c r="CE36" s="20">
        <v>109614</v>
      </c>
      <c r="CF36" s="20">
        <v>87959</v>
      </c>
      <c r="CG36" s="20">
        <v>136187</v>
      </c>
      <c r="CH36" s="21">
        <v>6</v>
      </c>
      <c r="CI36" s="21">
        <v>77</v>
      </c>
      <c r="CJ36" s="21">
        <v>121</v>
      </c>
      <c r="CK36" s="21">
        <v>108</v>
      </c>
      <c r="CL36" s="21">
        <v>69</v>
      </c>
      <c r="CM36" s="21">
        <v>39</v>
      </c>
      <c r="CN36" s="21">
        <v>30</v>
      </c>
      <c r="CO36" s="21">
        <v>278</v>
      </c>
      <c r="CP36" s="21">
        <v>172</v>
      </c>
      <c r="CQ36" s="21">
        <v>0</v>
      </c>
      <c r="CR36" s="21">
        <v>129179</v>
      </c>
      <c r="CS36" s="21">
        <v>177127</v>
      </c>
      <c r="CT36" s="21">
        <v>187459</v>
      </c>
      <c r="CU36" s="21">
        <v>221252</v>
      </c>
      <c r="CV36" s="21">
        <v>179041</v>
      </c>
      <c r="CW36" s="21">
        <v>300274</v>
      </c>
      <c r="CX36" s="21">
        <v>616257</v>
      </c>
      <c r="CY36" s="21">
        <v>578075</v>
      </c>
      <c r="CZ36" s="19">
        <v>10</v>
      </c>
      <c r="DA36" t="s">
        <v>8003</v>
      </c>
      <c r="DB36" t="s">
        <v>9</v>
      </c>
      <c r="DD36">
        <v>4.8090645677464003</v>
      </c>
      <c r="DE36">
        <v>2.7910433471749609</v>
      </c>
      <c r="DF36">
        <v>-2.0180212205714394</v>
      </c>
    </row>
    <row r="37" spans="1:110" x14ac:dyDescent="0.25">
      <c r="A37" t="s">
        <v>197</v>
      </c>
      <c r="B37" t="s">
        <v>3081</v>
      </c>
      <c r="E37" s="17">
        <v>870785</v>
      </c>
      <c r="F37" s="17">
        <v>874644</v>
      </c>
      <c r="G37" s="17">
        <v>879461</v>
      </c>
      <c r="H37" s="17">
        <v>887777</v>
      </c>
      <c r="I37" s="17">
        <v>894778</v>
      </c>
      <c r="J37" s="17">
        <v>901282</v>
      </c>
      <c r="K37" s="17">
        <v>908003</v>
      </c>
      <c r="L37" s="17">
        <v>912227</v>
      </c>
      <c r="M37" s="17">
        <v>915518</v>
      </c>
      <c r="N37" s="17">
        <v>918200</v>
      </c>
      <c r="O37" s="17">
        <v>923818</v>
      </c>
      <c r="P37" s="17">
        <v>928371</v>
      </c>
      <c r="Q37" s="17">
        <v>932719</v>
      </c>
      <c r="R37" s="17">
        <v>936102</v>
      </c>
      <c r="S37" s="17">
        <v>939980</v>
      </c>
      <c r="T37" s="17">
        <v>946175</v>
      </c>
      <c r="U37" s="18">
        <v>464</v>
      </c>
      <c r="V37" s="18">
        <v>586</v>
      </c>
      <c r="W37" s="18">
        <v>576</v>
      </c>
      <c r="X37" s="18">
        <v>529</v>
      </c>
      <c r="Y37" s="18">
        <v>659</v>
      </c>
      <c r="Z37" s="18">
        <v>768</v>
      </c>
      <c r="AA37" s="18">
        <v>1041</v>
      </c>
      <c r="AB37" s="18">
        <v>1145</v>
      </c>
      <c r="AC37" s="18">
        <v>1306</v>
      </c>
      <c r="AD37" s="18">
        <v>1431</v>
      </c>
      <c r="AE37" s="18">
        <v>1196</v>
      </c>
      <c r="AF37" s="18">
        <v>939</v>
      </c>
      <c r="AG37" s="18">
        <v>736</v>
      </c>
      <c r="AH37" s="18">
        <v>564</v>
      </c>
      <c r="AI37" s="18">
        <v>477</v>
      </c>
      <c r="AJ37" s="18">
        <v>390</v>
      </c>
      <c r="AK37" s="23">
        <v>5.328525410979748</v>
      </c>
      <c r="AL37" s="23">
        <v>6.6998687465986162</v>
      </c>
      <c r="AM37" s="23">
        <v>6.5494660934367754</v>
      </c>
      <c r="AN37" s="23">
        <v>5.9587035933573409</v>
      </c>
      <c r="AO37" s="23">
        <v>7.3649553297018926</v>
      </c>
      <c r="AP37" s="23">
        <v>8.5211953639371476</v>
      </c>
      <c r="AQ37" s="23">
        <v>11.464719830220826</v>
      </c>
      <c r="AR37" s="23">
        <v>12.551700399133111</v>
      </c>
      <c r="AS37" s="23">
        <v>14.265148254867736</v>
      </c>
      <c r="AT37" s="23">
        <v>15.584839904160313</v>
      </c>
      <c r="AU37" s="23">
        <v>12.946272967186179</v>
      </c>
      <c r="AV37" s="23">
        <v>10.114490866259287</v>
      </c>
      <c r="AW37" s="23">
        <v>7.8909081942149779</v>
      </c>
      <c r="AX37" s="23">
        <v>6.0249844568220121</v>
      </c>
      <c r="AY37" s="23">
        <v>5.0745760548096763</v>
      </c>
      <c r="AZ37" s="23">
        <v>4.1218590641266148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5</v>
      </c>
      <c r="BI37" s="20">
        <v>2</v>
      </c>
      <c r="BJ37" s="20">
        <v>36</v>
      </c>
      <c r="BK37" s="20">
        <v>64</v>
      </c>
      <c r="BL37" s="20">
        <v>82</v>
      </c>
      <c r="BM37" s="20">
        <v>41</v>
      </c>
      <c r="BN37" s="20">
        <v>12</v>
      </c>
      <c r="BO37" s="20">
        <v>2</v>
      </c>
      <c r="BP37" s="20">
        <v>1</v>
      </c>
      <c r="BQ37" s="20">
        <v>29</v>
      </c>
      <c r="BR37" s="20">
        <v>56</v>
      </c>
      <c r="BS37" s="20">
        <v>47</v>
      </c>
      <c r="BT37" s="20">
        <v>10</v>
      </c>
      <c r="BU37" s="20">
        <v>3</v>
      </c>
      <c r="BV37" s="20">
        <v>53845</v>
      </c>
      <c r="BW37" s="20">
        <v>70430</v>
      </c>
      <c r="BX37" s="20">
        <v>71310</v>
      </c>
      <c r="BY37" s="20">
        <v>86669</v>
      </c>
      <c r="BZ37" s="20">
        <v>73621</v>
      </c>
      <c r="CA37" s="20">
        <v>128809</v>
      </c>
      <c r="CB37" s="20">
        <v>56601</v>
      </c>
      <c r="CC37" s="20">
        <v>70111</v>
      </c>
      <c r="CD37" s="20">
        <v>69459</v>
      </c>
      <c r="CE37" s="20">
        <v>85164</v>
      </c>
      <c r="CF37" s="20">
        <v>71528</v>
      </c>
      <c r="CG37" s="20">
        <v>108628</v>
      </c>
      <c r="CH37" s="21">
        <v>3</v>
      </c>
      <c r="CI37" s="21">
        <v>65</v>
      </c>
      <c r="CJ37" s="21">
        <v>120</v>
      </c>
      <c r="CK37" s="21">
        <v>129</v>
      </c>
      <c r="CL37" s="21">
        <v>51</v>
      </c>
      <c r="CM37" s="21">
        <v>15</v>
      </c>
      <c r="CN37" s="21">
        <v>7</v>
      </c>
      <c r="CO37" s="21">
        <v>242</v>
      </c>
      <c r="CP37" s="21">
        <v>148</v>
      </c>
      <c r="CQ37" s="21">
        <v>0</v>
      </c>
      <c r="CR37" s="21">
        <v>110446</v>
      </c>
      <c r="CS37" s="21">
        <v>140541</v>
      </c>
      <c r="CT37" s="21">
        <v>140769</v>
      </c>
      <c r="CU37" s="21">
        <v>171833</v>
      </c>
      <c r="CV37" s="21">
        <v>145149</v>
      </c>
      <c r="CW37" s="21">
        <v>237437</v>
      </c>
      <c r="CX37" s="21">
        <v>484684</v>
      </c>
      <c r="CY37" s="21">
        <v>461491</v>
      </c>
      <c r="CZ37" s="19">
        <v>7</v>
      </c>
      <c r="DA37" t="s">
        <v>8000</v>
      </c>
      <c r="DB37" t="s">
        <v>8480</v>
      </c>
      <c r="DD37">
        <v>5.2438725782301283</v>
      </c>
      <c r="DE37">
        <v>3.0535359120581655</v>
      </c>
      <c r="DF37">
        <v>-2.1903366661719628</v>
      </c>
    </row>
    <row r="38" spans="1:110" x14ac:dyDescent="0.25">
      <c r="A38" t="s">
        <v>148</v>
      </c>
      <c r="B38" t="s">
        <v>3094</v>
      </c>
      <c r="E38" s="17">
        <v>471871</v>
      </c>
      <c r="F38" s="17">
        <v>476154</v>
      </c>
      <c r="G38" s="17">
        <v>480255</v>
      </c>
      <c r="H38" s="17">
        <v>484358</v>
      </c>
      <c r="I38" s="17">
        <v>488424</v>
      </c>
      <c r="J38" s="17">
        <v>491420</v>
      </c>
      <c r="K38" s="17">
        <v>496243</v>
      </c>
      <c r="L38" s="17">
        <v>500768</v>
      </c>
      <c r="M38" s="17">
        <v>505254</v>
      </c>
      <c r="N38" s="17">
        <v>508636</v>
      </c>
      <c r="O38" s="17">
        <v>512552</v>
      </c>
      <c r="P38" s="17">
        <v>517281</v>
      </c>
      <c r="Q38" s="17">
        <v>522249</v>
      </c>
      <c r="R38" s="17">
        <v>526919</v>
      </c>
      <c r="S38" s="17">
        <v>533105</v>
      </c>
      <c r="T38" s="17">
        <v>539616</v>
      </c>
      <c r="U38" s="18">
        <v>227</v>
      </c>
      <c r="V38" s="18">
        <v>268</v>
      </c>
      <c r="W38" s="18">
        <v>206</v>
      </c>
      <c r="X38" s="18">
        <v>214</v>
      </c>
      <c r="Y38" s="18">
        <v>318</v>
      </c>
      <c r="Z38" s="18">
        <v>418</v>
      </c>
      <c r="AA38" s="18">
        <v>598</v>
      </c>
      <c r="AB38" s="18">
        <v>698</v>
      </c>
      <c r="AC38" s="18">
        <v>719</v>
      </c>
      <c r="AD38" s="18">
        <v>809</v>
      </c>
      <c r="AE38" s="18">
        <v>745</v>
      </c>
      <c r="AF38" s="18">
        <v>490</v>
      </c>
      <c r="AG38" s="18">
        <v>332</v>
      </c>
      <c r="AH38" s="18">
        <v>280</v>
      </c>
      <c r="AI38" s="18">
        <v>265</v>
      </c>
      <c r="AJ38" s="18">
        <v>167</v>
      </c>
      <c r="AK38" s="23">
        <v>4.8106368053980857</v>
      </c>
      <c r="AL38" s="23">
        <v>5.6284311378251575</v>
      </c>
      <c r="AM38" s="23">
        <v>4.2893879293292105</v>
      </c>
      <c r="AN38" s="23">
        <v>4.418219581384017</v>
      </c>
      <c r="AO38" s="23">
        <v>6.5107365731413687</v>
      </c>
      <c r="AP38" s="23">
        <v>8.5059623132961626</v>
      </c>
      <c r="AQ38" s="23">
        <v>12.050547816291614</v>
      </c>
      <c r="AR38" s="23">
        <v>13.9385903252604</v>
      </c>
      <c r="AS38" s="23">
        <v>14.230466260534305</v>
      </c>
      <c r="AT38" s="23">
        <v>15.905283935859829</v>
      </c>
      <c r="AU38" s="23">
        <v>14.535110583901732</v>
      </c>
      <c r="AV38" s="23">
        <v>9.4726077315810944</v>
      </c>
      <c r="AW38" s="23">
        <v>6.3571208369953798</v>
      </c>
      <c r="AX38" s="23">
        <v>5.3139097280606702</v>
      </c>
      <c r="AY38" s="23">
        <v>4.9708781572110556</v>
      </c>
      <c r="AZ38" s="23">
        <v>3.0947933345193617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1</v>
      </c>
      <c r="BJ38" s="20">
        <v>17</v>
      </c>
      <c r="BK38" s="20">
        <v>23</v>
      </c>
      <c r="BL38" s="20">
        <v>34</v>
      </c>
      <c r="BM38" s="20">
        <v>16</v>
      </c>
      <c r="BN38" s="20">
        <v>5</v>
      </c>
      <c r="BO38" s="20">
        <v>0</v>
      </c>
      <c r="BP38" s="20">
        <v>0</v>
      </c>
      <c r="BQ38" s="20">
        <v>17</v>
      </c>
      <c r="BR38" s="20">
        <v>27</v>
      </c>
      <c r="BS38" s="20">
        <v>17</v>
      </c>
      <c r="BT38" s="20">
        <v>9</v>
      </c>
      <c r="BU38" s="20">
        <v>1</v>
      </c>
      <c r="BV38" s="20">
        <v>28689</v>
      </c>
      <c r="BW38" s="20">
        <v>38976</v>
      </c>
      <c r="BX38" s="20">
        <v>42406</v>
      </c>
      <c r="BY38" s="20">
        <v>51383</v>
      </c>
      <c r="BZ38" s="20">
        <v>41505</v>
      </c>
      <c r="CA38" s="20">
        <v>72131</v>
      </c>
      <c r="CB38" s="20">
        <v>34058</v>
      </c>
      <c r="CC38" s="20">
        <v>36490</v>
      </c>
      <c r="CD38" s="20">
        <v>40814</v>
      </c>
      <c r="CE38" s="20">
        <v>50340</v>
      </c>
      <c r="CF38" s="20">
        <v>41522</v>
      </c>
      <c r="CG38" s="20">
        <v>61302</v>
      </c>
      <c r="CH38" s="21">
        <v>1</v>
      </c>
      <c r="CI38" s="21">
        <v>34</v>
      </c>
      <c r="CJ38" s="21">
        <v>50</v>
      </c>
      <c r="CK38" s="21">
        <v>51</v>
      </c>
      <c r="CL38" s="21">
        <v>25</v>
      </c>
      <c r="CM38" s="21">
        <v>6</v>
      </c>
      <c r="CN38" s="21">
        <v>0</v>
      </c>
      <c r="CO38" s="21">
        <v>96</v>
      </c>
      <c r="CP38" s="21">
        <v>71</v>
      </c>
      <c r="CQ38" s="21">
        <v>0</v>
      </c>
      <c r="CR38" s="21">
        <v>62747</v>
      </c>
      <c r="CS38" s="21">
        <v>75466</v>
      </c>
      <c r="CT38" s="21">
        <v>83220</v>
      </c>
      <c r="CU38" s="21">
        <v>101723</v>
      </c>
      <c r="CV38" s="21">
        <v>83027</v>
      </c>
      <c r="CW38" s="21">
        <v>133433</v>
      </c>
      <c r="CX38" s="21">
        <v>275090</v>
      </c>
      <c r="CY38" s="21">
        <v>264526</v>
      </c>
      <c r="CZ38" s="19">
        <v>24</v>
      </c>
      <c r="DA38" t="s">
        <v>8017</v>
      </c>
      <c r="DB38" t="s">
        <v>9</v>
      </c>
      <c r="DD38">
        <v>3.6291328640662921</v>
      </c>
      <c r="DE38">
        <v>2.5809734995819551</v>
      </c>
      <c r="DF38">
        <v>-1.048159364484337</v>
      </c>
    </row>
    <row r="39" spans="1:110" x14ac:dyDescent="0.25">
      <c r="A39" t="s">
        <v>846</v>
      </c>
      <c r="B39" t="s">
        <v>3102</v>
      </c>
      <c r="E39" s="17">
        <v>501920</v>
      </c>
      <c r="F39" s="17">
        <v>507734</v>
      </c>
      <c r="G39" s="17">
        <v>515694</v>
      </c>
      <c r="H39" s="17">
        <v>522958</v>
      </c>
      <c r="I39" s="17">
        <v>531656</v>
      </c>
      <c r="J39" s="17">
        <v>537282</v>
      </c>
      <c r="K39" s="17">
        <v>545571</v>
      </c>
      <c r="L39" s="17">
        <v>553717</v>
      </c>
      <c r="M39" s="17">
        <v>560903</v>
      </c>
      <c r="N39" s="17">
        <v>566023</v>
      </c>
      <c r="O39" s="17">
        <v>572101</v>
      </c>
      <c r="P39" s="17">
        <v>575467</v>
      </c>
      <c r="Q39" s="17">
        <v>579118</v>
      </c>
      <c r="R39" s="17">
        <v>583644</v>
      </c>
      <c r="S39" s="17">
        <v>590137</v>
      </c>
      <c r="T39" s="17">
        <v>594466</v>
      </c>
      <c r="U39" s="18">
        <v>381</v>
      </c>
      <c r="V39" s="18">
        <v>400</v>
      </c>
      <c r="W39" s="18">
        <v>391</v>
      </c>
      <c r="X39" s="18">
        <v>456</v>
      </c>
      <c r="Y39" s="18">
        <v>472</v>
      </c>
      <c r="Z39" s="18">
        <v>707</v>
      </c>
      <c r="AA39" s="18">
        <v>924</v>
      </c>
      <c r="AB39" s="18">
        <v>1015</v>
      </c>
      <c r="AC39" s="18">
        <v>1181</v>
      </c>
      <c r="AD39" s="18">
        <v>1276</v>
      </c>
      <c r="AE39" s="18">
        <v>1062</v>
      </c>
      <c r="AF39" s="18">
        <v>707</v>
      </c>
      <c r="AG39" s="18">
        <v>501</v>
      </c>
      <c r="AH39" s="18">
        <v>432</v>
      </c>
      <c r="AI39" s="18">
        <v>331</v>
      </c>
      <c r="AJ39" s="18">
        <v>204</v>
      </c>
      <c r="AK39" s="23">
        <v>7.5908511316544471</v>
      </c>
      <c r="AL39" s="23">
        <v>7.8781409163065703</v>
      </c>
      <c r="AM39" s="23">
        <v>7.5820156914759531</v>
      </c>
      <c r="AN39" s="23">
        <v>8.7196294922345583</v>
      </c>
      <c r="AO39" s="23">
        <v>8.8779210617391691</v>
      </c>
      <c r="AP39" s="23">
        <v>13.158825346838345</v>
      </c>
      <c r="AQ39" s="23">
        <v>16.936384081998494</v>
      </c>
      <c r="AR39" s="23">
        <v>18.330663497779554</v>
      </c>
      <c r="AS39" s="23">
        <v>21.055333988229695</v>
      </c>
      <c r="AT39" s="23">
        <v>22.543253542700562</v>
      </c>
      <c r="AU39" s="23">
        <v>18.563155806404811</v>
      </c>
      <c r="AV39" s="23">
        <v>12.285674069929293</v>
      </c>
      <c r="AW39" s="23">
        <v>8.6510866524611565</v>
      </c>
      <c r="AX39" s="23">
        <v>7.4017723132594524</v>
      </c>
      <c r="AY39" s="23">
        <v>5.6088670935731866</v>
      </c>
      <c r="AZ39" s="23">
        <v>3.4316512634868941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2</v>
      </c>
      <c r="BJ39" s="20">
        <v>15</v>
      </c>
      <c r="BK39" s="20">
        <v>34</v>
      </c>
      <c r="BL39" s="20">
        <v>38</v>
      </c>
      <c r="BM39" s="20">
        <v>24</v>
      </c>
      <c r="BN39" s="20">
        <v>13</v>
      </c>
      <c r="BO39" s="20">
        <v>0</v>
      </c>
      <c r="BP39" s="20">
        <v>0</v>
      </c>
      <c r="BQ39" s="20">
        <v>20</v>
      </c>
      <c r="BR39" s="20">
        <v>29</v>
      </c>
      <c r="BS39" s="20">
        <v>17</v>
      </c>
      <c r="BT39" s="20">
        <v>7</v>
      </c>
      <c r="BU39" s="20">
        <v>5</v>
      </c>
      <c r="BV39" s="20">
        <v>29362</v>
      </c>
      <c r="BW39" s="20">
        <v>41208</v>
      </c>
      <c r="BX39" s="20">
        <v>42771</v>
      </c>
      <c r="BY39" s="20">
        <v>54768</v>
      </c>
      <c r="BZ39" s="20">
        <v>49283</v>
      </c>
      <c r="CA39" s="20">
        <v>89146</v>
      </c>
      <c r="CB39" s="20">
        <v>30515</v>
      </c>
      <c r="CC39" s="20">
        <v>40875</v>
      </c>
      <c r="CD39" s="20">
        <v>40390</v>
      </c>
      <c r="CE39" s="20">
        <v>51556</v>
      </c>
      <c r="CF39" s="20">
        <v>46067</v>
      </c>
      <c r="CG39" s="20">
        <v>78525</v>
      </c>
      <c r="CH39" s="21">
        <v>2</v>
      </c>
      <c r="CI39" s="21">
        <v>35</v>
      </c>
      <c r="CJ39" s="21">
        <v>63</v>
      </c>
      <c r="CK39" s="21">
        <v>55</v>
      </c>
      <c r="CL39" s="21">
        <v>31</v>
      </c>
      <c r="CM39" s="21">
        <v>18</v>
      </c>
      <c r="CN39" s="21">
        <v>0</v>
      </c>
      <c r="CO39" s="21">
        <v>126</v>
      </c>
      <c r="CP39" s="21">
        <v>78</v>
      </c>
      <c r="CQ39" s="21">
        <v>0</v>
      </c>
      <c r="CR39" s="21">
        <v>59877</v>
      </c>
      <c r="CS39" s="21">
        <v>82083</v>
      </c>
      <c r="CT39" s="21">
        <v>83161</v>
      </c>
      <c r="CU39" s="21">
        <v>106324</v>
      </c>
      <c r="CV39" s="21">
        <v>95350</v>
      </c>
      <c r="CW39" s="21">
        <v>167671</v>
      </c>
      <c r="CX39" s="21">
        <v>306538</v>
      </c>
      <c r="CY39" s="21">
        <v>287928</v>
      </c>
      <c r="CZ39" s="19">
        <v>17</v>
      </c>
      <c r="DA39" t="s">
        <v>8010</v>
      </c>
      <c r="DB39" t="s">
        <v>9</v>
      </c>
      <c r="DD39">
        <v>4.3760940235058765</v>
      </c>
      <c r="DE39">
        <v>2.544545863808076</v>
      </c>
      <c r="DF39">
        <v>-1.8315481596978005</v>
      </c>
    </row>
    <row r="40" spans="1:110" x14ac:dyDescent="0.25">
      <c r="A40" t="s">
        <v>3363</v>
      </c>
      <c r="B40" t="s">
        <v>3344</v>
      </c>
      <c r="E40" s="17">
        <v>1049927</v>
      </c>
      <c r="F40" s="17">
        <v>1048067</v>
      </c>
      <c r="G40" s="17">
        <v>1051696</v>
      </c>
      <c r="H40" s="17">
        <v>1056471</v>
      </c>
      <c r="I40" s="17">
        <v>1062032</v>
      </c>
      <c r="J40" s="17">
        <v>1067960</v>
      </c>
      <c r="K40" s="17">
        <v>1072232</v>
      </c>
      <c r="L40" s="17">
        <v>1074992</v>
      </c>
      <c r="M40" s="17">
        <v>1079887</v>
      </c>
      <c r="N40" s="17">
        <v>1087046</v>
      </c>
      <c r="O40" s="17">
        <v>1094338</v>
      </c>
      <c r="P40" s="17">
        <v>1101142</v>
      </c>
      <c r="Q40" s="17">
        <v>1105963</v>
      </c>
      <c r="R40" s="17">
        <v>1107517</v>
      </c>
      <c r="S40" s="17">
        <v>1111471</v>
      </c>
      <c r="T40" s="17">
        <v>1117740</v>
      </c>
      <c r="U40" s="18">
        <v>436</v>
      </c>
      <c r="V40" s="18">
        <v>455</v>
      </c>
      <c r="W40" s="18">
        <v>501</v>
      </c>
      <c r="X40" s="18">
        <v>548</v>
      </c>
      <c r="Y40" s="18">
        <v>737</v>
      </c>
      <c r="Z40" s="18">
        <v>915</v>
      </c>
      <c r="AA40" s="18">
        <v>1353</v>
      </c>
      <c r="AB40" s="18">
        <v>1465</v>
      </c>
      <c r="AC40" s="18">
        <v>1768</v>
      </c>
      <c r="AD40" s="18">
        <v>1846</v>
      </c>
      <c r="AE40" s="18">
        <v>1492</v>
      </c>
      <c r="AF40" s="18">
        <v>1113</v>
      </c>
      <c r="AG40" s="18">
        <v>879</v>
      </c>
      <c r="AH40" s="18">
        <v>647</v>
      </c>
      <c r="AI40" s="18">
        <v>617</v>
      </c>
      <c r="AJ40" s="18">
        <v>485</v>
      </c>
      <c r="AK40" s="23">
        <v>4.1526696617955343</v>
      </c>
      <c r="AL40" s="23">
        <v>4.3413255068616792</v>
      </c>
      <c r="AM40" s="23">
        <v>4.7637340067852305</v>
      </c>
      <c r="AN40" s="23">
        <v>5.1870803836546386</v>
      </c>
      <c r="AO40" s="23">
        <v>6.9395272458833634</v>
      </c>
      <c r="AP40" s="23">
        <v>8.5677366193490396</v>
      </c>
      <c r="AQ40" s="23">
        <v>12.61853777913735</v>
      </c>
      <c r="AR40" s="23">
        <v>13.628008394481075</v>
      </c>
      <c r="AS40" s="23">
        <v>16.372083375390201</v>
      </c>
      <c r="AT40" s="23">
        <v>16.98180205805458</v>
      </c>
      <c r="AU40" s="23">
        <v>13.633813319102506</v>
      </c>
      <c r="AV40" s="23">
        <v>10.107688200068656</v>
      </c>
      <c r="AW40" s="23">
        <v>7.947824655978545</v>
      </c>
      <c r="AX40" s="23">
        <v>5.8418967835256712</v>
      </c>
      <c r="AY40" s="23">
        <v>5.5512019656833145</v>
      </c>
      <c r="AZ40" s="23">
        <v>4.3391128527206684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3</v>
      </c>
      <c r="BI40" s="20">
        <v>3</v>
      </c>
      <c r="BJ40" s="20">
        <v>36</v>
      </c>
      <c r="BK40" s="20">
        <v>95</v>
      </c>
      <c r="BL40" s="20">
        <v>84</v>
      </c>
      <c r="BM40" s="20">
        <v>39</v>
      </c>
      <c r="BN40" s="20">
        <v>17</v>
      </c>
      <c r="BO40" s="20">
        <v>3</v>
      </c>
      <c r="BP40" s="20">
        <v>1</v>
      </c>
      <c r="BQ40" s="20">
        <v>29</v>
      </c>
      <c r="BR40" s="20">
        <v>79</v>
      </c>
      <c r="BS40" s="20">
        <v>55</v>
      </c>
      <c r="BT40" s="20">
        <v>33</v>
      </c>
      <c r="BU40" s="20">
        <v>8</v>
      </c>
      <c r="BV40" s="20">
        <v>70400</v>
      </c>
      <c r="BW40" s="20">
        <v>93025</v>
      </c>
      <c r="BX40" s="20">
        <v>83888</v>
      </c>
      <c r="BY40" s="20">
        <v>101856</v>
      </c>
      <c r="BZ40" s="20">
        <v>87595</v>
      </c>
      <c r="CA40" s="20">
        <v>143745</v>
      </c>
      <c r="CB40" s="20">
        <v>69759</v>
      </c>
      <c r="CC40" s="20">
        <v>94596</v>
      </c>
      <c r="CD40" s="20">
        <v>80161</v>
      </c>
      <c r="CE40" s="20">
        <v>94590</v>
      </c>
      <c r="CF40" s="20">
        <v>82987</v>
      </c>
      <c r="CG40" s="20">
        <v>115138</v>
      </c>
      <c r="CH40" s="21">
        <v>4</v>
      </c>
      <c r="CI40" s="21">
        <v>65</v>
      </c>
      <c r="CJ40" s="21">
        <v>174</v>
      </c>
      <c r="CK40" s="21">
        <v>139</v>
      </c>
      <c r="CL40" s="21">
        <v>72</v>
      </c>
      <c r="CM40" s="21">
        <v>25</v>
      </c>
      <c r="CN40" s="21">
        <v>6</v>
      </c>
      <c r="CO40" s="21">
        <v>277</v>
      </c>
      <c r="CP40" s="21">
        <v>208</v>
      </c>
      <c r="CQ40" s="21">
        <v>0</v>
      </c>
      <c r="CR40" s="21">
        <v>140159</v>
      </c>
      <c r="CS40" s="21">
        <v>187621</v>
      </c>
      <c r="CT40" s="21">
        <v>164049</v>
      </c>
      <c r="CU40" s="21">
        <v>196446</v>
      </c>
      <c r="CV40" s="21">
        <v>170582</v>
      </c>
      <c r="CW40" s="21">
        <v>258883</v>
      </c>
      <c r="CX40" s="21">
        <v>580509</v>
      </c>
      <c r="CY40" s="21">
        <v>537231</v>
      </c>
      <c r="CZ40" s="19">
        <v>4</v>
      </c>
      <c r="DA40" t="s">
        <v>7997</v>
      </c>
      <c r="DB40" t="s">
        <v>8480</v>
      </c>
      <c r="DD40">
        <v>5.1560688046668934</v>
      </c>
      <c r="DE40">
        <v>3.5830624503668331</v>
      </c>
      <c r="DF40">
        <v>-1.5730063543000603</v>
      </c>
    </row>
    <row r="41" spans="1:110" x14ac:dyDescent="0.25">
      <c r="A41" t="s">
        <v>481</v>
      </c>
      <c r="B41" t="s">
        <v>3110</v>
      </c>
      <c r="E41" s="17">
        <v>630016</v>
      </c>
      <c r="F41" s="17">
        <v>635600</v>
      </c>
      <c r="G41" s="17">
        <v>640354</v>
      </c>
      <c r="H41" s="17">
        <v>646956</v>
      </c>
      <c r="I41" s="17">
        <v>652344</v>
      </c>
      <c r="J41" s="17">
        <v>659377</v>
      </c>
      <c r="K41" s="17">
        <v>665974</v>
      </c>
      <c r="L41" s="17">
        <v>671246</v>
      </c>
      <c r="M41" s="17">
        <v>677548</v>
      </c>
      <c r="N41" s="17">
        <v>682258</v>
      </c>
      <c r="O41" s="17">
        <v>688476</v>
      </c>
      <c r="P41" s="17">
        <v>694344</v>
      </c>
      <c r="Q41" s="17">
        <v>699485</v>
      </c>
      <c r="R41" s="17">
        <v>704533</v>
      </c>
      <c r="S41" s="17">
        <v>710629</v>
      </c>
      <c r="T41" s="17">
        <v>717037</v>
      </c>
      <c r="U41" s="18">
        <v>375</v>
      </c>
      <c r="V41" s="18">
        <v>496</v>
      </c>
      <c r="W41" s="18">
        <v>502</v>
      </c>
      <c r="X41" s="18">
        <v>618</v>
      </c>
      <c r="Y41" s="18">
        <v>650</v>
      </c>
      <c r="Z41" s="18">
        <v>931</v>
      </c>
      <c r="AA41" s="18">
        <v>1270</v>
      </c>
      <c r="AB41" s="18">
        <v>1127</v>
      </c>
      <c r="AC41" s="18">
        <v>1200</v>
      </c>
      <c r="AD41" s="18">
        <v>1369</v>
      </c>
      <c r="AE41" s="18">
        <v>1050</v>
      </c>
      <c r="AF41" s="18">
        <v>683</v>
      </c>
      <c r="AG41" s="18">
        <v>503</v>
      </c>
      <c r="AH41" s="18">
        <v>365</v>
      </c>
      <c r="AI41" s="18">
        <v>312</v>
      </c>
      <c r="AJ41" s="18">
        <v>262</v>
      </c>
      <c r="AK41" s="23">
        <v>5.95222978464039</v>
      </c>
      <c r="AL41" s="23">
        <v>7.8036500943989928</v>
      </c>
      <c r="AM41" s="23">
        <v>7.8394138242284734</v>
      </c>
      <c r="AN41" s="23">
        <v>9.5524270584089184</v>
      </c>
      <c r="AO41" s="23">
        <v>9.9640680377224289</v>
      </c>
      <c r="AP41" s="23">
        <v>14.119388453039763</v>
      </c>
      <c r="AQ41" s="23">
        <v>19.069813536264178</v>
      </c>
      <c r="AR41" s="23">
        <v>16.789671744785071</v>
      </c>
      <c r="AS41" s="23">
        <v>17.710922325798322</v>
      </c>
      <c r="AT41" s="23">
        <v>20.065722937657018</v>
      </c>
      <c r="AU41" s="23">
        <v>15.251076290241054</v>
      </c>
      <c r="AV41" s="23">
        <v>9.8366227691173247</v>
      </c>
      <c r="AW41" s="23">
        <v>7.191004810682144</v>
      </c>
      <c r="AX41" s="23">
        <v>5.1807367433463023</v>
      </c>
      <c r="AY41" s="23">
        <v>4.3904766059364304</v>
      </c>
      <c r="AZ41" s="23">
        <v>3.6539258085705479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4</v>
      </c>
      <c r="BI41" s="20">
        <v>4</v>
      </c>
      <c r="BJ41" s="20">
        <v>27</v>
      </c>
      <c r="BK41" s="20">
        <v>36</v>
      </c>
      <c r="BL41" s="20">
        <v>55</v>
      </c>
      <c r="BM41" s="20">
        <v>24</v>
      </c>
      <c r="BN41" s="20">
        <v>9</v>
      </c>
      <c r="BO41" s="20">
        <v>2</v>
      </c>
      <c r="BP41" s="20">
        <v>1</v>
      </c>
      <c r="BQ41" s="20">
        <v>15</v>
      </c>
      <c r="BR41" s="20">
        <v>38</v>
      </c>
      <c r="BS41" s="20">
        <v>31</v>
      </c>
      <c r="BT41" s="20">
        <v>11</v>
      </c>
      <c r="BU41" s="20">
        <v>5</v>
      </c>
      <c r="BV41" s="20">
        <v>35906</v>
      </c>
      <c r="BW41" s="20">
        <v>50842</v>
      </c>
      <c r="BX41" s="20">
        <v>50229</v>
      </c>
      <c r="BY41" s="20">
        <v>61807</v>
      </c>
      <c r="BZ41" s="20">
        <v>57177</v>
      </c>
      <c r="CA41" s="20">
        <v>112465</v>
      </c>
      <c r="CB41" s="20">
        <v>36991</v>
      </c>
      <c r="CC41" s="20">
        <v>51553</v>
      </c>
      <c r="CD41" s="20">
        <v>49615</v>
      </c>
      <c r="CE41" s="20">
        <v>60268</v>
      </c>
      <c r="CF41" s="20">
        <v>53539</v>
      </c>
      <c r="CG41" s="20">
        <v>96645</v>
      </c>
      <c r="CH41" s="21">
        <v>5</v>
      </c>
      <c r="CI41" s="21">
        <v>42</v>
      </c>
      <c r="CJ41" s="21">
        <v>74</v>
      </c>
      <c r="CK41" s="21">
        <v>86</v>
      </c>
      <c r="CL41" s="21">
        <v>35</v>
      </c>
      <c r="CM41" s="21">
        <v>14</v>
      </c>
      <c r="CN41" s="21">
        <v>6</v>
      </c>
      <c r="CO41" s="21">
        <v>159</v>
      </c>
      <c r="CP41" s="21">
        <v>103</v>
      </c>
      <c r="CQ41" s="21">
        <v>0</v>
      </c>
      <c r="CR41" s="21">
        <v>72897</v>
      </c>
      <c r="CS41" s="21">
        <v>102395</v>
      </c>
      <c r="CT41" s="21">
        <v>99844</v>
      </c>
      <c r="CU41" s="21">
        <v>122075</v>
      </c>
      <c r="CV41" s="21">
        <v>110716</v>
      </c>
      <c r="CW41" s="21">
        <v>209110</v>
      </c>
      <c r="CX41" s="21">
        <v>368426</v>
      </c>
      <c r="CY41" s="21">
        <v>348611</v>
      </c>
      <c r="CZ41" s="19">
        <v>13</v>
      </c>
      <c r="DA41" t="s">
        <v>8006</v>
      </c>
      <c r="DB41" t="s">
        <v>9</v>
      </c>
      <c r="DD41">
        <v>4.5609576289904794</v>
      </c>
      <c r="DE41">
        <v>2.795676743769441</v>
      </c>
      <c r="DF41">
        <v>-1.7652808852210384</v>
      </c>
    </row>
    <row r="42" spans="1:110" x14ac:dyDescent="0.25">
      <c r="A42" t="s">
        <v>209</v>
      </c>
      <c r="B42" t="s">
        <v>3126</v>
      </c>
      <c r="E42" s="17">
        <v>441535</v>
      </c>
      <c r="F42" s="17">
        <v>445446</v>
      </c>
      <c r="G42" s="17">
        <v>448275</v>
      </c>
      <c r="H42" s="17">
        <v>450923</v>
      </c>
      <c r="I42" s="17">
        <v>454409</v>
      </c>
      <c r="J42" s="17">
        <v>458706</v>
      </c>
      <c r="K42" s="17">
        <v>463063</v>
      </c>
      <c r="L42" s="17">
        <v>468193</v>
      </c>
      <c r="M42" s="17">
        <v>472639</v>
      </c>
      <c r="N42" s="17">
        <v>475551</v>
      </c>
      <c r="O42" s="17">
        <v>479498</v>
      </c>
      <c r="P42" s="17">
        <v>482504</v>
      </c>
      <c r="Q42" s="17">
        <v>484128</v>
      </c>
      <c r="R42" s="17">
        <v>484424</v>
      </c>
      <c r="S42" s="17">
        <v>484157</v>
      </c>
      <c r="T42" s="17">
        <v>485158</v>
      </c>
      <c r="U42" s="18">
        <v>220</v>
      </c>
      <c r="V42" s="18">
        <v>271</v>
      </c>
      <c r="W42" s="18">
        <v>297</v>
      </c>
      <c r="X42" s="18">
        <v>322</v>
      </c>
      <c r="Y42" s="18">
        <v>410</v>
      </c>
      <c r="Z42" s="18">
        <v>523</v>
      </c>
      <c r="AA42" s="18">
        <v>705</v>
      </c>
      <c r="AB42" s="18">
        <v>727</v>
      </c>
      <c r="AC42" s="18">
        <v>800</v>
      </c>
      <c r="AD42" s="18">
        <v>873</v>
      </c>
      <c r="AE42" s="18">
        <v>682</v>
      </c>
      <c r="AF42" s="18">
        <v>519</v>
      </c>
      <c r="AG42" s="18">
        <v>380</v>
      </c>
      <c r="AH42" s="18">
        <v>296</v>
      </c>
      <c r="AI42" s="18">
        <v>265</v>
      </c>
      <c r="AJ42" s="18">
        <v>213</v>
      </c>
      <c r="AK42" s="23">
        <v>4.9826174595445432</v>
      </c>
      <c r="AL42" s="23">
        <v>6.0837901788320012</v>
      </c>
      <c r="AM42" s="23">
        <v>6.6253973565333784</v>
      </c>
      <c r="AN42" s="23">
        <v>7.1409087582580622</v>
      </c>
      <c r="AO42" s="23">
        <v>9.0227086171268613</v>
      </c>
      <c r="AP42" s="23">
        <v>11.401638522277885</v>
      </c>
      <c r="AQ42" s="23">
        <v>15.224710244610344</v>
      </c>
      <c r="AR42" s="23">
        <v>15.527784482040525</v>
      </c>
      <c r="AS42" s="23">
        <v>16.926237572439007</v>
      </c>
      <c r="AT42" s="23">
        <v>18.357652491530878</v>
      </c>
      <c r="AU42" s="23">
        <v>14.223208438825605</v>
      </c>
      <c r="AV42" s="23">
        <v>10.756387511813372</v>
      </c>
      <c r="AW42" s="23">
        <v>7.8491638574922336</v>
      </c>
      <c r="AX42" s="23">
        <v>6.1103496110845041</v>
      </c>
      <c r="AY42" s="23">
        <v>5.4734311390726562</v>
      </c>
      <c r="AZ42" s="23">
        <v>4.3903223279838732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6</v>
      </c>
      <c r="BI42" s="20">
        <v>1</v>
      </c>
      <c r="BJ42" s="20">
        <v>20</v>
      </c>
      <c r="BK42" s="20">
        <v>29</v>
      </c>
      <c r="BL42" s="20">
        <v>41</v>
      </c>
      <c r="BM42" s="20">
        <v>24</v>
      </c>
      <c r="BN42" s="20">
        <v>9</v>
      </c>
      <c r="BO42" s="20">
        <v>1</v>
      </c>
      <c r="BP42" s="20">
        <v>2</v>
      </c>
      <c r="BQ42" s="20">
        <v>14</v>
      </c>
      <c r="BR42" s="20">
        <v>21</v>
      </c>
      <c r="BS42" s="20">
        <v>23</v>
      </c>
      <c r="BT42" s="20">
        <v>18</v>
      </c>
      <c r="BU42" s="20">
        <v>4</v>
      </c>
      <c r="BV42" s="20">
        <v>18556</v>
      </c>
      <c r="BW42" s="20">
        <v>29429</v>
      </c>
      <c r="BX42" s="20">
        <v>34692</v>
      </c>
      <c r="BY42" s="20">
        <v>47678</v>
      </c>
      <c r="BZ42" s="20">
        <v>42293</v>
      </c>
      <c r="CA42" s="20">
        <v>76693</v>
      </c>
      <c r="CB42" s="20">
        <v>21836</v>
      </c>
      <c r="CC42" s="20">
        <v>31503</v>
      </c>
      <c r="CD42" s="20">
        <v>32645</v>
      </c>
      <c r="CE42" s="20">
        <v>45409</v>
      </c>
      <c r="CF42" s="20">
        <v>40742</v>
      </c>
      <c r="CG42" s="20">
        <v>63682</v>
      </c>
      <c r="CH42" s="21">
        <v>3</v>
      </c>
      <c r="CI42" s="21">
        <v>34</v>
      </c>
      <c r="CJ42" s="21">
        <v>50</v>
      </c>
      <c r="CK42" s="21">
        <v>64</v>
      </c>
      <c r="CL42" s="21">
        <v>42</v>
      </c>
      <c r="CM42" s="21">
        <v>13</v>
      </c>
      <c r="CN42" s="21">
        <v>7</v>
      </c>
      <c r="CO42" s="21">
        <v>130</v>
      </c>
      <c r="CP42" s="21">
        <v>83</v>
      </c>
      <c r="CQ42" s="21">
        <v>0</v>
      </c>
      <c r="CR42" s="21">
        <v>40392</v>
      </c>
      <c r="CS42" s="21">
        <v>60932</v>
      </c>
      <c r="CT42" s="21">
        <v>67337</v>
      </c>
      <c r="CU42" s="21">
        <v>93087</v>
      </c>
      <c r="CV42" s="21">
        <v>83035</v>
      </c>
      <c r="CW42" s="21">
        <v>140375</v>
      </c>
      <c r="CX42" s="21">
        <v>249341</v>
      </c>
      <c r="CY42" s="21">
        <v>235817</v>
      </c>
      <c r="CZ42" s="19">
        <v>2</v>
      </c>
      <c r="DA42" t="s">
        <v>7995</v>
      </c>
      <c r="DB42" t="s">
        <v>8480</v>
      </c>
      <c r="DD42">
        <v>5.5127492928838882</v>
      </c>
      <c r="DE42">
        <v>3.3287746499773401</v>
      </c>
      <c r="DF42">
        <v>-2.1839746429065481</v>
      </c>
    </row>
    <row r="43" spans="1:110" x14ac:dyDescent="0.25">
      <c r="A43" t="s">
        <v>696</v>
      </c>
      <c r="B43" t="s">
        <v>3118</v>
      </c>
      <c r="E43" s="17">
        <v>476400</v>
      </c>
      <c r="F43" s="17">
        <v>481348</v>
      </c>
      <c r="G43" s="17">
        <v>486510</v>
      </c>
      <c r="H43" s="17">
        <v>491605</v>
      </c>
      <c r="I43" s="17">
        <v>495450</v>
      </c>
      <c r="J43" s="17">
        <v>502962</v>
      </c>
      <c r="K43" s="17">
        <v>511689</v>
      </c>
      <c r="L43" s="17">
        <v>519299</v>
      </c>
      <c r="M43" s="17">
        <v>524757</v>
      </c>
      <c r="N43" s="17">
        <v>529353</v>
      </c>
      <c r="O43" s="17">
        <v>533279</v>
      </c>
      <c r="P43" s="17">
        <v>537940</v>
      </c>
      <c r="Q43" s="17">
        <v>542750</v>
      </c>
      <c r="R43" s="17">
        <v>547209</v>
      </c>
      <c r="S43" s="17">
        <v>553700</v>
      </c>
      <c r="T43" s="17">
        <v>560409</v>
      </c>
      <c r="U43" s="18">
        <v>233</v>
      </c>
      <c r="V43" s="18">
        <v>279</v>
      </c>
      <c r="W43" s="18">
        <v>284</v>
      </c>
      <c r="X43" s="18">
        <v>293</v>
      </c>
      <c r="Y43" s="18">
        <v>358</v>
      </c>
      <c r="Z43" s="18">
        <v>469</v>
      </c>
      <c r="AA43" s="18">
        <v>656</v>
      </c>
      <c r="AB43" s="18">
        <v>820</v>
      </c>
      <c r="AC43" s="18">
        <v>952</v>
      </c>
      <c r="AD43" s="18">
        <v>1063</v>
      </c>
      <c r="AE43" s="18">
        <v>880</v>
      </c>
      <c r="AF43" s="18">
        <v>694</v>
      </c>
      <c r="AG43" s="18">
        <v>476</v>
      </c>
      <c r="AH43" s="18">
        <v>379</v>
      </c>
      <c r="AI43" s="18">
        <v>262</v>
      </c>
      <c r="AJ43" s="18">
        <v>214</v>
      </c>
      <c r="AK43" s="23">
        <v>4.890848026868178</v>
      </c>
      <c r="AL43" s="23">
        <v>5.7962222757755306</v>
      </c>
      <c r="AM43" s="23">
        <v>5.8374956321555578</v>
      </c>
      <c r="AN43" s="23">
        <v>5.9600695680475182</v>
      </c>
      <c r="AO43" s="23">
        <v>7.2257543647189424</v>
      </c>
      <c r="AP43" s="23">
        <v>9.3247601210429405</v>
      </c>
      <c r="AQ43" s="23">
        <v>12.820287322963754</v>
      </c>
      <c r="AR43" s="23">
        <v>15.790517601612944</v>
      </c>
      <c r="AS43" s="23">
        <v>18.141730362815551</v>
      </c>
      <c r="AT43" s="23">
        <v>20.081117892975008</v>
      </c>
      <c r="AU43" s="23">
        <v>16.501681108762956</v>
      </c>
      <c r="AV43" s="23">
        <v>12.90106703349816</v>
      </c>
      <c r="AW43" s="23">
        <v>8.7701520036849381</v>
      </c>
      <c r="AX43" s="23">
        <v>6.9260556752538793</v>
      </c>
      <c r="AY43" s="23">
        <v>4.7318042261152256</v>
      </c>
      <c r="AZ43" s="23">
        <v>3.8186396007201884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0</v>
      </c>
      <c r="BJ43" s="20">
        <v>11</v>
      </c>
      <c r="BK43" s="20">
        <v>31</v>
      </c>
      <c r="BL43" s="20">
        <v>50</v>
      </c>
      <c r="BM43" s="20">
        <v>27</v>
      </c>
      <c r="BN43" s="20">
        <v>8</v>
      </c>
      <c r="BO43" s="20">
        <v>1</v>
      </c>
      <c r="BP43" s="20">
        <v>2</v>
      </c>
      <c r="BQ43" s="20">
        <v>15</v>
      </c>
      <c r="BR43" s="20">
        <v>29</v>
      </c>
      <c r="BS43" s="20">
        <v>25</v>
      </c>
      <c r="BT43" s="20">
        <v>9</v>
      </c>
      <c r="BU43" s="20">
        <v>6</v>
      </c>
      <c r="BV43" s="20">
        <v>26946</v>
      </c>
      <c r="BW43" s="20">
        <v>46220</v>
      </c>
      <c r="BX43" s="20">
        <v>49193</v>
      </c>
      <c r="BY43" s="20">
        <v>53962</v>
      </c>
      <c r="BZ43" s="20">
        <v>42742</v>
      </c>
      <c r="CA43" s="20">
        <v>67258</v>
      </c>
      <c r="CB43" s="20">
        <v>28812</v>
      </c>
      <c r="CC43" s="20">
        <v>44347</v>
      </c>
      <c r="CD43" s="20">
        <v>47905</v>
      </c>
      <c r="CE43" s="20">
        <v>53384</v>
      </c>
      <c r="CF43" s="20">
        <v>41704</v>
      </c>
      <c r="CG43" s="20">
        <v>57936</v>
      </c>
      <c r="CH43" s="21">
        <v>2</v>
      </c>
      <c r="CI43" s="21">
        <v>26</v>
      </c>
      <c r="CJ43" s="21">
        <v>60</v>
      </c>
      <c r="CK43" s="21">
        <v>75</v>
      </c>
      <c r="CL43" s="21">
        <v>36</v>
      </c>
      <c r="CM43" s="21">
        <v>14</v>
      </c>
      <c r="CN43" s="21">
        <v>1</v>
      </c>
      <c r="CO43" s="21">
        <v>127</v>
      </c>
      <c r="CP43" s="21">
        <v>87</v>
      </c>
      <c r="CQ43" s="21">
        <v>0</v>
      </c>
      <c r="CR43" s="21">
        <v>55758</v>
      </c>
      <c r="CS43" s="21">
        <v>90567</v>
      </c>
      <c r="CT43" s="21">
        <v>97098</v>
      </c>
      <c r="CU43" s="21">
        <v>107346</v>
      </c>
      <c r="CV43" s="21">
        <v>84446</v>
      </c>
      <c r="CW43" s="21">
        <v>125194</v>
      </c>
      <c r="CX43" s="21">
        <v>286321</v>
      </c>
      <c r="CY43" s="21">
        <v>274088</v>
      </c>
      <c r="CZ43" s="19">
        <v>9</v>
      </c>
      <c r="DA43" t="s">
        <v>8002</v>
      </c>
      <c r="DB43" t="s">
        <v>8480</v>
      </c>
      <c r="DD43">
        <v>4.6335483494352179</v>
      </c>
      <c r="DE43">
        <v>3.0385476440778008</v>
      </c>
      <c r="DF43">
        <v>-1.5950007053574171</v>
      </c>
    </row>
    <row r="44" spans="1:110" x14ac:dyDescent="0.25">
      <c r="A44" t="s">
        <v>777</v>
      </c>
      <c r="B44" t="s">
        <v>3134</v>
      </c>
      <c r="E44" s="17">
        <v>579560</v>
      </c>
      <c r="F44" s="17">
        <v>582970</v>
      </c>
      <c r="G44" s="17">
        <v>587096</v>
      </c>
      <c r="H44" s="17">
        <v>591446</v>
      </c>
      <c r="I44" s="17">
        <v>596291</v>
      </c>
      <c r="J44" s="17">
        <v>600639</v>
      </c>
      <c r="K44" s="17">
        <v>605284</v>
      </c>
      <c r="L44" s="17">
        <v>608867</v>
      </c>
      <c r="M44" s="17">
        <v>613769</v>
      </c>
      <c r="N44" s="17">
        <v>618052</v>
      </c>
      <c r="O44" s="17">
        <v>621737</v>
      </c>
      <c r="P44" s="17">
        <v>624692</v>
      </c>
      <c r="Q44" s="17">
        <v>628029</v>
      </c>
      <c r="R44" s="17">
        <v>633576</v>
      </c>
      <c r="S44" s="17">
        <v>638312</v>
      </c>
      <c r="T44" s="17">
        <v>642564</v>
      </c>
      <c r="U44" s="18">
        <v>337</v>
      </c>
      <c r="V44" s="18">
        <v>335</v>
      </c>
      <c r="W44" s="18">
        <v>346</v>
      </c>
      <c r="X44" s="18">
        <v>347</v>
      </c>
      <c r="Y44" s="18">
        <v>415</v>
      </c>
      <c r="Z44" s="18">
        <v>568</v>
      </c>
      <c r="AA44" s="18">
        <v>725</v>
      </c>
      <c r="AB44" s="18">
        <v>770</v>
      </c>
      <c r="AC44" s="18">
        <v>977</v>
      </c>
      <c r="AD44" s="18">
        <v>1266</v>
      </c>
      <c r="AE44" s="18">
        <v>921</v>
      </c>
      <c r="AF44" s="18">
        <v>768</v>
      </c>
      <c r="AG44" s="18">
        <v>482</v>
      </c>
      <c r="AH44" s="18">
        <v>400</v>
      </c>
      <c r="AI44" s="18">
        <v>292</v>
      </c>
      <c r="AJ44" s="18">
        <v>239</v>
      </c>
      <c r="AK44" s="23">
        <v>5.8147560218096483</v>
      </c>
      <c r="AL44" s="23">
        <v>5.7464363517848263</v>
      </c>
      <c r="AM44" s="23">
        <v>5.8934143649420196</v>
      </c>
      <c r="AN44" s="23">
        <v>5.8669768668652758</v>
      </c>
      <c r="AO44" s="23">
        <v>6.9596891450650782</v>
      </c>
      <c r="AP44" s="23">
        <v>9.4565953925735755</v>
      </c>
      <c r="AQ44" s="23">
        <v>11.977848414958929</v>
      </c>
      <c r="AR44" s="23">
        <v>12.646440027132362</v>
      </c>
      <c r="AS44" s="23">
        <v>15.9180408264347</v>
      </c>
      <c r="AT44" s="23">
        <v>20.483713344508228</v>
      </c>
      <c r="AU44" s="23">
        <v>14.813337472275256</v>
      </c>
      <c r="AV44" s="23">
        <v>12.294058512034729</v>
      </c>
      <c r="AW44" s="23">
        <v>7.6748048258917985</v>
      </c>
      <c r="AX44" s="23">
        <v>6.3133704559516151</v>
      </c>
      <c r="AY44" s="23">
        <v>4.574565416285453</v>
      </c>
      <c r="AZ44" s="23">
        <v>3.7194738578569604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2</v>
      </c>
      <c r="BJ44" s="20">
        <v>27</v>
      </c>
      <c r="BK44" s="20">
        <v>36</v>
      </c>
      <c r="BL44" s="20">
        <v>42</v>
      </c>
      <c r="BM44" s="20">
        <v>23</v>
      </c>
      <c r="BN44" s="20">
        <v>13</v>
      </c>
      <c r="BO44" s="20">
        <v>0</v>
      </c>
      <c r="BP44" s="20">
        <v>1</v>
      </c>
      <c r="BQ44" s="20">
        <v>20</v>
      </c>
      <c r="BR44" s="20">
        <v>35</v>
      </c>
      <c r="BS44" s="20">
        <v>25</v>
      </c>
      <c r="BT44" s="20">
        <v>10</v>
      </c>
      <c r="BU44" s="20">
        <v>5</v>
      </c>
      <c r="BV44" s="20">
        <v>30681</v>
      </c>
      <c r="BW44" s="20">
        <v>47749</v>
      </c>
      <c r="BX44" s="20">
        <v>51052</v>
      </c>
      <c r="BY44" s="20">
        <v>61598</v>
      </c>
      <c r="BZ44" s="20">
        <v>50943</v>
      </c>
      <c r="CA44" s="20">
        <v>87594</v>
      </c>
      <c r="CB44" s="20">
        <v>32431</v>
      </c>
      <c r="CC44" s="20">
        <v>46761</v>
      </c>
      <c r="CD44" s="20">
        <v>49111</v>
      </c>
      <c r="CE44" s="20">
        <v>60503</v>
      </c>
      <c r="CF44" s="20">
        <v>50354</v>
      </c>
      <c r="CG44" s="20">
        <v>73787</v>
      </c>
      <c r="CH44" s="21">
        <v>3</v>
      </c>
      <c r="CI44" s="21">
        <v>47</v>
      </c>
      <c r="CJ44" s="21">
        <v>71</v>
      </c>
      <c r="CK44" s="21">
        <v>67</v>
      </c>
      <c r="CL44" s="21">
        <v>33</v>
      </c>
      <c r="CM44" s="21">
        <v>18</v>
      </c>
      <c r="CN44" s="21">
        <v>0</v>
      </c>
      <c r="CO44" s="21">
        <v>143</v>
      </c>
      <c r="CP44" s="21">
        <v>96</v>
      </c>
      <c r="CQ44" s="21">
        <v>0</v>
      </c>
      <c r="CR44" s="21">
        <v>63112</v>
      </c>
      <c r="CS44" s="21">
        <v>94510</v>
      </c>
      <c r="CT44" s="21">
        <v>100163</v>
      </c>
      <c r="CU44" s="21">
        <v>122101</v>
      </c>
      <c r="CV44" s="21">
        <v>101297</v>
      </c>
      <c r="CW44" s="21">
        <v>161381</v>
      </c>
      <c r="CX44" s="21">
        <v>329617</v>
      </c>
      <c r="CY44" s="21">
        <v>312947</v>
      </c>
      <c r="CZ44" s="19">
        <v>12</v>
      </c>
      <c r="DA44" t="s">
        <v>8005</v>
      </c>
      <c r="DB44" t="s">
        <v>9</v>
      </c>
      <c r="DD44">
        <v>4.5694638389248023</v>
      </c>
      <c r="DE44">
        <v>2.9124711407482016</v>
      </c>
      <c r="DF44">
        <v>-1.6569926981766008</v>
      </c>
    </row>
    <row r="45" spans="1:110" x14ac:dyDescent="0.25">
      <c r="A45" t="s">
        <v>3369</v>
      </c>
      <c r="B45" t="s">
        <v>3350</v>
      </c>
      <c r="E45" s="17">
        <v>3411202</v>
      </c>
      <c r="F45" s="17">
        <v>3444021</v>
      </c>
      <c r="G45" s="17">
        <v>3461993</v>
      </c>
      <c r="H45" s="17">
        <v>3465721</v>
      </c>
      <c r="I45" s="17">
        <v>3478587</v>
      </c>
      <c r="J45" s="17">
        <v>3510435</v>
      </c>
      <c r="K45" s="17">
        <v>3544349</v>
      </c>
      <c r="L45" s="17">
        <v>3581275</v>
      </c>
      <c r="M45" s="17">
        <v>3633596</v>
      </c>
      <c r="N45" s="17">
        <v>3689342</v>
      </c>
      <c r="O45" s="17">
        <v>3742491</v>
      </c>
      <c r="P45" s="17">
        <v>3804991</v>
      </c>
      <c r="Q45" s="17">
        <v>3843376</v>
      </c>
      <c r="R45" s="17">
        <v>3882298</v>
      </c>
      <c r="S45" s="17">
        <v>3924957</v>
      </c>
      <c r="T45" s="17">
        <v>3966399</v>
      </c>
      <c r="U45" s="18">
        <v>988</v>
      </c>
      <c r="V45" s="18">
        <v>1054</v>
      </c>
      <c r="W45" s="18">
        <v>1081</v>
      </c>
      <c r="X45" s="18">
        <v>1391</v>
      </c>
      <c r="Y45" s="18">
        <v>1937</v>
      </c>
      <c r="Z45" s="18">
        <v>2805</v>
      </c>
      <c r="AA45" s="18">
        <v>3773</v>
      </c>
      <c r="AB45" s="18">
        <v>3789</v>
      </c>
      <c r="AC45" s="18">
        <v>3770</v>
      </c>
      <c r="AD45" s="18">
        <v>4047</v>
      </c>
      <c r="AE45" s="18">
        <v>3229</v>
      </c>
      <c r="AF45" s="18">
        <v>2415</v>
      </c>
      <c r="AG45" s="18">
        <v>2039</v>
      </c>
      <c r="AH45" s="18">
        <v>1585</v>
      </c>
      <c r="AI45" s="18">
        <v>1328</v>
      </c>
      <c r="AJ45" s="18">
        <v>1063</v>
      </c>
      <c r="AK45" s="23">
        <v>2.896339765279218</v>
      </c>
      <c r="AL45" s="23">
        <v>3.0603762288325185</v>
      </c>
      <c r="AM45" s="23">
        <v>3.1224788727186912</v>
      </c>
      <c r="AN45" s="23">
        <v>4.0135948623677438</v>
      </c>
      <c r="AO45" s="23">
        <v>5.568352897311466</v>
      </c>
      <c r="AP45" s="23">
        <v>7.9904627204320837</v>
      </c>
      <c r="AQ45" s="23">
        <v>10.645114236775216</v>
      </c>
      <c r="AR45" s="23">
        <v>10.58003085493295</v>
      </c>
      <c r="AS45" s="23">
        <v>10.37539671443936</v>
      </c>
      <c r="AT45" s="23">
        <v>10.969435742200101</v>
      </c>
      <c r="AU45" s="23">
        <v>8.6279432602509942</v>
      </c>
      <c r="AV45" s="23">
        <v>6.3469269703923086</v>
      </c>
      <c r="AW45" s="23">
        <v>5.3052316505072623</v>
      </c>
      <c r="AX45" s="23">
        <v>4.0826335330260584</v>
      </c>
      <c r="AY45" s="23">
        <v>3.3834765578323536</v>
      </c>
      <c r="AZ45" s="23">
        <v>2.6800127773327902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20</v>
      </c>
      <c r="BI45" s="20">
        <v>11</v>
      </c>
      <c r="BJ45" s="20">
        <v>89</v>
      </c>
      <c r="BK45" s="20">
        <v>173</v>
      </c>
      <c r="BL45" s="20">
        <v>240</v>
      </c>
      <c r="BM45" s="20">
        <v>136</v>
      </c>
      <c r="BN45" s="20">
        <v>47</v>
      </c>
      <c r="BO45" s="20">
        <v>7</v>
      </c>
      <c r="BP45" s="20">
        <v>3</v>
      </c>
      <c r="BQ45" s="20">
        <v>60</v>
      </c>
      <c r="BR45" s="20">
        <v>114</v>
      </c>
      <c r="BS45" s="20">
        <v>102</v>
      </c>
      <c r="BT45" s="20">
        <v>49</v>
      </c>
      <c r="BU45" s="20">
        <v>12</v>
      </c>
      <c r="BV45" s="20">
        <v>207941</v>
      </c>
      <c r="BW45" s="20">
        <v>426941</v>
      </c>
      <c r="BX45" s="20">
        <v>396297</v>
      </c>
      <c r="BY45" s="20">
        <v>359772</v>
      </c>
      <c r="BZ45" s="20">
        <v>259032</v>
      </c>
      <c r="CA45" s="20">
        <v>383644</v>
      </c>
      <c r="CB45" s="20">
        <v>218207</v>
      </c>
      <c r="CC45" s="20">
        <v>418996</v>
      </c>
      <c r="CD45" s="20">
        <v>395698</v>
      </c>
      <c r="CE45" s="20">
        <v>344369</v>
      </c>
      <c r="CF45" s="20">
        <v>249372</v>
      </c>
      <c r="CG45" s="20">
        <v>306130</v>
      </c>
      <c r="CH45" s="21">
        <v>14</v>
      </c>
      <c r="CI45" s="21">
        <v>149</v>
      </c>
      <c r="CJ45" s="21">
        <v>287</v>
      </c>
      <c r="CK45" s="21">
        <v>342</v>
      </c>
      <c r="CL45" s="21">
        <v>185</v>
      </c>
      <c r="CM45" s="21">
        <v>59</v>
      </c>
      <c r="CN45" s="21">
        <v>27</v>
      </c>
      <c r="CO45" s="21">
        <v>716</v>
      </c>
      <c r="CP45" s="21">
        <v>347</v>
      </c>
      <c r="CQ45" s="21">
        <v>0</v>
      </c>
      <c r="CR45" s="21">
        <v>426148</v>
      </c>
      <c r="CS45" s="21">
        <v>845937</v>
      </c>
      <c r="CT45" s="21">
        <v>791995</v>
      </c>
      <c r="CU45" s="21">
        <v>704141</v>
      </c>
      <c r="CV45" s="21">
        <v>508404</v>
      </c>
      <c r="CW45" s="21">
        <v>689774</v>
      </c>
      <c r="CX45" s="21">
        <v>2033627</v>
      </c>
      <c r="CY45" s="21">
        <v>1932772</v>
      </c>
      <c r="CZ45" s="19">
        <v>34</v>
      </c>
      <c r="DA45" t="s">
        <v>8027</v>
      </c>
      <c r="DB45" t="s">
        <v>8481</v>
      </c>
      <c r="DD45">
        <v>3.704523865205001</v>
      </c>
      <c r="DE45">
        <v>1.7063109409936041</v>
      </c>
      <c r="DF45">
        <v>-1.9982129242113968</v>
      </c>
    </row>
    <row r="46" spans="1:110" x14ac:dyDescent="0.25">
      <c r="A46" t="s">
        <v>1083</v>
      </c>
      <c r="B46" t="s">
        <v>3142</v>
      </c>
      <c r="E46" s="17">
        <v>472894</v>
      </c>
      <c r="F46" s="17">
        <v>474499</v>
      </c>
      <c r="G46" s="17">
        <v>477257</v>
      </c>
      <c r="H46" s="17">
        <v>483339</v>
      </c>
      <c r="I46" s="17">
        <v>487284</v>
      </c>
      <c r="J46" s="17">
        <v>493899</v>
      </c>
      <c r="K46" s="17">
        <v>497156</v>
      </c>
      <c r="L46" s="17">
        <v>500752</v>
      </c>
      <c r="M46" s="17">
        <v>503888</v>
      </c>
      <c r="N46" s="17">
        <v>507167</v>
      </c>
      <c r="O46" s="17">
        <v>511833</v>
      </c>
      <c r="P46" s="17">
        <v>516775</v>
      </c>
      <c r="Q46" s="17">
        <v>521393</v>
      </c>
      <c r="R46" s="17">
        <v>525973</v>
      </c>
      <c r="S46" s="17">
        <v>531363</v>
      </c>
      <c r="T46" s="17">
        <v>536031</v>
      </c>
      <c r="U46" s="18">
        <v>217</v>
      </c>
      <c r="V46" s="18">
        <v>175</v>
      </c>
      <c r="W46" s="18">
        <v>227</v>
      </c>
      <c r="X46" s="18">
        <v>246</v>
      </c>
      <c r="Y46" s="18">
        <v>372</v>
      </c>
      <c r="Z46" s="18">
        <v>479</v>
      </c>
      <c r="AA46" s="18">
        <v>655</v>
      </c>
      <c r="AB46" s="18">
        <v>595</v>
      </c>
      <c r="AC46" s="18">
        <v>693</v>
      </c>
      <c r="AD46" s="18">
        <v>649</v>
      </c>
      <c r="AE46" s="18">
        <v>515</v>
      </c>
      <c r="AF46" s="18">
        <v>413</v>
      </c>
      <c r="AG46" s="18">
        <v>303</v>
      </c>
      <c r="AH46" s="18">
        <v>215</v>
      </c>
      <c r="AI46" s="18">
        <v>168</v>
      </c>
      <c r="AJ46" s="18">
        <v>155</v>
      </c>
      <c r="AK46" s="23">
        <v>4.5887661928465997</v>
      </c>
      <c r="AL46" s="23">
        <v>3.6881005017924169</v>
      </c>
      <c r="AM46" s="23">
        <v>4.7563472091556545</v>
      </c>
      <c r="AN46" s="23">
        <v>5.0895955012941227</v>
      </c>
      <c r="AO46" s="23">
        <v>7.6341517472356983</v>
      </c>
      <c r="AP46" s="23">
        <v>9.6983391341144642</v>
      </c>
      <c r="AQ46" s="23">
        <v>13.174939053335372</v>
      </c>
      <c r="AR46" s="23">
        <v>11.882129277566539</v>
      </c>
      <c r="AS46" s="23">
        <v>13.753056234718827</v>
      </c>
      <c r="AT46" s="23">
        <v>12.796573909580079</v>
      </c>
      <c r="AU46" s="23">
        <v>10.061875650847053</v>
      </c>
      <c r="AV46" s="23">
        <v>7.9918726718591264</v>
      </c>
      <c r="AW46" s="23">
        <v>5.8113553499951092</v>
      </c>
      <c r="AX46" s="23">
        <v>4.0876622944523771</v>
      </c>
      <c r="AY46" s="23">
        <v>3.1616804331502193</v>
      </c>
      <c r="AZ46" s="23">
        <v>2.8916238053396164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1</v>
      </c>
      <c r="BJ46" s="20">
        <v>12</v>
      </c>
      <c r="BK46" s="20">
        <v>28</v>
      </c>
      <c r="BL46" s="20">
        <v>28</v>
      </c>
      <c r="BM46" s="20">
        <v>23</v>
      </c>
      <c r="BN46" s="20">
        <v>5</v>
      </c>
      <c r="BO46" s="20">
        <v>0</v>
      </c>
      <c r="BP46" s="20">
        <v>1</v>
      </c>
      <c r="BQ46" s="20">
        <v>11</v>
      </c>
      <c r="BR46" s="20">
        <v>19</v>
      </c>
      <c r="BS46" s="20">
        <v>14</v>
      </c>
      <c r="BT46" s="20">
        <v>9</v>
      </c>
      <c r="BU46" s="20">
        <v>4</v>
      </c>
      <c r="BV46" s="20">
        <v>32427</v>
      </c>
      <c r="BW46" s="20">
        <v>44246</v>
      </c>
      <c r="BX46" s="20">
        <v>44281</v>
      </c>
      <c r="BY46" s="20">
        <v>48147</v>
      </c>
      <c r="BZ46" s="20">
        <v>37810</v>
      </c>
      <c r="CA46" s="20">
        <v>64308</v>
      </c>
      <c r="CB46" s="20">
        <v>35948</v>
      </c>
      <c r="CC46" s="20">
        <v>47425</v>
      </c>
      <c r="CD46" s="20">
        <v>43673</v>
      </c>
      <c r="CE46" s="20">
        <v>47131</v>
      </c>
      <c r="CF46" s="20">
        <v>36544</v>
      </c>
      <c r="CG46" s="20">
        <v>54091</v>
      </c>
      <c r="CH46" s="21">
        <v>2</v>
      </c>
      <c r="CI46" s="21">
        <v>23</v>
      </c>
      <c r="CJ46" s="21">
        <v>47</v>
      </c>
      <c r="CK46" s="21">
        <v>42</v>
      </c>
      <c r="CL46" s="21">
        <v>32</v>
      </c>
      <c r="CM46" s="21">
        <v>9</v>
      </c>
      <c r="CN46" s="21">
        <v>0</v>
      </c>
      <c r="CO46" s="21">
        <v>97</v>
      </c>
      <c r="CP46" s="21">
        <v>58</v>
      </c>
      <c r="CQ46" s="21">
        <v>0</v>
      </c>
      <c r="CR46" s="21">
        <v>68375</v>
      </c>
      <c r="CS46" s="21">
        <v>91671</v>
      </c>
      <c r="CT46" s="21">
        <v>87954</v>
      </c>
      <c r="CU46" s="21">
        <v>95278</v>
      </c>
      <c r="CV46" s="21">
        <v>74354</v>
      </c>
      <c r="CW46" s="21">
        <v>118399</v>
      </c>
      <c r="CX46" s="21">
        <v>271219</v>
      </c>
      <c r="CY46" s="21">
        <v>264812</v>
      </c>
      <c r="CZ46" s="19">
        <v>26</v>
      </c>
      <c r="DA46" t="s">
        <v>8019</v>
      </c>
      <c r="DB46" t="s">
        <v>9</v>
      </c>
      <c r="DD46">
        <v>3.6629759980665528</v>
      </c>
      <c r="DE46">
        <v>2.1384932471545137</v>
      </c>
      <c r="DF46">
        <v>-1.5244827509120391</v>
      </c>
    </row>
    <row r="47" spans="1:110" x14ac:dyDescent="0.25">
      <c r="A47" t="s">
        <v>171</v>
      </c>
      <c r="B47" t="s">
        <v>3148</v>
      </c>
      <c r="E47" s="17">
        <v>384521</v>
      </c>
      <c r="F47" s="17">
        <v>388585</v>
      </c>
      <c r="G47" s="17">
        <v>392531</v>
      </c>
      <c r="H47" s="17">
        <v>395639</v>
      </c>
      <c r="I47" s="17">
        <v>399200</v>
      </c>
      <c r="J47" s="17">
        <v>403150</v>
      </c>
      <c r="K47" s="17">
        <v>406762</v>
      </c>
      <c r="L47" s="17">
        <v>412115</v>
      </c>
      <c r="M47" s="17">
        <v>416220</v>
      </c>
      <c r="N47" s="17">
        <v>417783</v>
      </c>
      <c r="O47" s="17">
        <v>420089</v>
      </c>
      <c r="P47" s="17">
        <v>422799</v>
      </c>
      <c r="Q47" s="17">
        <v>426341</v>
      </c>
      <c r="R47" s="17">
        <v>429382</v>
      </c>
      <c r="S47" s="17">
        <v>432710</v>
      </c>
      <c r="T47" s="17">
        <v>436207</v>
      </c>
      <c r="U47" s="18">
        <v>200</v>
      </c>
      <c r="V47" s="18">
        <v>241</v>
      </c>
      <c r="W47" s="18">
        <v>245</v>
      </c>
      <c r="X47" s="18">
        <v>287</v>
      </c>
      <c r="Y47" s="18">
        <v>431</v>
      </c>
      <c r="Z47" s="18">
        <v>590</v>
      </c>
      <c r="AA47" s="18">
        <v>822</v>
      </c>
      <c r="AB47" s="18">
        <v>815</v>
      </c>
      <c r="AC47" s="18">
        <v>815</v>
      </c>
      <c r="AD47" s="18">
        <v>902</v>
      </c>
      <c r="AE47" s="18">
        <v>669</v>
      </c>
      <c r="AF47" s="18">
        <v>503</v>
      </c>
      <c r="AG47" s="18">
        <v>370</v>
      </c>
      <c r="AH47" s="18">
        <v>279</v>
      </c>
      <c r="AI47" s="18">
        <v>209</v>
      </c>
      <c r="AJ47" s="18">
        <v>171</v>
      </c>
      <c r="AK47" s="23">
        <v>5.2012763932268973</v>
      </c>
      <c r="AL47" s="23">
        <v>6.2019892687571572</v>
      </c>
      <c r="AM47" s="23">
        <v>6.2415452537506599</v>
      </c>
      <c r="AN47" s="23">
        <v>7.2540876910516907</v>
      </c>
      <c r="AO47" s="23">
        <v>10.796593186372744</v>
      </c>
      <c r="AP47" s="23">
        <v>14.634751333250652</v>
      </c>
      <c r="AQ47" s="23">
        <v>20.208377380384601</v>
      </c>
      <c r="AR47" s="23">
        <v>19.776033388738579</v>
      </c>
      <c r="AS47" s="23">
        <v>19.580990822161358</v>
      </c>
      <c r="AT47" s="23">
        <v>21.590155654969209</v>
      </c>
      <c r="AU47" s="23">
        <v>15.925196803534488</v>
      </c>
      <c r="AV47" s="23">
        <v>11.896906094858313</v>
      </c>
      <c r="AW47" s="23">
        <v>8.678499135668396</v>
      </c>
      <c r="AX47" s="23">
        <v>6.4977106632322732</v>
      </c>
      <c r="AY47" s="23">
        <v>4.8300247278777935</v>
      </c>
      <c r="AZ47" s="23">
        <v>3.9201571730852551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2</v>
      </c>
      <c r="BI47" s="20">
        <v>2</v>
      </c>
      <c r="BJ47" s="20">
        <v>16</v>
      </c>
      <c r="BK47" s="20">
        <v>29</v>
      </c>
      <c r="BL47" s="20">
        <v>36</v>
      </c>
      <c r="BM47" s="20">
        <v>17</v>
      </c>
      <c r="BN47" s="20">
        <v>7</v>
      </c>
      <c r="BO47" s="20">
        <v>1</v>
      </c>
      <c r="BP47" s="20">
        <v>1</v>
      </c>
      <c r="BQ47" s="20">
        <v>10</v>
      </c>
      <c r="BR47" s="20">
        <v>21</v>
      </c>
      <c r="BS47" s="20">
        <v>12</v>
      </c>
      <c r="BT47" s="20">
        <v>13</v>
      </c>
      <c r="BU47" s="20">
        <v>4</v>
      </c>
      <c r="BV47" s="20">
        <v>18340</v>
      </c>
      <c r="BW47" s="20">
        <v>28611</v>
      </c>
      <c r="BX47" s="20">
        <v>31269</v>
      </c>
      <c r="BY47" s="20">
        <v>41027</v>
      </c>
      <c r="BZ47" s="20">
        <v>37033</v>
      </c>
      <c r="CA47" s="20">
        <v>69417</v>
      </c>
      <c r="CB47" s="20">
        <v>20012</v>
      </c>
      <c r="CC47" s="20">
        <v>28407</v>
      </c>
      <c r="CD47" s="20">
        <v>28808</v>
      </c>
      <c r="CE47" s="20">
        <v>38953</v>
      </c>
      <c r="CF47" s="20">
        <v>35815</v>
      </c>
      <c r="CG47" s="20">
        <v>58515</v>
      </c>
      <c r="CH47" s="21">
        <v>3</v>
      </c>
      <c r="CI47" s="21">
        <v>26</v>
      </c>
      <c r="CJ47" s="21">
        <v>50</v>
      </c>
      <c r="CK47" s="21">
        <v>48</v>
      </c>
      <c r="CL47" s="21">
        <v>30</v>
      </c>
      <c r="CM47" s="21">
        <v>11</v>
      </c>
      <c r="CN47" s="21">
        <v>3</v>
      </c>
      <c r="CO47" s="21">
        <v>109</v>
      </c>
      <c r="CP47" s="21">
        <v>62</v>
      </c>
      <c r="CQ47" s="21">
        <v>0</v>
      </c>
      <c r="CR47" s="21">
        <v>38352</v>
      </c>
      <c r="CS47" s="21">
        <v>57018</v>
      </c>
      <c r="CT47" s="21">
        <v>60077</v>
      </c>
      <c r="CU47" s="21">
        <v>79980</v>
      </c>
      <c r="CV47" s="21">
        <v>72848</v>
      </c>
      <c r="CW47" s="21">
        <v>127932</v>
      </c>
      <c r="CX47" s="21">
        <v>225697</v>
      </c>
      <c r="CY47" s="21">
        <v>210510</v>
      </c>
      <c r="CZ47" s="19">
        <v>8</v>
      </c>
      <c r="DA47" t="s">
        <v>8001</v>
      </c>
      <c r="DB47" t="s">
        <v>8480</v>
      </c>
      <c r="DD47">
        <v>5.1779012873497701</v>
      </c>
      <c r="DE47">
        <v>2.7470458180658137</v>
      </c>
      <c r="DF47">
        <v>-2.4308554692839563</v>
      </c>
    </row>
    <row r="48" spans="1:110" x14ac:dyDescent="0.25">
      <c r="A48" t="s">
        <v>3364</v>
      </c>
      <c r="B48" t="s">
        <v>3345</v>
      </c>
      <c r="E48" s="17">
        <v>979103</v>
      </c>
      <c r="F48" s="17">
        <v>981237</v>
      </c>
      <c r="G48" s="17">
        <v>986976</v>
      </c>
      <c r="H48" s="17">
        <v>993331</v>
      </c>
      <c r="I48" s="17">
        <v>1000918</v>
      </c>
      <c r="J48" s="17">
        <v>1011282</v>
      </c>
      <c r="K48" s="17">
        <v>1018371</v>
      </c>
      <c r="L48" s="17">
        <v>1024273</v>
      </c>
      <c r="M48" s="17">
        <v>1032621</v>
      </c>
      <c r="N48" s="17">
        <v>1040776</v>
      </c>
      <c r="O48" s="17">
        <v>1050441</v>
      </c>
      <c r="P48" s="17">
        <v>1060557</v>
      </c>
      <c r="Q48" s="17">
        <v>1067982</v>
      </c>
      <c r="R48" s="17">
        <v>1072962</v>
      </c>
      <c r="S48" s="17">
        <v>1079555</v>
      </c>
      <c r="T48" s="17">
        <v>1087541</v>
      </c>
      <c r="U48" s="18">
        <v>507</v>
      </c>
      <c r="V48" s="18">
        <v>514</v>
      </c>
      <c r="W48" s="18">
        <v>519</v>
      </c>
      <c r="X48" s="18">
        <v>662</v>
      </c>
      <c r="Y48" s="18">
        <v>786</v>
      </c>
      <c r="Z48" s="18">
        <v>953</v>
      </c>
      <c r="AA48" s="18">
        <v>1355</v>
      </c>
      <c r="AB48" s="18">
        <v>1481</v>
      </c>
      <c r="AC48" s="18">
        <v>1589</v>
      </c>
      <c r="AD48" s="18">
        <v>1751</v>
      </c>
      <c r="AE48" s="18">
        <v>1508</v>
      </c>
      <c r="AF48" s="18">
        <v>1073</v>
      </c>
      <c r="AG48" s="18">
        <v>764</v>
      </c>
      <c r="AH48" s="18">
        <v>635</v>
      </c>
      <c r="AI48" s="18">
        <v>509</v>
      </c>
      <c r="AJ48" s="18">
        <v>371</v>
      </c>
      <c r="AK48" s="23">
        <v>5.1782090341874136</v>
      </c>
      <c r="AL48" s="23">
        <v>5.2382859594572979</v>
      </c>
      <c r="AM48" s="23">
        <v>5.258486528547806</v>
      </c>
      <c r="AN48" s="23">
        <v>6.6644451849383541</v>
      </c>
      <c r="AO48" s="23">
        <v>7.8527911377355588</v>
      </c>
      <c r="AP48" s="23">
        <v>9.423682019456491</v>
      </c>
      <c r="AQ48" s="23">
        <v>13.305563493068831</v>
      </c>
      <c r="AR48" s="23">
        <v>14.459035823457222</v>
      </c>
      <c r="AS48" s="23">
        <v>15.388027165823667</v>
      </c>
      <c r="AT48" s="23">
        <v>16.823985180288552</v>
      </c>
      <c r="AU48" s="23">
        <v>14.355875294281164</v>
      </c>
      <c r="AV48" s="23">
        <v>10.117325141411541</v>
      </c>
      <c r="AW48" s="23">
        <v>7.1536786200516493</v>
      </c>
      <c r="AX48" s="23">
        <v>5.9181965437732176</v>
      </c>
      <c r="AY48" s="23">
        <v>4.7149056787287353</v>
      </c>
      <c r="AZ48" s="23">
        <v>3.4113656404678077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1</v>
      </c>
      <c r="BI48" s="20">
        <v>3</v>
      </c>
      <c r="BJ48" s="20">
        <v>31</v>
      </c>
      <c r="BK48" s="20">
        <v>78</v>
      </c>
      <c r="BL48" s="20">
        <v>72</v>
      </c>
      <c r="BM48" s="20">
        <v>38</v>
      </c>
      <c r="BN48" s="20">
        <v>12</v>
      </c>
      <c r="BO48" s="20">
        <v>2</v>
      </c>
      <c r="BP48" s="20">
        <v>0</v>
      </c>
      <c r="BQ48" s="20">
        <v>34</v>
      </c>
      <c r="BR48" s="20">
        <v>52</v>
      </c>
      <c r="BS48" s="20">
        <v>30</v>
      </c>
      <c r="BT48" s="20">
        <v>13</v>
      </c>
      <c r="BU48" s="20">
        <v>5</v>
      </c>
      <c r="BV48" s="20">
        <v>71702</v>
      </c>
      <c r="BW48" s="20">
        <v>91829</v>
      </c>
      <c r="BX48" s="20">
        <v>83116</v>
      </c>
      <c r="BY48" s="20">
        <v>95771</v>
      </c>
      <c r="BZ48" s="20">
        <v>78529</v>
      </c>
      <c r="CA48" s="20">
        <v>132818</v>
      </c>
      <c r="CB48" s="20">
        <v>75610</v>
      </c>
      <c r="CC48" s="20">
        <v>91494</v>
      </c>
      <c r="CD48" s="20">
        <v>83252</v>
      </c>
      <c r="CE48" s="20">
        <v>95910</v>
      </c>
      <c r="CF48" s="20">
        <v>77706</v>
      </c>
      <c r="CG48" s="20">
        <v>109804</v>
      </c>
      <c r="CH48" s="21">
        <v>3</v>
      </c>
      <c r="CI48" s="21">
        <v>65</v>
      </c>
      <c r="CJ48" s="21">
        <v>130</v>
      </c>
      <c r="CK48" s="21">
        <v>102</v>
      </c>
      <c r="CL48" s="21">
        <v>51</v>
      </c>
      <c r="CM48" s="21">
        <v>17</v>
      </c>
      <c r="CN48" s="21">
        <v>3</v>
      </c>
      <c r="CO48" s="21">
        <v>235</v>
      </c>
      <c r="CP48" s="21">
        <v>136</v>
      </c>
      <c r="CQ48" s="21">
        <v>0</v>
      </c>
      <c r="CR48" s="21">
        <v>147312</v>
      </c>
      <c r="CS48" s="21">
        <v>183323</v>
      </c>
      <c r="CT48" s="21">
        <v>166368</v>
      </c>
      <c r="CU48" s="21">
        <v>191681</v>
      </c>
      <c r="CV48" s="21">
        <v>156235</v>
      </c>
      <c r="CW48" s="21">
        <v>242622</v>
      </c>
      <c r="CX48" s="21">
        <v>553765</v>
      </c>
      <c r="CY48" s="21">
        <v>533776</v>
      </c>
      <c r="CZ48" s="19">
        <v>18</v>
      </c>
      <c r="DA48" t="s">
        <v>8011</v>
      </c>
      <c r="DB48" t="s">
        <v>9</v>
      </c>
      <c r="DD48">
        <v>4.4025958454482774</v>
      </c>
      <c r="DE48">
        <v>2.4559154153837821</v>
      </c>
      <c r="DF48">
        <v>-1.9466804300644953</v>
      </c>
    </row>
    <row r="49" spans="1:112" x14ac:dyDescent="0.25">
      <c r="A49" t="s">
        <v>140</v>
      </c>
      <c r="B49" t="s">
        <v>3154</v>
      </c>
      <c r="E49" s="17">
        <v>624333</v>
      </c>
      <c r="F49" s="17">
        <v>627668</v>
      </c>
      <c r="G49" s="17">
        <v>631428</v>
      </c>
      <c r="H49" s="17">
        <v>637009</v>
      </c>
      <c r="I49" s="17">
        <v>641402</v>
      </c>
      <c r="J49" s="17">
        <v>646446</v>
      </c>
      <c r="K49" s="17">
        <v>652295</v>
      </c>
      <c r="L49" s="17">
        <v>658248</v>
      </c>
      <c r="M49" s="17">
        <v>664048</v>
      </c>
      <c r="N49" s="17">
        <v>668458</v>
      </c>
      <c r="O49" s="17">
        <v>673433</v>
      </c>
      <c r="P49" s="17">
        <v>678241</v>
      </c>
      <c r="Q49" s="17">
        <v>681606</v>
      </c>
      <c r="R49" s="17">
        <v>686778</v>
      </c>
      <c r="S49" s="17">
        <v>690562</v>
      </c>
      <c r="T49" s="17">
        <v>693720</v>
      </c>
      <c r="U49" s="18">
        <v>254</v>
      </c>
      <c r="V49" s="18">
        <v>282</v>
      </c>
      <c r="W49" s="18">
        <v>312</v>
      </c>
      <c r="X49" s="18">
        <v>350</v>
      </c>
      <c r="Y49" s="18">
        <v>523</v>
      </c>
      <c r="Z49" s="18">
        <v>604</v>
      </c>
      <c r="AA49" s="18">
        <v>871</v>
      </c>
      <c r="AB49" s="18">
        <v>922</v>
      </c>
      <c r="AC49" s="18">
        <v>1063</v>
      </c>
      <c r="AD49" s="18">
        <v>1246</v>
      </c>
      <c r="AE49" s="18">
        <v>1008</v>
      </c>
      <c r="AF49" s="18">
        <v>700</v>
      </c>
      <c r="AG49" s="18">
        <v>555</v>
      </c>
      <c r="AH49" s="18">
        <v>394</v>
      </c>
      <c r="AI49" s="18">
        <v>274</v>
      </c>
      <c r="AJ49" s="18">
        <v>196</v>
      </c>
      <c r="AK49" s="23">
        <v>4.0683417342988433</v>
      </c>
      <c r="AL49" s="23">
        <v>4.4928210455208806</v>
      </c>
      <c r="AM49" s="23">
        <v>4.9411809422451967</v>
      </c>
      <c r="AN49" s="23">
        <v>5.4944278652263936</v>
      </c>
      <c r="AO49" s="23">
        <v>8.1540126161128281</v>
      </c>
      <c r="AP49" s="23">
        <v>9.3433944985350674</v>
      </c>
      <c r="AQ49" s="23">
        <v>13.352854153412183</v>
      </c>
      <c r="AR49" s="23">
        <v>14.006878866323939</v>
      </c>
      <c r="AS49" s="23">
        <v>16.007878948509745</v>
      </c>
      <c r="AT49" s="23">
        <v>18.639914549605212</v>
      </c>
      <c r="AU49" s="23">
        <v>14.968081457249646</v>
      </c>
      <c r="AV49" s="23">
        <v>10.32081516746997</v>
      </c>
      <c r="AW49" s="23">
        <v>8.1425339565672825</v>
      </c>
      <c r="AX49" s="23">
        <v>5.7369339145983123</v>
      </c>
      <c r="AY49" s="23">
        <v>3.9677827624456605</v>
      </c>
      <c r="AZ49" s="23">
        <v>2.8253474024101943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3</v>
      </c>
      <c r="BI49" s="20">
        <v>1</v>
      </c>
      <c r="BJ49" s="20">
        <v>17</v>
      </c>
      <c r="BK49" s="20">
        <v>35</v>
      </c>
      <c r="BL49" s="20">
        <v>44</v>
      </c>
      <c r="BM49" s="20">
        <v>24</v>
      </c>
      <c r="BN49" s="20">
        <v>3</v>
      </c>
      <c r="BO49" s="20">
        <v>0</v>
      </c>
      <c r="BP49" s="20">
        <v>1</v>
      </c>
      <c r="BQ49" s="20">
        <v>15</v>
      </c>
      <c r="BR49" s="20">
        <v>20</v>
      </c>
      <c r="BS49" s="20">
        <v>21</v>
      </c>
      <c r="BT49" s="20">
        <v>11</v>
      </c>
      <c r="BU49" s="20">
        <v>1</v>
      </c>
      <c r="BV49" s="20">
        <v>33192</v>
      </c>
      <c r="BW49" s="20">
        <v>48586</v>
      </c>
      <c r="BX49" s="20">
        <v>52751</v>
      </c>
      <c r="BY49" s="20">
        <v>65587</v>
      </c>
      <c r="BZ49" s="20">
        <v>55006</v>
      </c>
      <c r="CA49" s="20">
        <v>96744</v>
      </c>
      <c r="CB49" s="20">
        <v>37597</v>
      </c>
      <c r="CC49" s="20">
        <v>50443</v>
      </c>
      <c r="CD49" s="20">
        <v>52264</v>
      </c>
      <c r="CE49" s="20">
        <v>65234</v>
      </c>
      <c r="CF49" s="20">
        <v>53649</v>
      </c>
      <c r="CG49" s="20">
        <v>82667</v>
      </c>
      <c r="CH49" s="21">
        <v>2</v>
      </c>
      <c r="CI49" s="21">
        <v>32</v>
      </c>
      <c r="CJ49" s="21">
        <v>55</v>
      </c>
      <c r="CK49" s="21">
        <v>65</v>
      </c>
      <c r="CL49" s="21">
        <v>35</v>
      </c>
      <c r="CM49" s="21">
        <v>4</v>
      </c>
      <c r="CN49" s="21">
        <v>3</v>
      </c>
      <c r="CO49" s="21">
        <v>127</v>
      </c>
      <c r="CP49" s="21">
        <v>69</v>
      </c>
      <c r="CQ49" s="21">
        <v>0</v>
      </c>
      <c r="CR49" s="21">
        <v>70789</v>
      </c>
      <c r="CS49" s="21">
        <v>99029</v>
      </c>
      <c r="CT49" s="21">
        <v>105015</v>
      </c>
      <c r="CU49" s="21">
        <v>130821</v>
      </c>
      <c r="CV49" s="21">
        <v>108655</v>
      </c>
      <c r="CW49" s="21">
        <v>179411</v>
      </c>
      <c r="CX49" s="21">
        <v>351866</v>
      </c>
      <c r="CY49" s="21">
        <v>341854</v>
      </c>
      <c r="CZ49" s="19">
        <v>28</v>
      </c>
      <c r="DA49" t="s">
        <v>8021</v>
      </c>
      <c r="DB49" t="s">
        <v>8481</v>
      </c>
      <c r="DD49">
        <v>3.7150362435425648</v>
      </c>
      <c r="DE49">
        <v>1.9609737797911706</v>
      </c>
      <c r="DF49">
        <v>-1.7540624637513942</v>
      </c>
    </row>
    <row r="50" spans="1:112" x14ac:dyDescent="0.25">
      <c r="A50" t="s">
        <v>484</v>
      </c>
      <c r="B50" t="s">
        <v>3163</v>
      </c>
      <c r="E50" s="17">
        <v>521318</v>
      </c>
      <c r="F50" s="17">
        <v>520883</v>
      </c>
      <c r="G50" s="17">
        <v>524834</v>
      </c>
      <c r="H50" s="17">
        <v>531387</v>
      </c>
      <c r="I50" s="17">
        <v>537900</v>
      </c>
      <c r="J50" s="17">
        <v>546548</v>
      </c>
      <c r="K50" s="17">
        <v>551953</v>
      </c>
      <c r="L50" s="17">
        <v>558288</v>
      </c>
      <c r="M50" s="17">
        <v>563806</v>
      </c>
      <c r="N50" s="17">
        <v>567928</v>
      </c>
      <c r="O50" s="17">
        <v>573482</v>
      </c>
      <c r="P50" s="17">
        <v>578915</v>
      </c>
      <c r="Q50" s="17">
        <v>581018</v>
      </c>
      <c r="R50" s="17">
        <v>583320</v>
      </c>
      <c r="S50" s="17">
        <v>587180</v>
      </c>
      <c r="T50" s="17">
        <v>590605</v>
      </c>
      <c r="U50" s="18">
        <v>280</v>
      </c>
      <c r="V50" s="18">
        <v>341</v>
      </c>
      <c r="W50" s="18">
        <v>377</v>
      </c>
      <c r="X50" s="18">
        <v>473</v>
      </c>
      <c r="Y50" s="18">
        <v>539</v>
      </c>
      <c r="Z50" s="18">
        <v>677</v>
      </c>
      <c r="AA50" s="18">
        <v>939</v>
      </c>
      <c r="AB50" s="18">
        <v>940</v>
      </c>
      <c r="AC50" s="18">
        <v>1042</v>
      </c>
      <c r="AD50" s="18">
        <v>1089</v>
      </c>
      <c r="AE50" s="18">
        <v>848</v>
      </c>
      <c r="AF50" s="18">
        <v>548</v>
      </c>
      <c r="AG50" s="18">
        <v>406</v>
      </c>
      <c r="AH50" s="18">
        <v>369</v>
      </c>
      <c r="AI50" s="18">
        <v>289</v>
      </c>
      <c r="AJ50" s="18">
        <v>254</v>
      </c>
      <c r="AK50" s="23">
        <v>5.3710019604157155</v>
      </c>
      <c r="AL50" s="23">
        <v>6.5465757185394802</v>
      </c>
      <c r="AM50" s="23">
        <v>7.1832236478581795</v>
      </c>
      <c r="AN50" s="23">
        <v>8.9012339406120216</v>
      </c>
      <c r="AO50" s="23">
        <v>10.020449897750511</v>
      </c>
      <c r="AP50" s="23">
        <v>12.386835191053667</v>
      </c>
      <c r="AQ50" s="23">
        <v>17.01231807780735</v>
      </c>
      <c r="AR50" s="23">
        <v>16.837187974665405</v>
      </c>
      <c r="AS50" s="23">
        <v>18.481534428509097</v>
      </c>
      <c r="AT50" s="23">
        <v>19.174965840740374</v>
      </c>
      <c r="AU50" s="23">
        <v>14.786863406349283</v>
      </c>
      <c r="AV50" s="23">
        <v>9.4659837800022455</v>
      </c>
      <c r="AW50" s="23">
        <v>6.987735319731919</v>
      </c>
      <c r="AX50" s="23">
        <v>6.3258588767743262</v>
      </c>
      <c r="AY50" s="23">
        <v>4.9218297625940934</v>
      </c>
      <c r="AZ50" s="23">
        <v>4.3006747318427712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1</v>
      </c>
      <c r="BI50" s="20">
        <v>3</v>
      </c>
      <c r="BJ50" s="20">
        <v>13</v>
      </c>
      <c r="BK50" s="20">
        <v>44</v>
      </c>
      <c r="BL50" s="20">
        <v>46</v>
      </c>
      <c r="BM50" s="20">
        <v>27</v>
      </c>
      <c r="BN50" s="20">
        <v>16</v>
      </c>
      <c r="BO50" s="20">
        <v>0</v>
      </c>
      <c r="BP50" s="20">
        <v>2</v>
      </c>
      <c r="BQ50" s="20">
        <v>18</v>
      </c>
      <c r="BR50" s="20">
        <v>31</v>
      </c>
      <c r="BS50" s="20">
        <v>32</v>
      </c>
      <c r="BT50" s="20">
        <v>18</v>
      </c>
      <c r="BU50" s="20">
        <v>3</v>
      </c>
      <c r="BV50" s="20">
        <v>25443</v>
      </c>
      <c r="BW50" s="20">
        <v>41772</v>
      </c>
      <c r="BX50" s="20">
        <v>43847</v>
      </c>
      <c r="BY50" s="20">
        <v>53415</v>
      </c>
      <c r="BZ50" s="20">
        <v>47602</v>
      </c>
      <c r="CA50" s="20">
        <v>89760</v>
      </c>
      <c r="CB50" s="20">
        <v>28867</v>
      </c>
      <c r="CC50" s="20">
        <v>43824</v>
      </c>
      <c r="CD50" s="20">
        <v>42452</v>
      </c>
      <c r="CE50" s="20">
        <v>52157</v>
      </c>
      <c r="CF50" s="20">
        <v>44868</v>
      </c>
      <c r="CG50" s="20">
        <v>76598</v>
      </c>
      <c r="CH50" s="21">
        <v>5</v>
      </c>
      <c r="CI50" s="21">
        <v>31</v>
      </c>
      <c r="CJ50" s="21">
        <v>75</v>
      </c>
      <c r="CK50" s="21">
        <v>78</v>
      </c>
      <c r="CL50" s="21">
        <v>45</v>
      </c>
      <c r="CM50" s="21">
        <v>19</v>
      </c>
      <c r="CN50" s="21">
        <v>1</v>
      </c>
      <c r="CO50" s="21">
        <v>150</v>
      </c>
      <c r="CP50" s="21">
        <v>104</v>
      </c>
      <c r="CQ50" s="21">
        <v>0</v>
      </c>
      <c r="CR50" s="21">
        <v>54310</v>
      </c>
      <c r="CS50" s="21">
        <v>85596</v>
      </c>
      <c r="CT50" s="21">
        <v>86299</v>
      </c>
      <c r="CU50" s="21">
        <v>105572</v>
      </c>
      <c r="CV50" s="21">
        <v>92470</v>
      </c>
      <c r="CW50" s="21">
        <v>166358</v>
      </c>
      <c r="CX50" s="21">
        <v>301839</v>
      </c>
      <c r="CY50" s="21">
        <v>288766</v>
      </c>
      <c r="CZ50" s="19">
        <v>5</v>
      </c>
      <c r="DA50" t="s">
        <v>7998</v>
      </c>
      <c r="DB50" t="s">
        <v>8480</v>
      </c>
      <c r="DD50">
        <v>5.1945173600770174</v>
      </c>
      <c r="DE50">
        <v>3.4455454729176811</v>
      </c>
      <c r="DF50">
        <v>-1.7489718871593363</v>
      </c>
    </row>
    <row r="51" spans="1:112" x14ac:dyDescent="0.25">
      <c r="A51" t="s">
        <v>642</v>
      </c>
      <c r="B51" t="s">
        <v>3171</v>
      </c>
      <c r="E51" s="17">
        <v>826550</v>
      </c>
      <c r="F51" s="17">
        <v>829314</v>
      </c>
      <c r="G51" s="17">
        <v>828843</v>
      </c>
      <c r="H51" s="17">
        <v>831002</v>
      </c>
      <c r="I51" s="17">
        <v>832319</v>
      </c>
      <c r="J51" s="17">
        <v>837844</v>
      </c>
      <c r="K51" s="17">
        <v>846798</v>
      </c>
      <c r="L51" s="17">
        <v>857099</v>
      </c>
      <c r="M51" s="17">
        <v>863808</v>
      </c>
      <c r="N51" s="17">
        <v>871422</v>
      </c>
      <c r="O51" s="17">
        <v>880976</v>
      </c>
      <c r="P51" s="17">
        <v>888398</v>
      </c>
      <c r="Q51" s="17">
        <v>893688</v>
      </c>
      <c r="R51" s="17">
        <v>899844</v>
      </c>
      <c r="S51" s="17">
        <v>906670</v>
      </c>
      <c r="T51" s="17">
        <v>912426</v>
      </c>
      <c r="U51" s="18">
        <v>260</v>
      </c>
      <c r="V51" s="18">
        <v>279</v>
      </c>
      <c r="W51" s="18">
        <v>314</v>
      </c>
      <c r="X51" s="18">
        <v>476</v>
      </c>
      <c r="Y51" s="18">
        <v>593</v>
      </c>
      <c r="Z51" s="18">
        <v>756</v>
      </c>
      <c r="AA51" s="18">
        <v>988</v>
      </c>
      <c r="AB51" s="18">
        <v>1008</v>
      </c>
      <c r="AC51" s="18">
        <v>948</v>
      </c>
      <c r="AD51" s="18">
        <v>979</v>
      </c>
      <c r="AE51" s="18">
        <v>778</v>
      </c>
      <c r="AF51" s="18">
        <v>646</v>
      </c>
      <c r="AG51" s="18">
        <v>461</v>
      </c>
      <c r="AH51" s="18">
        <v>381</v>
      </c>
      <c r="AI51" s="18">
        <v>335</v>
      </c>
      <c r="AJ51" s="18">
        <v>248</v>
      </c>
      <c r="AK51" s="23">
        <v>3.1456052265440686</v>
      </c>
      <c r="AL51" s="23">
        <v>3.3642263364660434</v>
      </c>
      <c r="AM51" s="23">
        <v>3.7884134872346151</v>
      </c>
      <c r="AN51" s="23">
        <v>5.7280247219621616</v>
      </c>
      <c r="AO51" s="23">
        <v>7.1246721509421267</v>
      </c>
      <c r="AP51" s="23">
        <v>9.0231594425692609</v>
      </c>
      <c r="AQ51" s="23">
        <v>11.667481500901042</v>
      </c>
      <c r="AR51" s="23">
        <v>11.760601750789583</v>
      </c>
      <c r="AS51" s="23">
        <v>10.974661035785731</v>
      </c>
      <c r="AT51" s="23">
        <v>11.234510948771089</v>
      </c>
      <c r="AU51" s="23">
        <v>8.8311145820090449</v>
      </c>
      <c r="AV51" s="23">
        <v>7.2715156945423107</v>
      </c>
      <c r="AW51" s="23">
        <v>5.1583997994825941</v>
      </c>
      <c r="AX51" s="23">
        <v>4.2340672383213089</v>
      </c>
      <c r="AY51" s="23">
        <v>3.6948393572082452</v>
      </c>
      <c r="AZ51" s="23">
        <v>2.7180286401308158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1</v>
      </c>
      <c r="BI51" s="20">
        <v>2</v>
      </c>
      <c r="BJ51" s="20">
        <v>22</v>
      </c>
      <c r="BK51" s="20">
        <v>43</v>
      </c>
      <c r="BL51" s="20">
        <v>67</v>
      </c>
      <c r="BM51" s="20">
        <v>26</v>
      </c>
      <c r="BN51" s="20">
        <v>9</v>
      </c>
      <c r="BO51" s="20">
        <v>0</v>
      </c>
      <c r="BP51" s="20">
        <v>1</v>
      </c>
      <c r="BQ51" s="20">
        <v>12</v>
      </c>
      <c r="BR51" s="20">
        <v>27</v>
      </c>
      <c r="BS51" s="20">
        <v>25</v>
      </c>
      <c r="BT51" s="20">
        <v>13</v>
      </c>
      <c r="BU51" s="20">
        <v>0</v>
      </c>
      <c r="BV51" s="20">
        <v>44443</v>
      </c>
      <c r="BW51" s="20">
        <v>66259</v>
      </c>
      <c r="BX51" s="20">
        <v>84100</v>
      </c>
      <c r="BY51" s="20">
        <v>88518</v>
      </c>
      <c r="BZ51" s="20">
        <v>67564</v>
      </c>
      <c r="CA51" s="20">
        <v>119141</v>
      </c>
      <c r="CB51" s="20">
        <v>45931</v>
      </c>
      <c r="CC51" s="20">
        <v>64648</v>
      </c>
      <c r="CD51" s="20">
        <v>80734</v>
      </c>
      <c r="CE51" s="20">
        <v>87415</v>
      </c>
      <c r="CF51" s="20">
        <v>66083</v>
      </c>
      <c r="CG51" s="20">
        <v>97590</v>
      </c>
      <c r="CH51" s="21">
        <v>3</v>
      </c>
      <c r="CI51" s="21">
        <v>34</v>
      </c>
      <c r="CJ51" s="21">
        <v>70</v>
      </c>
      <c r="CK51" s="21">
        <v>92</v>
      </c>
      <c r="CL51" s="21">
        <v>39</v>
      </c>
      <c r="CM51" s="21">
        <v>9</v>
      </c>
      <c r="CN51" s="21">
        <v>1</v>
      </c>
      <c r="CO51" s="21">
        <v>170</v>
      </c>
      <c r="CP51" s="21">
        <v>78</v>
      </c>
      <c r="CQ51" s="21">
        <v>0</v>
      </c>
      <c r="CR51" s="21">
        <v>90374</v>
      </c>
      <c r="CS51" s="21">
        <v>130907</v>
      </c>
      <c r="CT51" s="21">
        <v>164834</v>
      </c>
      <c r="CU51" s="21">
        <v>175933</v>
      </c>
      <c r="CV51" s="21">
        <v>133647</v>
      </c>
      <c r="CW51" s="21">
        <v>216731</v>
      </c>
      <c r="CX51" s="21">
        <v>470025</v>
      </c>
      <c r="CY51" s="21">
        <v>442401</v>
      </c>
      <c r="CZ51" s="19">
        <v>31</v>
      </c>
      <c r="DA51" t="s">
        <v>8024</v>
      </c>
      <c r="DB51" t="s">
        <v>8481</v>
      </c>
      <c r="DD51">
        <v>3.8426676250731804</v>
      </c>
      <c r="DE51">
        <v>1.659486197542684</v>
      </c>
      <c r="DF51">
        <v>-2.1831814275304966</v>
      </c>
    </row>
    <row r="52" spans="1:112" x14ac:dyDescent="0.25">
      <c r="A52" t="s">
        <v>3365</v>
      </c>
      <c r="B52" t="s">
        <v>3346</v>
      </c>
      <c r="E52" s="17">
        <v>848308</v>
      </c>
      <c r="F52" s="17">
        <v>848851</v>
      </c>
      <c r="G52" s="17">
        <v>851695</v>
      </c>
      <c r="H52" s="17">
        <v>853134</v>
      </c>
      <c r="I52" s="17">
        <v>854780</v>
      </c>
      <c r="J52" s="17">
        <v>860341</v>
      </c>
      <c r="K52" s="17">
        <v>863280</v>
      </c>
      <c r="L52" s="17">
        <v>867312</v>
      </c>
      <c r="M52" s="17">
        <v>869176</v>
      </c>
      <c r="N52" s="17">
        <v>874011</v>
      </c>
      <c r="O52" s="17">
        <v>880633</v>
      </c>
      <c r="P52" s="17">
        <v>885167</v>
      </c>
      <c r="Q52" s="17">
        <v>888782</v>
      </c>
      <c r="R52" s="17">
        <v>893551</v>
      </c>
      <c r="S52" s="17">
        <v>898063</v>
      </c>
      <c r="T52" s="17">
        <v>901791</v>
      </c>
      <c r="U52" s="18">
        <v>442</v>
      </c>
      <c r="V52" s="18">
        <v>495</v>
      </c>
      <c r="W52" s="18">
        <v>549</v>
      </c>
      <c r="X52" s="18">
        <v>636</v>
      </c>
      <c r="Y52" s="18">
        <v>774</v>
      </c>
      <c r="Z52" s="18">
        <v>1151</v>
      </c>
      <c r="AA52" s="18">
        <v>1613</v>
      </c>
      <c r="AB52" s="18">
        <v>1801</v>
      </c>
      <c r="AC52" s="18">
        <v>1989</v>
      </c>
      <c r="AD52" s="18">
        <v>1990</v>
      </c>
      <c r="AE52" s="18">
        <v>1407</v>
      </c>
      <c r="AF52" s="18">
        <v>1035</v>
      </c>
      <c r="AG52" s="18">
        <v>747</v>
      </c>
      <c r="AH52" s="18">
        <v>635</v>
      </c>
      <c r="AI52" s="18">
        <v>552</v>
      </c>
      <c r="AJ52" s="18">
        <v>392</v>
      </c>
      <c r="AK52" s="23">
        <v>5.2103717046167191</v>
      </c>
      <c r="AL52" s="23">
        <v>5.8314121088388893</v>
      </c>
      <c r="AM52" s="23">
        <v>6.4459695078637305</v>
      </c>
      <c r="AN52" s="23">
        <v>7.4548664102005082</v>
      </c>
      <c r="AO52" s="23">
        <v>9.0549615105641212</v>
      </c>
      <c r="AP52" s="23">
        <v>13.37841623263334</v>
      </c>
      <c r="AQ52" s="23">
        <v>18.684551941432677</v>
      </c>
      <c r="AR52" s="23">
        <v>20.765307063663364</v>
      </c>
      <c r="AS52" s="23">
        <v>22.883742763260837</v>
      </c>
      <c r="AT52" s="23">
        <v>22.768592157306944</v>
      </c>
      <c r="AU52" s="23">
        <v>15.977143713669598</v>
      </c>
      <c r="AV52" s="23">
        <v>11.692708833474359</v>
      </c>
      <c r="AW52" s="23">
        <v>8.4047606724708643</v>
      </c>
      <c r="AX52" s="23">
        <v>7.1064774142718212</v>
      </c>
      <c r="AY52" s="23">
        <v>6.1465621008771096</v>
      </c>
      <c r="AZ52" s="23">
        <v>4.3469052141793387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10</v>
      </c>
      <c r="BI52" s="20">
        <v>2</v>
      </c>
      <c r="BJ52" s="20">
        <v>44</v>
      </c>
      <c r="BK52" s="20">
        <v>66</v>
      </c>
      <c r="BL52" s="20">
        <v>56</v>
      </c>
      <c r="BM52" s="20">
        <v>38</v>
      </c>
      <c r="BN52" s="20">
        <v>14</v>
      </c>
      <c r="BO52" s="20">
        <v>0</v>
      </c>
      <c r="BP52" s="20">
        <v>3</v>
      </c>
      <c r="BQ52" s="20">
        <v>33</v>
      </c>
      <c r="BR52" s="20">
        <v>58</v>
      </c>
      <c r="BS52" s="20">
        <v>47</v>
      </c>
      <c r="BT52" s="20">
        <v>14</v>
      </c>
      <c r="BU52" s="20">
        <v>7</v>
      </c>
      <c r="BV52" s="20">
        <v>59905</v>
      </c>
      <c r="BW52" s="20">
        <v>75865</v>
      </c>
      <c r="BX52" s="20">
        <v>68353</v>
      </c>
      <c r="BY52" s="20">
        <v>79640</v>
      </c>
      <c r="BZ52" s="20">
        <v>68560</v>
      </c>
      <c r="CA52" s="20">
        <v>111113</v>
      </c>
      <c r="CB52" s="20">
        <v>63064</v>
      </c>
      <c r="CC52" s="20">
        <v>76771</v>
      </c>
      <c r="CD52" s="20">
        <v>66650</v>
      </c>
      <c r="CE52" s="20">
        <v>76057</v>
      </c>
      <c r="CF52" s="20">
        <v>66821</v>
      </c>
      <c r="CG52" s="20">
        <v>88992</v>
      </c>
      <c r="CH52" s="21">
        <v>5</v>
      </c>
      <c r="CI52" s="21">
        <v>77</v>
      </c>
      <c r="CJ52" s="21">
        <v>124</v>
      </c>
      <c r="CK52" s="21">
        <v>103</v>
      </c>
      <c r="CL52" s="21">
        <v>52</v>
      </c>
      <c r="CM52" s="21">
        <v>21</v>
      </c>
      <c r="CN52" s="21">
        <v>10</v>
      </c>
      <c r="CO52" s="21">
        <v>230</v>
      </c>
      <c r="CP52" s="21">
        <v>162</v>
      </c>
      <c r="CQ52" s="21">
        <v>0</v>
      </c>
      <c r="CR52" s="21">
        <v>122969</v>
      </c>
      <c r="CS52" s="21">
        <v>152636</v>
      </c>
      <c r="CT52" s="21">
        <v>135003</v>
      </c>
      <c r="CU52" s="21">
        <v>155697</v>
      </c>
      <c r="CV52" s="21">
        <v>135381</v>
      </c>
      <c r="CW52" s="21">
        <v>200105</v>
      </c>
      <c r="CX52" s="21">
        <v>463436</v>
      </c>
      <c r="CY52" s="21">
        <v>438355</v>
      </c>
      <c r="CZ52" s="19">
        <v>3</v>
      </c>
      <c r="DA52" t="s">
        <v>7996</v>
      </c>
      <c r="DB52" t="s">
        <v>8480</v>
      </c>
      <c r="DD52">
        <v>5.2468889370487384</v>
      </c>
      <c r="DE52">
        <v>3.4956283068212222</v>
      </c>
      <c r="DF52">
        <v>-1.7512606302275162</v>
      </c>
    </row>
    <row r="53" spans="1:112" x14ac:dyDescent="0.25">
      <c r="A53" t="s">
        <v>113</v>
      </c>
      <c r="B53" t="s">
        <v>3183</v>
      </c>
      <c r="E53" s="17">
        <v>390683</v>
      </c>
      <c r="F53" s="17">
        <v>395410</v>
      </c>
      <c r="G53" s="17">
        <v>399248</v>
      </c>
      <c r="H53" s="17">
        <v>403131</v>
      </c>
      <c r="I53" s="17">
        <v>406380</v>
      </c>
      <c r="J53" s="17">
        <v>410937</v>
      </c>
      <c r="K53" s="17">
        <v>416029</v>
      </c>
      <c r="L53" s="17">
        <v>420939</v>
      </c>
      <c r="M53" s="17">
        <v>426289</v>
      </c>
      <c r="N53" s="17">
        <v>430149</v>
      </c>
      <c r="O53" s="17">
        <v>432705</v>
      </c>
      <c r="P53" s="17">
        <v>434734</v>
      </c>
      <c r="Q53" s="17">
        <v>436102</v>
      </c>
      <c r="R53" s="17">
        <v>436800</v>
      </c>
      <c r="S53" s="17">
        <v>439332</v>
      </c>
      <c r="T53" s="17">
        <v>441340</v>
      </c>
      <c r="U53" s="18">
        <v>147</v>
      </c>
      <c r="V53" s="18">
        <v>174</v>
      </c>
      <c r="W53" s="18">
        <v>178</v>
      </c>
      <c r="X53" s="18">
        <v>215</v>
      </c>
      <c r="Y53" s="18">
        <v>219</v>
      </c>
      <c r="Z53" s="18">
        <v>327</v>
      </c>
      <c r="AA53" s="18">
        <v>462</v>
      </c>
      <c r="AB53" s="18">
        <v>474</v>
      </c>
      <c r="AC53" s="18">
        <v>487</v>
      </c>
      <c r="AD53" s="18">
        <v>677</v>
      </c>
      <c r="AE53" s="18">
        <v>504</v>
      </c>
      <c r="AF53" s="18">
        <v>349</v>
      </c>
      <c r="AG53" s="18">
        <v>292</v>
      </c>
      <c r="AH53" s="18">
        <v>254</v>
      </c>
      <c r="AI53" s="18">
        <v>174</v>
      </c>
      <c r="AJ53" s="18">
        <v>157</v>
      </c>
      <c r="AK53" s="23">
        <v>3.7626413230163585</v>
      </c>
      <c r="AL53" s="23">
        <v>4.4004956880200297</v>
      </c>
      <c r="AM53" s="23">
        <v>4.4583817577044842</v>
      </c>
      <c r="AN53" s="23">
        <v>5.3332539546698214</v>
      </c>
      <c r="AO53" s="23">
        <v>5.389044736453565</v>
      </c>
      <c r="AP53" s="23">
        <v>7.9574241307061664</v>
      </c>
      <c r="AQ53" s="23">
        <v>11.104995084477284</v>
      </c>
      <c r="AR53" s="23">
        <v>11.260538937945878</v>
      </c>
      <c r="AS53" s="23">
        <v>11.424174679618757</v>
      </c>
      <c r="AT53" s="23">
        <v>15.73873239272903</v>
      </c>
      <c r="AU53" s="23">
        <v>11.647658335355498</v>
      </c>
      <c r="AV53" s="23">
        <v>8.027897518942618</v>
      </c>
      <c r="AW53" s="23">
        <v>6.6956812855708074</v>
      </c>
      <c r="AX53" s="23">
        <v>5.8150183150183148</v>
      </c>
      <c r="AY53" s="23">
        <v>3.9605583021496273</v>
      </c>
      <c r="AZ53" s="23">
        <v>3.5573480763130467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3</v>
      </c>
      <c r="BI53" s="20">
        <v>1</v>
      </c>
      <c r="BJ53" s="20">
        <v>16</v>
      </c>
      <c r="BK53" s="20">
        <v>17</v>
      </c>
      <c r="BL53" s="20">
        <v>41</v>
      </c>
      <c r="BM53" s="20">
        <v>12</v>
      </c>
      <c r="BN53" s="20">
        <v>7</v>
      </c>
      <c r="BO53" s="20">
        <v>1</v>
      </c>
      <c r="BP53" s="20">
        <v>0</v>
      </c>
      <c r="BQ53" s="20">
        <v>13</v>
      </c>
      <c r="BR53" s="20">
        <v>20</v>
      </c>
      <c r="BS53" s="20">
        <v>18</v>
      </c>
      <c r="BT53" s="20">
        <v>5</v>
      </c>
      <c r="BU53" s="20">
        <v>3</v>
      </c>
      <c r="BV53" s="20">
        <v>21470</v>
      </c>
      <c r="BW53" s="20">
        <v>32339</v>
      </c>
      <c r="BX53" s="20">
        <v>35438</v>
      </c>
      <c r="BY53" s="20">
        <v>41664</v>
      </c>
      <c r="BZ53" s="20">
        <v>33572</v>
      </c>
      <c r="CA53" s="20">
        <v>60995</v>
      </c>
      <c r="CB53" s="20">
        <v>23428</v>
      </c>
      <c r="CC53" s="20">
        <v>32384</v>
      </c>
      <c r="CD53" s="20">
        <v>34463</v>
      </c>
      <c r="CE53" s="20">
        <v>40698</v>
      </c>
      <c r="CF53" s="20">
        <v>33451</v>
      </c>
      <c r="CG53" s="20">
        <v>51438</v>
      </c>
      <c r="CH53" s="21">
        <v>1</v>
      </c>
      <c r="CI53" s="21">
        <v>29</v>
      </c>
      <c r="CJ53" s="21">
        <v>37</v>
      </c>
      <c r="CK53" s="21">
        <v>59</v>
      </c>
      <c r="CL53" s="21">
        <v>17</v>
      </c>
      <c r="CM53" s="21">
        <v>10</v>
      </c>
      <c r="CN53" s="21">
        <v>4</v>
      </c>
      <c r="CO53" s="21">
        <v>97</v>
      </c>
      <c r="CP53" s="21">
        <v>60</v>
      </c>
      <c r="CQ53" s="21">
        <v>0</v>
      </c>
      <c r="CR53" s="21">
        <v>44898</v>
      </c>
      <c r="CS53" s="21">
        <v>64723</v>
      </c>
      <c r="CT53" s="21">
        <v>69901</v>
      </c>
      <c r="CU53" s="21">
        <v>82362</v>
      </c>
      <c r="CV53" s="21">
        <v>67023</v>
      </c>
      <c r="CW53" s="21">
        <v>112433</v>
      </c>
      <c r="CX53" s="21">
        <v>225478</v>
      </c>
      <c r="CY53" s="21">
        <v>215862</v>
      </c>
      <c r="CZ53" s="19">
        <v>16</v>
      </c>
      <c r="DA53" t="s">
        <v>8009</v>
      </c>
      <c r="DB53" t="s">
        <v>9</v>
      </c>
      <c r="DD53">
        <v>4.493611659300849</v>
      </c>
      <c r="DE53">
        <v>2.6610134913384011</v>
      </c>
      <c r="DF53">
        <v>-1.8325981679624479</v>
      </c>
    </row>
    <row r="54" spans="1:112" x14ac:dyDescent="0.25">
      <c r="A54" t="s">
        <v>3366</v>
      </c>
      <c r="B54" t="s">
        <v>3347</v>
      </c>
      <c r="E54" s="17">
        <v>1937033</v>
      </c>
      <c r="F54" s="17">
        <v>1938704</v>
      </c>
      <c r="G54" s="17">
        <v>1948687</v>
      </c>
      <c r="H54" s="17">
        <v>1959543</v>
      </c>
      <c r="I54" s="17">
        <v>1969051</v>
      </c>
      <c r="J54" s="17">
        <v>1986531</v>
      </c>
      <c r="K54" s="17">
        <v>1999307</v>
      </c>
      <c r="L54" s="17">
        <v>2011049</v>
      </c>
      <c r="M54" s="17">
        <v>2028850</v>
      </c>
      <c r="N54" s="17">
        <v>2044733</v>
      </c>
      <c r="O54" s="17">
        <v>2065599</v>
      </c>
      <c r="P54" s="17">
        <v>2087960</v>
      </c>
      <c r="Q54" s="17">
        <v>2105708</v>
      </c>
      <c r="R54" s="17">
        <v>2119756</v>
      </c>
      <c r="S54" s="17">
        <v>2138742</v>
      </c>
      <c r="T54" s="17">
        <v>2159035</v>
      </c>
      <c r="U54" s="18">
        <v>739</v>
      </c>
      <c r="V54" s="18">
        <v>807</v>
      </c>
      <c r="W54" s="18">
        <v>890</v>
      </c>
      <c r="X54" s="18">
        <v>1109</v>
      </c>
      <c r="Y54" s="18">
        <v>1419</v>
      </c>
      <c r="Z54" s="18">
        <v>1925</v>
      </c>
      <c r="AA54" s="18">
        <v>2561</v>
      </c>
      <c r="AB54" s="18">
        <v>2703</v>
      </c>
      <c r="AC54" s="18">
        <v>2739</v>
      </c>
      <c r="AD54" s="18">
        <v>2994</v>
      </c>
      <c r="AE54" s="18">
        <v>2408</v>
      </c>
      <c r="AF54" s="18">
        <v>1585</v>
      </c>
      <c r="AG54" s="18">
        <v>1213</v>
      </c>
      <c r="AH54" s="18">
        <v>919</v>
      </c>
      <c r="AI54" s="18">
        <v>773</v>
      </c>
      <c r="AJ54" s="18">
        <v>585</v>
      </c>
      <c r="AK54" s="23">
        <v>3.8151131137156673</v>
      </c>
      <c r="AL54" s="23">
        <v>4.1625745859089376</v>
      </c>
      <c r="AM54" s="23">
        <v>4.567177797152647</v>
      </c>
      <c r="AN54" s="23">
        <v>5.6594828488070945</v>
      </c>
      <c r="AO54" s="23">
        <v>7.2065172512037519</v>
      </c>
      <c r="AP54" s="23">
        <v>9.6902590495693257</v>
      </c>
      <c r="AQ54" s="23">
        <v>12.809438470430003</v>
      </c>
      <c r="AR54" s="23">
        <v>13.440746595433527</v>
      </c>
      <c r="AS54" s="23">
        <v>13.500258767281958</v>
      </c>
      <c r="AT54" s="23">
        <v>14.642498556046192</v>
      </c>
      <c r="AU54" s="23">
        <v>11.657635388088396</v>
      </c>
      <c r="AV54" s="23">
        <v>7.5911415927508195</v>
      </c>
      <c r="AW54" s="23">
        <v>5.760532799419483</v>
      </c>
      <c r="AX54" s="23">
        <v>4.3354046409115012</v>
      </c>
      <c r="AY54" s="23">
        <v>3.6142741854791276</v>
      </c>
      <c r="AZ54" s="23">
        <v>2.7095438471354099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7</v>
      </c>
      <c r="BI54" s="20">
        <v>5</v>
      </c>
      <c r="BJ54" s="20">
        <v>62</v>
      </c>
      <c r="BK54" s="20">
        <v>110</v>
      </c>
      <c r="BL54" s="20">
        <v>94</v>
      </c>
      <c r="BM54" s="20">
        <v>60</v>
      </c>
      <c r="BN54" s="20">
        <v>25</v>
      </c>
      <c r="BO54" s="20">
        <v>2</v>
      </c>
      <c r="BP54" s="20">
        <v>6</v>
      </c>
      <c r="BQ54" s="20">
        <v>51</v>
      </c>
      <c r="BR54" s="20">
        <v>70</v>
      </c>
      <c r="BS54" s="20">
        <v>58</v>
      </c>
      <c r="BT54" s="20">
        <v>26</v>
      </c>
      <c r="BU54" s="20">
        <v>9</v>
      </c>
      <c r="BV54" s="20">
        <v>149931</v>
      </c>
      <c r="BW54" s="20">
        <v>204965</v>
      </c>
      <c r="BX54" s="20">
        <v>178858</v>
      </c>
      <c r="BY54" s="20">
        <v>186753</v>
      </c>
      <c r="BZ54" s="20">
        <v>141326</v>
      </c>
      <c r="CA54" s="20">
        <v>243883</v>
      </c>
      <c r="CB54" s="20">
        <v>152945</v>
      </c>
      <c r="CC54" s="20">
        <v>204072</v>
      </c>
      <c r="CD54" s="20">
        <v>177504</v>
      </c>
      <c r="CE54" s="20">
        <v>181211</v>
      </c>
      <c r="CF54" s="20">
        <v>139672</v>
      </c>
      <c r="CG54" s="20">
        <v>197915</v>
      </c>
      <c r="CH54" s="21">
        <v>11</v>
      </c>
      <c r="CI54" s="21">
        <v>113</v>
      </c>
      <c r="CJ54" s="21">
        <v>180</v>
      </c>
      <c r="CK54" s="21">
        <v>152</v>
      </c>
      <c r="CL54" s="21">
        <v>86</v>
      </c>
      <c r="CM54" s="21">
        <v>34</v>
      </c>
      <c r="CN54" s="21">
        <v>9</v>
      </c>
      <c r="CO54" s="21">
        <v>363</v>
      </c>
      <c r="CP54" s="21">
        <v>222</v>
      </c>
      <c r="CQ54" s="21">
        <v>0</v>
      </c>
      <c r="CR54" s="21">
        <v>302876</v>
      </c>
      <c r="CS54" s="21">
        <v>409037</v>
      </c>
      <c r="CT54" s="21">
        <v>356362</v>
      </c>
      <c r="CU54" s="21">
        <v>367964</v>
      </c>
      <c r="CV54" s="21">
        <v>280998</v>
      </c>
      <c r="CW54" s="21">
        <v>441798</v>
      </c>
      <c r="CX54" s="21">
        <v>1105716</v>
      </c>
      <c r="CY54" s="21">
        <v>1053319</v>
      </c>
      <c r="CZ54" s="19">
        <v>32</v>
      </c>
      <c r="DA54" t="s">
        <v>8025</v>
      </c>
      <c r="DB54" t="s">
        <v>8481</v>
      </c>
      <c r="DD54">
        <v>3.4462494268118204</v>
      </c>
      <c r="DE54">
        <v>2.0077488251956197</v>
      </c>
      <c r="DF54">
        <v>-1.4385006016162007</v>
      </c>
    </row>
    <row r="55" spans="1:112" x14ac:dyDescent="0.25">
      <c r="A55" t="s">
        <v>307</v>
      </c>
      <c r="B55" t="s">
        <v>3189</v>
      </c>
      <c r="E55" s="17">
        <v>590793</v>
      </c>
      <c r="F55" s="17">
        <v>593064</v>
      </c>
      <c r="G55" s="17">
        <v>595509</v>
      </c>
      <c r="H55" s="17">
        <v>598836</v>
      </c>
      <c r="I55" s="17">
        <v>603488</v>
      </c>
      <c r="J55" s="17">
        <v>608429</v>
      </c>
      <c r="K55" s="17">
        <v>615188</v>
      </c>
      <c r="L55" s="17">
        <v>621736</v>
      </c>
      <c r="M55" s="17">
        <v>628384</v>
      </c>
      <c r="N55" s="17">
        <v>633691</v>
      </c>
      <c r="O55" s="17">
        <v>639753</v>
      </c>
      <c r="P55" s="17">
        <v>644494</v>
      </c>
      <c r="Q55" s="17">
        <v>649148</v>
      </c>
      <c r="R55" s="17">
        <v>653832</v>
      </c>
      <c r="S55" s="17">
        <v>659564</v>
      </c>
      <c r="T55" s="17">
        <v>665817</v>
      </c>
      <c r="U55" s="18">
        <v>302</v>
      </c>
      <c r="V55" s="18">
        <v>339</v>
      </c>
      <c r="W55" s="18">
        <v>365</v>
      </c>
      <c r="X55" s="18">
        <v>485</v>
      </c>
      <c r="Y55" s="18">
        <v>557</v>
      </c>
      <c r="Z55" s="18">
        <v>684</v>
      </c>
      <c r="AA55" s="18">
        <v>808</v>
      </c>
      <c r="AB55" s="18">
        <v>1082</v>
      </c>
      <c r="AC55" s="18">
        <v>873</v>
      </c>
      <c r="AD55" s="18">
        <v>1007</v>
      </c>
      <c r="AE55" s="18">
        <v>741</v>
      </c>
      <c r="AF55" s="18">
        <v>545</v>
      </c>
      <c r="AG55" s="18">
        <v>394</v>
      </c>
      <c r="AH55" s="18">
        <v>308</v>
      </c>
      <c r="AI55" s="18">
        <v>251</v>
      </c>
      <c r="AJ55" s="18">
        <v>211</v>
      </c>
      <c r="AK55" s="23">
        <v>5.1117734976548475</v>
      </c>
      <c r="AL55" s="23">
        <v>5.7160778600623203</v>
      </c>
      <c r="AM55" s="23">
        <v>6.1292104737291959</v>
      </c>
      <c r="AN55" s="23">
        <v>8.0990454815675754</v>
      </c>
      <c r="AO55" s="23">
        <v>9.2296781377591604</v>
      </c>
      <c r="AP55" s="23">
        <v>11.242067685794069</v>
      </c>
      <c r="AQ55" s="23">
        <v>13.13419637574205</v>
      </c>
      <c r="AR55" s="23">
        <v>17.402884825713809</v>
      </c>
      <c r="AS55" s="23">
        <v>13.892778937719612</v>
      </c>
      <c r="AT55" s="23">
        <v>15.891025752298832</v>
      </c>
      <c r="AU55" s="23">
        <v>11.582595157818721</v>
      </c>
      <c r="AV55" s="23">
        <v>8.4562462955434814</v>
      </c>
      <c r="AW55" s="23">
        <v>6.0694941677398679</v>
      </c>
      <c r="AX55" s="23">
        <v>4.7106902078821467</v>
      </c>
      <c r="AY55" s="23">
        <v>3.8055442686380703</v>
      </c>
      <c r="AZ55" s="23">
        <v>3.1690389401291945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4</v>
      </c>
      <c r="BJ55" s="20">
        <v>17</v>
      </c>
      <c r="BK55" s="20">
        <v>35</v>
      </c>
      <c r="BL55" s="20">
        <v>40</v>
      </c>
      <c r="BM55" s="20">
        <v>22</v>
      </c>
      <c r="BN55" s="20">
        <v>13</v>
      </c>
      <c r="BO55" s="20">
        <v>1</v>
      </c>
      <c r="BP55" s="20">
        <v>0</v>
      </c>
      <c r="BQ55" s="20">
        <v>16</v>
      </c>
      <c r="BR55" s="20">
        <v>27</v>
      </c>
      <c r="BS55" s="20">
        <v>26</v>
      </c>
      <c r="BT55" s="20">
        <v>9</v>
      </c>
      <c r="BU55" s="20">
        <v>1</v>
      </c>
      <c r="BV55" s="20">
        <v>27941</v>
      </c>
      <c r="BW55" s="20">
        <v>46479</v>
      </c>
      <c r="BX55" s="20">
        <v>54652</v>
      </c>
      <c r="BY55" s="20">
        <v>62466</v>
      </c>
      <c r="BZ55" s="20">
        <v>52790</v>
      </c>
      <c r="CA55" s="20">
        <v>103947</v>
      </c>
      <c r="CB55" s="20">
        <v>29666</v>
      </c>
      <c r="CC55" s="20">
        <v>44628</v>
      </c>
      <c r="CD55" s="20">
        <v>50349</v>
      </c>
      <c r="CE55" s="20">
        <v>60445</v>
      </c>
      <c r="CF55" s="20">
        <v>49500</v>
      </c>
      <c r="CG55" s="20">
        <v>82954</v>
      </c>
      <c r="CH55" s="21">
        <v>4</v>
      </c>
      <c r="CI55" s="21">
        <v>33</v>
      </c>
      <c r="CJ55" s="21">
        <v>62</v>
      </c>
      <c r="CK55" s="21">
        <v>66</v>
      </c>
      <c r="CL55" s="21">
        <v>31</v>
      </c>
      <c r="CM55" s="21">
        <v>14</v>
      </c>
      <c r="CN55" s="21">
        <v>1</v>
      </c>
      <c r="CO55" s="21">
        <v>131</v>
      </c>
      <c r="CP55" s="21">
        <v>80</v>
      </c>
      <c r="CQ55" s="21">
        <v>0</v>
      </c>
      <c r="CR55" s="21">
        <v>57607</v>
      </c>
      <c r="CS55" s="21">
        <v>91107</v>
      </c>
      <c r="CT55" s="21">
        <v>105001</v>
      </c>
      <c r="CU55" s="21">
        <v>122911</v>
      </c>
      <c r="CV55" s="21">
        <v>102290</v>
      </c>
      <c r="CW55" s="21">
        <v>186901</v>
      </c>
      <c r="CX55" s="21">
        <v>348275</v>
      </c>
      <c r="CY55" s="21">
        <v>317542</v>
      </c>
      <c r="CZ55" s="19">
        <v>23</v>
      </c>
      <c r="DA55" t="s">
        <v>8016</v>
      </c>
      <c r="DB55" t="s">
        <v>9</v>
      </c>
      <c r="DD55">
        <v>4.1254385246676026</v>
      </c>
      <c r="DE55">
        <v>2.297035388701457</v>
      </c>
      <c r="DF55">
        <v>-1.8284031359661457</v>
      </c>
    </row>
    <row r="56" spans="1:112" x14ac:dyDescent="0.25">
      <c r="A56" t="s">
        <v>3367</v>
      </c>
      <c r="B56" t="s">
        <v>3348</v>
      </c>
      <c r="E56" s="17">
        <v>1575769</v>
      </c>
      <c r="F56" s="17">
        <v>1587015</v>
      </c>
      <c r="G56" s="17">
        <v>1600652</v>
      </c>
      <c r="H56" s="17">
        <v>1613564</v>
      </c>
      <c r="I56" s="17">
        <v>1631105</v>
      </c>
      <c r="J56" s="17">
        <v>1655432</v>
      </c>
      <c r="K56" s="17">
        <v>1667825</v>
      </c>
      <c r="L56" s="17">
        <v>1679738</v>
      </c>
      <c r="M56" s="17">
        <v>1691523</v>
      </c>
      <c r="N56" s="17">
        <v>1700781</v>
      </c>
      <c r="O56" s="17">
        <v>1712813</v>
      </c>
      <c r="P56" s="17">
        <v>1725341</v>
      </c>
      <c r="Q56" s="17">
        <v>1735178</v>
      </c>
      <c r="R56" s="17">
        <v>1742808</v>
      </c>
      <c r="S56" s="17">
        <v>1751734</v>
      </c>
      <c r="T56" s="17">
        <v>1764818</v>
      </c>
      <c r="U56" s="18">
        <v>836</v>
      </c>
      <c r="V56" s="18">
        <v>1089</v>
      </c>
      <c r="W56" s="18">
        <v>1071</v>
      </c>
      <c r="X56" s="18">
        <v>1177</v>
      </c>
      <c r="Y56" s="18">
        <v>1342</v>
      </c>
      <c r="Z56" s="18">
        <v>1555</v>
      </c>
      <c r="AA56" s="18">
        <v>2191</v>
      </c>
      <c r="AB56" s="18">
        <v>2240</v>
      </c>
      <c r="AC56" s="18">
        <v>2604</v>
      </c>
      <c r="AD56" s="18">
        <v>2702</v>
      </c>
      <c r="AE56" s="18">
        <v>2301</v>
      </c>
      <c r="AF56" s="18">
        <v>1663</v>
      </c>
      <c r="AG56" s="18">
        <v>1360</v>
      </c>
      <c r="AH56" s="18">
        <v>979</v>
      </c>
      <c r="AI56" s="18">
        <v>822</v>
      </c>
      <c r="AJ56" s="18">
        <v>586</v>
      </c>
      <c r="AK56" s="23">
        <v>5.3053461516250158</v>
      </c>
      <c r="AL56" s="23">
        <v>6.8619389230725609</v>
      </c>
      <c r="AM56" s="23">
        <v>6.6910234079612554</v>
      </c>
      <c r="AN56" s="23">
        <v>7.2944116254452878</v>
      </c>
      <c r="AO56" s="23">
        <v>8.2275512612615387</v>
      </c>
      <c r="AP56" s="23">
        <v>9.3933184812181967</v>
      </c>
      <c r="AQ56" s="23">
        <v>13.136869875436572</v>
      </c>
      <c r="AR56" s="23">
        <v>13.335413022745213</v>
      </c>
      <c r="AS56" s="23">
        <v>15.394410835678853</v>
      </c>
      <c r="AT56" s="23">
        <v>15.886819055480982</v>
      </c>
      <c r="AU56" s="23">
        <v>13.434040960688645</v>
      </c>
      <c r="AV56" s="23">
        <v>9.6386743258289229</v>
      </c>
      <c r="AW56" s="23">
        <v>7.8378126048163352</v>
      </c>
      <c r="AX56" s="23">
        <v>5.6173715062129626</v>
      </c>
      <c r="AY56" s="23">
        <v>4.6924932666717662</v>
      </c>
      <c r="AZ56" s="23">
        <v>3.3204557070474121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6</v>
      </c>
      <c r="BI56" s="20">
        <v>1</v>
      </c>
      <c r="BJ56" s="20">
        <v>61</v>
      </c>
      <c r="BK56" s="20">
        <v>124</v>
      </c>
      <c r="BL56" s="20">
        <v>110</v>
      </c>
      <c r="BM56" s="20">
        <v>43</v>
      </c>
      <c r="BN56" s="20">
        <v>18</v>
      </c>
      <c r="BO56" s="20">
        <v>4</v>
      </c>
      <c r="BP56" s="20">
        <v>1</v>
      </c>
      <c r="BQ56" s="20">
        <v>48</v>
      </c>
      <c r="BR56" s="20">
        <v>77</v>
      </c>
      <c r="BS56" s="20">
        <v>59</v>
      </c>
      <c r="BT56" s="20">
        <v>29</v>
      </c>
      <c r="BU56" s="20">
        <v>5</v>
      </c>
      <c r="BV56" s="20">
        <v>116039</v>
      </c>
      <c r="BW56" s="20">
        <v>158462</v>
      </c>
      <c r="BX56" s="20">
        <v>146452</v>
      </c>
      <c r="BY56" s="20">
        <v>155345</v>
      </c>
      <c r="BZ56" s="20">
        <v>125502</v>
      </c>
      <c r="CA56" s="20">
        <v>203375</v>
      </c>
      <c r="CB56" s="20">
        <v>116795</v>
      </c>
      <c r="CC56" s="20">
        <v>154243</v>
      </c>
      <c r="CD56" s="20">
        <v>146945</v>
      </c>
      <c r="CE56" s="20">
        <v>153883</v>
      </c>
      <c r="CF56" s="20">
        <v>123406</v>
      </c>
      <c r="CG56" s="20">
        <v>164371</v>
      </c>
      <c r="CH56" s="21">
        <v>2</v>
      </c>
      <c r="CI56" s="21">
        <v>109</v>
      </c>
      <c r="CJ56" s="21">
        <v>201</v>
      </c>
      <c r="CK56" s="21">
        <v>169</v>
      </c>
      <c r="CL56" s="21">
        <v>72</v>
      </c>
      <c r="CM56" s="21">
        <v>23</v>
      </c>
      <c r="CN56" s="21">
        <v>10</v>
      </c>
      <c r="CO56" s="21">
        <v>363</v>
      </c>
      <c r="CP56" s="21">
        <v>223</v>
      </c>
      <c r="CQ56" s="21">
        <v>0</v>
      </c>
      <c r="CR56" s="21">
        <v>232834</v>
      </c>
      <c r="CS56" s="21">
        <v>312705</v>
      </c>
      <c r="CT56" s="21">
        <v>293397</v>
      </c>
      <c r="CU56" s="21">
        <v>309228</v>
      </c>
      <c r="CV56" s="21">
        <v>248908</v>
      </c>
      <c r="CW56" s="21">
        <v>367746</v>
      </c>
      <c r="CX56" s="21">
        <v>905175</v>
      </c>
      <c r="CY56" s="21">
        <v>859643</v>
      </c>
      <c r="CZ56" s="19">
        <v>20</v>
      </c>
      <c r="DA56" t="s">
        <v>8013</v>
      </c>
      <c r="DB56" t="s">
        <v>9</v>
      </c>
      <c r="DD56">
        <v>4.2226831370696907</v>
      </c>
      <c r="DE56">
        <v>2.4636120087275941</v>
      </c>
      <c r="DF56">
        <v>-1.7590711283420966</v>
      </c>
    </row>
    <row r="57" spans="1:112" x14ac:dyDescent="0.25">
      <c r="A57" t="s">
        <v>76</v>
      </c>
      <c r="B57" t="s">
        <v>3197</v>
      </c>
      <c r="E57" s="17">
        <v>419935</v>
      </c>
      <c r="F57" s="17">
        <v>423154</v>
      </c>
      <c r="G57" s="17">
        <v>425486</v>
      </c>
      <c r="H57" s="17">
        <v>428393</v>
      </c>
      <c r="I57" s="17">
        <v>430016</v>
      </c>
      <c r="J57" s="17">
        <v>432622</v>
      </c>
      <c r="K57" s="17">
        <v>436272</v>
      </c>
      <c r="L57" s="17">
        <v>440083</v>
      </c>
      <c r="M57" s="17">
        <v>443563</v>
      </c>
      <c r="N57" s="17">
        <v>446090</v>
      </c>
      <c r="O57" s="17">
        <v>448901</v>
      </c>
      <c r="P57" s="17">
        <v>451905</v>
      </c>
      <c r="Q57" s="17">
        <v>454464</v>
      </c>
      <c r="R57" s="17">
        <v>457206</v>
      </c>
      <c r="S57" s="17">
        <v>460490</v>
      </c>
      <c r="T57" s="17">
        <v>463334</v>
      </c>
      <c r="U57" s="18">
        <v>217</v>
      </c>
      <c r="V57" s="18">
        <v>218</v>
      </c>
      <c r="W57" s="18">
        <v>232</v>
      </c>
      <c r="X57" s="18">
        <v>305</v>
      </c>
      <c r="Y57" s="18">
        <v>396</v>
      </c>
      <c r="Z57" s="18">
        <v>495</v>
      </c>
      <c r="AA57" s="18">
        <v>788</v>
      </c>
      <c r="AB57" s="18">
        <v>727</v>
      </c>
      <c r="AC57" s="18">
        <v>782</v>
      </c>
      <c r="AD57" s="18">
        <v>930</v>
      </c>
      <c r="AE57" s="18">
        <v>755</v>
      </c>
      <c r="AF57" s="18">
        <v>471</v>
      </c>
      <c r="AG57" s="18">
        <v>348</v>
      </c>
      <c r="AH57" s="18">
        <v>293</v>
      </c>
      <c r="AI57" s="18">
        <v>212</v>
      </c>
      <c r="AJ57" s="18">
        <v>154</v>
      </c>
      <c r="AK57" s="23">
        <v>5.1674663936085343</v>
      </c>
      <c r="AL57" s="23">
        <v>5.1517887104931059</v>
      </c>
      <c r="AM57" s="23">
        <v>5.4525883342812689</v>
      </c>
      <c r="AN57" s="23">
        <v>7.1196308062923528</v>
      </c>
      <c r="AO57" s="23">
        <v>9.208959666617055</v>
      </c>
      <c r="AP57" s="23">
        <v>11.441859174984167</v>
      </c>
      <c r="AQ57" s="23">
        <v>18.062126379873106</v>
      </c>
      <c r="AR57" s="23">
        <v>16.519611073365706</v>
      </c>
      <c r="AS57" s="23">
        <v>17.629964627347185</v>
      </c>
      <c r="AT57" s="23">
        <v>20.847810979847115</v>
      </c>
      <c r="AU57" s="23">
        <v>16.818853154704488</v>
      </c>
      <c r="AV57" s="23">
        <v>10.422544561356922</v>
      </c>
      <c r="AW57" s="23">
        <v>7.6573722010984371</v>
      </c>
      <c r="AX57" s="23">
        <v>6.4084898273425983</v>
      </c>
      <c r="AY57" s="23">
        <v>4.6037916132815049</v>
      </c>
      <c r="AZ57" s="23">
        <v>3.3237362248399642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1</v>
      </c>
      <c r="BI57" s="20">
        <v>0</v>
      </c>
      <c r="BJ57" s="20">
        <v>10</v>
      </c>
      <c r="BK57" s="20">
        <v>30</v>
      </c>
      <c r="BL57" s="20">
        <v>33</v>
      </c>
      <c r="BM57" s="20">
        <v>12</v>
      </c>
      <c r="BN57" s="20">
        <v>5</v>
      </c>
      <c r="BO57" s="20">
        <v>0</v>
      </c>
      <c r="BP57" s="20">
        <v>1</v>
      </c>
      <c r="BQ57" s="20">
        <v>15</v>
      </c>
      <c r="BR57" s="20">
        <v>16</v>
      </c>
      <c r="BS57" s="20">
        <v>19</v>
      </c>
      <c r="BT57" s="20">
        <v>9</v>
      </c>
      <c r="BU57" s="20">
        <v>3</v>
      </c>
      <c r="BV57" s="20">
        <v>21535</v>
      </c>
      <c r="BW57" s="20">
        <v>32376</v>
      </c>
      <c r="BX57" s="20">
        <v>35736</v>
      </c>
      <c r="BY57" s="20">
        <v>43279</v>
      </c>
      <c r="BZ57" s="20">
        <v>37488</v>
      </c>
      <c r="CA57" s="20">
        <v>67179</v>
      </c>
      <c r="CB57" s="20">
        <v>23087</v>
      </c>
      <c r="CC57" s="20">
        <v>31675</v>
      </c>
      <c r="CD57" s="20">
        <v>34217</v>
      </c>
      <c r="CE57" s="20">
        <v>42263</v>
      </c>
      <c r="CF57" s="20">
        <v>36485</v>
      </c>
      <c r="CG57" s="20">
        <v>58014</v>
      </c>
      <c r="CH57" s="21">
        <v>1</v>
      </c>
      <c r="CI57" s="21">
        <v>25</v>
      </c>
      <c r="CJ57" s="21">
        <v>46</v>
      </c>
      <c r="CK57" s="21">
        <v>52</v>
      </c>
      <c r="CL57" s="21">
        <v>21</v>
      </c>
      <c r="CM57" s="21">
        <v>8</v>
      </c>
      <c r="CN57" s="21">
        <v>1</v>
      </c>
      <c r="CO57" s="21">
        <v>91</v>
      </c>
      <c r="CP57" s="21">
        <v>63</v>
      </c>
      <c r="CQ57" s="21">
        <v>0</v>
      </c>
      <c r="CR57" s="21">
        <v>44622</v>
      </c>
      <c r="CS57" s="21">
        <v>64051</v>
      </c>
      <c r="CT57" s="21">
        <v>69953</v>
      </c>
      <c r="CU57" s="21">
        <v>85542</v>
      </c>
      <c r="CV57" s="21">
        <v>73973</v>
      </c>
      <c r="CW57" s="21">
        <v>125193</v>
      </c>
      <c r="CX57" s="21">
        <v>237593</v>
      </c>
      <c r="CY57" s="21">
        <v>225741</v>
      </c>
      <c r="CZ57" s="19">
        <v>19</v>
      </c>
      <c r="DA57" t="s">
        <v>8012</v>
      </c>
      <c r="DB57" t="s">
        <v>9</v>
      </c>
      <c r="DD57">
        <v>4.0311684629730529</v>
      </c>
      <c r="DE57">
        <v>2.6515932708455217</v>
      </c>
      <c r="DF57">
        <v>-1.3795751921275312</v>
      </c>
    </row>
    <row r="58" spans="1:112" x14ac:dyDescent="0.25"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DD58" t="e">
        <v>#DIV/0!</v>
      </c>
      <c r="DE58" t="e">
        <v>#DIV/0!</v>
      </c>
      <c r="DF58" t="e">
        <v>#DIV/0!</v>
      </c>
    </row>
    <row r="59" spans="1:112" x14ac:dyDescent="0.25">
      <c r="A59" s="22" t="s">
        <v>7976</v>
      </c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DD59" t="e">
        <v>#DIV/0!</v>
      </c>
      <c r="DE59" t="e">
        <v>#DIV/0!</v>
      </c>
      <c r="DF59" t="e">
        <v>#DIV/0!</v>
      </c>
    </row>
    <row r="60" spans="1:112" x14ac:dyDescent="0.25">
      <c r="A60" t="s">
        <v>317</v>
      </c>
      <c r="B60" t="s">
        <v>3188</v>
      </c>
      <c r="C60" t="s">
        <v>307</v>
      </c>
      <c r="D60" t="s">
        <v>278</v>
      </c>
      <c r="E60" s="17">
        <v>46608</v>
      </c>
      <c r="F60" s="17">
        <v>46925</v>
      </c>
      <c r="G60" s="17">
        <v>47295</v>
      </c>
      <c r="H60" s="17">
        <v>47315</v>
      </c>
      <c r="I60" s="17">
        <v>47487</v>
      </c>
      <c r="J60" s="17">
        <v>47512</v>
      </c>
      <c r="K60" s="17">
        <v>48073</v>
      </c>
      <c r="L60" s="17">
        <v>48363</v>
      </c>
      <c r="M60" s="17">
        <v>48670</v>
      </c>
      <c r="N60" s="17">
        <v>48992</v>
      </c>
      <c r="O60" s="17">
        <v>49163</v>
      </c>
      <c r="P60" s="17">
        <v>49202</v>
      </c>
      <c r="Q60" s="17">
        <v>49588</v>
      </c>
      <c r="R60" s="17">
        <v>49988</v>
      </c>
      <c r="S60" s="17">
        <v>50495</v>
      </c>
      <c r="T60" s="17">
        <v>50621</v>
      </c>
      <c r="U60" s="18">
        <v>32</v>
      </c>
      <c r="V60" s="18">
        <v>35</v>
      </c>
      <c r="W60" s="18">
        <v>35</v>
      </c>
      <c r="X60" s="18">
        <v>61</v>
      </c>
      <c r="Y60" s="18">
        <v>51</v>
      </c>
      <c r="Z60" s="18">
        <v>60</v>
      </c>
      <c r="AA60" s="18">
        <v>68</v>
      </c>
      <c r="AB60" s="18">
        <v>89</v>
      </c>
      <c r="AC60" s="18">
        <v>81</v>
      </c>
      <c r="AD60" s="18">
        <v>84</v>
      </c>
      <c r="AE60" s="18">
        <v>63</v>
      </c>
      <c r="AF60" s="18">
        <v>42</v>
      </c>
      <c r="AG60" s="18">
        <v>16</v>
      </c>
      <c r="AH60" s="18">
        <v>21</v>
      </c>
      <c r="AI60" s="18">
        <v>22</v>
      </c>
      <c r="AJ60" s="18">
        <v>20</v>
      </c>
      <c r="AK60" s="23">
        <v>6.8657741160315826</v>
      </c>
      <c r="AL60" s="23">
        <v>7.4587107085775166</v>
      </c>
      <c r="AM60" s="23">
        <v>7.4003594460302358</v>
      </c>
      <c r="AN60" s="23">
        <v>12.892317446898446</v>
      </c>
      <c r="AO60" s="23">
        <v>10.739781413860635</v>
      </c>
      <c r="AP60" s="23">
        <v>12.628388617612393</v>
      </c>
      <c r="AQ60" s="23">
        <v>14.145154244586358</v>
      </c>
      <c r="AR60" s="23">
        <v>18.402497777226394</v>
      </c>
      <c r="AS60" s="23">
        <v>16.642695705773576</v>
      </c>
      <c r="AT60" s="23">
        <v>17.145656433703461</v>
      </c>
      <c r="AU60" s="23">
        <v>12.814514980778227</v>
      </c>
      <c r="AV60" s="23">
        <v>8.5362383642941335</v>
      </c>
      <c r="AW60" s="23">
        <v>3.2265870775187548</v>
      </c>
      <c r="AX60" s="23">
        <v>4.2010082419780748</v>
      </c>
      <c r="AY60" s="23">
        <v>4.3568670165362908</v>
      </c>
      <c r="AZ60" s="23">
        <v>3.9509294561545603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4</v>
      </c>
      <c r="BK60" s="20">
        <v>3</v>
      </c>
      <c r="BL60" s="20">
        <v>3</v>
      </c>
      <c r="BM60" s="20">
        <v>4</v>
      </c>
      <c r="BN60" s="20">
        <v>0</v>
      </c>
      <c r="BO60" s="20">
        <v>0</v>
      </c>
      <c r="BP60" s="20">
        <v>0</v>
      </c>
      <c r="BQ60" s="20">
        <v>0</v>
      </c>
      <c r="BR60" s="20">
        <v>2</v>
      </c>
      <c r="BS60" s="20">
        <v>3</v>
      </c>
      <c r="BT60" s="20">
        <v>1</v>
      </c>
      <c r="BU60" s="20">
        <v>0</v>
      </c>
      <c r="BV60" s="20">
        <v>2003</v>
      </c>
      <c r="BW60" s="20">
        <v>3469</v>
      </c>
      <c r="BX60" s="20">
        <v>4304</v>
      </c>
      <c r="BY60" s="20">
        <v>4585</v>
      </c>
      <c r="BZ60" s="20">
        <v>3970</v>
      </c>
      <c r="CA60" s="20">
        <v>8243</v>
      </c>
      <c r="CB60" s="20">
        <v>2209</v>
      </c>
      <c r="CC60" s="20">
        <v>3206</v>
      </c>
      <c r="CD60" s="20">
        <v>3881</v>
      </c>
      <c r="CE60" s="20">
        <v>4609</v>
      </c>
      <c r="CF60" s="20">
        <v>3683</v>
      </c>
      <c r="CG60" s="20">
        <v>6459</v>
      </c>
      <c r="CH60" s="21">
        <v>0</v>
      </c>
      <c r="CI60" s="21">
        <v>4</v>
      </c>
      <c r="CJ60" s="21">
        <v>5</v>
      </c>
      <c r="CK60" s="21">
        <v>6</v>
      </c>
      <c r="CL60" s="21">
        <v>5</v>
      </c>
      <c r="CM60" s="21">
        <v>0</v>
      </c>
      <c r="CN60" s="21">
        <v>0</v>
      </c>
      <c r="CO60" s="21">
        <v>14</v>
      </c>
      <c r="CP60" s="21">
        <v>6</v>
      </c>
      <c r="CQ60" s="21">
        <v>0</v>
      </c>
      <c r="CR60" s="21">
        <v>4212</v>
      </c>
      <c r="CS60" s="21">
        <v>6675</v>
      </c>
      <c r="CT60" s="21">
        <v>8185</v>
      </c>
      <c r="CU60" s="21">
        <v>9194</v>
      </c>
      <c r="CV60" s="21">
        <v>7653</v>
      </c>
      <c r="CW60" s="21">
        <v>14702</v>
      </c>
      <c r="CX60" s="21">
        <v>26574</v>
      </c>
      <c r="CY60" s="21">
        <v>24047</v>
      </c>
      <c r="CZ60" s="19">
        <v>110</v>
      </c>
      <c r="DA60" t="s">
        <v>8088</v>
      </c>
      <c r="DB60" t="s">
        <v>9</v>
      </c>
      <c r="DD60">
        <v>5.8219320497359339</v>
      </c>
      <c r="DE60">
        <v>2.2578460149017836</v>
      </c>
      <c r="DF60">
        <v>-3.5640860348341503</v>
      </c>
      <c r="DH60">
        <v>28</v>
      </c>
    </row>
    <row r="61" spans="1:112" x14ac:dyDescent="0.25">
      <c r="A61" t="s">
        <v>431</v>
      </c>
      <c r="B61" t="s">
        <v>2990</v>
      </c>
      <c r="C61" t="s">
        <v>425</v>
      </c>
      <c r="D61" t="s">
        <v>199</v>
      </c>
      <c r="E61" s="17">
        <v>73568</v>
      </c>
      <c r="F61" s="17">
        <v>73666</v>
      </c>
      <c r="G61" s="17">
        <v>73944</v>
      </c>
      <c r="H61" s="17">
        <v>74581</v>
      </c>
      <c r="I61" s="17">
        <v>75051</v>
      </c>
      <c r="J61" s="17">
        <v>75411</v>
      </c>
      <c r="K61" s="17">
        <v>75829</v>
      </c>
      <c r="L61" s="17">
        <v>76397</v>
      </c>
      <c r="M61" s="17">
        <v>76807</v>
      </c>
      <c r="N61" s="17">
        <v>77266</v>
      </c>
      <c r="O61" s="17">
        <v>77423</v>
      </c>
      <c r="P61" s="17">
        <v>77738</v>
      </c>
      <c r="Q61" s="17">
        <v>77770</v>
      </c>
      <c r="R61" s="17">
        <v>77863</v>
      </c>
      <c r="S61" s="17">
        <v>78224</v>
      </c>
      <c r="T61" s="17">
        <v>78538</v>
      </c>
      <c r="U61" s="18">
        <v>17</v>
      </c>
      <c r="V61" s="18">
        <v>22</v>
      </c>
      <c r="W61" s="18">
        <v>27</v>
      </c>
      <c r="X61" s="18">
        <v>42</v>
      </c>
      <c r="Y61" s="18">
        <v>50</v>
      </c>
      <c r="Z61" s="18">
        <v>71</v>
      </c>
      <c r="AA61" s="18">
        <v>110</v>
      </c>
      <c r="AB61" s="18">
        <v>154</v>
      </c>
      <c r="AC61" s="18">
        <v>128</v>
      </c>
      <c r="AD61" s="18">
        <v>106</v>
      </c>
      <c r="AE61" s="18">
        <v>85</v>
      </c>
      <c r="AF61" s="18">
        <v>81</v>
      </c>
      <c r="AG61" s="18">
        <v>90</v>
      </c>
      <c r="AH61" s="18">
        <v>42</v>
      </c>
      <c r="AI61" s="18">
        <v>37</v>
      </c>
      <c r="AJ61" s="18">
        <v>31</v>
      </c>
      <c r="AK61" s="23">
        <v>2.3107872988255767</v>
      </c>
      <c r="AL61" s="23">
        <v>2.9864523660847606</v>
      </c>
      <c r="AM61" s="23">
        <v>3.6514118792599803</v>
      </c>
      <c r="AN61" s="23">
        <v>5.6314610959895948</v>
      </c>
      <c r="AO61" s="23">
        <v>6.6621364139052108</v>
      </c>
      <c r="AP61" s="23">
        <v>9.4150720717136753</v>
      </c>
      <c r="AQ61" s="23">
        <v>14.506323438262406</v>
      </c>
      <c r="AR61" s="23">
        <v>20.157859601816824</v>
      </c>
      <c r="AS61" s="23">
        <v>16.665147707891208</v>
      </c>
      <c r="AT61" s="23">
        <v>13.718841405016436</v>
      </c>
      <c r="AU61" s="23">
        <v>10.978649755240692</v>
      </c>
      <c r="AV61" s="23">
        <v>10.41961460289691</v>
      </c>
      <c r="AW61" s="23">
        <v>11.572585830011572</v>
      </c>
      <c r="AX61" s="23">
        <v>5.3940896189460981</v>
      </c>
      <c r="AY61" s="23">
        <v>4.7300061362241772</v>
      </c>
      <c r="AZ61" s="23">
        <v>3.9471338715016935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1</v>
      </c>
      <c r="BJ61" s="20">
        <v>1</v>
      </c>
      <c r="BK61" s="20">
        <v>8</v>
      </c>
      <c r="BL61" s="20">
        <v>4</v>
      </c>
      <c r="BM61" s="20">
        <v>2</v>
      </c>
      <c r="BN61" s="20">
        <v>1</v>
      </c>
      <c r="BO61" s="20">
        <v>0</v>
      </c>
      <c r="BP61" s="20">
        <v>0</v>
      </c>
      <c r="BQ61" s="20">
        <v>5</v>
      </c>
      <c r="BR61" s="20">
        <v>2</v>
      </c>
      <c r="BS61" s="20">
        <v>3</v>
      </c>
      <c r="BT61" s="20">
        <v>3</v>
      </c>
      <c r="BU61" s="20">
        <v>1</v>
      </c>
      <c r="BV61" s="20">
        <v>3254</v>
      </c>
      <c r="BW61" s="20">
        <v>4892</v>
      </c>
      <c r="BX61" s="20">
        <v>5546</v>
      </c>
      <c r="BY61" s="20">
        <v>7650</v>
      </c>
      <c r="BZ61" s="20">
        <v>6841</v>
      </c>
      <c r="CA61" s="20">
        <v>12009</v>
      </c>
      <c r="CB61" s="20">
        <v>3703</v>
      </c>
      <c r="CC61" s="20">
        <v>4926</v>
      </c>
      <c r="CD61" s="20">
        <v>5208</v>
      </c>
      <c r="CE61" s="20">
        <v>7397</v>
      </c>
      <c r="CF61" s="20">
        <v>6633</v>
      </c>
      <c r="CG61" s="20">
        <v>10479</v>
      </c>
      <c r="CH61" s="21">
        <v>1</v>
      </c>
      <c r="CI61" s="21">
        <v>6</v>
      </c>
      <c r="CJ61" s="21">
        <v>10</v>
      </c>
      <c r="CK61" s="21">
        <v>7</v>
      </c>
      <c r="CL61" s="21">
        <v>5</v>
      </c>
      <c r="CM61" s="21">
        <v>2</v>
      </c>
      <c r="CN61" s="21">
        <v>0</v>
      </c>
      <c r="CO61" s="21">
        <v>17</v>
      </c>
      <c r="CP61" s="21">
        <v>14</v>
      </c>
      <c r="CQ61" s="21">
        <v>0</v>
      </c>
      <c r="CR61" s="21">
        <v>6957</v>
      </c>
      <c r="CS61" s="21">
        <v>9818</v>
      </c>
      <c r="CT61" s="21">
        <v>10754</v>
      </c>
      <c r="CU61" s="21">
        <v>15047</v>
      </c>
      <c r="CV61" s="21">
        <v>13474</v>
      </c>
      <c r="CW61" s="21">
        <v>22488</v>
      </c>
      <c r="CX61" s="21">
        <v>40192</v>
      </c>
      <c r="CY61" s="21">
        <v>38346</v>
      </c>
      <c r="CZ61" s="19">
        <v>111</v>
      </c>
      <c r="DA61" t="s">
        <v>8089</v>
      </c>
      <c r="DB61" t="s">
        <v>9</v>
      </c>
      <c r="DD61">
        <v>4.4333176863297341</v>
      </c>
      <c r="DE61">
        <v>3.4832802547770703</v>
      </c>
      <c r="DF61">
        <v>-0.95003743155266385</v>
      </c>
      <c r="DH61">
        <v>320</v>
      </c>
    </row>
    <row r="62" spans="1:112" x14ac:dyDescent="0.25">
      <c r="A62" t="s">
        <v>764</v>
      </c>
      <c r="B62" t="s">
        <v>2997</v>
      </c>
      <c r="C62" t="s">
        <v>754</v>
      </c>
      <c r="D62" t="s">
        <v>150</v>
      </c>
      <c r="E62" s="17">
        <v>90900</v>
      </c>
      <c r="F62" s="17">
        <v>91171</v>
      </c>
      <c r="G62" s="17">
        <v>91783</v>
      </c>
      <c r="H62" s="17">
        <v>92452</v>
      </c>
      <c r="I62" s="17">
        <v>93044</v>
      </c>
      <c r="J62" s="17">
        <v>93772</v>
      </c>
      <c r="K62" s="17">
        <v>94625</v>
      </c>
      <c r="L62" s="17">
        <v>95065</v>
      </c>
      <c r="M62" s="17">
        <v>95890</v>
      </c>
      <c r="N62" s="17">
        <v>96618</v>
      </c>
      <c r="O62" s="17">
        <v>97318</v>
      </c>
      <c r="P62" s="17">
        <v>97921</v>
      </c>
      <c r="Q62" s="17">
        <v>98407</v>
      </c>
      <c r="R62" s="17">
        <v>99293</v>
      </c>
      <c r="S62" s="17">
        <v>99900</v>
      </c>
      <c r="T62" s="17">
        <v>100222</v>
      </c>
      <c r="U62" s="18">
        <v>65</v>
      </c>
      <c r="V62" s="18">
        <v>44</v>
      </c>
      <c r="W62" s="18">
        <v>36</v>
      </c>
      <c r="X62" s="18">
        <v>49</v>
      </c>
      <c r="Y62" s="18">
        <v>62</v>
      </c>
      <c r="Z62" s="18">
        <v>65</v>
      </c>
      <c r="AA62" s="18">
        <v>82</v>
      </c>
      <c r="AB62" s="18">
        <v>105</v>
      </c>
      <c r="AC62" s="18">
        <v>123</v>
      </c>
      <c r="AD62" s="18">
        <v>182</v>
      </c>
      <c r="AE62" s="18">
        <v>174</v>
      </c>
      <c r="AF62" s="18">
        <v>110</v>
      </c>
      <c r="AG62" s="18">
        <v>69</v>
      </c>
      <c r="AH62" s="18">
        <v>63</v>
      </c>
      <c r="AI62" s="18">
        <v>51</v>
      </c>
      <c r="AJ62" s="18">
        <v>30</v>
      </c>
      <c r="AK62" s="23">
        <v>7.1507150715071504</v>
      </c>
      <c r="AL62" s="23">
        <v>4.8260960173739456</v>
      </c>
      <c r="AM62" s="23">
        <v>3.9222949783729013</v>
      </c>
      <c r="AN62" s="23">
        <v>5.3000475922640939</v>
      </c>
      <c r="AO62" s="23">
        <v>6.6635140363698895</v>
      </c>
      <c r="AP62" s="23">
        <v>6.9317066928294153</v>
      </c>
      <c r="AQ62" s="23">
        <v>8.6657859973579932</v>
      </c>
      <c r="AR62" s="23">
        <v>11.045074422763372</v>
      </c>
      <c r="AS62" s="23">
        <v>12.827197830847846</v>
      </c>
      <c r="AT62" s="23">
        <v>18.837069697157879</v>
      </c>
      <c r="AU62" s="23">
        <v>17.879528966892046</v>
      </c>
      <c r="AV62" s="23">
        <v>11.233545409054237</v>
      </c>
      <c r="AW62" s="23">
        <v>7.0116963224160882</v>
      </c>
      <c r="AX62" s="23">
        <v>6.3448581470999974</v>
      </c>
      <c r="AY62" s="23">
        <v>5.1051051051051051</v>
      </c>
      <c r="AZ62" s="23">
        <v>2.9933547524495618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1</v>
      </c>
      <c r="BI62" s="20">
        <v>0</v>
      </c>
      <c r="BJ62" s="20">
        <v>3</v>
      </c>
      <c r="BK62" s="20">
        <v>4</v>
      </c>
      <c r="BL62" s="20">
        <v>5</v>
      </c>
      <c r="BM62" s="20">
        <v>2</v>
      </c>
      <c r="BN62" s="20">
        <v>1</v>
      </c>
      <c r="BO62" s="20">
        <v>0</v>
      </c>
      <c r="BP62" s="20">
        <v>0</v>
      </c>
      <c r="BQ62" s="20">
        <v>3</v>
      </c>
      <c r="BR62" s="20">
        <v>3</v>
      </c>
      <c r="BS62" s="20">
        <v>4</v>
      </c>
      <c r="BT62" s="20">
        <v>3</v>
      </c>
      <c r="BU62" s="20">
        <v>1</v>
      </c>
      <c r="BV62" s="20">
        <v>4581</v>
      </c>
      <c r="BW62" s="20">
        <v>6937</v>
      </c>
      <c r="BX62" s="20">
        <v>7853</v>
      </c>
      <c r="BY62" s="20">
        <v>9770</v>
      </c>
      <c r="BZ62" s="20">
        <v>8151</v>
      </c>
      <c r="CA62" s="20">
        <v>14210</v>
      </c>
      <c r="CB62" s="20">
        <v>4598</v>
      </c>
      <c r="CC62" s="20">
        <v>6492</v>
      </c>
      <c r="CD62" s="20">
        <v>7566</v>
      </c>
      <c r="CE62" s="20">
        <v>9676</v>
      </c>
      <c r="CF62" s="20">
        <v>8197</v>
      </c>
      <c r="CG62" s="20">
        <v>12191</v>
      </c>
      <c r="CH62" s="21">
        <v>0</v>
      </c>
      <c r="CI62" s="21">
        <v>6</v>
      </c>
      <c r="CJ62" s="21">
        <v>7</v>
      </c>
      <c r="CK62" s="21">
        <v>9</v>
      </c>
      <c r="CL62" s="21">
        <v>5</v>
      </c>
      <c r="CM62" s="21">
        <v>2</v>
      </c>
      <c r="CN62" s="21">
        <v>1</v>
      </c>
      <c r="CO62" s="21">
        <v>16</v>
      </c>
      <c r="CP62" s="21">
        <v>14</v>
      </c>
      <c r="CQ62" s="21">
        <v>0</v>
      </c>
      <c r="CR62" s="21">
        <v>9179</v>
      </c>
      <c r="CS62" s="21">
        <v>13429</v>
      </c>
      <c r="CT62" s="21">
        <v>15419</v>
      </c>
      <c r="CU62" s="21">
        <v>19446</v>
      </c>
      <c r="CV62" s="21">
        <v>16348</v>
      </c>
      <c r="CW62" s="21">
        <v>26401</v>
      </c>
      <c r="CX62" s="21">
        <v>51502</v>
      </c>
      <c r="CY62" s="21">
        <v>48720</v>
      </c>
      <c r="CZ62" s="19">
        <v>227</v>
      </c>
      <c r="DA62" t="s">
        <v>8205</v>
      </c>
      <c r="DB62" t="s">
        <v>9</v>
      </c>
      <c r="DD62">
        <v>3.284072249589491</v>
      </c>
      <c r="DE62">
        <v>2.7183410352996003</v>
      </c>
      <c r="DF62">
        <v>-0.5657312142898907</v>
      </c>
    </row>
    <row r="63" spans="1:112" x14ac:dyDescent="0.25">
      <c r="A63" t="s">
        <v>314</v>
      </c>
      <c r="B63" t="s">
        <v>3190</v>
      </c>
      <c r="C63" t="s">
        <v>307</v>
      </c>
      <c r="D63" t="s">
        <v>278</v>
      </c>
      <c r="E63" s="17">
        <v>113594</v>
      </c>
      <c r="F63" s="17">
        <v>114054</v>
      </c>
      <c r="G63" s="17">
        <v>115181</v>
      </c>
      <c r="H63" s="17">
        <v>116100</v>
      </c>
      <c r="I63" s="17">
        <v>117712</v>
      </c>
      <c r="J63" s="17">
        <v>118640</v>
      </c>
      <c r="K63" s="17">
        <v>119584</v>
      </c>
      <c r="L63" s="17">
        <v>120687</v>
      </c>
      <c r="M63" s="17">
        <v>121739</v>
      </c>
      <c r="N63" s="17">
        <v>122306</v>
      </c>
      <c r="O63" s="17">
        <v>122910</v>
      </c>
      <c r="P63" s="17">
        <v>123193</v>
      </c>
      <c r="Q63" s="17">
        <v>124322</v>
      </c>
      <c r="R63" s="17">
        <v>125464</v>
      </c>
      <c r="S63" s="17">
        <v>126846</v>
      </c>
      <c r="T63" s="17">
        <v>127971</v>
      </c>
      <c r="U63" s="18">
        <v>66</v>
      </c>
      <c r="V63" s="18">
        <v>70</v>
      </c>
      <c r="W63" s="18">
        <v>72</v>
      </c>
      <c r="X63" s="18">
        <v>95</v>
      </c>
      <c r="Y63" s="18">
        <v>121</v>
      </c>
      <c r="Z63" s="18">
        <v>130</v>
      </c>
      <c r="AA63" s="18">
        <v>165</v>
      </c>
      <c r="AB63" s="18">
        <v>199</v>
      </c>
      <c r="AC63" s="18">
        <v>171</v>
      </c>
      <c r="AD63" s="18">
        <v>194</v>
      </c>
      <c r="AE63" s="18">
        <v>154</v>
      </c>
      <c r="AF63" s="18">
        <v>125</v>
      </c>
      <c r="AG63" s="18">
        <v>94</v>
      </c>
      <c r="AH63" s="18">
        <v>70</v>
      </c>
      <c r="AI63" s="18">
        <v>62</v>
      </c>
      <c r="AJ63" s="18">
        <v>30</v>
      </c>
      <c r="AK63" s="23">
        <v>5.810166029895945</v>
      </c>
      <c r="AL63" s="23">
        <v>6.1374436670349128</v>
      </c>
      <c r="AM63" s="23">
        <v>6.2510309860133182</v>
      </c>
      <c r="AN63" s="23">
        <v>8.1826012058570203</v>
      </c>
      <c r="AO63" s="23">
        <v>10.279325812151692</v>
      </c>
      <c r="AP63" s="23">
        <v>10.957518543492919</v>
      </c>
      <c r="AQ63" s="23">
        <v>13.797832485951298</v>
      </c>
      <c r="AR63" s="23">
        <v>16.488934185123501</v>
      </c>
      <c r="AS63" s="23">
        <v>14.046443621189594</v>
      </c>
      <c r="AT63" s="23">
        <v>15.861854692329077</v>
      </c>
      <c r="AU63" s="23">
        <v>12.529493125050852</v>
      </c>
      <c r="AV63" s="23">
        <v>10.146680412036398</v>
      </c>
      <c r="AW63" s="23">
        <v>7.5610109232476956</v>
      </c>
      <c r="AX63" s="23">
        <v>5.5792896767200153</v>
      </c>
      <c r="AY63" s="23">
        <v>4.8878167226400517</v>
      </c>
      <c r="AZ63" s="23">
        <v>2.3442811261926528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1</v>
      </c>
      <c r="BJ63" s="20">
        <v>2</v>
      </c>
      <c r="BK63" s="20">
        <v>4</v>
      </c>
      <c r="BL63" s="20">
        <v>6</v>
      </c>
      <c r="BM63" s="20">
        <v>2</v>
      </c>
      <c r="BN63" s="20">
        <v>3</v>
      </c>
      <c r="BO63" s="20">
        <v>0</v>
      </c>
      <c r="BP63" s="20">
        <v>0</v>
      </c>
      <c r="BQ63" s="20">
        <v>4</v>
      </c>
      <c r="BR63" s="20">
        <v>3</v>
      </c>
      <c r="BS63" s="20">
        <v>5</v>
      </c>
      <c r="BT63" s="20">
        <v>0</v>
      </c>
      <c r="BU63" s="20">
        <v>0</v>
      </c>
      <c r="BV63" s="20">
        <v>5206</v>
      </c>
      <c r="BW63" s="20">
        <v>7771</v>
      </c>
      <c r="BX63" s="20">
        <v>8749</v>
      </c>
      <c r="BY63" s="20">
        <v>11147</v>
      </c>
      <c r="BZ63" s="20">
        <v>10494</v>
      </c>
      <c r="CA63" s="20">
        <v>24453</v>
      </c>
      <c r="CB63" s="20">
        <v>5446</v>
      </c>
      <c r="CC63" s="20">
        <v>7512</v>
      </c>
      <c r="CD63" s="20">
        <v>7854</v>
      </c>
      <c r="CE63" s="20">
        <v>10478</v>
      </c>
      <c r="CF63" s="20">
        <v>9318</v>
      </c>
      <c r="CG63" s="20">
        <v>19543</v>
      </c>
      <c r="CH63" s="21">
        <v>1</v>
      </c>
      <c r="CI63" s="21">
        <v>6</v>
      </c>
      <c r="CJ63" s="21">
        <v>7</v>
      </c>
      <c r="CK63" s="21">
        <v>11</v>
      </c>
      <c r="CL63" s="21">
        <v>2</v>
      </c>
      <c r="CM63" s="21">
        <v>3</v>
      </c>
      <c r="CN63" s="21">
        <v>0</v>
      </c>
      <c r="CO63" s="21">
        <v>18</v>
      </c>
      <c r="CP63" s="21">
        <v>12</v>
      </c>
      <c r="CQ63" s="21">
        <v>0</v>
      </c>
      <c r="CR63" s="21">
        <v>10652</v>
      </c>
      <c r="CS63" s="21">
        <v>15283</v>
      </c>
      <c r="CT63" s="21">
        <v>16603</v>
      </c>
      <c r="CU63" s="21">
        <v>21625</v>
      </c>
      <c r="CV63" s="21">
        <v>19812</v>
      </c>
      <c r="CW63" s="21">
        <v>43996</v>
      </c>
      <c r="CX63" s="21">
        <v>67820</v>
      </c>
      <c r="CY63" s="21">
        <v>60151</v>
      </c>
      <c r="CZ63" s="19">
        <v>312</v>
      </c>
      <c r="DA63" t="s">
        <v>8290</v>
      </c>
      <c r="DB63" t="s">
        <v>8481</v>
      </c>
      <c r="DD63">
        <v>2.9924689531346109</v>
      </c>
      <c r="DE63">
        <v>1.7693895606015924</v>
      </c>
      <c r="DF63">
        <v>-1.2230793925330186</v>
      </c>
    </row>
    <row r="64" spans="1:112" x14ac:dyDescent="0.25">
      <c r="A64" t="s">
        <v>778</v>
      </c>
      <c r="B64" t="s">
        <v>3133</v>
      </c>
      <c r="C64" t="s">
        <v>777</v>
      </c>
      <c r="D64" t="s">
        <v>150</v>
      </c>
      <c r="E64" s="17">
        <v>85121</v>
      </c>
      <c r="F64" s="17">
        <v>86298</v>
      </c>
      <c r="G64" s="17">
        <v>87148</v>
      </c>
      <c r="H64" s="17">
        <v>87636</v>
      </c>
      <c r="I64" s="17">
        <v>88634</v>
      </c>
      <c r="J64" s="17">
        <v>89501</v>
      </c>
      <c r="K64" s="17">
        <v>90291</v>
      </c>
      <c r="L64" s="17">
        <v>90839</v>
      </c>
      <c r="M64" s="17">
        <v>91626</v>
      </c>
      <c r="N64" s="17">
        <v>92407</v>
      </c>
      <c r="O64" s="17">
        <v>93054</v>
      </c>
      <c r="P64" s="17">
        <v>93855</v>
      </c>
      <c r="Q64" s="17">
        <v>94324</v>
      </c>
      <c r="R64" s="17">
        <v>95486</v>
      </c>
      <c r="S64" s="17">
        <v>96438</v>
      </c>
      <c r="T64" s="17">
        <v>97404</v>
      </c>
      <c r="U64" s="18">
        <v>60</v>
      </c>
      <c r="V64" s="18">
        <v>57</v>
      </c>
      <c r="W64" s="18">
        <v>56</v>
      </c>
      <c r="X64" s="18">
        <v>59</v>
      </c>
      <c r="Y64" s="18">
        <v>70</v>
      </c>
      <c r="Z64" s="18">
        <v>104</v>
      </c>
      <c r="AA64" s="18">
        <v>122</v>
      </c>
      <c r="AB64" s="18">
        <v>126</v>
      </c>
      <c r="AC64" s="18">
        <v>170</v>
      </c>
      <c r="AD64" s="18">
        <v>193</v>
      </c>
      <c r="AE64" s="18">
        <v>154</v>
      </c>
      <c r="AF64" s="18">
        <v>140</v>
      </c>
      <c r="AG64" s="18">
        <v>77</v>
      </c>
      <c r="AH64" s="18">
        <v>62</v>
      </c>
      <c r="AI64" s="18">
        <v>38</v>
      </c>
      <c r="AJ64" s="18">
        <v>50</v>
      </c>
      <c r="AK64" s="23">
        <v>7.048789370425629</v>
      </c>
      <c r="AL64" s="23">
        <v>6.6050198150594452</v>
      </c>
      <c r="AM64" s="23">
        <v>6.4258502776885296</v>
      </c>
      <c r="AN64" s="23">
        <v>6.7323930804692136</v>
      </c>
      <c r="AO64" s="23">
        <v>7.8976465013426003</v>
      </c>
      <c r="AP64" s="23">
        <v>11.619981899643578</v>
      </c>
      <c r="AQ64" s="23">
        <v>13.511867184990752</v>
      </c>
      <c r="AR64" s="23">
        <v>13.870694305309394</v>
      </c>
      <c r="AS64" s="23">
        <v>18.553685635081745</v>
      </c>
      <c r="AT64" s="23">
        <v>20.88586362505005</v>
      </c>
      <c r="AU64" s="23">
        <v>16.54953038020934</v>
      </c>
      <c r="AV64" s="23">
        <v>14.916626711416548</v>
      </c>
      <c r="AW64" s="23">
        <v>8.1633518510665368</v>
      </c>
      <c r="AX64" s="23">
        <v>6.493098464696395</v>
      </c>
      <c r="AY64" s="23">
        <v>3.9403554615400571</v>
      </c>
      <c r="AZ64" s="23">
        <v>5.1332594143977666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0</v>
      </c>
      <c r="BJ64" s="20">
        <v>5</v>
      </c>
      <c r="BK64" s="20">
        <v>8</v>
      </c>
      <c r="BL64" s="20">
        <v>9</v>
      </c>
      <c r="BM64" s="20">
        <v>9</v>
      </c>
      <c r="BN64" s="20">
        <v>2</v>
      </c>
      <c r="BO64" s="20">
        <v>0</v>
      </c>
      <c r="BP64" s="20">
        <v>0</v>
      </c>
      <c r="BQ64" s="20">
        <v>5</v>
      </c>
      <c r="BR64" s="20">
        <v>3</v>
      </c>
      <c r="BS64" s="20">
        <v>6</v>
      </c>
      <c r="BT64" s="20">
        <v>1</v>
      </c>
      <c r="BU64" s="20">
        <v>2</v>
      </c>
      <c r="BV64" s="20">
        <v>4882</v>
      </c>
      <c r="BW64" s="20">
        <v>8049</v>
      </c>
      <c r="BX64" s="20">
        <v>7872</v>
      </c>
      <c r="BY64" s="20">
        <v>9442</v>
      </c>
      <c r="BZ64" s="20">
        <v>7427</v>
      </c>
      <c r="CA64" s="20">
        <v>12411</v>
      </c>
      <c r="CB64" s="20">
        <v>5005</v>
      </c>
      <c r="CC64" s="20">
        <v>7427</v>
      </c>
      <c r="CD64" s="20">
        <v>7525</v>
      </c>
      <c r="CE64" s="20">
        <v>9310</v>
      </c>
      <c r="CF64" s="20">
        <v>7486</v>
      </c>
      <c r="CG64" s="20">
        <v>10568</v>
      </c>
      <c r="CH64" s="21">
        <v>0</v>
      </c>
      <c r="CI64" s="21">
        <v>10</v>
      </c>
      <c r="CJ64" s="21">
        <v>11</v>
      </c>
      <c r="CK64" s="21">
        <v>15</v>
      </c>
      <c r="CL64" s="21">
        <v>10</v>
      </c>
      <c r="CM64" s="21">
        <v>4</v>
      </c>
      <c r="CN64" s="21">
        <v>0</v>
      </c>
      <c r="CO64" s="21">
        <v>33</v>
      </c>
      <c r="CP64" s="21">
        <v>17</v>
      </c>
      <c r="CQ64" s="21">
        <v>0</v>
      </c>
      <c r="CR64" s="21">
        <v>9887</v>
      </c>
      <c r="CS64" s="21">
        <v>15476</v>
      </c>
      <c r="CT64" s="21">
        <v>15397</v>
      </c>
      <c r="CU64" s="21">
        <v>18752</v>
      </c>
      <c r="CV64" s="21">
        <v>14913</v>
      </c>
      <c r="CW64" s="21">
        <v>22979</v>
      </c>
      <c r="CX64" s="21">
        <v>50083</v>
      </c>
      <c r="CY64" s="21">
        <v>47321</v>
      </c>
      <c r="CZ64" s="19">
        <v>30</v>
      </c>
      <c r="DA64" t="s">
        <v>1352</v>
      </c>
      <c r="DB64" t="s">
        <v>8480</v>
      </c>
      <c r="DD64">
        <v>6.9736480632277429</v>
      </c>
      <c r="DE64">
        <v>3.3943653535131681</v>
      </c>
      <c r="DF64">
        <v>-3.5792827097145747</v>
      </c>
    </row>
    <row r="65" spans="1:110" x14ac:dyDescent="0.25">
      <c r="A65" t="s">
        <v>676</v>
      </c>
      <c r="B65" t="s">
        <v>3067</v>
      </c>
      <c r="C65" t="s">
        <v>363</v>
      </c>
      <c r="D65" t="s">
        <v>278</v>
      </c>
      <c r="E65" s="17">
        <v>77402</v>
      </c>
      <c r="F65" s="17">
        <v>78596</v>
      </c>
      <c r="G65" s="17">
        <v>79472</v>
      </c>
      <c r="H65" s="17">
        <v>80323</v>
      </c>
      <c r="I65" s="17">
        <v>81407</v>
      </c>
      <c r="J65" s="17">
        <v>83078</v>
      </c>
      <c r="K65" s="17">
        <v>84600</v>
      </c>
      <c r="L65" s="17">
        <v>86127</v>
      </c>
      <c r="M65" s="17">
        <v>87233</v>
      </c>
      <c r="N65" s="17">
        <v>88165</v>
      </c>
      <c r="O65" s="17">
        <v>89298</v>
      </c>
      <c r="P65" s="17">
        <v>90702</v>
      </c>
      <c r="Q65" s="17">
        <v>92120</v>
      </c>
      <c r="R65" s="17">
        <v>93288</v>
      </c>
      <c r="S65" s="17">
        <v>94638</v>
      </c>
      <c r="T65" s="17">
        <v>95589</v>
      </c>
      <c r="U65" s="18">
        <v>33</v>
      </c>
      <c r="V65" s="18">
        <v>39</v>
      </c>
      <c r="W65" s="18">
        <v>31</v>
      </c>
      <c r="X65" s="18">
        <v>45</v>
      </c>
      <c r="Y65" s="18">
        <v>66</v>
      </c>
      <c r="Z65" s="18">
        <v>84</v>
      </c>
      <c r="AA65" s="18">
        <v>155</v>
      </c>
      <c r="AB65" s="18">
        <v>125</v>
      </c>
      <c r="AC65" s="18">
        <v>116</v>
      </c>
      <c r="AD65" s="18">
        <v>189</v>
      </c>
      <c r="AE65" s="18">
        <v>123</v>
      </c>
      <c r="AF65" s="18">
        <v>113</v>
      </c>
      <c r="AG65" s="18">
        <v>60</v>
      </c>
      <c r="AH65" s="18">
        <v>51</v>
      </c>
      <c r="AI65" s="18">
        <v>39</v>
      </c>
      <c r="AJ65" s="18">
        <v>44</v>
      </c>
      <c r="AK65" s="23">
        <v>4.2634557246582769</v>
      </c>
      <c r="AL65" s="23">
        <v>4.9620845844572239</v>
      </c>
      <c r="AM65" s="23">
        <v>3.9007449164485601</v>
      </c>
      <c r="AN65" s="23">
        <v>5.6023803891786912</v>
      </c>
      <c r="AO65" s="23">
        <v>8.1074109106096532</v>
      </c>
      <c r="AP65" s="23">
        <v>10.110980042851295</v>
      </c>
      <c r="AQ65" s="23">
        <v>18.321513002364068</v>
      </c>
      <c r="AR65" s="23">
        <v>14.513451066448384</v>
      </c>
      <c r="AS65" s="23">
        <v>13.297719899579288</v>
      </c>
      <c r="AT65" s="23">
        <v>21.437078205637157</v>
      </c>
      <c r="AU65" s="23">
        <v>13.774104683195592</v>
      </c>
      <c r="AV65" s="23">
        <v>12.458380190072985</v>
      </c>
      <c r="AW65" s="23">
        <v>6.5132435953104642</v>
      </c>
      <c r="AX65" s="23">
        <v>5.4669410856701823</v>
      </c>
      <c r="AY65" s="23">
        <v>4.1209662080770935</v>
      </c>
      <c r="AZ65" s="23">
        <v>4.6030400987561331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3</v>
      </c>
      <c r="BI65" s="20">
        <v>0</v>
      </c>
      <c r="BJ65" s="20">
        <v>4</v>
      </c>
      <c r="BK65" s="20">
        <v>10</v>
      </c>
      <c r="BL65" s="20">
        <v>8</v>
      </c>
      <c r="BM65" s="20">
        <v>5</v>
      </c>
      <c r="BN65" s="20">
        <v>0</v>
      </c>
      <c r="BO65" s="20">
        <v>0</v>
      </c>
      <c r="BP65" s="20">
        <v>0</v>
      </c>
      <c r="BQ65" s="20">
        <v>3</v>
      </c>
      <c r="BR65" s="20">
        <v>6</v>
      </c>
      <c r="BS65" s="20">
        <v>2</v>
      </c>
      <c r="BT65" s="20">
        <v>2</v>
      </c>
      <c r="BU65" s="20">
        <v>1</v>
      </c>
      <c r="BV65" s="20">
        <v>4534</v>
      </c>
      <c r="BW65" s="20">
        <v>7426</v>
      </c>
      <c r="BX65" s="20">
        <v>8238</v>
      </c>
      <c r="BY65" s="20">
        <v>9480</v>
      </c>
      <c r="BZ65" s="20">
        <v>7099</v>
      </c>
      <c r="CA65" s="20">
        <v>12912</v>
      </c>
      <c r="CB65" s="20">
        <v>4829</v>
      </c>
      <c r="CC65" s="20">
        <v>6713</v>
      </c>
      <c r="CD65" s="20">
        <v>7352</v>
      </c>
      <c r="CE65" s="20">
        <v>9445</v>
      </c>
      <c r="CF65" s="20">
        <v>6888</v>
      </c>
      <c r="CG65" s="20">
        <v>10673</v>
      </c>
      <c r="CH65" s="21">
        <v>0</v>
      </c>
      <c r="CI65" s="21">
        <v>7</v>
      </c>
      <c r="CJ65" s="21">
        <v>16</v>
      </c>
      <c r="CK65" s="21">
        <v>10</v>
      </c>
      <c r="CL65" s="21">
        <v>7</v>
      </c>
      <c r="CM65" s="21">
        <v>1</v>
      </c>
      <c r="CN65" s="21">
        <v>3</v>
      </c>
      <c r="CO65" s="21">
        <v>30</v>
      </c>
      <c r="CP65" s="21">
        <v>14</v>
      </c>
      <c r="CQ65" s="21">
        <v>0</v>
      </c>
      <c r="CR65" s="21">
        <v>9363</v>
      </c>
      <c r="CS65" s="21">
        <v>14139</v>
      </c>
      <c r="CT65" s="21">
        <v>15590</v>
      </c>
      <c r="CU65" s="21">
        <v>18925</v>
      </c>
      <c r="CV65" s="21">
        <v>13987</v>
      </c>
      <c r="CW65" s="21">
        <v>23585</v>
      </c>
      <c r="CX65" s="21">
        <v>49689</v>
      </c>
      <c r="CY65" s="21">
        <v>45900</v>
      </c>
      <c r="CZ65" s="19">
        <v>52</v>
      </c>
      <c r="DA65" t="s">
        <v>8040</v>
      </c>
      <c r="DB65" t="s">
        <v>8480</v>
      </c>
      <c r="DD65">
        <v>6.5359477124183005</v>
      </c>
      <c r="DE65">
        <v>2.8175250055344243</v>
      </c>
      <c r="DF65">
        <v>-3.7184227068838762</v>
      </c>
    </row>
    <row r="66" spans="1:110" x14ac:dyDescent="0.25">
      <c r="A66" t="s">
        <v>1184</v>
      </c>
      <c r="B66" t="s">
        <v>2979</v>
      </c>
      <c r="C66" t="s">
        <v>1173</v>
      </c>
      <c r="D66" t="s">
        <v>278</v>
      </c>
      <c r="E66" s="17">
        <v>124500</v>
      </c>
      <c r="F66" s="17">
        <v>125869</v>
      </c>
      <c r="G66" s="17">
        <v>125740</v>
      </c>
      <c r="H66" s="17">
        <v>126075</v>
      </c>
      <c r="I66" s="17">
        <v>126377</v>
      </c>
      <c r="J66" s="17">
        <v>127131</v>
      </c>
      <c r="K66" s="17">
        <v>128488</v>
      </c>
      <c r="L66" s="17">
        <v>129856</v>
      </c>
      <c r="M66" s="17">
        <v>130986</v>
      </c>
      <c r="N66" s="17">
        <v>131721</v>
      </c>
      <c r="O66" s="17">
        <v>133023</v>
      </c>
      <c r="P66" s="17">
        <v>134514</v>
      </c>
      <c r="Q66" s="17">
        <v>136660</v>
      </c>
      <c r="R66" s="17">
        <v>139385</v>
      </c>
      <c r="S66" s="17">
        <v>142153</v>
      </c>
      <c r="T66" s="17">
        <v>145307</v>
      </c>
      <c r="U66" s="18">
        <v>44</v>
      </c>
      <c r="V66" s="18">
        <v>49</v>
      </c>
      <c r="W66" s="18">
        <v>71</v>
      </c>
      <c r="X66" s="18">
        <v>96</v>
      </c>
      <c r="Y66" s="18">
        <v>110</v>
      </c>
      <c r="Z66" s="18">
        <v>128</v>
      </c>
      <c r="AA66" s="18">
        <v>184</v>
      </c>
      <c r="AB66" s="18">
        <v>168</v>
      </c>
      <c r="AC66" s="18">
        <v>192</v>
      </c>
      <c r="AD66" s="18">
        <v>249</v>
      </c>
      <c r="AE66" s="18">
        <v>167</v>
      </c>
      <c r="AF66" s="18">
        <v>143</v>
      </c>
      <c r="AG66" s="18">
        <v>92</v>
      </c>
      <c r="AH66" s="18">
        <v>73</v>
      </c>
      <c r="AI66" s="18">
        <v>63</v>
      </c>
      <c r="AJ66" s="18">
        <v>47</v>
      </c>
      <c r="AK66" s="23">
        <v>3.5341365461847389</v>
      </c>
      <c r="AL66" s="23">
        <v>3.8929363067951601</v>
      </c>
      <c r="AM66" s="23">
        <v>5.6465722920311752</v>
      </c>
      <c r="AN66" s="23">
        <v>7.6145151695419395</v>
      </c>
      <c r="AO66" s="23">
        <v>8.704115464048046</v>
      </c>
      <c r="AP66" s="23">
        <v>10.068354689257538</v>
      </c>
      <c r="AQ66" s="23">
        <v>14.320403461801881</v>
      </c>
      <c r="AR66" s="23">
        <v>12.937407589945787</v>
      </c>
      <c r="AS66" s="23">
        <v>14.658055059319317</v>
      </c>
      <c r="AT66" s="23">
        <v>18.903591682419659</v>
      </c>
      <c r="AU66" s="23">
        <v>12.554219946926471</v>
      </c>
      <c r="AV66" s="23">
        <v>10.630863701919502</v>
      </c>
      <c r="AW66" s="23">
        <v>6.7320357090589793</v>
      </c>
      <c r="AX66" s="23">
        <v>5.2372923915772853</v>
      </c>
      <c r="AY66" s="23">
        <v>4.4318445618453355</v>
      </c>
      <c r="AZ66" s="23">
        <v>3.23453102741093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1</v>
      </c>
      <c r="BI66" s="20">
        <v>1</v>
      </c>
      <c r="BJ66" s="20">
        <v>3</v>
      </c>
      <c r="BK66" s="20">
        <v>9</v>
      </c>
      <c r="BL66" s="20">
        <v>10</v>
      </c>
      <c r="BM66" s="20">
        <v>5</v>
      </c>
      <c r="BN66" s="20">
        <v>2</v>
      </c>
      <c r="BO66" s="20">
        <v>1</v>
      </c>
      <c r="BP66" s="20">
        <v>0</v>
      </c>
      <c r="BQ66" s="20">
        <v>1</v>
      </c>
      <c r="BR66" s="20">
        <v>7</v>
      </c>
      <c r="BS66" s="20">
        <v>4</v>
      </c>
      <c r="BT66" s="20">
        <v>1</v>
      </c>
      <c r="BU66" s="20">
        <v>2</v>
      </c>
      <c r="BV66" s="20">
        <v>6554</v>
      </c>
      <c r="BW66" s="20">
        <v>11982</v>
      </c>
      <c r="BX66" s="20">
        <v>13230</v>
      </c>
      <c r="BY66" s="20">
        <v>14679</v>
      </c>
      <c r="BZ66" s="20">
        <v>11092</v>
      </c>
      <c r="CA66" s="20">
        <v>16866</v>
      </c>
      <c r="CB66" s="20">
        <v>7305</v>
      </c>
      <c r="CC66" s="20">
        <v>11063</v>
      </c>
      <c r="CD66" s="20">
        <v>12970</v>
      </c>
      <c r="CE66" s="20">
        <v>14434</v>
      </c>
      <c r="CF66" s="20">
        <v>11083</v>
      </c>
      <c r="CG66" s="20">
        <v>14049</v>
      </c>
      <c r="CH66" s="21">
        <v>1</v>
      </c>
      <c r="CI66" s="21">
        <v>4</v>
      </c>
      <c r="CJ66" s="21">
        <v>16</v>
      </c>
      <c r="CK66" s="21">
        <v>14</v>
      </c>
      <c r="CL66" s="21">
        <v>6</v>
      </c>
      <c r="CM66" s="21">
        <v>4</v>
      </c>
      <c r="CN66" s="21">
        <v>2</v>
      </c>
      <c r="CO66" s="21">
        <v>31</v>
      </c>
      <c r="CP66" s="21">
        <v>16</v>
      </c>
      <c r="CQ66" s="21">
        <v>0</v>
      </c>
      <c r="CR66" s="21">
        <v>13859</v>
      </c>
      <c r="CS66" s="21">
        <v>23045</v>
      </c>
      <c r="CT66" s="21">
        <v>26200</v>
      </c>
      <c r="CU66" s="21">
        <v>29113</v>
      </c>
      <c r="CV66" s="21">
        <v>22175</v>
      </c>
      <c r="CW66" s="21">
        <v>30915</v>
      </c>
      <c r="CX66" s="21">
        <v>74403</v>
      </c>
      <c r="CY66" s="21">
        <v>70904</v>
      </c>
      <c r="CZ66" s="19">
        <v>196</v>
      </c>
      <c r="DA66" t="s">
        <v>8174</v>
      </c>
      <c r="DB66" t="s">
        <v>9</v>
      </c>
      <c r="DD66">
        <v>4.3721087667832563</v>
      </c>
      <c r="DE66">
        <v>2.150450922677849</v>
      </c>
      <c r="DF66">
        <v>-2.2216578441054073</v>
      </c>
    </row>
    <row r="67" spans="1:110" x14ac:dyDescent="0.25">
      <c r="A67" t="s">
        <v>622</v>
      </c>
      <c r="B67" t="s">
        <v>3162</v>
      </c>
      <c r="C67" t="s">
        <v>484</v>
      </c>
      <c r="D67" t="s">
        <v>51</v>
      </c>
      <c r="E67" s="17">
        <v>64540</v>
      </c>
      <c r="F67" s="17">
        <v>65087</v>
      </c>
      <c r="G67" s="17">
        <v>65513</v>
      </c>
      <c r="H67" s="17">
        <v>66292</v>
      </c>
      <c r="I67" s="17">
        <v>66692</v>
      </c>
      <c r="J67" s="17">
        <v>67125</v>
      </c>
      <c r="K67" s="17">
        <v>67890</v>
      </c>
      <c r="L67" s="17">
        <v>68273</v>
      </c>
      <c r="M67" s="17">
        <v>68803</v>
      </c>
      <c r="N67" s="17">
        <v>69034</v>
      </c>
      <c r="O67" s="17">
        <v>69351</v>
      </c>
      <c r="P67" s="17">
        <v>69695</v>
      </c>
      <c r="Q67" s="17">
        <v>69921</v>
      </c>
      <c r="R67" s="17">
        <v>70372</v>
      </c>
      <c r="S67" s="17">
        <v>71044</v>
      </c>
      <c r="T67" s="17">
        <v>71583</v>
      </c>
      <c r="U67" s="18">
        <v>30</v>
      </c>
      <c r="V67" s="18">
        <v>48</v>
      </c>
      <c r="W67" s="18">
        <v>50</v>
      </c>
      <c r="X67" s="18">
        <v>37</v>
      </c>
      <c r="Y67" s="18">
        <v>59</v>
      </c>
      <c r="Z67" s="18">
        <v>81</v>
      </c>
      <c r="AA67" s="18">
        <v>105</v>
      </c>
      <c r="AB67" s="18">
        <v>114</v>
      </c>
      <c r="AC67" s="18">
        <v>123</v>
      </c>
      <c r="AD67" s="18">
        <v>146</v>
      </c>
      <c r="AE67" s="18">
        <v>102</v>
      </c>
      <c r="AF67" s="18">
        <v>67</v>
      </c>
      <c r="AG67" s="18">
        <v>54</v>
      </c>
      <c r="AH67" s="18">
        <v>49</v>
      </c>
      <c r="AI67" s="18">
        <v>40</v>
      </c>
      <c r="AJ67" s="18">
        <v>45</v>
      </c>
      <c r="AK67" s="23">
        <v>4.648280136349551</v>
      </c>
      <c r="AL67" s="23">
        <v>7.3747445726489165</v>
      </c>
      <c r="AM67" s="23">
        <v>7.6320730236746908</v>
      </c>
      <c r="AN67" s="23">
        <v>5.5813672841368493</v>
      </c>
      <c r="AO67" s="23">
        <v>8.8466382774545682</v>
      </c>
      <c r="AP67" s="23">
        <v>12.067039106145252</v>
      </c>
      <c r="AQ67" s="23">
        <v>15.466195315952277</v>
      </c>
      <c r="AR67" s="23">
        <v>16.697669649788349</v>
      </c>
      <c r="AS67" s="23">
        <v>17.8771274508379</v>
      </c>
      <c r="AT67" s="23">
        <v>21.148999043949356</v>
      </c>
      <c r="AU67" s="23">
        <v>14.707790803304926</v>
      </c>
      <c r="AV67" s="23">
        <v>9.6133151589066657</v>
      </c>
      <c r="AW67" s="23">
        <v>7.7230016733170297</v>
      </c>
      <c r="AX67" s="23">
        <v>6.9629966463934521</v>
      </c>
      <c r="AY67" s="23">
        <v>5.6303136084679917</v>
      </c>
      <c r="AZ67" s="23">
        <v>6.2864087842085414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2</v>
      </c>
      <c r="BK67" s="20">
        <v>7</v>
      </c>
      <c r="BL67" s="20">
        <v>12</v>
      </c>
      <c r="BM67" s="20">
        <v>4</v>
      </c>
      <c r="BN67" s="20">
        <v>3</v>
      </c>
      <c r="BO67" s="20">
        <v>0</v>
      </c>
      <c r="BP67" s="20">
        <v>1</v>
      </c>
      <c r="BQ67" s="20">
        <v>2</v>
      </c>
      <c r="BR67" s="20">
        <v>4</v>
      </c>
      <c r="BS67" s="20">
        <v>7</v>
      </c>
      <c r="BT67" s="20">
        <v>3</v>
      </c>
      <c r="BU67" s="20">
        <v>0</v>
      </c>
      <c r="BV67" s="20">
        <v>2687</v>
      </c>
      <c r="BW67" s="20">
        <v>4016</v>
      </c>
      <c r="BX67" s="20">
        <v>5182</v>
      </c>
      <c r="BY67" s="20">
        <v>6943</v>
      </c>
      <c r="BZ67" s="20">
        <v>6232</v>
      </c>
      <c r="CA67" s="20">
        <v>12052</v>
      </c>
      <c r="CB67" s="20">
        <v>2999</v>
      </c>
      <c r="CC67" s="20">
        <v>3929</v>
      </c>
      <c r="CD67" s="20">
        <v>4917</v>
      </c>
      <c r="CE67" s="20">
        <v>6638</v>
      </c>
      <c r="CF67" s="20">
        <v>5677</v>
      </c>
      <c r="CG67" s="20">
        <v>10311</v>
      </c>
      <c r="CH67" s="21">
        <v>1</v>
      </c>
      <c r="CI67" s="21">
        <v>4</v>
      </c>
      <c r="CJ67" s="21">
        <v>11</v>
      </c>
      <c r="CK67" s="21">
        <v>19</v>
      </c>
      <c r="CL67" s="21">
        <v>7</v>
      </c>
      <c r="CM67" s="21">
        <v>3</v>
      </c>
      <c r="CN67" s="21">
        <v>0</v>
      </c>
      <c r="CO67" s="21">
        <v>28</v>
      </c>
      <c r="CP67" s="21">
        <v>17</v>
      </c>
      <c r="CQ67" s="21">
        <v>0</v>
      </c>
      <c r="CR67" s="21">
        <v>5686</v>
      </c>
      <c r="CS67" s="21">
        <v>7945</v>
      </c>
      <c r="CT67" s="21">
        <v>10099</v>
      </c>
      <c r="CU67" s="21">
        <v>13581</v>
      </c>
      <c r="CV67" s="21">
        <v>11909</v>
      </c>
      <c r="CW67" s="21">
        <v>22363</v>
      </c>
      <c r="CX67" s="21">
        <v>37112</v>
      </c>
      <c r="CY67" s="21">
        <v>34471</v>
      </c>
      <c r="CZ67" s="19">
        <v>6</v>
      </c>
      <c r="DA67" t="s">
        <v>1367</v>
      </c>
      <c r="DB67" t="s">
        <v>8480</v>
      </c>
      <c r="DD67">
        <v>8.1227698645238036</v>
      </c>
      <c r="DE67">
        <v>4.5807286053028671</v>
      </c>
      <c r="DF67">
        <v>-3.5420412592209365</v>
      </c>
    </row>
    <row r="68" spans="1:110" x14ac:dyDescent="0.25">
      <c r="A68" t="s">
        <v>1243</v>
      </c>
      <c r="B68" t="s">
        <v>3244</v>
      </c>
      <c r="C68" t="s">
        <v>3369</v>
      </c>
      <c r="D68" t="s">
        <v>355</v>
      </c>
      <c r="E68" s="17">
        <v>121483</v>
      </c>
      <c r="F68" s="17">
        <v>122811</v>
      </c>
      <c r="G68" s="17">
        <v>123554</v>
      </c>
      <c r="H68" s="17">
        <v>123348</v>
      </c>
      <c r="I68" s="17">
        <v>122738</v>
      </c>
      <c r="J68" s="17">
        <v>122483</v>
      </c>
      <c r="K68" s="17">
        <v>122440</v>
      </c>
      <c r="L68" s="17">
        <v>122502</v>
      </c>
      <c r="M68" s="17">
        <v>124143</v>
      </c>
      <c r="N68" s="17">
        <v>127074</v>
      </c>
      <c r="O68" s="17">
        <v>130520</v>
      </c>
      <c r="P68" s="17">
        <v>133215</v>
      </c>
      <c r="Q68" s="17">
        <v>134913</v>
      </c>
      <c r="R68" s="17">
        <v>136747</v>
      </c>
      <c r="S68" s="17">
        <v>139188</v>
      </c>
      <c r="T68" s="17">
        <v>141605</v>
      </c>
      <c r="U68" s="18">
        <v>49</v>
      </c>
      <c r="V68" s="18">
        <v>46</v>
      </c>
      <c r="W68" s="18">
        <v>40</v>
      </c>
      <c r="X68" s="18">
        <v>83</v>
      </c>
      <c r="Y68" s="18">
        <v>86</v>
      </c>
      <c r="Z68" s="18">
        <v>132</v>
      </c>
      <c r="AA68" s="18">
        <v>226</v>
      </c>
      <c r="AB68" s="18">
        <v>226</v>
      </c>
      <c r="AC68" s="18">
        <v>224</v>
      </c>
      <c r="AD68" s="18">
        <v>212</v>
      </c>
      <c r="AE68" s="18">
        <v>148</v>
      </c>
      <c r="AF68" s="18">
        <v>131</v>
      </c>
      <c r="AG68" s="18">
        <v>95</v>
      </c>
      <c r="AH68" s="18">
        <v>87</v>
      </c>
      <c r="AI68" s="18">
        <v>62</v>
      </c>
      <c r="AJ68" s="18">
        <v>58</v>
      </c>
      <c r="AK68" s="23">
        <v>4.0334861667887694</v>
      </c>
      <c r="AL68" s="23">
        <v>3.7455928214899319</v>
      </c>
      <c r="AM68" s="23">
        <v>3.2374508312155008</v>
      </c>
      <c r="AN68" s="23">
        <v>6.7289295327042193</v>
      </c>
      <c r="AO68" s="23">
        <v>7.0067949616255758</v>
      </c>
      <c r="AP68" s="23">
        <v>10.777005788558412</v>
      </c>
      <c r="AQ68" s="23">
        <v>18.458020254818688</v>
      </c>
      <c r="AR68" s="23">
        <v>18.448678388924261</v>
      </c>
      <c r="AS68" s="23">
        <v>18.043707659715007</v>
      </c>
      <c r="AT68" s="23">
        <v>16.683192470528983</v>
      </c>
      <c r="AU68" s="23">
        <v>11.339258351210542</v>
      </c>
      <c r="AV68" s="23">
        <v>9.8337274330968736</v>
      </c>
      <c r="AW68" s="23">
        <v>7.0415749408878323</v>
      </c>
      <c r="AX68" s="23">
        <v>6.362113976906258</v>
      </c>
      <c r="AY68" s="23">
        <v>4.4544069891082563</v>
      </c>
      <c r="AZ68" s="23">
        <v>4.0959005684827519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1</v>
      </c>
      <c r="BI68" s="20">
        <v>0</v>
      </c>
      <c r="BJ68" s="20">
        <v>4</v>
      </c>
      <c r="BK68" s="20">
        <v>9</v>
      </c>
      <c r="BL68" s="20">
        <v>15</v>
      </c>
      <c r="BM68" s="20">
        <v>2</v>
      </c>
      <c r="BN68" s="20">
        <v>4</v>
      </c>
      <c r="BO68" s="20">
        <v>1</v>
      </c>
      <c r="BP68" s="20">
        <v>0</v>
      </c>
      <c r="BQ68" s="20">
        <v>7</v>
      </c>
      <c r="BR68" s="20">
        <v>4</v>
      </c>
      <c r="BS68" s="20">
        <v>6</v>
      </c>
      <c r="BT68" s="20">
        <v>2</v>
      </c>
      <c r="BU68" s="20">
        <v>3</v>
      </c>
      <c r="BV68" s="20">
        <v>8638</v>
      </c>
      <c r="BW68" s="20">
        <v>17030</v>
      </c>
      <c r="BX68" s="20">
        <v>15846</v>
      </c>
      <c r="BY68" s="20">
        <v>13011</v>
      </c>
      <c r="BZ68" s="20">
        <v>8039</v>
      </c>
      <c r="CA68" s="20">
        <v>11252</v>
      </c>
      <c r="CB68" s="20">
        <v>9232</v>
      </c>
      <c r="CC68" s="20">
        <v>15481</v>
      </c>
      <c r="CD68" s="20">
        <v>14586</v>
      </c>
      <c r="CE68" s="20">
        <v>12013</v>
      </c>
      <c r="CF68" s="20">
        <v>8123</v>
      </c>
      <c r="CG68" s="20">
        <v>8354</v>
      </c>
      <c r="CH68" s="21">
        <v>0</v>
      </c>
      <c r="CI68" s="21">
        <v>11</v>
      </c>
      <c r="CJ68" s="21">
        <v>13</v>
      </c>
      <c r="CK68" s="21">
        <v>21</v>
      </c>
      <c r="CL68" s="21">
        <v>4</v>
      </c>
      <c r="CM68" s="21">
        <v>7</v>
      </c>
      <c r="CN68" s="21">
        <v>2</v>
      </c>
      <c r="CO68" s="21">
        <v>35</v>
      </c>
      <c r="CP68" s="21">
        <v>23</v>
      </c>
      <c r="CQ68" s="21">
        <v>0</v>
      </c>
      <c r="CR68" s="21">
        <v>17870</v>
      </c>
      <c r="CS68" s="21">
        <v>32511</v>
      </c>
      <c r="CT68" s="21">
        <v>30432</v>
      </c>
      <c r="CU68" s="21">
        <v>25024</v>
      </c>
      <c r="CV68" s="21">
        <v>16162</v>
      </c>
      <c r="CW68" s="21">
        <v>19606</v>
      </c>
      <c r="CX68" s="21">
        <v>73816</v>
      </c>
      <c r="CY68" s="21">
        <v>67789</v>
      </c>
      <c r="CZ68" s="19">
        <v>97</v>
      </c>
      <c r="DA68" t="s">
        <v>8075</v>
      </c>
      <c r="DB68" t="s">
        <v>9</v>
      </c>
      <c r="DD68">
        <v>5.1630795556801248</v>
      </c>
      <c r="DE68">
        <v>3.1158556410534302</v>
      </c>
      <c r="DF68">
        <v>-2.0472239146266946</v>
      </c>
    </row>
    <row r="69" spans="1:110" x14ac:dyDescent="0.25">
      <c r="A69" t="s">
        <v>979</v>
      </c>
      <c r="B69" t="s">
        <v>3245</v>
      </c>
      <c r="C69" t="s">
        <v>3369</v>
      </c>
      <c r="D69" t="s">
        <v>355</v>
      </c>
      <c r="E69" s="17">
        <v>244336</v>
      </c>
      <c r="F69" s="17">
        <v>247955</v>
      </c>
      <c r="G69" s="17">
        <v>248390</v>
      </c>
      <c r="H69" s="17">
        <v>248680</v>
      </c>
      <c r="I69" s="17">
        <v>249738</v>
      </c>
      <c r="J69" s="17">
        <v>252597</v>
      </c>
      <c r="K69" s="17">
        <v>254646</v>
      </c>
      <c r="L69" s="17">
        <v>257413</v>
      </c>
      <c r="M69" s="17">
        <v>260794</v>
      </c>
      <c r="N69" s="17">
        <v>266041</v>
      </c>
      <c r="O69" s="17">
        <v>269982</v>
      </c>
      <c r="P69" s="17">
        <v>274324</v>
      </c>
      <c r="Q69" s="17">
        <v>278645</v>
      </c>
      <c r="R69" s="17">
        <v>282465</v>
      </c>
      <c r="S69" s="17">
        <v>286932</v>
      </c>
      <c r="T69" s="17">
        <v>290869</v>
      </c>
      <c r="U69" s="18">
        <v>68</v>
      </c>
      <c r="V69" s="18">
        <v>87</v>
      </c>
      <c r="W69" s="18">
        <v>84</v>
      </c>
      <c r="X69" s="18">
        <v>95</v>
      </c>
      <c r="Y69" s="18">
        <v>133</v>
      </c>
      <c r="Z69" s="18">
        <v>214</v>
      </c>
      <c r="AA69" s="18">
        <v>251</v>
      </c>
      <c r="AB69" s="18">
        <v>270</v>
      </c>
      <c r="AC69" s="18">
        <v>254</v>
      </c>
      <c r="AD69" s="18">
        <v>274</v>
      </c>
      <c r="AE69" s="18">
        <v>206</v>
      </c>
      <c r="AF69" s="18">
        <v>160</v>
      </c>
      <c r="AG69" s="18">
        <v>138</v>
      </c>
      <c r="AH69" s="18">
        <v>111</v>
      </c>
      <c r="AI69" s="18">
        <v>105</v>
      </c>
      <c r="AJ69" s="18">
        <v>81</v>
      </c>
      <c r="AK69" s="23">
        <v>2.7830528452622616</v>
      </c>
      <c r="AL69" s="23">
        <v>3.5087011756165434</v>
      </c>
      <c r="AM69" s="23">
        <v>3.3817786545352071</v>
      </c>
      <c r="AN69" s="23">
        <v>3.8201705002412738</v>
      </c>
      <c r="AO69" s="23">
        <v>5.3255812091071437</v>
      </c>
      <c r="AP69" s="23">
        <v>8.4719929373666361</v>
      </c>
      <c r="AQ69" s="23">
        <v>9.8568208414819001</v>
      </c>
      <c r="AR69" s="23">
        <v>10.488980743008318</v>
      </c>
      <c r="AS69" s="23">
        <v>9.7394878716534894</v>
      </c>
      <c r="AT69" s="23">
        <v>10.299164414507539</v>
      </c>
      <c r="AU69" s="23">
        <v>7.6301383055166641</v>
      </c>
      <c r="AV69" s="23">
        <v>5.8325192108601511</v>
      </c>
      <c r="AW69" s="23">
        <v>4.9525381758151052</v>
      </c>
      <c r="AX69" s="23">
        <v>3.9296904041208647</v>
      </c>
      <c r="AY69" s="23">
        <v>3.6594036217640413</v>
      </c>
      <c r="AZ69" s="23">
        <v>2.7847587745686204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3</v>
      </c>
      <c r="BI69" s="20">
        <v>1</v>
      </c>
      <c r="BJ69" s="20">
        <v>10</v>
      </c>
      <c r="BK69" s="20">
        <v>12</v>
      </c>
      <c r="BL69" s="20">
        <v>18</v>
      </c>
      <c r="BM69" s="20">
        <v>8</v>
      </c>
      <c r="BN69" s="20">
        <v>4</v>
      </c>
      <c r="BO69" s="20">
        <v>0</v>
      </c>
      <c r="BP69" s="20">
        <v>0</v>
      </c>
      <c r="BQ69" s="20">
        <v>4</v>
      </c>
      <c r="BR69" s="20">
        <v>6</v>
      </c>
      <c r="BS69" s="20">
        <v>10</v>
      </c>
      <c r="BT69" s="20">
        <v>5</v>
      </c>
      <c r="BU69" s="20">
        <v>0</v>
      </c>
      <c r="BV69" s="20">
        <v>14742</v>
      </c>
      <c r="BW69" s="20">
        <v>31711</v>
      </c>
      <c r="BX69" s="20">
        <v>28809</v>
      </c>
      <c r="BY69" s="20">
        <v>25791</v>
      </c>
      <c r="BZ69" s="20">
        <v>18824</v>
      </c>
      <c r="CA69" s="20">
        <v>29632</v>
      </c>
      <c r="CB69" s="20">
        <v>15342</v>
      </c>
      <c r="CC69" s="20">
        <v>31985</v>
      </c>
      <c r="CD69" s="20">
        <v>28771</v>
      </c>
      <c r="CE69" s="20">
        <v>24305</v>
      </c>
      <c r="CF69" s="20">
        <v>17570</v>
      </c>
      <c r="CG69" s="20">
        <v>23387</v>
      </c>
      <c r="CH69" s="21">
        <v>1</v>
      </c>
      <c r="CI69" s="21">
        <v>14</v>
      </c>
      <c r="CJ69" s="21">
        <v>18</v>
      </c>
      <c r="CK69" s="21">
        <v>28</v>
      </c>
      <c r="CL69" s="21">
        <v>13</v>
      </c>
      <c r="CM69" s="21">
        <v>4</v>
      </c>
      <c r="CN69" s="21">
        <v>3</v>
      </c>
      <c r="CO69" s="21">
        <v>56</v>
      </c>
      <c r="CP69" s="21">
        <v>25</v>
      </c>
      <c r="CQ69" s="21">
        <v>0</v>
      </c>
      <c r="CR69" s="21">
        <v>30084</v>
      </c>
      <c r="CS69" s="21">
        <v>63696</v>
      </c>
      <c r="CT69" s="21">
        <v>57580</v>
      </c>
      <c r="CU69" s="21">
        <v>50096</v>
      </c>
      <c r="CV69" s="21">
        <v>36394</v>
      </c>
      <c r="CW69" s="21">
        <v>53019</v>
      </c>
      <c r="CX69" s="21">
        <v>149509</v>
      </c>
      <c r="CY69" s="21">
        <v>141360</v>
      </c>
      <c r="CZ69" s="19">
        <v>252</v>
      </c>
      <c r="DA69" t="s">
        <v>8230</v>
      </c>
      <c r="DB69" t="s">
        <v>9</v>
      </c>
      <c r="DD69">
        <v>3.9615166949632146</v>
      </c>
      <c r="DE69">
        <v>1.6721401387207457</v>
      </c>
      <c r="DF69">
        <v>-2.2893765562424688</v>
      </c>
    </row>
    <row r="70" spans="1:110" x14ac:dyDescent="0.25">
      <c r="A70" t="s">
        <v>870</v>
      </c>
      <c r="B70" t="s">
        <v>3222</v>
      </c>
      <c r="C70" t="s">
        <v>3364</v>
      </c>
      <c r="D70" t="s">
        <v>211</v>
      </c>
      <c r="E70" s="17">
        <v>167602</v>
      </c>
      <c r="F70" s="17">
        <v>168315</v>
      </c>
      <c r="G70" s="17">
        <v>169310</v>
      </c>
      <c r="H70" s="17">
        <v>170648</v>
      </c>
      <c r="I70" s="17">
        <v>171889</v>
      </c>
      <c r="J70" s="17">
        <v>173471</v>
      </c>
      <c r="K70" s="17">
        <v>175369</v>
      </c>
      <c r="L70" s="17">
        <v>176839</v>
      </c>
      <c r="M70" s="17">
        <v>178546</v>
      </c>
      <c r="N70" s="17">
        <v>180007</v>
      </c>
      <c r="O70" s="17">
        <v>181275</v>
      </c>
      <c r="P70" s="17">
        <v>183087</v>
      </c>
      <c r="Q70" s="17">
        <v>184535</v>
      </c>
      <c r="R70" s="17">
        <v>186297</v>
      </c>
      <c r="S70" s="17">
        <v>188267</v>
      </c>
      <c r="T70" s="17">
        <v>189635</v>
      </c>
      <c r="U70" s="18">
        <v>93</v>
      </c>
      <c r="V70" s="18">
        <v>109</v>
      </c>
      <c r="W70" s="18">
        <v>113</v>
      </c>
      <c r="X70" s="18">
        <v>132</v>
      </c>
      <c r="Y70" s="18">
        <v>137</v>
      </c>
      <c r="Z70" s="18">
        <v>183</v>
      </c>
      <c r="AA70" s="18">
        <v>214</v>
      </c>
      <c r="AB70" s="18">
        <v>293</v>
      </c>
      <c r="AC70" s="18">
        <v>316</v>
      </c>
      <c r="AD70" s="18">
        <v>323</v>
      </c>
      <c r="AE70" s="18">
        <v>297</v>
      </c>
      <c r="AF70" s="18">
        <v>185</v>
      </c>
      <c r="AG70" s="18">
        <v>159</v>
      </c>
      <c r="AH70" s="18">
        <v>111</v>
      </c>
      <c r="AI70" s="18">
        <v>109</v>
      </c>
      <c r="AJ70" s="18">
        <v>79</v>
      </c>
      <c r="AK70" s="23">
        <v>5.548859798809084</v>
      </c>
      <c r="AL70" s="23">
        <v>6.4759528265454653</v>
      </c>
      <c r="AM70" s="23">
        <v>6.6741480125214112</v>
      </c>
      <c r="AN70" s="23">
        <v>7.7352210398012282</v>
      </c>
      <c r="AO70" s="23">
        <v>7.9702598770136541</v>
      </c>
      <c r="AP70" s="23">
        <v>10.54931371814309</v>
      </c>
      <c r="AQ70" s="23">
        <v>12.202840866971927</v>
      </c>
      <c r="AR70" s="23">
        <v>16.568743320195207</v>
      </c>
      <c r="AS70" s="23">
        <v>17.698520269286345</v>
      </c>
      <c r="AT70" s="23">
        <v>17.94374663207542</v>
      </c>
      <c r="AU70" s="23">
        <v>16.383947041787341</v>
      </c>
      <c r="AV70" s="23">
        <v>10.104485845526989</v>
      </c>
      <c r="AW70" s="23">
        <v>8.6162516595767737</v>
      </c>
      <c r="AX70" s="23">
        <v>5.9582279907889015</v>
      </c>
      <c r="AY70" s="23">
        <v>5.7896498058608259</v>
      </c>
      <c r="AZ70" s="23">
        <v>4.1658976454768375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1</v>
      </c>
      <c r="BJ70" s="20">
        <v>8</v>
      </c>
      <c r="BK70" s="20">
        <v>11</v>
      </c>
      <c r="BL70" s="20">
        <v>24</v>
      </c>
      <c r="BM70" s="20">
        <v>8</v>
      </c>
      <c r="BN70" s="20">
        <v>1</v>
      </c>
      <c r="BO70" s="20">
        <v>0</v>
      </c>
      <c r="BP70" s="20">
        <v>0</v>
      </c>
      <c r="BQ70" s="20">
        <v>8</v>
      </c>
      <c r="BR70" s="20">
        <v>8</v>
      </c>
      <c r="BS70" s="20">
        <v>5</v>
      </c>
      <c r="BT70" s="20">
        <v>4</v>
      </c>
      <c r="BU70" s="20">
        <v>1</v>
      </c>
      <c r="BV70" s="20">
        <v>9579</v>
      </c>
      <c r="BW70" s="20">
        <v>15411</v>
      </c>
      <c r="BX70" s="20">
        <v>14739</v>
      </c>
      <c r="BY70" s="20">
        <v>17961</v>
      </c>
      <c r="BZ70" s="20">
        <v>14942</v>
      </c>
      <c r="CA70" s="20">
        <v>24254</v>
      </c>
      <c r="CB70" s="20">
        <v>9880</v>
      </c>
      <c r="CC70" s="20">
        <v>14893</v>
      </c>
      <c r="CD70" s="20">
        <v>14337</v>
      </c>
      <c r="CE70" s="20">
        <v>18054</v>
      </c>
      <c r="CF70" s="20">
        <v>15028</v>
      </c>
      <c r="CG70" s="20">
        <v>20557</v>
      </c>
      <c r="CH70" s="21">
        <v>1</v>
      </c>
      <c r="CI70" s="21">
        <v>16</v>
      </c>
      <c r="CJ70" s="21">
        <v>19</v>
      </c>
      <c r="CK70" s="21">
        <v>29</v>
      </c>
      <c r="CL70" s="21">
        <v>12</v>
      </c>
      <c r="CM70" s="21">
        <v>2</v>
      </c>
      <c r="CN70" s="21">
        <v>0</v>
      </c>
      <c r="CO70" s="21">
        <v>53</v>
      </c>
      <c r="CP70" s="21">
        <v>26</v>
      </c>
      <c r="CQ70" s="21">
        <v>0</v>
      </c>
      <c r="CR70" s="21">
        <v>19459</v>
      </c>
      <c r="CS70" s="21">
        <v>30304</v>
      </c>
      <c r="CT70" s="21">
        <v>29076</v>
      </c>
      <c r="CU70" s="21">
        <v>36015</v>
      </c>
      <c r="CV70" s="21">
        <v>29970</v>
      </c>
      <c r="CW70" s="21">
        <v>44811</v>
      </c>
      <c r="CX70" s="21">
        <v>96886</v>
      </c>
      <c r="CY70" s="21">
        <v>92749</v>
      </c>
      <c r="CZ70" s="19">
        <v>88</v>
      </c>
      <c r="DA70" t="s">
        <v>8066</v>
      </c>
      <c r="DB70" t="s">
        <v>9</v>
      </c>
      <c r="DD70">
        <v>5.7143473244994549</v>
      </c>
      <c r="DE70">
        <v>2.6835662531222262</v>
      </c>
      <c r="DF70">
        <v>-3.0307810713772287</v>
      </c>
    </row>
    <row r="71" spans="1:110" x14ac:dyDescent="0.25">
      <c r="A71" t="s">
        <v>1387</v>
      </c>
      <c r="B71" t="s">
        <v>2992</v>
      </c>
      <c r="C71" t="s">
        <v>425</v>
      </c>
      <c r="D71" t="s">
        <v>199</v>
      </c>
      <c r="E71" s="17">
        <v>55284</v>
      </c>
      <c r="F71" s="17">
        <v>55159</v>
      </c>
      <c r="G71" s="17">
        <v>54822</v>
      </c>
      <c r="H71" s="17">
        <v>54704</v>
      </c>
      <c r="I71" s="17">
        <v>54807</v>
      </c>
      <c r="J71" s="17">
        <v>54825</v>
      </c>
      <c r="K71" s="17">
        <v>54798</v>
      </c>
      <c r="L71" s="17">
        <v>54809</v>
      </c>
      <c r="M71" s="17">
        <v>54765</v>
      </c>
      <c r="N71" s="17">
        <v>54920</v>
      </c>
      <c r="O71" s="17">
        <v>54950</v>
      </c>
      <c r="P71" s="17">
        <v>54893</v>
      </c>
      <c r="Q71" s="17">
        <v>54614</v>
      </c>
      <c r="R71" s="17">
        <v>54164</v>
      </c>
      <c r="S71" s="17">
        <v>54116</v>
      </c>
      <c r="T71" s="17">
        <v>54052</v>
      </c>
      <c r="U71" s="18">
        <v>38</v>
      </c>
      <c r="V71" s="18">
        <v>48</v>
      </c>
      <c r="W71" s="18">
        <v>32</v>
      </c>
      <c r="X71" s="18">
        <v>36</v>
      </c>
      <c r="Y71" s="18">
        <v>42</v>
      </c>
      <c r="Z71" s="18">
        <v>62</v>
      </c>
      <c r="AA71" s="18">
        <v>81</v>
      </c>
      <c r="AB71" s="18">
        <v>88</v>
      </c>
      <c r="AC71" s="18">
        <v>80</v>
      </c>
      <c r="AD71" s="18">
        <v>85</v>
      </c>
      <c r="AE71" s="18">
        <v>73</v>
      </c>
      <c r="AF71" s="18">
        <v>41</v>
      </c>
      <c r="AG71" s="18">
        <v>37</v>
      </c>
      <c r="AH71" s="18">
        <v>23</v>
      </c>
      <c r="AI71" s="18">
        <v>29</v>
      </c>
      <c r="AJ71" s="18">
        <v>13</v>
      </c>
      <c r="AK71" s="23">
        <v>6.8735981477461836</v>
      </c>
      <c r="AL71" s="23">
        <v>8.7021157018800199</v>
      </c>
      <c r="AM71" s="23">
        <v>5.8370727080369189</v>
      </c>
      <c r="AN71" s="23">
        <v>6.5808715998830065</v>
      </c>
      <c r="AO71" s="23">
        <v>7.6632546937435002</v>
      </c>
      <c r="AP71" s="23">
        <v>11.308709530323757</v>
      </c>
      <c r="AQ71" s="23">
        <v>14.781561370852952</v>
      </c>
      <c r="AR71" s="23">
        <v>16.055757266142422</v>
      </c>
      <c r="AS71" s="23">
        <v>14.60786998995709</v>
      </c>
      <c r="AT71" s="23">
        <v>15.477057538237435</v>
      </c>
      <c r="AU71" s="23">
        <v>13.284804367606915</v>
      </c>
      <c r="AV71" s="23">
        <v>7.4690762027945281</v>
      </c>
      <c r="AW71" s="23">
        <v>6.7748196433149008</v>
      </c>
      <c r="AX71" s="23">
        <v>4.2463628978657413</v>
      </c>
      <c r="AY71" s="23">
        <v>5.3588587478749359</v>
      </c>
      <c r="AZ71" s="23">
        <v>2.4050913934729521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1</v>
      </c>
      <c r="BJ71" s="20">
        <v>1</v>
      </c>
      <c r="BK71" s="20">
        <v>0</v>
      </c>
      <c r="BL71" s="20">
        <v>2</v>
      </c>
      <c r="BM71" s="20">
        <v>1</v>
      </c>
      <c r="BN71" s="20">
        <v>1</v>
      </c>
      <c r="BO71" s="20">
        <v>1</v>
      </c>
      <c r="BP71" s="20">
        <v>0</v>
      </c>
      <c r="BQ71" s="20">
        <v>1</v>
      </c>
      <c r="BR71" s="20">
        <v>0</v>
      </c>
      <c r="BS71" s="20">
        <v>3</v>
      </c>
      <c r="BT71" s="20">
        <v>1</v>
      </c>
      <c r="BU71" s="20">
        <v>1</v>
      </c>
      <c r="BV71" s="20">
        <v>2607</v>
      </c>
      <c r="BW71" s="20">
        <v>3841</v>
      </c>
      <c r="BX71" s="20">
        <v>4007</v>
      </c>
      <c r="BY71" s="20">
        <v>5142</v>
      </c>
      <c r="BZ71" s="20">
        <v>4385</v>
      </c>
      <c r="CA71" s="20">
        <v>7540</v>
      </c>
      <c r="CB71" s="20">
        <v>2791</v>
      </c>
      <c r="CC71" s="20">
        <v>3963</v>
      </c>
      <c r="CD71" s="20">
        <v>3714</v>
      </c>
      <c r="CE71" s="20">
        <v>5194</v>
      </c>
      <c r="CF71" s="20">
        <v>4277</v>
      </c>
      <c r="CG71" s="20">
        <v>6591</v>
      </c>
      <c r="CH71" s="21">
        <v>1</v>
      </c>
      <c r="CI71" s="21">
        <v>2</v>
      </c>
      <c r="CJ71" s="21">
        <v>0</v>
      </c>
      <c r="CK71" s="21">
        <v>5</v>
      </c>
      <c r="CL71" s="21">
        <v>2</v>
      </c>
      <c r="CM71" s="21">
        <v>2</v>
      </c>
      <c r="CN71" s="21">
        <v>1</v>
      </c>
      <c r="CO71" s="21">
        <v>6</v>
      </c>
      <c r="CP71" s="21">
        <v>7</v>
      </c>
      <c r="CQ71" s="21">
        <v>0</v>
      </c>
      <c r="CR71" s="21">
        <v>5398</v>
      </c>
      <c r="CS71" s="21">
        <v>7804</v>
      </c>
      <c r="CT71" s="21">
        <v>7721</v>
      </c>
      <c r="CU71" s="21">
        <v>10336</v>
      </c>
      <c r="CV71" s="21">
        <v>8662</v>
      </c>
      <c r="CW71" s="21">
        <v>14131</v>
      </c>
      <c r="CX71" s="21">
        <v>27522</v>
      </c>
      <c r="CY71" s="21">
        <v>26530</v>
      </c>
      <c r="CZ71" s="19">
        <v>304</v>
      </c>
      <c r="DA71" t="s">
        <v>8282</v>
      </c>
      <c r="DB71" t="s">
        <v>8481</v>
      </c>
      <c r="DD71">
        <v>2.2615906520919715</v>
      </c>
      <c r="DE71">
        <v>2.5434198096068599</v>
      </c>
      <c r="DF71">
        <v>0.28182915751488835</v>
      </c>
    </row>
    <row r="72" spans="1:110" x14ac:dyDescent="0.25">
      <c r="A72" t="s">
        <v>587</v>
      </c>
      <c r="B72" t="s">
        <v>3028</v>
      </c>
      <c r="C72" t="s">
        <v>466</v>
      </c>
      <c r="D72" t="s">
        <v>51</v>
      </c>
      <c r="E72" s="17">
        <v>125397</v>
      </c>
      <c r="F72" s="17">
        <v>126404</v>
      </c>
      <c r="G72" s="17">
        <v>127039</v>
      </c>
      <c r="H72" s="17">
        <v>127319</v>
      </c>
      <c r="I72" s="17">
        <v>128021</v>
      </c>
      <c r="J72" s="17">
        <v>129015</v>
      </c>
      <c r="K72" s="17">
        <v>130099</v>
      </c>
      <c r="L72" s="17">
        <v>131087</v>
      </c>
      <c r="M72" s="17">
        <v>132325</v>
      </c>
      <c r="N72" s="17">
        <v>133126</v>
      </c>
      <c r="O72" s="17">
        <v>133849</v>
      </c>
      <c r="P72" s="17">
        <v>135004</v>
      </c>
      <c r="Q72" s="17">
        <v>136183</v>
      </c>
      <c r="R72" s="17">
        <v>137565</v>
      </c>
      <c r="S72" s="17">
        <v>139454</v>
      </c>
      <c r="T72" s="17">
        <v>140246</v>
      </c>
      <c r="U72" s="18">
        <v>106</v>
      </c>
      <c r="V72" s="18">
        <v>132</v>
      </c>
      <c r="W72" s="18">
        <v>153</v>
      </c>
      <c r="X72" s="18">
        <v>144</v>
      </c>
      <c r="Y72" s="18">
        <v>207</v>
      </c>
      <c r="Z72" s="18">
        <v>292</v>
      </c>
      <c r="AA72" s="18">
        <v>367</v>
      </c>
      <c r="AB72" s="18">
        <v>412</v>
      </c>
      <c r="AC72" s="18">
        <v>335</v>
      </c>
      <c r="AD72" s="18">
        <v>402</v>
      </c>
      <c r="AE72" s="18">
        <v>298</v>
      </c>
      <c r="AF72" s="18">
        <v>167</v>
      </c>
      <c r="AG72" s="18">
        <v>128</v>
      </c>
      <c r="AH72" s="18">
        <v>82</v>
      </c>
      <c r="AI72" s="18">
        <v>76</v>
      </c>
      <c r="AJ72" s="18">
        <v>60</v>
      </c>
      <c r="AK72" s="23">
        <v>8.4531527867492837</v>
      </c>
      <c r="AL72" s="23">
        <v>10.442707509256035</v>
      </c>
      <c r="AM72" s="23">
        <v>12.04354568282181</v>
      </c>
      <c r="AN72" s="23">
        <v>11.310173658291378</v>
      </c>
      <c r="AO72" s="23">
        <v>16.169222236976747</v>
      </c>
      <c r="AP72" s="23">
        <v>22.633027167383634</v>
      </c>
      <c r="AQ72" s="23">
        <v>28.209286773918322</v>
      </c>
      <c r="AR72" s="23">
        <v>31.42950864692914</v>
      </c>
      <c r="AS72" s="23">
        <v>25.316455696202532</v>
      </c>
      <c r="AT72" s="23">
        <v>30.196956266995176</v>
      </c>
      <c r="AU72" s="23">
        <v>22.263894388452659</v>
      </c>
      <c r="AV72" s="23">
        <v>12.370003851737726</v>
      </c>
      <c r="AW72" s="23">
        <v>9.3991173641350247</v>
      </c>
      <c r="AX72" s="23">
        <v>5.960818522153164</v>
      </c>
      <c r="AY72" s="23">
        <v>5.4498257489924988</v>
      </c>
      <c r="AZ72" s="23">
        <v>4.2781968826205379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 s="20">
        <v>6</v>
      </c>
      <c r="BK72" s="20">
        <v>9</v>
      </c>
      <c r="BL72" s="20">
        <v>12</v>
      </c>
      <c r="BM72" s="20">
        <v>6</v>
      </c>
      <c r="BN72" s="20">
        <v>4</v>
      </c>
      <c r="BO72" s="20">
        <v>0</v>
      </c>
      <c r="BP72" s="20">
        <v>0</v>
      </c>
      <c r="BQ72" s="20">
        <v>8</v>
      </c>
      <c r="BR72" s="20">
        <v>11</v>
      </c>
      <c r="BS72" s="20">
        <v>3</v>
      </c>
      <c r="BT72" s="20">
        <v>1</v>
      </c>
      <c r="BU72" s="20">
        <v>0</v>
      </c>
      <c r="BV72" s="20">
        <v>7077</v>
      </c>
      <c r="BW72" s="20">
        <v>12498</v>
      </c>
      <c r="BX72" s="20">
        <v>12431</v>
      </c>
      <c r="BY72" s="20">
        <v>13372</v>
      </c>
      <c r="BZ72" s="20">
        <v>10424</v>
      </c>
      <c r="CA72" s="20">
        <v>17359</v>
      </c>
      <c r="CB72" s="20">
        <v>7277</v>
      </c>
      <c r="CC72" s="20">
        <v>11587</v>
      </c>
      <c r="CD72" s="20">
        <v>11815</v>
      </c>
      <c r="CE72" s="20">
        <v>12769</v>
      </c>
      <c r="CF72" s="20">
        <v>9885</v>
      </c>
      <c r="CG72" s="20">
        <v>13752</v>
      </c>
      <c r="CH72" s="21">
        <v>0</v>
      </c>
      <c r="CI72" s="21">
        <v>14</v>
      </c>
      <c r="CJ72" s="21">
        <v>20</v>
      </c>
      <c r="CK72" s="21">
        <v>15</v>
      </c>
      <c r="CL72" s="21">
        <v>7</v>
      </c>
      <c r="CM72" s="21">
        <v>4</v>
      </c>
      <c r="CN72" s="21">
        <v>0</v>
      </c>
      <c r="CO72" s="21">
        <v>37</v>
      </c>
      <c r="CP72" s="21">
        <v>23</v>
      </c>
      <c r="CQ72" s="21">
        <v>0</v>
      </c>
      <c r="CR72" s="21">
        <v>14354</v>
      </c>
      <c r="CS72" s="21">
        <v>24085</v>
      </c>
      <c r="CT72" s="21">
        <v>24246</v>
      </c>
      <c r="CU72" s="21">
        <v>26141</v>
      </c>
      <c r="CV72" s="21">
        <v>20309</v>
      </c>
      <c r="CW72" s="21">
        <v>31111</v>
      </c>
      <c r="CX72" s="21">
        <v>73161</v>
      </c>
      <c r="CY72" s="21">
        <v>67085</v>
      </c>
      <c r="CZ72" s="19">
        <v>71</v>
      </c>
      <c r="DA72" t="s">
        <v>1373</v>
      </c>
      <c r="DB72" t="s">
        <v>8480</v>
      </c>
      <c r="DD72">
        <v>5.5153909219646717</v>
      </c>
      <c r="DE72">
        <v>3.1437514522764864</v>
      </c>
      <c r="DF72">
        <v>-2.3716394696881853</v>
      </c>
    </row>
    <row r="73" spans="1:110" x14ac:dyDescent="0.25">
      <c r="A73" t="s">
        <v>1127</v>
      </c>
      <c r="B73" t="s">
        <v>3048</v>
      </c>
      <c r="C73" t="s">
        <v>276</v>
      </c>
      <c r="D73" t="s">
        <v>278</v>
      </c>
      <c r="E73" s="17">
        <v>116105</v>
      </c>
      <c r="F73" s="17">
        <v>116911</v>
      </c>
      <c r="G73" s="17">
        <v>117500</v>
      </c>
      <c r="H73" s="17">
        <v>118553</v>
      </c>
      <c r="I73" s="17">
        <v>119437</v>
      </c>
      <c r="J73" s="17">
        <v>120925</v>
      </c>
      <c r="K73" s="17">
        <v>122230</v>
      </c>
      <c r="L73" s="17">
        <v>123592</v>
      </c>
      <c r="M73" s="17">
        <v>125312</v>
      </c>
      <c r="N73" s="17">
        <v>127105</v>
      </c>
      <c r="O73" s="17">
        <v>128863</v>
      </c>
      <c r="P73" s="17">
        <v>130468</v>
      </c>
      <c r="Q73" s="17">
        <v>131826</v>
      </c>
      <c r="R73" s="17">
        <v>132959</v>
      </c>
      <c r="S73" s="17">
        <v>133931</v>
      </c>
      <c r="T73" s="17">
        <v>134717</v>
      </c>
      <c r="U73" s="18">
        <v>57</v>
      </c>
      <c r="V73" s="18">
        <v>59</v>
      </c>
      <c r="W73" s="18">
        <v>69</v>
      </c>
      <c r="X73" s="18">
        <v>105</v>
      </c>
      <c r="Y73" s="18">
        <v>137</v>
      </c>
      <c r="Z73" s="18">
        <v>148</v>
      </c>
      <c r="AA73" s="18">
        <v>202</v>
      </c>
      <c r="AB73" s="18">
        <v>179</v>
      </c>
      <c r="AC73" s="18">
        <v>168</v>
      </c>
      <c r="AD73" s="18">
        <v>222</v>
      </c>
      <c r="AE73" s="18">
        <v>195</v>
      </c>
      <c r="AF73" s="18">
        <v>117</v>
      </c>
      <c r="AG73" s="18">
        <v>93</v>
      </c>
      <c r="AH73" s="18">
        <v>62</v>
      </c>
      <c r="AI73" s="18">
        <v>40</v>
      </c>
      <c r="AJ73" s="18">
        <v>39</v>
      </c>
      <c r="AK73" s="23">
        <v>4.9093492958959564</v>
      </c>
      <c r="AL73" s="23">
        <v>5.046573889539907</v>
      </c>
      <c r="AM73" s="23">
        <v>5.8723404255319149</v>
      </c>
      <c r="AN73" s="23">
        <v>8.8567982252663366</v>
      </c>
      <c r="AO73" s="23">
        <v>11.470482346341585</v>
      </c>
      <c r="AP73" s="23">
        <v>12.238991110192268</v>
      </c>
      <c r="AQ73" s="23">
        <v>16.526221058659903</v>
      </c>
      <c r="AR73" s="23">
        <v>14.483138067188815</v>
      </c>
      <c r="AS73" s="23">
        <v>13.406537282941779</v>
      </c>
      <c r="AT73" s="23">
        <v>17.465874670547972</v>
      </c>
      <c r="AU73" s="23">
        <v>15.132349859928761</v>
      </c>
      <c r="AV73" s="23">
        <v>8.967716221602231</v>
      </c>
      <c r="AW73" s="23">
        <v>7.0547539939010511</v>
      </c>
      <c r="AX73" s="23">
        <v>4.6630916297505243</v>
      </c>
      <c r="AY73" s="23">
        <v>2.9866125094264957</v>
      </c>
      <c r="AZ73" s="23">
        <v>2.894957577737034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 s="20">
        <v>5</v>
      </c>
      <c r="BK73" s="20">
        <v>6</v>
      </c>
      <c r="BL73" s="20">
        <v>14</v>
      </c>
      <c r="BM73" s="20">
        <v>2</v>
      </c>
      <c r="BN73" s="20">
        <v>1</v>
      </c>
      <c r="BO73" s="20">
        <v>0</v>
      </c>
      <c r="BP73" s="20">
        <v>0</v>
      </c>
      <c r="BQ73" s="20">
        <v>2</v>
      </c>
      <c r="BR73" s="20">
        <v>3</v>
      </c>
      <c r="BS73" s="20">
        <v>2</v>
      </c>
      <c r="BT73" s="20">
        <v>1</v>
      </c>
      <c r="BU73" s="20">
        <v>3</v>
      </c>
      <c r="BV73" s="20">
        <v>5792</v>
      </c>
      <c r="BW73" s="20">
        <v>11722</v>
      </c>
      <c r="BX73" s="20">
        <v>12477</v>
      </c>
      <c r="BY73" s="20">
        <v>13456</v>
      </c>
      <c r="BZ73" s="20">
        <v>9865</v>
      </c>
      <c r="CA73" s="20">
        <v>15481</v>
      </c>
      <c r="CB73" s="20">
        <v>6143</v>
      </c>
      <c r="CC73" s="20">
        <v>10858</v>
      </c>
      <c r="CD73" s="20">
        <v>12222</v>
      </c>
      <c r="CE73" s="20">
        <v>13504</v>
      </c>
      <c r="CF73" s="20">
        <v>10025</v>
      </c>
      <c r="CG73" s="20">
        <v>13172</v>
      </c>
      <c r="CH73" s="21">
        <v>0</v>
      </c>
      <c r="CI73" s="21">
        <v>7</v>
      </c>
      <c r="CJ73" s="21">
        <v>9</v>
      </c>
      <c r="CK73" s="21">
        <v>16</v>
      </c>
      <c r="CL73" s="21">
        <v>3</v>
      </c>
      <c r="CM73" s="21">
        <v>4</v>
      </c>
      <c r="CN73" s="21">
        <v>0</v>
      </c>
      <c r="CO73" s="21">
        <v>28</v>
      </c>
      <c r="CP73" s="21">
        <v>11</v>
      </c>
      <c r="CQ73" s="21">
        <v>0</v>
      </c>
      <c r="CR73" s="21">
        <v>11935</v>
      </c>
      <c r="CS73" s="21">
        <v>22580</v>
      </c>
      <c r="CT73" s="21">
        <v>24699</v>
      </c>
      <c r="CU73" s="21">
        <v>26960</v>
      </c>
      <c r="CV73" s="21">
        <v>19890</v>
      </c>
      <c r="CW73" s="21">
        <v>28653</v>
      </c>
      <c r="CX73" s="21">
        <v>68793</v>
      </c>
      <c r="CY73" s="21">
        <v>65924</v>
      </c>
      <c r="CZ73" s="19">
        <v>238</v>
      </c>
      <c r="DA73" t="s">
        <v>8216</v>
      </c>
      <c r="DB73" t="s">
        <v>9</v>
      </c>
      <c r="DD73">
        <v>4.247315090103756</v>
      </c>
      <c r="DE73">
        <v>1.5989998982454612</v>
      </c>
      <c r="DF73">
        <v>-2.6483151918582948</v>
      </c>
    </row>
    <row r="74" spans="1:110" x14ac:dyDescent="0.25">
      <c r="A74" t="s">
        <v>835</v>
      </c>
      <c r="B74" t="s">
        <v>3135</v>
      </c>
      <c r="C74" t="s">
        <v>777</v>
      </c>
      <c r="D74" t="s">
        <v>150</v>
      </c>
      <c r="E74" s="17">
        <v>82810</v>
      </c>
      <c r="F74" s="17">
        <v>83528</v>
      </c>
      <c r="G74" s="17">
        <v>84164</v>
      </c>
      <c r="H74" s="17">
        <v>85058</v>
      </c>
      <c r="I74" s="17">
        <v>85821</v>
      </c>
      <c r="J74" s="17">
        <v>86342</v>
      </c>
      <c r="K74" s="17">
        <v>86966</v>
      </c>
      <c r="L74" s="17">
        <v>87540</v>
      </c>
      <c r="M74" s="17">
        <v>88369</v>
      </c>
      <c r="N74" s="17">
        <v>88933</v>
      </c>
      <c r="O74" s="17">
        <v>89565</v>
      </c>
      <c r="P74" s="17">
        <v>89765</v>
      </c>
      <c r="Q74" s="17">
        <v>90144</v>
      </c>
      <c r="R74" s="17">
        <v>90737</v>
      </c>
      <c r="S74" s="17">
        <v>91254</v>
      </c>
      <c r="T74" s="17">
        <v>91720</v>
      </c>
      <c r="U74" s="18">
        <v>57</v>
      </c>
      <c r="V74" s="18">
        <v>49</v>
      </c>
      <c r="W74" s="18">
        <v>59</v>
      </c>
      <c r="X74" s="18">
        <v>49</v>
      </c>
      <c r="Y74" s="18">
        <v>48</v>
      </c>
      <c r="Z74" s="18">
        <v>59</v>
      </c>
      <c r="AA74" s="18">
        <v>94</v>
      </c>
      <c r="AB74" s="18">
        <v>113</v>
      </c>
      <c r="AC74" s="18">
        <v>123</v>
      </c>
      <c r="AD74" s="18">
        <v>158</v>
      </c>
      <c r="AE74" s="18">
        <v>131</v>
      </c>
      <c r="AF74" s="18">
        <v>126</v>
      </c>
      <c r="AG74" s="18">
        <v>75</v>
      </c>
      <c r="AH74" s="18">
        <v>77</v>
      </c>
      <c r="AI74" s="18">
        <v>44</v>
      </c>
      <c r="AJ74" s="18">
        <v>31</v>
      </c>
      <c r="AK74" s="23">
        <v>6.8832266634464441</v>
      </c>
      <c r="AL74" s="23">
        <v>5.8662963317689876</v>
      </c>
      <c r="AM74" s="23">
        <v>7.0101230930088869</v>
      </c>
      <c r="AN74" s="23">
        <v>5.7607750005878335</v>
      </c>
      <c r="AO74" s="23">
        <v>5.593036669346664</v>
      </c>
      <c r="AP74" s="23">
        <v>6.8332908665539369</v>
      </c>
      <c r="AQ74" s="23">
        <v>10.808821838419613</v>
      </c>
      <c r="AR74" s="23">
        <v>12.908384738405301</v>
      </c>
      <c r="AS74" s="23">
        <v>13.918908214419083</v>
      </c>
      <c r="AT74" s="23">
        <v>17.766183531422531</v>
      </c>
      <c r="AU74" s="23">
        <v>14.626249092837604</v>
      </c>
      <c r="AV74" s="23">
        <v>14.036651256057484</v>
      </c>
      <c r="AW74" s="23">
        <v>8.3200212992545257</v>
      </c>
      <c r="AX74" s="23">
        <v>8.486064119377982</v>
      </c>
      <c r="AY74" s="23">
        <v>4.8217064457448444</v>
      </c>
      <c r="AZ74" s="23">
        <v>3.3798517226341036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1</v>
      </c>
      <c r="BJ74" s="20">
        <v>3</v>
      </c>
      <c r="BK74" s="20">
        <v>2</v>
      </c>
      <c r="BL74" s="20">
        <v>7</v>
      </c>
      <c r="BM74" s="20">
        <v>2</v>
      </c>
      <c r="BN74" s="20">
        <v>2</v>
      </c>
      <c r="BO74" s="20">
        <v>0</v>
      </c>
      <c r="BP74" s="20">
        <v>0</v>
      </c>
      <c r="BQ74" s="20">
        <v>2</v>
      </c>
      <c r="BR74" s="20">
        <v>9</v>
      </c>
      <c r="BS74" s="20">
        <v>1</v>
      </c>
      <c r="BT74" s="20">
        <v>1</v>
      </c>
      <c r="BU74" s="20">
        <v>1</v>
      </c>
      <c r="BV74" s="20">
        <v>4139</v>
      </c>
      <c r="BW74" s="20">
        <v>6063</v>
      </c>
      <c r="BX74" s="20">
        <v>6922</v>
      </c>
      <c r="BY74" s="20">
        <v>8946</v>
      </c>
      <c r="BZ74" s="20">
        <v>7544</v>
      </c>
      <c r="CA74" s="20">
        <v>12865</v>
      </c>
      <c r="CB74" s="20">
        <v>4677</v>
      </c>
      <c r="CC74" s="20">
        <v>6277</v>
      </c>
      <c r="CD74" s="20">
        <v>6656</v>
      </c>
      <c r="CE74" s="20">
        <v>8874</v>
      </c>
      <c r="CF74" s="20">
        <v>7633</v>
      </c>
      <c r="CG74" s="20">
        <v>11124</v>
      </c>
      <c r="CH74" s="21">
        <v>1</v>
      </c>
      <c r="CI74" s="21">
        <v>5</v>
      </c>
      <c r="CJ74" s="21">
        <v>11</v>
      </c>
      <c r="CK74" s="21">
        <v>8</v>
      </c>
      <c r="CL74" s="21">
        <v>3</v>
      </c>
      <c r="CM74" s="21">
        <v>3</v>
      </c>
      <c r="CN74" s="21">
        <v>0</v>
      </c>
      <c r="CO74" s="21">
        <v>17</v>
      </c>
      <c r="CP74" s="21">
        <v>14</v>
      </c>
      <c r="CQ74" s="21">
        <v>0</v>
      </c>
      <c r="CR74" s="21">
        <v>8816</v>
      </c>
      <c r="CS74" s="21">
        <v>12340</v>
      </c>
      <c r="CT74" s="21">
        <v>13578</v>
      </c>
      <c r="CU74" s="21">
        <v>17820</v>
      </c>
      <c r="CV74" s="21">
        <v>15177</v>
      </c>
      <c r="CW74" s="21">
        <v>23989</v>
      </c>
      <c r="CX74" s="21">
        <v>46479</v>
      </c>
      <c r="CY74" s="21">
        <v>45241</v>
      </c>
      <c r="CZ74" s="19">
        <v>170</v>
      </c>
      <c r="DA74" t="s">
        <v>8148</v>
      </c>
      <c r="DB74" t="s">
        <v>9</v>
      </c>
      <c r="DD74">
        <v>3.7576534559359875</v>
      </c>
      <c r="DE74">
        <v>3.0121129972675833</v>
      </c>
      <c r="DF74">
        <v>-0.74554045866840424</v>
      </c>
    </row>
    <row r="75" spans="1:110" x14ac:dyDescent="0.25">
      <c r="A75" t="s">
        <v>167</v>
      </c>
      <c r="B75" t="s">
        <v>2944</v>
      </c>
      <c r="C75" t="s">
        <v>58</v>
      </c>
      <c r="D75" t="s">
        <v>168</v>
      </c>
      <c r="E75" s="17">
        <v>133874</v>
      </c>
      <c r="F75" s="17">
        <v>134389</v>
      </c>
      <c r="G75" s="17">
        <v>135554</v>
      </c>
      <c r="H75" s="17">
        <v>136442</v>
      </c>
      <c r="I75" s="17">
        <v>137128</v>
      </c>
      <c r="J75" s="17">
        <v>138115</v>
      </c>
      <c r="K75" s="17">
        <v>138189</v>
      </c>
      <c r="L75" s="17">
        <v>139476</v>
      </c>
      <c r="M75" s="17">
        <v>139977</v>
      </c>
      <c r="N75" s="17">
        <v>139741</v>
      </c>
      <c r="O75" s="17">
        <v>140595</v>
      </c>
      <c r="P75" s="17">
        <v>141884</v>
      </c>
      <c r="Q75" s="17">
        <v>143793</v>
      </c>
      <c r="R75" s="17">
        <v>145883</v>
      </c>
      <c r="S75" s="17">
        <v>147604</v>
      </c>
      <c r="T75" s="17">
        <v>150177</v>
      </c>
      <c r="U75" s="18">
        <v>57</v>
      </c>
      <c r="V75" s="18">
        <v>62</v>
      </c>
      <c r="W75" s="18">
        <v>50</v>
      </c>
      <c r="X75" s="18">
        <v>75</v>
      </c>
      <c r="Y75" s="18">
        <v>111</v>
      </c>
      <c r="Z75" s="18">
        <v>156</v>
      </c>
      <c r="AA75" s="18">
        <v>217</v>
      </c>
      <c r="AB75" s="18">
        <v>232</v>
      </c>
      <c r="AC75" s="18">
        <v>227</v>
      </c>
      <c r="AD75" s="18">
        <v>230</v>
      </c>
      <c r="AE75" s="18">
        <v>209</v>
      </c>
      <c r="AF75" s="18">
        <v>123</v>
      </c>
      <c r="AG75" s="18">
        <v>104</v>
      </c>
      <c r="AH75" s="18">
        <v>75</v>
      </c>
      <c r="AI75" s="18">
        <v>71</v>
      </c>
      <c r="AJ75" s="18">
        <v>51</v>
      </c>
      <c r="AK75" s="23">
        <v>4.2577348850411578</v>
      </c>
      <c r="AL75" s="23">
        <v>4.6134728288773639</v>
      </c>
      <c r="AM75" s="23">
        <v>3.6885669179810261</v>
      </c>
      <c r="AN75" s="23">
        <v>5.4968411486199269</v>
      </c>
      <c r="AO75" s="23">
        <v>8.0946269179161074</v>
      </c>
      <c r="AP75" s="23">
        <v>11.294935379937009</v>
      </c>
      <c r="AQ75" s="23">
        <v>15.703131218837967</v>
      </c>
      <c r="AR75" s="23">
        <v>16.633686082193353</v>
      </c>
      <c r="AS75" s="23">
        <v>16.216949927488088</v>
      </c>
      <c r="AT75" s="23">
        <v>16.459020616712348</v>
      </c>
      <c r="AU75" s="23">
        <v>14.865393506170205</v>
      </c>
      <c r="AV75" s="23">
        <v>8.6690535930760344</v>
      </c>
      <c r="AW75" s="23">
        <v>7.2326191121960042</v>
      </c>
      <c r="AX75" s="23">
        <v>5.1411062289643077</v>
      </c>
      <c r="AY75" s="23">
        <v>4.8101677461315413</v>
      </c>
      <c r="AZ75" s="23">
        <v>3.3959927285802753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v>4</v>
      </c>
      <c r="BK75" s="20">
        <v>9</v>
      </c>
      <c r="BL75" s="20">
        <v>11</v>
      </c>
      <c r="BM75" s="20">
        <v>3</v>
      </c>
      <c r="BN75" s="20">
        <v>3</v>
      </c>
      <c r="BO75" s="20">
        <v>0</v>
      </c>
      <c r="BP75" s="20">
        <v>0</v>
      </c>
      <c r="BQ75" s="20">
        <v>6</v>
      </c>
      <c r="BR75" s="20">
        <v>5</v>
      </c>
      <c r="BS75" s="20">
        <v>7</v>
      </c>
      <c r="BT75" s="20">
        <v>3</v>
      </c>
      <c r="BU75" s="20">
        <v>0</v>
      </c>
      <c r="BV75" s="20">
        <v>13277</v>
      </c>
      <c r="BW75" s="20">
        <v>10335</v>
      </c>
      <c r="BX75" s="20">
        <v>10768</v>
      </c>
      <c r="BY75" s="20">
        <v>12713</v>
      </c>
      <c r="BZ75" s="20">
        <v>10533</v>
      </c>
      <c r="CA75" s="20">
        <v>19268</v>
      </c>
      <c r="CB75" s="20">
        <v>13975</v>
      </c>
      <c r="CC75" s="20">
        <v>11185</v>
      </c>
      <c r="CD75" s="20">
        <v>10264</v>
      </c>
      <c r="CE75" s="20">
        <v>12149</v>
      </c>
      <c r="CF75" s="20">
        <v>9974</v>
      </c>
      <c r="CG75" s="20">
        <v>15736</v>
      </c>
      <c r="CH75" s="21">
        <v>0</v>
      </c>
      <c r="CI75" s="21">
        <v>10</v>
      </c>
      <c r="CJ75" s="21">
        <v>14</v>
      </c>
      <c r="CK75" s="21">
        <v>18</v>
      </c>
      <c r="CL75" s="21">
        <v>6</v>
      </c>
      <c r="CM75" s="21">
        <v>3</v>
      </c>
      <c r="CN75" s="21">
        <v>0</v>
      </c>
      <c r="CO75" s="21">
        <v>30</v>
      </c>
      <c r="CP75" s="21">
        <v>21</v>
      </c>
      <c r="CQ75" s="21">
        <v>0</v>
      </c>
      <c r="CR75" s="21">
        <v>27252</v>
      </c>
      <c r="CS75" s="21">
        <v>21520</v>
      </c>
      <c r="CT75" s="21">
        <v>21032</v>
      </c>
      <c r="CU75" s="21">
        <v>24862</v>
      </c>
      <c r="CV75" s="21">
        <v>20507</v>
      </c>
      <c r="CW75" s="21">
        <v>35004</v>
      </c>
      <c r="CX75" s="21">
        <v>76894</v>
      </c>
      <c r="CY75" s="21">
        <v>73283</v>
      </c>
      <c r="CZ75" s="19">
        <v>167</v>
      </c>
      <c r="DA75" t="s">
        <v>8145</v>
      </c>
      <c r="DB75" t="s">
        <v>9</v>
      </c>
      <c r="DD75">
        <v>4.093718870679421</v>
      </c>
      <c r="DE75">
        <v>2.7310323302208235</v>
      </c>
      <c r="DF75">
        <v>-1.3626865404585975</v>
      </c>
    </row>
    <row r="76" spans="1:110" x14ac:dyDescent="0.25">
      <c r="A76" t="s">
        <v>1674</v>
      </c>
      <c r="B76" t="s">
        <v>2976</v>
      </c>
      <c r="C76" t="s">
        <v>58</v>
      </c>
      <c r="D76" t="s">
        <v>51</v>
      </c>
      <c r="E76" s="17">
        <v>111894</v>
      </c>
      <c r="F76" s="17">
        <v>113500</v>
      </c>
      <c r="G76" s="17">
        <v>114868</v>
      </c>
      <c r="H76" s="17">
        <v>115966</v>
      </c>
      <c r="I76" s="17">
        <v>116600</v>
      </c>
      <c r="J76" s="17">
        <v>116951</v>
      </c>
      <c r="K76" s="17">
        <v>117492</v>
      </c>
      <c r="L76" s="17">
        <v>118173</v>
      </c>
      <c r="M76" s="17">
        <v>118931</v>
      </c>
      <c r="N76" s="17">
        <v>119408</v>
      </c>
      <c r="O76" s="17">
        <v>120801</v>
      </c>
      <c r="P76" s="17">
        <v>122024</v>
      </c>
      <c r="Q76" s="17">
        <v>123100</v>
      </c>
      <c r="R76" s="17">
        <v>124627</v>
      </c>
      <c r="S76" s="17">
        <v>126544</v>
      </c>
      <c r="T76" s="17">
        <v>128341</v>
      </c>
      <c r="U76" s="18">
        <v>24</v>
      </c>
      <c r="V76" s="18">
        <v>32</v>
      </c>
      <c r="W76" s="18">
        <v>37</v>
      </c>
      <c r="X76" s="18">
        <v>64</v>
      </c>
      <c r="Y76" s="18">
        <v>66</v>
      </c>
      <c r="Z76" s="18">
        <v>112</v>
      </c>
      <c r="AA76" s="18">
        <v>177</v>
      </c>
      <c r="AB76" s="18">
        <v>183</v>
      </c>
      <c r="AC76" s="18">
        <v>161</v>
      </c>
      <c r="AD76" s="18">
        <v>153</v>
      </c>
      <c r="AE76" s="18">
        <v>125</v>
      </c>
      <c r="AF76" s="18">
        <v>99</v>
      </c>
      <c r="AG76" s="18">
        <v>111</v>
      </c>
      <c r="AH76" s="18">
        <v>80</v>
      </c>
      <c r="AI76" s="18">
        <v>61</v>
      </c>
      <c r="AJ76" s="18">
        <v>39</v>
      </c>
      <c r="AK76" s="23">
        <v>2.1448871253150301</v>
      </c>
      <c r="AL76" s="23">
        <v>2.819383259911894</v>
      </c>
      <c r="AM76" s="23">
        <v>3.2210885538182961</v>
      </c>
      <c r="AN76" s="23">
        <v>5.5188589759067312</v>
      </c>
      <c r="AO76" s="23">
        <v>5.6603773584905666</v>
      </c>
      <c r="AP76" s="23">
        <v>9.5766603107284247</v>
      </c>
      <c r="AQ76" s="23">
        <v>15.064855479522011</v>
      </c>
      <c r="AR76" s="23">
        <v>15.485770861364271</v>
      </c>
      <c r="AS76" s="23">
        <v>13.537261100974515</v>
      </c>
      <c r="AT76" s="23">
        <v>12.813211845102506</v>
      </c>
      <c r="AU76" s="23">
        <v>10.347596460294204</v>
      </c>
      <c r="AV76" s="23">
        <v>8.1131580672654557</v>
      </c>
      <c r="AW76" s="23">
        <v>9.017059301380991</v>
      </c>
      <c r="AX76" s="23">
        <v>6.4191547577972665</v>
      </c>
      <c r="AY76" s="23">
        <v>4.8204577064104184</v>
      </c>
      <c r="AZ76" s="23">
        <v>3.0387795014843269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 s="20">
        <v>1</v>
      </c>
      <c r="BK76" s="20">
        <v>15</v>
      </c>
      <c r="BL76" s="20">
        <v>7</v>
      </c>
      <c r="BM76" s="20">
        <v>3</v>
      </c>
      <c r="BN76" s="20">
        <v>0</v>
      </c>
      <c r="BO76" s="20">
        <v>0</v>
      </c>
      <c r="BP76" s="20">
        <v>0</v>
      </c>
      <c r="BQ76" s="20">
        <v>2</v>
      </c>
      <c r="BR76" s="20">
        <v>8</v>
      </c>
      <c r="BS76" s="20">
        <v>1</v>
      </c>
      <c r="BT76" s="20">
        <v>1</v>
      </c>
      <c r="BU76" s="20">
        <v>1</v>
      </c>
      <c r="BV76" s="20">
        <v>6421</v>
      </c>
      <c r="BW76" s="20">
        <v>10878</v>
      </c>
      <c r="BX76" s="20">
        <v>11461</v>
      </c>
      <c r="BY76" s="20">
        <v>12096</v>
      </c>
      <c r="BZ76" s="20">
        <v>9445</v>
      </c>
      <c r="CA76" s="20">
        <v>15532</v>
      </c>
      <c r="CB76" s="20">
        <v>7039</v>
      </c>
      <c r="CC76" s="20">
        <v>10206</v>
      </c>
      <c r="CD76" s="20">
        <v>10884</v>
      </c>
      <c r="CE76" s="20">
        <v>12039</v>
      </c>
      <c r="CF76" s="20">
        <v>9229</v>
      </c>
      <c r="CG76" s="20">
        <v>13111</v>
      </c>
      <c r="CH76" s="21">
        <v>0</v>
      </c>
      <c r="CI76" s="21">
        <v>3</v>
      </c>
      <c r="CJ76" s="21">
        <v>23</v>
      </c>
      <c r="CK76" s="21">
        <v>8</v>
      </c>
      <c r="CL76" s="21">
        <v>4</v>
      </c>
      <c r="CM76" s="21">
        <v>1</v>
      </c>
      <c r="CN76" s="21">
        <v>0</v>
      </c>
      <c r="CO76" s="21">
        <v>26</v>
      </c>
      <c r="CP76" s="21">
        <v>13</v>
      </c>
      <c r="CQ76" s="21">
        <v>0</v>
      </c>
      <c r="CR76" s="21">
        <v>13460</v>
      </c>
      <c r="CS76" s="21">
        <v>21084</v>
      </c>
      <c r="CT76" s="21">
        <v>22345</v>
      </c>
      <c r="CU76" s="21">
        <v>24135</v>
      </c>
      <c r="CV76" s="21">
        <v>18674</v>
      </c>
      <c r="CW76" s="21">
        <v>28643</v>
      </c>
      <c r="CX76" s="21">
        <v>65833</v>
      </c>
      <c r="CY76" s="21">
        <v>62508</v>
      </c>
      <c r="CZ76" s="19">
        <v>223</v>
      </c>
      <c r="DA76" t="s">
        <v>8201</v>
      </c>
      <c r="DB76" t="s">
        <v>9</v>
      </c>
      <c r="DD76">
        <v>4.1594675881487166</v>
      </c>
      <c r="DE76">
        <v>1.9746935427521151</v>
      </c>
      <c r="DF76">
        <v>-2.1847740453966016</v>
      </c>
    </row>
    <row r="77" spans="1:110" x14ac:dyDescent="0.25">
      <c r="A77" t="s">
        <v>730</v>
      </c>
      <c r="B77" t="s">
        <v>3246</v>
      </c>
      <c r="C77" t="s">
        <v>3369</v>
      </c>
      <c r="D77" t="s">
        <v>355</v>
      </c>
      <c r="E77" s="17">
        <v>167171</v>
      </c>
      <c r="F77" s="17">
        <v>167375</v>
      </c>
      <c r="G77" s="17">
        <v>167544</v>
      </c>
      <c r="H77" s="17">
        <v>168346</v>
      </c>
      <c r="I77" s="17">
        <v>168845</v>
      </c>
      <c r="J77" s="17">
        <v>169835</v>
      </c>
      <c r="K77" s="17">
        <v>170541</v>
      </c>
      <c r="L77" s="17">
        <v>171659</v>
      </c>
      <c r="M77" s="17">
        <v>173304</v>
      </c>
      <c r="N77" s="17">
        <v>174812</v>
      </c>
      <c r="O77" s="17">
        <v>176795</v>
      </c>
      <c r="P77" s="17">
        <v>178573</v>
      </c>
      <c r="Q77" s="17">
        <v>179715</v>
      </c>
      <c r="R77" s="17">
        <v>181780</v>
      </c>
      <c r="S77" s="17">
        <v>184320</v>
      </c>
      <c r="T77" s="17">
        <v>186164</v>
      </c>
      <c r="U77" s="18">
        <v>63</v>
      </c>
      <c r="V77" s="18">
        <v>69</v>
      </c>
      <c r="W77" s="18">
        <v>67</v>
      </c>
      <c r="X77" s="18">
        <v>89</v>
      </c>
      <c r="Y77" s="18">
        <v>119</v>
      </c>
      <c r="Z77" s="18">
        <v>181</v>
      </c>
      <c r="AA77" s="18">
        <v>183</v>
      </c>
      <c r="AB77" s="18">
        <v>168</v>
      </c>
      <c r="AC77" s="18">
        <v>163</v>
      </c>
      <c r="AD77" s="18">
        <v>208</v>
      </c>
      <c r="AE77" s="18">
        <v>173</v>
      </c>
      <c r="AF77" s="18">
        <v>126</v>
      </c>
      <c r="AG77" s="18">
        <v>103</v>
      </c>
      <c r="AH77" s="18">
        <v>71</v>
      </c>
      <c r="AI77" s="18">
        <v>47</v>
      </c>
      <c r="AJ77" s="18">
        <v>41</v>
      </c>
      <c r="AK77" s="23">
        <v>3.768596227814633</v>
      </c>
      <c r="AL77" s="23">
        <v>4.1224794622852876</v>
      </c>
      <c r="AM77" s="23">
        <v>3.9989495296757869</v>
      </c>
      <c r="AN77" s="23">
        <v>5.2867308994570701</v>
      </c>
      <c r="AO77" s="23">
        <v>7.0478841541058364</v>
      </c>
      <c r="AP77" s="23">
        <v>10.65740277327995</v>
      </c>
      <c r="AQ77" s="23">
        <v>10.73055746125565</v>
      </c>
      <c r="AR77" s="23">
        <v>9.7868448493816231</v>
      </c>
      <c r="AS77" s="23">
        <v>9.4054378433273325</v>
      </c>
      <c r="AT77" s="23">
        <v>11.898496670709104</v>
      </c>
      <c r="AU77" s="23">
        <v>9.7853446081619957</v>
      </c>
      <c r="AV77" s="23">
        <v>7.0559379077464124</v>
      </c>
      <c r="AW77" s="23">
        <v>5.7312967754500175</v>
      </c>
      <c r="AX77" s="23">
        <v>3.905820222246672</v>
      </c>
      <c r="AY77" s="23">
        <v>2.5499131944444446</v>
      </c>
      <c r="AZ77" s="23">
        <v>2.2023592101587846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4</v>
      </c>
      <c r="BI77" s="20">
        <v>0</v>
      </c>
      <c r="BJ77" s="20">
        <v>1</v>
      </c>
      <c r="BK77" s="20">
        <v>6</v>
      </c>
      <c r="BL77" s="20">
        <v>9</v>
      </c>
      <c r="BM77" s="20">
        <v>5</v>
      </c>
      <c r="BN77" s="20">
        <v>1</v>
      </c>
      <c r="BO77" s="20">
        <v>1</v>
      </c>
      <c r="BP77" s="20">
        <v>0</v>
      </c>
      <c r="BQ77" s="20">
        <v>2</v>
      </c>
      <c r="BR77" s="20">
        <v>5</v>
      </c>
      <c r="BS77" s="20">
        <v>3</v>
      </c>
      <c r="BT77" s="20">
        <v>4</v>
      </c>
      <c r="BU77" s="20">
        <v>0</v>
      </c>
      <c r="BV77" s="20">
        <v>10343</v>
      </c>
      <c r="BW77" s="20">
        <v>16915</v>
      </c>
      <c r="BX77" s="20">
        <v>16563</v>
      </c>
      <c r="BY77" s="20">
        <v>18475</v>
      </c>
      <c r="BZ77" s="20">
        <v>13060</v>
      </c>
      <c r="CA77" s="20">
        <v>22763</v>
      </c>
      <c r="CB77" s="20">
        <v>10334</v>
      </c>
      <c r="CC77" s="20">
        <v>15361</v>
      </c>
      <c r="CD77" s="20">
        <v>15260</v>
      </c>
      <c r="CE77" s="20">
        <v>16908</v>
      </c>
      <c r="CF77" s="20">
        <v>12857</v>
      </c>
      <c r="CG77" s="20">
        <v>17325</v>
      </c>
      <c r="CH77" s="21">
        <v>0</v>
      </c>
      <c r="CI77" s="21">
        <v>3</v>
      </c>
      <c r="CJ77" s="21">
        <v>11</v>
      </c>
      <c r="CK77" s="21">
        <v>12</v>
      </c>
      <c r="CL77" s="21">
        <v>9</v>
      </c>
      <c r="CM77" s="21">
        <v>1</v>
      </c>
      <c r="CN77" s="21">
        <v>5</v>
      </c>
      <c r="CO77" s="21">
        <v>26</v>
      </c>
      <c r="CP77" s="21">
        <v>15</v>
      </c>
      <c r="CQ77" s="21">
        <v>0</v>
      </c>
      <c r="CR77" s="21">
        <v>20677</v>
      </c>
      <c r="CS77" s="21">
        <v>32276</v>
      </c>
      <c r="CT77" s="21">
        <v>31823</v>
      </c>
      <c r="CU77" s="21">
        <v>35383</v>
      </c>
      <c r="CV77" s="21">
        <v>25917</v>
      </c>
      <c r="CW77" s="21">
        <v>40088</v>
      </c>
      <c r="CX77" s="21">
        <v>98119</v>
      </c>
      <c r="CY77" s="21">
        <v>88045</v>
      </c>
      <c r="CZ77" s="19">
        <v>323</v>
      </c>
      <c r="DA77" t="s">
        <v>8301</v>
      </c>
      <c r="DB77" t="s">
        <v>8481</v>
      </c>
      <c r="DD77">
        <v>2.9530353796354136</v>
      </c>
      <c r="DE77">
        <v>1.5287558984498415</v>
      </c>
      <c r="DF77">
        <v>-1.4242794811855721</v>
      </c>
    </row>
    <row r="78" spans="1:110" x14ac:dyDescent="0.25">
      <c r="A78" t="s">
        <v>69</v>
      </c>
      <c r="B78" t="s">
        <v>3230</v>
      </c>
      <c r="C78" t="s">
        <v>3366</v>
      </c>
      <c r="D78" t="s">
        <v>70</v>
      </c>
      <c r="E78" s="17">
        <v>726917</v>
      </c>
      <c r="F78" s="17">
        <v>728676</v>
      </c>
      <c r="G78" s="17">
        <v>734643</v>
      </c>
      <c r="H78" s="17">
        <v>740544</v>
      </c>
      <c r="I78" s="17">
        <v>746177</v>
      </c>
      <c r="J78" s="17">
        <v>756995</v>
      </c>
      <c r="K78" s="17">
        <v>761414</v>
      </c>
      <c r="L78" s="17">
        <v>767067</v>
      </c>
      <c r="M78" s="17">
        <v>773283</v>
      </c>
      <c r="N78" s="17">
        <v>780606</v>
      </c>
      <c r="O78" s="17">
        <v>789435</v>
      </c>
      <c r="P78" s="17">
        <v>799835</v>
      </c>
      <c r="Q78" s="17">
        <v>808298</v>
      </c>
      <c r="R78" s="17">
        <v>812307</v>
      </c>
      <c r="S78" s="17">
        <v>819129</v>
      </c>
      <c r="T78" s="17">
        <v>827407</v>
      </c>
      <c r="U78" s="18">
        <v>263</v>
      </c>
      <c r="V78" s="18">
        <v>283</v>
      </c>
      <c r="W78" s="18">
        <v>321</v>
      </c>
      <c r="X78" s="18">
        <v>426</v>
      </c>
      <c r="Y78" s="18">
        <v>555</v>
      </c>
      <c r="Z78" s="18">
        <v>726</v>
      </c>
      <c r="AA78" s="18">
        <v>923</v>
      </c>
      <c r="AB78" s="18">
        <v>983</v>
      </c>
      <c r="AC78" s="18">
        <v>1000</v>
      </c>
      <c r="AD78" s="18">
        <v>1023</v>
      </c>
      <c r="AE78" s="18">
        <v>795</v>
      </c>
      <c r="AF78" s="18">
        <v>587</v>
      </c>
      <c r="AG78" s="18">
        <v>442</v>
      </c>
      <c r="AH78" s="18">
        <v>317</v>
      </c>
      <c r="AI78" s="18">
        <v>276</v>
      </c>
      <c r="AJ78" s="18">
        <v>211</v>
      </c>
      <c r="AK78" s="23">
        <v>3.6180196638680893</v>
      </c>
      <c r="AL78" s="23">
        <v>3.8837562922341342</v>
      </c>
      <c r="AM78" s="23">
        <v>4.3694692524123964</v>
      </c>
      <c r="AN78" s="23">
        <v>5.7525278714026449</v>
      </c>
      <c r="AO78" s="23">
        <v>7.4379135245390833</v>
      </c>
      <c r="AP78" s="23">
        <v>9.5905521172530861</v>
      </c>
      <c r="AQ78" s="23">
        <v>12.122183201254508</v>
      </c>
      <c r="AR78" s="23">
        <v>12.815047446963565</v>
      </c>
      <c r="AS78" s="23">
        <v>12.93187616952655</v>
      </c>
      <c r="AT78" s="23">
        <v>13.105202880838734</v>
      </c>
      <c r="AU78" s="23">
        <v>10.070493454179255</v>
      </c>
      <c r="AV78" s="23">
        <v>7.339013671569762</v>
      </c>
      <c r="AW78" s="23">
        <v>5.4682802629723195</v>
      </c>
      <c r="AX78" s="23">
        <v>3.9024654471769908</v>
      </c>
      <c r="AY78" s="23">
        <v>3.3694326534648389</v>
      </c>
      <c r="AZ78" s="23">
        <v>2.550135543934243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6</v>
      </c>
      <c r="BI78" s="20">
        <v>3</v>
      </c>
      <c r="BJ78" s="20">
        <v>25</v>
      </c>
      <c r="BK78" s="20">
        <v>39</v>
      </c>
      <c r="BL78" s="20">
        <v>33</v>
      </c>
      <c r="BM78" s="20">
        <v>26</v>
      </c>
      <c r="BN78" s="20">
        <v>7</v>
      </c>
      <c r="BO78" s="20">
        <v>0</v>
      </c>
      <c r="BP78" s="20">
        <v>1</v>
      </c>
      <c r="BQ78" s="20">
        <v>17</v>
      </c>
      <c r="BR78" s="20">
        <v>19</v>
      </c>
      <c r="BS78" s="20">
        <v>18</v>
      </c>
      <c r="BT78" s="20">
        <v>13</v>
      </c>
      <c r="BU78" s="20">
        <v>4</v>
      </c>
      <c r="BV78" s="20">
        <v>69255</v>
      </c>
      <c r="BW78" s="20">
        <v>85026</v>
      </c>
      <c r="BX78" s="20">
        <v>71437</v>
      </c>
      <c r="BY78" s="20">
        <v>68126</v>
      </c>
      <c r="BZ78" s="20">
        <v>50431</v>
      </c>
      <c r="CA78" s="20">
        <v>80573</v>
      </c>
      <c r="CB78" s="20">
        <v>67855</v>
      </c>
      <c r="CC78" s="20">
        <v>85052</v>
      </c>
      <c r="CD78" s="20">
        <v>70224</v>
      </c>
      <c r="CE78" s="20">
        <v>65477</v>
      </c>
      <c r="CF78" s="20">
        <v>49539</v>
      </c>
      <c r="CG78" s="20">
        <v>64412</v>
      </c>
      <c r="CH78" s="21">
        <v>4</v>
      </c>
      <c r="CI78" s="21">
        <v>42</v>
      </c>
      <c r="CJ78" s="21">
        <v>58</v>
      </c>
      <c r="CK78" s="21">
        <v>51</v>
      </c>
      <c r="CL78" s="21">
        <v>39</v>
      </c>
      <c r="CM78" s="21">
        <v>11</v>
      </c>
      <c r="CN78" s="21">
        <v>6</v>
      </c>
      <c r="CO78" s="21">
        <v>139</v>
      </c>
      <c r="CP78" s="21">
        <v>72</v>
      </c>
      <c r="CQ78" s="21">
        <v>0</v>
      </c>
      <c r="CR78" s="21">
        <v>137110</v>
      </c>
      <c r="CS78" s="21">
        <v>170078</v>
      </c>
      <c r="CT78" s="21">
        <v>141661</v>
      </c>
      <c r="CU78" s="21">
        <v>133603</v>
      </c>
      <c r="CV78" s="21">
        <v>99970</v>
      </c>
      <c r="CW78" s="21">
        <v>144985</v>
      </c>
      <c r="CX78" s="21">
        <v>424848</v>
      </c>
      <c r="CY78" s="21">
        <v>402559</v>
      </c>
      <c r="CZ78" s="19">
        <v>289</v>
      </c>
      <c r="DA78" t="s">
        <v>8267</v>
      </c>
      <c r="DB78" t="s">
        <v>8481</v>
      </c>
      <c r="DD78">
        <v>3.4529100082223976</v>
      </c>
      <c r="DE78">
        <v>1.6947237600271157</v>
      </c>
      <c r="DF78">
        <v>-1.7581862481952819</v>
      </c>
    </row>
    <row r="79" spans="1:110" x14ac:dyDescent="0.25">
      <c r="A79" t="s">
        <v>1416</v>
      </c>
      <c r="B79" t="s">
        <v>3093</v>
      </c>
      <c r="C79" t="s">
        <v>148</v>
      </c>
      <c r="D79" t="s">
        <v>150</v>
      </c>
      <c r="E79" s="17">
        <v>69237</v>
      </c>
      <c r="F79" s="17">
        <v>70101</v>
      </c>
      <c r="G79" s="17">
        <v>70761</v>
      </c>
      <c r="H79" s="17">
        <v>71190</v>
      </c>
      <c r="I79" s="17">
        <v>71293</v>
      </c>
      <c r="J79" s="17">
        <v>71318</v>
      </c>
      <c r="K79" s="17">
        <v>71892</v>
      </c>
      <c r="L79" s="17">
        <v>72417</v>
      </c>
      <c r="M79" s="17">
        <v>73046</v>
      </c>
      <c r="N79" s="17">
        <v>73336</v>
      </c>
      <c r="O79" s="17">
        <v>73834</v>
      </c>
      <c r="P79" s="17">
        <v>74079</v>
      </c>
      <c r="Q79" s="17">
        <v>74573</v>
      </c>
      <c r="R79" s="17">
        <v>75068</v>
      </c>
      <c r="S79" s="17">
        <v>75741</v>
      </c>
      <c r="T79" s="17">
        <v>76331</v>
      </c>
      <c r="U79" s="18">
        <v>38</v>
      </c>
      <c r="V79" s="18">
        <v>44</v>
      </c>
      <c r="W79" s="18">
        <v>25</v>
      </c>
      <c r="X79" s="18">
        <v>33</v>
      </c>
      <c r="Y79" s="18">
        <v>39</v>
      </c>
      <c r="Z79" s="18">
        <v>41</v>
      </c>
      <c r="AA79" s="18">
        <v>85</v>
      </c>
      <c r="AB79" s="18">
        <v>94</v>
      </c>
      <c r="AC79" s="18">
        <v>106</v>
      </c>
      <c r="AD79" s="18">
        <v>116</v>
      </c>
      <c r="AE79" s="18">
        <v>118</v>
      </c>
      <c r="AF79" s="18">
        <v>65</v>
      </c>
      <c r="AG79" s="18">
        <v>44</v>
      </c>
      <c r="AH79" s="18">
        <v>27</v>
      </c>
      <c r="AI79" s="18">
        <v>42</v>
      </c>
      <c r="AJ79" s="18">
        <v>22</v>
      </c>
      <c r="AK79" s="23">
        <v>5.488394933344888</v>
      </c>
      <c r="AL79" s="23">
        <v>6.2766579649363061</v>
      </c>
      <c r="AM79" s="23">
        <v>3.5330196011927475</v>
      </c>
      <c r="AN79" s="23">
        <v>4.6354825115887062</v>
      </c>
      <c r="AO79" s="23">
        <v>5.4703827865288313</v>
      </c>
      <c r="AP79" s="23">
        <v>5.7488992961103786</v>
      </c>
      <c r="AQ79" s="23">
        <v>11.823290491292495</v>
      </c>
      <c r="AR79" s="23">
        <v>12.980377535661518</v>
      </c>
      <c r="AS79" s="23">
        <v>14.511403772964982</v>
      </c>
      <c r="AT79" s="23">
        <v>15.817606632486092</v>
      </c>
      <c r="AU79" s="23">
        <v>15.981797004090255</v>
      </c>
      <c r="AV79" s="23">
        <v>8.7744165013026638</v>
      </c>
      <c r="AW79" s="23">
        <v>5.900258806806753</v>
      </c>
      <c r="AX79" s="23">
        <v>3.5967389566792778</v>
      </c>
      <c r="AY79" s="23">
        <v>5.5452132926684357</v>
      </c>
      <c r="AZ79" s="23">
        <v>2.8821841715685634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4</v>
      </c>
      <c r="BK79" s="20">
        <v>3</v>
      </c>
      <c r="BL79" s="20">
        <v>4</v>
      </c>
      <c r="BM79" s="20">
        <v>3</v>
      </c>
      <c r="BN79" s="20">
        <v>1</v>
      </c>
      <c r="BO79" s="20">
        <v>0</v>
      </c>
      <c r="BP79" s="20">
        <v>0</v>
      </c>
      <c r="BQ79" s="20">
        <v>4</v>
      </c>
      <c r="BR79" s="20">
        <v>0</v>
      </c>
      <c r="BS79" s="20">
        <v>2</v>
      </c>
      <c r="BT79" s="20">
        <v>1</v>
      </c>
      <c r="BU79" s="20">
        <v>0</v>
      </c>
      <c r="BV79" s="20">
        <v>3220</v>
      </c>
      <c r="BW79" s="20">
        <v>5976</v>
      </c>
      <c r="BX79" s="20">
        <v>6243</v>
      </c>
      <c r="BY79" s="20">
        <v>7415</v>
      </c>
      <c r="BZ79" s="20">
        <v>5846</v>
      </c>
      <c r="CA79" s="20">
        <v>10569</v>
      </c>
      <c r="CB79" s="20">
        <v>3835</v>
      </c>
      <c r="CC79" s="20">
        <v>5469</v>
      </c>
      <c r="CD79" s="20">
        <v>5857</v>
      </c>
      <c r="CE79" s="20">
        <v>7266</v>
      </c>
      <c r="CF79" s="20">
        <v>5822</v>
      </c>
      <c r="CG79" s="20">
        <v>8813</v>
      </c>
      <c r="CH79" s="21">
        <v>0</v>
      </c>
      <c r="CI79" s="21">
        <v>8</v>
      </c>
      <c r="CJ79" s="21">
        <v>3</v>
      </c>
      <c r="CK79" s="21">
        <v>6</v>
      </c>
      <c r="CL79" s="21">
        <v>4</v>
      </c>
      <c r="CM79" s="21">
        <v>1</v>
      </c>
      <c r="CN79" s="21">
        <v>0</v>
      </c>
      <c r="CO79" s="21">
        <v>15</v>
      </c>
      <c r="CP79" s="21">
        <v>7</v>
      </c>
      <c r="CQ79" s="21">
        <v>0</v>
      </c>
      <c r="CR79" s="21">
        <v>7055</v>
      </c>
      <c r="CS79" s="21">
        <v>11445</v>
      </c>
      <c r="CT79" s="21">
        <v>12100</v>
      </c>
      <c r="CU79" s="21">
        <v>14681</v>
      </c>
      <c r="CV79" s="21">
        <v>11668</v>
      </c>
      <c r="CW79" s="21">
        <v>19382</v>
      </c>
      <c r="CX79" s="21">
        <v>39269</v>
      </c>
      <c r="CY79" s="21">
        <v>37062</v>
      </c>
      <c r="CZ79" s="19">
        <v>240</v>
      </c>
      <c r="DA79" t="s">
        <v>8218</v>
      </c>
      <c r="DB79" t="s">
        <v>9</v>
      </c>
      <c r="DD79">
        <v>4.0472721385785979</v>
      </c>
      <c r="DE79">
        <v>1.7825765871297972</v>
      </c>
      <c r="DF79">
        <v>-2.264695551448801</v>
      </c>
    </row>
    <row r="80" spans="1:110" x14ac:dyDescent="0.25">
      <c r="A80" t="s">
        <v>202</v>
      </c>
      <c r="B80" t="s">
        <v>2930</v>
      </c>
      <c r="C80" t="s">
        <v>58</v>
      </c>
      <c r="D80" t="s">
        <v>199</v>
      </c>
      <c r="E80" s="17">
        <v>99249</v>
      </c>
      <c r="F80" s="17">
        <v>99737</v>
      </c>
      <c r="G80" s="17">
        <v>100552</v>
      </c>
      <c r="H80" s="17">
        <v>101551</v>
      </c>
      <c r="I80" s="17">
        <v>102652</v>
      </c>
      <c r="J80" s="17">
        <v>103481</v>
      </c>
      <c r="K80" s="17">
        <v>104588</v>
      </c>
      <c r="L80" s="17">
        <v>105512</v>
      </c>
      <c r="M80" s="17">
        <v>106489</v>
      </c>
      <c r="N80" s="17">
        <v>107597</v>
      </c>
      <c r="O80" s="17">
        <v>108387</v>
      </c>
      <c r="P80" s="17">
        <v>109071</v>
      </c>
      <c r="Q80" s="17">
        <v>109082</v>
      </c>
      <c r="R80" s="17">
        <v>108833</v>
      </c>
      <c r="S80" s="17">
        <v>108506</v>
      </c>
      <c r="T80" s="17">
        <v>108615</v>
      </c>
      <c r="U80" s="18">
        <v>58</v>
      </c>
      <c r="V80" s="18">
        <v>71</v>
      </c>
      <c r="W80" s="18">
        <v>80</v>
      </c>
      <c r="X80" s="18">
        <v>98</v>
      </c>
      <c r="Y80" s="18">
        <v>87</v>
      </c>
      <c r="Z80" s="18">
        <v>98</v>
      </c>
      <c r="AA80" s="18">
        <v>168</v>
      </c>
      <c r="AB80" s="18">
        <v>185</v>
      </c>
      <c r="AC80" s="18">
        <v>205</v>
      </c>
      <c r="AD80" s="18">
        <v>217</v>
      </c>
      <c r="AE80" s="18">
        <v>142</v>
      </c>
      <c r="AF80" s="18">
        <v>110</v>
      </c>
      <c r="AG80" s="18">
        <v>72</v>
      </c>
      <c r="AH80" s="18">
        <v>62</v>
      </c>
      <c r="AI80" s="18">
        <v>61</v>
      </c>
      <c r="AJ80" s="18">
        <v>47</v>
      </c>
      <c r="AK80" s="23">
        <v>5.8438875958447944</v>
      </c>
      <c r="AL80" s="23">
        <v>7.118722239489859</v>
      </c>
      <c r="AM80" s="23">
        <v>7.956082425013923</v>
      </c>
      <c r="AN80" s="23">
        <v>9.6503234827820492</v>
      </c>
      <c r="AO80" s="23">
        <v>8.4752367221291358</v>
      </c>
      <c r="AP80" s="23">
        <v>9.4703375498883844</v>
      </c>
      <c r="AQ80" s="23">
        <v>16.063028263280682</v>
      </c>
      <c r="AR80" s="23">
        <v>17.533550686177875</v>
      </c>
      <c r="AS80" s="23">
        <v>19.250814638131637</v>
      </c>
      <c r="AT80" s="23">
        <v>20.167848545963178</v>
      </c>
      <c r="AU80" s="23">
        <v>13.101202173692416</v>
      </c>
      <c r="AV80" s="23">
        <v>10.085173877565989</v>
      </c>
      <c r="AW80" s="23">
        <v>6.6005390440219287</v>
      </c>
      <c r="AX80" s="23">
        <v>5.6968015215973091</v>
      </c>
      <c r="AY80" s="23">
        <v>5.6218089322249458</v>
      </c>
      <c r="AZ80" s="23">
        <v>4.3272107904064816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1</v>
      </c>
      <c r="BJ80" s="20">
        <v>3</v>
      </c>
      <c r="BK80" s="20">
        <v>6</v>
      </c>
      <c r="BL80" s="20">
        <v>7</v>
      </c>
      <c r="BM80" s="20">
        <v>6</v>
      </c>
      <c r="BN80" s="20">
        <v>2</v>
      </c>
      <c r="BO80" s="20">
        <v>0</v>
      </c>
      <c r="BP80" s="20">
        <v>0</v>
      </c>
      <c r="BQ80" s="20">
        <v>6</v>
      </c>
      <c r="BR80" s="20">
        <v>5</v>
      </c>
      <c r="BS80" s="20">
        <v>7</v>
      </c>
      <c r="BT80" s="20">
        <v>3</v>
      </c>
      <c r="BU80" s="20">
        <v>1</v>
      </c>
      <c r="BV80" s="20">
        <v>6160</v>
      </c>
      <c r="BW80" s="20">
        <v>10258</v>
      </c>
      <c r="BX80" s="20">
        <v>9532</v>
      </c>
      <c r="BY80" s="20">
        <v>9911</v>
      </c>
      <c r="BZ80" s="20">
        <v>7805</v>
      </c>
      <c r="CA80" s="20">
        <v>11251</v>
      </c>
      <c r="CB80" s="20">
        <v>6737</v>
      </c>
      <c r="CC80" s="20">
        <v>9938</v>
      </c>
      <c r="CD80" s="20">
        <v>9597</v>
      </c>
      <c r="CE80" s="20">
        <v>10023</v>
      </c>
      <c r="CF80" s="20">
        <v>7793</v>
      </c>
      <c r="CG80" s="20">
        <v>9610</v>
      </c>
      <c r="CH80" s="21">
        <v>1</v>
      </c>
      <c r="CI80" s="21">
        <v>9</v>
      </c>
      <c r="CJ80" s="21">
        <v>11</v>
      </c>
      <c r="CK80" s="21">
        <v>14</v>
      </c>
      <c r="CL80" s="21">
        <v>9</v>
      </c>
      <c r="CM80" s="21">
        <v>3</v>
      </c>
      <c r="CN80" s="21">
        <v>0</v>
      </c>
      <c r="CO80" s="21">
        <v>25</v>
      </c>
      <c r="CP80" s="21">
        <v>22</v>
      </c>
      <c r="CQ80" s="21">
        <v>0</v>
      </c>
      <c r="CR80" s="21">
        <v>12897</v>
      </c>
      <c r="CS80" s="21">
        <v>20196</v>
      </c>
      <c r="CT80" s="21">
        <v>19129</v>
      </c>
      <c r="CU80" s="21">
        <v>19934</v>
      </c>
      <c r="CV80" s="21">
        <v>15598</v>
      </c>
      <c r="CW80" s="21">
        <v>20861</v>
      </c>
      <c r="CX80" s="21">
        <v>54917</v>
      </c>
      <c r="CY80" s="21">
        <v>53698</v>
      </c>
      <c r="CZ80" s="19">
        <v>68</v>
      </c>
      <c r="DA80" t="s">
        <v>1369</v>
      </c>
      <c r="DB80" t="s">
        <v>8480</v>
      </c>
      <c r="DD80">
        <v>4.655666877723565</v>
      </c>
      <c r="DE80">
        <v>4.006045486825573</v>
      </c>
      <c r="DF80">
        <v>-0.64962139089799198</v>
      </c>
    </row>
    <row r="81" spans="1:110" x14ac:dyDescent="0.25">
      <c r="A81" t="s">
        <v>1034</v>
      </c>
      <c r="B81" t="s">
        <v>2931</v>
      </c>
      <c r="C81" t="s">
        <v>58</v>
      </c>
      <c r="D81" t="s">
        <v>199</v>
      </c>
      <c r="E81" s="17">
        <v>112819</v>
      </c>
      <c r="F81" s="17">
        <v>112202</v>
      </c>
      <c r="G81" s="17">
        <v>112157</v>
      </c>
      <c r="H81" s="17">
        <v>112680</v>
      </c>
      <c r="I81" s="17">
        <v>113166</v>
      </c>
      <c r="J81" s="17">
        <v>113649</v>
      </c>
      <c r="K81" s="17">
        <v>113907</v>
      </c>
      <c r="L81" s="17">
        <v>113928</v>
      </c>
      <c r="M81" s="17">
        <v>113384</v>
      </c>
      <c r="N81" s="17">
        <v>113296</v>
      </c>
      <c r="O81" s="17">
        <v>113630</v>
      </c>
      <c r="P81" s="17">
        <v>113194</v>
      </c>
      <c r="Q81" s="17">
        <v>112914</v>
      </c>
      <c r="R81" s="17">
        <v>112370</v>
      </c>
      <c r="S81" s="17">
        <v>111691</v>
      </c>
      <c r="T81" s="17">
        <v>110893</v>
      </c>
      <c r="U81" s="18">
        <v>74</v>
      </c>
      <c r="V81" s="18">
        <v>114</v>
      </c>
      <c r="W81" s="18">
        <v>100</v>
      </c>
      <c r="X81" s="18">
        <v>96</v>
      </c>
      <c r="Y81" s="18">
        <v>131</v>
      </c>
      <c r="Z81" s="18">
        <v>163</v>
      </c>
      <c r="AA81" s="18">
        <v>217</v>
      </c>
      <c r="AB81" s="18">
        <v>244</v>
      </c>
      <c r="AC81" s="18">
        <v>215</v>
      </c>
      <c r="AD81" s="18">
        <v>237</v>
      </c>
      <c r="AE81" s="18">
        <v>226</v>
      </c>
      <c r="AF81" s="18">
        <v>197</v>
      </c>
      <c r="AG81" s="18">
        <v>174</v>
      </c>
      <c r="AH81" s="18">
        <v>126</v>
      </c>
      <c r="AI81" s="18">
        <v>101</v>
      </c>
      <c r="AJ81" s="18">
        <v>69</v>
      </c>
      <c r="AK81" s="23">
        <v>6.5591788617165552</v>
      </c>
      <c r="AL81" s="23">
        <v>10.160246697919822</v>
      </c>
      <c r="AM81" s="23">
        <v>8.9160730048057637</v>
      </c>
      <c r="AN81" s="23">
        <v>8.5197018104366347</v>
      </c>
      <c r="AO81" s="23">
        <v>11.575915027481752</v>
      </c>
      <c r="AP81" s="23">
        <v>14.342405124550151</v>
      </c>
      <c r="AQ81" s="23">
        <v>19.050629021921392</v>
      </c>
      <c r="AR81" s="23">
        <v>21.417035320553335</v>
      </c>
      <c r="AS81" s="23">
        <v>18.962111056233685</v>
      </c>
      <c r="AT81" s="23">
        <v>20.918655557124701</v>
      </c>
      <c r="AU81" s="23">
        <v>19.88911379037226</v>
      </c>
      <c r="AV81" s="23">
        <v>17.403749315334736</v>
      </c>
      <c r="AW81" s="23">
        <v>15.409958021148839</v>
      </c>
      <c r="AX81" s="23">
        <v>11.212957194980868</v>
      </c>
      <c r="AY81" s="23">
        <v>9.0428055975861987</v>
      </c>
      <c r="AZ81" s="23">
        <v>6.2222142064873349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1</v>
      </c>
      <c r="BI81" s="20">
        <v>1</v>
      </c>
      <c r="BJ81" s="20">
        <v>1</v>
      </c>
      <c r="BK81" s="20">
        <v>11</v>
      </c>
      <c r="BL81" s="20">
        <v>15</v>
      </c>
      <c r="BM81" s="20">
        <v>10</v>
      </c>
      <c r="BN81" s="20">
        <v>3</v>
      </c>
      <c r="BO81" s="20">
        <v>0</v>
      </c>
      <c r="BP81" s="20">
        <v>0</v>
      </c>
      <c r="BQ81" s="20">
        <v>6</v>
      </c>
      <c r="BR81" s="20">
        <v>9</v>
      </c>
      <c r="BS81" s="20">
        <v>5</v>
      </c>
      <c r="BT81" s="20">
        <v>5</v>
      </c>
      <c r="BU81" s="20">
        <v>2</v>
      </c>
      <c r="BV81" s="20">
        <v>5803</v>
      </c>
      <c r="BW81" s="20">
        <v>8234</v>
      </c>
      <c r="BX81" s="20">
        <v>8066</v>
      </c>
      <c r="BY81" s="20">
        <v>10538</v>
      </c>
      <c r="BZ81" s="20">
        <v>8406</v>
      </c>
      <c r="CA81" s="20">
        <v>15596</v>
      </c>
      <c r="CB81" s="20">
        <v>5767</v>
      </c>
      <c r="CC81" s="20">
        <v>8258</v>
      </c>
      <c r="CD81" s="20">
        <v>7946</v>
      </c>
      <c r="CE81" s="20">
        <v>10698</v>
      </c>
      <c r="CF81" s="20">
        <v>8730</v>
      </c>
      <c r="CG81" s="20">
        <v>12851</v>
      </c>
      <c r="CH81" s="21">
        <v>1</v>
      </c>
      <c r="CI81" s="21">
        <v>7</v>
      </c>
      <c r="CJ81" s="21">
        <v>20</v>
      </c>
      <c r="CK81" s="21">
        <v>20</v>
      </c>
      <c r="CL81" s="21">
        <v>15</v>
      </c>
      <c r="CM81" s="21">
        <v>5</v>
      </c>
      <c r="CN81" s="21">
        <v>1</v>
      </c>
      <c r="CO81" s="21">
        <v>42</v>
      </c>
      <c r="CP81" s="21">
        <v>27</v>
      </c>
      <c r="CQ81" s="21">
        <v>0</v>
      </c>
      <c r="CR81" s="21">
        <v>11570</v>
      </c>
      <c r="CS81" s="21">
        <v>16492</v>
      </c>
      <c r="CT81" s="21">
        <v>16012</v>
      </c>
      <c r="CU81" s="21">
        <v>21236</v>
      </c>
      <c r="CV81" s="21">
        <v>17136</v>
      </c>
      <c r="CW81" s="21">
        <v>28447</v>
      </c>
      <c r="CX81" s="21">
        <v>56643</v>
      </c>
      <c r="CY81" s="21">
        <v>54250</v>
      </c>
      <c r="CZ81" s="19">
        <v>7</v>
      </c>
      <c r="DA81" t="s">
        <v>1371</v>
      </c>
      <c r="DB81" t="s">
        <v>8480</v>
      </c>
      <c r="DD81">
        <v>7.741935483870968</v>
      </c>
      <c r="DE81">
        <v>4.7666966792013135</v>
      </c>
      <c r="DF81">
        <v>-2.9752388046696545</v>
      </c>
    </row>
    <row r="82" spans="1:110" x14ac:dyDescent="0.25">
      <c r="A82" t="s">
        <v>1842</v>
      </c>
      <c r="B82" t="s">
        <v>3335</v>
      </c>
      <c r="C82" t="s">
        <v>491</v>
      </c>
      <c r="D82" t="s">
        <v>491</v>
      </c>
      <c r="E82" s="17">
        <v>53475</v>
      </c>
      <c r="F82" s="17">
        <v>53194</v>
      </c>
      <c r="G82" s="17">
        <v>52973</v>
      </c>
      <c r="H82" s="17">
        <v>53116</v>
      </c>
      <c r="I82" s="17">
        <v>53365</v>
      </c>
      <c r="J82" s="17">
        <v>53561</v>
      </c>
      <c r="K82" s="17">
        <v>54085</v>
      </c>
      <c r="L82" s="17">
        <v>54391</v>
      </c>
      <c r="M82" s="17">
        <v>54738</v>
      </c>
      <c r="N82" s="17">
        <v>55060</v>
      </c>
      <c r="O82" s="17">
        <v>55256</v>
      </c>
      <c r="P82" s="17">
        <v>55476</v>
      </c>
      <c r="Q82" s="17">
        <v>55660</v>
      </c>
      <c r="R82" s="17">
        <v>55716</v>
      </c>
      <c r="S82" s="17">
        <v>55722</v>
      </c>
      <c r="T82" s="17">
        <v>55702</v>
      </c>
      <c r="U82" s="18">
        <v>32</v>
      </c>
      <c r="V82" s="18">
        <v>30</v>
      </c>
      <c r="W82" s="18">
        <v>30</v>
      </c>
      <c r="X82" s="18">
        <v>24</v>
      </c>
      <c r="Y82" s="18">
        <v>43</v>
      </c>
      <c r="Z82" s="18">
        <v>51</v>
      </c>
      <c r="AA82" s="18">
        <v>93</v>
      </c>
      <c r="AB82" s="18">
        <v>66</v>
      </c>
      <c r="AC82" s="18">
        <v>84</v>
      </c>
      <c r="AD82" s="18">
        <v>99</v>
      </c>
      <c r="AE82" s="18">
        <v>85</v>
      </c>
      <c r="AF82" s="18">
        <v>49</v>
      </c>
      <c r="AG82" s="18">
        <v>63</v>
      </c>
      <c r="AH82" s="18">
        <v>31</v>
      </c>
      <c r="AI82" s="18">
        <v>32</v>
      </c>
      <c r="AJ82" s="18">
        <v>24</v>
      </c>
      <c r="AK82" s="23">
        <v>5.9841047218326322</v>
      </c>
      <c r="AL82" s="23">
        <v>5.6397338045644245</v>
      </c>
      <c r="AM82" s="23">
        <v>5.6632624167028487</v>
      </c>
      <c r="AN82" s="23">
        <v>4.5184125310640866</v>
      </c>
      <c r="AO82" s="23">
        <v>8.0577157312845493</v>
      </c>
      <c r="AP82" s="23">
        <v>9.5218535874983665</v>
      </c>
      <c r="AQ82" s="23">
        <v>17.195155773319772</v>
      </c>
      <c r="AR82" s="23">
        <v>12.13436046404736</v>
      </c>
      <c r="AS82" s="23">
        <v>15.345829222843362</v>
      </c>
      <c r="AT82" s="23">
        <v>17.980385034507808</v>
      </c>
      <c r="AU82" s="23">
        <v>15.382944838569566</v>
      </c>
      <c r="AV82" s="23">
        <v>8.8326483524406942</v>
      </c>
      <c r="AW82" s="23">
        <v>11.318720804886812</v>
      </c>
      <c r="AX82" s="23">
        <v>5.5639313662143737</v>
      </c>
      <c r="AY82" s="23">
        <v>5.7427945874161015</v>
      </c>
      <c r="AZ82" s="23">
        <v>4.3086424185846113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2</v>
      </c>
      <c r="BK82" s="20">
        <v>2</v>
      </c>
      <c r="BL82" s="20">
        <v>3</v>
      </c>
      <c r="BM82" s="20">
        <v>4</v>
      </c>
      <c r="BN82" s="20">
        <v>2</v>
      </c>
      <c r="BO82" s="20">
        <v>0</v>
      </c>
      <c r="BP82" s="20">
        <v>0</v>
      </c>
      <c r="BQ82" s="20">
        <v>1</v>
      </c>
      <c r="BR82" s="20">
        <v>5</v>
      </c>
      <c r="BS82" s="20">
        <v>1</v>
      </c>
      <c r="BT82" s="20">
        <v>3</v>
      </c>
      <c r="BU82" s="20">
        <v>1</v>
      </c>
      <c r="BV82" s="20">
        <v>3054</v>
      </c>
      <c r="BW82" s="20">
        <v>4555</v>
      </c>
      <c r="BX82" s="20">
        <v>4083</v>
      </c>
      <c r="BY82" s="20">
        <v>5321</v>
      </c>
      <c r="BZ82" s="20">
        <v>4257</v>
      </c>
      <c r="CA82" s="20">
        <v>7246</v>
      </c>
      <c r="CB82" s="20">
        <v>3037</v>
      </c>
      <c r="CC82" s="20">
        <v>4356</v>
      </c>
      <c r="CD82" s="20">
        <v>4114</v>
      </c>
      <c r="CE82" s="20">
        <v>5151</v>
      </c>
      <c r="CF82" s="20">
        <v>4222</v>
      </c>
      <c r="CG82" s="20">
        <v>6306</v>
      </c>
      <c r="CH82" s="21">
        <v>0</v>
      </c>
      <c r="CI82" s="21">
        <v>3</v>
      </c>
      <c r="CJ82" s="21">
        <v>7</v>
      </c>
      <c r="CK82" s="21">
        <v>4</v>
      </c>
      <c r="CL82" s="21">
        <v>7</v>
      </c>
      <c r="CM82" s="21">
        <v>3</v>
      </c>
      <c r="CN82" s="21">
        <v>0</v>
      </c>
      <c r="CO82" s="21">
        <v>13</v>
      </c>
      <c r="CP82" s="21">
        <v>11</v>
      </c>
      <c r="CQ82" s="21">
        <v>0</v>
      </c>
      <c r="CR82" s="21">
        <v>6091</v>
      </c>
      <c r="CS82" s="21">
        <v>8911</v>
      </c>
      <c r="CT82" s="21">
        <v>8197</v>
      </c>
      <c r="CU82" s="21">
        <v>10472</v>
      </c>
      <c r="CV82" s="21">
        <v>8479</v>
      </c>
      <c r="CW82" s="21">
        <v>13552</v>
      </c>
      <c r="CX82" s="21">
        <v>28516</v>
      </c>
      <c r="CY82" s="21">
        <v>27186</v>
      </c>
      <c r="CZ82" s="19">
        <v>70</v>
      </c>
      <c r="DA82" t="s">
        <v>1372</v>
      </c>
      <c r="DB82" t="s">
        <v>8480</v>
      </c>
      <c r="DD82">
        <v>4.7818730228794237</v>
      </c>
      <c r="DE82">
        <v>3.8574835180249685</v>
      </c>
      <c r="DF82">
        <v>-0.92438950485445526</v>
      </c>
    </row>
    <row r="83" spans="1:110" x14ac:dyDescent="0.25">
      <c r="A83" t="s">
        <v>776</v>
      </c>
      <c r="B83" t="s">
        <v>2999</v>
      </c>
      <c r="C83" t="s">
        <v>754</v>
      </c>
      <c r="D83" t="s">
        <v>150</v>
      </c>
      <c r="E83" s="17">
        <v>55231</v>
      </c>
      <c r="F83" s="17">
        <v>55866</v>
      </c>
      <c r="G83" s="17">
        <v>56426</v>
      </c>
      <c r="H83" s="17">
        <v>57131</v>
      </c>
      <c r="I83" s="17">
        <v>57508</v>
      </c>
      <c r="J83" s="17">
        <v>57813</v>
      </c>
      <c r="K83" s="17">
        <v>58265</v>
      </c>
      <c r="L83" s="17">
        <v>58761</v>
      </c>
      <c r="M83" s="17">
        <v>59138</v>
      </c>
      <c r="N83" s="17">
        <v>59440</v>
      </c>
      <c r="O83" s="17">
        <v>59989</v>
      </c>
      <c r="P83" s="17">
        <v>60363</v>
      </c>
      <c r="Q83" s="17">
        <v>60783</v>
      </c>
      <c r="R83" s="17">
        <v>61017</v>
      </c>
      <c r="S83" s="17">
        <v>61513</v>
      </c>
      <c r="T83" s="17">
        <v>62118</v>
      </c>
      <c r="U83" s="18">
        <v>27</v>
      </c>
      <c r="V83" s="18">
        <v>45</v>
      </c>
      <c r="W83" s="18">
        <v>34</v>
      </c>
      <c r="X83" s="18">
        <v>42</v>
      </c>
      <c r="Y83" s="18">
        <v>48</v>
      </c>
      <c r="Z83" s="18">
        <v>61</v>
      </c>
      <c r="AA83" s="18">
        <v>69</v>
      </c>
      <c r="AB83" s="18">
        <v>74</v>
      </c>
      <c r="AC83" s="18">
        <v>100</v>
      </c>
      <c r="AD83" s="18">
        <v>127</v>
      </c>
      <c r="AE83" s="18">
        <v>106</v>
      </c>
      <c r="AF83" s="18">
        <v>92</v>
      </c>
      <c r="AG83" s="18">
        <v>57</v>
      </c>
      <c r="AH83" s="18">
        <v>44</v>
      </c>
      <c r="AI83" s="18">
        <v>33</v>
      </c>
      <c r="AJ83" s="18">
        <v>25</v>
      </c>
      <c r="AK83" s="23">
        <v>4.8885589614528078</v>
      </c>
      <c r="AL83" s="23">
        <v>8.0549887230157875</v>
      </c>
      <c r="AM83" s="23">
        <v>6.0255910395916779</v>
      </c>
      <c r="AN83" s="23">
        <v>7.3515254415291169</v>
      </c>
      <c r="AO83" s="23">
        <v>8.3466648118522642</v>
      </c>
      <c r="AP83" s="23">
        <v>10.551260097209969</v>
      </c>
      <c r="AQ83" s="23">
        <v>11.842444005835409</v>
      </c>
      <c r="AR83" s="23">
        <v>12.593386770136654</v>
      </c>
      <c r="AS83" s="23">
        <v>16.909601271602014</v>
      </c>
      <c r="AT83" s="23">
        <v>21.366083445491252</v>
      </c>
      <c r="AU83" s="23">
        <v>17.669906149460733</v>
      </c>
      <c r="AV83" s="23">
        <v>15.241124529927273</v>
      </c>
      <c r="AW83" s="23">
        <v>9.3776220324761859</v>
      </c>
      <c r="AX83" s="23">
        <v>7.2111051018568597</v>
      </c>
      <c r="AY83" s="23">
        <v>5.3647196527563281</v>
      </c>
      <c r="AZ83" s="23">
        <v>4.0245983450851606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2</v>
      </c>
      <c r="BK83" s="20">
        <v>5</v>
      </c>
      <c r="BL83" s="20">
        <v>4</v>
      </c>
      <c r="BM83" s="20">
        <v>4</v>
      </c>
      <c r="BN83" s="20">
        <v>2</v>
      </c>
      <c r="BO83" s="20">
        <v>0</v>
      </c>
      <c r="BP83" s="20">
        <v>0</v>
      </c>
      <c r="BQ83" s="20">
        <v>2</v>
      </c>
      <c r="BR83" s="20">
        <v>1</v>
      </c>
      <c r="BS83" s="20">
        <v>2</v>
      </c>
      <c r="BT83" s="20">
        <v>1</v>
      </c>
      <c r="BU83" s="20">
        <v>2</v>
      </c>
      <c r="BV83" s="20">
        <v>3045</v>
      </c>
      <c r="BW83" s="20">
        <v>4824</v>
      </c>
      <c r="BX83" s="20">
        <v>4737</v>
      </c>
      <c r="BY83" s="20">
        <v>6017</v>
      </c>
      <c r="BZ83" s="20">
        <v>4835</v>
      </c>
      <c r="CA83" s="20">
        <v>8224</v>
      </c>
      <c r="CB83" s="20">
        <v>3241</v>
      </c>
      <c r="CC83" s="20">
        <v>4594</v>
      </c>
      <c r="CD83" s="20">
        <v>4739</v>
      </c>
      <c r="CE83" s="20">
        <v>6013</v>
      </c>
      <c r="CF83" s="20">
        <v>4862</v>
      </c>
      <c r="CG83" s="20">
        <v>6987</v>
      </c>
      <c r="CH83" s="21">
        <v>0</v>
      </c>
      <c r="CI83" s="21">
        <v>4</v>
      </c>
      <c r="CJ83" s="21">
        <v>6</v>
      </c>
      <c r="CK83" s="21">
        <v>6</v>
      </c>
      <c r="CL83" s="21">
        <v>5</v>
      </c>
      <c r="CM83" s="21">
        <v>4</v>
      </c>
      <c r="CN83" s="21">
        <v>0</v>
      </c>
      <c r="CO83" s="21">
        <v>17</v>
      </c>
      <c r="CP83" s="21">
        <v>8</v>
      </c>
      <c r="CQ83" s="21">
        <v>0</v>
      </c>
      <c r="CR83" s="21">
        <v>6286</v>
      </c>
      <c r="CS83" s="21">
        <v>9418</v>
      </c>
      <c r="CT83" s="21">
        <v>9476</v>
      </c>
      <c r="CU83" s="21">
        <v>12030</v>
      </c>
      <c r="CV83" s="21">
        <v>9697</v>
      </c>
      <c r="CW83" s="21">
        <v>15211</v>
      </c>
      <c r="CX83" s="21">
        <v>31682</v>
      </c>
      <c r="CY83" s="21">
        <v>30436</v>
      </c>
      <c r="CZ83" s="19">
        <v>105</v>
      </c>
      <c r="DA83" t="s">
        <v>8083</v>
      </c>
      <c r="DB83" t="s">
        <v>9</v>
      </c>
      <c r="DD83">
        <v>5.5854908660796427</v>
      </c>
      <c r="DE83">
        <v>2.5250931128085345</v>
      </c>
      <c r="DF83">
        <v>-3.0603977532711082</v>
      </c>
    </row>
    <row r="84" spans="1:110" x14ac:dyDescent="0.25">
      <c r="A84" t="s">
        <v>292</v>
      </c>
      <c r="B84" t="s">
        <v>3207</v>
      </c>
      <c r="C84" t="s">
        <v>3362</v>
      </c>
      <c r="D84" t="s">
        <v>199</v>
      </c>
      <c r="E84" s="17">
        <v>196451</v>
      </c>
      <c r="F84" s="17">
        <v>197449</v>
      </c>
      <c r="G84" s="17">
        <v>198582</v>
      </c>
      <c r="H84" s="17">
        <v>200105</v>
      </c>
      <c r="I84" s="17">
        <v>200916</v>
      </c>
      <c r="J84" s="17">
        <v>201549</v>
      </c>
      <c r="K84" s="17">
        <v>203359</v>
      </c>
      <c r="L84" s="17">
        <v>204690</v>
      </c>
      <c r="M84" s="17">
        <v>206761</v>
      </c>
      <c r="N84" s="17">
        <v>209037</v>
      </c>
      <c r="O84" s="17">
        <v>210881</v>
      </c>
      <c r="P84" s="17">
        <v>212678</v>
      </c>
      <c r="Q84" s="17">
        <v>213720</v>
      </c>
      <c r="R84" s="17">
        <v>214210</v>
      </c>
      <c r="S84" s="17">
        <v>214535</v>
      </c>
      <c r="T84" s="17">
        <v>215245</v>
      </c>
      <c r="U84" s="18">
        <v>62</v>
      </c>
      <c r="V84" s="18">
        <v>82</v>
      </c>
      <c r="W84" s="18">
        <v>84</v>
      </c>
      <c r="X84" s="18">
        <v>104</v>
      </c>
      <c r="Y84" s="18">
        <v>112</v>
      </c>
      <c r="Z84" s="18">
        <v>172</v>
      </c>
      <c r="AA84" s="18">
        <v>264</v>
      </c>
      <c r="AB84" s="18">
        <v>324</v>
      </c>
      <c r="AC84" s="18">
        <v>270</v>
      </c>
      <c r="AD84" s="18">
        <v>334</v>
      </c>
      <c r="AE84" s="18">
        <v>238</v>
      </c>
      <c r="AF84" s="18">
        <v>210</v>
      </c>
      <c r="AG84" s="18">
        <v>171</v>
      </c>
      <c r="AH84" s="18">
        <v>122</v>
      </c>
      <c r="AI84" s="18">
        <v>101</v>
      </c>
      <c r="AJ84" s="18">
        <v>71</v>
      </c>
      <c r="AK84" s="23">
        <v>3.1560032781711467</v>
      </c>
      <c r="AL84" s="23">
        <v>4.1529711469797261</v>
      </c>
      <c r="AM84" s="23">
        <v>4.2299906335921689</v>
      </c>
      <c r="AN84" s="23">
        <v>5.1972714324979385</v>
      </c>
      <c r="AO84" s="23">
        <v>5.5744689322901113</v>
      </c>
      <c r="AP84" s="23">
        <v>8.5339049064991634</v>
      </c>
      <c r="AQ84" s="23">
        <v>12.981967849959924</v>
      </c>
      <c r="AR84" s="23">
        <v>15.828814304558112</v>
      </c>
      <c r="AS84" s="23">
        <v>13.058555530298266</v>
      </c>
      <c r="AT84" s="23">
        <v>15.978032597100036</v>
      </c>
      <c r="AU84" s="23">
        <v>11.285985935195679</v>
      </c>
      <c r="AV84" s="23">
        <v>9.8740819454762594</v>
      </c>
      <c r="AW84" s="23">
        <v>8.0011229646266138</v>
      </c>
      <c r="AX84" s="23">
        <v>5.695345688810046</v>
      </c>
      <c r="AY84" s="23">
        <v>4.7078565269070314</v>
      </c>
      <c r="AZ84" s="23">
        <v>3.2985667495179909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v>7</v>
      </c>
      <c r="BK84" s="20">
        <v>11</v>
      </c>
      <c r="BL84" s="20">
        <v>17</v>
      </c>
      <c r="BM84" s="20">
        <v>8</v>
      </c>
      <c r="BN84" s="20">
        <v>1</v>
      </c>
      <c r="BO84" s="20">
        <v>2</v>
      </c>
      <c r="BP84" s="20">
        <v>1</v>
      </c>
      <c r="BQ84" s="20">
        <v>1</v>
      </c>
      <c r="BR84" s="20">
        <v>5</v>
      </c>
      <c r="BS84" s="20">
        <v>8</v>
      </c>
      <c r="BT84" s="20">
        <v>8</v>
      </c>
      <c r="BU84" s="20">
        <v>2</v>
      </c>
      <c r="BV84" s="20">
        <v>11563</v>
      </c>
      <c r="BW84" s="20">
        <v>18820</v>
      </c>
      <c r="BX84" s="20">
        <v>18144</v>
      </c>
      <c r="BY84" s="20">
        <v>20077</v>
      </c>
      <c r="BZ84" s="20">
        <v>15800</v>
      </c>
      <c r="CA84" s="20">
        <v>25691</v>
      </c>
      <c r="CB84" s="20">
        <v>12632</v>
      </c>
      <c r="CC84" s="20">
        <v>18089</v>
      </c>
      <c r="CD84" s="20">
        <v>17664</v>
      </c>
      <c r="CE84" s="20">
        <v>19619</v>
      </c>
      <c r="CF84" s="20">
        <v>15398</v>
      </c>
      <c r="CG84" s="20">
        <v>21748</v>
      </c>
      <c r="CH84" s="21">
        <v>1</v>
      </c>
      <c r="CI84" s="21">
        <v>8</v>
      </c>
      <c r="CJ84" s="21">
        <v>16</v>
      </c>
      <c r="CK84" s="21">
        <v>25</v>
      </c>
      <c r="CL84" s="21">
        <v>16</v>
      </c>
      <c r="CM84" s="21">
        <v>3</v>
      </c>
      <c r="CN84" s="21">
        <v>2</v>
      </c>
      <c r="CO84" s="21">
        <v>44</v>
      </c>
      <c r="CP84" s="21">
        <v>27</v>
      </c>
      <c r="CQ84" s="21">
        <v>0</v>
      </c>
      <c r="CR84" s="21">
        <v>24195</v>
      </c>
      <c r="CS84" s="21">
        <v>36909</v>
      </c>
      <c r="CT84" s="21">
        <v>35808</v>
      </c>
      <c r="CU84" s="21">
        <v>39696</v>
      </c>
      <c r="CV84" s="21">
        <v>31198</v>
      </c>
      <c r="CW84" s="21">
        <v>47439</v>
      </c>
      <c r="CX84" s="21">
        <v>110095</v>
      </c>
      <c r="CY84" s="21">
        <v>105150</v>
      </c>
      <c r="CZ84" s="19">
        <v>190</v>
      </c>
      <c r="DA84" t="s">
        <v>8168</v>
      </c>
      <c r="DB84" t="s">
        <v>9</v>
      </c>
      <c r="DD84">
        <v>4.1844983357108889</v>
      </c>
      <c r="DE84">
        <v>2.4524274490212998</v>
      </c>
      <c r="DF84">
        <v>-1.7320708866895891</v>
      </c>
    </row>
    <row r="85" spans="1:110" x14ac:dyDescent="0.25">
      <c r="A85" t="s">
        <v>1534</v>
      </c>
      <c r="B85" t="s">
        <v>3101</v>
      </c>
      <c r="C85" t="s">
        <v>846</v>
      </c>
      <c r="D85" t="s">
        <v>150</v>
      </c>
      <c r="E85" s="17">
        <v>43637</v>
      </c>
      <c r="F85" s="17">
        <v>43976</v>
      </c>
      <c r="G85" s="17">
        <v>44644</v>
      </c>
      <c r="H85" s="17">
        <v>45173</v>
      </c>
      <c r="I85" s="17">
        <v>46089</v>
      </c>
      <c r="J85" s="17">
        <v>46546</v>
      </c>
      <c r="K85" s="17">
        <v>47686</v>
      </c>
      <c r="L85" s="17">
        <v>48817</v>
      </c>
      <c r="M85" s="17">
        <v>49887</v>
      </c>
      <c r="N85" s="17">
        <v>50879</v>
      </c>
      <c r="O85" s="17">
        <v>51751</v>
      </c>
      <c r="P85" s="17">
        <v>51764</v>
      </c>
      <c r="Q85" s="17">
        <v>51777</v>
      </c>
      <c r="R85" s="17">
        <v>52411</v>
      </c>
      <c r="S85" s="17">
        <v>52929</v>
      </c>
      <c r="T85" s="17">
        <v>53127</v>
      </c>
      <c r="U85" s="18">
        <v>39</v>
      </c>
      <c r="V85" s="18">
        <v>54</v>
      </c>
      <c r="W85" s="18">
        <v>36</v>
      </c>
      <c r="X85" s="18">
        <v>53</v>
      </c>
      <c r="Y85" s="18">
        <v>77</v>
      </c>
      <c r="Z85" s="18">
        <v>76</v>
      </c>
      <c r="AA85" s="18">
        <v>104</v>
      </c>
      <c r="AB85" s="18">
        <v>125</v>
      </c>
      <c r="AC85" s="18">
        <v>114</v>
      </c>
      <c r="AD85" s="18">
        <v>115</v>
      </c>
      <c r="AE85" s="18">
        <v>111</v>
      </c>
      <c r="AF85" s="18">
        <v>64</v>
      </c>
      <c r="AG85" s="18">
        <v>41</v>
      </c>
      <c r="AH85" s="18">
        <v>42</v>
      </c>
      <c r="AI85" s="18">
        <v>39</v>
      </c>
      <c r="AJ85" s="18">
        <v>28</v>
      </c>
      <c r="AK85" s="23">
        <v>8.9373696633590765</v>
      </c>
      <c r="AL85" s="23">
        <v>12.279425140985992</v>
      </c>
      <c r="AM85" s="23">
        <v>8.0637935668846872</v>
      </c>
      <c r="AN85" s="23">
        <v>11.732672171429837</v>
      </c>
      <c r="AO85" s="23">
        <v>16.706806396320165</v>
      </c>
      <c r="AP85" s="23">
        <v>16.327933657027458</v>
      </c>
      <c r="AQ85" s="23">
        <v>21.809336073480683</v>
      </c>
      <c r="AR85" s="23">
        <v>25.605834033226131</v>
      </c>
      <c r="AS85" s="23">
        <v>22.851644717060559</v>
      </c>
      <c r="AT85" s="23">
        <v>22.60264549224631</v>
      </c>
      <c r="AU85" s="23">
        <v>21.448860891576977</v>
      </c>
      <c r="AV85" s="23">
        <v>12.36380496097674</v>
      </c>
      <c r="AW85" s="23">
        <v>7.9185738841570581</v>
      </c>
      <c r="AX85" s="23">
        <v>8.013584934460324</v>
      </c>
      <c r="AY85" s="23">
        <v>7.3683613897863172</v>
      </c>
      <c r="AZ85" s="23">
        <v>5.2703898206185187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0</v>
      </c>
      <c r="BJ85" s="20">
        <v>1</v>
      </c>
      <c r="BK85" s="20">
        <v>7</v>
      </c>
      <c r="BL85" s="20">
        <v>2</v>
      </c>
      <c r="BM85" s="20">
        <v>1</v>
      </c>
      <c r="BN85" s="20">
        <v>1</v>
      </c>
      <c r="BO85" s="20">
        <v>0</v>
      </c>
      <c r="BP85" s="20">
        <v>0</v>
      </c>
      <c r="BQ85" s="20">
        <v>6</v>
      </c>
      <c r="BR85" s="20">
        <v>5</v>
      </c>
      <c r="BS85" s="20">
        <v>3</v>
      </c>
      <c r="BT85" s="20">
        <v>1</v>
      </c>
      <c r="BU85" s="20">
        <v>1</v>
      </c>
      <c r="BV85" s="20">
        <v>2343</v>
      </c>
      <c r="BW85" s="20">
        <v>4524</v>
      </c>
      <c r="BX85" s="20">
        <v>3983</v>
      </c>
      <c r="BY85" s="20">
        <v>4671</v>
      </c>
      <c r="BZ85" s="20">
        <v>4188</v>
      </c>
      <c r="CA85" s="20">
        <v>7470</v>
      </c>
      <c r="CB85" s="20">
        <v>2565</v>
      </c>
      <c r="CC85" s="20">
        <v>4578</v>
      </c>
      <c r="CD85" s="20">
        <v>4033</v>
      </c>
      <c r="CE85" s="20">
        <v>4369</v>
      </c>
      <c r="CF85" s="20">
        <v>3951</v>
      </c>
      <c r="CG85" s="20">
        <v>6452</v>
      </c>
      <c r="CH85" s="21">
        <v>0</v>
      </c>
      <c r="CI85" s="21">
        <v>7</v>
      </c>
      <c r="CJ85" s="21">
        <v>12</v>
      </c>
      <c r="CK85" s="21">
        <v>5</v>
      </c>
      <c r="CL85" s="21">
        <v>2</v>
      </c>
      <c r="CM85" s="21">
        <v>2</v>
      </c>
      <c r="CN85" s="21">
        <v>0</v>
      </c>
      <c r="CO85" s="21">
        <v>12</v>
      </c>
      <c r="CP85" s="21">
        <v>16</v>
      </c>
      <c r="CQ85" s="21">
        <v>0</v>
      </c>
      <c r="CR85" s="21">
        <v>4908</v>
      </c>
      <c r="CS85" s="21">
        <v>9102</v>
      </c>
      <c r="CT85" s="21">
        <v>8016</v>
      </c>
      <c r="CU85" s="21">
        <v>9040</v>
      </c>
      <c r="CV85" s="21">
        <v>8139</v>
      </c>
      <c r="CW85" s="21">
        <v>13922</v>
      </c>
      <c r="CX85" s="21">
        <v>27179</v>
      </c>
      <c r="CY85" s="21">
        <v>25948</v>
      </c>
      <c r="CZ85" s="19">
        <v>24</v>
      </c>
      <c r="DA85" t="s">
        <v>1344</v>
      </c>
      <c r="DB85" t="s">
        <v>8480</v>
      </c>
      <c r="DD85">
        <v>4.6246338831509171</v>
      </c>
      <c r="DE85">
        <v>5.8868979726995105</v>
      </c>
      <c r="DF85">
        <v>1.2622640895485935</v>
      </c>
    </row>
    <row r="86" spans="1:110" x14ac:dyDescent="0.25">
      <c r="A86" t="s">
        <v>256</v>
      </c>
      <c r="B86" t="s">
        <v>2950</v>
      </c>
      <c r="C86" t="s">
        <v>58</v>
      </c>
      <c r="D86" t="s">
        <v>168</v>
      </c>
      <c r="E86" s="17">
        <v>132277</v>
      </c>
      <c r="F86" s="17">
        <v>133054</v>
      </c>
      <c r="G86" s="17">
        <v>134453</v>
      </c>
      <c r="H86" s="17">
        <v>134627</v>
      </c>
      <c r="I86" s="17">
        <v>135145</v>
      </c>
      <c r="J86" s="17">
        <v>137326</v>
      </c>
      <c r="K86" s="17">
        <v>138385</v>
      </c>
      <c r="L86" s="17">
        <v>141230</v>
      </c>
      <c r="M86" s="17">
        <v>142238</v>
      </c>
      <c r="N86" s="17">
        <v>143751</v>
      </c>
      <c r="O86" s="17">
        <v>148139</v>
      </c>
      <c r="P86" s="17">
        <v>151630</v>
      </c>
      <c r="Q86" s="17">
        <v>153985</v>
      </c>
      <c r="R86" s="17">
        <v>155209</v>
      </c>
      <c r="S86" s="17">
        <v>157194</v>
      </c>
      <c r="T86" s="17">
        <v>159542</v>
      </c>
      <c r="U86" s="18">
        <v>80</v>
      </c>
      <c r="V86" s="18">
        <v>86</v>
      </c>
      <c r="W86" s="18">
        <v>119</v>
      </c>
      <c r="X86" s="18">
        <v>134</v>
      </c>
      <c r="Y86" s="18">
        <v>165</v>
      </c>
      <c r="Z86" s="18">
        <v>196</v>
      </c>
      <c r="AA86" s="18">
        <v>308</v>
      </c>
      <c r="AB86" s="18">
        <v>311</v>
      </c>
      <c r="AC86" s="18">
        <v>289</v>
      </c>
      <c r="AD86" s="18">
        <v>337</v>
      </c>
      <c r="AE86" s="18">
        <v>259</v>
      </c>
      <c r="AF86" s="18">
        <v>165</v>
      </c>
      <c r="AG86" s="18">
        <v>114</v>
      </c>
      <c r="AH86" s="18">
        <v>88</v>
      </c>
      <c r="AI86" s="18">
        <v>88</v>
      </c>
      <c r="AJ86" s="18">
        <v>68</v>
      </c>
      <c r="AK86" s="23">
        <v>6.0479146034457996</v>
      </c>
      <c r="AL86" s="23">
        <v>6.4635411186435583</v>
      </c>
      <c r="AM86" s="23">
        <v>8.850676444556834</v>
      </c>
      <c r="AN86" s="23">
        <v>9.9534268757381508</v>
      </c>
      <c r="AO86" s="23">
        <v>12.20910873506234</v>
      </c>
      <c r="AP86" s="23">
        <v>14.272606789682944</v>
      </c>
      <c r="AQ86" s="23">
        <v>22.256747479856919</v>
      </c>
      <c r="AR86" s="23">
        <v>22.020817106846987</v>
      </c>
      <c r="AS86" s="23">
        <v>20.318058465388997</v>
      </c>
      <c r="AT86" s="23">
        <v>23.443315176937901</v>
      </c>
      <c r="AU86" s="23">
        <v>17.48357961104098</v>
      </c>
      <c r="AV86" s="23">
        <v>10.881751632262745</v>
      </c>
      <c r="AW86" s="23">
        <v>7.4033185050491932</v>
      </c>
      <c r="AX86" s="23">
        <v>5.6697743043251361</v>
      </c>
      <c r="AY86" s="23">
        <v>5.5981780475081742</v>
      </c>
      <c r="AZ86" s="23">
        <v>4.2622005490717179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0</v>
      </c>
      <c r="BJ86" s="20">
        <v>2</v>
      </c>
      <c r="BK86" s="20">
        <v>20</v>
      </c>
      <c r="BL86" s="20">
        <v>7</v>
      </c>
      <c r="BM86" s="20">
        <v>7</v>
      </c>
      <c r="BN86" s="20">
        <v>4</v>
      </c>
      <c r="BO86" s="20">
        <v>1</v>
      </c>
      <c r="BP86" s="20">
        <v>0</v>
      </c>
      <c r="BQ86" s="20">
        <v>6</v>
      </c>
      <c r="BR86" s="20">
        <v>7</v>
      </c>
      <c r="BS86" s="20">
        <v>10</v>
      </c>
      <c r="BT86" s="20">
        <v>3</v>
      </c>
      <c r="BU86" s="20">
        <v>1</v>
      </c>
      <c r="BV86" s="20">
        <v>12094</v>
      </c>
      <c r="BW86" s="20">
        <v>14168</v>
      </c>
      <c r="BX86" s="20">
        <v>12289</v>
      </c>
      <c r="BY86" s="20">
        <v>11938</v>
      </c>
      <c r="BZ86" s="20">
        <v>9966</v>
      </c>
      <c r="CA86" s="20">
        <v>19138</v>
      </c>
      <c r="CB86" s="20">
        <v>11884</v>
      </c>
      <c r="CC86" s="20">
        <v>15442</v>
      </c>
      <c r="CD86" s="20">
        <v>14054</v>
      </c>
      <c r="CE86" s="20">
        <v>13009</v>
      </c>
      <c r="CF86" s="20">
        <v>9831</v>
      </c>
      <c r="CG86" s="20">
        <v>15729</v>
      </c>
      <c r="CH86" s="21">
        <v>0</v>
      </c>
      <c r="CI86" s="21">
        <v>8</v>
      </c>
      <c r="CJ86" s="21">
        <v>27</v>
      </c>
      <c r="CK86" s="21">
        <v>17</v>
      </c>
      <c r="CL86" s="21">
        <v>10</v>
      </c>
      <c r="CM86" s="21">
        <v>5</v>
      </c>
      <c r="CN86" s="21">
        <v>1</v>
      </c>
      <c r="CO86" s="21">
        <v>40</v>
      </c>
      <c r="CP86" s="21">
        <v>28</v>
      </c>
      <c r="CQ86" s="21">
        <v>0</v>
      </c>
      <c r="CR86" s="21">
        <v>23978</v>
      </c>
      <c r="CS86" s="21">
        <v>29610</v>
      </c>
      <c r="CT86" s="21">
        <v>26343</v>
      </c>
      <c r="CU86" s="21">
        <v>24947</v>
      </c>
      <c r="CV86" s="21">
        <v>19797</v>
      </c>
      <c r="CW86" s="21">
        <v>34867</v>
      </c>
      <c r="CX86" s="21">
        <v>79593</v>
      </c>
      <c r="CY86" s="21">
        <v>79949</v>
      </c>
      <c r="CZ86" s="19">
        <v>73</v>
      </c>
      <c r="DA86" t="s">
        <v>1375</v>
      </c>
      <c r="DB86" t="s">
        <v>8480</v>
      </c>
      <c r="DD86">
        <v>5.0031895333274958</v>
      </c>
      <c r="DE86">
        <v>3.5178973025266043</v>
      </c>
      <c r="DF86">
        <v>-1.4852922308008916</v>
      </c>
    </row>
    <row r="87" spans="1:110" x14ac:dyDescent="0.25">
      <c r="A87" t="s">
        <v>1102</v>
      </c>
      <c r="B87" t="s">
        <v>2958</v>
      </c>
      <c r="C87" t="s">
        <v>58</v>
      </c>
      <c r="D87" t="s">
        <v>278</v>
      </c>
      <c r="E87" s="17">
        <v>82508</v>
      </c>
      <c r="F87" s="17">
        <v>82326</v>
      </c>
      <c r="G87" s="17">
        <v>82524</v>
      </c>
      <c r="H87" s="17">
        <v>82703</v>
      </c>
      <c r="I87" s="17">
        <v>82649</v>
      </c>
      <c r="J87" s="17">
        <v>83135</v>
      </c>
      <c r="K87" s="17">
        <v>83881</v>
      </c>
      <c r="L87" s="17">
        <v>84738</v>
      </c>
      <c r="M87" s="17">
        <v>85507</v>
      </c>
      <c r="N87" s="17">
        <v>85901</v>
      </c>
      <c r="O87" s="17">
        <v>86590</v>
      </c>
      <c r="P87" s="17">
        <v>87071</v>
      </c>
      <c r="Q87" s="17">
        <v>88076</v>
      </c>
      <c r="R87" s="17">
        <v>89178</v>
      </c>
      <c r="S87" s="17">
        <v>90202</v>
      </c>
      <c r="T87" s="17">
        <v>90824</v>
      </c>
      <c r="U87" s="18">
        <v>27</v>
      </c>
      <c r="V87" s="18">
        <v>29</v>
      </c>
      <c r="W87" s="18">
        <v>38</v>
      </c>
      <c r="X87" s="18">
        <v>69</v>
      </c>
      <c r="Y87" s="18">
        <v>91</v>
      </c>
      <c r="Z87" s="18">
        <v>99</v>
      </c>
      <c r="AA87" s="18">
        <v>149</v>
      </c>
      <c r="AB87" s="18">
        <v>115</v>
      </c>
      <c r="AC87" s="18">
        <v>101</v>
      </c>
      <c r="AD87" s="18">
        <v>141</v>
      </c>
      <c r="AE87" s="18">
        <v>120</v>
      </c>
      <c r="AF87" s="18">
        <v>61</v>
      </c>
      <c r="AG87" s="18">
        <v>58</v>
      </c>
      <c r="AH87" s="18">
        <v>37</v>
      </c>
      <c r="AI87" s="18">
        <v>42</v>
      </c>
      <c r="AJ87" s="18">
        <v>29</v>
      </c>
      <c r="AK87" s="23">
        <v>3.2724099481262421</v>
      </c>
      <c r="AL87" s="23">
        <v>3.5225809586278936</v>
      </c>
      <c r="AM87" s="23">
        <v>4.6047210508458143</v>
      </c>
      <c r="AN87" s="23">
        <v>8.3431072633399026</v>
      </c>
      <c r="AO87" s="23">
        <v>11.010417548911661</v>
      </c>
      <c r="AP87" s="23">
        <v>11.908341853611596</v>
      </c>
      <c r="AQ87" s="23">
        <v>17.763259856224892</v>
      </c>
      <c r="AR87" s="23">
        <v>13.57124312587033</v>
      </c>
      <c r="AS87" s="23">
        <v>11.811898441063304</v>
      </c>
      <c r="AT87" s="23">
        <v>16.414244304490051</v>
      </c>
      <c r="AU87" s="23">
        <v>13.858413211687262</v>
      </c>
      <c r="AV87" s="23">
        <v>7.0057768947181032</v>
      </c>
      <c r="AW87" s="23">
        <v>6.5852218538534899</v>
      </c>
      <c r="AX87" s="23">
        <v>4.1490053600663837</v>
      </c>
      <c r="AY87" s="23">
        <v>4.6562160484246471</v>
      </c>
      <c r="AZ87" s="23">
        <v>3.1929886373645733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 s="20">
        <v>4</v>
      </c>
      <c r="BK87" s="20">
        <v>5</v>
      </c>
      <c r="BL87" s="20">
        <v>3</v>
      </c>
      <c r="BM87" s="20">
        <v>6</v>
      </c>
      <c r="BN87" s="20">
        <v>0</v>
      </c>
      <c r="BO87" s="20">
        <v>0</v>
      </c>
      <c r="BP87" s="20">
        <v>0</v>
      </c>
      <c r="BQ87" s="20">
        <v>1</v>
      </c>
      <c r="BR87" s="20">
        <v>4</v>
      </c>
      <c r="BS87" s="20">
        <v>4</v>
      </c>
      <c r="BT87" s="20">
        <v>2</v>
      </c>
      <c r="BU87" s="20">
        <v>0</v>
      </c>
      <c r="BV87" s="20">
        <v>4218</v>
      </c>
      <c r="BW87" s="20">
        <v>8303</v>
      </c>
      <c r="BX87" s="20">
        <v>9280</v>
      </c>
      <c r="BY87" s="20">
        <v>9130</v>
      </c>
      <c r="BZ87" s="20">
        <v>6567</v>
      </c>
      <c r="CA87" s="20">
        <v>8899</v>
      </c>
      <c r="CB87" s="20">
        <v>4485</v>
      </c>
      <c r="CC87" s="20">
        <v>7993</v>
      </c>
      <c r="CD87" s="20">
        <v>8763</v>
      </c>
      <c r="CE87" s="20">
        <v>9149</v>
      </c>
      <c r="CF87" s="20">
        <v>6658</v>
      </c>
      <c r="CG87" s="20">
        <v>7379</v>
      </c>
      <c r="CH87" s="21">
        <v>0</v>
      </c>
      <c r="CI87" s="21">
        <v>5</v>
      </c>
      <c r="CJ87" s="21">
        <v>9</v>
      </c>
      <c r="CK87" s="21">
        <v>7</v>
      </c>
      <c r="CL87" s="21">
        <v>8</v>
      </c>
      <c r="CM87" s="21">
        <v>0</v>
      </c>
      <c r="CN87" s="21">
        <v>0</v>
      </c>
      <c r="CO87" s="21">
        <v>18</v>
      </c>
      <c r="CP87" s="21">
        <v>11</v>
      </c>
      <c r="CQ87" s="21">
        <v>0</v>
      </c>
      <c r="CR87" s="21">
        <v>8703</v>
      </c>
      <c r="CS87" s="21">
        <v>16296</v>
      </c>
      <c r="CT87" s="21">
        <v>18043</v>
      </c>
      <c r="CU87" s="21">
        <v>18279</v>
      </c>
      <c r="CV87" s="21">
        <v>13225</v>
      </c>
      <c r="CW87" s="21">
        <v>16278</v>
      </c>
      <c r="CX87" s="21">
        <v>46397</v>
      </c>
      <c r="CY87" s="21">
        <v>44427</v>
      </c>
      <c r="CZ87" s="19">
        <v>204</v>
      </c>
      <c r="DA87" t="s">
        <v>8182</v>
      </c>
      <c r="DB87" t="s">
        <v>9</v>
      </c>
      <c r="DD87">
        <v>4.0515902491727998</v>
      </c>
      <c r="DE87">
        <v>2.3708429424316226</v>
      </c>
      <c r="DF87">
        <v>-1.6807473067411771</v>
      </c>
    </row>
    <row r="88" spans="1:110" x14ac:dyDescent="0.25">
      <c r="A88" t="s">
        <v>224</v>
      </c>
      <c r="B88" t="s">
        <v>3237</v>
      </c>
      <c r="C88" t="s">
        <v>3367</v>
      </c>
      <c r="D88" t="s">
        <v>211</v>
      </c>
      <c r="E88" s="17">
        <v>343603</v>
      </c>
      <c r="F88" s="17">
        <v>347739</v>
      </c>
      <c r="G88" s="17">
        <v>351786</v>
      </c>
      <c r="H88" s="17">
        <v>355200</v>
      </c>
      <c r="I88" s="17">
        <v>359571</v>
      </c>
      <c r="J88" s="17">
        <v>364795</v>
      </c>
      <c r="K88" s="17">
        <v>367801</v>
      </c>
      <c r="L88" s="17">
        <v>371862</v>
      </c>
      <c r="M88" s="17">
        <v>375648</v>
      </c>
      <c r="N88" s="17">
        <v>378684</v>
      </c>
      <c r="O88" s="17">
        <v>382497</v>
      </c>
      <c r="P88" s="17">
        <v>386554</v>
      </c>
      <c r="Q88" s="17">
        <v>387205</v>
      </c>
      <c r="R88" s="17">
        <v>388064</v>
      </c>
      <c r="S88" s="17">
        <v>389208</v>
      </c>
      <c r="T88" s="17">
        <v>391139</v>
      </c>
      <c r="U88" s="18">
        <v>234</v>
      </c>
      <c r="V88" s="18">
        <v>315</v>
      </c>
      <c r="W88" s="18">
        <v>324</v>
      </c>
      <c r="X88" s="18">
        <v>291</v>
      </c>
      <c r="Y88" s="18">
        <v>368</v>
      </c>
      <c r="Z88" s="18">
        <v>411</v>
      </c>
      <c r="AA88" s="18">
        <v>516</v>
      </c>
      <c r="AB88" s="18">
        <v>555</v>
      </c>
      <c r="AC88" s="18">
        <v>537</v>
      </c>
      <c r="AD88" s="18">
        <v>545</v>
      </c>
      <c r="AE88" s="18">
        <v>502</v>
      </c>
      <c r="AF88" s="18">
        <v>316</v>
      </c>
      <c r="AG88" s="18">
        <v>287</v>
      </c>
      <c r="AH88" s="18">
        <v>214</v>
      </c>
      <c r="AI88" s="18">
        <v>165</v>
      </c>
      <c r="AJ88" s="18">
        <v>134</v>
      </c>
      <c r="AK88" s="23">
        <v>6.810185010026105</v>
      </c>
      <c r="AL88" s="23">
        <v>9.0585180264508729</v>
      </c>
      <c r="AM88" s="23">
        <v>9.2101448039433063</v>
      </c>
      <c r="AN88" s="23">
        <v>8.1925675675675667</v>
      </c>
      <c r="AO88" s="23">
        <v>10.234418237288324</v>
      </c>
      <c r="AP88" s="23">
        <v>11.266601790046463</v>
      </c>
      <c r="AQ88" s="23">
        <v>14.029325640767699</v>
      </c>
      <c r="AR88" s="23">
        <v>14.924891492005099</v>
      </c>
      <c r="AS88" s="23">
        <v>14.295297725530284</v>
      </c>
      <c r="AT88" s="23">
        <v>14.39194684750346</v>
      </c>
      <c r="AU88" s="23">
        <v>13.124285942111964</v>
      </c>
      <c r="AV88" s="23">
        <v>8.1747957594540477</v>
      </c>
      <c r="AW88" s="23">
        <v>7.4120943686161072</v>
      </c>
      <c r="AX88" s="23">
        <v>5.5145543003215964</v>
      </c>
      <c r="AY88" s="23">
        <v>4.2393784300425477</v>
      </c>
      <c r="AZ88" s="23">
        <v>3.4258920741731202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4</v>
      </c>
      <c r="BI88" s="20">
        <v>1</v>
      </c>
      <c r="BJ88" s="20">
        <v>14</v>
      </c>
      <c r="BK88" s="20">
        <v>26</v>
      </c>
      <c r="BL88" s="20">
        <v>23</v>
      </c>
      <c r="BM88" s="20">
        <v>9</v>
      </c>
      <c r="BN88" s="20">
        <v>2</v>
      </c>
      <c r="BO88" s="20">
        <v>2</v>
      </c>
      <c r="BP88" s="20">
        <v>0</v>
      </c>
      <c r="BQ88" s="20">
        <v>14</v>
      </c>
      <c r="BR88" s="20">
        <v>18</v>
      </c>
      <c r="BS88" s="20">
        <v>17</v>
      </c>
      <c r="BT88" s="20">
        <v>3</v>
      </c>
      <c r="BU88" s="20">
        <v>1</v>
      </c>
      <c r="BV88" s="20">
        <v>22889</v>
      </c>
      <c r="BW88" s="20">
        <v>37997</v>
      </c>
      <c r="BX88" s="20">
        <v>34363</v>
      </c>
      <c r="BY88" s="20">
        <v>34534</v>
      </c>
      <c r="BZ88" s="20">
        <v>28177</v>
      </c>
      <c r="CA88" s="20">
        <v>42311</v>
      </c>
      <c r="CB88" s="20">
        <v>24026</v>
      </c>
      <c r="CC88" s="20">
        <v>36164</v>
      </c>
      <c r="CD88" s="20">
        <v>36132</v>
      </c>
      <c r="CE88" s="20">
        <v>33129</v>
      </c>
      <c r="CF88" s="20">
        <v>27640</v>
      </c>
      <c r="CG88" s="20">
        <v>33777</v>
      </c>
      <c r="CH88" s="21">
        <v>1</v>
      </c>
      <c r="CI88" s="21">
        <v>28</v>
      </c>
      <c r="CJ88" s="21">
        <v>44</v>
      </c>
      <c r="CK88" s="21">
        <v>40</v>
      </c>
      <c r="CL88" s="21">
        <v>12</v>
      </c>
      <c r="CM88" s="21">
        <v>3</v>
      </c>
      <c r="CN88" s="21">
        <v>6</v>
      </c>
      <c r="CO88" s="21">
        <v>79</v>
      </c>
      <c r="CP88" s="21">
        <v>55</v>
      </c>
      <c r="CQ88" s="21">
        <v>0</v>
      </c>
      <c r="CR88" s="21">
        <v>46915</v>
      </c>
      <c r="CS88" s="21">
        <v>74161</v>
      </c>
      <c r="CT88" s="21">
        <v>70495</v>
      </c>
      <c r="CU88" s="21">
        <v>67663</v>
      </c>
      <c r="CV88" s="21">
        <v>55817</v>
      </c>
      <c r="CW88" s="21">
        <v>76088</v>
      </c>
      <c r="CX88" s="21">
        <v>200271</v>
      </c>
      <c r="CY88" s="21">
        <v>190868</v>
      </c>
      <c r="CZ88" s="19">
        <v>162</v>
      </c>
      <c r="DA88" t="s">
        <v>8140</v>
      </c>
      <c r="DB88" t="s">
        <v>9</v>
      </c>
      <c r="DD88">
        <v>4.1389861055808206</v>
      </c>
      <c r="DE88">
        <v>2.7462787922365193</v>
      </c>
      <c r="DF88">
        <v>-1.3927073133443013</v>
      </c>
    </row>
    <row r="89" spans="1:110" x14ac:dyDescent="0.25">
      <c r="A89" t="s">
        <v>489</v>
      </c>
      <c r="B89" t="s">
        <v>3030</v>
      </c>
      <c r="C89" t="s">
        <v>466</v>
      </c>
      <c r="D89" t="s">
        <v>51</v>
      </c>
      <c r="E89" s="17">
        <v>100768</v>
      </c>
      <c r="F89" s="17">
        <v>101647</v>
      </c>
      <c r="G89" s="17">
        <v>103131</v>
      </c>
      <c r="H89" s="17">
        <v>104359</v>
      </c>
      <c r="I89" s="17">
        <v>105708</v>
      </c>
      <c r="J89" s="17">
        <v>107158</v>
      </c>
      <c r="K89" s="17">
        <v>108772</v>
      </c>
      <c r="L89" s="17">
        <v>110191</v>
      </c>
      <c r="M89" s="17">
        <v>111590</v>
      </c>
      <c r="N89" s="17">
        <v>112393</v>
      </c>
      <c r="O89" s="17">
        <v>113626</v>
      </c>
      <c r="P89" s="17">
        <v>114888</v>
      </c>
      <c r="Q89" s="17">
        <v>115774</v>
      </c>
      <c r="R89" s="17">
        <v>116437</v>
      </c>
      <c r="S89" s="17">
        <v>117368</v>
      </c>
      <c r="T89" s="17">
        <v>117890</v>
      </c>
      <c r="U89" s="18">
        <v>56</v>
      </c>
      <c r="V89" s="18">
        <v>75</v>
      </c>
      <c r="W89" s="18">
        <v>71</v>
      </c>
      <c r="X89" s="18">
        <v>72</v>
      </c>
      <c r="Y89" s="18">
        <v>124</v>
      </c>
      <c r="Z89" s="18">
        <v>183</v>
      </c>
      <c r="AA89" s="18">
        <v>230</v>
      </c>
      <c r="AB89" s="18">
        <v>194</v>
      </c>
      <c r="AC89" s="18">
        <v>234</v>
      </c>
      <c r="AD89" s="18">
        <v>280</v>
      </c>
      <c r="AE89" s="18">
        <v>176</v>
      </c>
      <c r="AF89" s="18">
        <v>128</v>
      </c>
      <c r="AG89" s="18">
        <v>88</v>
      </c>
      <c r="AH89" s="18">
        <v>75</v>
      </c>
      <c r="AI89" s="18">
        <v>64</v>
      </c>
      <c r="AJ89" s="18">
        <v>51</v>
      </c>
      <c r="AK89" s="23">
        <v>5.5573197840584321</v>
      </c>
      <c r="AL89" s="23">
        <v>7.3784764921738963</v>
      </c>
      <c r="AM89" s="23">
        <v>6.8844479351504404</v>
      </c>
      <c r="AN89" s="23">
        <v>6.8992612041127259</v>
      </c>
      <c r="AO89" s="23">
        <v>11.730427214591138</v>
      </c>
      <c r="AP89" s="23">
        <v>17.077586367793351</v>
      </c>
      <c r="AQ89" s="23">
        <v>21.145147648291839</v>
      </c>
      <c r="AR89" s="23">
        <v>17.605793576607891</v>
      </c>
      <c r="AS89" s="23">
        <v>20.969620933775428</v>
      </c>
      <c r="AT89" s="23">
        <v>24.91258352388494</v>
      </c>
      <c r="AU89" s="23">
        <v>15.489412634432261</v>
      </c>
      <c r="AV89" s="23">
        <v>11.141285425806002</v>
      </c>
      <c r="AW89" s="23">
        <v>7.6010157721077265</v>
      </c>
      <c r="AX89" s="23">
        <v>6.4412514922232624</v>
      </c>
      <c r="AY89" s="23">
        <v>5.4529343603026375</v>
      </c>
      <c r="AZ89" s="23">
        <v>4.3260666723216552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2</v>
      </c>
      <c r="BJ89" s="20">
        <v>2</v>
      </c>
      <c r="BK89" s="20">
        <v>5</v>
      </c>
      <c r="BL89" s="20">
        <v>12</v>
      </c>
      <c r="BM89" s="20">
        <v>5</v>
      </c>
      <c r="BN89" s="20">
        <v>6</v>
      </c>
      <c r="BO89" s="20">
        <v>0</v>
      </c>
      <c r="BP89" s="20">
        <v>1</v>
      </c>
      <c r="BQ89" s="20">
        <v>5</v>
      </c>
      <c r="BR89" s="20">
        <v>5</v>
      </c>
      <c r="BS89" s="20">
        <v>6</v>
      </c>
      <c r="BT89" s="20">
        <v>2</v>
      </c>
      <c r="BU89" s="20">
        <v>0</v>
      </c>
      <c r="BV89" s="20">
        <v>5225</v>
      </c>
      <c r="BW89" s="20">
        <v>9009</v>
      </c>
      <c r="BX89" s="20">
        <v>10013</v>
      </c>
      <c r="BY89" s="20">
        <v>11654</v>
      </c>
      <c r="BZ89" s="20">
        <v>9355</v>
      </c>
      <c r="CA89" s="20">
        <v>15679</v>
      </c>
      <c r="CB89" s="20">
        <v>5466</v>
      </c>
      <c r="CC89" s="20">
        <v>8565</v>
      </c>
      <c r="CD89" s="20">
        <v>9552</v>
      </c>
      <c r="CE89" s="20">
        <v>11262</v>
      </c>
      <c r="CF89" s="20">
        <v>9049</v>
      </c>
      <c r="CG89" s="20">
        <v>13061</v>
      </c>
      <c r="CH89" s="21">
        <v>3</v>
      </c>
      <c r="CI89" s="21">
        <v>7</v>
      </c>
      <c r="CJ89" s="21">
        <v>10</v>
      </c>
      <c r="CK89" s="21">
        <v>18</v>
      </c>
      <c r="CL89" s="21">
        <v>7</v>
      </c>
      <c r="CM89" s="21">
        <v>6</v>
      </c>
      <c r="CN89" s="21">
        <v>0</v>
      </c>
      <c r="CO89" s="21">
        <v>32</v>
      </c>
      <c r="CP89" s="21">
        <v>19</v>
      </c>
      <c r="CQ89" s="21">
        <v>0</v>
      </c>
      <c r="CR89" s="21">
        <v>10691</v>
      </c>
      <c r="CS89" s="21">
        <v>17574</v>
      </c>
      <c r="CT89" s="21">
        <v>19565</v>
      </c>
      <c r="CU89" s="21">
        <v>22916</v>
      </c>
      <c r="CV89" s="21">
        <v>18404</v>
      </c>
      <c r="CW89" s="21">
        <v>28740</v>
      </c>
      <c r="CX89" s="21">
        <v>60935</v>
      </c>
      <c r="CY89" s="21">
        <v>56955</v>
      </c>
      <c r="CZ89" s="19">
        <v>69</v>
      </c>
      <c r="DA89" t="s">
        <v>1370</v>
      </c>
      <c r="DB89" t="s">
        <v>8480</v>
      </c>
      <c r="DD89">
        <v>5.6184707225002191</v>
      </c>
      <c r="DE89">
        <v>3.1180766390416017</v>
      </c>
      <c r="DF89">
        <v>-2.5003940834586174</v>
      </c>
    </row>
    <row r="90" spans="1:110" x14ac:dyDescent="0.25">
      <c r="A90" t="s">
        <v>1274</v>
      </c>
      <c r="B90" t="s">
        <v>3109</v>
      </c>
      <c r="C90" t="s">
        <v>481</v>
      </c>
      <c r="D90" t="s">
        <v>51</v>
      </c>
      <c r="E90" s="17">
        <v>94199</v>
      </c>
      <c r="F90" s="17">
        <v>95279</v>
      </c>
      <c r="G90" s="17">
        <v>95815</v>
      </c>
      <c r="H90" s="17">
        <v>96936</v>
      </c>
      <c r="I90" s="17">
        <v>97631</v>
      </c>
      <c r="J90" s="17">
        <v>99104</v>
      </c>
      <c r="K90" s="17">
        <v>100275</v>
      </c>
      <c r="L90" s="17">
        <v>101488</v>
      </c>
      <c r="M90" s="17">
        <v>102789</v>
      </c>
      <c r="N90" s="17">
        <v>103361</v>
      </c>
      <c r="O90" s="17">
        <v>103899</v>
      </c>
      <c r="P90" s="17">
        <v>104820</v>
      </c>
      <c r="Q90" s="17">
        <v>105548</v>
      </c>
      <c r="R90" s="17">
        <v>106569</v>
      </c>
      <c r="S90" s="17">
        <v>107583</v>
      </c>
      <c r="T90" s="17">
        <v>108967</v>
      </c>
      <c r="U90" s="18">
        <v>46</v>
      </c>
      <c r="V90" s="18">
        <v>91</v>
      </c>
      <c r="W90" s="18">
        <v>76</v>
      </c>
      <c r="X90" s="18">
        <v>85</v>
      </c>
      <c r="Y90" s="18">
        <v>108</v>
      </c>
      <c r="Z90" s="18">
        <v>137</v>
      </c>
      <c r="AA90" s="18">
        <v>211</v>
      </c>
      <c r="AB90" s="18">
        <v>156</v>
      </c>
      <c r="AC90" s="18">
        <v>171</v>
      </c>
      <c r="AD90" s="18">
        <v>230</v>
      </c>
      <c r="AE90" s="18">
        <v>157</v>
      </c>
      <c r="AF90" s="18">
        <v>92</v>
      </c>
      <c r="AG90" s="18">
        <v>90</v>
      </c>
      <c r="AH90" s="18">
        <v>58</v>
      </c>
      <c r="AI90" s="18">
        <v>49</v>
      </c>
      <c r="AJ90" s="18">
        <v>51</v>
      </c>
      <c r="AK90" s="23">
        <v>4.8832790157008041</v>
      </c>
      <c r="AL90" s="23">
        <v>9.5508978893565217</v>
      </c>
      <c r="AM90" s="23">
        <v>7.9319521995512181</v>
      </c>
      <c r="AN90" s="23">
        <v>8.7686721135594627</v>
      </c>
      <c r="AO90" s="23">
        <v>11.062060206286938</v>
      </c>
      <c r="AP90" s="23">
        <v>13.823861801743622</v>
      </c>
      <c r="AQ90" s="23">
        <v>21.042134131139363</v>
      </c>
      <c r="AR90" s="23">
        <v>15.371275421724738</v>
      </c>
      <c r="AS90" s="23">
        <v>16.636021364153752</v>
      </c>
      <c r="AT90" s="23">
        <v>22.252106694014184</v>
      </c>
      <c r="AU90" s="23">
        <v>15.1108287856476</v>
      </c>
      <c r="AV90" s="23">
        <v>8.7769509635565726</v>
      </c>
      <c r="AW90" s="23">
        <v>8.5269261378709214</v>
      </c>
      <c r="AX90" s="23">
        <v>5.4424832737475253</v>
      </c>
      <c r="AY90" s="23">
        <v>4.5546229422864206</v>
      </c>
      <c r="AZ90" s="23">
        <v>4.6803160589903365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1</v>
      </c>
      <c r="BJ90" s="20">
        <v>5</v>
      </c>
      <c r="BK90" s="20">
        <v>6</v>
      </c>
      <c r="BL90" s="20">
        <v>8</v>
      </c>
      <c r="BM90" s="20">
        <v>4</v>
      </c>
      <c r="BN90" s="20">
        <v>3</v>
      </c>
      <c r="BO90" s="20">
        <v>0</v>
      </c>
      <c r="BP90" s="20">
        <v>0</v>
      </c>
      <c r="BQ90" s="20">
        <v>6</v>
      </c>
      <c r="BR90" s="20">
        <v>3</v>
      </c>
      <c r="BS90" s="20">
        <v>11</v>
      </c>
      <c r="BT90" s="20">
        <v>3</v>
      </c>
      <c r="BU90" s="20">
        <v>1</v>
      </c>
      <c r="BV90" s="20">
        <v>4679</v>
      </c>
      <c r="BW90" s="20">
        <v>7407</v>
      </c>
      <c r="BX90" s="20">
        <v>7633</v>
      </c>
      <c r="BY90" s="20">
        <v>9638</v>
      </c>
      <c r="BZ90" s="20">
        <v>8784</v>
      </c>
      <c r="CA90" s="20">
        <v>17226</v>
      </c>
      <c r="CB90" s="20">
        <v>5165</v>
      </c>
      <c r="CC90" s="20">
        <v>7838</v>
      </c>
      <c r="CD90" s="20">
        <v>7630</v>
      </c>
      <c r="CE90" s="20">
        <v>9527</v>
      </c>
      <c r="CF90" s="20">
        <v>8216</v>
      </c>
      <c r="CG90" s="20">
        <v>15224</v>
      </c>
      <c r="CH90" s="21">
        <v>1</v>
      </c>
      <c r="CI90" s="21">
        <v>11</v>
      </c>
      <c r="CJ90" s="21">
        <v>9</v>
      </c>
      <c r="CK90" s="21">
        <v>19</v>
      </c>
      <c r="CL90" s="21">
        <v>7</v>
      </c>
      <c r="CM90" s="21">
        <v>4</v>
      </c>
      <c r="CN90" s="21">
        <v>0</v>
      </c>
      <c r="CO90" s="21">
        <v>27</v>
      </c>
      <c r="CP90" s="21">
        <v>24</v>
      </c>
      <c r="CQ90" s="21">
        <v>0</v>
      </c>
      <c r="CR90" s="21">
        <v>9844</v>
      </c>
      <c r="CS90" s="21">
        <v>15245</v>
      </c>
      <c r="CT90" s="21">
        <v>15263</v>
      </c>
      <c r="CU90" s="21">
        <v>19165</v>
      </c>
      <c r="CV90" s="21">
        <v>17000</v>
      </c>
      <c r="CW90" s="21">
        <v>32450</v>
      </c>
      <c r="CX90" s="21">
        <v>55367</v>
      </c>
      <c r="CY90" s="21">
        <v>53600</v>
      </c>
      <c r="CZ90" s="19">
        <v>48</v>
      </c>
      <c r="DA90" t="s">
        <v>8036</v>
      </c>
      <c r="DB90" t="s">
        <v>8480</v>
      </c>
      <c r="DD90">
        <v>5.0373134328358207</v>
      </c>
      <c r="DE90">
        <v>4.3347120125706651</v>
      </c>
      <c r="DF90">
        <v>-0.7026014202651556</v>
      </c>
    </row>
    <row r="91" spans="1:110" x14ac:dyDescent="0.25">
      <c r="A91" t="s">
        <v>1143</v>
      </c>
      <c r="B91" t="s">
        <v>3247</v>
      </c>
      <c r="C91" t="s">
        <v>3369</v>
      </c>
      <c r="D91" t="s">
        <v>355</v>
      </c>
      <c r="E91" s="17">
        <v>204966</v>
      </c>
      <c r="F91" s="17">
        <v>210588</v>
      </c>
      <c r="G91" s="17">
        <v>210333</v>
      </c>
      <c r="H91" s="17">
        <v>207886</v>
      </c>
      <c r="I91" s="17">
        <v>207473</v>
      </c>
      <c r="J91" s="17">
        <v>209259</v>
      </c>
      <c r="K91" s="17">
        <v>213496</v>
      </c>
      <c r="L91" s="17">
        <v>218837</v>
      </c>
      <c r="M91" s="17">
        <v>225111</v>
      </c>
      <c r="N91" s="17">
        <v>230622</v>
      </c>
      <c r="O91" s="17">
        <v>235775</v>
      </c>
      <c r="P91" s="17">
        <v>241792</v>
      </c>
      <c r="Q91" s="17">
        <v>242992</v>
      </c>
      <c r="R91" s="17">
        <v>244716</v>
      </c>
      <c r="S91" s="17">
        <v>246746</v>
      </c>
      <c r="T91" s="17">
        <v>248998</v>
      </c>
      <c r="U91" s="18">
        <v>53</v>
      </c>
      <c r="V91" s="18">
        <v>60</v>
      </c>
      <c r="W91" s="18">
        <v>46</v>
      </c>
      <c r="X91" s="18">
        <v>65</v>
      </c>
      <c r="Y91" s="18">
        <v>92</v>
      </c>
      <c r="Z91" s="18">
        <v>111</v>
      </c>
      <c r="AA91" s="18">
        <v>190</v>
      </c>
      <c r="AB91" s="18">
        <v>184</v>
      </c>
      <c r="AC91" s="18">
        <v>156</v>
      </c>
      <c r="AD91" s="18">
        <v>172</v>
      </c>
      <c r="AE91" s="18">
        <v>168</v>
      </c>
      <c r="AF91" s="18">
        <v>131</v>
      </c>
      <c r="AG91" s="18">
        <v>88</v>
      </c>
      <c r="AH91" s="18">
        <v>88</v>
      </c>
      <c r="AI91" s="18">
        <v>68</v>
      </c>
      <c r="AJ91" s="18">
        <v>50</v>
      </c>
      <c r="AK91" s="23">
        <v>2.5857947171726039</v>
      </c>
      <c r="AL91" s="23">
        <v>2.8491651945979828</v>
      </c>
      <c r="AM91" s="23">
        <v>2.187008220298289</v>
      </c>
      <c r="AN91" s="23">
        <v>3.1267136796128647</v>
      </c>
      <c r="AO91" s="23">
        <v>4.4343119345649793</v>
      </c>
      <c r="AP91" s="23">
        <v>5.3044313506229122</v>
      </c>
      <c r="AQ91" s="23">
        <v>8.8994641585790824</v>
      </c>
      <c r="AR91" s="23">
        <v>8.4080845560851234</v>
      </c>
      <c r="AS91" s="23">
        <v>6.929914575476098</v>
      </c>
      <c r="AT91" s="23">
        <v>7.4580915957714353</v>
      </c>
      <c r="AU91" s="23">
        <v>7.1254373873396251</v>
      </c>
      <c r="AV91" s="23">
        <v>5.4178798305982001</v>
      </c>
      <c r="AW91" s="23">
        <v>3.6215184038980706</v>
      </c>
      <c r="AX91" s="23">
        <v>3.5960051651710554</v>
      </c>
      <c r="AY91" s="23">
        <v>2.7558704092467559</v>
      </c>
      <c r="AZ91" s="23">
        <v>2.0080482574157221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1</v>
      </c>
      <c r="BI91" s="20">
        <v>1</v>
      </c>
      <c r="BJ91" s="20">
        <v>4</v>
      </c>
      <c r="BK91" s="20">
        <v>9</v>
      </c>
      <c r="BL91" s="20">
        <v>13</v>
      </c>
      <c r="BM91" s="20">
        <v>6</v>
      </c>
      <c r="BN91" s="20">
        <v>2</v>
      </c>
      <c r="BO91" s="20">
        <v>1</v>
      </c>
      <c r="BP91" s="20">
        <v>0</v>
      </c>
      <c r="BQ91" s="20">
        <v>3</v>
      </c>
      <c r="BR91" s="20">
        <v>5</v>
      </c>
      <c r="BS91" s="20">
        <v>2</v>
      </c>
      <c r="BT91" s="20">
        <v>2</v>
      </c>
      <c r="BU91" s="20">
        <v>1</v>
      </c>
      <c r="BV91" s="20">
        <v>13199</v>
      </c>
      <c r="BW91" s="20">
        <v>29686</v>
      </c>
      <c r="BX91" s="20">
        <v>23650</v>
      </c>
      <c r="BY91" s="20">
        <v>20800</v>
      </c>
      <c r="BZ91" s="20">
        <v>15863</v>
      </c>
      <c r="CA91" s="20">
        <v>20016</v>
      </c>
      <c r="CB91" s="20">
        <v>15260</v>
      </c>
      <c r="CC91" s="20">
        <v>32746</v>
      </c>
      <c r="CD91" s="20">
        <v>25197</v>
      </c>
      <c r="CE91" s="20">
        <v>20372</v>
      </c>
      <c r="CF91" s="20">
        <v>15594</v>
      </c>
      <c r="CG91" s="20">
        <v>16615</v>
      </c>
      <c r="CH91" s="21">
        <v>1</v>
      </c>
      <c r="CI91" s="21">
        <v>7</v>
      </c>
      <c r="CJ91" s="21">
        <v>14</v>
      </c>
      <c r="CK91" s="21">
        <v>15</v>
      </c>
      <c r="CL91" s="21">
        <v>8</v>
      </c>
      <c r="CM91" s="21">
        <v>3</v>
      </c>
      <c r="CN91" s="21">
        <v>2</v>
      </c>
      <c r="CO91" s="21">
        <v>36</v>
      </c>
      <c r="CP91" s="21">
        <v>14</v>
      </c>
      <c r="CQ91" s="21">
        <v>0</v>
      </c>
      <c r="CR91" s="21">
        <v>28459</v>
      </c>
      <c r="CS91" s="21">
        <v>62432</v>
      </c>
      <c r="CT91" s="21">
        <v>48847</v>
      </c>
      <c r="CU91" s="21">
        <v>41172</v>
      </c>
      <c r="CV91" s="21">
        <v>31457</v>
      </c>
      <c r="CW91" s="21">
        <v>36631</v>
      </c>
      <c r="CX91" s="21">
        <v>123214</v>
      </c>
      <c r="CY91" s="21">
        <v>125784</v>
      </c>
      <c r="CZ91" s="19">
        <v>338</v>
      </c>
      <c r="DA91" t="s">
        <v>8316</v>
      </c>
      <c r="DB91" t="s">
        <v>8481</v>
      </c>
      <c r="DD91">
        <v>2.8620492272467084</v>
      </c>
      <c r="DE91">
        <v>1.1362345188046812</v>
      </c>
      <c r="DF91">
        <v>-1.7258147084420272</v>
      </c>
    </row>
    <row r="92" spans="1:110" x14ac:dyDescent="0.25">
      <c r="A92" t="s">
        <v>589</v>
      </c>
      <c r="B92" t="s">
        <v>3031</v>
      </c>
      <c r="C92" t="s">
        <v>466</v>
      </c>
      <c r="D92" t="s">
        <v>51</v>
      </c>
      <c r="E92" s="17">
        <v>53965</v>
      </c>
      <c r="F92" s="17">
        <v>53725</v>
      </c>
      <c r="G92" s="17">
        <v>53893</v>
      </c>
      <c r="H92" s="17">
        <v>54193</v>
      </c>
      <c r="I92" s="17">
        <v>54603</v>
      </c>
      <c r="J92" s="17">
        <v>55045</v>
      </c>
      <c r="K92" s="17">
        <v>55470</v>
      </c>
      <c r="L92" s="17">
        <v>55720</v>
      </c>
      <c r="M92" s="17">
        <v>56265</v>
      </c>
      <c r="N92" s="17">
        <v>56992</v>
      </c>
      <c r="O92" s="17">
        <v>57657</v>
      </c>
      <c r="P92" s="17">
        <v>58296</v>
      </c>
      <c r="Q92" s="17">
        <v>58601</v>
      </c>
      <c r="R92" s="17">
        <v>59064</v>
      </c>
      <c r="S92" s="17">
        <v>60028</v>
      </c>
      <c r="T92" s="17">
        <v>60245</v>
      </c>
      <c r="U92" s="18">
        <v>15</v>
      </c>
      <c r="V92" s="18">
        <v>24</v>
      </c>
      <c r="W92" s="18">
        <v>15</v>
      </c>
      <c r="X92" s="18">
        <v>25</v>
      </c>
      <c r="Y92" s="18">
        <v>30</v>
      </c>
      <c r="Z92" s="18">
        <v>63</v>
      </c>
      <c r="AA92" s="18">
        <v>68</v>
      </c>
      <c r="AB92" s="18">
        <v>55</v>
      </c>
      <c r="AC92" s="18">
        <v>70</v>
      </c>
      <c r="AD92" s="18">
        <v>78</v>
      </c>
      <c r="AE92" s="18">
        <v>51</v>
      </c>
      <c r="AF92" s="18">
        <v>33</v>
      </c>
      <c r="AG92" s="18">
        <v>24</v>
      </c>
      <c r="AH92" s="18">
        <v>33</v>
      </c>
      <c r="AI92" s="18">
        <v>24</v>
      </c>
      <c r="AJ92" s="18">
        <v>16</v>
      </c>
      <c r="AK92" s="23">
        <v>2.779579356990642</v>
      </c>
      <c r="AL92" s="23">
        <v>4.4671940437412747</v>
      </c>
      <c r="AM92" s="23">
        <v>2.7832928209600505</v>
      </c>
      <c r="AN92" s="23">
        <v>4.6131419186979867</v>
      </c>
      <c r="AO92" s="23">
        <v>5.4942036151859783</v>
      </c>
      <c r="AP92" s="23">
        <v>11.445181215369244</v>
      </c>
      <c r="AQ92" s="23">
        <v>12.25887867315666</v>
      </c>
      <c r="AR92" s="23">
        <v>9.87078248384781</v>
      </c>
      <c r="AS92" s="23">
        <v>12.441126810628278</v>
      </c>
      <c r="AT92" s="23">
        <v>13.686131386861314</v>
      </c>
      <c r="AU92" s="23">
        <v>8.8454133929965142</v>
      </c>
      <c r="AV92" s="23">
        <v>5.6607657472210793</v>
      </c>
      <c r="AW92" s="23">
        <v>4.0954932509684134</v>
      </c>
      <c r="AX92" s="23">
        <v>5.5871596911824462</v>
      </c>
      <c r="AY92" s="23">
        <v>3.9981342040381156</v>
      </c>
      <c r="AZ92" s="23">
        <v>2.6558220599219848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0</v>
      </c>
      <c r="BJ92" s="20">
        <v>2</v>
      </c>
      <c r="BK92" s="20">
        <v>2</v>
      </c>
      <c r="BL92" s="20">
        <v>4</v>
      </c>
      <c r="BM92" s="20">
        <v>1</v>
      </c>
      <c r="BN92" s="20">
        <v>2</v>
      </c>
      <c r="BO92" s="20">
        <v>0</v>
      </c>
      <c r="BP92" s="20">
        <v>0</v>
      </c>
      <c r="BQ92" s="20">
        <v>0</v>
      </c>
      <c r="BR92" s="20">
        <v>2</v>
      </c>
      <c r="BS92" s="20">
        <v>2</v>
      </c>
      <c r="BT92" s="20">
        <v>1</v>
      </c>
      <c r="BU92" s="20">
        <v>0</v>
      </c>
      <c r="BV92" s="20">
        <v>2647</v>
      </c>
      <c r="BW92" s="20">
        <v>4483</v>
      </c>
      <c r="BX92" s="20">
        <v>5060</v>
      </c>
      <c r="BY92" s="20">
        <v>6056</v>
      </c>
      <c r="BZ92" s="20">
        <v>4552</v>
      </c>
      <c r="CA92" s="20">
        <v>8583</v>
      </c>
      <c r="CB92" s="20">
        <v>2755</v>
      </c>
      <c r="CC92" s="20">
        <v>4286</v>
      </c>
      <c r="CD92" s="20">
        <v>4773</v>
      </c>
      <c r="CE92" s="20">
        <v>5835</v>
      </c>
      <c r="CF92" s="20">
        <v>4380</v>
      </c>
      <c r="CG92" s="20">
        <v>6835</v>
      </c>
      <c r="CH92" s="21">
        <v>0</v>
      </c>
      <c r="CI92" s="21">
        <v>2</v>
      </c>
      <c r="CJ92" s="21">
        <v>4</v>
      </c>
      <c r="CK92" s="21">
        <v>6</v>
      </c>
      <c r="CL92" s="21">
        <v>2</v>
      </c>
      <c r="CM92" s="21">
        <v>2</v>
      </c>
      <c r="CN92" s="21">
        <v>0</v>
      </c>
      <c r="CO92" s="21">
        <v>11</v>
      </c>
      <c r="CP92" s="21">
        <v>5</v>
      </c>
      <c r="CQ92" s="21">
        <v>0</v>
      </c>
      <c r="CR92" s="21">
        <v>5402</v>
      </c>
      <c r="CS92" s="21">
        <v>8769</v>
      </c>
      <c r="CT92" s="21">
        <v>9833</v>
      </c>
      <c r="CU92" s="21">
        <v>11891</v>
      </c>
      <c r="CV92" s="21">
        <v>8932</v>
      </c>
      <c r="CW92" s="21">
        <v>15418</v>
      </c>
      <c r="CX92" s="21">
        <v>31381</v>
      </c>
      <c r="CY92" s="21">
        <v>28864</v>
      </c>
      <c r="CZ92" s="19">
        <v>276</v>
      </c>
      <c r="DA92" t="s">
        <v>8254</v>
      </c>
      <c r="DB92" t="s">
        <v>8481</v>
      </c>
      <c r="DD92">
        <v>3.8109756097560976</v>
      </c>
      <c r="DE92">
        <v>1.5933207992097129</v>
      </c>
      <c r="DF92">
        <v>-2.2176548105463847</v>
      </c>
    </row>
    <row r="93" spans="1:110" x14ac:dyDescent="0.25">
      <c r="A93" t="s">
        <v>506</v>
      </c>
      <c r="B93" t="s">
        <v>3330</v>
      </c>
      <c r="C93" t="s">
        <v>491</v>
      </c>
      <c r="D93" t="s">
        <v>491</v>
      </c>
      <c r="E93" s="17">
        <v>98687</v>
      </c>
      <c r="F93" s="17">
        <v>99131</v>
      </c>
      <c r="G93" s="17">
        <v>100076</v>
      </c>
      <c r="H93" s="17">
        <v>101244</v>
      </c>
      <c r="I93" s="17">
        <v>102172</v>
      </c>
      <c r="J93" s="17">
        <v>103141</v>
      </c>
      <c r="K93" s="17">
        <v>104459</v>
      </c>
      <c r="L93" s="17">
        <v>106225</v>
      </c>
      <c r="M93" s="17">
        <v>107569</v>
      </c>
      <c r="N93" s="17">
        <v>108552</v>
      </c>
      <c r="O93" s="17">
        <v>109481</v>
      </c>
      <c r="P93" s="17">
        <v>110509</v>
      </c>
      <c r="Q93" s="17">
        <v>110834</v>
      </c>
      <c r="R93" s="17">
        <v>111450</v>
      </c>
      <c r="S93" s="17">
        <v>112178</v>
      </c>
      <c r="T93" s="17">
        <v>113059</v>
      </c>
      <c r="U93" s="18">
        <v>55</v>
      </c>
      <c r="V93" s="18">
        <v>67</v>
      </c>
      <c r="W93" s="18">
        <v>71</v>
      </c>
      <c r="X93" s="18">
        <v>64</v>
      </c>
      <c r="Y93" s="18">
        <v>77</v>
      </c>
      <c r="Z93" s="18">
        <v>80</v>
      </c>
      <c r="AA93" s="18">
        <v>147</v>
      </c>
      <c r="AB93" s="18">
        <v>121</v>
      </c>
      <c r="AC93" s="18">
        <v>151</v>
      </c>
      <c r="AD93" s="18">
        <v>236</v>
      </c>
      <c r="AE93" s="18">
        <v>168</v>
      </c>
      <c r="AF93" s="18">
        <v>134</v>
      </c>
      <c r="AG93" s="18">
        <v>102</v>
      </c>
      <c r="AH93" s="18">
        <v>74</v>
      </c>
      <c r="AI93" s="18">
        <v>50</v>
      </c>
      <c r="AJ93" s="18">
        <v>42</v>
      </c>
      <c r="AK93" s="23">
        <v>5.5731757982307704</v>
      </c>
      <c r="AL93" s="23">
        <v>6.7587333931867928</v>
      </c>
      <c r="AM93" s="23">
        <v>7.0946080978456374</v>
      </c>
      <c r="AN93" s="23">
        <v>6.3213622535656429</v>
      </c>
      <c r="AO93" s="23">
        <v>7.5363113181693606</v>
      </c>
      <c r="AP93" s="23">
        <v>7.7563723446544044</v>
      </c>
      <c r="AQ93" s="23">
        <v>14.072506916589283</v>
      </c>
      <c r="AR93" s="23">
        <v>11.390915509531656</v>
      </c>
      <c r="AS93" s="23">
        <v>14.037501510658274</v>
      </c>
      <c r="AT93" s="23">
        <v>21.740732552140912</v>
      </c>
      <c r="AU93" s="23">
        <v>15.345128378440094</v>
      </c>
      <c r="AV93" s="23">
        <v>12.125709218253718</v>
      </c>
      <c r="AW93" s="23">
        <v>9.2029521626937587</v>
      </c>
      <c r="AX93" s="23">
        <v>6.6397487662628976</v>
      </c>
      <c r="AY93" s="23">
        <v>4.4572019469058102</v>
      </c>
      <c r="AZ93" s="23">
        <v>3.7148745345350656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0</v>
      </c>
      <c r="BJ93" s="20">
        <v>4</v>
      </c>
      <c r="BK93" s="20">
        <v>9</v>
      </c>
      <c r="BL93" s="20">
        <v>8</v>
      </c>
      <c r="BM93" s="20">
        <v>3</v>
      </c>
      <c r="BN93" s="20">
        <v>1</v>
      </c>
      <c r="BO93" s="20">
        <v>0</v>
      </c>
      <c r="BP93" s="20">
        <v>0</v>
      </c>
      <c r="BQ93" s="20">
        <v>4</v>
      </c>
      <c r="BR93" s="20">
        <v>7</v>
      </c>
      <c r="BS93" s="20">
        <v>5</v>
      </c>
      <c r="BT93" s="20">
        <v>1</v>
      </c>
      <c r="BU93" s="20">
        <v>0</v>
      </c>
      <c r="BV93" s="20">
        <v>5072</v>
      </c>
      <c r="BW93" s="20">
        <v>8613</v>
      </c>
      <c r="BX93" s="20">
        <v>8996</v>
      </c>
      <c r="BY93" s="20">
        <v>10738</v>
      </c>
      <c r="BZ93" s="20">
        <v>9015</v>
      </c>
      <c r="CA93" s="20">
        <v>15303</v>
      </c>
      <c r="CB93" s="20">
        <v>5949</v>
      </c>
      <c r="CC93" s="20">
        <v>8885</v>
      </c>
      <c r="CD93" s="20">
        <v>9034</v>
      </c>
      <c r="CE93" s="20">
        <v>10327</v>
      </c>
      <c r="CF93" s="20">
        <v>8571</v>
      </c>
      <c r="CG93" s="20">
        <v>12556</v>
      </c>
      <c r="CH93" s="21">
        <v>0</v>
      </c>
      <c r="CI93" s="21">
        <v>8</v>
      </c>
      <c r="CJ93" s="21">
        <v>16</v>
      </c>
      <c r="CK93" s="21">
        <v>13</v>
      </c>
      <c r="CL93" s="21">
        <v>4</v>
      </c>
      <c r="CM93" s="21">
        <v>1</v>
      </c>
      <c r="CN93" s="21">
        <v>0</v>
      </c>
      <c r="CO93" s="21">
        <v>25</v>
      </c>
      <c r="CP93" s="21">
        <v>17</v>
      </c>
      <c r="CQ93" s="21">
        <v>0</v>
      </c>
      <c r="CR93" s="21">
        <v>11021</v>
      </c>
      <c r="CS93" s="21">
        <v>17498</v>
      </c>
      <c r="CT93" s="21">
        <v>18030</v>
      </c>
      <c r="CU93" s="21">
        <v>21065</v>
      </c>
      <c r="CV93" s="21">
        <v>17586</v>
      </c>
      <c r="CW93" s="21">
        <v>27859</v>
      </c>
      <c r="CX93" s="21">
        <v>57737</v>
      </c>
      <c r="CY93" s="21">
        <v>55322</v>
      </c>
      <c r="CZ93" s="19">
        <v>134</v>
      </c>
      <c r="DA93" t="s">
        <v>8112</v>
      </c>
      <c r="DB93" t="s">
        <v>9</v>
      </c>
      <c r="DD93">
        <v>4.5189978670330069</v>
      </c>
      <c r="DE93">
        <v>2.9443857491729739</v>
      </c>
      <c r="DF93">
        <v>-1.574612117860033</v>
      </c>
    </row>
    <row r="94" spans="1:110" x14ac:dyDescent="0.25">
      <c r="A94" t="s">
        <v>309</v>
      </c>
      <c r="B94" t="s">
        <v>2965</v>
      </c>
      <c r="C94" t="s">
        <v>58</v>
      </c>
      <c r="D94" t="s">
        <v>278</v>
      </c>
      <c r="E94" s="17">
        <v>202507</v>
      </c>
      <c r="F94" s="17">
        <v>203823</v>
      </c>
      <c r="G94" s="17">
        <v>203541</v>
      </c>
      <c r="H94" s="17">
        <v>203367</v>
      </c>
      <c r="I94" s="17">
        <v>203242</v>
      </c>
      <c r="J94" s="17">
        <v>205560</v>
      </c>
      <c r="K94" s="17">
        <v>207832</v>
      </c>
      <c r="L94" s="17">
        <v>209747</v>
      </c>
      <c r="M94" s="17">
        <v>212844</v>
      </c>
      <c r="N94" s="17">
        <v>216028</v>
      </c>
      <c r="O94" s="17">
        <v>219860</v>
      </c>
      <c r="P94" s="17">
        <v>223063</v>
      </c>
      <c r="Q94" s="17">
        <v>225704</v>
      </c>
      <c r="R94" s="17">
        <v>227451</v>
      </c>
      <c r="S94" s="17">
        <v>230125</v>
      </c>
      <c r="T94" s="17">
        <v>234027</v>
      </c>
      <c r="U94" s="18">
        <v>112</v>
      </c>
      <c r="V94" s="18">
        <v>102</v>
      </c>
      <c r="W94" s="18">
        <v>131</v>
      </c>
      <c r="X94" s="18">
        <v>211</v>
      </c>
      <c r="Y94" s="18">
        <v>285</v>
      </c>
      <c r="Z94" s="18">
        <v>293</v>
      </c>
      <c r="AA94" s="18">
        <v>399</v>
      </c>
      <c r="AB94" s="18">
        <v>497</v>
      </c>
      <c r="AC94" s="18">
        <v>410</v>
      </c>
      <c r="AD94" s="18">
        <v>440</v>
      </c>
      <c r="AE94" s="18">
        <v>269</v>
      </c>
      <c r="AF94" s="18">
        <v>210</v>
      </c>
      <c r="AG94" s="18">
        <v>134</v>
      </c>
      <c r="AH94" s="18">
        <v>105</v>
      </c>
      <c r="AI94" s="18">
        <v>103</v>
      </c>
      <c r="AJ94" s="18">
        <v>85</v>
      </c>
      <c r="AK94" s="23">
        <v>5.5306730137723639</v>
      </c>
      <c r="AL94" s="23">
        <v>5.0043420026199197</v>
      </c>
      <c r="AM94" s="23">
        <v>6.4360497393645506</v>
      </c>
      <c r="AN94" s="23">
        <v>10.375331297604824</v>
      </c>
      <c r="AO94" s="23">
        <v>14.022692160085022</v>
      </c>
      <c r="AP94" s="23">
        <v>14.253745864954272</v>
      </c>
      <c r="AQ94" s="23">
        <v>19.198198544978638</v>
      </c>
      <c r="AR94" s="23">
        <v>23.695213757526925</v>
      </c>
      <c r="AS94" s="23">
        <v>19.262934355678336</v>
      </c>
      <c r="AT94" s="23">
        <v>20.367730109059934</v>
      </c>
      <c r="AU94" s="23">
        <v>12.235058673701447</v>
      </c>
      <c r="AV94" s="23">
        <v>9.4143806906569001</v>
      </c>
      <c r="AW94" s="23">
        <v>5.9369794066565049</v>
      </c>
      <c r="AX94" s="23">
        <v>4.6163789123811281</v>
      </c>
      <c r="AY94" s="23">
        <v>4.4758283541553503</v>
      </c>
      <c r="AZ94" s="23">
        <v>3.6320595486845537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1</v>
      </c>
      <c r="BI94" s="20">
        <v>2</v>
      </c>
      <c r="BJ94" s="20">
        <v>12</v>
      </c>
      <c r="BK94" s="20">
        <v>15</v>
      </c>
      <c r="BL94" s="20">
        <v>16</v>
      </c>
      <c r="BM94" s="20">
        <v>5</v>
      </c>
      <c r="BN94" s="20">
        <v>5</v>
      </c>
      <c r="BO94" s="20">
        <v>0</v>
      </c>
      <c r="BP94" s="20">
        <v>0</v>
      </c>
      <c r="BQ94" s="20">
        <v>4</v>
      </c>
      <c r="BR94" s="20">
        <v>6</v>
      </c>
      <c r="BS94" s="20">
        <v>15</v>
      </c>
      <c r="BT94" s="20">
        <v>2</v>
      </c>
      <c r="BU94" s="20">
        <v>2</v>
      </c>
      <c r="BV94" s="20">
        <v>20772</v>
      </c>
      <c r="BW94" s="20">
        <v>22500</v>
      </c>
      <c r="BX94" s="20">
        <v>20276</v>
      </c>
      <c r="BY94" s="20">
        <v>19931</v>
      </c>
      <c r="BZ94" s="20">
        <v>12837</v>
      </c>
      <c r="CA94" s="20">
        <v>20704</v>
      </c>
      <c r="CB94" s="20">
        <v>20237</v>
      </c>
      <c r="CC94" s="20">
        <v>25039</v>
      </c>
      <c r="CD94" s="20">
        <v>21151</v>
      </c>
      <c r="CE94" s="20">
        <v>20298</v>
      </c>
      <c r="CF94" s="20">
        <v>12911</v>
      </c>
      <c r="CG94" s="20">
        <v>17371</v>
      </c>
      <c r="CH94" s="21">
        <v>2</v>
      </c>
      <c r="CI94" s="21">
        <v>16</v>
      </c>
      <c r="CJ94" s="21">
        <v>21</v>
      </c>
      <c r="CK94" s="21">
        <v>31</v>
      </c>
      <c r="CL94" s="21">
        <v>7</v>
      </c>
      <c r="CM94" s="21">
        <v>7</v>
      </c>
      <c r="CN94" s="21">
        <v>1</v>
      </c>
      <c r="CO94" s="21">
        <v>56</v>
      </c>
      <c r="CP94" s="21">
        <v>29</v>
      </c>
      <c r="CQ94" s="21">
        <v>0</v>
      </c>
      <c r="CR94" s="21">
        <v>41009</v>
      </c>
      <c r="CS94" s="21">
        <v>47539</v>
      </c>
      <c r="CT94" s="21">
        <v>41427</v>
      </c>
      <c r="CU94" s="21">
        <v>40229</v>
      </c>
      <c r="CV94" s="21">
        <v>25748</v>
      </c>
      <c r="CW94" s="21">
        <v>38075</v>
      </c>
      <c r="CX94" s="21">
        <v>117020</v>
      </c>
      <c r="CY94" s="21">
        <v>117007</v>
      </c>
      <c r="CZ94" s="19">
        <v>143</v>
      </c>
      <c r="DA94" t="s">
        <v>8121</v>
      </c>
      <c r="DB94" t="s">
        <v>9</v>
      </c>
      <c r="DD94">
        <v>4.7860384421444877</v>
      </c>
      <c r="DE94">
        <v>2.4782088531874895</v>
      </c>
      <c r="DF94">
        <v>-2.3078295889569982</v>
      </c>
    </row>
    <row r="95" spans="1:110" x14ac:dyDescent="0.25">
      <c r="A95" t="s">
        <v>372</v>
      </c>
      <c r="B95" t="s">
        <v>2945</v>
      </c>
      <c r="C95" t="s">
        <v>58</v>
      </c>
      <c r="D95" t="s">
        <v>168</v>
      </c>
      <c r="E95" s="17">
        <v>307025</v>
      </c>
      <c r="F95" s="17">
        <v>307604</v>
      </c>
      <c r="G95" s="17">
        <v>308331</v>
      </c>
      <c r="H95" s="17">
        <v>310757</v>
      </c>
      <c r="I95" s="17">
        <v>315387</v>
      </c>
      <c r="J95" s="17">
        <v>324441</v>
      </c>
      <c r="K95" s="17">
        <v>327417</v>
      </c>
      <c r="L95" s="17">
        <v>330148</v>
      </c>
      <c r="M95" s="17">
        <v>331937</v>
      </c>
      <c r="N95" s="17">
        <v>334807</v>
      </c>
      <c r="O95" s="17">
        <v>337325</v>
      </c>
      <c r="P95" s="17">
        <v>340426</v>
      </c>
      <c r="Q95" s="17">
        <v>343097</v>
      </c>
      <c r="R95" s="17">
        <v>346951</v>
      </c>
      <c r="S95" s="17">
        <v>350615</v>
      </c>
      <c r="T95" s="17">
        <v>356594</v>
      </c>
      <c r="U95" s="18">
        <v>122</v>
      </c>
      <c r="V95" s="18">
        <v>140</v>
      </c>
      <c r="W95" s="18">
        <v>143</v>
      </c>
      <c r="X95" s="18">
        <v>207</v>
      </c>
      <c r="Y95" s="18">
        <v>281</v>
      </c>
      <c r="Z95" s="18">
        <v>412</v>
      </c>
      <c r="AA95" s="18">
        <v>563</v>
      </c>
      <c r="AB95" s="18">
        <v>555</v>
      </c>
      <c r="AC95" s="18">
        <v>471</v>
      </c>
      <c r="AD95" s="18">
        <v>562</v>
      </c>
      <c r="AE95" s="18">
        <v>402</v>
      </c>
      <c r="AF95" s="18">
        <v>250</v>
      </c>
      <c r="AG95" s="18">
        <v>259</v>
      </c>
      <c r="AH95" s="18">
        <v>163</v>
      </c>
      <c r="AI95" s="18">
        <v>145</v>
      </c>
      <c r="AJ95" s="18">
        <v>109</v>
      </c>
      <c r="AK95" s="23">
        <v>3.9736177835681135</v>
      </c>
      <c r="AL95" s="23">
        <v>4.5513062248865426</v>
      </c>
      <c r="AM95" s="23">
        <v>4.6378729352546451</v>
      </c>
      <c r="AN95" s="23">
        <v>6.6611532483580422</v>
      </c>
      <c r="AO95" s="23">
        <v>8.9096887316217845</v>
      </c>
      <c r="AP95" s="23">
        <v>12.69876495264162</v>
      </c>
      <c r="AQ95" s="23">
        <v>17.195197561519407</v>
      </c>
      <c r="AR95" s="23">
        <v>16.810642499727393</v>
      </c>
      <c r="AS95" s="23">
        <v>14.189439562326585</v>
      </c>
      <c r="AT95" s="23">
        <v>16.78579002231136</v>
      </c>
      <c r="AU95" s="23">
        <v>11.917290446898392</v>
      </c>
      <c r="AV95" s="23">
        <v>7.3437399023576351</v>
      </c>
      <c r="AW95" s="23">
        <v>7.548885592121179</v>
      </c>
      <c r="AX95" s="23">
        <v>4.6980697562480005</v>
      </c>
      <c r="AY95" s="23">
        <v>4.1355903198665205</v>
      </c>
      <c r="AZ95" s="23">
        <v>3.0566975327683581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1</v>
      </c>
      <c r="BJ95" s="20">
        <v>11</v>
      </c>
      <c r="BK95" s="20">
        <v>23</v>
      </c>
      <c r="BL95" s="20">
        <v>17</v>
      </c>
      <c r="BM95" s="20">
        <v>6</v>
      </c>
      <c r="BN95" s="20">
        <v>3</v>
      </c>
      <c r="BO95" s="20">
        <v>0</v>
      </c>
      <c r="BP95" s="20">
        <v>0</v>
      </c>
      <c r="BQ95" s="20">
        <v>10</v>
      </c>
      <c r="BR95" s="20">
        <v>20</v>
      </c>
      <c r="BS95" s="20">
        <v>12</v>
      </c>
      <c r="BT95" s="20">
        <v>4</v>
      </c>
      <c r="BU95" s="20">
        <v>2</v>
      </c>
      <c r="BV95" s="20">
        <v>31073</v>
      </c>
      <c r="BW95" s="20">
        <v>40936</v>
      </c>
      <c r="BX95" s="20">
        <v>28311</v>
      </c>
      <c r="BY95" s="20">
        <v>25756</v>
      </c>
      <c r="BZ95" s="20">
        <v>20265</v>
      </c>
      <c r="CA95" s="20">
        <v>32690</v>
      </c>
      <c r="CB95" s="20">
        <v>30404</v>
      </c>
      <c r="CC95" s="20">
        <v>43879</v>
      </c>
      <c r="CD95" s="20">
        <v>30976</v>
      </c>
      <c r="CE95" s="20">
        <v>25865</v>
      </c>
      <c r="CF95" s="20">
        <v>19821</v>
      </c>
      <c r="CG95" s="20">
        <v>26618</v>
      </c>
      <c r="CH95" s="21">
        <v>1</v>
      </c>
      <c r="CI95" s="21">
        <v>21</v>
      </c>
      <c r="CJ95" s="21">
        <v>43</v>
      </c>
      <c r="CK95" s="21">
        <v>29</v>
      </c>
      <c r="CL95" s="21">
        <v>10</v>
      </c>
      <c r="CM95" s="21">
        <v>5</v>
      </c>
      <c r="CN95" s="21">
        <v>0</v>
      </c>
      <c r="CO95" s="21">
        <v>61</v>
      </c>
      <c r="CP95" s="21">
        <v>48</v>
      </c>
      <c r="CQ95" s="21">
        <v>0</v>
      </c>
      <c r="CR95" s="21">
        <v>61477</v>
      </c>
      <c r="CS95" s="21">
        <v>84815</v>
      </c>
      <c r="CT95" s="21">
        <v>59287</v>
      </c>
      <c r="CU95" s="21">
        <v>51621</v>
      </c>
      <c r="CV95" s="21">
        <v>40086</v>
      </c>
      <c r="CW95" s="21">
        <v>59308</v>
      </c>
      <c r="CX95" s="21">
        <v>179031</v>
      </c>
      <c r="CY95" s="21">
        <v>177563</v>
      </c>
      <c r="CZ95" s="19">
        <v>222</v>
      </c>
      <c r="DA95" t="s">
        <v>8200</v>
      </c>
      <c r="DB95" t="s">
        <v>9</v>
      </c>
      <c r="DD95">
        <v>3.435400393099914</v>
      </c>
      <c r="DE95">
        <v>2.6810999212426903</v>
      </c>
      <c r="DF95">
        <v>-0.75430047185722371</v>
      </c>
    </row>
    <row r="96" spans="1:110" x14ac:dyDescent="0.25">
      <c r="A96" t="s">
        <v>1861</v>
      </c>
      <c r="B96" t="s">
        <v>3111</v>
      </c>
      <c r="C96" t="s">
        <v>481</v>
      </c>
      <c r="D96" t="s">
        <v>51</v>
      </c>
      <c r="E96" s="17">
        <v>93624</v>
      </c>
      <c r="F96" s="17">
        <v>94553</v>
      </c>
      <c r="G96" s="17">
        <v>95120</v>
      </c>
      <c r="H96" s="17">
        <v>95972</v>
      </c>
      <c r="I96" s="17">
        <v>96602</v>
      </c>
      <c r="J96" s="17">
        <v>97218</v>
      </c>
      <c r="K96" s="17">
        <v>98032</v>
      </c>
      <c r="L96" s="17">
        <v>98752</v>
      </c>
      <c r="M96" s="17">
        <v>99197</v>
      </c>
      <c r="N96" s="17">
        <v>99672</v>
      </c>
      <c r="O96" s="17">
        <v>100336</v>
      </c>
      <c r="P96" s="17">
        <v>100784</v>
      </c>
      <c r="Q96" s="17">
        <v>101398</v>
      </c>
      <c r="R96" s="17">
        <v>101828</v>
      </c>
      <c r="S96" s="17">
        <v>102468</v>
      </c>
      <c r="T96" s="17">
        <v>103075</v>
      </c>
      <c r="U96" s="18">
        <v>40</v>
      </c>
      <c r="V96" s="18">
        <v>62</v>
      </c>
      <c r="W96" s="18">
        <v>62</v>
      </c>
      <c r="X96" s="18">
        <v>67</v>
      </c>
      <c r="Y96" s="18">
        <v>83</v>
      </c>
      <c r="Z96" s="18">
        <v>123</v>
      </c>
      <c r="AA96" s="18">
        <v>150</v>
      </c>
      <c r="AB96" s="18">
        <v>123</v>
      </c>
      <c r="AC96" s="18">
        <v>127</v>
      </c>
      <c r="AD96" s="18">
        <v>161</v>
      </c>
      <c r="AE96" s="18">
        <v>133</v>
      </c>
      <c r="AF96" s="18">
        <v>74</v>
      </c>
      <c r="AG96" s="18">
        <v>60</v>
      </c>
      <c r="AH96" s="18">
        <v>46</v>
      </c>
      <c r="AI96" s="18">
        <v>54</v>
      </c>
      <c r="AJ96" s="18">
        <v>45</v>
      </c>
      <c r="AK96" s="23">
        <v>4.2724087840724598</v>
      </c>
      <c r="AL96" s="23">
        <v>6.5571689951667311</v>
      </c>
      <c r="AM96" s="23">
        <v>6.5180824222035332</v>
      </c>
      <c r="AN96" s="23">
        <v>6.9812028508314921</v>
      </c>
      <c r="AO96" s="23">
        <v>8.591954617916814</v>
      </c>
      <c r="AP96" s="23">
        <v>12.651978028760107</v>
      </c>
      <c r="AQ96" s="23">
        <v>15.301126162885588</v>
      </c>
      <c r="AR96" s="23">
        <v>12.455443940375892</v>
      </c>
      <c r="AS96" s="23">
        <v>12.802806536487997</v>
      </c>
      <c r="AT96" s="23">
        <v>16.152981780239184</v>
      </c>
      <c r="AU96" s="23">
        <v>13.25546164885983</v>
      </c>
      <c r="AV96" s="23">
        <v>7.3424353071916171</v>
      </c>
      <c r="AW96" s="23">
        <v>5.9172764748811613</v>
      </c>
      <c r="AX96" s="23">
        <v>4.517421534352045</v>
      </c>
      <c r="AY96" s="23">
        <v>5.2699379318421364</v>
      </c>
      <c r="AZ96" s="23">
        <v>4.3657530924084407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1</v>
      </c>
      <c r="BI96" s="20">
        <v>0</v>
      </c>
      <c r="BJ96" s="20">
        <v>6</v>
      </c>
      <c r="BK96" s="20">
        <v>4</v>
      </c>
      <c r="BL96" s="20">
        <v>11</v>
      </c>
      <c r="BM96" s="20">
        <v>4</v>
      </c>
      <c r="BN96" s="20">
        <v>2</v>
      </c>
      <c r="BO96" s="20">
        <v>0</v>
      </c>
      <c r="BP96" s="20">
        <v>1</v>
      </c>
      <c r="BQ96" s="20">
        <v>3</v>
      </c>
      <c r="BR96" s="20">
        <v>8</v>
      </c>
      <c r="BS96" s="20">
        <v>4</v>
      </c>
      <c r="BT96" s="20">
        <v>1</v>
      </c>
      <c r="BU96" s="20">
        <v>0</v>
      </c>
      <c r="BV96" s="20">
        <v>3897</v>
      </c>
      <c r="BW96" s="20">
        <v>6075</v>
      </c>
      <c r="BX96" s="20">
        <v>7763</v>
      </c>
      <c r="BY96" s="20">
        <v>9803</v>
      </c>
      <c r="BZ96" s="20">
        <v>8695</v>
      </c>
      <c r="CA96" s="20">
        <v>17075</v>
      </c>
      <c r="CB96" s="20">
        <v>4313</v>
      </c>
      <c r="CC96" s="20">
        <v>5823</v>
      </c>
      <c r="CD96" s="20">
        <v>7437</v>
      </c>
      <c r="CE96" s="20">
        <v>9604</v>
      </c>
      <c r="CF96" s="20">
        <v>8023</v>
      </c>
      <c r="CG96" s="20">
        <v>14567</v>
      </c>
      <c r="CH96" s="21">
        <v>1</v>
      </c>
      <c r="CI96" s="21">
        <v>9</v>
      </c>
      <c r="CJ96" s="21">
        <v>12</v>
      </c>
      <c r="CK96" s="21">
        <v>15</v>
      </c>
      <c r="CL96" s="21">
        <v>5</v>
      </c>
      <c r="CM96" s="21">
        <v>2</v>
      </c>
      <c r="CN96" s="21">
        <v>1</v>
      </c>
      <c r="CO96" s="21">
        <v>28</v>
      </c>
      <c r="CP96" s="21">
        <v>17</v>
      </c>
      <c r="CQ96" s="21">
        <v>0</v>
      </c>
      <c r="CR96" s="21">
        <v>8210</v>
      </c>
      <c r="CS96" s="21">
        <v>11898</v>
      </c>
      <c r="CT96" s="21">
        <v>15200</v>
      </c>
      <c r="CU96" s="21">
        <v>19407</v>
      </c>
      <c r="CV96" s="21">
        <v>16718</v>
      </c>
      <c r="CW96" s="21">
        <v>31642</v>
      </c>
      <c r="CX96" s="21">
        <v>53308</v>
      </c>
      <c r="CY96" s="21">
        <v>49767</v>
      </c>
      <c r="CZ96" s="19">
        <v>65</v>
      </c>
      <c r="DA96" t="s">
        <v>8053</v>
      </c>
      <c r="DB96" t="s">
        <v>8480</v>
      </c>
      <c r="DD96">
        <v>5.6262181767034383</v>
      </c>
      <c r="DE96">
        <v>3.1890147820214603</v>
      </c>
      <c r="DF96">
        <v>-2.437203394681978</v>
      </c>
    </row>
    <row r="97" spans="1:110" x14ac:dyDescent="0.25">
      <c r="A97" t="s">
        <v>354</v>
      </c>
      <c r="B97" t="s">
        <v>3248</v>
      </c>
      <c r="C97" t="s">
        <v>3369</v>
      </c>
      <c r="D97" t="s">
        <v>355</v>
      </c>
      <c r="E97" s="17">
        <v>230523</v>
      </c>
      <c r="F97" s="17">
        <v>230569</v>
      </c>
      <c r="G97" s="17">
        <v>231000</v>
      </c>
      <c r="H97" s="17">
        <v>231290</v>
      </c>
      <c r="I97" s="17">
        <v>231211</v>
      </c>
      <c r="J97" s="17">
        <v>232661</v>
      </c>
      <c r="K97" s="17">
        <v>233819</v>
      </c>
      <c r="L97" s="17">
        <v>235029</v>
      </c>
      <c r="M97" s="17">
        <v>237108</v>
      </c>
      <c r="N97" s="17">
        <v>238785</v>
      </c>
      <c r="O97" s="17">
        <v>240246</v>
      </c>
      <c r="P97" s="17">
        <v>241896</v>
      </c>
      <c r="Q97" s="17">
        <v>244441</v>
      </c>
      <c r="R97" s="17">
        <v>247450</v>
      </c>
      <c r="S97" s="17">
        <v>249805</v>
      </c>
      <c r="T97" s="17">
        <v>252656</v>
      </c>
      <c r="U97" s="18">
        <v>63</v>
      </c>
      <c r="V97" s="18">
        <v>77</v>
      </c>
      <c r="W97" s="18">
        <v>63</v>
      </c>
      <c r="X97" s="18">
        <v>80</v>
      </c>
      <c r="Y97" s="18">
        <v>120</v>
      </c>
      <c r="Z97" s="18">
        <v>217</v>
      </c>
      <c r="AA97" s="18">
        <v>309</v>
      </c>
      <c r="AB97" s="18">
        <v>272</v>
      </c>
      <c r="AC97" s="18">
        <v>254</v>
      </c>
      <c r="AD97" s="18">
        <v>269</v>
      </c>
      <c r="AE97" s="18">
        <v>207</v>
      </c>
      <c r="AF97" s="18">
        <v>144</v>
      </c>
      <c r="AG97" s="18">
        <v>148</v>
      </c>
      <c r="AH97" s="18">
        <v>101</v>
      </c>
      <c r="AI97" s="18">
        <v>87</v>
      </c>
      <c r="AJ97" s="18">
        <v>64</v>
      </c>
      <c r="AK97" s="23">
        <v>2.732916021394828</v>
      </c>
      <c r="AL97" s="23">
        <v>3.3395642952868774</v>
      </c>
      <c r="AM97" s="23">
        <v>2.7272727272727275</v>
      </c>
      <c r="AN97" s="23">
        <v>3.4588611699597909</v>
      </c>
      <c r="AO97" s="23">
        <v>5.190064486551246</v>
      </c>
      <c r="AP97" s="23">
        <v>9.3268747233098797</v>
      </c>
      <c r="AQ97" s="23">
        <v>13.215350335088253</v>
      </c>
      <c r="AR97" s="23">
        <v>11.573039922732939</v>
      </c>
      <c r="AS97" s="23">
        <v>10.71241796987027</v>
      </c>
      <c r="AT97" s="23">
        <v>11.265364239797307</v>
      </c>
      <c r="AU97" s="23">
        <v>8.6161684273619539</v>
      </c>
      <c r="AV97" s="23">
        <v>5.9529715249528721</v>
      </c>
      <c r="AW97" s="23">
        <v>6.0546307697972113</v>
      </c>
      <c r="AX97" s="23">
        <v>4.0816326530612246</v>
      </c>
      <c r="AY97" s="23">
        <v>3.4827165188847298</v>
      </c>
      <c r="AZ97" s="23">
        <v>2.533088468114749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1</v>
      </c>
      <c r="BJ97" s="20">
        <v>4</v>
      </c>
      <c r="BK97" s="20">
        <v>9</v>
      </c>
      <c r="BL97" s="20">
        <v>17</v>
      </c>
      <c r="BM97" s="20">
        <v>11</v>
      </c>
      <c r="BN97" s="20">
        <v>1</v>
      </c>
      <c r="BO97" s="20">
        <v>0</v>
      </c>
      <c r="BP97" s="20">
        <v>0</v>
      </c>
      <c r="BQ97" s="20">
        <v>5</v>
      </c>
      <c r="BR97" s="20">
        <v>11</v>
      </c>
      <c r="BS97" s="20">
        <v>3</v>
      </c>
      <c r="BT97" s="20">
        <v>1</v>
      </c>
      <c r="BU97" s="20">
        <v>1</v>
      </c>
      <c r="BV97" s="20">
        <v>11335</v>
      </c>
      <c r="BW97" s="20">
        <v>22018</v>
      </c>
      <c r="BX97" s="20">
        <v>24927</v>
      </c>
      <c r="BY97" s="20">
        <v>25192</v>
      </c>
      <c r="BZ97" s="20">
        <v>18109</v>
      </c>
      <c r="CA97" s="20">
        <v>31993</v>
      </c>
      <c r="CB97" s="20">
        <v>11366</v>
      </c>
      <c r="CC97" s="20">
        <v>19460</v>
      </c>
      <c r="CD97" s="20">
        <v>22832</v>
      </c>
      <c r="CE97" s="20">
        <v>23637</v>
      </c>
      <c r="CF97" s="20">
        <v>16984</v>
      </c>
      <c r="CG97" s="20">
        <v>24803</v>
      </c>
      <c r="CH97" s="21">
        <v>1</v>
      </c>
      <c r="CI97" s="21">
        <v>9</v>
      </c>
      <c r="CJ97" s="21">
        <v>20</v>
      </c>
      <c r="CK97" s="21">
        <v>20</v>
      </c>
      <c r="CL97" s="21">
        <v>12</v>
      </c>
      <c r="CM97" s="21">
        <v>2</v>
      </c>
      <c r="CN97" s="21">
        <v>0</v>
      </c>
      <c r="CO97" s="21">
        <v>43</v>
      </c>
      <c r="CP97" s="21">
        <v>21</v>
      </c>
      <c r="CQ97" s="21">
        <v>0</v>
      </c>
      <c r="CR97" s="21">
        <v>22701</v>
      </c>
      <c r="CS97" s="21">
        <v>41478</v>
      </c>
      <c r="CT97" s="21">
        <v>47759</v>
      </c>
      <c r="CU97" s="21">
        <v>48829</v>
      </c>
      <c r="CV97" s="21">
        <v>35093</v>
      </c>
      <c r="CW97" s="21">
        <v>56796</v>
      </c>
      <c r="CX97" s="21">
        <v>133574</v>
      </c>
      <c r="CY97" s="21">
        <v>119082</v>
      </c>
      <c r="CZ97" s="19">
        <v>292</v>
      </c>
      <c r="DA97" t="s">
        <v>8270</v>
      </c>
      <c r="DB97" t="s">
        <v>8481</v>
      </c>
      <c r="DD97">
        <v>3.6109571555734701</v>
      </c>
      <c r="DE97">
        <v>1.5721622471439052</v>
      </c>
      <c r="DF97">
        <v>-2.0387949084295647</v>
      </c>
    </row>
    <row r="98" spans="1:110" x14ac:dyDescent="0.25">
      <c r="A98" t="s">
        <v>77</v>
      </c>
      <c r="B98" t="s">
        <v>3196</v>
      </c>
      <c r="C98" t="s">
        <v>76</v>
      </c>
      <c r="D98" t="s">
        <v>70</v>
      </c>
      <c r="E98" s="17">
        <v>68113</v>
      </c>
      <c r="F98" s="17">
        <v>68766</v>
      </c>
      <c r="G98" s="17">
        <v>69595</v>
      </c>
      <c r="H98" s="17">
        <v>70362</v>
      </c>
      <c r="I98" s="17">
        <v>70823</v>
      </c>
      <c r="J98" s="17">
        <v>71345</v>
      </c>
      <c r="K98" s="17">
        <v>72048</v>
      </c>
      <c r="L98" s="17">
        <v>72914</v>
      </c>
      <c r="M98" s="17">
        <v>73541</v>
      </c>
      <c r="N98" s="17">
        <v>74026</v>
      </c>
      <c r="O98" s="17">
        <v>74406</v>
      </c>
      <c r="P98" s="17">
        <v>74778</v>
      </c>
      <c r="Q98" s="17">
        <v>75309</v>
      </c>
      <c r="R98" s="17">
        <v>75648</v>
      </c>
      <c r="S98" s="17">
        <v>76462</v>
      </c>
      <c r="T98" s="17">
        <v>76669</v>
      </c>
      <c r="U98" s="18">
        <v>23</v>
      </c>
      <c r="V98" s="18">
        <v>27</v>
      </c>
      <c r="W98" s="18">
        <v>29</v>
      </c>
      <c r="X98" s="18">
        <v>30</v>
      </c>
      <c r="Y98" s="18">
        <v>34</v>
      </c>
      <c r="Z98" s="18">
        <v>53</v>
      </c>
      <c r="AA98" s="18">
        <v>82</v>
      </c>
      <c r="AB98" s="18">
        <v>45</v>
      </c>
      <c r="AC98" s="18">
        <v>68</v>
      </c>
      <c r="AD98" s="18">
        <v>90</v>
      </c>
      <c r="AE98" s="18">
        <v>88</v>
      </c>
      <c r="AF98" s="18">
        <v>61</v>
      </c>
      <c r="AG98" s="18">
        <v>38</v>
      </c>
      <c r="AH98" s="18">
        <v>38</v>
      </c>
      <c r="AI98" s="18">
        <v>25</v>
      </c>
      <c r="AJ98" s="18">
        <v>23</v>
      </c>
      <c r="AK98" s="23">
        <v>3.3767415911793637</v>
      </c>
      <c r="AL98" s="23">
        <v>3.9263589564610415</v>
      </c>
      <c r="AM98" s="23">
        <v>4.1669660176736834</v>
      </c>
      <c r="AN98" s="23">
        <v>4.2636650464739487</v>
      </c>
      <c r="AO98" s="23">
        <v>4.8007003374609942</v>
      </c>
      <c r="AP98" s="23">
        <v>7.4286915691358892</v>
      </c>
      <c r="AQ98" s="23">
        <v>11.381301354652454</v>
      </c>
      <c r="AR98" s="23">
        <v>6.1716542776421539</v>
      </c>
      <c r="AS98" s="23">
        <v>9.2465427448634099</v>
      </c>
      <c r="AT98" s="23">
        <v>12.157890470915625</v>
      </c>
      <c r="AU98" s="23">
        <v>11.827003198666775</v>
      </c>
      <c r="AV98" s="23">
        <v>8.1574794725721471</v>
      </c>
      <c r="AW98" s="23">
        <v>5.0458776507455951</v>
      </c>
      <c r="AX98" s="23">
        <v>5.0232656514382397</v>
      </c>
      <c r="AY98" s="23">
        <v>3.2695979702335798</v>
      </c>
      <c r="AZ98" s="23">
        <v>2.9999086984309176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v>1</v>
      </c>
      <c r="BK98" s="20">
        <v>6</v>
      </c>
      <c r="BL98" s="20">
        <v>5</v>
      </c>
      <c r="BM98" s="20">
        <v>2</v>
      </c>
      <c r="BN98" s="20">
        <v>1</v>
      </c>
      <c r="BO98" s="20">
        <v>0</v>
      </c>
      <c r="BP98" s="20">
        <v>0</v>
      </c>
      <c r="BQ98" s="20">
        <v>2</v>
      </c>
      <c r="BR98" s="20">
        <v>1</v>
      </c>
      <c r="BS98" s="20">
        <v>4</v>
      </c>
      <c r="BT98" s="20">
        <v>0</v>
      </c>
      <c r="BU98" s="20">
        <v>1</v>
      </c>
      <c r="BV98" s="20">
        <v>3183</v>
      </c>
      <c r="BW98" s="20">
        <v>4719</v>
      </c>
      <c r="BX98" s="20">
        <v>6068</v>
      </c>
      <c r="BY98" s="20">
        <v>7643</v>
      </c>
      <c r="BZ98" s="20">
        <v>6148</v>
      </c>
      <c r="CA98" s="20">
        <v>11534</v>
      </c>
      <c r="CB98" s="20">
        <v>3559</v>
      </c>
      <c r="CC98" s="20">
        <v>4929</v>
      </c>
      <c r="CD98" s="20">
        <v>5735</v>
      </c>
      <c r="CE98" s="20">
        <v>7301</v>
      </c>
      <c r="CF98" s="20">
        <v>6197</v>
      </c>
      <c r="CG98" s="20">
        <v>9653</v>
      </c>
      <c r="CH98" s="21">
        <v>0</v>
      </c>
      <c r="CI98" s="21">
        <v>3</v>
      </c>
      <c r="CJ98" s="21">
        <v>7</v>
      </c>
      <c r="CK98" s="21">
        <v>9</v>
      </c>
      <c r="CL98" s="21">
        <v>2</v>
      </c>
      <c r="CM98" s="21">
        <v>2</v>
      </c>
      <c r="CN98" s="21">
        <v>0</v>
      </c>
      <c r="CO98" s="21">
        <v>15</v>
      </c>
      <c r="CP98" s="21">
        <v>8</v>
      </c>
      <c r="CQ98" s="21">
        <v>0</v>
      </c>
      <c r="CR98" s="21">
        <v>6742</v>
      </c>
      <c r="CS98" s="21">
        <v>9648</v>
      </c>
      <c r="CT98" s="21">
        <v>11803</v>
      </c>
      <c r="CU98" s="21">
        <v>14944</v>
      </c>
      <c r="CV98" s="21">
        <v>12345</v>
      </c>
      <c r="CW98" s="21">
        <v>21187</v>
      </c>
      <c r="CX98" s="21">
        <v>39295</v>
      </c>
      <c r="CY98" s="21">
        <v>37374</v>
      </c>
      <c r="CZ98" s="19">
        <v>226</v>
      </c>
      <c r="DA98" t="s">
        <v>8204</v>
      </c>
      <c r="DB98" t="s">
        <v>9</v>
      </c>
      <c r="DD98">
        <v>4.0134853106437633</v>
      </c>
      <c r="DE98">
        <v>2.0358824277897951</v>
      </c>
      <c r="DF98">
        <v>-1.9776028828539682</v>
      </c>
    </row>
    <row r="99" spans="1:110" x14ac:dyDescent="0.25">
      <c r="A99" t="s">
        <v>974</v>
      </c>
      <c r="B99" t="s">
        <v>3060</v>
      </c>
      <c r="C99" t="s">
        <v>48</v>
      </c>
      <c r="D99" t="s">
        <v>51</v>
      </c>
      <c r="E99" s="17">
        <v>66206</v>
      </c>
      <c r="F99" s="17">
        <v>67023</v>
      </c>
      <c r="G99" s="17">
        <v>67331</v>
      </c>
      <c r="H99" s="17">
        <v>67312</v>
      </c>
      <c r="I99" s="17">
        <v>67384</v>
      </c>
      <c r="J99" s="17">
        <v>68228</v>
      </c>
      <c r="K99" s="17">
        <v>68954</v>
      </c>
      <c r="L99" s="17">
        <v>69924</v>
      </c>
      <c r="M99" s="17">
        <v>70607</v>
      </c>
      <c r="N99" s="17">
        <v>71303</v>
      </c>
      <c r="O99" s="17">
        <v>71896</v>
      </c>
      <c r="P99" s="17">
        <v>72501</v>
      </c>
      <c r="Q99" s="17">
        <v>73097</v>
      </c>
      <c r="R99" s="17">
        <v>73512</v>
      </c>
      <c r="S99" s="17">
        <v>74131</v>
      </c>
      <c r="T99" s="17">
        <v>74569</v>
      </c>
      <c r="U99" s="18">
        <v>26</v>
      </c>
      <c r="V99" s="18">
        <v>27</v>
      </c>
      <c r="W99" s="18">
        <v>19</v>
      </c>
      <c r="X99" s="18">
        <v>32</v>
      </c>
      <c r="Y99" s="18">
        <v>35</v>
      </c>
      <c r="Z99" s="18">
        <v>70</v>
      </c>
      <c r="AA99" s="18">
        <v>74</v>
      </c>
      <c r="AB99" s="18">
        <v>109</v>
      </c>
      <c r="AC99" s="18">
        <v>89</v>
      </c>
      <c r="AD99" s="18">
        <v>83</v>
      </c>
      <c r="AE99" s="18">
        <v>65</v>
      </c>
      <c r="AF99" s="18">
        <v>70</v>
      </c>
      <c r="AG99" s="18">
        <v>54</v>
      </c>
      <c r="AH99" s="18">
        <v>29</v>
      </c>
      <c r="AI99" s="18">
        <v>26</v>
      </c>
      <c r="AJ99" s="18">
        <v>21</v>
      </c>
      <c r="AK99" s="23">
        <v>3.9271365133069511</v>
      </c>
      <c r="AL99" s="23">
        <v>4.0284678393984157</v>
      </c>
      <c r="AM99" s="23">
        <v>2.8218799661374403</v>
      </c>
      <c r="AN99" s="23">
        <v>4.7539814594723078</v>
      </c>
      <c r="AO99" s="23">
        <v>5.1941113617475958</v>
      </c>
      <c r="AP99" s="23">
        <v>10.259717418068828</v>
      </c>
      <c r="AQ99" s="23">
        <v>10.731792209298954</v>
      </c>
      <c r="AR99" s="23">
        <v>15.588353069046393</v>
      </c>
      <c r="AS99" s="23">
        <v>12.604982508816406</v>
      </c>
      <c r="AT99" s="23">
        <v>11.640463935598783</v>
      </c>
      <c r="AU99" s="23">
        <v>9.0408367642149763</v>
      </c>
      <c r="AV99" s="23">
        <v>9.6550392408380574</v>
      </c>
      <c r="AW99" s="23">
        <v>7.3874440811524416</v>
      </c>
      <c r="AX99" s="23">
        <v>3.944934160409185</v>
      </c>
      <c r="AY99" s="23">
        <v>3.5073046363869369</v>
      </c>
      <c r="AZ99" s="23">
        <v>2.8161836688168007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0</v>
      </c>
      <c r="BJ99" s="20">
        <v>5</v>
      </c>
      <c r="BK99" s="20">
        <v>3</v>
      </c>
      <c r="BL99" s="20">
        <v>4</v>
      </c>
      <c r="BM99" s="20">
        <v>1</v>
      </c>
      <c r="BN99" s="20">
        <v>0</v>
      </c>
      <c r="BO99" s="20">
        <v>0</v>
      </c>
      <c r="BP99" s="20">
        <v>1</v>
      </c>
      <c r="BQ99" s="20">
        <v>0</v>
      </c>
      <c r="BR99" s="20">
        <v>3</v>
      </c>
      <c r="BS99" s="20">
        <v>4</v>
      </c>
      <c r="BT99" s="20">
        <v>0</v>
      </c>
      <c r="BU99" s="20">
        <v>0</v>
      </c>
      <c r="BV99" s="20">
        <v>3636</v>
      </c>
      <c r="BW99" s="20">
        <v>6606</v>
      </c>
      <c r="BX99" s="20">
        <v>6647</v>
      </c>
      <c r="BY99" s="20">
        <v>7422</v>
      </c>
      <c r="BZ99" s="20">
        <v>5434</v>
      </c>
      <c r="CA99" s="20">
        <v>9432</v>
      </c>
      <c r="CB99" s="20">
        <v>3806</v>
      </c>
      <c r="CC99" s="20">
        <v>5999</v>
      </c>
      <c r="CD99" s="20">
        <v>6108</v>
      </c>
      <c r="CE99" s="20">
        <v>6877</v>
      </c>
      <c r="CF99" s="20">
        <v>5023</v>
      </c>
      <c r="CG99" s="20">
        <v>7579</v>
      </c>
      <c r="CH99" s="21">
        <v>1</v>
      </c>
      <c r="CI99" s="21">
        <v>5</v>
      </c>
      <c r="CJ99" s="21">
        <v>6</v>
      </c>
      <c r="CK99" s="21">
        <v>8</v>
      </c>
      <c r="CL99" s="21">
        <v>1</v>
      </c>
      <c r="CM99" s="21">
        <v>0</v>
      </c>
      <c r="CN99" s="21">
        <v>0</v>
      </c>
      <c r="CO99" s="21">
        <v>13</v>
      </c>
      <c r="CP99" s="21">
        <v>8</v>
      </c>
      <c r="CQ99" s="21">
        <v>0</v>
      </c>
      <c r="CR99" s="21">
        <v>7442</v>
      </c>
      <c r="CS99" s="21">
        <v>12605</v>
      </c>
      <c r="CT99" s="21">
        <v>12755</v>
      </c>
      <c r="CU99" s="21">
        <v>14299</v>
      </c>
      <c r="CV99" s="21">
        <v>10457</v>
      </c>
      <c r="CW99" s="21">
        <v>17011</v>
      </c>
      <c r="CX99" s="21">
        <v>39177</v>
      </c>
      <c r="CY99" s="21">
        <v>35392</v>
      </c>
      <c r="CZ99" s="19">
        <v>247</v>
      </c>
      <c r="DA99" t="s">
        <v>8225</v>
      </c>
      <c r="DB99" t="s">
        <v>9</v>
      </c>
      <c r="DD99">
        <v>3.6731464737793851</v>
      </c>
      <c r="DE99">
        <v>2.0420144472522144</v>
      </c>
      <c r="DF99">
        <v>-1.6311320265271707</v>
      </c>
    </row>
    <row r="100" spans="1:110" x14ac:dyDescent="0.25">
      <c r="A100" t="s">
        <v>783</v>
      </c>
      <c r="B100" t="s">
        <v>3136</v>
      </c>
      <c r="C100" t="s">
        <v>777</v>
      </c>
      <c r="D100" t="s">
        <v>150</v>
      </c>
      <c r="E100" s="17">
        <v>84757</v>
      </c>
      <c r="F100" s="17">
        <v>84805</v>
      </c>
      <c r="G100" s="17">
        <v>85438</v>
      </c>
      <c r="H100" s="17">
        <v>85883</v>
      </c>
      <c r="I100" s="17">
        <v>86298</v>
      </c>
      <c r="J100" s="17">
        <v>86813</v>
      </c>
      <c r="K100" s="17">
        <v>87170</v>
      </c>
      <c r="L100" s="17">
        <v>87324</v>
      </c>
      <c r="M100" s="17">
        <v>87871</v>
      </c>
      <c r="N100" s="17">
        <v>88399</v>
      </c>
      <c r="O100" s="17">
        <v>88228</v>
      </c>
      <c r="P100" s="17">
        <v>88473</v>
      </c>
      <c r="Q100" s="17">
        <v>89308</v>
      </c>
      <c r="R100" s="17">
        <v>89783</v>
      </c>
      <c r="S100" s="17">
        <v>90170</v>
      </c>
      <c r="T100" s="17">
        <v>90688</v>
      </c>
      <c r="U100" s="18">
        <v>49</v>
      </c>
      <c r="V100" s="18">
        <v>37</v>
      </c>
      <c r="W100" s="18">
        <v>41</v>
      </c>
      <c r="X100" s="18">
        <v>45</v>
      </c>
      <c r="Y100" s="18">
        <v>48</v>
      </c>
      <c r="Z100" s="18">
        <v>65</v>
      </c>
      <c r="AA100" s="18">
        <v>102</v>
      </c>
      <c r="AB100" s="18">
        <v>100</v>
      </c>
      <c r="AC100" s="18">
        <v>118</v>
      </c>
      <c r="AD100" s="18">
        <v>179</v>
      </c>
      <c r="AE100" s="18">
        <v>94</v>
      </c>
      <c r="AF100" s="18">
        <v>88</v>
      </c>
      <c r="AG100" s="18">
        <v>63</v>
      </c>
      <c r="AH100" s="18">
        <v>38</v>
      </c>
      <c r="AI100" s="18">
        <v>39</v>
      </c>
      <c r="AJ100" s="18">
        <v>25</v>
      </c>
      <c r="AK100" s="23">
        <v>5.7812334084500394</v>
      </c>
      <c r="AL100" s="23">
        <v>4.3629502977418788</v>
      </c>
      <c r="AM100" s="23">
        <v>4.7988014700718651</v>
      </c>
      <c r="AN100" s="23">
        <v>5.2396865503068124</v>
      </c>
      <c r="AO100" s="23">
        <v>5.5621219495237426</v>
      </c>
      <c r="AP100" s="23">
        <v>7.4873578841878521</v>
      </c>
      <c r="AQ100" s="23">
        <v>11.701273373867155</v>
      </c>
      <c r="AR100" s="23">
        <v>11.451605515093217</v>
      </c>
      <c r="AS100" s="23">
        <v>13.428776274311206</v>
      </c>
      <c r="AT100" s="23">
        <v>20.249097840473311</v>
      </c>
      <c r="AU100" s="23">
        <v>10.654214081697422</v>
      </c>
      <c r="AV100" s="23">
        <v>9.9465373616809636</v>
      </c>
      <c r="AW100" s="23">
        <v>7.0542392618802348</v>
      </c>
      <c r="AX100" s="23">
        <v>4.232427074167715</v>
      </c>
      <c r="AY100" s="23">
        <v>4.3251635799046246</v>
      </c>
      <c r="AZ100" s="23">
        <v>2.7567043048694426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0</v>
      </c>
      <c r="BJ100" s="20">
        <v>3</v>
      </c>
      <c r="BK100" s="20">
        <v>7</v>
      </c>
      <c r="BL100" s="20">
        <v>2</v>
      </c>
      <c r="BM100" s="20">
        <v>1</v>
      </c>
      <c r="BN100" s="20">
        <v>1</v>
      </c>
      <c r="BO100" s="20">
        <v>0</v>
      </c>
      <c r="BP100" s="20">
        <v>0</v>
      </c>
      <c r="BQ100" s="20">
        <v>2</v>
      </c>
      <c r="BR100" s="20">
        <v>6</v>
      </c>
      <c r="BS100" s="20">
        <v>3</v>
      </c>
      <c r="BT100" s="20">
        <v>0</v>
      </c>
      <c r="BU100" s="20">
        <v>0</v>
      </c>
      <c r="BV100" s="20">
        <v>4483</v>
      </c>
      <c r="BW100" s="20">
        <v>7196</v>
      </c>
      <c r="BX100" s="20">
        <v>7075</v>
      </c>
      <c r="BY100" s="20">
        <v>8320</v>
      </c>
      <c r="BZ100" s="20">
        <v>6876</v>
      </c>
      <c r="CA100" s="20">
        <v>12325</v>
      </c>
      <c r="CB100" s="20">
        <v>4631</v>
      </c>
      <c r="CC100" s="20">
        <v>7340</v>
      </c>
      <c r="CD100" s="20">
        <v>7108</v>
      </c>
      <c r="CE100" s="20">
        <v>8174</v>
      </c>
      <c r="CF100" s="20">
        <v>6776</v>
      </c>
      <c r="CG100" s="20">
        <v>10384</v>
      </c>
      <c r="CH100" s="21">
        <v>0</v>
      </c>
      <c r="CI100" s="21">
        <v>5</v>
      </c>
      <c r="CJ100" s="21">
        <v>13</v>
      </c>
      <c r="CK100" s="21">
        <v>5</v>
      </c>
      <c r="CL100" s="21">
        <v>1</v>
      </c>
      <c r="CM100" s="21">
        <v>1</v>
      </c>
      <c r="CN100" s="21">
        <v>0</v>
      </c>
      <c r="CO100" s="21">
        <v>14</v>
      </c>
      <c r="CP100" s="21">
        <v>11</v>
      </c>
      <c r="CQ100" s="21">
        <v>0</v>
      </c>
      <c r="CR100" s="21">
        <v>9114</v>
      </c>
      <c r="CS100" s="21">
        <v>14536</v>
      </c>
      <c r="CT100" s="21">
        <v>14183</v>
      </c>
      <c r="CU100" s="21">
        <v>16494</v>
      </c>
      <c r="CV100" s="21">
        <v>13652</v>
      </c>
      <c r="CW100" s="21">
        <v>22709</v>
      </c>
      <c r="CX100" s="21">
        <v>46275</v>
      </c>
      <c r="CY100" s="21">
        <v>44413</v>
      </c>
      <c r="CZ100" s="19">
        <v>258</v>
      </c>
      <c r="DA100" t="s">
        <v>8236</v>
      </c>
      <c r="DB100" t="s">
        <v>9</v>
      </c>
      <c r="DD100">
        <v>3.1522302028685294</v>
      </c>
      <c r="DE100">
        <v>2.3770934629929767</v>
      </c>
      <c r="DF100">
        <v>-0.77513673987555265</v>
      </c>
    </row>
    <row r="101" spans="1:110" x14ac:dyDescent="0.25">
      <c r="A101" t="s">
        <v>204</v>
      </c>
      <c r="B101" t="s">
        <v>3080</v>
      </c>
      <c r="C101" t="s">
        <v>197</v>
      </c>
      <c r="D101" t="s">
        <v>199</v>
      </c>
      <c r="E101" s="17">
        <v>66627</v>
      </c>
      <c r="F101" s="17">
        <v>66602</v>
      </c>
      <c r="G101" s="17">
        <v>66312</v>
      </c>
      <c r="H101" s="17">
        <v>66277</v>
      </c>
      <c r="I101" s="17">
        <v>66476</v>
      </c>
      <c r="J101" s="17">
        <v>66570</v>
      </c>
      <c r="K101" s="17">
        <v>66974</v>
      </c>
      <c r="L101" s="17">
        <v>67024</v>
      </c>
      <c r="M101" s="17">
        <v>67257</v>
      </c>
      <c r="N101" s="17">
        <v>67253</v>
      </c>
      <c r="O101" s="17">
        <v>67360</v>
      </c>
      <c r="P101" s="17">
        <v>67660</v>
      </c>
      <c r="Q101" s="17">
        <v>67629</v>
      </c>
      <c r="R101" s="17">
        <v>67437</v>
      </c>
      <c r="S101" s="17">
        <v>67700</v>
      </c>
      <c r="T101" s="17">
        <v>67662</v>
      </c>
      <c r="U101" s="18">
        <v>61</v>
      </c>
      <c r="V101" s="18">
        <v>66</v>
      </c>
      <c r="W101" s="18">
        <v>68</v>
      </c>
      <c r="X101" s="18">
        <v>67</v>
      </c>
      <c r="Y101" s="18">
        <v>47</v>
      </c>
      <c r="Z101" s="18">
        <v>70</v>
      </c>
      <c r="AA101" s="18">
        <v>102</v>
      </c>
      <c r="AB101" s="18">
        <v>69</v>
      </c>
      <c r="AC101" s="18">
        <v>120</v>
      </c>
      <c r="AD101" s="18">
        <v>123</v>
      </c>
      <c r="AE101" s="18">
        <v>95</v>
      </c>
      <c r="AF101" s="18">
        <v>50</v>
      </c>
      <c r="AG101" s="18">
        <v>66</v>
      </c>
      <c r="AH101" s="18">
        <v>41</v>
      </c>
      <c r="AI101" s="18">
        <v>32</v>
      </c>
      <c r="AJ101" s="18">
        <v>44</v>
      </c>
      <c r="AK101" s="23">
        <v>9.1554474912572985</v>
      </c>
      <c r="AL101" s="23">
        <v>9.9096123239542351</v>
      </c>
      <c r="AM101" s="23">
        <v>10.254554228495596</v>
      </c>
      <c r="AN101" s="23">
        <v>10.109087617122078</v>
      </c>
      <c r="AO101" s="23">
        <v>7.0702208315783137</v>
      </c>
      <c r="AP101" s="23">
        <v>10.515247108307046</v>
      </c>
      <c r="AQ101" s="23">
        <v>15.229790665034191</v>
      </c>
      <c r="AR101" s="23">
        <v>10.294819766053951</v>
      </c>
      <c r="AS101" s="23">
        <v>17.84200901021455</v>
      </c>
      <c r="AT101" s="23">
        <v>18.289146952552301</v>
      </c>
      <c r="AU101" s="23">
        <v>14.103325415676959</v>
      </c>
      <c r="AV101" s="23">
        <v>7.3898906296186819</v>
      </c>
      <c r="AW101" s="23">
        <v>9.7591270017300271</v>
      </c>
      <c r="AX101" s="23">
        <v>6.0797485060130194</v>
      </c>
      <c r="AY101" s="23">
        <v>4.7267355982274744</v>
      </c>
      <c r="AZ101" s="23">
        <v>6.502911530844492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0</v>
      </c>
      <c r="BJ101" s="20">
        <v>1</v>
      </c>
      <c r="BK101" s="20">
        <v>10</v>
      </c>
      <c r="BL101" s="20">
        <v>13</v>
      </c>
      <c r="BM101" s="20">
        <v>5</v>
      </c>
      <c r="BN101" s="20">
        <v>0</v>
      </c>
      <c r="BO101" s="20">
        <v>1</v>
      </c>
      <c r="BP101" s="20">
        <v>0</v>
      </c>
      <c r="BQ101" s="20">
        <v>2</v>
      </c>
      <c r="BR101" s="20">
        <v>8</v>
      </c>
      <c r="BS101" s="20">
        <v>2</v>
      </c>
      <c r="BT101" s="20">
        <v>2</v>
      </c>
      <c r="BU101" s="20">
        <v>0</v>
      </c>
      <c r="BV101" s="20">
        <v>3565</v>
      </c>
      <c r="BW101" s="20">
        <v>5945</v>
      </c>
      <c r="BX101" s="20">
        <v>5297</v>
      </c>
      <c r="BY101" s="20">
        <v>6068</v>
      </c>
      <c r="BZ101" s="20">
        <v>5207</v>
      </c>
      <c r="CA101" s="20">
        <v>8646</v>
      </c>
      <c r="CB101" s="20">
        <v>3746</v>
      </c>
      <c r="CC101" s="20">
        <v>5584</v>
      </c>
      <c r="CD101" s="20">
        <v>5249</v>
      </c>
      <c r="CE101" s="20">
        <v>6024</v>
      </c>
      <c r="CF101" s="20">
        <v>5144</v>
      </c>
      <c r="CG101" s="20">
        <v>7187</v>
      </c>
      <c r="CH101" s="21">
        <v>0</v>
      </c>
      <c r="CI101" s="21">
        <v>3</v>
      </c>
      <c r="CJ101" s="21">
        <v>18</v>
      </c>
      <c r="CK101" s="21">
        <v>15</v>
      </c>
      <c r="CL101" s="21">
        <v>7</v>
      </c>
      <c r="CM101" s="21">
        <v>0</v>
      </c>
      <c r="CN101" s="21">
        <v>1</v>
      </c>
      <c r="CO101" s="21">
        <v>29</v>
      </c>
      <c r="CP101" s="21">
        <v>15</v>
      </c>
      <c r="CQ101" s="21">
        <v>0</v>
      </c>
      <c r="CR101" s="21">
        <v>7311</v>
      </c>
      <c r="CS101" s="21">
        <v>11529</v>
      </c>
      <c r="CT101" s="21">
        <v>10546</v>
      </c>
      <c r="CU101" s="21">
        <v>12092</v>
      </c>
      <c r="CV101" s="21">
        <v>10351</v>
      </c>
      <c r="CW101" s="21">
        <v>15833</v>
      </c>
      <c r="CX101" s="21">
        <v>34728</v>
      </c>
      <c r="CY101" s="21">
        <v>32934</v>
      </c>
      <c r="CZ101" s="19">
        <v>4</v>
      </c>
      <c r="DA101" t="s">
        <v>1364</v>
      </c>
      <c r="DB101" t="s">
        <v>8480</v>
      </c>
      <c r="DD101">
        <v>8.805489767413615</v>
      </c>
      <c r="DE101">
        <v>4.3192812715964068</v>
      </c>
      <c r="DF101">
        <v>-4.4862084958172082</v>
      </c>
    </row>
    <row r="102" spans="1:110" x14ac:dyDescent="0.25">
      <c r="A102" t="s">
        <v>290</v>
      </c>
      <c r="B102" t="s">
        <v>3208</v>
      </c>
      <c r="C102" t="s">
        <v>3362</v>
      </c>
      <c r="D102" t="s">
        <v>199</v>
      </c>
      <c r="E102" s="17">
        <v>137166</v>
      </c>
      <c r="F102" s="17">
        <v>136957</v>
      </c>
      <c r="G102" s="17">
        <v>137608</v>
      </c>
      <c r="H102" s="17">
        <v>138225</v>
      </c>
      <c r="I102" s="17">
        <v>138231</v>
      </c>
      <c r="J102" s="17">
        <v>138540</v>
      </c>
      <c r="K102" s="17">
        <v>139493</v>
      </c>
      <c r="L102" s="17">
        <v>140429</v>
      </c>
      <c r="M102" s="17">
        <v>141004</v>
      </c>
      <c r="N102" s="17">
        <v>141833</v>
      </c>
      <c r="O102" s="17">
        <v>142862</v>
      </c>
      <c r="P102" s="17">
        <v>143451</v>
      </c>
      <c r="Q102" s="17">
        <v>143980</v>
      </c>
      <c r="R102" s="17">
        <v>144168</v>
      </c>
      <c r="S102" s="17">
        <v>144917</v>
      </c>
      <c r="T102" s="17">
        <v>145231</v>
      </c>
      <c r="U102" s="18">
        <v>69</v>
      </c>
      <c r="V102" s="18">
        <v>83</v>
      </c>
      <c r="W102" s="18">
        <v>104</v>
      </c>
      <c r="X102" s="18">
        <v>67</v>
      </c>
      <c r="Y102" s="18">
        <v>89</v>
      </c>
      <c r="Z102" s="18">
        <v>130</v>
      </c>
      <c r="AA102" s="18">
        <v>177</v>
      </c>
      <c r="AB102" s="18">
        <v>197</v>
      </c>
      <c r="AC102" s="18">
        <v>217</v>
      </c>
      <c r="AD102" s="18">
        <v>240</v>
      </c>
      <c r="AE102" s="18">
        <v>147</v>
      </c>
      <c r="AF102" s="18">
        <v>135</v>
      </c>
      <c r="AG102" s="18">
        <v>122</v>
      </c>
      <c r="AH102" s="18">
        <v>100</v>
      </c>
      <c r="AI102" s="18">
        <v>84</v>
      </c>
      <c r="AJ102" s="18">
        <v>58</v>
      </c>
      <c r="AK102" s="23">
        <v>5.0304011198110317</v>
      </c>
      <c r="AL102" s="23">
        <v>6.0602962973780086</v>
      </c>
      <c r="AM102" s="23">
        <v>7.5577001337131566</v>
      </c>
      <c r="AN102" s="23">
        <v>4.8471694700669197</v>
      </c>
      <c r="AO102" s="23">
        <v>6.438497876742554</v>
      </c>
      <c r="AP102" s="23">
        <v>9.3835715316875987</v>
      </c>
      <c r="AQ102" s="23">
        <v>12.688808757428689</v>
      </c>
      <c r="AR102" s="23">
        <v>14.028441418795262</v>
      </c>
      <c r="AS102" s="23">
        <v>15.389634336614563</v>
      </c>
      <c r="AT102" s="23">
        <v>16.921308863240572</v>
      </c>
      <c r="AU102" s="23">
        <v>10.289650151894834</v>
      </c>
      <c r="AV102" s="23">
        <v>9.4108789760963667</v>
      </c>
      <c r="AW102" s="23">
        <v>8.4733990832060009</v>
      </c>
      <c r="AX102" s="23">
        <v>6.9363520337384159</v>
      </c>
      <c r="AY102" s="23">
        <v>5.7964213998357685</v>
      </c>
      <c r="AZ102" s="23">
        <v>3.9936377219739589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v>8</v>
      </c>
      <c r="BK102" s="20">
        <v>10</v>
      </c>
      <c r="BL102" s="20">
        <v>14</v>
      </c>
      <c r="BM102" s="20">
        <v>1</v>
      </c>
      <c r="BN102" s="20">
        <v>2</v>
      </c>
      <c r="BO102" s="20">
        <v>1</v>
      </c>
      <c r="BP102" s="20">
        <v>1</v>
      </c>
      <c r="BQ102" s="20">
        <v>1</v>
      </c>
      <c r="BR102" s="20">
        <v>9</v>
      </c>
      <c r="BS102" s="20">
        <v>7</v>
      </c>
      <c r="BT102" s="20">
        <v>2</v>
      </c>
      <c r="BU102" s="20">
        <v>2</v>
      </c>
      <c r="BV102" s="20">
        <v>6875</v>
      </c>
      <c r="BW102" s="20">
        <v>12382</v>
      </c>
      <c r="BX102" s="20">
        <v>12413</v>
      </c>
      <c r="BY102" s="20">
        <v>14274</v>
      </c>
      <c r="BZ102" s="20">
        <v>10984</v>
      </c>
      <c r="CA102" s="20">
        <v>18330</v>
      </c>
      <c r="CB102" s="20">
        <v>7445</v>
      </c>
      <c r="CC102" s="20">
        <v>11681</v>
      </c>
      <c r="CD102" s="20">
        <v>11605</v>
      </c>
      <c r="CE102" s="20">
        <v>13517</v>
      </c>
      <c r="CF102" s="20">
        <v>10642</v>
      </c>
      <c r="CG102" s="20">
        <v>15083</v>
      </c>
      <c r="CH102" s="21">
        <v>1</v>
      </c>
      <c r="CI102" s="21">
        <v>9</v>
      </c>
      <c r="CJ102" s="21">
        <v>19</v>
      </c>
      <c r="CK102" s="21">
        <v>21</v>
      </c>
      <c r="CL102" s="21">
        <v>3</v>
      </c>
      <c r="CM102" s="21">
        <v>4</v>
      </c>
      <c r="CN102" s="21">
        <v>1</v>
      </c>
      <c r="CO102" s="21">
        <v>35</v>
      </c>
      <c r="CP102" s="21">
        <v>23</v>
      </c>
      <c r="CQ102" s="21">
        <v>0</v>
      </c>
      <c r="CR102" s="21">
        <v>14320</v>
      </c>
      <c r="CS102" s="21">
        <v>24063</v>
      </c>
      <c r="CT102" s="21">
        <v>24018</v>
      </c>
      <c r="CU102" s="21">
        <v>27791</v>
      </c>
      <c r="CV102" s="21">
        <v>21626</v>
      </c>
      <c r="CW102" s="21">
        <v>33413</v>
      </c>
      <c r="CX102" s="21">
        <v>75258</v>
      </c>
      <c r="CY102" s="21">
        <v>69973</v>
      </c>
      <c r="CZ102" s="19">
        <v>107</v>
      </c>
      <c r="DA102" t="s">
        <v>8085</v>
      </c>
      <c r="DB102" t="s">
        <v>9</v>
      </c>
      <c r="DD102">
        <v>5.0019293155931575</v>
      </c>
      <c r="DE102">
        <v>3.0561534986313745</v>
      </c>
      <c r="DF102">
        <v>-1.9457758169617829</v>
      </c>
    </row>
    <row r="103" spans="1:110" x14ac:dyDescent="0.25">
      <c r="A103" t="s">
        <v>497</v>
      </c>
      <c r="B103" t="s">
        <v>3334</v>
      </c>
      <c r="C103" t="s">
        <v>491</v>
      </c>
      <c r="D103" t="s">
        <v>491</v>
      </c>
      <c r="E103" s="17">
        <v>127762</v>
      </c>
      <c r="F103" s="17">
        <v>128399</v>
      </c>
      <c r="G103" s="17">
        <v>129616</v>
      </c>
      <c r="H103" s="17">
        <v>130464</v>
      </c>
      <c r="I103" s="17">
        <v>131565</v>
      </c>
      <c r="J103" s="17">
        <v>132422</v>
      </c>
      <c r="K103" s="17">
        <v>133672</v>
      </c>
      <c r="L103" s="17">
        <v>135127</v>
      </c>
      <c r="M103" s="17">
        <v>136515</v>
      </c>
      <c r="N103" s="17">
        <v>137482</v>
      </c>
      <c r="O103" s="17">
        <v>138485</v>
      </c>
      <c r="P103" s="17">
        <v>139249</v>
      </c>
      <c r="Q103" s="17">
        <v>139761</v>
      </c>
      <c r="R103" s="17">
        <v>140263</v>
      </c>
      <c r="S103" s="17">
        <v>141099</v>
      </c>
      <c r="T103" s="17">
        <v>141653</v>
      </c>
      <c r="U103" s="18">
        <v>58</v>
      </c>
      <c r="V103" s="18">
        <v>65</v>
      </c>
      <c r="W103" s="18">
        <v>68</v>
      </c>
      <c r="X103" s="18">
        <v>69</v>
      </c>
      <c r="Y103" s="18">
        <v>88</v>
      </c>
      <c r="Z103" s="18">
        <v>116</v>
      </c>
      <c r="AA103" s="18">
        <v>170</v>
      </c>
      <c r="AB103" s="18">
        <v>168</v>
      </c>
      <c r="AC103" s="18">
        <v>204</v>
      </c>
      <c r="AD103" s="18">
        <v>220</v>
      </c>
      <c r="AE103" s="18">
        <v>200</v>
      </c>
      <c r="AF103" s="18">
        <v>153</v>
      </c>
      <c r="AG103" s="18">
        <v>130</v>
      </c>
      <c r="AH103" s="18">
        <v>92</v>
      </c>
      <c r="AI103" s="18">
        <v>67</v>
      </c>
      <c r="AJ103" s="18">
        <v>55</v>
      </c>
      <c r="AK103" s="23">
        <v>4.5396909879306842</v>
      </c>
      <c r="AL103" s="23">
        <v>5.0623447223109217</v>
      </c>
      <c r="AM103" s="23">
        <v>5.2462658930996175</v>
      </c>
      <c r="AN103" s="23">
        <v>5.2888153053715969</v>
      </c>
      <c r="AO103" s="23">
        <v>6.6887090031543339</v>
      </c>
      <c r="AP103" s="23">
        <v>8.7598737369923434</v>
      </c>
      <c r="AQ103" s="23">
        <v>12.717697049494285</v>
      </c>
      <c r="AR103" s="23">
        <v>12.432748451456778</v>
      </c>
      <c r="AS103" s="23">
        <v>14.943412811778925</v>
      </c>
      <c r="AT103" s="23">
        <v>16.002094819685485</v>
      </c>
      <c r="AU103" s="23">
        <v>14.441997328230494</v>
      </c>
      <c r="AV103" s="23">
        <v>10.98751157997544</v>
      </c>
      <c r="AW103" s="23">
        <v>9.3015934345060494</v>
      </c>
      <c r="AX103" s="23">
        <v>6.5591068207581467</v>
      </c>
      <c r="AY103" s="23">
        <v>4.7484390392561249</v>
      </c>
      <c r="AZ103" s="23">
        <v>3.8827275101833352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1</v>
      </c>
      <c r="BJ103" s="20">
        <v>3</v>
      </c>
      <c r="BK103" s="20">
        <v>12</v>
      </c>
      <c r="BL103" s="20">
        <v>7</v>
      </c>
      <c r="BM103" s="20">
        <v>9</v>
      </c>
      <c r="BN103" s="20">
        <v>2</v>
      </c>
      <c r="BO103" s="20">
        <v>0</v>
      </c>
      <c r="BP103" s="20">
        <v>0</v>
      </c>
      <c r="BQ103" s="20">
        <v>6</v>
      </c>
      <c r="BR103" s="20">
        <v>3</v>
      </c>
      <c r="BS103" s="20">
        <v>8</v>
      </c>
      <c r="BT103" s="20">
        <v>2</v>
      </c>
      <c r="BU103" s="20">
        <v>2</v>
      </c>
      <c r="BV103" s="20">
        <v>7384</v>
      </c>
      <c r="BW103" s="20">
        <v>12007</v>
      </c>
      <c r="BX103" s="20">
        <v>11499</v>
      </c>
      <c r="BY103" s="20">
        <v>13100</v>
      </c>
      <c r="BZ103" s="20">
        <v>11082</v>
      </c>
      <c r="CA103" s="20">
        <v>18089</v>
      </c>
      <c r="CB103" s="20">
        <v>7622</v>
      </c>
      <c r="CC103" s="20">
        <v>11123</v>
      </c>
      <c r="CD103" s="20">
        <v>10867</v>
      </c>
      <c r="CE103" s="20">
        <v>12882</v>
      </c>
      <c r="CF103" s="20">
        <v>10706</v>
      </c>
      <c r="CG103" s="20">
        <v>15292</v>
      </c>
      <c r="CH103" s="21">
        <v>1</v>
      </c>
      <c r="CI103" s="21">
        <v>9</v>
      </c>
      <c r="CJ103" s="21">
        <v>15</v>
      </c>
      <c r="CK103" s="21">
        <v>15</v>
      </c>
      <c r="CL103" s="21">
        <v>11</v>
      </c>
      <c r="CM103" s="21">
        <v>4</v>
      </c>
      <c r="CN103" s="21">
        <v>0</v>
      </c>
      <c r="CO103" s="21">
        <v>34</v>
      </c>
      <c r="CP103" s="21">
        <v>21</v>
      </c>
      <c r="CQ103" s="21">
        <v>0</v>
      </c>
      <c r="CR103" s="21">
        <v>15006</v>
      </c>
      <c r="CS103" s="21">
        <v>23130</v>
      </c>
      <c r="CT103" s="21">
        <v>22366</v>
      </c>
      <c r="CU103" s="21">
        <v>25982</v>
      </c>
      <c r="CV103" s="21">
        <v>21788</v>
      </c>
      <c r="CW103" s="21">
        <v>33381</v>
      </c>
      <c r="CX103" s="21">
        <v>73161</v>
      </c>
      <c r="CY103" s="21">
        <v>68492</v>
      </c>
      <c r="CZ103" s="19">
        <v>118</v>
      </c>
      <c r="DA103" t="s">
        <v>8096</v>
      </c>
      <c r="DB103" t="s">
        <v>9</v>
      </c>
      <c r="DD103">
        <v>4.9640833966010627</v>
      </c>
      <c r="DE103">
        <v>2.8703817607741833</v>
      </c>
      <c r="DF103">
        <v>-2.0937016358268794</v>
      </c>
    </row>
    <row r="104" spans="1:110" x14ac:dyDescent="0.25">
      <c r="A104" t="s">
        <v>231</v>
      </c>
      <c r="B104" t="s">
        <v>3238</v>
      </c>
      <c r="C104" t="s">
        <v>3367</v>
      </c>
      <c r="D104" t="s">
        <v>211</v>
      </c>
      <c r="E104" s="17">
        <v>145907</v>
      </c>
      <c r="F104" s="17">
        <v>146395</v>
      </c>
      <c r="G104" s="17">
        <v>147314</v>
      </c>
      <c r="H104" s="17">
        <v>148328</v>
      </c>
      <c r="I104" s="17">
        <v>149357</v>
      </c>
      <c r="J104" s="17">
        <v>150705</v>
      </c>
      <c r="K104" s="17">
        <v>152455</v>
      </c>
      <c r="L104" s="17">
        <v>153895</v>
      </c>
      <c r="M104" s="17">
        <v>155486</v>
      </c>
      <c r="N104" s="17">
        <v>156485</v>
      </c>
      <c r="O104" s="17">
        <v>157509</v>
      </c>
      <c r="P104" s="17">
        <v>158856</v>
      </c>
      <c r="Q104" s="17">
        <v>159720</v>
      </c>
      <c r="R104" s="17">
        <v>160676</v>
      </c>
      <c r="S104" s="17">
        <v>161682</v>
      </c>
      <c r="T104" s="17">
        <v>162554</v>
      </c>
      <c r="U104" s="18">
        <v>75</v>
      </c>
      <c r="V104" s="18">
        <v>107</v>
      </c>
      <c r="W104" s="18">
        <v>117</v>
      </c>
      <c r="X104" s="18">
        <v>123</v>
      </c>
      <c r="Y104" s="18">
        <v>127</v>
      </c>
      <c r="Z104" s="18">
        <v>138</v>
      </c>
      <c r="AA104" s="18">
        <v>195</v>
      </c>
      <c r="AB104" s="18">
        <v>186</v>
      </c>
      <c r="AC104" s="18">
        <v>210</v>
      </c>
      <c r="AD104" s="18">
        <v>262</v>
      </c>
      <c r="AE104" s="18">
        <v>231</v>
      </c>
      <c r="AF104" s="18">
        <v>162</v>
      </c>
      <c r="AG104" s="18">
        <v>147</v>
      </c>
      <c r="AH104" s="18">
        <v>109</v>
      </c>
      <c r="AI104" s="18">
        <v>84</v>
      </c>
      <c r="AJ104" s="18">
        <v>60</v>
      </c>
      <c r="AK104" s="23">
        <v>5.1402605769428469</v>
      </c>
      <c r="AL104" s="23">
        <v>7.3089927934697219</v>
      </c>
      <c r="AM104" s="23">
        <v>7.9422186621773889</v>
      </c>
      <c r="AN104" s="23">
        <v>8.2924329863545658</v>
      </c>
      <c r="AO104" s="23">
        <v>8.5031166935597255</v>
      </c>
      <c r="AP104" s="23">
        <v>9.1569622772967048</v>
      </c>
      <c r="AQ104" s="23">
        <v>12.790659538880327</v>
      </c>
      <c r="AR104" s="23">
        <v>12.086162643360732</v>
      </c>
      <c r="AS104" s="23">
        <v>13.50603912892479</v>
      </c>
      <c r="AT104" s="23">
        <v>16.74281880052401</v>
      </c>
      <c r="AU104" s="23">
        <v>14.665828619316992</v>
      </c>
      <c r="AV104" s="23">
        <v>10.197915092914338</v>
      </c>
      <c r="AW104" s="23">
        <v>9.2036063110443269</v>
      </c>
      <c r="AX104" s="23">
        <v>6.7838382832532549</v>
      </c>
      <c r="AY104" s="23">
        <v>5.1953835306342082</v>
      </c>
      <c r="AZ104" s="23">
        <v>3.6910811176593623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 s="20">
        <v>4</v>
      </c>
      <c r="BK104" s="20">
        <v>16</v>
      </c>
      <c r="BL104" s="20">
        <v>12</v>
      </c>
      <c r="BM104" s="20">
        <v>3</v>
      </c>
      <c r="BN104" s="20">
        <v>4</v>
      </c>
      <c r="BO104" s="20">
        <v>0</v>
      </c>
      <c r="BP104" s="20">
        <v>0</v>
      </c>
      <c r="BQ104" s="20">
        <v>1</v>
      </c>
      <c r="BR104" s="20">
        <v>4</v>
      </c>
      <c r="BS104" s="20">
        <v>10</v>
      </c>
      <c r="BT104" s="20">
        <v>6</v>
      </c>
      <c r="BU104" s="20">
        <v>0</v>
      </c>
      <c r="BV104" s="20">
        <v>7769</v>
      </c>
      <c r="BW104" s="20">
        <v>12884</v>
      </c>
      <c r="BX104" s="20">
        <v>13656</v>
      </c>
      <c r="BY104" s="20">
        <v>15950</v>
      </c>
      <c r="BZ104" s="20">
        <v>12823</v>
      </c>
      <c r="CA104" s="20">
        <v>20564</v>
      </c>
      <c r="CB104" s="20">
        <v>8016</v>
      </c>
      <c r="CC104" s="20">
        <v>12233</v>
      </c>
      <c r="CD104" s="20">
        <v>13370</v>
      </c>
      <c r="CE104" s="20">
        <v>15840</v>
      </c>
      <c r="CF104" s="20">
        <v>12855</v>
      </c>
      <c r="CG104" s="20">
        <v>16594</v>
      </c>
      <c r="CH104" s="21">
        <v>0</v>
      </c>
      <c r="CI104" s="21">
        <v>5</v>
      </c>
      <c r="CJ104" s="21">
        <v>20</v>
      </c>
      <c r="CK104" s="21">
        <v>22</v>
      </c>
      <c r="CL104" s="21">
        <v>9</v>
      </c>
      <c r="CM104" s="21">
        <v>4</v>
      </c>
      <c r="CN104" s="21">
        <v>0</v>
      </c>
      <c r="CO104" s="21">
        <v>39</v>
      </c>
      <c r="CP104" s="21">
        <v>21</v>
      </c>
      <c r="CQ104" s="21">
        <v>0</v>
      </c>
      <c r="CR104" s="21">
        <v>15785</v>
      </c>
      <c r="CS104" s="21">
        <v>25117</v>
      </c>
      <c r="CT104" s="21">
        <v>27026</v>
      </c>
      <c r="CU104" s="21">
        <v>31790</v>
      </c>
      <c r="CV104" s="21">
        <v>25678</v>
      </c>
      <c r="CW104" s="21">
        <v>37158</v>
      </c>
      <c r="CX104" s="21">
        <v>83646</v>
      </c>
      <c r="CY104" s="21">
        <v>78908</v>
      </c>
      <c r="CZ104" s="19">
        <v>137</v>
      </c>
      <c r="DA104" t="s">
        <v>8115</v>
      </c>
      <c r="DB104" t="s">
        <v>9</v>
      </c>
      <c r="DD104">
        <v>4.9424646423683276</v>
      </c>
      <c r="DE104">
        <v>2.5105803027042537</v>
      </c>
      <c r="DF104">
        <v>-2.4318843396640739</v>
      </c>
    </row>
    <row r="105" spans="1:110" x14ac:dyDescent="0.25">
      <c r="A105" t="s">
        <v>463</v>
      </c>
      <c r="B105" t="s">
        <v>2984</v>
      </c>
      <c r="C105" t="s">
        <v>462</v>
      </c>
      <c r="D105" t="s">
        <v>51</v>
      </c>
      <c r="E105" s="17">
        <v>91338</v>
      </c>
      <c r="F105" s="17">
        <v>91807</v>
      </c>
      <c r="G105" s="17">
        <v>91336</v>
      </c>
      <c r="H105" s="17">
        <v>92981</v>
      </c>
      <c r="I105" s="17">
        <v>93926</v>
      </c>
      <c r="J105" s="17">
        <v>98778</v>
      </c>
      <c r="K105" s="17">
        <v>98434</v>
      </c>
      <c r="L105" s="17">
        <v>97273</v>
      </c>
      <c r="M105" s="17">
        <v>97490</v>
      </c>
      <c r="N105" s="17">
        <v>97515</v>
      </c>
      <c r="O105" s="17">
        <v>100388</v>
      </c>
      <c r="P105" s="17">
        <v>102566</v>
      </c>
      <c r="Q105" s="17">
        <v>104287</v>
      </c>
      <c r="R105" s="17">
        <v>105327</v>
      </c>
      <c r="S105" s="17">
        <v>106647</v>
      </c>
      <c r="T105" s="17">
        <v>108283</v>
      </c>
      <c r="U105" s="18">
        <v>24</v>
      </c>
      <c r="V105" s="18">
        <v>31</v>
      </c>
      <c r="W105" s="18">
        <v>32</v>
      </c>
      <c r="X105" s="18">
        <v>51</v>
      </c>
      <c r="Y105" s="18">
        <v>78</v>
      </c>
      <c r="Z105" s="18">
        <v>136</v>
      </c>
      <c r="AA105" s="18">
        <v>147</v>
      </c>
      <c r="AB105" s="18">
        <v>155</v>
      </c>
      <c r="AC105" s="18">
        <v>122</v>
      </c>
      <c r="AD105" s="18">
        <v>114</v>
      </c>
      <c r="AE105" s="18">
        <v>71</v>
      </c>
      <c r="AF105" s="18">
        <v>56</v>
      </c>
      <c r="AG105" s="18">
        <v>45</v>
      </c>
      <c r="AH105" s="18">
        <v>22</v>
      </c>
      <c r="AI105" s="18">
        <v>34</v>
      </c>
      <c r="AJ105" s="18">
        <v>19</v>
      </c>
      <c r="AK105" s="23">
        <v>2.6276029691913552</v>
      </c>
      <c r="AL105" s="23">
        <v>3.3766488394131162</v>
      </c>
      <c r="AM105" s="23">
        <v>3.5035473416834546</v>
      </c>
      <c r="AN105" s="23">
        <v>5.4849915574149559</v>
      </c>
      <c r="AO105" s="23">
        <v>8.3044098545663605</v>
      </c>
      <c r="AP105" s="23">
        <v>13.768247990443216</v>
      </c>
      <c r="AQ105" s="23">
        <v>14.933864315175651</v>
      </c>
      <c r="AR105" s="23">
        <v>15.934534762986647</v>
      </c>
      <c r="AS105" s="23">
        <v>12.51410401066776</v>
      </c>
      <c r="AT105" s="23">
        <v>11.690509152438088</v>
      </c>
      <c r="AU105" s="23">
        <v>7.0725584731242774</v>
      </c>
      <c r="AV105" s="23">
        <v>5.4598989918686502</v>
      </c>
      <c r="AW105" s="23">
        <v>4.3150152943319879</v>
      </c>
      <c r="AX105" s="23">
        <v>2.0887331833243139</v>
      </c>
      <c r="AY105" s="23">
        <v>3.1880878036888052</v>
      </c>
      <c r="AZ105" s="23">
        <v>1.7546613965257705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0</v>
      </c>
      <c r="BJ105" s="20">
        <v>2</v>
      </c>
      <c r="BK105" s="20">
        <v>2</v>
      </c>
      <c r="BL105" s="20">
        <v>3</v>
      </c>
      <c r="BM105" s="20">
        <v>3</v>
      </c>
      <c r="BN105" s="20">
        <v>1</v>
      </c>
      <c r="BO105" s="20">
        <v>0</v>
      </c>
      <c r="BP105" s="20">
        <v>0</v>
      </c>
      <c r="BQ105" s="20">
        <v>1</v>
      </c>
      <c r="BR105" s="20">
        <v>5</v>
      </c>
      <c r="BS105" s="20">
        <v>1</v>
      </c>
      <c r="BT105" s="20">
        <v>1</v>
      </c>
      <c r="BU105" s="20">
        <v>0</v>
      </c>
      <c r="BV105" s="20">
        <v>12392</v>
      </c>
      <c r="BW105" s="20">
        <v>10508</v>
      </c>
      <c r="BX105" s="20">
        <v>8144</v>
      </c>
      <c r="BY105" s="20">
        <v>6731</v>
      </c>
      <c r="BZ105" s="20">
        <v>5401</v>
      </c>
      <c r="CA105" s="20">
        <v>8721</v>
      </c>
      <c r="CB105" s="20">
        <v>14024</v>
      </c>
      <c r="CC105" s="20">
        <v>13778</v>
      </c>
      <c r="CD105" s="20">
        <v>8925</v>
      </c>
      <c r="CE105" s="20">
        <v>7406</v>
      </c>
      <c r="CF105" s="20">
        <v>5267</v>
      </c>
      <c r="CG105" s="20">
        <v>6986</v>
      </c>
      <c r="CH105" s="21">
        <v>0</v>
      </c>
      <c r="CI105" s="21">
        <v>3</v>
      </c>
      <c r="CJ105" s="21">
        <v>7</v>
      </c>
      <c r="CK105" s="21">
        <v>4</v>
      </c>
      <c r="CL105" s="21">
        <v>4</v>
      </c>
      <c r="CM105" s="21">
        <v>1</v>
      </c>
      <c r="CN105" s="21">
        <v>0</v>
      </c>
      <c r="CO105" s="21">
        <v>11</v>
      </c>
      <c r="CP105" s="21">
        <v>8</v>
      </c>
      <c r="CQ105" s="21">
        <v>0</v>
      </c>
      <c r="CR105" s="21">
        <v>26416</v>
      </c>
      <c r="CS105" s="21">
        <v>24286</v>
      </c>
      <c r="CT105" s="21">
        <v>17069</v>
      </c>
      <c r="CU105" s="21">
        <v>14137</v>
      </c>
      <c r="CV105" s="21">
        <v>10668</v>
      </c>
      <c r="CW105" s="21">
        <v>15707</v>
      </c>
      <c r="CX105" s="21">
        <v>51897</v>
      </c>
      <c r="CY105" s="21">
        <v>56386</v>
      </c>
      <c r="CZ105" s="19">
        <v>345</v>
      </c>
      <c r="DA105" t="s">
        <v>8323</v>
      </c>
      <c r="DB105" t="s">
        <v>8481</v>
      </c>
      <c r="DD105">
        <v>1.9508388607101053</v>
      </c>
      <c r="DE105">
        <v>1.5415149237913559</v>
      </c>
      <c r="DF105">
        <v>-0.40932393691874935</v>
      </c>
    </row>
    <row r="106" spans="1:110" x14ac:dyDescent="0.25">
      <c r="A106" t="s">
        <v>605</v>
      </c>
      <c r="B106" t="s">
        <v>3249</v>
      </c>
      <c r="C106" t="s">
        <v>3368</v>
      </c>
      <c r="D106" t="s">
        <v>355</v>
      </c>
      <c r="E106" s="17">
        <v>159816</v>
      </c>
      <c r="F106" s="17">
        <v>165580</v>
      </c>
      <c r="G106" s="17">
        <v>167258</v>
      </c>
      <c r="H106" s="17">
        <v>167619</v>
      </c>
      <c r="I106" s="17">
        <v>170275</v>
      </c>
      <c r="J106" s="17">
        <v>173409</v>
      </c>
      <c r="K106" s="17">
        <v>173271</v>
      </c>
      <c r="L106" s="17">
        <v>173685</v>
      </c>
      <c r="M106" s="17">
        <v>172261</v>
      </c>
      <c r="N106" s="17">
        <v>174473</v>
      </c>
      <c r="O106" s="17">
        <v>176087</v>
      </c>
      <c r="P106" s="17">
        <v>181084</v>
      </c>
      <c r="Q106" s="17">
        <v>184220</v>
      </c>
      <c r="R106" s="17">
        <v>187334</v>
      </c>
      <c r="S106" s="17">
        <v>190702</v>
      </c>
      <c r="T106" s="17">
        <v>195071</v>
      </c>
      <c r="U106" s="18">
        <v>43</v>
      </c>
      <c r="V106" s="18">
        <v>67</v>
      </c>
      <c r="W106" s="18">
        <v>51</v>
      </c>
      <c r="X106" s="18">
        <v>106</v>
      </c>
      <c r="Y106" s="18">
        <v>142</v>
      </c>
      <c r="Z106" s="18">
        <v>197</v>
      </c>
      <c r="AA106" s="18">
        <v>262</v>
      </c>
      <c r="AB106" s="18">
        <v>228</v>
      </c>
      <c r="AC106" s="18">
        <v>222</v>
      </c>
      <c r="AD106" s="18">
        <v>209</v>
      </c>
      <c r="AE106" s="18">
        <v>158</v>
      </c>
      <c r="AF106" s="18">
        <v>101</v>
      </c>
      <c r="AG106" s="18">
        <v>90</v>
      </c>
      <c r="AH106" s="18">
        <v>68</v>
      </c>
      <c r="AI106" s="18">
        <v>57</v>
      </c>
      <c r="AJ106" s="18">
        <v>54</v>
      </c>
      <c r="AK106" s="23">
        <v>2.6905941833108074</v>
      </c>
      <c r="AL106" s="23">
        <v>4.0463824133349435</v>
      </c>
      <c r="AM106" s="23">
        <v>3.0491815040237236</v>
      </c>
      <c r="AN106" s="23">
        <v>6.3238654329163158</v>
      </c>
      <c r="AO106" s="23">
        <v>8.339450888268976</v>
      </c>
      <c r="AP106" s="23">
        <v>11.360425352778689</v>
      </c>
      <c r="AQ106" s="23">
        <v>15.120822295710187</v>
      </c>
      <c r="AR106" s="23">
        <v>13.127213058122464</v>
      </c>
      <c r="AS106" s="23">
        <v>12.88742083234162</v>
      </c>
      <c r="AT106" s="23">
        <v>11.978930837436165</v>
      </c>
      <c r="AU106" s="23">
        <v>8.9728372906574592</v>
      </c>
      <c r="AV106" s="23">
        <v>5.5775220339731844</v>
      </c>
      <c r="AW106" s="23">
        <v>4.8854630333297147</v>
      </c>
      <c r="AX106" s="23">
        <v>3.6298803207106025</v>
      </c>
      <c r="AY106" s="23">
        <v>2.988956591960231</v>
      </c>
      <c r="AZ106" s="23">
        <v>2.7682228521922787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1</v>
      </c>
      <c r="BI106" s="20">
        <v>0</v>
      </c>
      <c r="BJ106" s="20">
        <v>3</v>
      </c>
      <c r="BK106" s="20">
        <v>9</v>
      </c>
      <c r="BL106" s="20">
        <v>12</v>
      </c>
      <c r="BM106" s="20">
        <v>6</v>
      </c>
      <c r="BN106" s="20">
        <v>3</v>
      </c>
      <c r="BO106" s="20">
        <v>0</v>
      </c>
      <c r="BP106" s="20">
        <v>0</v>
      </c>
      <c r="BQ106" s="20">
        <v>3</v>
      </c>
      <c r="BR106" s="20">
        <v>6</v>
      </c>
      <c r="BS106" s="20">
        <v>5</v>
      </c>
      <c r="BT106" s="20">
        <v>3</v>
      </c>
      <c r="BU106" s="20">
        <v>3</v>
      </c>
      <c r="BV106" s="20">
        <v>14440</v>
      </c>
      <c r="BW106" s="20">
        <v>25634</v>
      </c>
      <c r="BX106" s="20">
        <v>18384</v>
      </c>
      <c r="BY106" s="20">
        <v>13960</v>
      </c>
      <c r="BZ106" s="20">
        <v>9862</v>
      </c>
      <c r="CA106" s="20">
        <v>15719</v>
      </c>
      <c r="CB106" s="20">
        <v>13764</v>
      </c>
      <c r="CC106" s="20">
        <v>26876</v>
      </c>
      <c r="CD106" s="20">
        <v>19397</v>
      </c>
      <c r="CE106" s="20">
        <v>14351</v>
      </c>
      <c r="CF106" s="20">
        <v>10219</v>
      </c>
      <c r="CG106" s="20">
        <v>12465</v>
      </c>
      <c r="CH106" s="21">
        <v>0</v>
      </c>
      <c r="CI106" s="21">
        <v>6</v>
      </c>
      <c r="CJ106" s="21">
        <v>15</v>
      </c>
      <c r="CK106" s="21">
        <v>17</v>
      </c>
      <c r="CL106" s="21">
        <v>9</v>
      </c>
      <c r="CM106" s="21">
        <v>6</v>
      </c>
      <c r="CN106" s="21">
        <v>1</v>
      </c>
      <c r="CO106" s="21">
        <v>34</v>
      </c>
      <c r="CP106" s="21">
        <v>20</v>
      </c>
      <c r="CQ106" s="21">
        <v>0</v>
      </c>
      <c r="CR106" s="21">
        <v>28204</v>
      </c>
      <c r="CS106" s="21">
        <v>52510</v>
      </c>
      <c r="CT106" s="21">
        <v>37781</v>
      </c>
      <c r="CU106" s="21">
        <v>28311</v>
      </c>
      <c r="CV106" s="21">
        <v>20081</v>
      </c>
      <c r="CW106" s="21">
        <v>28184</v>
      </c>
      <c r="CX106" s="21">
        <v>97999</v>
      </c>
      <c r="CY106" s="21">
        <v>97072</v>
      </c>
      <c r="CZ106" s="19">
        <v>255</v>
      </c>
      <c r="DA106" t="s">
        <v>8233</v>
      </c>
      <c r="DB106" t="s">
        <v>9</v>
      </c>
      <c r="DD106">
        <v>3.5025548046810613</v>
      </c>
      <c r="DE106">
        <v>2.0408371513995043</v>
      </c>
      <c r="DF106">
        <v>-1.461717653281557</v>
      </c>
    </row>
    <row r="107" spans="1:110" x14ac:dyDescent="0.25">
      <c r="A107" t="s">
        <v>2845</v>
      </c>
      <c r="B107" t="s">
        <v>3153</v>
      </c>
      <c r="C107" t="s">
        <v>140</v>
      </c>
      <c r="D107" t="s">
        <v>70</v>
      </c>
      <c r="E107" s="17">
        <v>69797</v>
      </c>
      <c r="F107" s="17">
        <v>70250</v>
      </c>
      <c r="G107" s="17">
        <v>71030</v>
      </c>
      <c r="H107" s="17">
        <v>71794</v>
      </c>
      <c r="I107" s="17">
        <v>72381</v>
      </c>
      <c r="J107" s="17">
        <v>73119</v>
      </c>
      <c r="K107" s="17">
        <v>73502</v>
      </c>
      <c r="L107" s="17">
        <v>74059</v>
      </c>
      <c r="M107" s="17">
        <v>74806</v>
      </c>
      <c r="N107" s="17">
        <v>75466</v>
      </c>
      <c r="O107" s="17">
        <v>75967</v>
      </c>
      <c r="P107" s="17">
        <v>76657</v>
      </c>
      <c r="Q107" s="17">
        <v>77320</v>
      </c>
      <c r="R107" s="17">
        <v>77520</v>
      </c>
      <c r="S107" s="17">
        <v>78101</v>
      </c>
      <c r="T107" s="17">
        <v>78408</v>
      </c>
      <c r="U107" s="18">
        <v>28</v>
      </c>
      <c r="V107" s="18">
        <v>29</v>
      </c>
      <c r="W107" s="18">
        <v>46</v>
      </c>
      <c r="X107" s="18">
        <v>51</v>
      </c>
      <c r="Y107" s="18">
        <v>60</v>
      </c>
      <c r="Z107" s="18">
        <v>83</v>
      </c>
      <c r="AA107" s="18">
        <v>125</v>
      </c>
      <c r="AB107" s="18">
        <v>120</v>
      </c>
      <c r="AC107" s="18">
        <v>163</v>
      </c>
      <c r="AD107" s="18">
        <v>198</v>
      </c>
      <c r="AE107" s="18">
        <v>142</v>
      </c>
      <c r="AF107" s="18">
        <v>107</v>
      </c>
      <c r="AG107" s="18">
        <v>85</v>
      </c>
      <c r="AH107" s="18">
        <v>57</v>
      </c>
      <c r="AI107" s="18">
        <v>24</v>
      </c>
      <c r="AJ107" s="18">
        <v>21</v>
      </c>
      <c r="AK107" s="23">
        <v>4.0116337378397349</v>
      </c>
      <c r="AL107" s="23">
        <v>4.1281138790035588</v>
      </c>
      <c r="AM107" s="23">
        <v>6.4761368435872173</v>
      </c>
      <c r="AN107" s="23">
        <v>7.1036576872719177</v>
      </c>
      <c r="AO107" s="23">
        <v>8.2894682306130072</v>
      </c>
      <c r="AP107" s="23">
        <v>11.351358743965317</v>
      </c>
      <c r="AQ107" s="23">
        <v>17.006339963538409</v>
      </c>
      <c r="AR107" s="23">
        <v>16.203297371015001</v>
      </c>
      <c r="AS107" s="23">
        <v>21.78969601368874</v>
      </c>
      <c r="AT107" s="23">
        <v>26.23698089205735</v>
      </c>
      <c r="AU107" s="23">
        <v>18.692326931430753</v>
      </c>
      <c r="AV107" s="23">
        <v>13.958281696387804</v>
      </c>
      <c r="AW107" s="23">
        <v>10.993274702534919</v>
      </c>
      <c r="AX107" s="23">
        <v>7.3529411764705879</v>
      </c>
      <c r="AY107" s="23">
        <v>3.07294400839938</v>
      </c>
      <c r="AZ107" s="23">
        <v>2.6782981328435871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2</v>
      </c>
      <c r="BK107" s="20">
        <v>4</v>
      </c>
      <c r="BL107" s="20">
        <v>7</v>
      </c>
      <c r="BM107" s="20">
        <v>1</v>
      </c>
      <c r="BN107" s="20">
        <v>0</v>
      </c>
      <c r="BO107" s="20">
        <v>0</v>
      </c>
      <c r="BP107" s="20">
        <v>0</v>
      </c>
      <c r="BQ107" s="20">
        <v>1</v>
      </c>
      <c r="BR107" s="20">
        <v>1</v>
      </c>
      <c r="BS107" s="20">
        <v>3</v>
      </c>
      <c r="BT107" s="20">
        <v>1</v>
      </c>
      <c r="BU107" s="20">
        <v>1</v>
      </c>
      <c r="BV107" s="20">
        <v>3980</v>
      </c>
      <c r="BW107" s="20">
        <v>6391</v>
      </c>
      <c r="BX107" s="20">
        <v>6291</v>
      </c>
      <c r="BY107" s="20">
        <v>7705</v>
      </c>
      <c r="BZ107" s="20">
        <v>5919</v>
      </c>
      <c r="CA107" s="20">
        <v>9718</v>
      </c>
      <c r="CB107" s="20">
        <v>4249</v>
      </c>
      <c r="CC107" s="20">
        <v>6157</v>
      </c>
      <c r="CD107" s="20">
        <v>6274</v>
      </c>
      <c r="CE107" s="20">
        <v>7722</v>
      </c>
      <c r="CF107" s="20">
        <v>5759</v>
      </c>
      <c r="CG107" s="20">
        <v>8243</v>
      </c>
      <c r="CH107" s="21">
        <v>0</v>
      </c>
      <c r="CI107" s="21">
        <v>3</v>
      </c>
      <c r="CJ107" s="21">
        <v>5</v>
      </c>
      <c r="CK107" s="21">
        <v>10</v>
      </c>
      <c r="CL107" s="21">
        <v>2</v>
      </c>
      <c r="CM107" s="21">
        <v>1</v>
      </c>
      <c r="CN107" s="21">
        <v>0</v>
      </c>
      <c r="CO107" s="21">
        <v>14</v>
      </c>
      <c r="CP107" s="21">
        <v>7</v>
      </c>
      <c r="CQ107" s="21">
        <v>0</v>
      </c>
      <c r="CR107" s="21">
        <v>8229</v>
      </c>
      <c r="CS107" s="21">
        <v>12548</v>
      </c>
      <c r="CT107" s="21">
        <v>12565</v>
      </c>
      <c r="CU107" s="21">
        <v>15427</v>
      </c>
      <c r="CV107" s="21">
        <v>11678</v>
      </c>
      <c r="CW107" s="21">
        <v>17961</v>
      </c>
      <c r="CX107" s="21">
        <v>40004</v>
      </c>
      <c r="CY107" s="21">
        <v>38404</v>
      </c>
      <c r="CZ107" s="19">
        <v>270</v>
      </c>
      <c r="DA107" t="s">
        <v>8248</v>
      </c>
      <c r="DB107" t="s">
        <v>8481</v>
      </c>
      <c r="DD107">
        <v>3.6454535985834813</v>
      </c>
      <c r="DE107">
        <v>1.7498250174982501</v>
      </c>
      <c r="DF107">
        <v>-1.8956285810852311</v>
      </c>
    </row>
    <row r="108" spans="1:110" x14ac:dyDescent="0.25">
      <c r="A108" t="s">
        <v>656</v>
      </c>
      <c r="B108" t="s">
        <v>3069</v>
      </c>
      <c r="C108" t="s">
        <v>363</v>
      </c>
      <c r="D108" t="s">
        <v>278</v>
      </c>
      <c r="E108" s="17">
        <v>106647</v>
      </c>
      <c r="F108" s="17">
        <v>107045</v>
      </c>
      <c r="G108" s="17">
        <v>108261</v>
      </c>
      <c r="H108" s="17">
        <v>110394</v>
      </c>
      <c r="I108" s="17">
        <v>112313</v>
      </c>
      <c r="J108" s="17">
        <v>113684</v>
      </c>
      <c r="K108" s="17">
        <v>115233</v>
      </c>
      <c r="L108" s="17">
        <v>116756</v>
      </c>
      <c r="M108" s="17">
        <v>117210</v>
      </c>
      <c r="N108" s="17">
        <v>117517</v>
      </c>
      <c r="O108" s="17">
        <v>119911</v>
      </c>
      <c r="P108" s="17">
        <v>121751</v>
      </c>
      <c r="Q108" s="17">
        <v>124418</v>
      </c>
      <c r="R108" s="17">
        <v>126346</v>
      </c>
      <c r="S108" s="17">
        <v>128550</v>
      </c>
      <c r="T108" s="17">
        <v>130793</v>
      </c>
      <c r="U108" s="18">
        <v>58</v>
      </c>
      <c r="V108" s="18">
        <v>43</v>
      </c>
      <c r="W108" s="18">
        <v>48</v>
      </c>
      <c r="X108" s="18">
        <v>61</v>
      </c>
      <c r="Y108" s="18">
        <v>87</v>
      </c>
      <c r="Z108" s="18">
        <v>129</v>
      </c>
      <c r="AA108" s="18">
        <v>184</v>
      </c>
      <c r="AB108" s="18">
        <v>165</v>
      </c>
      <c r="AC108" s="18">
        <v>185</v>
      </c>
      <c r="AD108" s="18">
        <v>174</v>
      </c>
      <c r="AE108" s="18">
        <v>138</v>
      </c>
      <c r="AF108" s="18">
        <v>101</v>
      </c>
      <c r="AG108" s="18">
        <v>70</v>
      </c>
      <c r="AH108" s="18">
        <v>49</v>
      </c>
      <c r="AI108" s="18">
        <v>49</v>
      </c>
      <c r="AJ108" s="18">
        <v>25</v>
      </c>
      <c r="AK108" s="23">
        <v>5.4385027239397266</v>
      </c>
      <c r="AL108" s="23">
        <v>4.0170021953384092</v>
      </c>
      <c r="AM108" s="23">
        <v>4.4337295979161473</v>
      </c>
      <c r="AN108" s="23">
        <v>5.525662626592025</v>
      </c>
      <c r="AO108" s="23">
        <v>7.7462092544941363</v>
      </c>
      <c r="AP108" s="23">
        <v>11.347243235635622</v>
      </c>
      <c r="AQ108" s="23">
        <v>15.967648156344104</v>
      </c>
      <c r="AR108" s="23">
        <v>14.13203604097434</v>
      </c>
      <c r="AS108" s="23">
        <v>15.783636208514633</v>
      </c>
      <c r="AT108" s="23">
        <v>14.806368440310765</v>
      </c>
      <c r="AU108" s="23">
        <v>11.508535497160395</v>
      </c>
      <c r="AV108" s="23">
        <v>8.2956197485030927</v>
      </c>
      <c r="AW108" s="23">
        <v>5.626195566557894</v>
      </c>
      <c r="AX108" s="23">
        <v>3.8782391211435265</v>
      </c>
      <c r="AY108" s="23">
        <v>3.8117464021781404</v>
      </c>
      <c r="AZ108" s="23">
        <v>1.9114172776830565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3</v>
      </c>
      <c r="BI108" s="20">
        <v>0</v>
      </c>
      <c r="BJ108" s="20">
        <v>5</v>
      </c>
      <c r="BK108" s="20">
        <v>5</v>
      </c>
      <c r="BL108" s="20">
        <v>3</v>
      </c>
      <c r="BM108" s="20">
        <v>1</v>
      </c>
      <c r="BN108" s="20">
        <v>1</v>
      </c>
      <c r="BO108" s="20">
        <v>0</v>
      </c>
      <c r="BP108" s="20">
        <v>0</v>
      </c>
      <c r="BQ108" s="20">
        <v>0</v>
      </c>
      <c r="BR108" s="20">
        <v>3</v>
      </c>
      <c r="BS108" s="20">
        <v>0</v>
      </c>
      <c r="BT108" s="20">
        <v>2</v>
      </c>
      <c r="BU108" s="20">
        <v>2</v>
      </c>
      <c r="BV108" s="20">
        <v>13948</v>
      </c>
      <c r="BW108" s="20">
        <v>8467</v>
      </c>
      <c r="BX108" s="20">
        <v>8373</v>
      </c>
      <c r="BY108" s="20">
        <v>10128</v>
      </c>
      <c r="BZ108" s="20">
        <v>9124</v>
      </c>
      <c r="CA108" s="20">
        <v>17798</v>
      </c>
      <c r="CB108" s="20">
        <v>13953</v>
      </c>
      <c r="CC108" s="20">
        <v>9312</v>
      </c>
      <c r="CD108" s="20">
        <v>7452</v>
      </c>
      <c r="CE108" s="20">
        <v>9589</v>
      </c>
      <c r="CF108" s="20">
        <v>8427</v>
      </c>
      <c r="CG108" s="20">
        <v>14222</v>
      </c>
      <c r="CH108" s="21">
        <v>0</v>
      </c>
      <c r="CI108" s="21">
        <v>5</v>
      </c>
      <c r="CJ108" s="21">
        <v>8</v>
      </c>
      <c r="CK108" s="21">
        <v>3</v>
      </c>
      <c r="CL108" s="21">
        <v>3</v>
      </c>
      <c r="CM108" s="21">
        <v>3</v>
      </c>
      <c r="CN108" s="21">
        <v>3</v>
      </c>
      <c r="CO108" s="21">
        <v>18</v>
      </c>
      <c r="CP108" s="21">
        <v>7</v>
      </c>
      <c r="CQ108" s="21">
        <v>0</v>
      </c>
      <c r="CR108" s="21">
        <v>27901</v>
      </c>
      <c r="CS108" s="21">
        <v>17779</v>
      </c>
      <c r="CT108" s="21">
        <v>15825</v>
      </c>
      <c r="CU108" s="21">
        <v>19717</v>
      </c>
      <c r="CV108" s="21">
        <v>17551</v>
      </c>
      <c r="CW108" s="21">
        <v>32020</v>
      </c>
      <c r="CX108" s="21">
        <v>67838</v>
      </c>
      <c r="CY108" s="21">
        <v>62955</v>
      </c>
      <c r="CZ108" s="19">
        <v>340</v>
      </c>
      <c r="DA108" t="s">
        <v>8318</v>
      </c>
      <c r="DB108" t="s">
        <v>8481</v>
      </c>
      <c r="DD108">
        <v>2.8591851322373127</v>
      </c>
      <c r="DE108">
        <v>1.0318700433385417</v>
      </c>
      <c r="DF108">
        <v>-1.827315088898771</v>
      </c>
    </row>
    <row r="109" spans="1:110" x14ac:dyDescent="0.25">
      <c r="A109" t="s">
        <v>492</v>
      </c>
      <c r="B109" t="s">
        <v>3332</v>
      </c>
      <c r="C109" t="s">
        <v>491</v>
      </c>
      <c r="D109" t="s">
        <v>491</v>
      </c>
      <c r="E109" s="17">
        <v>239338</v>
      </c>
      <c r="F109" s="17">
        <v>239223</v>
      </c>
      <c r="G109" s="17">
        <v>242146</v>
      </c>
      <c r="H109" s="17">
        <v>244435</v>
      </c>
      <c r="I109" s="17">
        <v>248812</v>
      </c>
      <c r="J109" s="17">
        <v>253146</v>
      </c>
      <c r="K109" s="17">
        <v>256018</v>
      </c>
      <c r="L109" s="17">
        <v>260051</v>
      </c>
      <c r="M109" s="17">
        <v>263894</v>
      </c>
      <c r="N109" s="17">
        <v>268034</v>
      </c>
      <c r="O109" s="17">
        <v>271305</v>
      </c>
      <c r="P109" s="17">
        <v>274592</v>
      </c>
      <c r="Q109" s="17">
        <v>276824</v>
      </c>
      <c r="R109" s="17">
        <v>279269</v>
      </c>
      <c r="S109" s="17">
        <v>281207</v>
      </c>
      <c r="T109" s="17">
        <v>283659</v>
      </c>
      <c r="U109" s="18">
        <v>93</v>
      </c>
      <c r="V109" s="18">
        <v>76</v>
      </c>
      <c r="W109" s="18">
        <v>84</v>
      </c>
      <c r="X109" s="18">
        <v>109</v>
      </c>
      <c r="Y109" s="18">
        <v>139</v>
      </c>
      <c r="Z109" s="18">
        <v>163</v>
      </c>
      <c r="AA109" s="18">
        <v>275</v>
      </c>
      <c r="AB109" s="18">
        <v>313</v>
      </c>
      <c r="AC109" s="18">
        <v>303</v>
      </c>
      <c r="AD109" s="18">
        <v>369</v>
      </c>
      <c r="AE109" s="18">
        <v>296</v>
      </c>
      <c r="AF109" s="18">
        <v>206</v>
      </c>
      <c r="AG109" s="18">
        <v>162</v>
      </c>
      <c r="AH109" s="18">
        <v>138</v>
      </c>
      <c r="AI109" s="18">
        <v>114</v>
      </c>
      <c r="AJ109" s="18">
        <v>94</v>
      </c>
      <c r="AK109" s="23">
        <v>3.885718105775096</v>
      </c>
      <c r="AL109" s="23">
        <v>3.1769520489250618</v>
      </c>
      <c r="AM109" s="23">
        <v>3.4689815235436474</v>
      </c>
      <c r="AN109" s="23">
        <v>4.4592631988054086</v>
      </c>
      <c r="AO109" s="23">
        <v>5.5865472726395842</v>
      </c>
      <c r="AP109" s="23">
        <v>6.4389719766458882</v>
      </c>
      <c r="AQ109" s="23">
        <v>10.741432243045411</v>
      </c>
      <c r="AR109" s="23">
        <v>12.036100611033989</v>
      </c>
      <c r="AS109" s="23">
        <v>11.481882877215851</v>
      </c>
      <c r="AT109" s="23">
        <v>13.766910168113002</v>
      </c>
      <c r="AU109" s="23">
        <v>10.910230183741547</v>
      </c>
      <c r="AV109" s="23">
        <v>7.5020393893485604</v>
      </c>
      <c r="AW109" s="23">
        <v>5.8520937490968992</v>
      </c>
      <c r="AX109" s="23">
        <v>4.9414722006380938</v>
      </c>
      <c r="AY109" s="23">
        <v>4.053953137724168</v>
      </c>
      <c r="AZ109" s="23">
        <v>3.3138380943315742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2</v>
      </c>
      <c r="BI109" s="20">
        <v>0</v>
      </c>
      <c r="BJ109" s="20">
        <v>7</v>
      </c>
      <c r="BK109" s="20">
        <v>20</v>
      </c>
      <c r="BL109" s="20">
        <v>22</v>
      </c>
      <c r="BM109" s="20">
        <v>10</v>
      </c>
      <c r="BN109" s="20">
        <v>1</v>
      </c>
      <c r="BO109" s="20">
        <v>0</v>
      </c>
      <c r="BP109" s="20">
        <v>0</v>
      </c>
      <c r="BQ109" s="20">
        <v>3</v>
      </c>
      <c r="BR109" s="20">
        <v>10</v>
      </c>
      <c r="BS109" s="20">
        <v>12</v>
      </c>
      <c r="BT109" s="20">
        <v>6</v>
      </c>
      <c r="BU109" s="20">
        <v>1</v>
      </c>
      <c r="BV109" s="20">
        <v>28095</v>
      </c>
      <c r="BW109" s="20">
        <v>27780</v>
      </c>
      <c r="BX109" s="20">
        <v>21766</v>
      </c>
      <c r="BY109" s="20">
        <v>22179</v>
      </c>
      <c r="BZ109" s="20">
        <v>17837</v>
      </c>
      <c r="CA109" s="20">
        <v>27906</v>
      </c>
      <c r="CB109" s="20">
        <v>26265</v>
      </c>
      <c r="CC109" s="20">
        <v>29439</v>
      </c>
      <c r="CD109" s="20">
        <v>22242</v>
      </c>
      <c r="CE109" s="20">
        <v>21131</v>
      </c>
      <c r="CF109" s="20">
        <v>17337</v>
      </c>
      <c r="CG109" s="20">
        <v>21682</v>
      </c>
      <c r="CH109" s="21">
        <v>0</v>
      </c>
      <c r="CI109" s="21">
        <v>10</v>
      </c>
      <c r="CJ109" s="21">
        <v>30</v>
      </c>
      <c r="CK109" s="21">
        <v>34</v>
      </c>
      <c r="CL109" s="21">
        <v>16</v>
      </c>
      <c r="CM109" s="21">
        <v>2</v>
      </c>
      <c r="CN109" s="21">
        <v>2</v>
      </c>
      <c r="CO109" s="21">
        <v>62</v>
      </c>
      <c r="CP109" s="21">
        <v>32</v>
      </c>
      <c r="CQ109" s="21">
        <v>0</v>
      </c>
      <c r="CR109" s="21">
        <v>54360</v>
      </c>
      <c r="CS109" s="21">
        <v>57219</v>
      </c>
      <c r="CT109" s="21">
        <v>44008</v>
      </c>
      <c r="CU109" s="21">
        <v>43310</v>
      </c>
      <c r="CV109" s="21">
        <v>35174</v>
      </c>
      <c r="CW109" s="21">
        <v>49588</v>
      </c>
      <c r="CX109" s="21">
        <v>145563</v>
      </c>
      <c r="CY109" s="21">
        <v>138096</v>
      </c>
      <c r="CZ109" s="19">
        <v>184</v>
      </c>
      <c r="DA109" t="s">
        <v>8162</v>
      </c>
      <c r="DB109" t="s">
        <v>9</v>
      </c>
      <c r="DD109">
        <v>4.4896304020391611</v>
      </c>
      <c r="DE109">
        <v>2.1983608471933116</v>
      </c>
      <c r="DF109">
        <v>-2.2912695548458495</v>
      </c>
    </row>
    <row r="110" spans="1:110" x14ac:dyDescent="0.25">
      <c r="A110" t="s">
        <v>426</v>
      </c>
      <c r="B110" t="s">
        <v>2993</v>
      </c>
      <c r="C110" t="s">
        <v>425</v>
      </c>
      <c r="D110" t="s">
        <v>199</v>
      </c>
      <c r="E110" s="17">
        <v>79148</v>
      </c>
      <c r="F110" s="17">
        <v>79248</v>
      </c>
      <c r="G110" s="17">
        <v>80539</v>
      </c>
      <c r="H110" s="17">
        <v>81692</v>
      </c>
      <c r="I110" s="17">
        <v>83294</v>
      </c>
      <c r="J110" s="17">
        <v>84381</v>
      </c>
      <c r="K110" s="17">
        <v>85499</v>
      </c>
      <c r="L110" s="17">
        <v>86177</v>
      </c>
      <c r="M110" s="17">
        <v>86039</v>
      </c>
      <c r="N110" s="17">
        <v>85899</v>
      </c>
      <c r="O110" s="17">
        <v>86118</v>
      </c>
      <c r="P110" s="17">
        <v>86558</v>
      </c>
      <c r="Q110" s="17">
        <v>87026</v>
      </c>
      <c r="R110" s="17">
        <v>86998</v>
      </c>
      <c r="S110" s="17">
        <v>86986</v>
      </c>
      <c r="T110" s="17">
        <v>87044</v>
      </c>
      <c r="U110" s="18">
        <v>34</v>
      </c>
      <c r="V110" s="18">
        <v>43</v>
      </c>
      <c r="W110" s="18">
        <v>57</v>
      </c>
      <c r="X110" s="18">
        <v>47</v>
      </c>
      <c r="Y110" s="18">
        <v>44</v>
      </c>
      <c r="Z110" s="18">
        <v>62</v>
      </c>
      <c r="AA110" s="18">
        <v>73</v>
      </c>
      <c r="AB110" s="18">
        <v>97</v>
      </c>
      <c r="AC110" s="18">
        <v>101</v>
      </c>
      <c r="AD110" s="18">
        <v>110</v>
      </c>
      <c r="AE110" s="18">
        <v>102</v>
      </c>
      <c r="AF110" s="18">
        <v>67</v>
      </c>
      <c r="AG110" s="18">
        <v>54</v>
      </c>
      <c r="AH110" s="18">
        <v>63</v>
      </c>
      <c r="AI110" s="18">
        <v>45</v>
      </c>
      <c r="AJ110" s="18">
        <v>31</v>
      </c>
      <c r="AK110" s="23">
        <v>4.2957497346742812</v>
      </c>
      <c r="AL110" s="23">
        <v>5.4260044417524735</v>
      </c>
      <c r="AM110" s="23">
        <v>7.0773165795453128</v>
      </c>
      <c r="AN110" s="23">
        <v>5.7533173382950595</v>
      </c>
      <c r="AO110" s="23">
        <v>5.2824933368549951</v>
      </c>
      <c r="AP110" s="23">
        <v>7.3476256503241251</v>
      </c>
      <c r="AQ110" s="23">
        <v>8.538111556860315</v>
      </c>
      <c r="AR110" s="23">
        <v>11.25590354735022</v>
      </c>
      <c r="AS110" s="23">
        <v>11.738862608816932</v>
      </c>
      <c r="AT110" s="23">
        <v>12.805736970162632</v>
      </c>
      <c r="AU110" s="23">
        <v>11.844213753222322</v>
      </c>
      <c r="AV110" s="23">
        <v>7.7404745950692018</v>
      </c>
      <c r="AW110" s="23">
        <v>6.2050421713051271</v>
      </c>
      <c r="AX110" s="23">
        <v>7.24154578266167</v>
      </c>
      <c r="AY110" s="23">
        <v>5.1732462695146353</v>
      </c>
      <c r="AZ110" s="23">
        <v>3.5614172142824319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1</v>
      </c>
      <c r="BI110" s="20">
        <v>0</v>
      </c>
      <c r="BJ110" s="20">
        <v>2</v>
      </c>
      <c r="BK110" s="20">
        <v>6</v>
      </c>
      <c r="BL110" s="20">
        <v>6</v>
      </c>
      <c r="BM110" s="20">
        <v>2</v>
      </c>
      <c r="BN110" s="20">
        <v>1</v>
      </c>
      <c r="BO110" s="20">
        <v>0</v>
      </c>
      <c r="BP110" s="20">
        <v>0</v>
      </c>
      <c r="BQ110" s="20">
        <v>4</v>
      </c>
      <c r="BR110" s="20">
        <v>3</v>
      </c>
      <c r="BS110" s="20">
        <v>4</v>
      </c>
      <c r="BT110" s="20">
        <v>1</v>
      </c>
      <c r="BU110" s="20">
        <v>1</v>
      </c>
      <c r="BV110" s="20">
        <v>4846</v>
      </c>
      <c r="BW110" s="20">
        <v>6394</v>
      </c>
      <c r="BX110" s="20">
        <v>6457</v>
      </c>
      <c r="BY110" s="20">
        <v>8089</v>
      </c>
      <c r="BZ110" s="20">
        <v>7074</v>
      </c>
      <c r="CA110" s="20">
        <v>12091</v>
      </c>
      <c r="CB110" s="20">
        <v>4480</v>
      </c>
      <c r="CC110" s="20">
        <v>6221</v>
      </c>
      <c r="CD110" s="20">
        <v>6486</v>
      </c>
      <c r="CE110" s="20">
        <v>7777</v>
      </c>
      <c r="CF110" s="20">
        <v>7033</v>
      </c>
      <c r="CG110" s="20">
        <v>10096</v>
      </c>
      <c r="CH110" s="21">
        <v>0</v>
      </c>
      <c r="CI110" s="21">
        <v>6</v>
      </c>
      <c r="CJ110" s="21">
        <v>9</v>
      </c>
      <c r="CK110" s="21">
        <v>10</v>
      </c>
      <c r="CL110" s="21">
        <v>3</v>
      </c>
      <c r="CM110" s="21">
        <v>2</v>
      </c>
      <c r="CN110" s="21">
        <v>1</v>
      </c>
      <c r="CO110" s="21">
        <v>18</v>
      </c>
      <c r="CP110" s="21">
        <v>13</v>
      </c>
      <c r="CQ110" s="21">
        <v>0</v>
      </c>
      <c r="CR110" s="21">
        <v>9326</v>
      </c>
      <c r="CS110" s="21">
        <v>12615</v>
      </c>
      <c r="CT110" s="21">
        <v>12943</v>
      </c>
      <c r="CU110" s="21">
        <v>15866</v>
      </c>
      <c r="CV110" s="21">
        <v>14107</v>
      </c>
      <c r="CW110" s="21">
        <v>22187</v>
      </c>
      <c r="CX110" s="21">
        <v>44951</v>
      </c>
      <c r="CY110" s="21">
        <v>42093</v>
      </c>
      <c r="CZ110" s="19">
        <v>150</v>
      </c>
      <c r="DA110" t="s">
        <v>8128</v>
      </c>
      <c r="DB110" t="s">
        <v>9</v>
      </c>
      <c r="DD110">
        <v>4.2762454564892023</v>
      </c>
      <c r="DE110">
        <v>2.8920379969299903</v>
      </c>
      <c r="DF110">
        <v>-1.384207459559212</v>
      </c>
    </row>
    <row r="111" spans="1:110" x14ac:dyDescent="0.25">
      <c r="A111" t="s">
        <v>2226</v>
      </c>
      <c r="B111" t="s">
        <v>3327</v>
      </c>
      <c r="C111" t="s">
        <v>491</v>
      </c>
      <c r="D111" t="s">
        <v>491</v>
      </c>
      <c r="E111" s="17">
        <v>134919</v>
      </c>
      <c r="F111" s="17">
        <v>135384</v>
      </c>
      <c r="G111" s="17">
        <v>136351</v>
      </c>
      <c r="H111" s="17">
        <v>137691</v>
      </c>
      <c r="I111" s="17">
        <v>138985</v>
      </c>
      <c r="J111" s="17">
        <v>139986</v>
      </c>
      <c r="K111" s="17">
        <v>141562</v>
      </c>
      <c r="L111" s="17">
        <v>143239</v>
      </c>
      <c r="M111" s="17">
        <v>144403</v>
      </c>
      <c r="N111" s="17">
        <v>145078</v>
      </c>
      <c r="O111" s="17">
        <v>145535</v>
      </c>
      <c r="P111" s="17">
        <v>146347</v>
      </c>
      <c r="Q111" s="17">
        <v>146779</v>
      </c>
      <c r="R111" s="17">
        <v>147313</v>
      </c>
      <c r="S111" s="17">
        <v>147829</v>
      </c>
      <c r="T111" s="17">
        <v>148105</v>
      </c>
      <c r="U111" s="18">
        <v>83</v>
      </c>
      <c r="V111" s="18">
        <v>87</v>
      </c>
      <c r="W111" s="18">
        <v>75</v>
      </c>
      <c r="X111" s="18">
        <v>86</v>
      </c>
      <c r="Y111" s="18">
        <v>64</v>
      </c>
      <c r="Z111" s="18">
        <v>94</v>
      </c>
      <c r="AA111" s="18">
        <v>169</v>
      </c>
      <c r="AB111" s="18">
        <v>175</v>
      </c>
      <c r="AC111" s="18">
        <v>222</v>
      </c>
      <c r="AD111" s="18">
        <v>223</v>
      </c>
      <c r="AE111" s="18">
        <v>193</v>
      </c>
      <c r="AF111" s="18">
        <v>134</v>
      </c>
      <c r="AG111" s="18">
        <v>99</v>
      </c>
      <c r="AH111" s="18">
        <v>93</v>
      </c>
      <c r="AI111" s="18">
        <v>73</v>
      </c>
      <c r="AJ111" s="18">
        <v>53</v>
      </c>
      <c r="AK111" s="23">
        <v>6.1518392516991671</v>
      </c>
      <c r="AL111" s="23">
        <v>6.4261655734798788</v>
      </c>
      <c r="AM111" s="23">
        <v>5.5005097139001551</v>
      </c>
      <c r="AN111" s="23">
        <v>6.2458693741784135</v>
      </c>
      <c r="AO111" s="23">
        <v>4.6048134690793967</v>
      </c>
      <c r="AP111" s="23">
        <v>6.7149572100067152</v>
      </c>
      <c r="AQ111" s="23">
        <v>11.938232011415492</v>
      </c>
      <c r="AR111" s="23">
        <v>12.217343042048604</v>
      </c>
      <c r="AS111" s="23">
        <v>15.373641821845807</v>
      </c>
      <c r="AT111" s="23">
        <v>15.371041784419416</v>
      </c>
      <c r="AU111" s="23">
        <v>13.26141477994984</v>
      </c>
      <c r="AV111" s="23">
        <v>9.1563202525504455</v>
      </c>
      <c r="AW111" s="23">
        <v>6.7448340702689071</v>
      </c>
      <c r="AX111" s="23">
        <v>6.3130884579093491</v>
      </c>
      <c r="AY111" s="23">
        <v>4.9381379837514965</v>
      </c>
      <c r="AZ111" s="23">
        <v>3.5785422504304378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1</v>
      </c>
      <c r="BI111" s="20">
        <v>1</v>
      </c>
      <c r="BJ111" s="20">
        <v>2</v>
      </c>
      <c r="BK111" s="20">
        <v>8</v>
      </c>
      <c r="BL111" s="20">
        <v>10</v>
      </c>
      <c r="BM111" s="20">
        <v>3</v>
      </c>
      <c r="BN111" s="20">
        <v>6</v>
      </c>
      <c r="BO111" s="20">
        <v>0</v>
      </c>
      <c r="BP111" s="20">
        <v>2</v>
      </c>
      <c r="BQ111" s="20">
        <v>2</v>
      </c>
      <c r="BR111" s="20">
        <v>7</v>
      </c>
      <c r="BS111" s="20">
        <v>6</v>
      </c>
      <c r="BT111" s="20">
        <v>2</v>
      </c>
      <c r="BU111" s="20">
        <v>3</v>
      </c>
      <c r="BV111" s="20">
        <v>6972</v>
      </c>
      <c r="BW111" s="20">
        <v>10000</v>
      </c>
      <c r="BX111" s="20">
        <v>10497</v>
      </c>
      <c r="BY111" s="20">
        <v>13676</v>
      </c>
      <c r="BZ111" s="20">
        <v>13005</v>
      </c>
      <c r="CA111" s="20">
        <v>22415</v>
      </c>
      <c r="CB111" s="20">
        <v>7322</v>
      </c>
      <c r="CC111" s="20">
        <v>9870</v>
      </c>
      <c r="CD111" s="20">
        <v>9774</v>
      </c>
      <c r="CE111" s="20">
        <v>12749</v>
      </c>
      <c r="CF111" s="20">
        <v>12112</v>
      </c>
      <c r="CG111" s="20">
        <v>19713</v>
      </c>
      <c r="CH111" s="21">
        <v>3</v>
      </c>
      <c r="CI111" s="21">
        <v>4</v>
      </c>
      <c r="CJ111" s="21">
        <v>15</v>
      </c>
      <c r="CK111" s="21">
        <v>16</v>
      </c>
      <c r="CL111" s="21">
        <v>5</v>
      </c>
      <c r="CM111" s="21">
        <v>9</v>
      </c>
      <c r="CN111" s="21">
        <v>1</v>
      </c>
      <c r="CO111" s="21">
        <v>31</v>
      </c>
      <c r="CP111" s="21">
        <v>22</v>
      </c>
      <c r="CQ111" s="21">
        <v>0</v>
      </c>
      <c r="CR111" s="21">
        <v>14294</v>
      </c>
      <c r="CS111" s="21">
        <v>19870</v>
      </c>
      <c r="CT111" s="21">
        <v>20271</v>
      </c>
      <c r="CU111" s="21">
        <v>26425</v>
      </c>
      <c r="CV111" s="21">
        <v>25117</v>
      </c>
      <c r="CW111" s="21">
        <v>42128</v>
      </c>
      <c r="CX111" s="21">
        <v>76565</v>
      </c>
      <c r="CY111" s="21">
        <v>71540</v>
      </c>
      <c r="CZ111" s="19">
        <v>149</v>
      </c>
      <c r="DA111" t="s">
        <v>8127</v>
      </c>
      <c r="DB111" t="s">
        <v>9</v>
      </c>
      <c r="DD111">
        <v>4.3332401453732174</v>
      </c>
      <c r="DE111">
        <v>2.8733755632469142</v>
      </c>
      <c r="DF111">
        <v>-1.4598645821263032</v>
      </c>
    </row>
    <row r="112" spans="1:110" x14ac:dyDescent="0.25">
      <c r="A112" t="s">
        <v>2450</v>
      </c>
      <c r="B112" t="s">
        <v>3032</v>
      </c>
      <c r="C112" t="s">
        <v>466</v>
      </c>
      <c r="D112" t="s">
        <v>51</v>
      </c>
      <c r="E112" s="17">
        <v>67499</v>
      </c>
      <c r="F112" s="17">
        <v>67731</v>
      </c>
      <c r="G112" s="17">
        <v>68062</v>
      </c>
      <c r="H112" s="17">
        <v>68481</v>
      </c>
      <c r="I112" s="17">
        <v>68561</v>
      </c>
      <c r="J112" s="17">
        <v>68971</v>
      </c>
      <c r="K112" s="17">
        <v>69238</v>
      </c>
      <c r="L112" s="17">
        <v>69643</v>
      </c>
      <c r="M112" s="17">
        <v>70099</v>
      </c>
      <c r="N112" s="17">
        <v>70429</v>
      </c>
      <c r="O112" s="17">
        <v>70727</v>
      </c>
      <c r="P112" s="17">
        <v>70882</v>
      </c>
      <c r="Q112" s="17">
        <v>71267</v>
      </c>
      <c r="R112" s="17">
        <v>71637</v>
      </c>
      <c r="S112" s="17">
        <v>72064</v>
      </c>
      <c r="T112" s="17">
        <v>72278</v>
      </c>
      <c r="U112" s="18">
        <v>36</v>
      </c>
      <c r="V112" s="18">
        <v>48</v>
      </c>
      <c r="W112" s="18">
        <v>44</v>
      </c>
      <c r="X112" s="18">
        <v>38</v>
      </c>
      <c r="Y112" s="18">
        <v>52</v>
      </c>
      <c r="Z112" s="18">
        <v>91</v>
      </c>
      <c r="AA112" s="18">
        <v>106</v>
      </c>
      <c r="AB112" s="18">
        <v>97</v>
      </c>
      <c r="AC112" s="18">
        <v>123</v>
      </c>
      <c r="AD112" s="18">
        <v>134</v>
      </c>
      <c r="AE112" s="18">
        <v>84</v>
      </c>
      <c r="AF112" s="18">
        <v>56</v>
      </c>
      <c r="AG112" s="18">
        <v>38</v>
      </c>
      <c r="AH112" s="18">
        <v>45</v>
      </c>
      <c r="AI112" s="18">
        <v>29</v>
      </c>
      <c r="AJ112" s="18">
        <v>21</v>
      </c>
      <c r="AK112" s="23">
        <v>5.3334123468495829</v>
      </c>
      <c r="AL112" s="23">
        <v>7.0868583071267217</v>
      </c>
      <c r="AM112" s="23">
        <v>6.4646939555111516</v>
      </c>
      <c r="AN112" s="23">
        <v>5.5489843898307569</v>
      </c>
      <c r="AO112" s="23">
        <v>7.5844868073686209</v>
      </c>
      <c r="AP112" s="23">
        <v>13.193951080889068</v>
      </c>
      <c r="AQ112" s="23">
        <v>15.309512117623271</v>
      </c>
      <c r="AR112" s="23">
        <v>13.928176557586548</v>
      </c>
      <c r="AS112" s="23">
        <v>17.546612647826645</v>
      </c>
      <c r="AT112" s="23">
        <v>19.026253389938802</v>
      </c>
      <c r="AU112" s="23">
        <v>11.876652480665092</v>
      </c>
      <c r="AV112" s="23">
        <v>7.9004542761208771</v>
      </c>
      <c r="AW112" s="23">
        <v>5.3320611222585486</v>
      </c>
      <c r="AX112" s="23">
        <v>6.2816700866870478</v>
      </c>
      <c r="AY112" s="23">
        <v>4.0242007104795734</v>
      </c>
      <c r="AZ112" s="23">
        <v>2.9054484075375635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 s="20">
        <v>3</v>
      </c>
      <c r="BK112" s="20">
        <v>7</v>
      </c>
      <c r="BL112" s="20">
        <v>4</v>
      </c>
      <c r="BM112" s="20">
        <v>1</v>
      </c>
      <c r="BN112" s="20">
        <v>0</v>
      </c>
      <c r="BO112" s="20">
        <v>0</v>
      </c>
      <c r="BP112" s="20">
        <v>0</v>
      </c>
      <c r="BQ112" s="20">
        <v>4</v>
      </c>
      <c r="BR112" s="20">
        <v>0</v>
      </c>
      <c r="BS112" s="20">
        <v>2</v>
      </c>
      <c r="BT112" s="20">
        <v>0</v>
      </c>
      <c r="BU112" s="20">
        <v>0</v>
      </c>
      <c r="BV112" s="20">
        <v>3327</v>
      </c>
      <c r="BW112" s="20">
        <v>4487</v>
      </c>
      <c r="BX112" s="20">
        <v>5077</v>
      </c>
      <c r="BY112" s="20">
        <v>6600</v>
      </c>
      <c r="BZ112" s="20">
        <v>5918</v>
      </c>
      <c r="CA112" s="20">
        <v>12036</v>
      </c>
      <c r="CB112" s="20">
        <v>3655</v>
      </c>
      <c r="CC112" s="20">
        <v>4503</v>
      </c>
      <c r="CD112" s="20">
        <v>4712</v>
      </c>
      <c r="CE112" s="20">
        <v>6451</v>
      </c>
      <c r="CF112" s="20">
        <v>5586</v>
      </c>
      <c r="CG112" s="20">
        <v>9926</v>
      </c>
      <c r="CH112" s="21">
        <v>0</v>
      </c>
      <c r="CI112" s="21">
        <v>7</v>
      </c>
      <c r="CJ112" s="21">
        <v>7</v>
      </c>
      <c r="CK112" s="21">
        <v>6</v>
      </c>
      <c r="CL112" s="21">
        <v>1</v>
      </c>
      <c r="CM112" s="21">
        <v>0</v>
      </c>
      <c r="CN112" s="21">
        <v>0</v>
      </c>
      <c r="CO112" s="21">
        <v>15</v>
      </c>
      <c r="CP112" s="21">
        <v>6</v>
      </c>
      <c r="CQ112" s="21">
        <v>0</v>
      </c>
      <c r="CR112" s="21">
        <v>6982</v>
      </c>
      <c r="CS112" s="21">
        <v>8990</v>
      </c>
      <c r="CT112" s="21">
        <v>9789</v>
      </c>
      <c r="CU112" s="21">
        <v>13051</v>
      </c>
      <c r="CV112" s="21">
        <v>11504</v>
      </c>
      <c r="CW112" s="21">
        <v>21962</v>
      </c>
      <c r="CX112" s="21">
        <v>37445</v>
      </c>
      <c r="CY112" s="21">
        <v>34833</v>
      </c>
      <c r="CZ112" s="19">
        <v>236</v>
      </c>
      <c r="DA112" t="s">
        <v>8214</v>
      </c>
      <c r="DB112" t="s">
        <v>9</v>
      </c>
      <c r="DD112">
        <v>4.3062613039359228</v>
      </c>
      <c r="DE112">
        <v>1.6023501134997997</v>
      </c>
      <c r="DF112">
        <v>-2.703911190436123</v>
      </c>
    </row>
    <row r="113" spans="1:110" x14ac:dyDescent="0.25">
      <c r="A113" t="s">
        <v>59</v>
      </c>
      <c r="B113" t="s">
        <v>2977</v>
      </c>
      <c r="C113" t="s">
        <v>58</v>
      </c>
      <c r="D113" t="s">
        <v>51</v>
      </c>
      <c r="E113" s="17">
        <v>176285</v>
      </c>
      <c r="F113" s="17">
        <v>177968</v>
      </c>
      <c r="G113" s="17">
        <v>179948</v>
      </c>
      <c r="H113" s="17">
        <v>182191</v>
      </c>
      <c r="I113" s="17">
        <v>183922</v>
      </c>
      <c r="J113" s="17">
        <v>185482</v>
      </c>
      <c r="K113" s="17">
        <v>187799</v>
      </c>
      <c r="L113" s="17">
        <v>190278</v>
      </c>
      <c r="M113" s="17">
        <v>192555</v>
      </c>
      <c r="N113" s="17">
        <v>194128</v>
      </c>
      <c r="O113" s="17">
        <v>196271</v>
      </c>
      <c r="P113" s="17">
        <v>199250</v>
      </c>
      <c r="Q113" s="17">
        <v>202800</v>
      </c>
      <c r="R113" s="17">
        <v>206519</v>
      </c>
      <c r="S113" s="17">
        <v>210461</v>
      </c>
      <c r="T113" s="17">
        <v>214408</v>
      </c>
      <c r="U113" s="18">
        <v>79</v>
      </c>
      <c r="V113" s="18">
        <v>77</v>
      </c>
      <c r="W113" s="18">
        <v>81</v>
      </c>
      <c r="X113" s="18">
        <v>75</v>
      </c>
      <c r="Y113" s="18">
        <v>136</v>
      </c>
      <c r="Z113" s="18">
        <v>190</v>
      </c>
      <c r="AA113" s="18">
        <v>229</v>
      </c>
      <c r="AB113" s="18">
        <v>262</v>
      </c>
      <c r="AC113" s="18">
        <v>263</v>
      </c>
      <c r="AD113" s="18">
        <v>311</v>
      </c>
      <c r="AE113" s="18">
        <v>216</v>
      </c>
      <c r="AF113" s="18">
        <v>160</v>
      </c>
      <c r="AG113" s="18">
        <v>129</v>
      </c>
      <c r="AH113" s="18">
        <v>97</v>
      </c>
      <c r="AI113" s="18">
        <v>84</v>
      </c>
      <c r="AJ113" s="18">
        <v>71</v>
      </c>
      <c r="AK113" s="23">
        <v>4.4813795841960467</v>
      </c>
      <c r="AL113" s="23">
        <v>4.3266205160478286</v>
      </c>
      <c r="AM113" s="23">
        <v>4.5013003756640808</v>
      </c>
      <c r="AN113" s="23">
        <v>4.1165589957791546</v>
      </c>
      <c r="AO113" s="23">
        <v>7.3944389469449003</v>
      </c>
      <c r="AP113" s="23">
        <v>10.243581587431663</v>
      </c>
      <c r="AQ113" s="23">
        <v>12.193888146369257</v>
      </c>
      <c r="AR113" s="23">
        <v>13.769326984727609</v>
      </c>
      <c r="AS113" s="23">
        <v>13.658435252265587</v>
      </c>
      <c r="AT113" s="23">
        <v>16.020357702134675</v>
      </c>
      <c r="AU113" s="23">
        <v>11.00519180113211</v>
      </c>
      <c r="AV113" s="23">
        <v>8.0301129234629869</v>
      </c>
      <c r="AW113" s="23">
        <v>6.3609467455621296</v>
      </c>
      <c r="AX113" s="23">
        <v>4.6969044010478456</v>
      </c>
      <c r="AY113" s="23">
        <v>3.9912382816768903</v>
      </c>
      <c r="AZ113" s="23">
        <v>3.3114436028506402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1</v>
      </c>
      <c r="BJ113" s="20">
        <v>9</v>
      </c>
      <c r="BK113" s="20">
        <v>15</v>
      </c>
      <c r="BL113" s="20">
        <v>13</v>
      </c>
      <c r="BM113" s="20">
        <v>5</v>
      </c>
      <c r="BN113" s="20">
        <v>1</v>
      </c>
      <c r="BO113" s="20">
        <v>0</v>
      </c>
      <c r="BP113" s="20">
        <v>1</v>
      </c>
      <c r="BQ113" s="20">
        <v>3</v>
      </c>
      <c r="BR113" s="20">
        <v>7</v>
      </c>
      <c r="BS113" s="20">
        <v>10</v>
      </c>
      <c r="BT113" s="20">
        <v>3</v>
      </c>
      <c r="BU113" s="20">
        <v>3</v>
      </c>
      <c r="BV113" s="20">
        <v>9272</v>
      </c>
      <c r="BW113" s="20">
        <v>17839</v>
      </c>
      <c r="BX113" s="20">
        <v>19343</v>
      </c>
      <c r="BY113" s="20">
        <v>21118</v>
      </c>
      <c r="BZ113" s="20">
        <v>16532</v>
      </c>
      <c r="CA113" s="20">
        <v>24983</v>
      </c>
      <c r="CB113" s="20">
        <v>10395</v>
      </c>
      <c r="CC113" s="20">
        <v>17224</v>
      </c>
      <c r="CD113" s="20">
        <v>18480</v>
      </c>
      <c r="CE113" s="20">
        <v>20835</v>
      </c>
      <c r="CF113" s="20">
        <v>16256</v>
      </c>
      <c r="CG113" s="20">
        <v>22131</v>
      </c>
      <c r="CH113" s="21">
        <v>2</v>
      </c>
      <c r="CI113" s="21">
        <v>12</v>
      </c>
      <c r="CJ113" s="21">
        <v>22</v>
      </c>
      <c r="CK113" s="21">
        <v>23</v>
      </c>
      <c r="CL113" s="21">
        <v>8</v>
      </c>
      <c r="CM113" s="21">
        <v>4</v>
      </c>
      <c r="CN113" s="21">
        <v>0</v>
      </c>
      <c r="CO113" s="21">
        <v>44</v>
      </c>
      <c r="CP113" s="21">
        <v>27</v>
      </c>
      <c r="CQ113" s="21">
        <v>0</v>
      </c>
      <c r="CR113" s="21">
        <v>19667</v>
      </c>
      <c r="CS113" s="21">
        <v>35063</v>
      </c>
      <c r="CT113" s="21">
        <v>37823</v>
      </c>
      <c r="CU113" s="21">
        <v>41953</v>
      </c>
      <c r="CV113" s="21">
        <v>32788</v>
      </c>
      <c r="CW113" s="21">
        <v>47114</v>
      </c>
      <c r="CX113" s="21">
        <v>109087</v>
      </c>
      <c r="CY113" s="21">
        <v>105321</v>
      </c>
      <c r="CZ113" s="19">
        <v>186</v>
      </c>
      <c r="DA113" t="s">
        <v>8164</v>
      </c>
      <c r="DB113" t="s">
        <v>9</v>
      </c>
      <c r="DD113">
        <v>4.1777043514588739</v>
      </c>
      <c r="DE113">
        <v>2.4750886906780827</v>
      </c>
      <c r="DF113">
        <v>-1.7026156607807912</v>
      </c>
    </row>
    <row r="114" spans="1:110" x14ac:dyDescent="0.25">
      <c r="A114" t="s">
        <v>2241</v>
      </c>
      <c r="B114" t="s">
        <v>3325</v>
      </c>
      <c r="C114" t="s">
        <v>491</v>
      </c>
      <c r="D114" t="s">
        <v>491</v>
      </c>
      <c r="E114" s="17">
        <v>60377</v>
      </c>
      <c r="F114" s="17">
        <v>60886</v>
      </c>
      <c r="G114" s="17">
        <v>61313</v>
      </c>
      <c r="H114" s="17">
        <v>61674</v>
      </c>
      <c r="I114" s="17">
        <v>62056</v>
      </c>
      <c r="J114" s="17">
        <v>61943</v>
      </c>
      <c r="K114" s="17">
        <v>61944</v>
      </c>
      <c r="L114" s="17">
        <v>62013</v>
      </c>
      <c r="M114" s="17">
        <v>61715</v>
      </c>
      <c r="N114" s="17">
        <v>61526</v>
      </c>
      <c r="O114" s="17">
        <v>62313</v>
      </c>
      <c r="P114" s="17">
        <v>62523</v>
      </c>
      <c r="Q114" s="17">
        <v>63408</v>
      </c>
      <c r="R114" s="17">
        <v>63416</v>
      </c>
      <c r="S114" s="17">
        <v>62875</v>
      </c>
      <c r="T114" s="17">
        <v>62145</v>
      </c>
      <c r="U114" s="18">
        <v>30</v>
      </c>
      <c r="V114" s="18">
        <v>25</v>
      </c>
      <c r="W114" s="18">
        <v>24</v>
      </c>
      <c r="X114" s="18">
        <v>29</v>
      </c>
      <c r="Y114" s="18">
        <v>30</v>
      </c>
      <c r="Z114" s="18">
        <v>47</v>
      </c>
      <c r="AA114" s="18">
        <v>41</v>
      </c>
      <c r="AB114" s="18">
        <v>50</v>
      </c>
      <c r="AC114" s="18">
        <v>63</v>
      </c>
      <c r="AD114" s="18">
        <v>63</v>
      </c>
      <c r="AE114" s="18">
        <v>40</v>
      </c>
      <c r="AF114" s="18">
        <v>46</v>
      </c>
      <c r="AG114" s="18">
        <v>32</v>
      </c>
      <c r="AH114" s="18">
        <v>29</v>
      </c>
      <c r="AI114" s="18">
        <v>19</v>
      </c>
      <c r="AJ114" s="18">
        <v>19</v>
      </c>
      <c r="AK114" s="23">
        <v>4.9687795021282941</v>
      </c>
      <c r="AL114" s="23">
        <v>4.1060342279013238</v>
      </c>
      <c r="AM114" s="23">
        <v>3.9143411674522532</v>
      </c>
      <c r="AN114" s="23">
        <v>4.702143528877647</v>
      </c>
      <c r="AO114" s="23">
        <v>4.8343431739074383</v>
      </c>
      <c r="AP114" s="23">
        <v>7.5876208772581251</v>
      </c>
      <c r="AQ114" s="23">
        <v>6.6188815704507293</v>
      </c>
      <c r="AR114" s="23">
        <v>8.0628255365810393</v>
      </c>
      <c r="AS114" s="23">
        <v>10.208215182694646</v>
      </c>
      <c r="AT114" s="23">
        <v>10.239573513636511</v>
      </c>
      <c r="AU114" s="23">
        <v>6.4192062651453146</v>
      </c>
      <c r="AV114" s="23">
        <v>7.3572925163539811</v>
      </c>
      <c r="AW114" s="23">
        <v>5.0466818067120869</v>
      </c>
      <c r="AX114" s="23">
        <v>4.5729784281569321</v>
      </c>
      <c r="AY114" s="23">
        <v>3.0218687872763419</v>
      </c>
      <c r="AZ114" s="23">
        <v>3.0573658379596105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20">
        <v>3</v>
      </c>
      <c r="BK114" s="20">
        <v>0</v>
      </c>
      <c r="BL114" s="20">
        <v>2</v>
      </c>
      <c r="BM114" s="20">
        <v>2</v>
      </c>
      <c r="BN114" s="20">
        <v>0</v>
      </c>
      <c r="BO114" s="20">
        <v>0</v>
      </c>
      <c r="BP114" s="20">
        <v>0</v>
      </c>
      <c r="BQ114" s="20">
        <v>0</v>
      </c>
      <c r="BR114" s="20">
        <v>9</v>
      </c>
      <c r="BS114" s="20">
        <v>1</v>
      </c>
      <c r="BT114" s="20">
        <v>2</v>
      </c>
      <c r="BU114" s="20">
        <v>0</v>
      </c>
      <c r="BV114" s="20">
        <v>5436</v>
      </c>
      <c r="BW114" s="20">
        <v>3093</v>
      </c>
      <c r="BX114" s="20">
        <v>3456</v>
      </c>
      <c r="BY114" s="20">
        <v>4831</v>
      </c>
      <c r="BZ114" s="20">
        <v>5036</v>
      </c>
      <c r="CA114" s="20">
        <v>9175</v>
      </c>
      <c r="CB114" s="20">
        <v>7014</v>
      </c>
      <c r="CC114" s="20">
        <v>3273</v>
      </c>
      <c r="CD114" s="20">
        <v>3341</v>
      </c>
      <c r="CE114" s="20">
        <v>4548</v>
      </c>
      <c r="CF114" s="20">
        <v>4776</v>
      </c>
      <c r="CG114" s="20">
        <v>8166</v>
      </c>
      <c r="CH114" s="21">
        <v>0</v>
      </c>
      <c r="CI114" s="21">
        <v>3</v>
      </c>
      <c r="CJ114" s="21">
        <v>9</v>
      </c>
      <c r="CK114" s="21">
        <v>3</v>
      </c>
      <c r="CL114" s="21">
        <v>4</v>
      </c>
      <c r="CM114" s="21">
        <v>0</v>
      </c>
      <c r="CN114" s="21">
        <v>0</v>
      </c>
      <c r="CO114" s="21">
        <v>7</v>
      </c>
      <c r="CP114" s="21">
        <v>12</v>
      </c>
      <c r="CQ114" s="21">
        <v>0</v>
      </c>
      <c r="CR114" s="21">
        <v>12450</v>
      </c>
      <c r="CS114" s="21">
        <v>6366</v>
      </c>
      <c r="CT114" s="21">
        <v>6797</v>
      </c>
      <c r="CU114" s="21">
        <v>9379</v>
      </c>
      <c r="CV114" s="21">
        <v>9812</v>
      </c>
      <c r="CW114" s="21">
        <v>17341</v>
      </c>
      <c r="CX114" s="21">
        <v>31027</v>
      </c>
      <c r="CY114" s="21">
        <v>31118</v>
      </c>
      <c r="CZ114" s="19">
        <v>221</v>
      </c>
      <c r="DA114" t="s">
        <v>8199</v>
      </c>
      <c r="DB114" t="s">
        <v>9</v>
      </c>
      <c r="DD114">
        <v>2.249501896008741</v>
      </c>
      <c r="DE114">
        <v>3.8675991878041707</v>
      </c>
      <c r="DF114">
        <v>1.6180972917954297</v>
      </c>
    </row>
    <row r="115" spans="1:110" x14ac:dyDescent="0.25">
      <c r="A115" t="s">
        <v>1420</v>
      </c>
      <c r="B115" t="s">
        <v>3095</v>
      </c>
      <c r="C115" t="s">
        <v>148</v>
      </c>
      <c r="D115" t="s">
        <v>150</v>
      </c>
      <c r="E115" s="17">
        <v>119813</v>
      </c>
      <c r="F115" s="17">
        <v>120559</v>
      </c>
      <c r="G115" s="17">
        <v>121251</v>
      </c>
      <c r="H115" s="17">
        <v>122161</v>
      </c>
      <c r="I115" s="17">
        <v>123618</v>
      </c>
      <c r="J115" s="17">
        <v>125096</v>
      </c>
      <c r="K115" s="17">
        <v>126512</v>
      </c>
      <c r="L115" s="17">
        <v>127777</v>
      </c>
      <c r="M115" s="17">
        <v>129018</v>
      </c>
      <c r="N115" s="17">
        <v>130491</v>
      </c>
      <c r="O115" s="17">
        <v>132150</v>
      </c>
      <c r="P115" s="17">
        <v>133493</v>
      </c>
      <c r="Q115" s="17">
        <v>136058</v>
      </c>
      <c r="R115" s="17">
        <v>137704</v>
      </c>
      <c r="S115" s="17">
        <v>140452</v>
      </c>
      <c r="T115" s="17">
        <v>143140</v>
      </c>
      <c r="U115" s="18">
        <v>48</v>
      </c>
      <c r="V115" s="18">
        <v>60</v>
      </c>
      <c r="W115" s="18">
        <v>45</v>
      </c>
      <c r="X115" s="18">
        <v>58</v>
      </c>
      <c r="Y115" s="18">
        <v>77</v>
      </c>
      <c r="Z115" s="18">
        <v>110</v>
      </c>
      <c r="AA115" s="18">
        <v>145</v>
      </c>
      <c r="AB115" s="18">
        <v>175</v>
      </c>
      <c r="AC115" s="18">
        <v>181</v>
      </c>
      <c r="AD115" s="18">
        <v>168</v>
      </c>
      <c r="AE115" s="18">
        <v>207</v>
      </c>
      <c r="AF115" s="18">
        <v>117</v>
      </c>
      <c r="AG115" s="18">
        <v>87</v>
      </c>
      <c r="AH115" s="18">
        <v>73</v>
      </c>
      <c r="AI115" s="18">
        <v>55</v>
      </c>
      <c r="AJ115" s="18">
        <v>39</v>
      </c>
      <c r="AK115" s="23">
        <v>4.0062430621051144</v>
      </c>
      <c r="AL115" s="23">
        <v>4.9768163305933202</v>
      </c>
      <c r="AM115" s="23">
        <v>3.7113095974466188</v>
      </c>
      <c r="AN115" s="23">
        <v>4.747832778055189</v>
      </c>
      <c r="AO115" s="23">
        <v>6.2288663463249687</v>
      </c>
      <c r="AP115" s="23">
        <v>8.7932467864679928</v>
      </c>
      <c r="AQ115" s="23">
        <v>11.461363348931327</v>
      </c>
      <c r="AR115" s="23">
        <v>13.695735539259804</v>
      </c>
      <c r="AS115" s="23">
        <v>14.02905021004821</v>
      </c>
      <c r="AT115" s="23">
        <v>12.874451111570913</v>
      </c>
      <c r="AU115" s="23">
        <v>15.664018161180477</v>
      </c>
      <c r="AV115" s="23">
        <v>8.764504505854239</v>
      </c>
      <c r="AW115" s="23">
        <v>6.3943318290728959</v>
      </c>
      <c r="AX115" s="23">
        <v>5.3012258176959275</v>
      </c>
      <c r="AY115" s="23">
        <v>3.91592857346282</v>
      </c>
      <c r="AZ115" s="23">
        <v>2.7246052815425457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0</v>
      </c>
      <c r="BJ115" s="20">
        <v>4</v>
      </c>
      <c r="BK115" s="20">
        <v>6</v>
      </c>
      <c r="BL115" s="20">
        <v>6</v>
      </c>
      <c r="BM115" s="20">
        <v>5</v>
      </c>
      <c r="BN115" s="20">
        <v>0</v>
      </c>
      <c r="BO115" s="20">
        <v>0</v>
      </c>
      <c r="BP115" s="20">
        <v>0</v>
      </c>
      <c r="BQ115" s="20">
        <v>4</v>
      </c>
      <c r="BR115" s="20">
        <v>7</v>
      </c>
      <c r="BS115" s="20">
        <v>5</v>
      </c>
      <c r="BT115" s="20">
        <v>2</v>
      </c>
      <c r="BU115" s="20">
        <v>0</v>
      </c>
      <c r="BV115" s="20">
        <v>10911</v>
      </c>
      <c r="BW115" s="20">
        <v>11125</v>
      </c>
      <c r="BX115" s="20">
        <v>10523</v>
      </c>
      <c r="BY115" s="20">
        <v>12018</v>
      </c>
      <c r="BZ115" s="20">
        <v>10036</v>
      </c>
      <c r="CA115" s="20">
        <v>16898</v>
      </c>
      <c r="CB115" s="20">
        <v>14378</v>
      </c>
      <c r="CC115" s="20">
        <v>10703</v>
      </c>
      <c r="CD115" s="20">
        <v>10452</v>
      </c>
      <c r="CE115" s="20">
        <v>11821</v>
      </c>
      <c r="CF115" s="20">
        <v>9953</v>
      </c>
      <c r="CG115" s="20">
        <v>14322</v>
      </c>
      <c r="CH115" s="21">
        <v>0</v>
      </c>
      <c r="CI115" s="21">
        <v>8</v>
      </c>
      <c r="CJ115" s="21">
        <v>13</v>
      </c>
      <c r="CK115" s="21">
        <v>11</v>
      </c>
      <c r="CL115" s="21">
        <v>7</v>
      </c>
      <c r="CM115" s="21">
        <v>0</v>
      </c>
      <c r="CN115" s="21">
        <v>0</v>
      </c>
      <c r="CO115" s="21">
        <v>21</v>
      </c>
      <c r="CP115" s="21">
        <v>18</v>
      </c>
      <c r="CQ115" s="21">
        <v>0</v>
      </c>
      <c r="CR115" s="21">
        <v>25289</v>
      </c>
      <c r="CS115" s="21">
        <v>21828</v>
      </c>
      <c r="CT115" s="21">
        <v>20975</v>
      </c>
      <c r="CU115" s="21">
        <v>23839</v>
      </c>
      <c r="CV115" s="21">
        <v>19989</v>
      </c>
      <c r="CW115" s="21">
        <v>31220</v>
      </c>
      <c r="CX115" s="21">
        <v>71511</v>
      </c>
      <c r="CY115" s="21">
        <v>71629</v>
      </c>
      <c r="CZ115" s="19">
        <v>265</v>
      </c>
      <c r="DA115" t="s">
        <v>8243</v>
      </c>
      <c r="DB115" t="s">
        <v>8481</v>
      </c>
      <c r="DD115">
        <v>2.9317734437169305</v>
      </c>
      <c r="DE115">
        <v>2.5170952720560473</v>
      </c>
      <c r="DF115">
        <v>-0.41467817166088317</v>
      </c>
    </row>
    <row r="116" spans="1:110" x14ac:dyDescent="0.25">
      <c r="A116" t="s">
        <v>585</v>
      </c>
      <c r="B116" t="s">
        <v>3033</v>
      </c>
      <c r="C116" t="s">
        <v>466</v>
      </c>
      <c r="D116" t="s">
        <v>51</v>
      </c>
      <c r="E116" s="17">
        <v>121025</v>
      </c>
      <c r="F116" s="17">
        <v>121890</v>
      </c>
      <c r="G116" s="17">
        <v>123420</v>
      </c>
      <c r="H116" s="17">
        <v>124911</v>
      </c>
      <c r="I116" s="17">
        <v>126772</v>
      </c>
      <c r="J116" s="17">
        <v>127983</v>
      </c>
      <c r="K116" s="17">
        <v>128272</v>
      </c>
      <c r="L116" s="17">
        <v>128745</v>
      </c>
      <c r="M116" s="17">
        <v>129440</v>
      </c>
      <c r="N116" s="17">
        <v>130635</v>
      </c>
      <c r="O116" s="17">
        <v>131822</v>
      </c>
      <c r="P116" s="17">
        <v>132850</v>
      </c>
      <c r="Q116" s="17">
        <v>133729</v>
      </c>
      <c r="R116" s="17">
        <v>134621</v>
      </c>
      <c r="S116" s="17">
        <v>135853</v>
      </c>
      <c r="T116" s="17">
        <v>136496</v>
      </c>
      <c r="U116" s="18">
        <v>48</v>
      </c>
      <c r="V116" s="18">
        <v>37</v>
      </c>
      <c r="W116" s="18">
        <v>47</v>
      </c>
      <c r="X116" s="18">
        <v>56</v>
      </c>
      <c r="Y116" s="18">
        <v>79</v>
      </c>
      <c r="Z116" s="18">
        <v>117</v>
      </c>
      <c r="AA116" s="18">
        <v>183</v>
      </c>
      <c r="AB116" s="18">
        <v>151</v>
      </c>
      <c r="AC116" s="18">
        <v>190</v>
      </c>
      <c r="AD116" s="18">
        <v>211</v>
      </c>
      <c r="AE116" s="18">
        <v>140</v>
      </c>
      <c r="AF116" s="18">
        <v>90</v>
      </c>
      <c r="AG116" s="18">
        <v>79</v>
      </c>
      <c r="AH116" s="18">
        <v>45</v>
      </c>
      <c r="AI116" s="18">
        <v>45</v>
      </c>
      <c r="AJ116" s="18">
        <v>36</v>
      </c>
      <c r="AK116" s="23">
        <v>3.9661227019210905</v>
      </c>
      <c r="AL116" s="23">
        <v>3.0355238329641479</v>
      </c>
      <c r="AM116" s="23">
        <v>3.8081348241776052</v>
      </c>
      <c r="AN116" s="23">
        <v>4.4831920327273016</v>
      </c>
      <c r="AO116" s="23">
        <v>6.2316599880099703</v>
      </c>
      <c r="AP116" s="23">
        <v>9.1418391505121779</v>
      </c>
      <c r="AQ116" s="23">
        <v>14.266558563053511</v>
      </c>
      <c r="AR116" s="23">
        <v>11.728610819837664</v>
      </c>
      <c r="AS116" s="23">
        <v>14.678615574783684</v>
      </c>
      <c r="AT116" s="23">
        <v>16.151873540781565</v>
      </c>
      <c r="AU116" s="23">
        <v>10.620382030313605</v>
      </c>
      <c r="AV116" s="23">
        <v>6.7745577719232219</v>
      </c>
      <c r="AW116" s="23">
        <v>5.9074695840094513</v>
      </c>
      <c r="AX116" s="23">
        <v>3.3427177037757856</v>
      </c>
      <c r="AY116" s="23">
        <v>3.312403848277182</v>
      </c>
      <c r="AZ116" s="23">
        <v>2.6374399249794869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1</v>
      </c>
      <c r="BI116" s="20">
        <v>0</v>
      </c>
      <c r="BJ116" s="20">
        <v>5</v>
      </c>
      <c r="BK116" s="20">
        <v>8</v>
      </c>
      <c r="BL116" s="20">
        <v>5</v>
      </c>
      <c r="BM116" s="20">
        <v>2</v>
      </c>
      <c r="BN116" s="20">
        <v>2</v>
      </c>
      <c r="BO116" s="20">
        <v>0</v>
      </c>
      <c r="BP116" s="20">
        <v>0</v>
      </c>
      <c r="BQ116" s="20">
        <v>3</v>
      </c>
      <c r="BR116" s="20">
        <v>4</v>
      </c>
      <c r="BS116" s="20">
        <v>4</v>
      </c>
      <c r="BT116" s="20">
        <v>1</v>
      </c>
      <c r="BU116" s="20">
        <v>1</v>
      </c>
      <c r="BV116" s="20">
        <v>6531</v>
      </c>
      <c r="BW116" s="20">
        <v>11016</v>
      </c>
      <c r="BX116" s="20">
        <v>11712</v>
      </c>
      <c r="BY116" s="20">
        <v>12894</v>
      </c>
      <c r="BZ116" s="20">
        <v>10156</v>
      </c>
      <c r="CA116" s="20">
        <v>17694</v>
      </c>
      <c r="CB116" s="20">
        <v>6869</v>
      </c>
      <c r="CC116" s="20">
        <v>11054</v>
      </c>
      <c r="CD116" s="20">
        <v>11595</v>
      </c>
      <c r="CE116" s="20">
        <v>12386</v>
      </c>
      <c r="CF116" s="20">
        <v>9849</v>
      </c>
      <c r="CG116" s="20">
        <v>14740</v>
      </c>
      <c r="CH116" s="21">
        <v>0</v>
      </c>
      <c r="CI116" s="21">
        <v>8</v>
      </c>
      <c r="CJ116" s="21">
        <v>12</v>
      </c>
      <c r="CK116" s="21">
        <v>9</v>
      </c>
      <c r="CL116" s="21">
        <v>3</v>
      </c>
      <c r="CM116" s="21">
        <v>3</v>
      </c>
      <c r="CN116" s="21">
        <v>1</v>
      </c>
      <c r="CO116" s="21">
        <v>23</v>
      </c>
      <c r="CP116" s="21">
        <v>13</v>
      </c>
      <c r="CQ116" s="21">
        <v>0</v>
      </c>
      <c r="CR116" s="21">
        <v>13400</v>
      </c>
      <c r="CS116" s="21">
        <v>22070</v>
      </c>
      <c r="CT116" s="21">
        <v>23307</v>
      </c>
      <c r="CU116" s="21">
        <v>25280</v>
      </c>
      <c r="CV116" s="21">
        <v>20005</v>
      </c>
      <c r="CW116" s="21">
        <v>32434</v>
      </c>
      <c r="CX116" s="21">
        <v>70003</v>
      </c>
      <c r="CY116" s="21">
        <v>66493</v>
      </c>
      <c r="CZ116" s="19">
        <v>279</v>
      </c>
      <c r="DA116" t="s">
        <v>8257</v>
      </c>
      <c r="DB116" t="s">
        <v>8481</v>
      </c>
      <c r="DD116">
        <v>3.459010722933241</v>
      </c>
      <c r="DE116">
        <v>1.857063268717055</v>
      </c>
      <c r="DF116">
        <v>-1.601947454216186</v>
      </c>
    </row>
    <row r="117" spans="1:110" x14ac:dyDescent="0.25">
      <c r="A117" t="s">
        <v>1076</v>
      </c>
      <c r="B117" t="s">
        <v>3041</v>
      </c>
      <c r="C117" t="s">
        <v>1052</v>
      </c>
      <c r="D117" t="s">
        <v>168</v>
      </c>
      <c r="E117" s="17">
        <v>86798</v>
      </c>
      <c r="F117" s="17">
        <v>87105</v>
      </c>
      <c r="G117" s="17">
        <v>87196</v>
      </c>
      <c r="H117" s="17">
        <v>86775</v>
      </c>
      <c r="I117" s="17">
        <v>87237</v>
      </c>
      <c r="J117" s="17">
        <v>88416</v>
      </c>
      <c r="K117" s="17">
        <v>89272</v>
      </c>
      <c r="L117" s="17">
        <v>90101</v>
      </c>
      <c r="M117" s="17">
        <v>90591</v>
      </c>
      <c r="N117" s="17">
        <v>91609</v>
      </c>
      <c r="O117" s="17">
        <v>92490</v>
      </c>
      <c r="P117" s="17">
        <v>93124</v>
      </c>
      <c r="Q117" s="17">
        <v>93399</v>
      </c>
      <c r="R117" s="17">
        <v>93241</v>
      </c>
      <c r="S117" s="17">
        <v>93571</v>
      </c>
      <c r="T117" s="17">
        <v>93790</v>
      </c>
      <c r="U117" s="18">
        <v>26</v>
      </c>
      <c r="V117" s="18">
        <v>28</v>
      </c>
      <c r="W117" s="18">
        <v>51</v>
      </c>
      <c r="X117" s="18">
        <v>45</v>
      </c>
      <c r="Y117" s="18">
        <v>85</v>
      </c>
      <c r="Z117" s="18">
        <v>64</v>
      </c>
      <c r="AA117" s="18">
        <v>140</v>
      </c>
      <c r="AB117" s="18">
        <v>112</v>
      </c>
      <c r="AC117" s="18">
        <v>127</v>
      </c>
      <c r="AD117" s="18">
        <v>148</v>
      </c>
      <c r="AE117" s="18">
        <v>108</v>
      </c>
      <c r="AF117" s="18">
        <v>70</v>
      </c>
      <c r="AG117" s="18">
        <v>58</v>
      </c>
      <c r="AH117" s="18">
        <v>43</v>
      </c>
      <c r="AI117" s="18">
        <v>29</v>
      </c>
      <c r="AJ117" s="18">
        <v>23</v>
      </c>
      <c r="AK117" s="23">
        <v>2.9954607249014957</v>
      </c>
      <c r="AL117" s="23">
        <v>3.2145112220882845</v>
      </c>
      <c r="AM117" s="23">
        <v>5.8488921510161012</v>
      </c>
      <c r="AN117" s="23">
        <v>5.1858254105445116</v>
      </c>
      <c r="AO117" s="23">
        <v>9.7435721081651128</v>
      </c>
      <c r="AP117" s="23">
        <v>7.2385088671733619</v>
      </c>
      <c r="AQ117" s="23">
        <v>15.682408817994444</v>
      </c>
      <c r="AR117" s="23">
        <v>12.430494667095816</v>
      </c>
      <c r="AS117" s="23">
        <v>14.019052665275799</v>
      </c>
      <c r="AT117" s="23">
        <v>16.155617897804802</v>
      </c>
      <c r="AU117" s="23">
        <v>11.676938047356471</v>
      </c>
      <c r="AV117" s="23">
        <v>7.5168592414415194</v>
      </c>
      <c r="AW117" s="23">
        <v>6.2099165943960859</v>
      </c>
      <c r="AX117" s="23">
        <v>4.6117051511674054</v>
      </c>
      <c r="AY117" s="23">
        <v>3.0992508362633719</v>
      </c>
      <c r="AZ117" s="23">
        <v>2.4522870242030068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1</v>
      </c>
      <c r="BI117" s="20">
        <v>0</v>
      </c>
      <c r="BJ117" s="20">
        <v>1</v>
      </c>
      <c r="BK117" s="20">
        <v>7</v>
      </c>
      <c r="BL117" s="20">
        <v>4</v>
      </c>
      <c r="BM117" s="20">
        <v>2</v>
      </c>
      <c r="BN117" s="20">
        <v>2</v>
      </c>
      <c r="BO117" s="20">
        <v>0</v>
      </c>
      <c r="BP117" s="20">
        <v>0</v>
      </c>
      <c r="BQ117" s="20">
        <v>0</v>
      </c>
      <c r="BR117" s="20">
        <v>4</v>
      </c>
      <c r="BS117" s="20">
        <v>1</v>
      </c>
      <c r="BT117" s="20">
        <v>0</v>
      </c>
      <c r="BU117" s="20">
        <v>1</v>
      </c>
      <c r="BV117" s="20">
        <v>6056</v>
      </c>
      <c r="BW117" s="20">
        <v>8356</v>
      </c>
      <c r="BX117" s="20">
        <v>7323</v>
      </c>
      <c r="BY117" s="20">
        <v>8037</v>
      </c>
      <c r="BZ117" s="20">
        <v>6506</v>
      </c>
      <c r="CA117" s="20">
        <v>12015</v>
      </c>
      <c r="CB117" s="20">
        <v>5476</v>
      </c>
      <c r="CC117" s="20">
        <v>8606</v>
      </c>
      <c r="CD117" s="20">
        <v>7669</v>
      </c>
      <c r="CE117" s="20">
        <v>8060</v>
      </c>
      <c r="CF117" s="20">
        <v>6274</v>
      </c>
      <c r="CG117" s="20">
        <v>9412</v>
      </c>
      <c r="CH117" s="21">
        <v>0</v>
      </c>
      <c r="CI117" s="21">
        <v>1</v>
      </c>
      <c r="CJ117" s="21">
        <v>11</v>
      </c>
      <c r="CK117" s="21">
        <v>5</v>
      </c>
      <c r="CL117" s="21">
        <v>2</v>
      </c>
      <c r="CM117" s="21">
        <v>3</v>
      </c>
      <c r="CN117" s="21">
        <v>1</v>
      </c>
      <c r="CO117" s="21">
        <v>17</v>
      </c>
      <c r="CP117" s="21">
        <v>6</v>
      </c>
      <c r="CQ117" s="21">
        <v>0</v>
      </c>
      <c r="CR117" s="21">
        <v>11532</v>
      </c>
      <c r="CS117" s="21">
        <v>16962</v>
      </c>
      <c r="CT117" s="21">
        <v>14992</v>
      </c>
      <c r="CU117" s="21">
        <v>16097</v>
      </c>
      <c r="CV117" s="21">
        <v>12780</v>
      </c>
      <c r="CW117" s="21">
        <v>21427</v>
      </c>
      <c r="CX117" s="21">
        <v>48293</v>
      </c>
      <c r="CY117" s="21">
        <v>45497</v>
      </c>
      <c r="CZ117" s="19">
        <v>299</v>
      </c>
      <c r="DA117" t="s">
        <v>8277</v>
      </c>
      <c r="DB117" t="s">
        <v>8481</v>
      </c>
      <c r="DD117">
        <v>3.7365100995670049</v>
      </c>
      <c r="DE117">
        <v>1.2424160851469157</v>
      </c>
      <c r="DF117">
        <v>-2.4940940144200892</v>
      </c>
    </row>
    <row r="118" spans="1:110" x14ac:dyDescent="0.25">
      <c r="A118" t="s">
        <v>1187</v>
      </c>
      <c r="B118" t="s">
        <v>3141</v>
      </c>
      <c r="C118" t="s">
        <v>1083</v>
      </c>
      <c r="D118" t="s">
        <v>278</v>
      </c>
      <c r="E118" s="17">
        <v>100862</v>
      </c>
      <c r="F118" s="17">
        <v>101174</v>
      </c>
      <c r="G118" s="17">
        <v>101697</v>
      </c>
      <c r="H118" s="17">
        <v>103002</v>
      </c>
      <c r="I118" s="17">
        <v>103880</v>
      </c>
      <c r="J118" s="17">
        <v>104589</v>
      </c>
      <c r="K118" s="17">
        <v>105825</v>
      </c>
      <c r="L118" s="17">
        <v>106708</v>
      </c>
      <c r="M118" s="17">
        <v>108000</v>
      </c>
      <c r="N118" s="17">
        <v>108780</v>
      </c>
      <c r="O118" s="17">
        <v>109567</v>
      </c>
      <c r="P118" s="17">
        <v>110286</v>
      </c>
      <c r="Q118" s="17">
        <v>110803</v>
      </c>
      <c r="R118" s="17">
        <v>111697</v>
      </c>
      <c r="S118" s="17">
        <v>112258</v>
      </c>
      <c r="T118" s="17">
        <v>113295</v>
      </c>
      <c r="U118" s="18">
        <v>46</v>
      </c>
      <c r="V118" s="18">
        <v>57</v>
      </c>
      <c r="W118" s="18">
        <v>40</v>
      </c>
      <c r="X118" s="18">
        <v>76</v>
      </c>
      <c r="Y118" s="18">
        <v>102</v>
      </c>
      <c r="Z118" s="18">
        <v>106</v>
      </c>
      <c r="AA118" s="18">
        <v>187</v>
      </c>
      <c r="AB118" s="18">
        <v>161</v>
      </c>
      <c r="AC118" s="18">
        <v>154</v>
      </c>
      <c r="AD118" s="18">
        <v>178</v>
      </c>
      <c r="AE118" s="18">
        <v>135</v>
      </c>
      <c r="AF118" s="18">
        <v>112</v>
      </c>
      <c r="AG118" s="18">
        <v>74</v>
      </c>
      <c r="AH118" s="18">
        <v>55</v>
      </c>
      <c r="AI118" s="18">
        <v>37</v>
      </c>
      <c r="AJ118" s="18">
        <v>32</v>
      </c>
      <c r="AK118" s="23">
        <v>4.5606868791021391</v>
      </c>
      <c r="AL118" s="23">
        <v>5.6338585011959594</v>
      </c>
      <c r="AM118" s="23">
        <v>3.9332527016529495</v>
      </c>
      <c r="AN118" s="23">
        <v>7.3784975049028176</v>
      </c>
      <c r="AO118" s="23">
        <v>9.8190219484020016</v>
      </c>
      <c r="AP118" s="23">
        <v>10.13490902484965</v>
      </c>
      <c r="AQ118" s="23">
        <v>17.670682730923694</v>
      </c>
      <c r="AR118" s="23">
        <v>15.087903437418001</v>
      </c>
      <c r="AS118" s="23">
        <v>14.25925925925926</v>
      </c>
      <c r="AT118" s="23">
        <v>16.363302077587793</v>
      </c>
      <c r="AU118" s="23">
        <v>12.321228107003019</v>
      </c>
      <c r="AV118" s="23">
        <v>10.155414105144805</v>
      </c>
      <c r="AW118" s="23">
        <v>6.6785195346696389</v>
      </c>
      <c r="AX118" s="23">
        <v>4.9240355604895383</v>
      </c>
      <c r="AY118" s="23">
        <v>3.2959789057350029</v>
      </c>
      <c r="AZ118" s="23">
        <v>2.8244847521955951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0</v>
      </c>
      <c r="BJ118" s="20">
        <v>3</v>
      </c>
      <c r="BK118" s="20">
        <v>5</v>
      </c>
      <c r="BL118" s="20">
        <v>5</v>
      </c>
      <c r="BM118" s="20">
        <v>8</v>
      </c>
      <c r="BN118" s="20">
        <v>1</v>
      </c>
      <c r="BO118" s="20">
        <v>0</v>
      </c>
      <c r="BP118" s="20">
        <v>1</v>
      </c>
      <c r="BQ118" s="20">
        <v>3</v>
      </c>
      <c r="BR118" s="20">
        <v>3</v>
      </c>
      <c r="BS118" s="20">
        <v>1</v>
      </c>
      <c r="BT118" s="20">
        <v>2</v>
      </c>
      <c r="BU118" s="20">
        <v>0</v>
      </c>
      <c r="BV118" s="20">
        <v>4832</v>
      </c>
      <c r="BW118" s="20">
        <v>9529</v>
      </c>
      <c r="BX118" s="20">
        <v>10186</v>
      </c>
      <c r="BY118" s="20">
        <v>11020</v>
      </c>
      <c r="BZ118" s="20">
        <v>8385</v>
      </c>
      <c r="CA118" s="20">
        <v>13599</v>
      </c>
      <c r="CB118" s="20">
        <v>5356</v>
      </c>
      <c r="CC118" s="20">
        <v>9819</v>
      </c>
      <c r="CD118" s="20">
        <v>9769</v>
      </c>
      <c r="CE118" s="20">
        <v>10937</v>
      </c>
      <c r="CF118" s="20">
        <v>8274</v>
      </c>
      <c r="CG118" s="20">
        <v>11589</v>
      </c>
      <c r="CH118" s="21">
        <v>1</v>
      </c>
      <c r="CI118" s="21">
        <v>6</v>
      </c>
      <c r="CJ118" s="21">
        <v>8</v>
      </c>
      <c r="CK118" s="21">
        <v>6</v>
      </c>
      <c r="CL118" s="21">
        <v>10</v>
      </c>
      <c r="CM118" s="21">
        <v>1</v>
      </c>
      <c r="CN118" s="21">
        <v>0</v>
      </c>
      <c r="CO118" s="21">
        <v>22</v>
      </c>
      <c r="CP118" s="21">
        <v>10</v>
      </c>
      <c r="CQ118" s="21">
        <v>0</v>
      </c>
      <c r="CR118" s="21">
        <v>10188</v>
      </c>
      <c r="CS118" s="21">
        <v>19348</v>
      </c>
      <c r="CT118" s="21">
        <v>19955</v>
      </c>
      <c r="CU118" s="21">
        <v>21957</v>
      </c>
      <c r="CV118" s="21">
        <v>16659</v>
      </c>
      <c r="CW118" s="21">
        <v>25188</v>
      </c>
      <c r="CX118" s="21">
        <v>57551</v>
      </c>
      <c r="CY118" s="21">
        <v>55744</v>
      </c>
      <c r="CZ118" s="19">
        <v>245</v>
      </c>
      <c r="DA118" t="s">
        <v>8223</v>
      </c>
      <c r="DB118" t="s">
        <v>9</v>
      </c>
      <c r="DD118">
        <v>3.9466130884041335</v>
      </c>
      <c r="DE118">
        <v>1.7375892686486769</v>
      </c>
      <c r="DF118">
        <v>-2.2090238197554566</v>
      </c>
    </row>
    <row r="119" spans="1:110" x14ac:dyDescent="0.25">
      <c r="A119" t="s">
        <v>551</v>
      </c>
      <c r="B119" t="s">
        <v>2970</v>
      </c>
      <c r="C119" t="s">
        <v>58</v>
      </c>
      <c r="D119" t="s">
        <v>199</v>
      </c>
      <c r="E119" s="17">
        <v>274179</v>
      </c>
      <c r="F119" s="17">
        <v>274931</v>
      </c>
      <c r="G119" s="17">
        <v>276339</v>
      </c>
      <c r="H119" s="17">
        <v>278599</v>
      </c>
      <c r="I119" s="17">
        <v>280407</v>
      </c>
      <c r="J119" s="17">
        <v>282858</v>
      </c>
      <c r="K119" s="17">
        <v>285189</v>
      </c>
      <c r="L119" s="17">
        <v>288158</v>
      </c>
      <c r="M119" s="17">
        <v>290549</v>
      </c>
      <c r="N119" s="17">
        <v>292035</v>
      </c>
      <c r="O119" s="17">
        <v>293730</v>
      </c>
      <c r="P119" s="17">
        <v>295835</v>
      </c>
      <c r="Q119" s="17">
        <v>297148</v>
      </c>
      <c r="R119" s="17">
        <v>297777</v>
      </c>
      <c r="S119" s="17">
        <v>299112</v>
      </c>
      <c r="T119" s="17">
        <v>300407</v>
      </c>
      <c r="U119" s="18">
        <v>101</v>
      </c>
      <c r="V119" s="18">
        <v>118</v>
      </c>
      <c r="W119" s="18">
        <v>113</v>
      </c>
      <c r="X119" s="18">
        <v>123</v>
      </c>
      <c r="Y119" s="18">
        <v>153</v>
      </c>
      <c r="Z119" s="18">
        <v>210</v>
      </c>
      <c r="AA119" s="18">
        <v>332</v>
      </c>
      <c r="AB119" s="18">
        <v>378</v>
      </c>
      <c r="AC119" s="18">
        <v>427</v>
      </c>
      <c r="AD119" s="18">
        <v>482</v>
      </c>
      <c r="AE119" s="18">
        <v>416</v>
      </c>
      <c r="AF119" s="18">
        <v>266</v>
      </c>
      <c r="AG119" s="18">
        <v>255</v>
      </c>
      <c r="AH119" s="18">
        <v>198</v>
      </c>
      <c r="AI119" s="18">
        <v>147</v>
      </c>
      <c r="AJ119" s="18">
        <v>103</v>
      </c>
      <c r="AK119" s="23">
        <v>3.683724865872295</v>
      </c>
      <c r="AL119" s="23">
        <v>4.2919859892118382</v>
      </c>
      <c r="AM119" s="23">
        <v>4.0891803183770659</v>
      </c>
      <c r="AN119" s="23">
        <v>4.4149476487711725</v>
      </c>
      <c r="AO119" s="23">
        <v>5.4563545132610818</v>
      </c>
      <c r="AP119" s="23">
        <v>7.4242199266062832</v>
      </c>
      <c r="AQ119" s="23">
        <v>11.641402718898695</v>
      </c>
      <c r="AR119" s="23">
        <v>13.11780342728642</v>
      </c>
      <c r="AS119" s="23">
        <v>14.696316284000289</v>
      </c>
      <c r="AT119" s="23">
        <v>16.504870991490744</v>
      </c>
      <c r="AU119" s="23">
        <v>14.162666394307699</v>
      </c>
      <c r="AV119" s="23">
        <v>8.9914986394442842</v>
      </c>
      <c r="AW119" s="23">
        <v>8.5815822418458136</v>
      </c>
      <c r="AX119" s="23">
        <v>6.6492710988424228</v>
      </c>
      <c r="AY119" s="23">
        <v>4.9145470592955149</v>
      </c>
      <c r="AZ119" s="23">
        <v>3.4286817550856008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2</v>
      </c>
      <c r="BI119" s="20">
        <v>0</v>
      </c>
      <c r="BJ119" s="20">
        <v>6</v>
      </c>
      <c r="BK119" s="20">
        <v>16</v>
      </c>
      <c r="BL119" s="20">
        <v>21</v>
      </c>
      <c r="BM119" s="20">
        <v>13</v>
      </c>
      <c r="BN119" s="20">
        <v>3</v>
      </c>
      <c r="BO119" s="20">
        <v>2</v>
      </c>
      <c r="BP119" s="20">
        <v>1</v>
      </c>
      <c r="BQ119" s="20">
        <v>15</v>
      </c>
      <c r="BR119" s="20">
        <v>10</v>
      </c>
      <c r="BS119" s="20">
        <v>7</v>
      </c>
      <c r="BT119" s="20">
        <v>6</v>
      </c>
      <c r="BU119" s="20">
        <v>1</v>
      </c>
      <c r="BV119" s="20">
        <v>12728</v>
      </c>
      <c r="BW119" s="20">
        <v>19480</v>
      </c>
      <c r="BX119" s="20">
        <v>23867</v>
      </c>
      <c r="BY119" s="20">
        <v>30118</v>
      </c>
      <c r="BZ119" s="20">
        <v>24219</v>
      </c>
      <c r="CA119" s="20">
        <v>44625</v>
      </c>
      <c r="CB119" s="20">
        <v>13738</v>
      </c>
      <c r="CC119" s="20">
        <v>18827</v>
      </c>
      <c r="CD119" s="20">
        <v>22696</v>
      </c>
      <c r="CE119" s="20">
        <v>28743</v>
      </c>
      <c r="CF119" s="20">
        <v>23751</v>
      </c>
      <c r="CG119" s="20">
        <v>37615</v>
      </c>
      <c r="CH119" s="21">
        <v>1</v>
      </c>
      <c r="CI119" s="21">
        <v>21</v>
      </c>
      <c r="CJ119" s="21">
        <v>26</v>
      </c>
      <c r="CK119" s="21">
        <v>28</v>
      </c>
      <c r="CL119" s="21">
        <v>19</v>
      </c>
      <c r="CM119" s="21">
        <v>4</v>
      </c>
      <c r="CN119" s="21">
        <v>4</v>
      </c>
      <c r="CO119" s="21">
        <v>61</v>
      </c>
      <c r="CP119" s="21">
        <v>42</v>
      </c>
      <c r="CQ119" s="21">
        <v>0</v>
      </c>
      <c r="CR119" s="21">
        <v>26466</v>
      </c>
      <c r="CS119" s="21">
        <v>38307</v>
      </c>
      <c r="CT119" s="21">
        <v>46563</v>
      </c>
      <c r="CU119" s="21">
        <v>58861</v>
      </c>
      <c r="CV119" s="21">
        <v>47970</v>
      </c>
      <c r="CW119" s="21">
        <v>82240</v>
      </c>
      <c r="CX119" s="21">
        <v>155037</v>
      </c>
      <c r="CY119" s="21">
        <v>145370</v>
      </c>
      <c r="CZ119" s="19">
        <v>161</v>
      </c>
      <c r="DA119" t="s">
        <v>8139</v>
      </c>
      <c r="DB119" t="s">
        <v>9</v>
      </c>
      <c r="DD119">
        <v>4.1961890348765216</v>
      </c>
      <c r="DE119">
        <v>2.7090307474989839</v>
      </c>
      <c r="DF119">
        <v>-1.4871582873775377</v>
      </c>
    </row>
    <row r="120" spans="1:110" x14ac:dyDescent="0.25">
      <c r="A120" t="s">
        <v>541</v>
      </c>
      <c r="B120" t="s">
        <v>2971</v>
      </c>
      <c r="C120" t="s">
        <v>58</v>
      </c>
      <c r="D120" t="s">
        <v>199</v>
      </c>
      <c r="E120" s="17">
        <v>248913</v>
      </c>
      <c r="F120" s="17">
        <v>249920</v>
      </c>
      <c r="G120" s="17">
        <v>251152</v>
      </c>
      <c r="H120" s="17">
        <v>253465</v>
      </c>
      <c r="I120" s="17">
        <v>255069</v>
      </c>
      <c r="J120" s="17">
        <v>257105</v>
      </c>
      <c r="K120" s="17">
        <v>258977</v>
      </c>
      <c r="L120" s="17">
        <v>260639</v>
      </c>
      <c r="M120" s="17">
        <v>261191</v>
      </c>
      <c r="N120" s="17">
        <v>261902</v>
      </c>
      <c r="O120" s="17">
        <v>263061</v>
      </c>
      <c r="P120" s="17">
        <v>263640</v>
      </c>
      <c r="Q120" s="17">
        <v>264148</v>
      </c>
      <c r="R120" s="17">
        <v>264903</v>
      </c>
      <c r="S120" s="17">
        <v>266053</v>
      </c>
      <c r="T120" s="17">
        <v>267687</v>
      </c>
      <c r="U120" s="18">
        <v>94</v>
      </c>
      <c r="V120" s="18">
        <v>87</v>
      </c>
      <c r="W120" s="18">
        <v>96</v>
      </c>
      <c r="X120" s="18">
        <v>112</v>
      </c>
      <c r="Y120" s="18">
        <v>160</v>
      </c>
      <c r="Z120" s="18">
        <v>211</v>
      </c>
      <c r="AA120" s="18">
        <v>330</v>
      </c>
      <c r="AB120" s="18">
        <v>311</v>
      </c>
      <c r="AC120" s="18">
        <v>369</v>
      </c>
      <c r="AD120" s="18">
        <v>406</v>
      </c>
      <c r="AE120" s="18">
        <v>323</v>
      </c>
      <c r="AF120" s="18">
        <v>266</v>
      </c>
      <c r="AG120" s="18">
        <v>237</v>
      </c>
      <c r="AH120" s="18">
        <v>169</v>
      </c>
      <c r="AI120" s="18">
        <v>149</v>
      </c>
      <c r="AJ120" s="18">
        <v>140</v>
      </c>
      <c r="AK120" s="23">
        <v>3.7764198736104584</v>
      </c>
      <c r="AL120" s="23">
        <v>3.4811139564660691</v>
      </c>
      <c r="AM120" s="23">
        <v>3.8223864432694143</v>
      </c>
      <c r="AN120" s="23">
        <v>4.4187560412680247</v>
      </c>
      <c r="AO120" s="23">
        <v>6.2728124546691291</v>
      </c>
      <c r="AP120" s="23">
        <v>8.2067637735555508</v>
      </c>
      <c r="AQ120" s="23">
        <v>12.742444309726347</v>
      </c>
      <c r="AR120" s="23">
        <v>11.932212754039112</v>
      </c>
      <c r="AS120" s="23">
        <v>14.127592451501009</v>
      </c>
      <c r="AT120" s="23">
        <v>15.501981657261112</v>
      </c>
      <c r="AU120" s="23">
        <v>12.278520951414311</v>
      </c>
      <c r="AV120" s="23">
        <v>10.089516006675771</v>
      </c>
      <c r="AW120" s="23">
        <v>8.9722428335630031</v>
      </c>
      <c r="AX120" s="23">
        <v>6.3796936992031048</v>
      </c>
      <c r="AY120" s="23">
        <v>5.6003878926379329</v>
      </c>
      <c r="AZ120" s="23">
        <v>5.2299887555241753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3</v>
      </c>
      <c r="BI120" s="20">
        <v>2</v>
      </c>
      <c r="BJ120" s="20">
        <v>17</v>
      </c>
      <c r="BK120" s="20">
        <v>21</v>
      </c>
      <c r="BL120" s="20">
        <v>17</v>
      </c>
      <c r="BM120" s="20">
        <v>14</v>
      </c>
      <c r="BN120" s="20">
        <v>6</v>
      </c>
      <c r="BO120" s="20">
        <v>1</v>
      </c>
      <c r="BP120" s="20">
        <v>2</v>
      </c>
      <c r="BQ120" s="20">
        <v>16</v>
      </c>
      <c r="BR120" s="20">
        <v>14</v>
      </c>
      <c r="BS120" s="20">
        <v>21</v>
      </c>
      <c r="BT120" s="20">
        <v>6</v>
      </c>
      <c r="BU120" s="20">
        <v>0</v>
      </c>
      <c r="BV120" s="20">
        <v>14085</v>
      </c>
      <c r="BW120" s="20">
        <v>19139</v>
      </c>
      <c r="BX120" s="20">
        <v>20961</v>
      </c>
      <c r="BY120" s="20">
        <v>25843</v>
      </c>
      <c r="BZ120" s="20">
        <v>21484</v>
      </c>
      <c r="CA120" s="20">
        <v>37388</v>
      </c>
      <c r="CB120" s="20">
        <v>14023</v>
      </c>
      <c r="CC120" s="20">
        <v>18298</v>
      </c>
      <c r="CD120" s="20">
        <v>19707</v>
      </c>
      <c r="CE120" s="20">
        <v>24534</v>
      </c>
      <c r="CF120" s="20">
        <v>20707</v>
      </c>
      <c r="CG120" s="20">
        <v>31518</v>
      </c>
      <c r="CH120" s="21">
        <v>4</v>
      </c>
      <c r="CI120" s="21">
        <v>33</v>
      </c>
      <c r="CJ120" s="21">
        <v>35</v>
      </c>
      <c r="CK120" s="21">
        <v>38</v>
      </c>
      <c r="CL120" s="21">
        <v>20</v>
      </c>
      <c r="CM120" s="21">
        <v>6</v>
      </c>
      <c r="CN120" s="21">
        <v>4</v>
      </c>
      <c r="CO120" s="21">
        <v>80</v>
      </c>
      <c r="CP120" s="21">
        <v>60</v>
      </c>
      <c r="CQ120" s="21">
        <v>0</v>
      </c>
      <c r="CR120" s="21">
        <v>28108</v>
      </c>
      <c r="CS120" s="21">
        <v>37437</v>
      </c>
      <c r="CT120" s="21">
        <v>40668</v>
      </c>
      <c r="CU120" s="21">
        <v>50377</v>
      </c>
      <c r="CV120" s="21">
        <v>42191</v>
      </c>
      <c r="CW120" s="21">
        <v>68906</v>
      </c>
      <c r="CX120" s="21">
        <v>138900</v>
      </c>
      <c r="CY120" s="21">
        <v>128787</v>
      </c>
      <c r="CZ120" s="19">
        <v>26</v>
      </c>
      <c r="DA120" t="s">
        <v>1347</v>
      </c>
      <c r="DB120" t="s">
        <v>8480</v>
      </c>
      <c r="DD120">
        <v>6.2118070923307478</v>
      </c>
      <c r="DE120">
        <v>4.319654427645788</v>
      </c>
      <c r="DF120">
        <v>-1.8921526646849598</v>
      </c>
    </row>
    <row r="121" spans="1:110" x14ac:dyDescent="0.25">
      <c r="A121" t="s">
        <v>2187</v>
      </c>
      <c r="B121" t="s">
        <v>3000</v>
      </c>
      <c r="C121" t="s">
        <v>754</v>
      </c>
      <c r="D121" t="s">
        <v>150</v>
      </c>
      <c r="E121" s="17">
        <v>77460</v>
      </c>
      <c r="F121" s="17">
        <v>77454</v>
      </c>
      <c r="G121" s="17">
        <v>77925</v>
      </c>
      <c r="H121" s="17">
        <v>78505</v>
      </c>
      <c r="I121" s="17">
        <v>79047</v>
      </c>
      <c r="J121" s="17">
        <v>79810</v>
      </c>
      <c r="K121" s="17">
        <v>80350</v>
      </c>
      <c r="L121" s="17">
        <v>80802</v>
      </c>
      <c r="M121" s="17">
        <v>81423</v>
      </c>
      <c r="N121" s="17">
        <v>81979</v>
      </c>
      <c r="O121" s="17">
        <v>82462</v>
      </c>
      <c r="P121" s="17">
        <v>82909</v>
      </c>
      <c r="Q121" s="17">
        <v>83168</v>
      </c>
      <c r="R121" s="17">
        <v>83615</v>
      </c>
      <c r="S121" s="17">
        <v>83977</v>
      </c>
      <c r="T121" s="17">
        <v>84301</v>
      </c>
      <c r="U121" s="18">
        <v>68</v>
      </c>
      <c r="V121" s="18">
        <v>49</v>
      </c>
      <c r="W121" s="18">
        <v>63</v>
      </c>
      <c r="X121" s="18">
        <v>77</v>
      </c>
      <c r="Y121" s="18">
        <v>84</v>
      </c>
      <c r="Z121" s="18">
        <v>83</v>
      </c>
      <c r="AA121" s="18">
        <v>149</v>
      </c>
      <c r="AB121" s="18">
        <v>123</v>
      </c>
      <c r="AC121" s="18">
        <v>156</v>
      </c>
      <c r="AD121" s="18">
        <v>175</v>
      </c>
      <c r="AE121" s="18">
        <v>144</v>
      </c>
      <c r="AF121" s="18">
        <v>94</v>
      </c>
      <c r="AG121" s="18">
        <v>61</v>
      </c>
      <c r="AH121" s="18">
        <v>66</v>
      </c>
      <c r="AI121" s="18">
        <v>37</v>
      </c>
      <c r="AJ121" s="18">
        <v>23</v>
      </c>
      <c r="AK121" s="23">
        <v>8.7787245029692755</v>
      </c>
      <c r="AL121" s="23">
        <v>6.3263356314715828</v>
      </c>
      <c r="AM121" s="23">
        <v>8.0846968238691055</v>
      </c>
      <c r="AN121" s="23">
        <v>9.8082924654480603</v>
      </c>
      <c r="AO121" s="23">
        <v>10.6265892443736</v>
      </c>
      <c r="AP121" s="23">
        <v>10.399699285803784</v>
      </c>
      <c r="AQ121" s="23">
        <v>18.543870566272556</v>
      </c>
      <c r="AR121" s="23">
        <v>15.222395485260266</v>
      </c>
      <c r="AS121" s="23">
        <v>19.159205629858885</v>
      </c>
      <c r="AT121" s="23">
        <v>21.346930311421218</v>
      </c>
      <c r="AU121" s="23">
        <v>17.462588828793869</v>
      </c>
      <c r="AV121" s="23">
        <v>11.337731729969002</v>
      </c>
      <c r="AW121" s="23">
        <v>7.3345517506733362</v>
      </c>
      <c r="AX121" s="23">
        <v>7.8933205764515941</v>
      </c>
      <c r="AY121" s="23">
        <v>4.4059683008442789</v>
      </c>
      <c r="AZ121" s="23">
        <v>2.7283187625295073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0</v>
      </c>
      <c r="BJ121" s="20">
        <v>0</v>
      </c>
      <c r="BK121" s="20">
        <v>6</v>
      </c>
      <c r="BL121" s="20">
        <v>1</v>
      </c>
      <c r="BM121" s="20">
        <v>5</v>
      </c>
      <c r="BN121" s="20">
        <v>0</v>
      </c>
      <c r="BO121" s="20">
        <v>0</v>
      </c>
      <c r="BP121" s="20">
        <v>0</v>
      </c>
      <c r="BQ121" s="20">
        <v>4</v>
      </c>
      <c r="BR121" s="20">
        <v>3</v>
      </c>
      <c r="BS121" s="20">
        <v>3</v>
      </c>
      <c r="BT121" s="20">
        <v>1</v>
      </c>
      <c r="BU121" s="20">
        <v>0</v>
      </c>
      <c r="BV121" s="20">
        <v>4271</v>
      </c>
      <c r="BW121" s="20">
        <v>6160</v>
      </c>
      <c r="BX121" s="20">
        <v>6631</v>
      </c>
      <c r="BY121" s="20">
        <v>7967</v>
      </c>
      <c r="BZ121" s="20">
        <v>6563</v>
      </c>
      <c r="CA121" s="20">
        <v>11690</v>
      </c>
      <c r="CB121" s="20">
        <v>4375</v>
      </c>
      <c r="CC121" s="20">
        <v>6220</v>
      </c>
      <c r="CD121" s="20">
        <v>6352</v>
      </c>
      <c r="CE121" s="20">
        <v>7888</v>
      </c>
      <c r="CF121" s="20">
        <v>6689</v>
      </c>
      <c r="CG121" s="20">
        <v>9495</v>
      </c>
      <c r="CH121" s="21">
        <v>0</v>
      </c>
      <c r="CI121" s="21">
        <v>4</v>
      </c>
      <c r="CJ121" s="21">
        <v>9</v>
      </c>
      <c r="CK121" s="21">
        <v>4</v>
      </c>
      <c r="CL121" s="21">
        <v>6</v>
      </c>
      <c r="CM121" s="21">
        <v>0</v>
      </c>
      <c r="CN121" s="21">
        <v>0</v>
      </c>
      <c r="CO121" s="21">
        <v>12</v>
      </c>
      <c r="CP121" s="21">
        <v>11</v>
      </c>
      <c r="CQ121" s="21">
        <v>0</v>
      </c>
      <c r="CR121" s="21">
        <v>8646</v>
      </c>
      <c r="CS121" s="21">
        <v>12380</v>
      </c>
      <c r="CT121" s="21">
        <v>12983</v>
      </c>
      <c r="CU121" s="21">
        <v>15855</v>
      </c>
      <c r="CV121" s="21">
        <v>13252</v>
      </c>
      <c r="CW121" s="21">
        <v>21185</v>
      </c>
      <c r="CX121" s="21">
        <v>43282</v>
      </c>
      <c r="CY121" s="21">
        <v>41019</v>
      </c>
      <c r="CZ121" s="19">
        <v>262</v>
      </c>
      <c r="DA121" t="s">
        <v>8240</v>
      </c>
      <c r="DB121" t="s">
        <v>8481</v>
      </c>
      <c r="DD121">
        <v>2.9254735610326925</v>
      </c>
      <c r="DE121">
        <v>2.5414722055357886</v>
      </c>
      <c r="DF121">
        <v>-0.38400135549690395</v>
      </c>
    </row>
    <row r="122" spans="1:110" x14ac:dyDescent="0.25">
      <c r="A122" t="s">
        <v>322</v>
      </c>
      <c r="B122" t="s">
        <v>3191</v>
      </c>
      <c r="C122" t="s">
        <v>307</v>
      </c>
      <c r="D122" t="s">
        <v>278</v>
      </c>
      <c r="E122" s="17">
        <v>84781</v>
      </c>
      <c r="F122" s="17">
        <v>85176</v>
      </c>
      <c r="G122" s="17">
        <v>85797</v>
      </c>
      <c r="H122" s="17">
        <v>86396</v>
      </c>
      <c r="I122" s="17">
        <v>86958</v>
      </c>
      <c r="J122" s="17">
        <v>87524</v>
      </c>
      <c r="K122" s="17">
        <v>88484</v>
      </c>
      <c r="L122" s="17">
        <v>89272</v>
      </c>
      <c r="M122" s="17">
        <v>90476</v>
      </c>
      <c r="N122" s="17">
        <v>91313</v>
      </c>
      <c r="O122" s="17">
        <v>92297</v>
      </c>
      <c r="P122" s="17">
        <v>92980</v>
      </c>
      <c r="Q122" s="17">
        <v>93366</v>
      </c>
      <c r="R122" s="17">
        <v>93985</v>
      </c>
      <c r="S122" s="17">
        <v>94156</v>
      </c>
      <c r="T122" s="17">
        <v>95354</v>
      </c>
      <c r="U122" s="18">
        <v>39</v>
      </c>
      <c r="V122" s="18">
        <v>45</v>
      </c>
      <c r="W122" s="18">
        <v>46</v>
      </c>
      <c r="X122" s="18">
        <v>80</v>
      </c>
      <c r="Y122" s="18">
        <v>98</v>
      </c>
      <c r="Z122" s="18">
        <v>108</v>
      </c>
      <c r="AA122" s="18">
        <v>107</v>
      </c>
      <c r="AB122" s="18">
        <v>155</v>
      </c>
      <c r="AC122" s="18">
        <v>118</v>
      </c>
      <c r="AD122" s="18">
        <v>147</v>
      </c>
      <c r="AE122" s="18">
        <v>98</v>
      </c>
      <c r="AF122" s="18">
        <v>57</v>
      </c>
      <c r="AG122" s="18">
        <v>57</v>
      </c>
      <c r="AH122" s="18">
        <v>42</v>
      </c>
      <c r="AI122" s="18">
        <v>35</v>
      </c>
      <c r="AJ122" s="18">
        <v>53</v>
      </c>
      <c r="AK122" s="23">
        <v>4.6000872837074347</v>
      </c>
      <c r="AL122" s="23">
        <v>5.2831783601014379</v>
      </c>
      <c r="AM122" s="23">
        <v>5.3614928260894903</v>
      </c>
      <c r="AN122" s="23">
        <v>9.2596879485161345</v>
      </c>
      <c r="AO122" s="23">
        <v>11.269808413256976</v>
      </c>
      <c r="AP122" s="23">
        <v>12.339472601800649</v>
      </c>
      <c r="AQ122" s="23">
        <v>12.092581709687627</v>
      </c>
      <c r="AR122" s="23">
        <v>17.362666905636708</v>
      </c>
      <c r="AS122" s="23">
        <v>13.042132720279412</v>
      </c>
      <c r="AT122" s="23">
        <v>16.098474477894712</v>
      </c>
      <c r="AU122" s="23">
        <v>10.617896573019706</v>
      </c>
      <c r="AV122" s="23">
        <v>6.1303506130350618</v>
      </c>
      <c r="AW122" s="23">
        <v>6.1050061050061046</v>
      </c>
      <c r="AX122" s="23">
        <v>4.4687982124807153</v>
      </c>
      <c r="AY122" s="23">
        <v>3.7172352266451423</v>
      </c>
      <c r="AZ122" s="23">
        <v>5.5582356272416469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20">
        <v>0</v>
      </c>
      <c r="BJ122" s="20">
        <v>4</v>
      </c>
      <c r="BK122" s="20">
        <v>11</v>
      </c>
      <c r="BL122" s="20">
        <v>7</v>
      </c>
      <c r="BM122" s="20">
        <v>3</v>
      </c>
      <c r="BN122" s="20">
        <v>6</v>
      </c>
      <c r="BO122" s="20">
        <v>0</v>
      </c>
      <c r="BP122" s="20">
        <v>0</v>
      </c>
      <c r="BQ122" s="20">
        <v>3</v>
      </c>
      <c r="BR122" s="20">
        <v>8</v>
      </c>
      <c r="BS122" s="20">
        <v>8</v>
      </c>
      <c r="BT122" s="20">
        <v>3</v>
      </c>
      <c r="BU122" s="20">
        <v>0</v>
      </c>
      <c r="BV122" s="20">
        <v>4543</v>
      </c>
      <c r="BW122" s="20">
        <v>5098</v>
      </c>
      <c r="BX122" s="20">
        <v>6597</v>
      </c>
      <c r="BY122" s="20">
        <v>8629</v>
      </c>
      <c r="BZ122" s="20">
        <v>8168</v>
      </c>
      <c r="CA122" s="20">
        <v>17297</v>
      </c>
      <c r="CB122" s="20">
        <v>4891</v>
      </c>
      <c r="CC122" s="20">
        <v>5114</v>
      </c>
      <c r="CD122" s="20">
        <v>5705</v>
      </c>
      <c r="CE122" s="20">
        <v>8017</v>
      </c>
      <c r="CF122" s="20">
        <v>7523</v>
      </c>
      <c r="CG122" s="20">
        <v>13772</v>
      </c>
      <c r="CH122" s="21">
        <v>0</v>
      </c>
      <c r="CI122" s="21">
        <v>7</v>
      </c>
      <c r="CJ122" s="21">
        <v>19</v>
      </c>
      <c r="CK122" s="21">
        <v>15</v>
      </c>
      <c r="CL122" s="21">
        <v>6</v>
      </c>
      <c r="CM122" s="21">
        <v>6</v>
      </c>
      <c r="CN122" s="21">
        <v>0</v>
      </c>
      <c r="CO122" s="21">
        <v>31</v>
      </c>
      <c r="CP122" s="21">
        <v>22</v>
      </c>
      <c r="CQ122" s="21">
        <v>0</v>
      </c>
      <c r="CR122" s="21">
        <v>9434</v>
      </c>
      <c r="CS122" s="21">
        <v>10212</v>
      </c>
      <c r="CT122" s="21">
        <v>12302</v>
      </c>
      <c r="CU122" s="21">
        <v>16646</v>
      </c>
      <c r="CV122" s="21">
        <v>15691</v>
      </c>
      <c r="CW122" s="21">
        <v>31069</v>
      </c>
      <c r="CX122" s="21">
        <v>50332</v>
      </c>
      <c r="CY122" s="21">
        <v>45022</v>
      </c>
      <c r="CZ122" s="19">
        <v>16</v>
      </c>
      <c r="DA122" t="s">
        <v>1335</v>
      </c>
      <c r="DB122" t="s">
        <v>8480</v>
      </c>
      <c r="DD122">
        <v>6.8855226333792361</v>
      </c>
      <c r="DE122">
        <v>4.3709767146149572</v>
      </c>
      <c r="DF122">
        <v>-2.5145459187642789</v>
      </c>
    </row>
    <row r="123" spans="1:110" x14ac:dyDescent="0.25">
      <c r="A123" t="s">
        <v>1174</v>
      </c>
      <c r="B123" t="s">
        <v>2981</v>
      </c>
      <c r="C123" t="s">
        <v>1173</v>
      </c>
      <c r="D123" t="s">
        <v>278</v>
      </c>
      <c r="E123" s="17">
        <v>69100</v>
      </c>
      <c r="F123" s="17">
        <v>68786</v>
      </c>
      <c r="G123" s="17">
        <v>68555</v>
      </c>
      <c r="H123" s="17">
        <v>68917</v>
      </c>
      <c r="I123" s="17">
        <v>69285</v>
      </c>
      <c r="J123" s="17">
        <v>69691</v>
      </c>
      <c r="K123" s="17">
        <v>70363</v>
      </c>
      <c r="L123" s="17">
        <v>70802</v>
      </c>
      <c r="M123" s="17">
        <v>71020</v>
      </c>
      <c r="N123" s="17">
        <v>71206</v>
      </c>
      <c r="O123" s="17">
        <v>71476</v>
      </c>
      <c r="P123" s="17">
        <v>71231</v>
      </c>
      <c r="Q123" s="17">
        <v>71400</v>
      </c>
      <c r="R123" s="17">
        <v>71654</v>
      </c>
      <c r="S123" s="17">
        <v>72217</v>
      </c>
      <c r="T123" s="17">
        <v>72629</v>
      </c>
      <c r="U123" s="18">
        <v>28</v>
      </c>
      <c r="V123" s="18">
        <v>27</v>
      </c>
      <c r="W123" s="18">
        <v>29</v>
      </c>
      <c r="X123" s="18">
        <v>30</v>
      </c>
      <c r="Y123" s="18">
        <v>34</v>
      </c>
      <c r="Z123" s="18">
        <v>51</v>
      </c>
      <c r="AA123" s="18">
        <v>71</v>
      </c>
      <c r="AB123" s="18">
        <v>66</v>
      </c>
      <c r="AC123" s="18">
        <v>72</v>
      </c>
      <c r="AD123" s="18">
        <v>74</v>
      </c>
      <c r="AE123" s="18">
        <v>55</v>
      </c>
      <c r="AF123" s="18">
        <v>28</v>
      </c>
      <c r="AG123" s="18">
        <v>40</v>
      </c>
      <c r="AH123" s="18">
        <v>29</v>
      </c>
      <c r="AI123" s="18">
        <v>13</v>
      </c>
      <c r="AJ123" s="18">
        <v>13</v>
      </c>
      <c r="AK123" s="23">
        <v>4.0520984081041966</v>
      </c>
      <c r="AL123" s="23">
        <v>3.9252173407379409</v>
      </c>
      <c r="AM123" s="23">
        <v>4.2301801473269638</v>
      </c>
      <c r="AN123" s="23">
        <v>4.3530623793838963</v>
      </c>
      <c r="AO123" s="23">
        <v>4.9072670852276827</v>
      </c>
      <c r="AP123" s="23">
        <v>7.3180181085075553</v>
      </c>
      <c r="AQ123" s="23">
        <v>10.090530534513878</v>
      </c>
      <c r="AR123" s="23">
        <v>9.3217705714527845</v>
      </c>
      <c r="AS123" s="23">
        <v>10.137989298789075</v>
      </c>
      <c r="AT123" s="23">
        <v>10.392382664382216</v>
      </c>
      <c r="AU123" s="23">
        <v>7.6948905926464821</v>
      </c>
      <c r="AV123" s="23">
        <v>3.9308727941486148</v>
      </c>
      <c r="AW123" s="23">
        <v>5.6022408963585431</v>
      </c>
      <c r="AX123" s="23">
        <v>4.0472269517403072</v>
      </c>
      <c r="AY123" s="23">
        <v>1.8001301632579585</v>
      </c>
      <c r="AZ123" s="23">
        <v>1.7899186275454708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20">
        <v>1</v>
      </c>
      <c r="BK123" s="20">
        <v>2</v>
      </c>
      <c r="BL123" s="20">
        <v>3</v>
      </c>
      <c r="BM123" s="20">
        <v>1</v>
      </c>
      <c r="BN123" s="20">
        <v>2</v>
      </c>
      <c r="BO123" s="20">
        <v>0</v>
      </c>
      <c r="BP123" s="20">
        <v>1</v>
      </c>
      <c r="BQ123" s="20">
        <v>0</v>
      </c>
      <c r="BR123" s="20">
        <v>1</v>
      </c>
      <c r="BS123" s="20">
        <v>2</v>
      </c>
      <c r="BT123" s="20">
        <v>0</v>
      </c>
      <c r="BU123" s="20">
        <v>0</v>
      </c>
      <c r="BV123" s="20">
        <v>2760</v>
      </c>
      <c r="BW123" s="20">
        <v>4079</v>
      </c>
      <c r="BX123" s="20">
        <v>6421</v>
      </c>
      <c r="BY123" s="20">
        <v>7646</v>
      </c>
      <c r="BZ123" s="20">
        <v>5968</v>
      </c>
      <c r="CA123" s="20">
        <v>11156</v>
      </c>
      <c r="CB123" s="20">
        <v>2877</v>
      </c>
      <c r="CC123" s="20">
        <v>3758</v>
      </c>
      <c r="CD123" s="20">
        <v>5930</v>
      </c>
      <c r="CE123" s="20">
        <v>7298</v>
      </c>
      <c r="CF123" s="20">
        <v>5808</v>
      </c>
      <c r="CG123" s="20">
        <v>8928</v>
      </c>
      <c r="CH123" s="21">
        <v>1</v>
      </c>
      <c r="CI123" s="21">
        <v>1</v>
      </c>
      <c r="CJ123" s="21">
        <v>3</v>
      </c>
      <c r="CK123" s="21">
        <v>5</v>
      </c>
      <c r="CL123" s="21">
        <v>1</v>
      </c>
      <c r="CM123" s="21">
        <v>2</v>
      </c>
      <c r="CN123" s="21">
        <v>0</v>
      </c>
      <c r="CO123" s="21">
        <v>9</v>
      </c>
      <c r="CP123" s="21">
        <v>4</v>
      </c>
      <c r="CQ123" s="21">
        <v>0</v>
      </c>
      <c r="CR123" s="21">
        <v>5637</v>
      </c>
      <c r="CS123" s="21">
        <v>7837</v>
      </c>
      <c r="CT123" s="21">
        <v>12351</v>
      </c>
      <c r="CU123" s="21">
        <v>14944</v>
      </c>
      <c r="CV123" s="21">
        <v>11776</v>
      </c>
      <c r="CW123" s="21">
        <v>20084</v>
      </c>
      <c r="CX123" s="21">
        <v>38030</v>
      </c>
      <c r="CY123" s="21">
        <v>34599</v>
      </c>
      <c r="CZ123" s="19">
        <v>342</v>
      </c>
      <c r="DA123" t="s">
        <v>8320</v>
      </c>
      <c r="DB123" t="s">
        <v>8481</v>
      </c>
      <c r="DD123">
        <v>2.6012312494580767</v>
      </c>
      <c r="DE123">
        <v>1.0518012095713911</v>
      </c>
      <c r="DF123">
        <v>-1.5494300398866856</v>
      </c>
    </row>
    <row r="124" spans="1:110" x14ac:dyDescent="0.25">
      <c r="A124" t="s">
        <v>213</v>
      </c>
      <c r="B124" t="s">
        <v>3082</v>
      </c>
      <c r="C124" t="s">
        <v>197</v>
      </c>
      <c r="D124" t="s">
        <v>199</v>
      </c>
      <c r="E124" s="17">
        <v>77457</v>
      </c>
      <c r="F124" s="17">
        <v>78082</v>
      </c>
      <c r="G124" s="17">
        <v>78867</v>
      </c>
      <c r="H124" s="17">
        <v>79786</v>
      </c>
      <c r="I124" s="17">
        <v>80484</v>
      </c>
      <c r="J124" s="17">
        <v>80980</v>
      </c>
      <c r="K124" s="17">
        <v>81536</v>
      </c>
      <c r="L124" s="17">
        <v>82150</v>
      </c>
      <c r="M124" s="17">
        <v>83209</v>
      </c>
      <c r="N124" s="17">
        <v>83674</v>
      </c>
      <c r="O124" s="17">
        <v>84526</v>
      </c>
      <c r="P124" s="17">
        <v>85417</v>
      </c>
      <c r="Q124" s="17">
        <v>86502</v>
      </c>
      <c r="R124" s="17">
        <v>87664</v>
      </c>
      <c r="S124" s="17">
        <v>88570</v>
      </c>
      <c r="T124" s="17">
        <v>89784</v>
      </c>
      <c r="U124" s="18">
        <v>39</v>
      </c>
      <c r="V124" s="18">
        <v>49</v>
      </c>
      <c r="W124" s="18">
        <v>42</v>
      </c>
      <c r="X124" s="18">
        <v>56</v>
      </c>
      <c r="Y124" s="18">
        <v>64</v>
      </c>
      <c r="Z124" s="18">
        <v>81</v>
      </c>
      <c r="AA124" s="18">
        <v>105</v>
      </c>
      <c r="AB124" s="18">
        <v>118</v>
      </c>
      <c r="AC124" s="18">
        <v>133</v>
      </c>
      <c r="AD124" s="18">
        <v>176</v>
      </c>
      <c r="AE124" s="18">
        <v>133</v>
      </c>
      <c r="AF124" s="18">
        <v>118</v>
      </c>
      <c r="AG124" s="18">
        <v>74</v>
      </c>
      <c r="AH124" s="18">
        <v>59</v>
      </c>
      <c r="AI124" s="18">
        <v>41</v>
      </c>
      <c r="AJ124" s="18">
        <v>38</v>
      </c>
      <c r="AK124" s="23">
        <v>5.0350517061079048</v>
      </c>
      <c r="AL124" s="23">
        <v>6.2754540098870422</v>
      </c>
      <c r="AM124" s="23">
        <v>5.3254212788618815</v>
      </c>
      <c r="AN124" s="23">
        <v>7.0187752237234609</v>
      </c>
      <c r="AO124" s="23">
        <v>7.9518910590924898</v>
      </c>
      <c r="AP124" s="23">
        <v>10.002469745616201</v>
      </c>
      <c r="AQ124" s="23">
        <v>12.877747252747252</v>
      </c>
      <c r="AR124" s="23">
        <v>14.36396835057821</v>
      </c>
      <c r="AS124" s="23">
        <v>15.983847901068394</v>
      </c>
      <c r="AT124" s="23">
        <v>21.034012955039799</v>
      </c>
      <c r="AU124" s="23">
        <v>15.734803492416535</v>
      </c>
      <c r="AV124" s="23">
        <v>13.814580235784447</v>
      </c>
      <c r="AW124" s="23">
        <v>8.5547154979075639</v>
      </c>
      <c r="AX124" s="23">
        <v>6.7302427450264641</v>
      </c>
      <c r="AY124" s="23">
        <v>4.6291069210793721</v>
      </c>
      <c r="AZ124" s="23">
        <v>4.2323799340639763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1</v>
      </c>
      <c r="BJ124" s="20">
        <v>3</v>
      </c>
      <c r="BK124" s="20">
        <v>8</v>
      </c>
      <c r="BL124" s="20">
        <v>10</v>
      </c>
      <c r="BM124" s="20">
        <v>1</v>
      </c>
      <c r="BN124" s="20">
        <v>1</v>
      </c>
      <c r="BO124" s="20">
        <v>0</v>
      </c>
      <c r="BP124" s="20">
        <v>1</v>
      </c>
      <c r="BQ124" s="20">
        <v>2</v>
      </c>
      <c r="BR124" s="20">
        <v>3</v>
      </c>
      <c r="BS124" s="20">
        <v>7</v>
      </c>
      <c r="BT124" s="20">
        <v>1</v>
      </c>
      <c r="BU124" s="20">
        <v>0</v>
      </c>
      <c r="BV124" s="20">
        <v>3918</v>
      </c>
      <c r="BW124" s="20">
        <v>6911</v>
      </c>
      <c r="BX124" s="20">
        <v>7432</v>
      </c>
      <c r="BY124" s="20">
        <v>8486</v>
      </c>
      <c r="BZ124" s="20">
        <v>6916</v>
      </c>
      <c r="CA124" s="20">
        <v>11474</v>
      </c>
      <c r="CB124" s="20">
        <v>4186</v>
      </c>
      <c r="CC124" s="20">
        <v>6949</v>
      </c>
      <c r="CD124" s="20">
        <v>7730</v>
      </c>
      <c r="CE124" s="20">
        <v>8719</v>
      </c>
      <c r="CF124" s="20">
        <v>6955</v>
      </c>
      <c r="CG124" s="20">
        <v>10108</v>
      </c>
      <c r="CH124" s="21">
        <v>2</v>
      </c>
      <c r="CI124" s="21">
        <v>5</v>
      </c>
      <c r="CJ124" s="21">
        <v>11</v>
      </c>
      <c r="CK124" s="21">
        <v>17</v>
      </c>
      <c r="CL124" s="21">
        <v>2</v>
      </c>
      <c r="CM124" s="21">
        <v>1</v>
      </c>
      <c r="CN124" s="21">
        <v>0</v>
      </c>
      <c r="CO124" s="21">
        <v>24</v>
      </c>
      <c r="CP124" s="21">
        <v>14</v>
      </c>
      <c r="CQ124" s="21">
        <v>0</v>
      </c>
      <c r="CR124" s="21">
        <v>8104</v>
      </c>
      <c r="CS124" s="21">
        <v>13860</v>
      </c>
      <c r="CT124" s="21">
        <v>15162</v>
      </c>
      <c r="CU124" s="21">
        <v>17205</v>
      </c>
      <c r="CV124" s="21">
        <v>13871</v>
      </c>
      <c r="CW124" s="21">
        <v>21582</v>
      </c>
      <c r="CX124" s="21">
        <v>45137</v>
      </c>
      <c r="CY124" s="21">
        <v>44647</v>
      </c>
      <c r="CZ124" s="19">
        <v>80</v>
      </c>
      <c r="DA124" t="s">
        <v>1379</v>
      </c>
      <c r="DB124" t="s">
        <v>8480</v>
      </c>
      <c r="DD124">
        <v>5.375501153492956</v>
      </c>
      <c r="DE124">
        <v>3.1016682544254159</v>
      </c>
      <c r="DF124">
        <v>-2.27383289906754</v>
      </c>
    </row>
    <row r="125" spans="1:110" x14ac:dyDescent="0.25">
      <c r="A125" t="s">
        <v>275</v>
      </c>
      <c r="B125" t="s">
        <v>3015</v>
      </c>
      <c r="C125" t="s">
        <v>184</v>
      </c>
      <c r="D125" t="s">
        <v>168</v>
      </c>
      <c r="E125" s="17">
        <v>36854</v>
      </c>
      <c r="F125" s="17">
        <v>36928</v>
      </c>
      <c r="G125" s="17">
        <v>37031</v>
      </c>
      <c r="H125" s="17">
        <v>37184</v>
      </c>
      <c r="I125" s="17">
        <v>37282</v>
      </c>
      <c r="J125" s="17">
        <v>37460</v>
      </c>
      <c r="K125" s="17">
        <v>37745</v>
      </c>
      <c r="L125" s="17">
        <v>38093</v>
      </c>
      <c r="M125" s="17">
        <v>38529</v>
      </c>
      <c r="N125" s="17">
        <v>38823</v>
      </c>
      <c r="O125" s="17">
        <v>39163</v>
      </c>
      <c r="P125" s="17">
        <v>39368</v>
      </c>
      <c r="Q125" s="17">
        <v>39437</v>
      </c>
      <c r="R125" s="17">
        <v>39702</v>
      </c>
      <c r="S125" s="17">
        <v>40164</v>
      </c>
      <c r="T125" s="17">
        <v>40302</v>
      </c>
      <c r="U125" s="18">
        <v>18</v>
      </c>
      <c r="V125" s="18">
        <v>29</v>
      </c>
      <c r="W125" s="18">
        <v>17</v>
      </c>
      <c r="X125" s="18">
        <v>17</v>
      </c>
      <c r="Y125" s="18">
        <v>34</v>
      </c>
      <c r="Z125" s="18">
        <v>47</v>
      </c>
      <c r="AA125" s="18">
        <v>66</v>
      </c>
      <c r="AB125" s="18">
        <v>49</v>
      </c>
      <c r="AC125" s="18">
        <v>54</v>
      </c>
      <c r="AD125" s="18">
        <v>76</v>
      </c>
      <c r="AE125" s="18">
        <v>73</v>
      </c>
      <c r="AF125" s="18">
        <v>31</v>
      </c>
      <c r="AG125" s="18">
        <v>15</v>
      </c>
      <c r="AH125" s="18">
        <v>26</v>
      </c>
      <c r="AI125" s="18">
        <v>16</v>
      </c>
      <c r="AJ125" s="18">
        <v>15</v>
      </c>
      <c r="AK125" s="23">
        <v>4.8841374070657189</v>
      </c>
      <c r="AL125" s="23">
        <v>7.8531195840554595</v>
      </c>
      <c r="AM125" s="23">
        <v>4.5907482919715914</v>
      </c>
      <c r="AN125" s="23">
        <v>4.5718588640275382</v>
      </c>
      <c r="AO125" s="23">
        <v>9.1196824204710047</v>
      </c>
      <c r="AP125" s="23">
        <v>12.546716497597439</v>
      </c>
      <c r="AQ125" s="23">
        <v>17.485759703271956</v>
      </c>
      <c r="AR125" s="23">
        <v>12.863255716273333</v>
      </c>
      <c r="AS125" s="23">
        <v>14.015416958654519</v>
      </c>
      <c r="AT125" s="23">
        <v>19.576024521546508</v>
      </c>
      <c r="AU125" s="23">
        <v>18.64004289763297</v>
      </c>
      <c r="AV125" s="23">
        <v>7.8744157691526118</v>
      </c>
      <c r="AW125" s="23">
        <v>3.8035347516291806</v>
      </c>
      <c r="AX125" s="23">
        <v>6.5487884741322855</v>
      </c>
      <c r="AY125" s="23">
        <v>3.9836669654416892</v>
      </c>
      <c r="AZ125" s="23">
        <v>3.7218996575852317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20">
        <v>1</v>
      </c>
      <c r="BK125" s="20">
        <v>1</v>
      </c>
      <c r="BL125" s="20">
        <v>4</v>
      </c>
      <c r="BM125" s="20">
        <v>2</v>
      </c>
      <c r="BN125" s="20">
        <v>1</v>
      </c>
      <c r="BO125" s="20">
        <v>0</v>
      </c>
      <c r="BP125" s="20">
        <v>0</v>
      </c>
      <c r="BQ125" s="20">
        <v>1</v>
      </c>
      <c r="BR125" s="20">
        <v>3</v>
      </c>
      <c r="BS125" s="20">
        <v>2</v>
      </c>
      <c r="BT125" s="20">
        <v>0</v>
      </c>
      <c r="BU125" s="20">
        <v>0</v>
      </c>
      <c r="BV125" s="20">
        <v>1399</v>
      </c>
      <c r="BW125" s="20">
        <v>2052</v>
      </c>
      <c r="BX125" s="20">
        <v>2590</v>
      </c>
      <c r="BY125" s="20">
        <v>3455</v>
      </c>
      <c r="BZ125" s="20">
        <v>3220</v>
      </c>
      <c r="CA125" s="20">
        <v>8611</v>
      </c>
      <c r="CB125" s="20">
        <v>1644</v>
      </c>
      <c r="CC125" s="20">
        <v>1972</v>
      </c>
      <c r="CD125" s="20">
        <v>2451</v>
      </c>
      <c r="CE125" s="20">
        <v>3249</v>
      </c>
      <c r="CF125" s="20">
        <v>2862</v>
      </c>
      <c r="CG125" s="20">
        <v>6797</v>
      </c>
      <c r="CH125" s="21">
        <v>0</v>
      </c>
      <c r="CI125" s="21">
        <v>2</v>
      </c>
      <c r="CJ125" s="21">
        <v>4</v>
      </c>
      <c r="CK125" s="21">
        <v>6</v>
      </c>
      <c r="CL125" s="21">
        <v>2</v>
      </c>
      <c r="CM125" s="21">
        <v>1</v>
      </c>
      <c r="CN125" s="21">
        <v>0</v>
      </c>
      <c r="CO125" s="21">
        <v>9</v>
      </c>
      <c r="CP125" s="21">
        <v>6</v>
      </c>
      <c r="CQ125" s="21">
        <v>0</v>
      </c>
      <c r="CR125" s="21">
        <v>3043</v>
      </c>
      <c r="CS125" s="21">
        <v>4024</v>
      </c>
      <c r="CT125" s="21">
        <v>5041</v>
      </c>
      <c r="CU125" s="21">
        <v>6704</v>
      </c>
      <c r="CV125" s="21">
        <v>6082</v>
      </c>
      <c r="CW125" s="21">
        <v>15408</v>
      </c>
      <c r="CX125" s="21">
        <v>21327</v>
      </c>
      <c r="CY125" s="21">
        <v>18975</v>
      </c>
      <c r="CZ125" s="19">
        <v>133</v>
      </c>
      <c r="DA125" t="s">
        <v>8111</v>
      </c>
      <c r="DB125" t="s">
        <v>9</v>
      </c>
      <c r="DD125">
        <v>4.7430830039525693</v>
      </c>
      <c r="DE125">
        <v>2.8133352088901393</v>
      </c>
      <c r="DF125">
        <v>-1.92974779506243</v>
      </c>
    </row>
    <row r="126" spans="1:110" x14ac:dyDescent="0.25">
      <c r="A126" t="s">
        <v>909</v>
      </c>
      <c r="B126" t="s">
        <v>3243</v>
      </c>
      <c r="C126" t="s">
        <v>3368</v>
      </c>
      <c r="D126" t="s">
        <v>355</v>
      </c>
      <c r="E126" s="17">
        <v>6280</v>
      </c>
      <c r="F126" s="17">
        <v>6619</v>
      </c>
      <c r="G126" s="17">
        <v>6602</v>
      </c>
      <c r="H126" s="17">
        <v>6470</v>
      </c>
      <c r="I126" s="17">
        <v>6472</v>
      </c>
      <c r="J126" s="17">
        <v>6507</v>
      </c>
      <c r="K126" s="17">
        <v>6618</v>
      </c>
      <c r="L126" s="17">
        <v>6949</v>
      </c>
      <c r="M126" s="17">
        <v>6800</v>
      </c>
      <c r="N126" s="17">
        <v>6846</v>
      </c>
      <c r="O126" s="17">
        <v>6660</v>
      </c>
      <c r="P126" s="17">
        <v>6728</v>
      </c>
      <c r="Q126" s="17">
        <v>6811</v>
      </c>
      <c r="R126" s="17">
        <v>6819</v>
      </c>
      <c r="S126" s="17">
        <v>7117</v>
      </c>
      <c r="T126" s="17">
        <v>7670</v>
      </c>
      <c r="U126" s="18">
        <v>6</v>
      </c>
      <c r="V126" s="18">
        <v>1</v>
      </c>
      <c r="W126" s="18">
        <v>2</v>
      </c>
      <c r="X126" s="18">
        <v>5</v>
      </c>
      <c r="Y126" s="18">
        <v>5</v>
      </c>
      <c r="Z126" s="18">
        <v>7</v>
      </c>
      <c r="AA126" s="18">
        <v>10</v>
      </c>
      <c r="AB126" s="18">
        <v>13</v>
      </c>
      <c r="AC126" s="18">
        <v>10</v>
      </c>
      <c r="AD126" s="18">
        <v>6</v>
      </c>
      <c r="AE126" s="18">
        <v>6</v>
      </c>
      <c r="AF126" s="18">
        <v>3</v>
      </c>
      <c r="AG126" s="18">
        <v>6</v>
      </c>
      <c r="AH126" s="18">
        <v>5</v>
      </c>
      <c r="AI126" s="18">
        <v>1</v>
      </c>
      <c r="AJ126" s="18">
        <v>7</v>
      </c>
      <c r="AK126" s="23">
        <v>9.5541401273885356</v>
      </c>
      <c r="AL126" s="23">
        <v>1.5108022359873092</v>
      </c>
      <c r="AM126" s="23">
        <v>3.0293850348379281</v>
      </c>
      <c r="AN126" s="23">
        <v>7.727975270479134</v>
      </c>
      <c r="AO126" s="23">
        <v>7.7255871446229909</v>
      </c>
      <c r="AP126" s="23">
        <v>10.757645612417395</v>
      </c>
      <c r="AQ126" s="23">
        <v>15.110305228165609</v>
      </c>
      <c r="AR126" s="23">
        <v>18.70772773060872</v>
      </c>
      <c r="AS126" s="23">
        <v>14.705882352941176</v>
      </c>
      <c r="AT126" s="23">
        <v>8.7642418930762496</v>
      </c>
      <c r="AU126" s="23">
        <v>9.0090090090090094</v>
      </c>
      <c r="AV126" s="23">
        <v>4.4589774078477999</v>
      </c>
      <c r="AW126" s="23">
        <v>8.8092791073263843</v>
      </c>
      <c r="AX126" s="23">
        <v>7.3324534389206626</v>
      </c>
      <c r="AY126" s="23">
        <v>1.4050864128143881</v>
      </c>
      <c r="AZ126" s="23">
        <v>9.1264667535853974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20">
        <v>0</v>
      </c>
      <c r="BK126" s="20">
        <v>0</v>
      </c>
      <c r="BL126" s="20">
        <v>3</v>
      </c>
      <c r="BM126" s="20">
        <v>2</v>
      </c>
      <c r="BN126" s="20">
        <v>0</v>
      </c>
      <c r="BO126" s="20">
        <v>0</v>
      </c>
      <c r="BP126" s="20">
        <v>0</v>
      </c>
      <c r="BQ126" s="20">
        <v>0</v>
      </c>
      <c r="BR126" s="20">
        <v>2</v>
      </c>
      <c r="BS126" s="20">
        <v>0</v>
      </c>
      <c r="BT126" s="20">
        <v>0</v>
      </c>
      <c r="BU126" s="20">
        <v>0</v>
      </c>
      <c r="BV126" s="20">
        <v>362</v>
      </c>
      <c r="BW126" s="20">
        <v>818</v>
      </c>
      <c r="BX126" s="20">
        <v>546</v>
      </c>
      <c r="BY126" s="20">
        <v>533</v>
      </c>
      <c r="BZ126" s="20">
        <v>439</v>
      </c>
      <c r="CA126" s="20">
        <v>674</v>
      </c>
      <c r="CB126" s="20">
        <v>324</v>
      </c>
      <c r="CC126" s="20">
        <v>1187</v>
      </c>
      <c r="CD126" s="20">
        <v>705</v>
      </c>
      <c r="CE126" s="20">
        <v>790</v>
      </c>
      <c r="CF126" s="20">
        <v>606</v>
      </c>
      <c r="CG126" s="20">
        <v>686</v>
      </c>
      <c r="CH126" s="21">
        <v>0</v>
      </c>
      <c r="CI126" s="21">
        <v>0</v>
      </c>
      <c r="CJ126" s="21">
        <v>2</v>
      </c>
      <c r="CK126" s="21">
        <v>3</v>
      </c>
      <c r="CL126" s="21">
        <v>2</v>
      </c>
      <c r="CM126" s="21">
        <v>0</v>
      </c>
      <c r="CN126" s="21">
        <v>0</v>
      </c>
      <c r="CO126" s="21">
        <v>5</v>
      </c>
      <c r="CP126" s="21">
        <v>2</v>
      </c>
      <c r="CQ126" s="21">
        <v>0</v>
      </c>
      <c r="CR126" s="21">
        <v>686</v>
      </c>
      <c r="CS126" s="21">
        <v>2005</v>
      </c>
      <c r="CT126" s="21">
        <v>1251</v>
      </c>
      <c r="CU126" s="21">
        <v>1323</v>
      </c>
      <c r="CV126" s="21">
        <v>1045</v>
      </c>
      <c r="CW126" s="21">
        <v>1360</v>
      </c>
      <c r="CX126" s="21">
        <v>3372</v>
      </c>
      <c r="CY126" s="21">
        <v>4298</v>
      </c>
      <c r="CZ126" s="19">
        <v>2</v>
      </c>
      <c r="DA126" t="s">
        <v>1339</v>
      </c>
      <c r="DB126" t="s">
        <v>8480</v>
      </c>
      <c r="DD126">
        <v>11.633317822242903</v>
      </c>
      <c r="DE126">
        <v>5.9311981020166078</v>
      </c>
      <c r="DF126">
        <v>-5.7021197202262952</v>
      </c>
    </row>
    <row r="127" spans="1:110" x14ac:dyDescent="0.25">
      <c r="A127" t="s">
        <v>616</v>
      </c>
      <c r="B127" t="s">
        <v>3034</v>
      </c>
      <c r="C127" t="s">
        <v>466</v>
      </c>
      <c r="D127" t="s">
        <v>51</v>
      </c>
      <c r="E127" s="17">
        <v>120487</v>
      </c>
      <c r="F127" s="17">
        <v>121326</v>
      </c>
      <c r="G127" s="17">
        <v>121725</v>
      </c>
      <c r="H127" s="17">
        <v>122954</v>
      </c>
      <c r="I127" s="17">
        <v>124265</v>
      </c>
      <c r="J127" s="17">
        <v>127310</v>
      </c>
      <c r="K127" s="17">
        <v>128966</v>
      </c>
      <c r="L127" s="17">
        <v>130411</v>
      </c>
      <c r="M127" s="17">
        <v>132245</v>
      </c>
      <c r="N127" s="17">
        <v>133395</v>
      </c>
      <c r="O127" s="17">
        <v>135879</v>
      </c>
      <c r="P127" s="17">
        <v>137696</v>
      </c>
      <c r="Q127" s="17">
        <v>139488</v>
      </c>
      <c r="R127" s="17">
        <v>140704</v>
      </c>
      <c r="S127" s="17">
        <v>142830</v>
      </c>
      <c r="T127" s="17">
        <v>145566</v>
      </c>
      <c r="U127" s="18">
        <v>48</v>
      </c>
      <c r="V127" s="18">
        <v>82</v>
      </c>
      <c r="W127" s="18">
        <v>68</v>
      </c>
      <c r="X127" s="18">
        <v>111</v>
      </c>
      <c r="Y127" s="18">
        <v>133</v>
      </c>
      <c r="Z127" s="18">
        <v>173</v>
      </c>
      <c r="AA127" s="18">
        <v>254</v>
      </c>
      <c r="AB127" s="18">
        <v>251</v>
      </c>
      <c r="AC127" s="18">
        <v>255</v>
      </c>
      <c r="AD127" s="18">
        <v>289</v>
      </c>
      <c r="AE127" s="18">
        <v>234</v>
      </c>
      <c r="AF127" s="18">
        <v>171</v>
      </c>
      <c r="AG127" s="18">
        <v>96</v>
      </c>
      <c r="AH127" s="18">
        <v>83</v>
      </c>
      <c r="AI127" s="18">
        <v>72</v>
      </c>
      <c r="AJ127" s="18">
        <v>51</v>
      </c>
      <c r="AK127" s="23">
        <v>3.9838322806609843</v>
      </c>
      <c r="AL127" s="23">
        <v>6.7586502480919179</v>
      </c>
      <c r="AM127" s="23">
        <v>5.5863627028137195</v>
      </c>
      <c r="AN127" s="23">
        <v>9.0277664817736714</v>
      </c>
      <c r="AO127" s="23">
        <v>10.702933247495272</v>
      </c>
      <c r="AP127" s="23">
        <v>13.588877543005264</v>
      </c>
      <c r="AQ127" s="23">
        <v>19.695113440751825</v>
      </c>
      <c r="AR127" s="23">
        <v>19.246842674314284</v>
      </c>
      <c r="AS127" s="23">
        <v>19.282392529018111</v>
      </c>
      <c r="AT127" s="23">
        <v>21.664979946774618</v>
      </c>
      <c r="AU127" s="23">
        <v>17.221204159583159</v>
      </c>
      <c r="AV127" s="23">
        <v>12.418661399023936</v>
      </c>
      <c r="AW127" s="23">
        <v>6.8823124569855469</v>
      </c>
      <c r="AX127" s="23">
        <v>5.8989083465999546</v>
      </c>
      <c r="AY127" s="23">
        <v>5.0409577819785758</v>
      </c>
      <c r="AZ127" s="23">
        <v>3.5035653930176003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1</v>
      </c>
      <c r="BI127" s="20">
        <v>0</v>
      </c>
      <c r="BJ127" s="20">
        <v>10</v>
      </c>
      <c r="BK127" s="20">
        <v>8</v>
      </c>
      <c r="BL127" s="20">
        <v>12</v>
      </c>
      <c r="BM127" s="20">
        <v>3</v>
      </c>
      <c r="BN127" s="20">
        <v>2</v>
      </c>
      <c r="BO127" s="20">
        <v>0</v>
      </c>
      <c r="BP127" s="20">
        <v>0</v>
      </c>
      <c r="BQ127" s="20">
        <v>7</v>
      </c>
      <c r="BR127" s="20">
        <v>4</v>
      </c>
      <c r="BS127" s="20">
        <v>2</v>
      </c>
      <c r="BT127" s="20">
        <v>0</v>
      </c>
      <c r="BU127" s="20">
        <v>2</v>
      </c>
      <c r="BV127" s="20">
        <v>9481</v>
      </c>
      <c r="BW127" s="20">
        <v>12684</v>
      </c>
      <c r="BX127" s="20">
        <v>11978</v>
      </c>
      <c r="BY127" s="20">
        <v>12635</v>
      </c>
      <c r="BZ127" s="20">
        <v>10005</v>
      </c>
      <c r="CA127" s="20">
        <v>17295</v>
      </c>
      <c r="CB127" s="20">
        <v>10655</v>
      </c>
      <c r="CC127" s="20">
        <v>12781</v>
      </c>
      <c r="CD127" s="20">
        <v>12073</v>
      </c>
      <c r="CE127" s="20">
        <v>12301</v>
      </c>
      <c r="CF127" s="20">
        <v>9419</v>
      </c>
      <c r="CG127" s="20">
        <v>14259</v>
      </c>
      <c r="CH127" s="21">
        <v>0</v>
      </c>
      <c r="CI127" s="21">
        <v>17</v>
      </c>
      <c r="CJ127" s="21">
        <v>12</v>
      </c>
      <c r="CK127" s="21">
        <v>14</v>
      </c>
      <c r="CL127" s="21">
        <v>3</v>
      </c>
      <c r="CM127" s="21">
        <v>4</v>
      </c>
      <c r="CN127" s="21">
        <v>1</v>
      </c>
      <c r="CO127" s="21">
        <v>36</v>
      </c>
      <c r="CP127" s="21">
        <v>15</v>
      </c>
      <c r="CQ127" s="21">
        <v>0</v>
      </c>
      <c r="CR127" s="21">
        <v>20136</v>
      </c>
      <c r="CS127" s="21">
        <v>25465</v>
      </c>
      <c r="CT127" s="21">
        <v>24051</v>
      </c>
      <c r="CU127" s="21">
        <v>24936</v>
      </c>
      <c r="CV127" s="21">
        <v>19424</v>
      </c>
      <c r="CW127" s="21">
        <v>31554</v>
      </c>
      <c r="CX127" s="21">
        <v>74078</v>
      </c>
      <c r="CY127" s="21">
        <v>71488</v>
      </c>
      <c r="CZ127" s="19">
        <v>156</v>
      </c>
      <c r="DA127" t="s">
        <v>8134</v>
      </c>
      <c r="DB127" t="s">
        <v>9</v>
      </c>
      <c r="DD127">
        <v>5.0358102059086844</v>
      </c>
      <c r="DE127">
        <v>2.0248926806879237</v>
      </c>
      <c r="DF127">
        <v>-3.0109175252207607</v>
      </c>
    </row>
    <row r="128" spans="1:110" x14ac:dyDescent="0.25">
      <c r="A128" t="s">
        <v>1459</v>
      </c>
      <c r="B128" t="s">
        <v>3321</v>
      </c>
      <c r="C128" t="s">
        <v>491</v>
      </c>
      <c r="D128" t="s">
        <v>491</v>
      </c>
      <c r="E128" s="17">
        <v>85980</v>
      </c>
      <c r="F128" s="17">
        <v>86741</v>
      </c>
      <c r="G128" s="17">
        <v>87606</v>
      </c>
      <c r="H128" s="17">
        <v>88354</v>
      </c>
      <c r="I128" s="17">
        <v>89232</v>
      </c>
      <c r="J128" s="17">
        <v>89539</v>
      </c>
      <c r="K128" s="17">
        <v>90249</v>
      </c>
      <c r="L128" s="17">
        <v>91168</v>
      </c>
      <c r="M128" s="17">
        <v>91946</v>
      </c>
      <c r="N128" s="17">
        <v>92429</v>
      </c>
      <c r="O128" s="17">
        <v>92681</v>
      </c>
      <c r="P128" s="17">
        <v>93382</v>
      </c>
      <c r="Q128" s="17">
        <v>93634</v>
      </c>
      <c r="R128" s="17">
        <v>94048</v>
      </c>
      <c r="S128" s="17">
        <v>94564</v>
      </c>
      <c r="T128" s="17">
        <v>94643</v>
      </c>
      <c r="U128" s="18">
        <v>53</v>
      </c>
      <c r="V128" s="18">
        <v>60</v>
      </c>
      <c r="W128" s="18">
        <v>64</v>
      </c>
      <c r="X128" s="18">
        <v>63</v>
      </c>
      <c r="Y128" s="18">
        <v>65</v>
      </c>
      <c r="Z128" s="18">
        <v>117</v>
      </c>
      <c r="AA128" s="18">
        <v>138</v>
      </c>
      <c r="AB128" s="18">
        <v>136</v>
      </c>
      <c r="AC128" s="18">
        <v>158</v>
      </c>
      <c r="AD128" s="18">
        <v>204</v>
      </c>
      <c r="AE128" s="18">
        <v>143</v>
      </c>
      <c r="AF128" s="18">
        <v>133</v>
      </c>
      <c r="AG128" s="18">
        <v>96</v>
      </c>
      <c r="AH128" s="18">
        <v>62</v>
      </c>
      <c r="AI128" s="18">
        <v>46</v>
      </c>
      <c r="AJ128" s="18">
        <v>40</v>
      </c>
      <c r="AK128" s="23">
        <v>6.1642242381949286</v>
      </c>
      <c r="AL128" s="23">
        <v>6.9171441417553412</v>
      </c>
      <c r="AM128" s="23">
        <v>7.3054357007510902</v>
      </c>
      <c r="AN128" s="23">
        <v>7.1304072254793214</v>
      </c>
      <c r="AO128" s="23">
        <v>7.2843822843822847</v>
      </c>
      <c r="AP128" s="23">
        <v>13.066931728073801</v>
      </c>
      <c r="AQ128" s="23">
        <v>15.291028155436626</v>
      </c>
      <c r="AR128" s="23">
        <v>14.917514917514916</v>
      </c>
      <c r="AS128" s="23">
        <v>17.183999303939267</v>
      </c>
      <c r="AT128" s="23">
        <v>22.070995034026119</v>
      </c>
      <c r="AU128" s="23">
        <v>15.429268134784907</v>
      </c>
      <c r="AV128" s="23">
        <v>14.242573515238481</v>
      </c>
      <c r="AW128" s="23">
        <v>10.252685990131789</v>
      </c>
      <c r="AX128" s="23">
        <v>6.5923783599863901</v>
      </c>
      <c r="AY128" s="23">
        <v>4.8644304386447272</v>
      </c>
      <c r="AZ128" s="23">
        <v>4.2264087148547702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20">
        <v>3</v>
      </c>
      <c r="BK128" s="20">
        <v>2</v>
      </c>
      <c r="BL128" s="20">
        <v>11</v>
      </c>
      <c r="BM128" s="20">
        <v>2</v>
      </c>
      <c r="BN128" s="20">
        <v>2</v>
      </c>
      <c r="BO128" s="20">
        <v>0</v>
      </c>
      <c r="BP128" s="20">
        <v>1</v>
      </c>
      <c r="BQ128" s="20">
        <v>3</v>
      </c>
      <c r="BR128" s="20">
        <v>9</v>
      </c>
      <c r="BS128" s="20">
        <v>6</v>
      </c>
      <c r="BT128" s="20">
        <v>1</v>
      </c>
      <c r="BU128" s="20">
        <v>0</v>
      </c>
      <c r="BV128" s="20">
        <v>3697</v>
      </c>
      <c r="BW128" s="20">
        <v>5696</v>
      </c>
      <c r="BX128" s="20">
        <v>6096</v>
      </c>
      <c r="BY128" s="20">
        <v>8574</v>
      </c>
      <c r="BZ128" s="20">
        <v>8229</v>
      </c>
      <c r="CA128" s="20">
        <v>16898</v>
      </c>
      <c r="CB128" s="20">
        <v>4147</v>
      </c>
      <c r="CC128" s="20">
        <v>5785</v>
      </c>
      <c r="CD128" s="20">
        <v>5947</v>
      </c>
      <c r="CE128" s="20">
        <v>8007</v>
      </c>
      <c r="CF128" s="20">
        <v>7576</v>
      </c>
      <c r="CG128" s="20">
        <v>13991</v>
      </c>
      <c r="CH128" s="21">
        <v>1</v>
      </c>
      <c r="CI128" s="21">
        <v>6</v>
      </c>
      <c r="CJ128" s="21">
        <v>11</v>
      </c>
      <c r="CK128" s="21">
        <v>17</v>
      </c>
      <c r="CL128" s="21">
        <v>3</v>
      </c>
      <c r="CM128" s="21">
        <v>2</v>
      </c>
      <c r="CN128" s="21">
        <v>0</v>
      </c>
      <c r="CO128" s="21">
        <v>20</v>
      </c>
      <c r="CP128" s="21">
        <v>20</v>
      </c>
      <c r="CQ128" s="21">
        <v>0</v>
      </c>
      <c r="CR128" s="21">
        <v>7844</v>
      </c>
      <c r="CS128" s="21">
        <v>11481</v>
      </c>
      <c r="CT128" s="21">
        <v>12043</v>
      </c>
      <c r="CU128" s="21">
        <v>16581</v>
      </c>
      <c r="CV128" s="21">
        <v>15805</v>
      </c>
      <c r="CW128" s="21">
        <v>30889</v>
      </c>
      <c r="CX128" s="21">
        <v>49190</v>
      </c>
      <c r="CY128" s="21">
        <v>45453</v>
      </c>
      <c r="CZ128" s="19">
        <v>82</v>
      </c>
      <c r="DA128" t="s">
        <v>8060</v>
      </c>
      <c r="DB128" t="s">
        <v>8480</v>
      </c>
      <c r="DD128">
        <v>4.4001496050865727</v>
      </c>
      <c r="DE128">
        <v>4.0658670461475914</v>
      </c>
      <c r="DF128">
        <v>-0.33428255893898129</v>
      </c>
    </row>
    <row r="129" spans="1:110" x14ac:dyDescent="0.25">
      <c r="A129" t="s">
        <v>434</v>
      </c>
      <c r="B129" t="s">
        <v>2994</v>
      </c>
      <c r="C129" t="s">
        <v>425</v>
      </c>
      <c r="D129" t="s">
        <v>199</v>
      </c>
      <c r="E129" s="17">
        <v>53742</v>
      </c>
      <c r="F129" s="17">
        <v>53848</v>
      </c>
      <c r="G129" s="17">
        <v>53923</v>
      </c>
      <c r="H129" s="17">
        <v>54269</v>
      </c>
      <c r="I129" s="17">
        <v>54721</v>
      </c>
      <c r="J129" s="17">
        <v>55073</v>
      </c>
      <c r="K129" s="17">
        <v>55571</v>
      </c>
      <c r="L129" s="17">
        <v>56116</v>
      </c>
      <c r="M129" s="17">
        <v>56383</v>
      </c>
      <c r="N129" s="17">
        <v>56542</v>
      </c>
      <c r="O129" s="17">
        <v>56789</v>
      </c>
      <c r="P129" s="17">
        <v>56933</v>
      </c>
      <c r="Q129" s="17">
        <v>56809</v>
      </c>
      <c r="R129" s="17">
        <v>56586</v>
      </c>
      <c r="S129" s="17">
        <v>56541</v>
      </c>
      <c r="T129" s="17">
        <v>56470</v>
      </c>
      <c r="U129" s="18">
        <v>12</v>
      </c>
      <c r="V129" s="18">
        <v>12</v>
      </c>
      <c r="W129" s="18">
        <v>33</v>
      </c>
      <c r="X129" s="18">
        <v>29</v>
      </c>
      <c r="Y129" s="18">
        <v>28</v>
      </c>
      <c r="Z129" s="18">
        <v>30</v>
      </c>
      <c r="AA129" s="18">
        <v>38</v>
      </c>
      <c r="AB129" s="18">
        <v>71</v>
      </c>
      <c r="AC129" s="18">
        <v>71</v>
      </c>
      <c r="AD129" s="18">
        <v>78</v>
      </c>
      <c r="AE129" s="18">
        <v>64</v>
      </c>
      <c r="AF129" s="18">
        <v>38</v>
      </c>
      <c r="AG129" s="18">
        <v>40</v>
      </c>
      <c r="AH129" s="18">
        <v>35</v>
      </c>
      <c r="AI129" s="18">
        <v>19</v>
      </c>
      <c r="AJ129" s="18">
        <v>15</v>
      </c>
      <c r="AK129" s="23">
        <v>2.2328904767221167</v>
      </c>
      <c r="AL129" s="23">
        <v>2.228495023027782</v>
      </c>
      <c r="AM129" s="23">
        <v>6.1198375461305936</v>
      </c>
      <c r="AN129" s="23">
        <v>5.3437505758351911</v>
      </c>
      <c r="AO129" s="23">
        <v>5.1168655543575587</v>
      </c>
      <c r="AP129" s="23">
        <v>5.4473153814028654</v>
      </c>
      <c r="AQ129" s="23">
        <v>6.8380990084756439</v>
      </c>
      <c r="AR129" s="23">
        <v>12.652362962434955</v>
      </c>
      <c r="AS129" s="23">
        <v>12.59244807832148</v>
      </c>
      <c r="AT129" s="23">
        <v>13.795055003360332</v>
      </c>
      <c r="AU129" s="23">
        <v>11.269788163200619</v>
      </c>
      <c r="AV129" s="23">
        <v>6.6745121458556547</v>
      </c>
      <c r="AW129" s="23">
        <v>7.0411378478762163</v>
      </c>
      <c r="AX129" s="23">
        <v>6.1852755098434251</v>
      </c>
      <c r="AY129" s="23">
        <v>3.360393342883925</v>
      </c>
      <c r="AZ129" s="23">
        <v>2.6562776695590578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1</v>
      </c>
      <c r="BJ129" s="20">
        <v>1</v>
      </c>
      <c r="BK129" s="20">
        <v>0</v>
      </c>
      <c r="BL129" s="20">
        <v>3</v>
      </c>
      <c r="BM129" s="20">
        <v>3</v>
      </c>
      <c r="BN129" s="20">
        <v>0</v>
      </c>
      <c r="BO129" s="20">
        <v>0</v>
      </c>
      <c r="BP129" s="20">
        <v>0</v>
      </c>
      <c r="BQ129" s="20">
        <v>0</v>
      </c>
      <c r="BR129" s="20">
        <v>2</v>
      </c>
      <c r="BS129" s="20">
        <v>2</v>
      </c>
      <c r="BT129" s="20">
        <v>1</v>
      </c>
      <c r="BU129" s="20">
        <v>2</v>
      </c>
      <c r="BV129" s="20">
        <v>2321</v>
      </c>
      <c r="BW129" s="20">
        <v>3908</v>
      </c>
      <c r="BX129" s="20">
        <v>4077</v>
      </c>
      <c r="BY129" s="20">
        <v>5378</v>
      </c>
      <c r="BZ129" s="20">
        <v>4785</v>
      </c>
      <c r="CA129" s="20">
        <v>7770</v>
      </c>
      <c r="CB129" s="20">
        <v>2875</v>
      </c>
      <c r="CC129" s="20">
        <v>3896</v>
      </c>
      <c r="CD129" s="20">
        <v>3855</v>
      </c>
      <c r="CE129" s="20">
        <v>5508</v>
      </c>
      <c r="CF129" s="20">
        <v>4988</v>
      </c>
      <c r="CG129" s="20">
        <v>7109</v>
      </c>
      <c r="CH129" s="21">
        <v>1</v>
      </c>
      <c r="CI129" s="21">
        <v>1</v>
      </c>
      <c r="CJ129" s="21">
        <v>2</v>
      </c>
      <c r="CK129" s="21">
        <v>5</v>
      </c>
      <c r="CL129" s="21">
        <v>4</v>
      </c>
      <c r="CM129" s="21">
        <v>2</v>
      </c>
      <c r="CN129" s="21">
        <v>0</v>
      </c>
      <c r="CO129" s="21">
        <v>8</v>
      </c>
      <c r="CP129" s="21">
        <v>7</v>
      </c>
      <c r="CQ129" s="21">
        <v>0</v>
      </c>
      <c r="CR129" s="21">
        <v>5196</v>
      </c>
      <c r="CS129" s="21">
        <v>7804</v>
      </c>
      <c r="CT129" s="21">
        <v>7932</v>
      </c>
      <c r="CU129" s="21">
        <v>10886</v>
      </c>
      <c r="CV129" s="21">
        <v>9773</v>
      </c>
      <c r="CW129" s="21">
        <v>14879</v>
      </c>
      <c r="CX129" s="21">
        <v>28239</v>
      </c>
      <c r="CY129" s="21">
        <v>28231</v>
      </c>
      <c r="CZ129" s="19">
        <v>275</v>
      </c>
      <c r="DA129" t="s">
        <v>8253</v>
      </c>
      <c r="DB129" t="s">
        <v>8481</v>
      </c>
      <c r="DD129">
        <v>2.8337643016542096</v>
      </c>
      <c r="DE129">
        <v>2.4788413187435814</v>
      </c>
      <c r="DF129">
        <v>-0.35492298291062818</v>
      </c>
    </row>
    <row r="130" spans="1:110" x14ac:dyDescent="0.25">
      <c r="A130" t="s">
        <v>1430</v>
      </c>
      <c r="B130" t="s">
        <v>3117</v>
      </c>
      <c r="C130" t="s">
        <v>696</v>
      </c>
      <c r="D130" t="s">
        <v>150</v>
      </c>
      <c r="E130" s="17">
        <v>39574</v>
      </c>
      <c r="F130" s="17">
        <v>39887</v>
      </c>
      <c r="G130" s="17">
        <v>39982</v>
      </c>
      <c r="H130" s="17">
        <v>40264</v>
      </c>
      <c r="I130" s="17">
        <v>40583</v>
      </c>
      <c r="J130" s="17">
        <v>41308</v>
      </c>
      <c r="K130" s="17">
        <v>42270</v>
      </c>
      <c r="L130" s="17">
        <v>43486</v>
      </c>
      <c r="M130" s="17">
        <v>44459</v>
      </c>
      <c r="N130" s="17">
        <v>45399</v>
      </c>
      <c r="O130" s="17">
        <v>46233</v>
      </c>
      <c r="P130" s="17">
        <v>47259</v>
      </c>
      <c r="Q130" s="17">
        <v>48187</v>
      </c>
      <c r="R130" s="17">
        <v>49003</v>
      </c>
      <c r="S130" s="17">
        <v>49811</v>
      </c>
      <c r="T130" s="17">
        <v>50739</v>
      </c>
      <c r="U130" s="18">
        <v>17</v>
      </c>
      <c r="V130" s="18">
        <v>39</v>
      </c>
      <c r="W130" s="18">
        <v>18</v>
      </c>
      <c r="X130" s="18">
        <v>36</v>
      </c>
      <c r="Y130" s="18">
        <v>32</v>
      </c>
      <c r="Z130" s="18">
        <v>38</v>
      </c>
      <c r="AA130" s="18">
        <v>34</v>
      </c>
      <c r="AB130" s="18">
        <v>75</v>
      </c>
      <c r="AC130" s="18">
        <v>90</v>
      </c>
      <c r="AD130" s="18">
        <v>108</v>
      </c>
      <c r="AE130" s="18">
        <v>79</v>
      </c>
      <c r="AF130" s="18">
        <v>52</v>
      </c>
      <c r="AG130" s="18">
        <v>45</v>
      </c>
      <c r="AH130" s="18">
        <v>47</v>
      </c>
      <c r="AI130" s="18">
        <v>29</v>
      </c>
      <c r="AJ130" s="18">
        <v>12</v>
      </c>
      <c r="AK130" s="23">
        <v>4.2957497346742812</v>
      </c>
      <c r="AL130" s="23">
        <v>9.7776217815328295</v>
      </c>
      <c r="AM130" s="23">
        <v>4.5020259116602466</v>
      </c>
      <c r="AN130" s="23">
        <v>8.9409894695012913</v>
      </c>
      <c r="AO130" s="23">
        <v>7.8850750314170952</v>
      </c>
      <c r="AP130" s="23">
        <v>9.1991865982376293</v>
      </c>
      <c r="AQ130" s="23">
        <v>8.0435296900875333</v>
      </c>
      <c r="AR130" s="23">
        <v>17.24693004645173</v>
      </c>
      <c r="AS130" s="23">
        <v>20.243370296227983</v>
      </c>
      <c r="AT130" s="23">
        <v>23.789070243837969</v>
      </c>
      <c r="AU130" s="23">
        <v>17.087361841109164</v>
      </c>
      <c r="AV130" s="23">
        <v>11.003195158594131</v>
      </c>
      <c r="AW130" s="23">
        <v>9.3386182995413698</v>
      </c>
      <c r="AX130" s="23">
        <v>9.5912495153357966</v>
      </c>
      <c r="AY130" s="23">
        <v>5.8220071871674941</v>
      </c>
      <c r="AZ130" s="23">
        <v>2.365044640217584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20">
        <v>2</v>
      </c>
      <c r="BK130" s="20">
        <v>2</v>
      </c>
      <c r="BL130" s="20">
        <v>3</v>
      </c>
      <c r="BM130" s="20">
        <v>0</v>
      </c>
      <c r="BN130" s="20">
        <v>0</v>
      </c>
      <c r="BO130" s="20">
        <v>0</v>
      </c>
      <c r="BP130" s="20">
        <v>1</v>
      </c>
      <c r="BQ130" s="20">
        <v>1</v>
      </c>
      <c r="BR130" s="20">
        <v>1</v>
      </c>
      <c r="BS130" s="20">
        <v>0</v>
      </c>
      <c r="BT130" s="20">
        <v>1</v>
      </c>
      <c r="BU130" s="20">
        <v>1</v>
      </c>
      <c r="BV130" s="20">
        <v>2546</v>
      </c>
      <c r="BW130" s="20">
        <v>5263</v>
      </c>
      <c r="BX130" s="20">
        <v>4380</v>
      </c>
      <c r="BY130" s="20">
        <v>4843</v>
      </c>
      <c r="BZ130" s="20">
        <v>3861</v>
      </c>
      <c r="CA130" s="20">
        <v>5143</v>
      </c>
      <c r="CB130" s="20">
        <v>2619</v>
      </c>
      <c r="CC130" s="20">
        <v>4858</v>
      </c>
      <c r="CD130" s="20">
        <v>4477</v>
      </c>
      <c r="CE130" s="20">
        <v>4864</v>
      </c>
      <c r="CF130" s="20">
        <v>3653</v>
      </c>
      <c r="CG130" s="20">
        <v>4232</v>
      </c>
      <c r="CH130" s="21">
        <v>1</v>
      </c>
      <c r="CI130" s="21">
        <v>3</v>
      </c>
      <c r="CJ130" s="21">
        <v>3</v>
      </c>
      <c r="CK130" s="21">
        <v>3</v>
      </c>
      <c r="CL130" s="21">
        <v>1</v>
      </c>
      <c r="CM130" s="21">
        <v>1</v>
      </c>
      <c r="CN130" s="21">
        <v>0</v>
      </c>
      <c r="CO130" s="21">
        <v>7</v>
      </c>
      <c r="CP130" s="21">
        <v>5</v>
      </c>
      <c r="CQ130" s="21">
        <v>0</v>
      </c>
      <c r="CR130" s="21">
        <v>5165</v>
      </c>
      <c r="CS130" s="21">
        <v>10121</v>
      </c>
      <c r="CT130" s="21">
        <v>8857</v>
      </c>
      <c r="CU130" s="21">
        <v>9707</v>
      </c>
      <c r="CV130" s="21">
        <v>7514</v>
      </c>
      <c r="CW130" s="21">
        <v>9375</v>
      </c>
      <c r="CX130" s="21">
        <v>26036</v>
      </c>
      <c r="CY130" s="21">
        <v>24703</v>
      </c>
      <c r="CZ130" s="19">
        <v>311</v>
      </c>
      <c r="DA130" t="s">
        <v>8289</v>
      </c>
      <c r="DB130" t="s">
        <v>8481</v>
      </c>
      <c r="DD130">
        <v>2.8336639274582036</v>
      </c>
      <c r="DE130">
        <v>1.9204178829313256</v>
      </c>
      <c r="DF130">
        <v>-0.91324604452687796</v>
      </c>
    </row>
    <row r="131" spans="1:110" x14ac:dyDescent="0.25">
      <c r="A131" t="s">
        <v>1009</v>
      </c>
      <c r="B131" t="s">
        <v>2973</v>
      </c>
      <c r="C131" t="s">
        <v>58</v>
      </c>
      <c r="D131" t="s">
        <v>168</v>
      </c>
      <c r="E131" s="17">
        <v>391210</v>
      </c>
      <c r="F131" s="17">
        <v>395278</v>
      </c>
      <c r="G131" s="17">
        <v>399916</v>
      </c>
      <c r="H131" s="17">
        <v>403911</v>
      </c>
      <c r="I131" s="17">
        <v>407295</v>
      </c>
      <c r="J131" s="17">
        <v>411063</v>
      </c>
      <c r="K131" s="17">
        <v>414668</v>
      </c>
      <c r="L131" s="17">
        <v>418564</v>
      </c>
      <c r="M131" s="17">
        <v>421900</v>
      </c>
      <c r="N131" s="17">
        <v>423672</v>
      </c>
      <c r="O131" s="17">
        <v>427112</v>
      </c>
      <c r="P131" s="17">
        <v>431144</v>
      </c>
      <c r="Q131" s="17">
        <v>434379</v>
      </c>
      <c r="R131" s="17">
        <v>437101</v>
      </c>
      <c r="S131" s="17">
        <v>440463</v>
      </c>
      <c r="T131" s="17">
        <v>443954</v>
      </c>
      <c r="U131" s="18">
        <v>294</v>
      </c>
      <c r="V131" s="18">
        <v>352</v>
      </c>
      <c r="W131" s="18">
        <v>352</v>
      </c>
      <c r="X131" s="18">
        <v>430</v>
      </c>
      <c r="Y131" s="18">
        <v>527</v>
      </c>
      <c r="Z131" s="18">
        <v>825</v>
      </c>
      <c r="AA131" s="18">
        <v>1015</v>
      </c>
      <c r="AB131" s="18">
        <v>999</v>
      </c>
      <c r="AC131" s="18">
        <v>1075</v>
      </c>
      <c r="AD131" s="18">
        <v>1029</v>
      </c>
      <c r="AE131" s="18">
        <v>793</v>
      </c>
      <c r="AF131" s="18">
        <v>602</v>
      </c>
      <c r="AG131" s="18">
        <v>443</v>
      </c>
      <c r="AH131" s="18">
        <v>301</v>
      </c>
      <c r="AI131" s="18">
        <v>266</v>
      </c>
      <c r="AJ131" s="18">
        <v>231</v>
      </c>
      <c r="AK131" s="23">
        <v>7.5151453183712071</v>
      </c>
      <c r="AL131" s="23">
        <v>8.9051250006324665</v>
      </c>
      <c r="AM131" s="23">
        <v>8.8018483881615133</v>
      </c>
      <c r="AN131" s="23">
        <v>10.645909618703131</v>
      </c>
      <c r="AO131" s="23">
        <v>12.939024539952616</v>
      </c>
      <c r="AP131" s="23">
        <v>20.069916290203693</v>
      </c>
      <c r="AQ131" s="23">
        <v>24.47741325590593</v>
      </c>
      <c r="AR131" s="23">
        <v>23.867317781749026</v>
      </c>
      <c r="AS131" s="23">
        <v>25.479971557241054</v>
      </c>
      <c r="AT131" s="23">
        <v>24.287656488982041</v>
      </c>
      <c r="AU131" s="23">
        <v>18.566558654404467</v>
      </c>
      <c r="AV131" s="23">
        <v>13.96285231848292</v>
      </c>
      <c r="AW131" s="23">
        <v>10.198467237136233</v>
      </c>
      <c r="AX131" s="23">
        <v>6.886280287622311</v>
      </c>
      <c r="AY131" s="23">
        <v>6.0390997654740577</v>
      </c>
      <c r="AZ131" s="23">
        <v>5.203241777301252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2</v>
      </c>
      <c r="BI131" s="20">
        <v>1</v>
      </c>
      <c r="BJ131" s="20">
        <v>22</v>
      </c>
      <c r="BK131" s="20">
        <v>39</v>
      </c>
      <c r="BL131" s="20">
        <v>38</v>
      </c>
      <c r="BM131" s="20">
        <v>23</v>
      </c>
      <c r="BN131" s="20">
        <v>5</v>
      </c>
      <c r="BO131" s="20">
        <v>0</v>
      </c>
      <c r="BP131" s="20">
        <v>1</v>
      </c>
      <c r="BQ131" s="20">
        <v>16</v>
      </c>
      <c r="BR131" s="20">
        <v>38</v>
      </c>
      <c r="BS131" s="20">
        <v>28</v>
      </c>
      <c r="BT131" s="20">
        <v>15</v>
      </c>
      <c r="BU131" s="20">
        <v>3</v>
      </c>
      <c r="BV131" s="20">
        <v>20979</v>
      </c>
      <c r="BW131" s="20">
        <v>27395</v>
      </c>
      <c r="BX131" s="20">
        <v>32103</v>
      </c>
      <c r="BY131" s="20">
        <v>40723</v>
      </c>
      <c r="BZ131" s="20">
        <v>38950</v>
      </c>
      <c r="CA131" s="20">
        <v>71339</v>
      </c>
      <c r="CB131" s="20">
        <v>21993</v>
      </c>
      <c r="CC131" s="20">
        <v>26843</v>
      </c>
      <c r="CD131" s="20">
        <v>29447</v>
      </c>
      <c r="CE131" s="20">
        <v>37688</v>
      </c>
      <c r="CF131" s="20">
        <v>35902</v>
      </c>
      <c r="CG131" s="20">
        <v>60592</v>
      </c>
      <c r="CH131" s="21">
        <v>2</v>
      </c>
      <c r="CI131" s="21">
        <v>38</v>
      </c>
      <c r="CJ131" s="21">
        <v>77</v>
      </c>
      <c r="CK131" s="21">
        <v>66</v>
      </c>
      <c r="CL131" s="21">
        <v>38</v>
      </c>
      <c r="CM131" s="21">
        <v>8</v>
      </c>
      <c r="CN131" s="21">
        <v>2</v>
      </c>
      <c r="CO131" s="21">
        <v>130</v>
      </c>
      <c r="CP131" s="21">
        <v>101</v>
      </c>
      <c r="CQ131" s="21">
        <v>0</v>
      </c>
      <c r="CR131" s="21">
        <v>42972</v>
      </c>
      <c r="CS131" s="21">
        <v>54238</v>
      </c>
      <c r="CT131" s="21">
        <v>61550</v>
      </c>
      <c r="CU131" s="21">
        <v>78411</v>
      </c>
      <c r="CV131" s="21">
        <v>74852</v>
      </c>
      <c r="CW131" s="21">
        <v>131931</v>
      </c>
      <c r="CX131" s="21">
        <v>231489</v>
      </c>
      <c r="CY131" s="21">
        <v>212465</v>
      </c>
      <c r="CZ131" s="19">
        <v>27</v>
      </c>
      <c r="DA131" t="s">
        <v>1348</v>
      </c>
      <c r="DB131" t="s">
        <v>8480</v>
      </c>
      <c r="DD131">
        <v>6.1186548372673144</v>
      </c>
      <c r="DE131">
        <v>4.36305828786681</v>
      </c>
      <c r="DF131">
        <v>-1.7555965494005044</v>
      </c>
    </row>
    <row r="132" spans="1:110" x14ac:dyDescent="0.25">
      <c r="A132" t="s">
        <v>1058</v>
      </c>
      <c r="B132" t="s">
        <v>3043</v>
      </c>
      <c r="C132" t="s">
        <v>1052</v>
      </c>
      <c r="D132" t="s">
        <v>168</v>
      </c>
      <c r="E132" s="17">
        <v>63827</v>
      </c>
      <c r="F132" s="17">
        <v>63695</v>
      </c>
      <c r="G132" s="17">
        <v>63801</v>
      </c>
      <c r="H132" s="17">
        <v>64441</v>
      </c>
      <c r="I132" s="17">
        <v>64965</v>
      </c>
      <c r="J132" s="17">
        <v>65511</v>
      </c>
      <c r="K132" s="17">
        <v>66031</v>
      </c>
      <c r="L132" s="17">
        <v>66607</v>
      </c>
      <c r="M132" s="17">
        <v>66730</v>
      </c>
      <c r="N132" s="17">
        <v>66755</v>
      </c>
      <c r="O132" s="17">
        <v>66791</v>
      </c>
      <c r="P132" s="17">
        <v>67425</v>
      </c>
      <c r="Q132" s="17">
        <v>67780</v>
      </c>
      <c r="R132" s="17">
        <v>68314</v>
      </c>
      <c r="S132" s="17">
        <v>68774</v>
      </c>
      <c r="T132" s="17">
        <v>69377</v>
      </c>
      <c r="U132" s="18">
        <v>27</v>
      </c>
      <c r="V132" s="18">
        <v>26</v>
      </c>
      <c r="W132" s="18">
        <v>35</v>
      </c>
      <c r="X132" s="18">
        <v>36</v>
      </c>
      <c r="Y132" s="18">
        <v>57</v>
      </c>
      <c r="Z132" s="18">
        <v>98</v>
      </c>
      <c r="AA132" s="18">
        <v>111</v>
      </c>
      <c r="AB132" s="18">
        <v>97</v>
      </c>
      <c r="AC132" s="18">
        <v>96</v>
      </c>
      <c r="AD132" s="18">
        <v>110</v>
      </c>
      <c r="AE132" s="18">
        <v>92</v>
      </c>
      <c r="AF132" s="18">
        <v>66</v>
      </c>
      <c r="AG132" s="18">
        <v>66</v>
      </c>
      <c r="AH132" s="18">
        <v>47</v>
      </c>
      <c r="AI132" s="18">
        <v>36</v>
      </c>
      <c r="AJ132" s="18">
        <v>29</v>
      </c>
      <c r="AK132" s="23">
        <v>4.2301847180660221</v>
      </c>
      <c r="AL132" s="23">
        <v>4.0819530575398382</v>
      </c>
      <c r="AM132" s="23">
        <v>5.4858074324853847</v>
      </c>
      <c r="AN132" s="23">
        <v>5.5865054856380247</v>
      </c>
      <c r="AO132" s="23">
        <v>8.7739552066497346</v>
      </c>
      <c r="AP132" s="23">
        <v>14.959319808887058</v>
      </c>
      <c r="AQ132" s="23">
        <v>16.810286077751361</v>
      </c>
      <c r="AR132" s="23">
        <v>14.563033915354243</v>
      </c>
      <c r="AS132" s="23">
        <v>14.386332983665518</v>
      </c>
      <c r="AT132" s="23">
        <v>16.478166429480936</v>
      </c>
      <c r="AU132" s="23">
        <v>13.774310910152565</v>
      </c>
      <c r="AV132" s="23">
        <v>9.7886540600667402</v>
      </c>
      <c r="AW132" s="23">
        <v>9.7373856594865735</v>
      </c>
      <c r="AX132" s="23">
        <v>6.8799953157478706</v>
      </c>
      <c r="AY132" s="23">
        <v>5.2345363073254436</v>
      </c>
      <c r="AZ132" s="23">
        <v>4.1800596739553457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3</v>
      </c>
      <c r="BI132" s="20">
        <v>0</v>
      </c>
      <c r="BJ132" s="20">
        <v>5</v>
      </c>
      <c r="BK132" s="20">
        <v>6</v>
      </c>
      <c r="BL132" s="20">
        <v>3</v>
      </c>
      <c r="BM132" s="20">
        <v>4</v>
      </c>
      <c r="BN132" s="20">
        <v>1</v>
      </c>
      <c r="BO132" s="20">
        <v>0</v>
      </c>
      <c r="BP132" s="20">
        <v>0</v>
      </c>
      <c r="BQ132" s="20">
        <v>2</v>
      </c>
      <c r="BR132" s="20">
        <v>4</v>
      </c>
      <c r="BS132" s="20">
        <v>1</v>
      </c>
      <c r="BT132" s="20">
        <v>0</v>
      </c>
      <c r="BU132" s="20">
        <v>0</v>
      </c>
      <c r="BV132" s="20">
        <v>2874</v>
      </c>
      <c r="BW132" s="20">
        <v>3590</v>
      </c>
      <c r="BX132" s="20">
        <v>5056</v>
      </c>
      <c r="BY132" s="20">
        <v>6934</v>
      </c>
      <c r="BZ132" s="20">
        <v>6222</v>
      </c>
      <c r="CA132" s="20">
        <v>11487</v>
      </c>
      <c r="CB132" s="20">
        <v>3151</v>
      </c>
      <c r="CC132" s="20">
        <v>3511</v>
      </c>
      <c r="CD132" s="20">
        <v>4676</v>
      </c>
      <c r="CE132" s="20">
        <v>6462</v>
      </c>
      <c r="CF132" s="20">
        <v>5869</v>
      </c>
      <c r="CG132" s="20">
        <v>9545</v>
      </c>
      <c r="CH132" s="21">
        <v>0</v>
      </c>
      <c r="CI132" s="21">
        <v>7</v>
      </c>
      <c r="CJ132" s="21">
        <v>10</v>
      </c>
      <c r="CK132" s="21">
        <v>4</v>
      </c>
      <c r="CL132" s="21">
        <v>4</v>
      </c>
      <c r="CM132" s="21">
        <v>1</v>
      </c>
      <c r="CN132" s="21">
        <v>3</v>
      </c>
      <c r="CO132" s="21">
        <v>22</v>
      </c>
      <c r="CP132" s="21">
        <v>7</v>
      </c>
      <c r="CQ132" s="21">
        <v>0</v>
      </c>
      <c r="CR132" s="21">
        <v>6025</v>
      </c>
      <c r="CS132" s="21">
        <v>7101</v>
      </c>
      <c r="CT132" s="21">
        <v>9732</v>
      </c>
      <c r="CU132" s="21">
        <v>13396</v>
      </c>
      <c r="CV132" s="21">
        <v>12091</v>
      </c>
      <c r="CW132" s="21">
        <v>21032</v>
      </c>
      <c r="CX132" s="21">
        <v>36163</v>
      </c>
      <c r="CY132" s="21">
        <v>33214</v>
      </c>
      <c r="CZ132" s="19">
        <v>85</v>
      </c>
      <c r="DA132" t="s">
        <v>8063</v>
      </c>
      <c r="DB132" t="s">
        <v>8480</v>
      </c>
      <c r="DD132">
        <v>6.623712892153911</v>
      </c>
      <c r="DE132">
        <v>1.9356801150347041</v>
      </c>
      <c r="DF132">
        <v>-4.688032777119207</v>
      </c>
    </row>
    <row r="133" spans="1:110" x14ac:dyDescent="0.25">
      <c r="A133" t="s">
        <v>795</v>
      </c>
      <c r="B133" t="s">
        <v>2969</v>
      </c>
      <c r="C133" t="s">
        <v>58</v>
      </c>
      <c r="D133" t="s">
        <v>457</v>
      </c>
      <c r="E133" s="17">
        <v>386831</v>
      </c>
      <c r="F133" s="17">
        <v>387187</v>
      </c>
      <c r="G133" s="17">
        <v>388235</v>
      </c>
      <c r="H133" s="17">
        <v>389580</v>
      </c>
      <c r="I133" s="17">
        <v>391839</v>
      </c>
      <c r="J133" s="17">
        <v>394534</v>
      </c>
      <c r="K133" s="17">
        <v>397576</v>
      </c>
      <c r="L133" s="17">
        <v>401146</v>
      </c>
      <c r="M133" s="17">
        <v>403878</v>
      </c>
      <c r="N133" s="17">
        <v>406538</v>
      </c>
      <c r="O133" s="17">
        <v>410373</v>
      </c>
      <c r="P133" s="17">
        <v>412875</v>
      </c>
      <c r="Q133" s="17">
        <v>414109</v>
      </c>
      <c r="R133" s="17">
        <v>415740</v>
      </c>
      <c r="S133" s="17">
        <v>417473</v>
      </c>
      <c r="T133" s="17">
        <v>419453</v>
      </c>
      <c r="U133" s="18">
        <v>229</v>
      </c>
      <c r="V133" s="18">
        <v>246</v>
      </c>
      <c r="W133" s="18">
        <v>288</v>
      </c>
      <c r="X133" s="18">
        <v>256</v>
      </c>
      <c r="Y133" s="18">
        <v>338</v>
      </c>
      <c r="Z133" s="18">
        <v>367</v>
      </c>
      <c r="AA133" s="18">
        <v>522</v>
      </c>
      <c r="AB133" s="18">
        <v>612</v>
      </c>
      <c r="AC133" s="18">
        <v>780</v>
      </c>
      <c r="AD133" s="18">
        <v>864</v>
      </c>
      <c r="AE133" s="18">
        <v>697</v>
      </c>
      <c r="AF133" s="18">
        <v>511</v>
      </c>
      <c r="AG133" s="18">
        <v>424</v>
      </c>
      <c r="AH133" s="18">
        <v>333</v>
      </c>
      <c r="AI133" s="18">
        <v>271</v>
      </c>
      <c r="AJ133" s="18">
        <v>203</v>
      </c>
      <c r="AK133" s="23">
        <v>5.9198978365229262</v>
      </c>
      <c r="AL133" s="23">
        <v>6.3535191005896374</v>
      </c>
      <c r="AM133" s="23">
        <v>7.4181874380207864</v>
      </c>
      <c r="AN133" s="23">
        <v>6.571179218645721</v>
      </c>
      <c r="AO133" s="23">
        <v>8.6259917976515865</v>
      </c>
      <c r="AP133" s="23">
        <v>9.3021133793285244</v>
      </c>
      <c r="AQ133" s="23">
        <v>13.12956516489929</v>
      </c>
      <c r="AR133" s="23">
        <v>15.256290727066954</v>
      </c>
      <c r="AS133" s="23">
        <v>19.312762764993387</v>
      </c>
      <c r="AT133" s="23">
        <v>21.252625830795644</v>
      </c>
      <c r="AU133" s="23">
        <v>16.984548203707359</v>
      </c>
      <c r="AV133" s="23">
        <v>12.376627308507418</v>
      </c>
      <c r="AW133" s="23">
        <v>10.238850157808692</v>
      </c>
      <c r="AX133" s="23">
        <v>8.0098138259489104</v>
      </c>
      <c r="AY133" s="23">
        <v>6.4914377696282157</v>
      </c>
      <c r="AZ133" s="23">
        <v>4.8396363835757521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1</v>
      </c>
      <c r="BI133" s="20">
        <v>2</v>
      </c>
      <c r="BJ133" s="20">
        <v>13</v>
      </c>
      <c r="BK133" s="20">
        <v>40</v>
      </c>
      <c r="BL133" s="20">
        <v>36</v>
      </c>
      <c r="BM133" s="20">
        <v>18</v>
      </c>
      <c r="BN133" s="20">
        <v>7</v>
      </c>
      <c r="BO133" s="20">
        <v>2</v>
      </c>
      <c r="BP133" s="20">
        <v>1</v>
      </c>
      <c r="BQ133" s="20">
        <v>14</v>
      </c>
      <c r="BR133" s="20">
        <v>26</v>
      </c>
      <c r="BS133" s="20">
        <v>24</v>
      </c>
      <c r="BT133" s="20">
        <v>16</v>
      </c>
      <c r="BU133" s="20">
        <v>3</v>
      </c>
      <c r="BV133" s="20">
        <v>25197</v>
      </c>
      <c r="BW133" s="20">
        <v>30543</v>
      </c>
      <c r="BX133" s="20">
        <v>30557</v>
      </c>
      <c r="BY133" s="20">
        <v>38863</v>
      </c>
      <c r="BZ133" s="20">
        <v>34488</v>
      </c>
      <c r="CA133" s="20">
        <v>55896</v>
      </c>
      <c r="CB133" s="20">
        <v>26220</v>
      </c>
      <c r="CC133" s="20">
        <v>30082</v>
      </c>
      <c r="CD133" s="20">
        <v>29255</v>
      </c>
      <c r="CE133" s="20">
        <v>38039</v>
      </c>
      <c r="CF133" s="20">
        <v>32784</v>
      </c>
      <c r="CG133" s="20">
        <v>47529</v>
      </c>
      <c r="CH133" s="21">
        <v>3</v>
      </c>
      <c r="CI133" s="21">
        <v>27</v>
      </c>
      <c r="CJ133" s="21">
        <v>66</v>
      </c>
      <c r="CK133" s="21">
        <v>60</v>
      </c>
      <c r="CL133" s="21">
        <v>34</v>
      </c>
      <c r="CM133" s="21">
        <v>10</v>
      </c>
      <c r="CN133" s="21">
        <v>3</v>
      </c>
      <c r="CO133" s="21">
        <v>117</v>
      </c>
      <c r="CP133" s="21">
        <v>86</v>
      </c>
      <c r="CQ133" s="21">
        <v>0</v>
      </c>
      <c r="CR133" s="21">
        <v>51417</v>
      </c>
      <c r="CS133" s="21">
        <v>60625</v>
      </c>
      <c r="CT133" s="21">
        <v>59812</v>
      </c>
      <c r="CU133" s="21">
        <v>76902</v>
      </c>
      <c r="CV133" s="21">
        <v>67272</v>
      </c>
      <c r="CW133" s="21">
        <v>103425</v>
      </c>
      <c r="CX133" s="21">
        <v>215544</v>
      </c>
      <c r="CY133" s="21">
        <v>203909</v>
      </c>
      <c r="CZ133" s="19">
        <v>41</v>
      </c>
      <c r="DA133" t="s">
        <v>8029</v>
      </c>
      <c r="DB133" t="s">
        <v>8480</v>
      </c>
      <c r="DD133">
        <v>5.7378536504028759</v>
      </c>
      <c r="DE133">
        <v>3.9899046134431946</v>
      </c>
      <c r="DF133">
        <v>-1.7479490369596813</v>
      </c>
    </row>
    <row r="134" spans="1:110" x14ac:dyDescent="0.25">
      <c r="A134" t="s">
        <v>684</v>
      </c>
      <c r="B134" t="s">
        <v>3231</v>
      </c>
      <c r="C134" t="s">
        <v>3366</v>
      </c>
      <c r="D134" t="s">
        <v>70</v>
      </c>
      <c r="E134" s="17">
        <v>230888</v>
      </c>
      <c r="F134" s="17">
        <v>231344</v>
      </c>
      <c r="G134" s="17">
        <v>231410</v>
      </c>
      <c r="H134" s="17">
        <v>232125</v>
      </c>
      <c r="I134" s="17">
        <v>231012</v>
      </c>
      <c r="J134" s="17">
        <v>231947</v>
      </c>
      <c r="K134" s="17">
        <v>233833</v>
      </c>
      <c r="L134" s="17">
        <v>234559</v>
      </c>
      <c r="M134" s="17">
        <v>237329</v>
      </c>
      <c r="N134" s="17">
        <v>238470</v>
      </c>
      <c r="O134" s="17">
        <v>242019</v>
      </c>
      <c r="P134" s="17">
        <v>246354</v>
      </c>
      <c r="Q134" s="17">
        <v>251297</v>
      </c>
      <c r="R134" s="17">
        <v>256633</v>
      </c>
      <c r="S134" s="17">
        <v>263305</v>
      </c>
      <c r="T134" s="17">
        <v>270300</v>
      </c>
      <c r="U134" s="18">
        <v>67</v>
      </c>
      <c r="V134" s="18">
        <v>80</v>
      </c>
      <c r="W134" s="18">
        <v>108</v>
      </c>
      <c r="X134" s="18">
        <v>122</v>
      </c>
      <c r="Y134" s="18">
        <v>120</v>
      </c>
      <c r="Z134" s="18">
        <v>172</v>
      </c>
      <c r="AA134" s="18">
        <v>250</v>
      </c>
      <c r="AB134" s="18">
        <v>221</v>
      </c>
      <c r="AC134" s="18">
        <v>232</v>
      </c>
      <c r="AD134" s="18">
        <v>289</v>
      </c>
      <c r="AE134" s="18">
        <v>250</v>
      </c>
      <c r="AF134" s="18">
        <v>156</v>
      </c>
      <c r="AG134" s="18">
        <v>118</v>
      </c>
      <c r="AH134" s="18">
        <v>103</v>
      </c>
      <c r="AI134" s="18">
        <v>94</v>
      </c>
      <c r="AJ134" s="18">
        <v>56</v>
      </c>
      <c r="AK134" s="23">
        <v>2.9018398530889438</v>
      </c>
      <c r="AL134" s="23">
        <v>3.4580538073172415</v>
      </c>
      <c r="AM134" s="23">
        <v>4.6670411823170994</v>
      </c>
      <c r="AN134" s="23">
        <v>5.2557889068389878</v>
      </c>
      <c r="AO134" s="23">
        <v>5.1945353488130488</v>
      </c>
      <c r="AP134" s="23">
        <v>7.4154871587043596</v>
      </c>
      <c r="AQ134" s="23">
        <v>10.691390864420335</v>
      </c>
      <c r="AR134" s="23">
        <v>9.4219364850634602</v>
      </c>
      <c r="AS134" s="23">
        <v>9.7754593833876182</v>
      </c>
      <c r="AT134" s="23">
        <v>12.118924812345368</v>
      </c>
      <c r="AU134" s="23">
        <v>10.329767497593163</v>
      </c>
      <c r="AV134" s="23">
        <v>6.3323510070873619</v>
      </c>
      <c r="AW134" s="23">
        <v>4.6956390247396511</v>
      </c>
      <c r="AX134" s="23">
        <v>4.0135134608565544</v>
      </c>
      <c r="AY134" s="23">
        <v>3.5700043675585351</v>
      </c>
      <c r="AZ134" s="23">
        <v>2.0717721050684426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20">
        <v>0</v>
      </c>
      <c r="BJ134" s="20">
        <v>3</v>
      </c>
      <c r="BK134" s="20">
        <v>14</v>
      </c>
      <c r="BL134" s="20">
        <v>14</v>
      </c>
      <c r="BM134" s="20">
        <v>6</v>
      </c>
      <c r="BN134" s="20">
        <v>2</v>
      </c>
      <c r="BO134" s="20">
        <v>1</v>
      </c>
      <c r="BP134" s="20">
        <v>1</v>
      </c>
      <c r="BQ134" s="20">
        <v>8</v>
      </c>
      <c r="BR134" s="20">
        <v>5</v>
      </c>
      <c r="BS134" s="20">
        <v>1</v>
      </c>
      <c r="BT134" s="20">
        <v>1</v>
      </c>
      <c r="BU134" s="20">
        <v>0</v>
      </c>
      <c r="BV134" s="20">
        <v>23500</v>
      </c>
      <c r="BW134" s="20">
        <v>27410</v>
      </c>
      <c r="BX134" s="20">
        <v>20824</v>
      </c>
      <c r="BY134" s="20">
        <v>20464</v>
      </c>
      <c r="BZ134" s="20">
        <v>15633</v>
      </c>
      <c r="CA134" s="20">
        <v>27033</v>
      </c>
      <c r="CB134" s="20">
        <v>25751</v>
      </c>
      <c r="CC134" s="20">
        <v>30231</v>
      </c>
      <c r="CD134" s="20">
        <v>21180</v>
      </c>
      <c r="CE134" s="20">
        <v>20301</v>
      </c>
      <c r="CF134" s="20">
        <v>15765</v>
      </c>
      <c r="CG134" s="20">
        <v>22208</v>
      </c>
      <c r="CH134" s="21">
        <v>1</v>
      </c>
      <c r="CI134" s="21">
        <v>11</v>
      </c>
      <c r="CJ134" s="21">
        <v>19</v>
      </c>
      <c r="CK134" s="21">
        <v>15</v>
      </c>
      <c r="CL134" s="21">
        <v>7</v>
      </c>
      <c r="CM134" s="21">
        <v>2</v>
      </c>
      <c r="CN134" s="21">
        <v>1</v>
      </c>
      <c r="CO134" s="21">
        <v>39</v>
      </c>
      <c r="CP134" s="21">
        <v>17</v>
      </c>
      <c r="CQ134" s="21">
        <v>0</v>
      </c>
      <c r="CR134" s="21">
        <v>49251</v>
      </c>
      <c r="CS134" s="21">
        <v>57641</v>
      </c>
      <c r="CT134" s="21">
        <v>42004</v>
      </c>
      <c r="CU134" s="21">
        <v>40765</v>
      </c>
      <c r="CV134" s="21">
        <v>31398</v>
      </c>
      <c r="CW134" s="21">
        <v>49241</v>
      </c>
      <c r="CX134" s="21">
        <v>134864</v>
      </c>
      <c r="CY134" s="21">
        <v>135436</v>
      </c>
      <c r="CZ134" s="19">
        <v>331</v>
      </c>
      <c r="DA134" t="s">
        <v>8309</v>
      </c>
      <c r="DB134" t="s">
        <v>8481</v>
      </c>
      <c r="DD134">
        <v>2.8795888833101984</v>
      </c>
      <c r="DE134">
        <v>1.2605291256376794</v>
      </c>
      <c r="DF134">
        <v>-1.619059757672519</v>
      </c>
    </row>
    <row r="135" spans="1:110" x14ac:dyDescent="0.25">
      <c r="A135" t="s">
        <v>210</v>
      </c>
      <c r="B135" t="s">
        <v>3125</v>
      </c>
      <c r="C135" t="s">
        <v>209</v>
      </c>
      <c r="D135" t="s">
        <v>211</v>
      </c>
      <c r="E135" s="17">
        <v>41655</v>
      </c>
      <c r="F135" s="17">
        <v>42169</v>
      </c>
      <c r="G135" s="17">
        <v>42331</v>
      </c>
      <c r="H135" s="17">
        <v>42614</v>
      </c>
      <c r="I135" s="17">
        <v>42949</v>
      </c>
      <c r="J135" s="17">
        <v>43411</v>
      </c>
      <c r="K135" s="17">
        <v>43752</v>
      </c>
      <c r="L135" s="17">
        <v>44180</v>
      </c>
      <c r="M135" s="17">
        <v>44586</v>
      </c>
      <c r="N135" s="17">
        <v>44592</v>
      </c>
      <c r="O135" s="17">
        <v>44764</v>
      </c>
      <c r="P135" s="17">
        <v>44815</v>
      </c>
      <c r="Q135" s="17">
        <v>44896</v>
      </c>
      <c r="R135" s="17">
        <v>45034</v>
      </c>
      <c r="S135" s="17">
        <v>45302</v>
      </c>
      <c r="T135" s="17">
        <v>45395</v>
      </c>
      <c r="U135" s="18">
        <v>25</v>
      </c>
      <c r="V135" s="18">
        <v>31</v>
      </c>
      <c r="W135" s="18">
        <v>38</v>
      </c>
      <c r="X135" s="18">
        <v>18</v>
      </c>
      <c r="Y135" s="18">
        <v>36</v>
      </c>
      <c r="Z135" s="18">
        <v>28</v>
      </c>
      <c r="AA135" s="18">
        <v>54</v>
      </c>
      <c r="AB135" s="18">
        <v>57</v>
      </c>
      <c r="AC135" s="18">
        <v>63</v>
      </c>
      <c r="AD135" s="18">
        <v>58</v>
      </c>
      <c r="AE135" s="18">
        <v>54</v>
      </c>
      <c r="AF135" s="18">
        <v>46</v>
      </c>
      <c r="AG135" s="18">
        <v>34</v>
      </c>
      <c r="AH135" s="18">
        <v>36</v>
      </c>
      <c r="AI135" s="18">
        <v>27</v>
      </c>
      <c r="AJ135" s="18">
        <v>11</v>
      </c>
      <c r="AK135" s="23">
        <v>6.001680470531749</v>
      </c>
      <c r="AL135" s="23">
        <v>7.3513718608456449</v>
      </c>
      <c r="AM135" s="23">
        <v>8.9768727410172211</v>
      </c>
      <c r="AN135" s="23">
        <v>4.2239639555075792</v>
      </c>
      <c r="AO135" s="23">
        <v>8.38203450604205</v>
      </c>
      <c r="AP135" s="23">
        <v>6.4499781161456777</v>
      </c>
      <c r="AQ135" s="23">
        <v>12.342292923752057</v>
      </c>
      <c r="AR135" s="23">
        <v>12.901765504753282</v>
      </c>
      <c r="AS135" s="23">
        <v>14.129995962858295</v>
      </c>
      <c r="AT135" s="23">
        <v>13.006817366343739</v>
      </c>
      <c r="AU135" s="23">
        <v>12.063265123760164</v>
      </c>
      <c r="AV135" s="23">
        <v>10.264420394957044</v>
      </c>
      <c r="AW135" s="23">
        <v>7.5730577334283682</v>
      </c>
      <c r="AX135" s="23">
        <v>7.9939601190211835</v>
      </c>
      <c r="AY135" s="23">
        <v>5.9600017659264486</v>
      </c>
      <c r="AZ135" s="23">
        <v>2.4231743584095167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20">
        <v>0</v>
      </c>
      <c r="BK135" s="20">
        <v>0</v>
      </c>
      <c r="BL135" s="20">
        <v>3</v>
      </c>
      <c r="BM135" s="20">
        <v>2</v>
      </c>
      <c r="BN135" s="20">
        <v>0</v>
      </c>
      <c r="BO135" s="20">
        <v>0</v>
      </c>
      <c r="BP135" s="20">
        <v>0</v>
      </c>
      <c r="BQ135" s="20">
        <v>0</v>
      </c>
      <c r="BR135" s="20">
        <v>1</v>
      </c>
      <c r="BS135" s="20">
        <v>3</v>
      </c>
      <c r="BT135" s="20">
        <v>1</v>
      </c>
      <c r="BU135" s="20">
        <v>1</v>
      </c>
      <c r="BV135" s="20">
        <v>1584</v>
      </c>
      <c r="BW135" s="20">
        <v>2425</v>
      </c>
      <c r="BX135" s="20">
        <v>3113</v>
      </c>
      <c r="BY135" s="20">
        <v>4508</v>
      </c>
      <c r="BZ135" s="20">
        <v>4219</v>
      </c>
      <c r="CA135" s="20">
        <v>7996</v>
      </c>
      <c r="CB135" s="20">
        <v>1745</v>
      </c>
      <c r="CC135" s="20">
        <v>2468</v>
      </c>
      <c r="CD135" s="20">
        <v>2787</v>
      </c>
      <c r="CE135" s="20">
        <v>4154</v>
      </c>
      <c r="CF135" s="20">
        <v>4067</v>
      </c>
      <c r="CG135" s="20">
        <v>6329</v>
      </c>
      <c r="CH135" s="21">
        <v>0</v>
      </c>
      <c r="CI135" s="21">
        <v>0</v>
      </c>
      <c r="CJ135" s="21">
        <v>1</v>
      </c>
      <c r="CK135" s="21">
        <v>6</v>
      </c>
      <c r="CL135" s="21">
        <v>3</v>
      </c>
      <c r="CM135" s="21">
        <v>1</v>
      </c>
      <c r="CN135" s="21">
        <v>0</v>
      </c>
      <c r="CO135" s="21">
        <v>5</v>
      </c>
      <c r="CP135" s="21">
        <v>6</v>
      </c>
      <c r="CQ135" s="21">
        <v>0</v>
      </c>
      <c r="CR135" s="21">
        <v>3329</v>
      </c>
      <c r="CS135" s="21">
        <v>4893</v>
      </c>
      <c r="CT135" s="21">
        <v>5900</v>
      </c>
      <c r="CU135" s="21">
        <v>8662</v>
      </c>
      <c r="CV135" s="21">
        <v>8286</v>
      </c>
      <c r="CW135" s="21">
        <v>14325</v>
      </c>
      <c r="CX135" s="21">
        <v>23845</v>
      </c>
      <c r="CY135" s="21">
        <v>21550</v>
      </c>
      <c r="CZ135" s="19">
        <v>301</v>
      </c>
      <c r="DA135" t="s">
        <v>8279</v>
      </c>
      <c r="DB135" t="s">
        <v>8481</v>
      </c>
      <c r="DD135">
        <v>2.3201856148491879</v>
      </c>
      <c r="DE135">
        <v>2.5162507863283707</v>
      </c>
      <c r="DF135">
        <v>0.19606517147918279</v>
      </c>
    </row>
    <row r="136" spans="1:110" x14ac:dyDescent="0.25">
      <c r="A136" t="s">
        <v>2125</v>
      </c>
      <c r="B136" t="s">
        <v>3192</v>
      </c>
      <c r="C136" t="s">
        <v>307</v>
      </c>
      <c r="D136" t="s">
        <v>278</v>
      </c>
      <c r="E136" s="17">
        <v>76420</v>
      </c>
      <c r="F136" s="17">
        <v>76748</v>
      </c>
      <c r="G136" s="17">
        <v>75861</v>
      </c>
      <c r="H136" s="17">
        <v>75492</v>
      </c>
      <c r="I136" s="17">
        <v>75769</v>
      </c>
      <c r="J136" s="17">
        <v>76611</v>
      </c>
      <c r="K136" s="17">
        <v>77666</v>
      </c>
      <c r="L136" s="17">
        <v>78563</v>
      </c>
      <c r="M136" s="17">
        <v>79472</v>
      </c>
      <c r="N136" s="17">
        <v>80249</v>
      </c>
      <c r="O136" s="17">
        <v>81291</v>
      </c>
      <c r="P136" s="17">
        <v>82219</v>
      </c>
      <c r="Q136" s="17">
        <v>83206</v>
      </c>
      <c r="R136" s="17">
        <v>83450</v>
      </c>
      <c r="S136" s="17">
        <v>83931</v>
      </c>
      <c r="T136" s="17">
        <v>84566</v>
      </c>
      <c r="U136" s="18">
        <v>50</v>
      </c>
      <c r="V136" s="18">
        <v>40</v>
      </c>
      <c r="W136" s="18">
        <v>52</v>
      </c>
      <c r="X136" s="18">
        <v>58</v>
      </c>
      <c r="Y136" s="18">
        <v>82</v>
      </c>
      <c r="Z136" s="18">
        <v>126</v>
      </c>
      <c r="AA136" s="18">
        <v>134</v>
      </c>
      <c r="AB136" s="18">
        <v>157</v>
      </c>
      <c r="AC136" s="18">
        <v>121</v>
      </c>
      <c r="AD136" s="18">
        <v>136</v>
      </c>
      <c r="AE136" s="18">
        <v>105</v>
      </c>
      <c r="AF136" s="18">
        <v>92</v>
      </c>
      <c r="AG136" s="18">
        <v>56</v>
      </c>
      <c r="AH136" s="18">
        <v>41</v>
      </c>
      <c r="AI136" s="18">
        <v>29</v>
      </c>
      <c r="AJ136" s="18">
        <v>17</v>
      </c>
      <c r="AK136" s="23">
        <v>6.5427898455901587</v>
      </c>
      <c r="AL136" s="23">
        <v>5.2118621983634759</v>
      </c>
      <c r="AM136" s="23">
        <v>6.8546420426833281</v>
      </c>
      <c r="AN136" s="23">
        <v>7.6829332909447352</v>
      </c>
      <c r="AO136" s="23">
        <v>10.822367986907574</v>
      </c>
      <c r="AP136" s="23">
        <v>16.446724360731487</v>
      </c>
      <c r="AQ136" s="23">
        <v>17.253366981690828</v>
      </c>
      <c r="AR136" s="23">
        <v>19.98396191591462</v>
      </c>
      <c r="AS136" s="23">
        <v>15.225488222266961</v>
      </c>
      <c r="AT136" s="23">
        <v>16.94725167914865</v>
      </c>
      <c r="AU136" s="23">
        <v>12.916559028674762</v>
      </c>
      <c r="AV136" s="23">
        <v>11.189627701626145</v>
      </c>
      <c r="AW136" s="23">
        <v>6.7302838737591042</v>
      </c>
      <c r="AX136" s="23">
        <v>4.9131216297183942</v>
      </c>
      <c r="AY136" s="23">
        <v>3.4552191681261992</v>
      </c>
      <c r="AZ136" s="23">
        <v>2.0102641723624153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20">
        <v>0</v>
      </c>
      <c r="BK136" s="20">
        <v>0</v>
      </c>
      <c r="BL136" s="20">
        <v>9</v>
      </c>
      <c r="BM136" s="20">
        <v>2</v>
      </c>
      <c r="BN136" s="20">
        <v>0</v>
      </c>
      <c r="BO136" s="20">
        <v>1</v>
      </c>
      <c r="BP136" s="20">
        <v>0</v>
      </c>
      <c r="BQ136" s="20">
        <v>0</v>
      </c>
      <c r="BR136" s="20">
        <v>1</v>
      </c>
      <c r="BS136" s="20">
        <v>2</v>
      </c>
      <c r="BT136" s="20">
        <v>2</v>
      </c>
      <c r="BU136" s="20">
        <v>0</v>
      </c>
      <c r="BV136" s="20">
        <v>4152</v>
      </c>
      <c r="BW136" s="20">
        <v>9275</v>
      </c>
      <c r="BX136" s="20">
        <v>8326</v>
      </c>
      <c r="BY136" s="20">
        <v>7419</v>
      </c>
      <c r="BZ136" s="20">
        <v>5737</v>
      </c>
      <c r="CA136" s="20">
        <v>8182</v>
      </c>
      <c r="CB136" s="20">
        <v>4312</v>
      </c>
      <c r="CC136" s="20">
        <v>8830</v>
      </c>
      <c r="CD136" s="20">
        <v>8575</v>
      </c>
      <c r="CE136" s="20">
        <v>7729</v>
      </c>
      <c r="CF136" s="20">
        <v>5614</v>
      </c>
      <c r="CG136" s="20">
        <v>6415</v>
      </c>
      <c r="CH136" s="21">
        <v>0</v>
      </c>
      <c r="CI136" s="21">
        <v>0</v>
      </c>
      <c r="CJ136" s="21">
        <v>1</v>
      </c>
      <c r="CK136" s="21">
        <v>11</v>
      </c>
      <c r="CL136" s="21">
        <v>4</v>
      </c>
      <c r="CM136" s="21">
        <v>0</v>
      </c>
      <c r="CN136" s="21">
        <v>1</v>
      </c>
      <c r="CO136" s="21">
        <v>11</v>
      </c>
      <c r="CP136" s="21">
        <v>6</v>
      </c>
      <c r="CQ136" s="21">
        <v>0</v>
      </c>
      <c r="CR136" s="21">
        <v>8464</v>
      </c>
      <c r="CS136" s="21">
        <v>18105</v>
      </c>
      <c r="CT136" s="21">
        <v>16901</v>
      </c>
      <c r="CU136" s="21">
        <v>15148</v>
      </c>
      <c r="CV136" s="21">
        <v>11351</v>
      </c>
      <c r="CW136" s="21">
        <v>14597</v>
      </c>
      <c r="CX136" s="21">
        <v>43091</v>
      </c>
      <c r="CY136" s="21">
        <v>41475</v>
      </c>
      <c r="CZ136" s="19">
        <v>337</v>
      </c>
      <c r="DA136" t="s">
        <v>8315</v>
      </c>
      <c r="DB136" t="s">
        <v>8481</v>
      </c>
      <c r="DD136">
        <v>2.6522001205545509</v>
      </c>
      <c r="DE136">
        <v>1.3924021257339119</v>
      </c>
      <c r="DF136">
        <v>-1.259797994820639</v>
      </c>
    </row>
    <row r="137" spans="1:110" x14ac:dyDescent="0.25">
      <c r="A137" t="s">
        <v>359</v>
      </c>
      <c r="B137" t="s">
        <v>3250</v>
      </c>
      <c r="C137" t="s">
        <v>3369</v>
      </c>
      <c r="D137" t="s">
        <v>355</v>
      </c>
      <c r="E137" s="17">
        <v>253004</v>
      </c>
      <c r="F137" s="17">
        <v>253932</v>
      </c>
      <c r="G137" s="17">
        <v>254288</v>
      </c>
      <c r="H137" s="17">
        <v>254503</v>
      </c>
      <c r="I137" s="17">
        <v>255187</v>
      </c>
      <c r="J137" s="17">
        <v>256798</v>
      </c>
      <c r="K137" s="17">
        <v>257988</v>
      </c>
      <c r="L137" s="17">
        <v>260492</v>
      </c>
      <c r="M137" s="17">
        <v>264586</v>
      </c>
      <c r="N137" s="17">
        <v>267379</v>
      </c>
      <c r="O137" s="17">
        <v>270903</v>
      </c>
      <c r="P137" s="17">
        <v>275599</v>
      </c>
      <c r="Q137" s="17">
        <v>278157</v>
      </c>
      <c r="R137" s="17">
        <v>281124</v>
      </c>
      <c r="S137" s="17">
        <v>283690</v>
      </c>
      <c r="T137" s="17">
        <v>285837</v>
      </c>
      <c r="U137" s="18">
        <v>69</v>
      </c>
      <c r="V137" s="18">
        <v>75</v>
      </c>
      <c r="W137" s="18">
        <v>85</v>
      </c>
      <c r="X137" s="18">
        <v>96</v>
      </c>
      <c r="Y137" s="18">
        <v>139</v>
      </c>
      <c r="Z137" s="18">
        <v>207</v>
      </c>
      <c r="AA137" s="18">
        <v>281</v>
      </c>
      <c r="AB137" s="18">
        <v>265</v>
      </c>
      <c r="AC137" s="18">
        <v>280</v>
      </c>
      <c r="AD137" s="18">
        <v>280</v>
      </c>
      <c r="AE137" s="18">
        <v>251</v>
      </c>
      <c r="AF137" s="18">
        <v>199</v>
      </c>
      <c r="AG137" s="18">
        <v>187</v>
      </c>
      <c r="AH137" s="18">
        <v>120</v>
      </c>
      <c r="AI137" s="18">
        <v>90</v>
      </c>
      <c r="AJ137" s="18">
        <v>78</v>
      </c>
      <c r="AK137" s="23">
        <v>2.727229609018039</v>
      </c>
      <c r="AL137" s="23">
        <v>2.9535466187798307</v>
      </c>
      <c r="AM137" s="23">
        <v>3.3426665827722895</v>
      </c>
      <c r="AN137" s="23">
        <v>3.7720576967658537</v>
      </c>
      <c r="AO137" s="23">
        <v>5.4469859358039399</v>
      </c>
      <c r="AP137" s="23">
        <v>8.0608104424489291</v>
      </c>
      <c r="AQ137" s="23">
        <v>10.891979471913421</v>
      </c>
      <c r="AR137" s="23">
        <v>10.17305713803111</v>
      </c>
      <c r="AS137" s="23">
        <v>10.582570506375999</v>
      </c>
      <c r="AT137" s="23">
        <v>10.472026598947561</v>
      </c>
      <c r="AU137" s="23">
        <v>9.2653089851349009</v>
      </c>
      <c r="AV137" s="23">
        <v>7.220635778794553</v>
      </c>
      <c r="AW137" s="23">
        <v>6.7228220034009567</v>
      </c>
      <c r="AX137" s="23">
        <v>4.2685789900542108</v>
      </c>
      <c r="AY137" s="23">
        <v>3.1724769995417534</v>
      </c>
      <c r="AZ137" s="23">
        <v>2.7288279683875776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1</v>
      </c>
      <c r="BI137" s="20">
        <v>2</v>
      </c>
      <c r="BJ137" s="20">
        <v>8</v>
      </c>
      <c r="BK137" s="20">
        <v>11</v>
      </c>
      <c r="BL137" s="20">
        <v>16</v>
      </c>
      <c r="BM137" s="20">
        <v>8</v>
      </c>
      <c r="BN137" s="20">
        <v>4</v>
      </c>
      <c r="BO137" s="20">
        <v>1</v>
      </c>
      <c r="BP137" s="20">
        <v>0</v>
      </c>
      <c r="BQ137" s="20">
        <v>4</v>
      </c>
      <c r="BR137" s="20">
        <v>9</v>
      </c>
      <c r="BS137" s="20">
        <v>10</v>
      </c>
      <c r="BT137" s="20">
        <v>4</v>
      </c>
      <c r="BU137" s="20">
        <v>0</v>
      </c>
      <c r="BV137" s="20">
        <v>14628</v>
      </c>
      <c r="BW137" s="20">
        <v>30128</v>
      </c>
      <c r="BX137" s="20">
        <v>28447</v>
      </c>
      <c r="BY137" s="20">
        <v>28335</v>
      </c>
      <c r="BZ137" s="20">
        <v>20328</v>
      </c>
      <c r="CA137" s="20">
        <v>27371</v>
      </c>
      <c r="CB137" s="20">
        <v>15351</v>
      </c>
      <c r="CC137" s="20">
        <v>27002</v>
      </c>
      <c r="CD137" s="20">
        <v>26839</v>
      </c>
      <c r="CE137" s="20">
        <v>26608</v>
      </c>
      <c r="CF137" s="20">
        <v>18836</v>
      </c>
      <c r="CG137" s="20">
        <v>21964</v>
      </c>
      <c r="CH137" s="21">
        <v>2</v>
      </c>
      <c r="CI137" s="21">
        <v>12</v>
      </c>
      <c r="CJ137" s="21">
        <v>20</v>
      </c>
      <c r="CK137" s="21">
        <v>26</v>
      </c>
      <c r="CL137" s="21">
        <v>12</v>
      </c>
      <c r="CM137" s="21">
        <v>4</v>
      </c>
      <c r="CN137" s="21">
        <v>2</v>
      </c>
      <c r="CO137" s="21">
        <v>50</v>
      </c>
      <c r="CP137" s="21">
        <v>28</v>
      </c>
      <c r="CQ137" s="21">
        <v>0</v>
      </c>
      <c r="CR137" s="21">
        <v>29979</v>
      </c>
      <c r="CS137" s="21">
        <v>57130</v>
      </c>
      <c r="CT137" s="21">
        <v>55286</v>
      </c>
      <c r="CU137" s="21">
        <v>54943</v>
      </c>
      <c r="CV137" s="21">
        <v>39164</v>
      </c>
      <c r="CW137" s="21">
        <v>49335</v>
      </c>
      <c r="CX137" s="21">
        <v>149237</v>
      </c>
      <c r="CY137" s="21">
        <v>136600</v>
      </c>
      <c r="CZ137" s="19">
        <v>261</v>
      </c>
      <c r="DA137" t="s">
        <v>8239</v>
      </c>
      <c r="DB137" t="s">
        <v>9</v>
      </c>
      <c r="DD137">
        <v>3.6603221083455342</v>
      </c>
      <c r="DE137">
        <v>1.8762103231772282</v>
      </c>
      <c r="DF137">
        <v>-1.7841117851683059</v>
      </c>
    </row>
    <row r="138" spans="1:110" x14ac:dyDescent="0.25">
      <c r="A138" t="s">
        <v>57</v>
      </c>
      <c r="B138" t="s">
        <v>3062</v>
      </c>
      <c r="C138" t="s">
        <v>48</v>
      </c>
      <c r="D138" t="s">
        <v>51</v>
      </c>
      <c r="E138" s="17">
        <v>105073</v>
      </c>
      <c r="F138" s="17">
        <v>105475</v>
      </c>
      <c r="G138" s="17">
        <v>105770</v>
      </c>
      <c r="H138" s="17">
        <v>106173</v>
      </c>
      <c r="I138" s="17">
        <v>106211</v>
      </c>
      <c r="J138" s="17">
        <v>106566</v>
      </c>
      <c r="K138" s="17">
        <v>107160</v>
      </c>
      <c r="L138" s="17">
        <v>107779</v>
      </c>
      <c r="M138" s="17">
        <v>108980</v>
      </c>
      <c r="N138" s="17">
        <v>110231</v>
      </c>
      <c r="O138" s="17">
        <v>111343</v>
      </c>
      <c r="P138" s="17">
        <v>112595</v>
      </c>
      <c r="Q138" s="17">
        <v>113700</v>
      </c>
      <c r="R138" s="17">
        <v>114940</v>
      </c>
      <c r="S138" s="17">
        <v>116257</v>
      </c>
      <c r="T138" s="17">
        <v>117640</v>
      </c>
      <c r="U138" s="18">
        <v>41</v>
      </c>
      <c r="V138" s="18">
        <v>63</v>
      </c>
      <c r="W138" s="18">
        <v>50</v>
      </c>
      <c r="X138" s="18">
        <v>64</v>
      </c>
      <c r="Y138" s="18">
        <v>96</v>
      </c>
      <c r="Z138" s="18">
        <v>119</v>
      </c>
      <c r="AA138" s="18">
        <v>190</v>
      </c>
      <c r="AB138" s="18">
        <v>185</v>
      </c>
      <c r="AC138" s="18">
        <v>165</v>
      </c>
      <c r="AD138" s="18">
        <v>234</v>
      </c>
      <c r="AE138" s="18">
        <v>163</v>
      </c>
      <c r="AF138" s="18">
        <v>97</v>
      </c>
      <c r="AG138" s="18">
        <v>86</v>
      </c>
      <c r="AH138" s="18">
        <v>61</v>
      </c>
      <c r="AI138" s="18">
        <v>55</v>
      </c>
      <c r="AJ138" s="18">
        <v>48</v>
      </c>
      <c r="AK138" s="23">
        <v>3.9020490516117365</v>
      </c>
      <c r="AL138" s="23">
        <v>5.9729793789997636</v>
      </c>
      <c r="AM138" s="23">
        <v>4.7272383473574733</v>
      </c>
      <c r="AN138" s="23">
        <v>6.0278978648055537</v>
      </c>
      <c r="AO138" s="23">
        <v>9.0386118198679988</v>
      </c>
      <c r="AP138" s="23">
        <v>11.16678865679485</v>
      </c>
      <c r="AQ138" s="23">
        <v>17.730496453900709</v>
      </c>
      <c r="AR138" s="23">
        <v>17.164753801761012</v>
      </c>
      <c r="AS138" s="23">
        <v>15.140392732611488</v>
      </c>
      <c r="AT138" s="23">
        <v>21.228148161587939</v>
      </c>
      <c r="AU138" s="23">
        <v>14.639447473123591</v>
      </c>
      <c r="AV138" s="23">
        <v>8.6149473777698837</v>
      </c>
      <c r="AW138" s="23">
        <v>7.563764291996482</v>
      </c>
      <c r="AX138" s="23">
        <v>5.3071167565686448</v>
      </c>
      <c r="AY138" s="23">
        <v>4.7308979244260563</v>
      </c>
      <c r="AZ138" s="23">
        <v>4.0802448146888812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1</v>
      </c>
      <c r="BI138" s="20">
        <v>1</v>
      </c>
      <c r="BJ138" s="20">
        <v>4</v>
      </c>
      <c r="BK138" s="20">
        <v>12</v>
      </c>
      <c r="BL138" s="20">
        <v>5</v>
      </c>
      <c r="BM138" s="20">
        <v>4</v>
      </c>
      <c r="BN138" s="20">
        <v>0</v>
      </c>
      <c r="BO138" s="20">
        <v>0</v>
      </c>
      <c r="BP138" s="20">
        <v>0</v>
      </c>
      <c r="BQ138" s="20">
        <v>2</v>
      </c>
      <c r="BR138" s="20">
        <v>12</v>
      </c>
      <c r="BS138" s="20">
        <v>4</v>
      </c>
      <c r="BT138" s="20">
        <v>1</v>
      </c>
      <c r="BU138" s="20">
        <v>2</v>
      </c>
      <c r="BV138" s="20">
        <v>5245</v>
      </c>
      <c r="BW138" s="20">
        <v>10052</v>
      </c>
      <c r="BX138" s="20">
        <v>10783</v>
      </c>
      <c r="BY138" s="20">
        <v>11343</v>
      </c>
      <c r="BZ138" s="20">
        <v>8879</v>
      </c>
      <c r="CA138" s="20">
        <v>14043</v>
      </c>
      <c r="CB138" s="20">
        <v>5547</v>
      </c>
      <c r="CC138" s="20">
        <v>9719</v>
      </c>
      <c r="CD138" s="20">
        <v>10662</v>
      </c>
      <c r="CE138" s="20">
        <v>11122</v>
      </c>
      <c r="CF138" s="20">
        <v>8940</v>
      </c>
      <c r="CG138" s="20">
        <v>11305</v>
      </c>
      <c r="CH138" s="21">
        <v>1</v>
      </c>
      <c r="CI138" s="21">
        <v>6</v>
      </c>
      <c r="CJ138" s="21">
        <v>24</v>
      </c>
      <c r="CK138" s="21">
        <v>9</v>
      </c>
      <c r="CL138" s="21">
        <v>5</v>
      </c>
      <c r="CM138" s="21">
        <v>2</v>
      </c>
      <c r="CN138" s="21">
        <v>1</v>
      </c>
      <c r="CO138" s="21">
        <v>27</v>
      </c>
      <c r="CP138" s="21">
        <v>21</v>
      </c>
      <c r="CQ138" s="21">
        <v>0</v>
      </c>
      <c r="CR138" s="21">
        <v>10792</v>
      </c>
      <c r="CS138" s="21">
        <v>19771</v>
      </c>
      <c r="CT138" s="21">
        <v>21445</v>
      </c>
      <c r="CU138" s="21">
        <v>22465</v>
      </c>
      <c r="CV138" s="21">
        <v>17819</v>
      </c>
      <c r="CW138" s="21">
        <v>25348</v>
      </c>
      <c r="CX138" s="21">
        <v>60345</v>
      </c>
      <c r="CY138" s="21">
        <v>57295</v>
      </c>
      <c r="CZ138" s="19">
        <v>98</v>
      </c>
      <c r="DA138" t="s">
        <v>8076</v>
      </c>
      <c r="DB138" t="s">
        <v>9</v>
      </c>
      <c r="DD138">
        <v>4.7124530936381888</v>
      </c>
      <c r="DE138">
        <v>3.479990057171265</v>
      </c>
      <c r="DF138">
        <v>-1.2324630364669238</v>
      </c>
    </row>
    <row r="139" spans="1:110" x14ac:dyDescent="0.25">
      <c r="A139" t="s">
        <v>810</v>
      </c>
      <c r="B139" t="s">
        <v>2927</v>
      </c>
      <c r="C139" t="s">
        <v>58</v>
      </c>
      <c r="D139" t="s">
        <v>457</v>
      </c>
      <c r="E139" s="17">
        <v>75647</v>
      </c>
      <c r="F139" s="17">
        <v>75648</v>
      </c>
      <c r="G139" s="17">
        <v>76056</v>
      </c>
      <c r="H139" s="17">
        <v>76447</v>
      </c>
      <c r="I139" s="17">
        <v>76863</v>
      </c>
      <c r="J139" s="17">
        <v>77665</v>
      </c>
      <c r="K139" s="17">
        <v>78770</v>
      </c>
      <c r="L139" s="17">
        <v>79835</v>
      </c>
      <c r="M139" s="17">
        <v>80836</v>
      </c>
      <c r="N139" s="17">
        <v>81556</v>
      </c>
      <c r="O139" s="17">
        <v>82249</v>
      </c>
      <c r="P139" s="17">
        <v>82659</v>
      </c>
      <c r="Q139" s="17">
        <v>82492</v>
      </c>
      <c r="R139" s="17">
        <v>82637</v>
      </c>
      <c r="S139" s="17">
        <v>82667</v>
      </c>
      <c r="T139" s="17">
        <v>82762</v>
      </c>
      <c r="U139" s="18">
        <v>46</v>
      </c>
      <c r="V139" s="18">
        <v>51</v>
      </c>
      <c r="W139" s="18">
        <v>51</v>
      </c>
      <c r="X139" s="18">
        <v>37</v>
      </c>
      <c r="Y139" s="18">
        <v>61</v>
      </c>
      <c r="Z139" s="18">
        <v>83</v>
      </c>
      <c r="AA139" s="18">
        <v>123</v>
      </c>
      <c r="AB139" s="18">
        <v>115</v>
      </c>
      <c r="AC139" s="18">
        <v>145</v>
      </c>
      <c r="AD139" s="18">
        <v>149</v>
      </c>
      <c r="AE139" s="18">
        <v>133</v>
      </c>
      <c r="AF139" s="18">
        <v>78</v>
      </c>
      <c r="AG139" s="18">
        <v>68</v>
      </c>
      <c r="AH139" s="18">
        <v>53</v>
      </c>
      <c r="AI139" s="18">
        <v>45</v>
      </c>
      <c r="AJ139" s="18">
        <v>35</v>
      </c>
      <c r="AK139" s="23">
        <v>6.0808756460930375</v>
      </c>
      <c r="AL139" s="23">
        <v>6.7417512690355323</v>
      </c>
      <c r="AM139" s="23">
        <v>6.7055853581571476</v>
      </c>
      <c r="AN139" s="23">
        <v>4.8399544782659882</v>
      </c>
      <c r="AO139" s="23">
        <v>7.9361981707713722</v>
      </c>
      <c r="AP139" s="23">
        <v>10.68692461211614</v>
      </c>
      <c r="AQ139" s="23">
        <v>15.615081883965976</v>
      </c>
      <c r="AR139" s="23">
        <v>14.40470971378468</v>
      </c>
      <c r="AS139" s="23">
        <v>17.937552575585137</v>
      </c>
      <c r="AT139" s="23">
        <v>18.26965520623866</v>
      </c>
      <c r="AU139" s="23">
        <v>16.17040936667923</v>
      </c>
      <c r="AV139" s="23">
        <v>9.4363590171669145</v>
      </c>
      <c r="AW139" s="23">
        <v>8.243223585317363</v>
      </c>
      <c r="AX139" s="23">
        <v>6.4135919745392505</v>
      </c>
      <c r="AY139" s="23">
        <v>5.4435264373933974</v>
      </c>
      <c r="AZ139" s="23">
        <v>4.2289939827457044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1</v>
      </c>
      <c r="BI139" s="20">
        <v>0</v>
      </c>
      <c r="BJ139" s="20">
        <v>3</v>
      </c>
      <c r="BK139" s="20">
        <v>3</v>
      </c>
      <c r="BL139" s="20">
        <v>4</v>
      </c>
      <c r="BM139" s="20">
        <v>4</v>
      </c>
      <c r="BN139" s="20">
        <v>0</v>
      </c>
      <c r="BO139" s="20">
        <v>0</v>
      </c>
      <c r="BP139" s="20">
        <v>0</v>
      </c>
      <c r="BQ139" s="20">
        <v>3</v>
      </c>
      <c r="BR139" s="20">
        <v>8</v>
      </c>
      <c r="BS139" s="20">
        <v>8</v>
      </c>
      <c r="BT139" s="20">
        <v>1</v>
      </c>
      <c r="BU139" s="20">
        <v>0</v>
      </c>
      <c r="BV139" s="20">
        <v>3927</v>
      </c>
      <c r="BW139" s="20">
        <v>6495</v>
      </c>
      <c r="BX139" s="20">
        <v>6911</v>
      </c>
      <c r="BY139" s="20">
        <v>7871</v>
      </c>
      <c r="BZ139" s="20">
        <v>6633</v>
      </c>
      <c r="CA139" s="20">
        <v>11196</v>
      </c>
      <c r="CB139" s="20">
        <v>3923</v>
      </c>
      <c r="CC139" s="20">
        <v>6139</v>
      </c>
      <c r="CD139" s="20">
        <v>6376</v>
      </c>
      <c r="CE139" s="20">
        <v>7690</v>
      </c>
      <c r="CF139" s="20">
        <v>6282</v>
      </c>
      <c r="CG139" s="20">
        <v>9319</v>
      </c>
      <c r="CH139" s="21">
        <v>0</v>
      </c>
      <c r="CI139" s="21">
        <v>6</v>
      </c>
      <c r="CJ139" s="21">
        <v>11</v>
      </c>
      <c r="CK139" s="21">
        <v>12</v>
      </c>
      <c r="CL139" s="21">
        <v>5</v>
      </c>
      <c r="CM139" s="21">
        <v>0</v>
      </c>
      <c r="CN139" s="21">
        <v>1</v>
      </c>
      <c r="CO139" s="21">
        <v>15</v>
      </c>
      <c r="CP139" s="21">
        <v>20</v>
      </c>
      <c r="CQ139" s="21">
        <v>0</v>
      </c>
      <c r="CR139" s="21">
        <v>7850</v>
      </c>
      <c r="CS139" s="21">
        <v>12634</v>
      </c>
      <c r="CT139" s="21">
        <v>13287</v>
      </c>
      <c r="CU139" s="21">
        <v>15561</v>
      </c>
      <c r="CV139" s="21">
        <v>12915</v>
      </c>
      <c r="CW139" s="21">
        <v>20515</v>
      </c>
      <c r="CX139" s="21">
        <v>43033</v>
      </c>
      <c r="CY139" s="21">
        <v>39729</v>
      </c>
      <c r="CZ139" s="19">
        <v>81</v>
      </c>
      <c r="DA139" t="s">
        <v>8059</v>
      </c>
      <c r="DB139" t="s">
        <v>8480</v>
      </c>
      <c r="DD139">
        <v>3.7755795514611492</v>
      </c>
      <c r="DE139">
        <v>4.6475960309529896</v>
      </c>
      <c r="DF139">
        <v>0.87201647949184036</v>
      </c>
    </row>
    <row r="140" spans="1:110" x14ac:dyDescent="0.25">
      <c r="A140" t="s">
        <v>368</v>
      </c>
      <c r="B140" t="s">
        <v>3070</v>
      </c>
      <c r="C140" t="s">
        <v>363</v>
      </c>
      <c r="D140" t="s">
        <v>278</v>
      </c>
      <c r="E140" s="17">
        <v>65330</v>
      </c>
      <c r="F140" s="17">
        <v>65621</v>
      </c>
      <c r="G140" s="17">
        <v>65858</v>
      </c>
      <c r="H140" s="17">
        <v>66249</v>
      </c>
      <c r="I140" s="17">
        <v>67188</v>
      </c>
      <c r="J140" s="17">
        <v>68783</v>
      </c>
      <c r="K140" s="17">
        <v>69889</v>
      </c>
      <c r="L140" s="17">
        <v>70896</v>
      </c>
      <c r="M140" s="17">
        <v>72307</v>
      </c>
      <c r="N140" s="17">
        <v>73352</v>
      </c>
      <c r="O140" s="17">
        <v>74202</v>
      </c>
      <c r="P140" s="17">
        <v>75078</v>
      </c>
      <c r="Q140" s="17">
        <v>76018</v>
      </c>
      <c r="R140" s="17">
        <v>77258</v>
      </c>
      <c r="S140" s="17">
        <v>78550</v>
      </c>
      <c r="T140" s="17">
        <v>79736</v>
      </c>
      <c r="U140" s="18">
        <v>29</v>
      </c>
      <c r="V140" s="18">
        <v>32</v>
      </c>
      <c r="W140" s="18">
        <v>17</v>
      </c>
      <c r="X140" s="18">
        <v>32</v>
      </c>
      <c r="Y140" s="18">
        <v>37</v>
      </c>
      <c r="Z140" s="18">
        <v>72</v>
      </c>
      <c r="AA140" s="18">
        <v>97</v>
      </c>
      <c r="AB140" s="18">
        <v>97</v>
      </c>
      <c r="AC140" s="18">
        <v>117</v>
      </c>
      <c r="AD140" s="18">
        <v>119</v>
      </c>
      <c r="AE140" s="18">
        <v>71</v>
      </c>
      <c r="AF140" s="18">
        <v>43</v>
      </c>
      <c r="AG140" s="18">
        <v>54</v>
      </c>
      <c r="AH140" s="18">
        <v>30</v>
      </c>
      <c r="AI140" s="18">
        <v>32</v>
      </c>
      <c r="AJ140" s="18">
        <v>28</v>
      </c>
      <c r="AK140" s="23">
        <v>4.4390019898974442</v>
      </c>
      <c r="AL140" s="23">
        <v>4.8764877097270691</v>
      </c>
      <c r="AM140" s="23">
        <v>2.5813113061435211</v>
      </c>
      <c r="AN140" s="23">
        <v>4.8302615888541718</v>
      </c>
      <c r="AO140" s="23">
        <v>5.5069357623385136</v>
      </c>
      <c r="AP140" s="23">
        <v>10.467702775395084</v>
      </c>
      <c r="AQ140" s="23">
        <v>13.879151225514743</v>
      </c>
      <c r="AR140" s="23">
        <v>13.682013089596028</v>
      </c>
      <c r="AS140" s="23">
        <v>16.181005988355206</v>
      </c>
      <c r="AT140" s="23">
        <v>16.223143199912748</v>
      </c>
      <c r="AU140" s="23">
        <v>9.5684752432548983</v>
      </c>
      <c r="AV140" s="23">
        <v>5.72737686139748</v>
      </c>
      <c r="AW140" s="23">
        <v>7.1035807308795285</v>
      </c>
      <c r="AX140" s="23">
        <v>3.8830930130213055</v>
      </c>
      <c r="AY140" s="23">
        <v>4.073838319541693</v>
      </c>
      <c r="AZ140" s="23">
        <v>3.5115882411959469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20">
        <v>5</v>
      </c>
      <c r="BK140" s="20">
        <v>3</v>
      </c>
      <c r="BL140" s="20">
        <v>2</v>
      </c>
      <c r="BM140" s="20">
        <v>5</v>
      </c>
      <c r="BN140" s="20">
        <v>2</v>
      </c>
      <c r="BO140" s="20">
        <v>0</v>
      </c>
      <c r="BP140" s="20">
        <v>0</v>
      </c>
      <c r="BQ140" s="20">
        <v>3</v>
      </c>
      <c r="BR140" s="20">
        <v>3</v>
      </c>
      <c r="BS140" s="20">
        <v>2</v>
      </c>
      <c r="BT140" s="20">
        <v>3</v>
      </c>
      <c r="BU140" s="20">
        <v>0</v>
      </c>
      <c r="BV140" s="20">
        <v>3989</v>
      </c>
      <c r="BW140" s="20">
        <v>8380</v>
      </c>
      <c r="BX140" s="20">
        <v>7331</v>
      </c>
      <c r="BY140" s="20">
        <v>7493</v>
      </c>
      <c r="BZ140" s="20">
        <v>5224</v>
      </c>
      <c r="CA140" s="20">
        <v>8427</v>
      </c>
      <c r="CB140" s="20">
        <v>3930</v>
      </c>
      <c r="CC140" s="20">
        <v>7594</v>
      </c>
      <c r="CD140" s="20">
        <v>7608</v>
      </c>
      <c r="CE140" s="20">
        <v>7444</v>
      </c>
      <c r="CF140" s="20">
        <v>5331</v>
      </c>
      <c r="CG140" s="20">
        <v>6985</v>
      </c>
      <c r="CH140" s="21">
        <v>0</v>
      </c>
      <c r="CI140" s="21">
        <v>8</v>
      </c>
      <c r="CJ140" s="21">
        <v>6</v>
      </c>
      <c r="CK140" s="21">
        <v>4</v>
      </c>
      <c r="CL140" s="21">
        <v>8</v>
      </c>
      <c r="CM140" s="21">
        <v>2</v>
      </c>
      <c r="CN140" s="21">
        <v>0</v>
      </c>
      <c r="CO140" s="21">
        <v>17</v>
      </c>
      <c r="CP140" s="21">
        <v>11</v>
      </c>
      <c r="CQ140" s="21">
        <v>0</v>
      </c>
      <c r="CR140" s="21">
        <v>7919</v>
      </c>
      <c r="CS140" s="21">
        <v>15974</v>
      </c>
      <c r="CT140" s="21">
        <v>14939</v>
      </c>
      <c r="CU140" s="21">
        <v>14937</v>
      </c>
      <c r="CV140" s="21">
        <v>10555</v>
      </c>
      <c r="CW140" s="21">
        <v>15412</v>
      </c>
      <c r="CX140" s="21">
        <v>40844</v>
      </c>
      <c r="CY140" s="21">
        <v>38892</v>
      </c>
      <c r="CZ140" s="19">
        <v>154</v>
      </c>
      <c r="DA140" t="s">
        <v>8132</v>
      </c>
      <c r="DB140" t="s">
        <v>9</v>
      </c>
      <c r="DD140">
        <v>4.371078885117762</v>
      </c>
      <c r="DE140">
        <v>2.6931740280090102</v>
      </c>
      <c r="DF140">
        <v>-1.6779048571087518</v>
      </c>
    </row>
    <row r="141" spans="1:110" x14ac:dyDescent="0.25">
      <c r="A141" t="s">
        <v>697</v>
      </c>
      <c r="B141" t="s">
        <v>3119</v>
      </c>
      <c r="C141" t="s">
        <v>696</v>
      </c>
      <c r="D141" t="s">
        <v>150</v>
      </c>
      <c r="E141" s="17">
        <v>53301</v>
      </c>
      <c r="F141" s="17">
        <v>54805</v>
      </c>
      <c r="G141" s="17">
        <v>55812</v>
      </c>
      <c r="H141" s="17">
        <v>56728</v>
      </c>
      <c r="I141" s="17">
        <v>57237</v>
      </c>
      <c r="J141" s="17">
        <v>57908</v>
      </c>
      <c r="K141" s="17">
        <v>58723</v>
      </c>
      <c r="L141" s="17">
        <v>59284</v>
      </c>
      <c r="M141" s="17">
        <v>59623</v>
      </c>
      <c r="N141" s="17">
        <v>60348</v>
      </c>
      <c r="O141" s="17">
        <v>60735</v>
      </c>
      <c r="P141" s="17">
        <v>61149</v>
      </c>
      <c r="Q141" s="17">
        <v>61500</v>
      </c>
      <c r="R141" s="17">
        <v>61900</v>
      </c>
      <c r="S141" s="17">
        <v>62467</v>
      </c>
      <c r="T141" s="17">
        <v>63419</v>
      </c>
      <c r="U141" s="18">
        <v>27</v>
      </c>
      <c r="V141" s="18">
        <v>26</v>
      </c>
      <c r="W141" s="18">
        <v>33</v>
      </c>
      <c r="X141" s="18">
        <v>37</v>
      </c>
      <c r="Y141" s="18">
        <v>42</v>
      </c>
      <c r="Z141" s="18">
        <v>43</v>
      </c>
      <c r="AA141" s="18">
        <v>86</v>
      </c>
      <c r="AB141" s="18">
        <v>87</v>
      </c>
      <c r="AC141" s="18">
        <v>97</v>
      </c>
      <c r="AD141" s="18">
        <v>103</v>
      </c>
      <c r="AE141" s="18">
        <v>102</v>
      </c>
      <c r="AF141" s="18">
        <v>75</v>
      </c>
      <c r="AG141" s="18">
        <v>63</v>
      </c>
      <c r="AH141" s="18">
        <v>47</v>
      </c>
      <c r="AI141" s="18">
        <v>31</v>
      </c>
      <c r="AJ141" s="18">
        <v>23</v>
      </c>
      <c r="AK141" s="23">
        <v>5.0655710024202172</v>
      </c>
      <c r="AL141" s="23">
        <v>4.744092692272603</v>
      </c>
      <c r="AM141" s="23">
        <v>5.912706944743066</v>
      </c>
      <c r="AN141" s="23">
        <v>6.5223522775349032</v>
      </c>
      <c r="AO141" s="23">
        <v>7.3379107919702289</v>
      </c>
      <c r="AP141" s="23">
        <v>7.4255715963252058</v>
      </c>
      <c r="AQ141" s="23">
        <v>14.645028353456057</v>
      </c>
      <c r="AR141" s="23">
        <v>14.675123136090683</v>
      </c>
      <c r="AS141" s="23">
        <v>16.268889522499705</v>
      </c>
      <c r="AT141" s="23">
        <v>17.067674156558628</v>
      </c>
      <c r="AU141" s="23">
        <v>16.794270190170412</v>
      </c>
      <c r="AV141" s="23">
        <v>12.265122896531423</v>
      </c>
      <c r="AW141" s="23">
        <v>10.24390243902439</v>
      </c>
      <c r="AX141" s="23">
        <v>7.5928917609046849</v>
      </c>
      <c r="AY141" s="23">
        <v>4.9626202634991277</v>
      </c>
      <c r="AZ141" s="23">
        <v>3.6266733944086158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20">
        <v>2</v>
      </c>
      <c r="BK141" s="20">
        <v>2</v>
      </c>
      <c r="BL141" s="20">
        <v>4</v>
      </c>
      <c r="BM141" s="20">
        <v>2</v>
      </c>
      <c r="BN141" s="20">
        <v>0</v>
      </c>
      <c r="BO141" s="20">
        <v>1</v>
      </c>
      <c r="BP141" s="20">
        <v>0</v>
      </c>
      <c r="BQ141" s="20">
        <v>2</v>
      </c>
      <c r="BR141" s="20">
        <v>4</v>
      </c>
      <c r="BS141" s="20">
        <v>3</v>
      </c>
      <c r="BT141" s="20">
        <v>2</v>
      </c>
      <c r="BU141" s="20">
        <v>1</v>
      </c>
      <c r="BV141" s="20">
        <v>2562</v>
      </c>
      <c r="BW141" s="20">
        <v>3860</v>
      </c>
      <c r="BX141" s="20">
        <v>5166</v>
      </c>
      <c r="BY141" s="20">
        <v>6727</v>
      </c>
      <c r="BZ141" s="20">
        <v>5345</v>
      </c>
      <c r="CA141" s="20">
        <v>8341</v>
      </c>
      <c r="CB141" s="20">
        <v>3015</v>
      </c>
      <c r="CC141" s="20">
        <v>4033</v>
      </c>
      <c r="CD141" s="20">
        <v>4769</v>
      </c>
      <c r="CE141" s="20">
        <v>6589</v>
      </c>
      <c r="CF141" s="20">
        <v>5442</v>
      </c>
      <c r="CG141" s="20">
        <v>7570</v>
      </c>
      <c r="CH141" s="21">
        <v>0</v>
      </c>
      <c r="CI141" s="21">
        <v>4</v>
      </c>
      <c r="CJ141" s="21">
        <v>6</v>
      </c>
      <c r="CK141" s="21">
        <v>7</v>
      </c>
      <c r="CL141" s="21">
        <v>4</v>
      </c>
      <c r="CM141" s="21">
        <v>1</v>
      </c>
      <c r="CN141" s="21">
        <v>1</v>
      </c>
      <c r="CO141" s="21">
        <v>10</v>
      </c>
      <c r="CP141" s="21">
        <v>13</v>
      </c>
      <c r="CQ141" s="21">
        <v>0</v>
      </c>
      <c r="CR141" s="21">
        <v>5577</v>
      </c>
      <c r="CS141" s="21">
        <v>7893</v>
      </c>
      <c r="CT141" s="21">
        <v>9935</v>
      </c>
      <c r="CU141" s="21">
        <v>13316</v>
      </c>
      <c r="CV141" s="21">
        <v>10787</v>
      </c>
      <c r="CW141" s="21">
        <v>15911</v>
      </c>
      <c r="CX141" s="21">
        <v>32001</v>
      </c>
      <c r="CY141" s="21">
        <v>31418</v>
      </c>
      <c r="CZ141" s="19">
        <v>144</v>
      </c>
      <c r="DA141" t="s">
        <v>8122</v>
      </c>
      <c r="DB141" t="s">
        <v>9</v>
      </c>
      <c r="DD141">
        <v>3.1828887898656824</v>
      </c>
      <c r="DE141">
        <v>4.0623730508421616</v>
      </c>
      <c r="DF141">
        <v>0.87948426097647925</v>
      </c>
    </row>
    <row r="142" spans="1:110" x14ac:dyDescent="0.25">
      <c r="A142" t="s">
        <v>577</v>
      </c>
      <c r="B142" t="s">
        <v>3322</v>
      </c>
      <c r="C142" t="s">
        <v>491</v>
      </c>
      <c r="D142" t="s">
        <v>491</v>
      </c>
      <c r="E142" s="17">
        <v>71970</v>
      </c>
      <c r="F142" s="17">
        <v>72411</v>
      </c>
      <c r="G142" s="17">
        <v>72748</v>
      </c>
      <c r="H142" s="17">
        <v>73193</v>
      </c>
      <c r="I142" s="17">
        <v>73494</v>
      </c>
      <c r="J142" s="17">
        <v>73666</v>
      </c>
      <c r="K142" s="17">
        <v>73787</v>
      </c>
      <c r="L142" s="17">
        <v>74460</v>
      </c>
      <c r="M142" s="17">
        <v>74741</v>
      </c>
      <c r="N142" s="17">
        <v>74664</v>
      </c>
      <c r="O142" s="17">
        <v>74482</v>
      </c>
      <c r="P142" s="17">
        <v>74395</v>
      </c>
      <c r="Q142" s="17">
        <v>74777</v>
      </c>
      <c r="R142" s="17">
        <v>75144</v>
      </c>
      <c r="S142" s="17">
        <v>75337</v>
      </c>
      <c r="T142" s="17">
        <v>75198</v>
      </c>
      <c r="U142" s="18">
        <v>34</v>
      </c>
      <c r="V142" s="18">
        <v>45</v>
      </c>
      <c r="W142" s="18">
        <v>61</v>
      </c>
      <c r="X142" s="18">
        <v>54</v>
      </c>
      <c r="Y142" s="18">
        <v>63</v>
      </c>
      <c r="Z142" s="18">
        <v>70</v>
      </c>
      <c r="AA142" s="18">
        <v>122</v>
      </c>
      <c r="AB142" s="18">
        <v>122</v>
      </c>
      <c r="AC142" s="18">
        <v>135</v>
      </c>
      <c r="AD142" s="18">
        <v>170</v>
      </c>
      <c r="AE142" s="18">
        <v>158</v>
      </c>
      <c r="AF142" s="18">
        <v>113</v>
      </c>
      <c r="AG142" s="18">
        <v>83</v>
      </c>
      <c r="AH142" s="18">
        <v>39</v>
      </c>
      <c r="AI142" s="18">
        <v>42</v>
      </c>
      <c r="AJ142" s="18">
        <v>39</v>
      </c>
      <c r="AK142" s="23">
        <v>4.7241906349868001</v>
      </c>
      <c r="AL142" s="23">
        <v>6.2145254174089573</v>
      </c>
      <c r="AM142" s="23">
        <v>8.3851102435805807</v>
      </c>
      <c r="AN142" s="23">
        <v>7.3777547033186233</v>
      </c>
      <c r="AO142" s="23">
        <v>8.5721283370071024</v>
      </c>
      <c r="AP142" s="23">
        <v>9.5023484375424214</v>
      </c>
      <c r="AQ142" s="23">
        <v>16.534077818585931</v>
      </c>
      <c r="AR142" s="23">
        <v>16.384636046199301</v>
      </c>
      <c r="AS142" s="23">
        <v>18.062375403058564</v>
      </c>
      <c r="AT142" s="23">
        <v>22.768670309653917</v>
      </c>
      <c r="AU142" s="23">
        <v>21.213179023119679</v>
      </c>
      <c r="AV142" s="23">
        <v>15.18919282209826</v>
      </c>
      <c r="AW142" s="23">
        <v>11.099669684528665</v>
      </c>
      <c r="AX142" s="23">
        <v>5.1900351325455123</v>
      </c>
      <c r="AY142" s="23">
        <v>5.5749498918194247</v>
      </c>
      <c r="AZ142" s="23">
        <v>5.1863081464932579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1</v>
      </c>
      <c r="BI142" s="20">
        <v>0</v>
      </c>
      <c r="BJ142" s="20">
        <v>3</v>
      </c>
      <c r="BK142" s="20">
        <v>7</v>
      </c>
      <c r="BL142" s="20">
        <v>6</v>
      </c>
      <c r="BM142" s="20">
        <v>5</v>
      </c>
      <c r="BN142" s="20">
        <v>0</v>
      </c>
      <c r="BO142" s="20">
        <v>0</v>
      </c>
      <c r="BP142" s="20">
        <v>0</v>
      </c>
      <c r="BQ142" s="20">
        <v>5</v>
      </c>
      <c r="BR142" s="20">
        <v>7</v>
      </c>
      <c r="BS142" s="20">
        <v>3</v>
      </c>
      <c r="BT142" s="20">
        <v>2</v>
      </c>
      <c r="BU142" s="20">
        <v>0</v>
      </c>
      <c r="BV142" s="20">
        <v>3391</v>
      </c>
      <c r="BW142" s="20">
        <v>4723</v>
      </c>
      <c r="BX142" s="20">
        <v>5422</v>
      </c>
      <c r="BY142" s="20">
        <v>7068</v>
      </c>
      <c r="BZ142" s="20">
        <v>6321</v>
      </c>
      <c r="CA142" s="20">
        <v>11708</v>
      </c>
      <c r="CB142" s="20">
        <v>3710</v>
      </c>
      <c r="CC142" s="20">
        <v>4884</v>
      </c>
      <c r="CD142" s="20">
        <v>4880</v>
      </c>
      <c r="CE142" s="20">
        <v>6603</v>
      </c>
      <c r="CF142" s="20">
        <v>6141</v>
      </c>
      <c r="CG142" s="20">
        <v>10347</v>
      </c>
      <c r="CH142" s="21">
        <v>0</v>
      </c>
      <c r="CI142" s="21">
        <v>8</v>
      </c>
      <c r="CJ142" s="21">
        <v>14</v>
      </c>
      <c r="CK142" s="21">
        <v>9</v>
      </c>
      <c r="CL142" s="21">
        <v>7</v>
      </c>
      <c r="CM142" s="21">
        <v>0</v>
      </c>
      <c r="CN142" s="21">
        <v>1</v>
      </c>
      <c r="CO142" s="21">
        <v>22</v>
      </c>
      <c r="CP142" s="21">
        <v>17</v>
      </c>
      <c r="CQ142" s="21">
        <v>0</v>
      </c>
      <c r="CR142" s="21">
        <v>7101</v>
      </c>
      <c r="CS142" s="21">
        <v>9607</v>
      </c>
      <c r="CT142" s="21">
        <v>10302</v>
      </c>
      <c r="CU142" s="21">
        <v>13671</v>
      </c>
      <c r="CV142" s="21">
        <v>12462</v>
      </c>
      <c r="CW142" s="21">
        <v>22055</v>
      </c>
      <c r="CX142" s="21">
        <v>38633</v>
      </c>
      <c r="CY142" s="21">
        <v>36565</v>
      </c>
      <c r="CZ142" s="19">
        <v>28</v>
      </c>
      <c r="DA142" t="s">
        <v>1349</v>
      </c>
      <c r="DB142" t="s">
        <v>8480</v>
      </c>
      <c r="DD142">
        <v>6.016682619991796</v>
      </c>
      <c r="DE142">
        <v>4.4003830921750833</v>
      </c>
      <c r="DF142">
        <v>-1.6162995278167127</v>
      </c>
    </row>
    <row r="143" spans="1:110" x14ac:dyDescent="0.25">
      <c r="A143" t="s">
        <v>756</v>
      </c>
      <c r="B143" t="s">
        <v>2937</v>
      </c>
      <c r="C143" t="s">
        <v>58</v>
      </c>
      <c r="D143" t="s">
        <v>150</v>
      </c>
      <c r="E143" s="17">
        <v>176326</v>
      </c>
      <c r="F143" s="17">
        <v>176645</v>
      </c>
      <c r="G143" s="17">
        <v>178005</v>
      </c>
      <c r="H143" s="17">
        <v>179018</v>
      </c>
      <c r="I143" s="17">
        <v>180733</v>
      </c>
      <c r="J143" s="17">
        <v>182486</v>
      </c>
      <c r="K143" s="17">
        <v>183876</v>
      </c>
      <c r="L143" s="17">
        <v>185162</v>
      </c>
      <c r="M143" s="17">
        <v>186467</v>
      </c>
      <c r="N143" s="17">
        <v>188081</v>
      </c>
      <c r="O143" s="17">
        <v>190578</v>
      </c>
      <c r="P143" s="17">
        <v>191949</v>
      </c>
      <c r="Q143" s="17">
        <v>193130</v>
      </c>
      <c r="R143" s="17">
        <v>193588</v>
      </c>
      <c r="S143" s="17">
        <v>194113</v>
      </c>
      <c r="T143" s="17">
        <v>195399</v>
      </c>
      <c r="U143" s="18">
        <v>105</v>
      </c>
      <c r="V143" s="18">
        <v>110</v>
      </c>
      <c r="W143" s="18">
        <v>113</v>
      </c>
      <c r="X143" s="18">
        <v>135</v>
      </c>
      <c r="Y143" s="18">
        <v>135</v>
      </c>
      <c r="Z143" s="18">
        <v>160</v>
      </c>
      <c r="AA143" s="18">
        <v>220</v>
      </c>
      <c r="AB143" s="18">
        <v>332</v>
      </c>
      <c r="AC143" s="18">
        <v>280</v>
      </c>
      <c r="AD143" s="18">
        <v>350</v>
      </c>
      <c r="AE143" s="18">
        <v>243</v>
      </c>
      <c r="AF143" s="18">
        <v>151</v>
      </c>
      <c r="AG143" s="18">
        <v>137</v>
      </c>
      <c r="AH143" s="18">
        <v>118</v>
      </c>
      <c r="AI143" s="18">
        <v>79</v>
      </c>
      <c r="AJ143" s="18">
        <v>54</v>
      </c>
      <c r="AK143" s="23">
        <v>5.9548790308859729</v>
      </c>
      <c r="AL143" s="23">
        <v>6.2271788049477763</v>
      </c>
      <c r="AM143" s="23">
        <v>6.3481362883065087</v>
      </c>
      <c r="AN143" s="23">
        <v>7.5411411143013547</v>
      </c>
      <c r="AO143" s="23">
        <v>7.4695822013688709</v>
      </c>
      <c r="AP143" s="23">
        <v>8.7677958857117808</v>
      </c>
      <c r="AQ143" s="23">
        <v>11.964584828906437</v>
      </c>
      <c r="AR143" s="23">
        <v>17.930244866657304</v>
      </c>
      <c r="AS143" s="23">
        <v>15.016061823271679</v>
      </c>
      <c r="AT143" s="23">
        <v>18.609003567611826</v>
      </c>
      <c r="AU143" s="23">
        <v>12.750684758996316</v>
      </c>
      <c r="AV143" s="23">
        <v>7.8666729183272643</v>
      </c>
      <c r="AW143" s="23">
        <v>7.09366747786465</v>
      </c>
      <c r="AX143" s="23">
        <v>6.0954191375498477</v>
      </c>
      <c r="AY143" s="23">
        <v>4.0697943981083178</v>
      </c>
      <c r="AZ143" s="23">
        <v>2.7635760674312562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2</v>
      </c>
      <c r="BJ143" s="20">
        <v>2</v>
      </c>
      <c r="BK143" s="20">
        <v>7</v>
      </c>
      <c r="BL143" s="20">
        <v>5</v>
      </c>
      <c r="BM143" s="20">
        <v>5</v>
      </c>
      <c r="BN143" s="20">
        <v>2</v>
      </c>
      <c r="BO143" s="20">
        <v>0</v>
      </c>
      <c r="BP143" s="20">
        <v>1</v>
      </c>
      <c r="BQ143" s="20">
        <v>10</v>
      </c>
      <c r="BR143" s="20">
        <v>9</v>
      </c>
      <c r="BS143" s="20">
        <v>8</v>
      </c>
      <c r="BT143" s="20">
        <v>2</v>
      </c>
      <c r="BU143" s="20">
        <v>1</v>
      </c>
      <c r="BV143" s="20">
        <v>12505</v>
      </c>
      <c r="BW143" s="20">
        <v>18421</v>
      </c>
      <c r="BX143" s="20">
        <v>16078</v>
      </c>
      <c r="BY143" s="20">
        <v>17255</v>
      </c>
      <c r="BZ143" s="20">
        <v>12711</v>
      </c>
      <c r="CA143" s="20">
        <v>22703</v>
      </c>
      <c r="CB143" s="20">
        <v>13742</v>
      </c>
      <c r="CC143" s="20">
        <v>18343</v>
      </c>
      <c r="CD143" s="20">
        <v>15914</v>
      </c>
      <c r="CE143" s="20">
        <v>17034</v>
      </c>
      <c r="CF143" s="20">
        <v>12590</v>
      </c>
      <c r="CG143" s="20">
        <v>18103</v>
      </c>
      <c r="CH143" s="21">
        <v>3</v>
      </c>
      <c r="CI143" s="21">
        <v>12</v>
      </c>
      <c r="CJ143" s="21">
        <v>16</v>
      </c>
      <c r="CK143" s="21">
        <v>13</v>
      </c>
      <c r="CL143" s="21">
        <v>7</v>
      </c>
      <c r="CM143" s="21">
        <v>3</v>
      </c>
      <c r="CN143" s="21">
        <v>0</v>
      </c>
      <c r="CO143" s="21">
        <v>23</v>
      </c>
      <c r="CP143" s="21">
        <v>31</v>
      </c>
      <c r="CQ143" s="21">
        <v>0</v>
      </c>
      <c r="CR143" s="21">
        <v>26247</v>
      </c>
      <c r="CS143" s="21">
        <v>36764</v>
      </c>
      <c r="CT143" s="21">
        <v>31992</v>
      </c>
      <c r="CU143" s="21">
        <v>34289</v>
      </c>
      <c r="CV143" s="21">
        <v>25301</v>
      </c>
      <c r="CW143" s="21">
        <v>40806</v>
      </c>
      <c r="CX143" s="21">
        <v>99673</v>
      </c>
      <c r="CY143" s="21">
        <v>95726</v>
      </c>
      <c r="CZ143" s="19">
        <v>256</v>
      </c>
      <c r="DA143" t="s">
        <v>8234</v>
      </c>
      <c r="DB143" t="s">
        <v>9</v>
      </c>
      <c r="DD143">
        <v>2.4026910139356081</v>
      </c>
      <c r="DE143">
        <v>3.1101702567395382</v>
      </c>
      <c r="DF143">
        <v>0.70747924280393004</v>
      </c>
    </row>
    <row r="144" spans="1:110" x14ac:dyDescent="0.25">
      <c r="A144" t="s">
        <v>771</v>
      </c>
      <c r="B144" t="s">
        <v>3001</v>
      </c>
      <c r="C144" t="s">
        <v>754</v>
      </c>
      <c r="D144" t="s">
        <v>150</v>
      </c>
      <c r="E144" s="17">
        <v>55274</v>
      </c>
      <c r="F144" s="17">
        <v>55065</v>
      </c>
      <c r="G144" s="17">
        <v>55080</v>
      </c>
      <c r="H144" s="17">
        <v>55163</v>
      </c>
      <c r="I144" s="17">
        <v>55273</v>
      </c>
      <c r="J144" s="17">
        <v>55321</v>
      </c>
      <c r="K144" s="17">
        <v>55442</v>
      </c>
      <c r="L144" s="17">
        <v>55840</v>
      </c>
      <c r="M144" s="17">
        <v>56505</v>
      </c>
      <c r="N144" s="17">
        <v>56916</v>
      </c>
      <c r="O144" s="17">
        <v>57377</v>
      </c>
      <c r="P144" s="17">
        <v>57591</v>
      </c>
      <c r="Q144" s="17">
        <v>57872</v>
      </c>
      <c r="R144" s="17">
        <v>58072</v>
      </c>
      <c r="S144" s="17">
        <v>58296</v>
      </c>
      <c r="T144" s="17">
        <v>58340</v>
      </c>
      <c r="U144" s="18">
        <v>27</v>
      </c>
      <c r="V144" s="18">
        <v>27</v>
      </c>
      <c r="W144" s="18">
        <v>30</v>
      </c>
      <c r="X144" s="18">
        <v>30</v>
      </c>
      <c r="Y144" s="18">
        <v>32</v>
      </c>
      <c r="Z144" s="18">
        <v>40</v>
      </c>
      <c r="AA144" s="18">
        <v>51</v>
      </c>
      <c r="AB144" s="18">
        <v>60</v>
      </c>
      <c r="AC144" s="18">
        <v>58</v>
      </c>
      <c r="AD144" s="18">
        <v>84</v>
      </c>
      <c r="AE144" s="18">
        <v>81</v>
      </c>
      <c r="AF144" s="18">
        <v>44</v>
      </c>
      <c r="AG144" s="18">
        <v>44</v>
      </c>
      <c r="AH144" s="18">
        <v>41</v>
      </c>
      <c r="AI144" s="18">
        <v>31</v>
      </c>
      <c r="AJ144" s="18">
        <v>19</v>
      </c>
      <c r="AK144" s="23">
        <v>4.88475594311973</v>
      </c>
      <c r="AL144" s="23">
        <v>4.9032961046036503</v>
      </c>
      <c r="AM144" s="23">
        <v>5.446623093681918</v>
      </c>
      <c r="AN144" s="23">
        <v>5.4384279317658573</v>
      </c>
      <c r="AO144" s="23">
        <v>5.7894451178694837</v>
      </c>
      <c r="AP144" s="23">
        <v>7.2305272862023466</v>
      </c>
      <c r="AQ144" s="23">
        <v>9.1988023520075028</v>
      </c>
      <c r="AR144" s="23">
        <v>10.744985673352435</v>
      </c>
      <c r="AS144" s="23">
        <v>10.26457835589771</v>
      </c>
      <c r="AT144" s="23">
        <v>14.758591608686487</v>
      </c>
      <c r="AU144" s="23">
        <v>14.117154957561393</v>
      </c>
      <c r="AV144" s="23">
        <v>7.6400826518032332</v>
      </c>
      <c r="AW144" s="23">
        <v>7.6029858999170585</v>
      </c>
      <c r="AX144" s="23">
        <v>7.0602011296321816</v>
      </c>
      <c r="AY144" s="23">
        <v>5.3176890352682857</v>
      </c>
      <c r="AZ144" s="23">
        <v>3.2567706547823105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v>1</v>
      </c>
      <c r="BK144" s="20">
        <v>2</v>
      </c>
      <c r="BL144" s="20">
        <v>5</v>
      </c>
      <c r="BM144" s="20">
        <v>2</v>
      </c>
      <c r="BN144" s="20">
        <v>1</v>
      </c>
      <c r="BO144" s="20">
        <v>0</v>
      </c>
      <c r="BP144" s="20">
        <v>0</v>
      </c>
      <c r="BQ144" s="20">
        <v>0</v>
      </c>
      <c r="BR144" s="20">
        <v>4</v>
      </c>
      <c r="BS144" s="20">
        <v>3</v>
      </c>
      <c r="BT144" s="20">
        <v>0</v>
      </c>
      <c r="BU144" s="20">
        <v>1</v>
      </c>
      <c r="BV144" s="20">
        <v>2076</v>
      </c>
      <c r="BW144" s="20">
        <v>2768</v>
      </c>
      <c r="BX144" s="20">
        <v>3890</v>
      </c>
      <c r="BY144" s="20">
        <v>5867</v>
      </c>
      <c r="BZ144" s="20">
        <v>5451</v>
      </c>
      <c r="CA144" s="20">
        <v>9839</v>
      </c>
      <c r="CB144" s="20">
        <v>2424</v>
      </c>
      <c r="CC144" s="20">
        <v>2994</v>
      </c>
      <c r="CD144" s="20">
        <v>3575</v>
      </c>
      <c r="CE144" s="20">
        <v>5791</v>
      </c>
      <c r="CF144" s="20">
        <v>5266</v>
      </c>
      <c r="CG144" s="20">
        <v>8399</v>
      </c>
      <c r="CH144" s="21">
        <v>0</v>
      </c>
      <c r="CI144" s="21">
        <v>1</v>
      </c>
      <c r="CJ144" s="21">
        <v>6</v>
      </c>
      <c r="CK144" s="21">
        <v>8</v>
      </c>
      <c r="CL144" s="21">
        <v>2</v>
      </c>
      <c r="CM144" s="21">
        <v>2</v>
      </c>
      <c r="CN144" s="21">
        <v>0</v>
      </c>
      <c r="CO144" s="21">
        <v>11</v>
      </c>
      <c r="CP144" s="21">
        <v>8</v>
      </c>
      <c r="CQ144" s="21">
        <v>0</v>
      </c>
      <c r="CR144" s="21">
        <v>4500</v>
      </c>
      <c r="CS144" s="21">
        <v>5762</v>
      </c>
      <c r="CT144" s="21">
        <v>7465</v>
      </c>
      <c r="CU144" s="21">
        <v>11658</v>
      </c>
      <c r="CV144" s="21">
        <v>10717</v>
      </c>
      <c r="CW144" s="21">
        <v>18238</v>
      </c>
      <c r="CX144" s="21">
        <v>29891</v>
      </c>
      <c r="CY144" s="21">
        <v>28449</v>
      </c>
      <c r="CZ144" s="19">
        <v>192</v>
      </c>
      <c r="DA144" t="s">
        <v>8170</v>
      </c>
      <c r="DB144" t="s">
        <v>9</v>
      </c>
      <c r="DD144">
        <v>3.8665682449295229</v>
      </c>
      <c r="DE144">
        <v>2.6763908868890303</v>
      </c>
      <c r="DF144">
        <v>-1.1901773580404926</v>
      </c>
    </row>
    <row r="145" spans="1:110" x14ac:dyDescent="0.25">
      <c r="A145" t="s">
        <v>833</v>
      </c>
      <c r="B145" t="s">
        <v>3223</v>
      </c>
      <c r="C145" t="s">
        <v>3364</v>
      </c>
      <c r="D145" t="s">
        <v>211</v>
      </c>
      <c r="E145" s="17">
        <v>218890</v>
      </c>
      <c r="F145" s="17">
        <v>219413</v>
      </c>
      <c r="G145" s="17">
        <v>221076</v>
      </c>
      <c r="H145" s="17">
        <v>222923</v>
      </c>
      <c r="I145" s="17">
        <v>224044</v>
      </c>
      <c r="J145" s="17">
        <v>225865</v>
      </c>
      <c r="K145" s="17">
        <v>228058</v>
      </c>
      <c r="L145" s="17">
        <v>230306</v>
      </c>
      <c r="M145" s="17">
        <v>232734</v>
      </c>
      <c r="N145" s="17">
        <v>234836</v>
      </c>
      <c r="O145" s="17">
        <v>236220</v>
      </c>
      <c r="P145" s="17">
        <v>237259</v>
      </c>
      <c r="Q145" s="17">
        <v>237831</v>
      </c>
      <c r="R145" s="17">
        <v>238646</v>
      </c>
      <c r="S145" s="17">
        <v>239027</v>
      </c>
      <c r="T145" s="17">
        <v>239580</v>
      </c>
      <c r="U145" s="18">
        <v>95</v>
      </c>
      <c r="V145" s="18">
        <v>87</v>
      </c>
      <c r="W145" s="18">
        <v>112</v>
      </c>
      <c r="X145" s="18">
        <v>126</v>
      </c>
      <c r="Y145" s="18">
        <v>170</v>
      </c>
      <c r="Z145" s="18">
        <v>219</v>
      </c>
      <c r="AA145" s="18">
        <v>310</v>
      </c>
      <c r="AB145" s="18">
        <v>378</v>
      </c>
      <c r="AC145" s="18">
        <v>394</v>
      </c>
      <c r="AD145" s="18">
        <v>481</v>
      </c>
      <c r="AE145" s="18">
        <v>410</v>
      </c>
      <c r="AF145" s="18">
        <v>263</v>
      </c>
      <c r="AG145" s="18">
        <v>202</v>
      </c>
      <c r="AH145" s="18">
        <v>164</v>
      </c>
      <c r="AI145" s="18">
        <v>128</v>
      </c>
      <c r="AJ145" s="18">
        <v>95</v>
      </c>
      <c r="AK145" s="23">
        <v>4.3400794919822747</v>
      </c>
      <c r="AL145" s="23">
        <v>3.9651251293223284</v>
      </c>
      <c r="AM145" s="23">
        <v>5.0661311042356481</v>
      </c>
      <c r="AN145" s="23">
        <v>5.6521758634147217</v>
      </c>
      <c r="AO145" s="23">
        <v>7.5877952545035789</v>
      </c>
      <c r="AP145" s="23">
        <v>9.6960573794080531</v>
      </c>
      <c r="AQ145" s="23">
        <v>13.593033351165055</v>
      </c>
      <c r="AR145" s="23">
        <v>16.412946254114093</v>
      </c>
      <c r="AS145" s="23">
        <v>16.929198140366253</v>
      </c>
      <c r="AT145" s="23">
        <v>20.482379192287382</v>
      </c>
      <c r="AU145" s="23">
        <v>17.356701380069428</v>
      </c>
      <c r="AV145" s="23">
        <v>11.084932499926241</v>
      </c>
      <c r="AW145" s="23">
        <v>8.4934260041794385</v>
      </c>
      <c r="AX145" s="23">
        <v>6.872103450298769</v>
      </c>
      <c r="AY145" s="23">
        <v>5.3550435724834431</v>
      </c>
      <c r="AZ145" s="23">
        <v>3.9652725603138825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 s="20">
        <v>6</v>
      </c>
      <c r="BK145" s="20">
        <v>18</v>
      </c>
      <c r="BL145" s="20">
        <v>16</v>
      </c>
      <c r="BM145" s="20">
        <v>10</v>
      </c>
      <c r="BN145" s="20">
        <v>5</v>
      </c>
      <c r="BO145" s="20">
        <v>0</v>
      </c>
      <c r="BP145" s="20">
        <v>0</v>
      </c>
      <c r="BQ145" s="20">
        <v>8</v>
      </c>
      <c r="BR145" s="20">
        <v>14</v>
      </c>
      <c r="BS145" s="20">
        <v>12</v>
      </c>
      <c r="BT145" s="20">
        <v>4</v>
      </c>
      <c r="BU145" s="20">
        <v>2</v>
      </c>
      <c r="BV145" s="20">
        <v>11822</v>
      </c>
      <c r="BW145" s="20">
        <v>19927</v>
      </c>
      <c r="BX145" s="20">
        <v>18121</v>
      </c>
      <c r="BY145" s="20">
        <v>22085</v>
      </c>
      <c r="BZ145" s="20">
        <v>19032</v>
      </c>
      <c r="CA145" s="20">
        <v>30845</v>
      </c>
      <c r="CB145" s="20">
        <v>12674</v>
      </c>
      <c r="CC145" s="20">
        <v>20465</v>
      </c>
      <c r="CD145" s="20">
        <v>18849</v>
      </c>
      <c r="CE145" s="20">
        <v>21706</v>
      </c>
      <c r="CF145" s="20">
        <v>18726</v>
      </c>
      <c r="CG145" s="20">
        <v>25328</v>
      </c>
      <c r="CH145" s="21">
        <v>0</v>
      </c>
      <c r="CI145" s="21">
        <v>14</v>
      </c>
      <c r="CJ145" s="21">
        <v>32</v>
      </c>
      <c r="CK145" s="21">
        <v>28</v>
      </c>
      <c r="CL145" s="21">
        <v>14</v>
      </c>
      <c r="CM145" s="21">
        <v>7</v>
      </c>
      <c r="CN145" s="21">
        <v>0</v>
      </c>
      <c r="CO145" s="21">
        <v>55</v>
      </c>
      <c r="CP145" s="21">
        <v>40</v>
      </c>
      <c r="CQ145" s="21">
        <v>0</v>
      </c>
      <c r="CR145" s="21">
        <v>24496</v>
      </c>
      <c r="CS145" s="21">
        <v>40392</v>
      </c>
      <c r="CT145" s="21">
        <v>36970</v>
      </c>
      <c r="CU145" s="21">
        <v>43791</v>
      </c>
      <c r="CV145" s="21">
        <v>37758</v>
      </c>
      <c r="CW145" s="21">
        <v>56173</v>
      </c>
      <c r="CX145" s="21">
        <v>121832</v>
      </c>
      <c r="CY145" s="21">
        <v>117748</v>
      </c>
      <c r="CZ145" s="19">
        <v>109</v>
      </c>
      <c r="DA145" t="s">
        <v>8087</v>
      </c>
      <c r="DB145" t="s">
        <v>9</v>
      </c>
      <c r="DD145">
        <v>4.6709922886163664</v>
      </c>
      <c r="DE145">
        <v>3.283209665769256</v>
      </c>
      <c r="DF145">
        <v>-1.3877826228471104</v>
      </c>
    </row>
    <row r="146" spans="1:110" x14ac:dyDescent="0.25">
      <c r="A146" t="s">
        <v>662</v>
      </c>
      <c r="B146" t="s">
        <v>3071</v>
      </c>
      <c r="C146" t="s">
        <v>363</v>
      </c>
      <c r="D146" t="s">
        <v>278</v>
      </c>
      <c r="E146" s="17">
        <v>80549</v>
      </c>
      <c r="F146" s="17">
        <v>80831</v>
      </c>
      <c r="G146" s="17">
        <v>81151</v>
      </c>
      <c r="H146" s="17">
        <v>82038</v>
      </c>
      <c r="I146" s="17">
        <v>83110</v>
      </c>
      <c r="J146" s="17">
        <v>83801</v>
      </c>
      <c r="K146" s="17">
        <v>84487</v>
      </c>
      <c r="L146" s="17">
        <v>85601</v>
      </c>
      <c r="M146" s="17">
        <v>86509</v>
      </c>
      <c r="N146" s="17">
        <v>86905</v>
      </c>
      <c r="O146" s="17">
        <v>87944</v>
      </c>
      <c r="P146" s="17">
        <v>88558</v>
      </c>
      <c r="Q146" s="17">
        <v>88806</v>
      </c>
      <c r="R146" s="17">
        <v>89338</v>
      </c>
      <c r="S146" s="17">
        <v>90151</v>
      </c>
      <c r="T146" s="17">
        <v>90497</v>
      </c>
      <c r="U146" s="18">
        <v>28</v>
      </c>
      <c r="V146" s="18">
        <v>42</v>
      </c>
      <c r="W146" s="18">
        <v>27</v>
      </c>
      <c r="X146" s="18">
        <v>46</v>
      </c>
      <c r="Y146" s="18">
        <v>81</v>
      </c>
      <c r="Z146" s="18">
        <v>104</v>
      </c>
      <c r="AA146" s="18">
        <v>147</v>
      </c>
      <c r="AB146" s="18">
        <v>132</v>
      </c>
      <c r="AC146" s="18">
        <v>155</v>
      </c>
      <c r="AD146" s="18">
        <v>183</v>
      </c>
      <c r="AE146" s="18">
        <v>131</v>
      </c>
      <c r="AF146" s="18">
        <v>99</v>
      </c>
      <c r="AG146" s="18">
        <v>78</v>
      </c>
      <c r="AH146" s="18">
        <v>32</v>
      </c>
      <c r="AI146" s="18">
        <v>45</v>
      </c>
      <c r="AJ146" s="18">
        <v>31</v>
      </c>
      <c r="AK146" s="23">
        <v>3.4761449552446337</v>
      </c>
      <c r="AL146" s="23">
        <v>5.1960262770471726</v>
      </c>
      <c r="AM146" s="23">
        <v>3.3271309041170167</v>
      </c>
      <c r="AN146" s="23">
        <v>5.6071576586459928</v>
      </c>
      <c r="AO146" s="23">
        <v>9.7461196005294184</v>
      </c>
      <c r="AP146" s="23">
        <v>12.410353098411713</v>
      </c>
      <c r="AQ146" s="23">
        <v>17.399126492833219</v>
      </c>
      <c r="AR146" s="23">
        <v>15.420380603030338</v>
      </c>
      <c r="AS146" s="23">
        <v>17.917210926030815</v>
      </c>
      <c r="AT146" s="23">
        <v>21.057476554858756</v>
      </c>
      <c r="AU146" s="23">
        <v>14.89584280906031</v>
      </c>
      <c r="AV146" s="23">
        <v>11.17911425280607</v>
      </c>
      <c r="AW146" s="23">
        <v>8.7831903249780421</v>
      </c>
      <c r="AX146" s="23">
        <v>3.5819024379323467</v>
      </c>
      <c r="AY146" s="23">
        <v>4.9916251622278178</v>
      </c>
      <c r="AZ146" s="23">
        <v>3.4255279180525324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3</v>
      </c>
      <c r="BI146" s="20">
        <v>0</v>
      </c>
      <c r="BJ146" s="20">
        <v>4</v>
      </c>
      <c r="BK146" s="20">
        <v>4</v>
      </c>
      <c r="BL146" s="20">
        <v>1</v>
      </c>
      <c r="BM146" s="20">
        <v>4</v>
      </c>
      <c r="BN146" s="20">
        <v>2</v>
      </c>
      <c r="BO146" s="20">
        <v>1</v>
      </c>
      <c r="BP146" s="20">
        <v>0</v>
      </c>
      <c r="BQ146" s="20">
        <v>2</v>
      </c>
      <c r="BR146" s="20">
        <v>5</v>
      </c>
      <c r="BS146" s="20">
        <v>5</v>
      </c>
      <c r="BT146" s="20">
        <v>0</v>
      </c>
      <c r="BU146" s="20">
        <v>0</v>
      </c>
      <c r="BV146" s="20">
        <v>4059</v>
      </c>
      <c r="BW146" s="20">
        <v>5908</v>
      </c>
      <c r="BX146" s="20">
        <v>6457</v>
      </c>
      <c r="BY146" s="20">
        <v>8371</v>
      </c>
      <c r="BZ146" s="20">
        <v>7846</v>
      </c>
      <c r="CA146" s="20">
        <v>13801</v>
      </c>
      <c r="CB146" s="20">
        <v>4344</v>
      </c>
      <c r="CC146" s="20">
        <v>5823</v>
      </c>
      <c r="CD146" s="20">
        <v>6177</v>
      </c>
      <c r="CE146" s="20">
        <v>8254</v>
      </c>
      <c r="CF146" s="20">
        <v>7545</v>
      </c>
      <c r="CG146" s="20">
        <v>11912</v>
      </c>
      <c r="CH146" s="21">
        <v>0</v>
      </c>
      <c r="CI146" s="21">
        <v>6</v>
      </c>
      <c r="CJ146" s="21">
        <v>9</v>
      </c>
      <c r="CK146" s="21">
        <v>6</v>
      </c>
      <c r="CL146" s="21">
        <v>4</v>
      </c>
      <c r="CM146" s="21">
        <v>2</v>
      </c>
      <c r="CN146" s="21">
        <v>4</v>
      </c>
      <c r="CO146" s="21">
        <v>18</v>
      </c>
      <c r="CP146" s="21">
        <v>13</v>
      </c>
      <c r="CQ146" s="21">
        <v>0</v>
      </c>
      <c r="CR146" s="21">
        <v>8403</v>
      </c>
      <c r="CS146" s="21">
        <v>11731</v>
      </c>
      <c r="CT146" s="21">
        <v>12634</v>
      </c>
      <c r="CU146" s="21">
        <v>16625</v>
      </c>
      <c r="CV146" s="21">
        <v>15391</v>
      </c>
      <c r="CW146" s="21">
        <v>25713</v>
      </c>
      <c r="CX146" s="21">
        <v>46442</v>
      </c>
      <c r="CY146" s="21">
        <v>44055</v>
      </c>
      <c r="CZ146" s="19">
        <v>163</v>
      </c>
      <c r="DA146" t="s">
        <v>8141</v>
      </c>
      <c r="DB146" t="s">
        <v>9</v>
      </c>
      <c r="DD146">
        <v>4.085801838610827</v>
      </c>
      <c r="DE146">
        <v>2.7991903880108526</v>
      </c>
      <c r="DF146">
        <v>-1.2866114505999744</v>
      </c>
    </row>
    <row r="147" spans="1:110" x14ac:dyDescent="0.25">
      <c r="A147" t="s">
        <v>126</v>
      </c>
      <c r="B147" t="s">
        <v>3232</v>
      </c>
      <c r="C147" t="s">
        <v>3366</v>
      </c>
      <c r="D147" t="s">
        <v>70</v>
      </c>
      <c r="E147" s="17">
        <v>236207</v>
      </c>
      <c r="F147" s="17">
        <v>236786</v>
      </c>
      <c r="G147" s="17">
        <v>237172</v>
      </c>
      <c r="H147" s="17">
        <v>237380</v>
      </c>
      <c r="I147" s="17">
        <v>238109</v>
      </c>
      <c r="J147" s="17">
        <v>239145</v>
      </c>
      <c r="K147" s="17">
        <v>240049</v>
      </c>
      <c r="L147" s="17">
        <v>240863</v>
      </c>
      <c r="M147" s="17">
        <v>242440</v>
      </c>
      <c r="N147" s="17">
        <v>243429</v>
      </c>
      <c r="O147" s="17">
        <v>244509</v>
      </c>
      <c r="P147" s="17">
        <v>245581</v>
      </c>
      <c r="Q147" s="17">
        <v>246155</v>
      </c>
      <c r="R147" s="17">
        <v>246783</v>
      </c>
      <c r="S147" s="17">
        <v>247916</v>
      </c>
      <c r="T147" s="17">
        <v>248478</v>
      </c>
      <c r="U147" s="18">
        <v>97</v>
      </c>
      <c r="V147" s="18">
        <v>90</v>
      </c>
      <c r="W147" s="18">
        <v>121</v>
      </c>
      <c r="X147" s="18">
        <v>152</v>
      </c>
      <c r="Y147" s="18">
        <v>172</v>
      </c>
      <c r="Z147" s="18">
        <v>227</v>
      </c>
      <c r="AA147" s="18">
        <v>294</v>
      </c>
      <c r="AB147" s="18">
        <v>314</v>
      </c>
      <c r="AC147" s="18">
        <v>314</v>
      </c>
      <c r="AD147" s="18">
        <v>352</v>
      </c>
      <c r="AE147" s="18">
        <v>324</v>
      </c>
      <c r="AF147" s="18">
        <v>143</v>
      </c>
      <c r="AG147" s="18">
        <v>120</v>
      </c>
      <c r="AH147" s="18">
        <v>95</v>
      </c>
      <c r="AI147" s="18">
        <v>92</v>
      </c>
      <c r="AJ147" s="18">
        <v>69</v>
      </c>
      <c r="AK147" s="23">
        <v>4.1065675445689589</v>
      </c>
      <c r="AL147" s="23">
        <v>3.8009003910704178</v>
      </c>
      <c r="AM147" s="23">
        <v>5.1017826724908506</v>
      </c>
      <c r="AN147" s="23">
        <v>6.4032353188979689</v>
      </c>
      <c r="AO147" s="23">
        <v>7.2235824769328332</v>
      </c>
      <c r="AP147" s="23">
        <v>9.4921491145539321</v>
      </c>
      <c r="AQ147" s="23">
        <v>12.247499468858441</v>
      </c>
      <c r="AR147" s="23">
        <v>13.036456408829917</v>
      </c>
      <c r="AS147" s="23">
        <v>12.951658142220756</v>
      </c>
      <c r="AT147" s="23">
        <v>14.460068438846646</v>
      </c>
      <c r="AU147" s="23">
        <v>13.251045973767836</v>
      </c>
      <c r="AV147" s="23">
        <v>5.8229260406953314</v>
      </c>
      <c r="AW147" s="23">
        <v>4.8749771485446161</v>
      </c>
      <c r="AX147" s="23">
        <v>3.8495358270221205</v>
      </c>
      <c r="AY147" s="23">
        <v>3.7109343487310218</v>
      </c>
      <c r="AZ147" s="23">
        <v>2.7769058025257767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1</v>
      </c>
      <c r="BJ147" s="20">
        <v>8</v>
      </c>
      <c r="BK147" s="20">
        <v>17</v>
      </c>
      <c r="BL147" s="20">
        <v>9</v>
      </c>
      <c r="BM147" s="20">
        <v>5</v>
      </c>
      <c r="BN147" s="20">
        <v>2</v>
      </c>
      <c r="BO147" s="20">
        <v>0</v>
      </c>
      <c r="BP147" s="20">
        <v>3</v>
      </c>
      <c r="BQ147" s="20">
        <v>7</v>
      </c>
      <c r="BR147" s="20">
        <v>6</v>
      </c>
      <c r="BS147" s="20">
        <v>8</v>
      </c>
      <c r="BT147" s="20">
        <v>2</v>
      </c>
      <c r="BU147" s="20">
        <v>1</v>
      </c>
      <c r="BV147" s="20">
        <v>12383</v>
      </c>
      <c r="BW147" s="20">
        <v>19823</v>
      </c>
      <c r="BX147" s="20">
        <v>19633</v>
      </c>
      <c r="BY147" s="20">
        <v>23150</v>
      </c>
      <c r="BZ147" s="20">
        <v>18409</v>
      </c>
      <c r="CA147" s="20">
        <v>34279</v>
      </c>
      <c r="CB147" s="20">
        <v>12783</v>
      </c>
      <c r="CC147" s="20">
        <v>18982</v>
      </c>
      <c r="CD147" s="20">
        <v>19178</v>
      </c>
      <c r="CE147" s="20">
        <v>22857</v>
      </c>
      <c r="CF147" s="20">
        <v>18158</v>
      </c>
      <c r="CG147" s="20">
        <v>28843</v>
      </c>
      <c r="CH147" s="21">
        <v>4</v>
      </c>
      <c r="CI147" s="21">
        <v>15</v>
      </c>
      <c r="CJ147" s="21">
        <v>23</v>
      </c>
      <c r="CK147" s="21">
        <v>17</v>
      </c>
      <c r="CL147" s="21">
        <v>7</v>
      </c>
      <c r="CM147" s="21">
        <v>3</v>
      </c>
      <c r="CN147" s="21">
        <v>0</v>
      </c>
      <c r="CO147" s="21">
        <v>42</v>
      </c>
      <c r="CP147" s="21">
        <v>27</v>
      </c>
      <c r="CQ147" s="21">
        <v>0</v>
      </c>
      <c r="CR147" s="21">
        <v>25166</v>
      </c>
      <c r="CS147" s="21">
        <v>38805</v>
      </c>
      <c r="CT147" s="21">
        <v>38811</v>
      </c>
      <c r="CU147" s="21">
        <v>46007</v>
      </c>
      <c r="CV147" s="21">
        <v>36567</v>
      </c>
      <c r="CW147" s="21">
        <v>63122</v>
      </c>
      <c r="CX147" s="21">
        <v>127677</v>
      </c>
      <c r="CY147" s="21">
        <v>120801</v>
      </c>
      <c r="CZ147" s="19">
        <v>253</v>
      </c>
      <c r="DA147" t="s">
        <v>8231</v>
      </c>
      <c r="DB147" t="s">
        <v>9</v>
      </c>
      <c r="DD147">
        <v>3.4767924106588524</v>
      </c>
      <c r="DE147">
        <v>2.1147113419018306</v>
      </c>
      <c r="DF147">
        <v>-1.3620810687570217</v>
      </c>
    </row>
    <row r="148" spans="1:110" x14ac:dyDescent="0.25">
      <c r="A148" t="s">
        <v>1144</v>
      </c>
      <c r="B148" t="s">
        <v>3251</v>
      </c>
      <c r="C148" t="s">
        <v>3369</v>
      </c>
      <c r="D148" t="s">
        <v>355</v>
      </c>
      <c r="E148" s="17">
        <v>236558</v>
      </c>
      <c r="F148" s="17">
        <v>240139</v>
      </c>
      <c r="G148" s="17">
        <v>241851</v>
      </c>
      <c r="H148" s="17">
        <v>240377</v>
      </c>
      <c r="I148" s="17">
        <v>241917</v>
      </c>
      <c r="J148" s="17">
        <v>244062</v>
      </c>
      <c r="K148" s="17">
        <v>246038</v>
      </c>
      <c r="L148" s="17">
        <v>248291</v>
      </c>
      <c r="M148" s="17">
        <v>252110</v>
      </c>
      <c r="N148" s="17">
        <v>256381</v>
      </c>
      <c r="O148" s="17">
        <v>258877</v>
      </c>
      <c r="P148" s="17">
        <v>262527</v>
      </c>
      <c r="Q148" s="17">
        <v>262575</v>
      </c>
      <c r="R148" s="17">
        <v>262978</v>
      </c>
      <c r="S148" s="17">
        <v>261862</v>
      </c>
      <c r="T148" s="17">
        <v>261789</v>
      </c>
      <c r="U148" s="18">
        <v>56</v>
      </c>
      <c r="V148" s="18">
        <v>44</v>
      </c>
      <c r="W148" s="18">
        <v>57</v>
      </c>
      <c r="X148" s="18">
        <v>75</v>
      </c>
      <c r="Y148" s="18">
        <v>106</v>
      </c>
      <c r="Z148" s="18">
        <v>153</v>
      </c>
      <c r="AA148" s="18">
        <v>196</v>
      </c>
      <c r="AB148" s="18">
        <v>200</v>
      </c>
      <c r="AC148" s="18">
        <v>215</v>
      </c>
      <c r="AD148" s="18">
        <v>215</v>
      </c>
      <c r="AE148" s="18">
        <v>179</v>
      </c>
      <c r="AF148" s="18">
        <v>148</v>
      </c>
      <c r="AG148" s="18">
        <v>115</v>
      </c>
      <c r="AH148" s="18">
        <v>86</v>
      </c>
      <c r="AI148" s="18">
        <v>98</v>
      </c>
      <c r="AJ148" s="18">
        <v>69</v>
      </c>
      <c r="AK148" s="23">
        <v>2.3672841332780967</v>
      </c>
      <c r="AL148" s="23">
        <v>1.8322721423842023</v>
      </c>
      <c r="AM148" s="23">
        <v>2.3568230025925052</v>
      </c>
      <c r="AN148" s="23">
        <v>3.1200988447314009</v>
      </c>
      <c r="AO148" s="23">
        <v>4.3816680927756213</v>
      </c>
      <c r="AP148" s="23">
        <v>6.2688988863485511</v>
      </c>
      <c r="AQ148" s="23">
        <v>7.9662491159902133</v>
      </c>
      <c r="AR148" s="23">
        <v>8.0550644203777022</v>
      </c>
      <c r="AS148" s="23">
        <v>8.5280234818134932</v>
      </c>
      <c r="AT148" s="23">
        <v>8.3859568376751792</v>
      </c>
      <c r="AU148" s="23">
        <v>6.9144806220714861</v>
      </c>
      <c r="AV148" s="23">
        <v>5.6375153793705026</v>
      </c>
      <c r="AW148" s="23">
        <v>4.379701037798724</v>
      </c>
      <c r="AX148" s="23">
        <v>3.2702355330103656</v>
      </c>
      <c r="AY148" s="23">
        <v>3.7424292184433021</v>
      </c>
      <c r="AZ148" s="23">
        <v>2.6357104385592978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1</v>
      </c>
      <c r="BI148" s="20">
        <v>0</v>
      </c>
      <c r="BJ148" s="20">
        <v>8</v>
      </c>
      <c r="BK148" s="20">
        <v>13</v>
      </c>
      <c r="BL148" s="20">
        <v>9</v>
      </c>
      <c r="BM148" s="20">
        <v>11</v>
      </c>
      <c r="BN148" s="20">
        <v>6</v>
      </c>
      <c r="BO148" s="20">
        <v>0</v>
      </c>
      <c r="BP148" s="20">
        <v>0</v>
      </c>
      <c r="BQ148" s="20">
        <v>5</v>
      </c>
      <c r="BR148" s="20">
        <v>4</v>
      </c>
      <c r="BS148" s="20">
        <v>8</v>
      </c>
      <c r="BT148" s="20">
        <v>4</v>
      </c>
      <c r="BU148" s="20">
        <v>0</v>
      </c>
      <c r="BV148" s="20">
        <v>12913</v>
      </c>
      <c r="BW148" s="20">
        <v>29775</v>
      </c>
      <c r="BX148" s="20">
        <v>26971</v>
      </c>
      <c r="BY148" s="20">
        <v>22758</v>
      </c>
      <c r="BZ148" s="20">
        <v>16907</v>
      </c>
      <c r="CA148" s="20">
        <v>22017</v>
      </c>
      <c r="CB148" s="20">
        <v>13558</v>
      </c>
      <c r="CC148" s="20">
        <v>31021</v>
      </c>
      <c r="CD148" s="20">
        <v>28417</v>
      </c>
      <c r="CE148" s="20">
        <v>22904</v>
      </c>
      <c r="CF148" s="20">
        <v>16161</v>
      </c>
      <c r="CG148" s="20">
        <v>18387</v>
      </c>
      <c r="CH148" s="21">
        <v>0</v>
      </c>
      <c r="CI148" s="21">
        <v>13</v>
      </c>
      <c r="CJ148" s="21">
        <v>17</v>
      </c>
      <c r="CK148" s="21">
        <v>17</v>
      </c>
      <c r="CL148" s="21">
        <v>15</v>
      </c>
      <c r="CM148" s="21">
        <v>6</v>
      </c>
      <c r="CN148" s="21">
        <v>1</v>
      </c>
      <c r="CO148" s="21">
        <v>48</v>
      </c>
      <c r="CP148" s="21">
        <v>21</v>
      </c>
      <c r="CQ148" s="21">
        <v>0</v>
      </c>
      <c r="CR148" s="21">
        <v>26471</v>
      </c>
      <c r="CS148" s="21">
        <v>60796</v>
      </c>
      <c r="CT148" s="21">
        <v>55388</v>
      </c>
      <c r="CU148" s="21">
        <v>45662</v>
      </c>
      <c r="CV148" s="21">
        <v>33068</v>
      </c>
      <c r="CW148" s="21">
        <v>40404</v>
      </c>
      <c r="CX148" s="21">
        <v>131341</v>
      </c>
      <c r="CY148" s="21">
        <v>130448</v>
      </c>
      <c r="CZ148" s="19">
        <v>280</v>
      </c>
      <c r="DA148" t="s">
        <v>8258</v>
      </c>
      <c r="DB148" t="s">
        <v>8481</v>
      </c>
      <c r="DD148">
        <v>3.67962713111738</v>
      </c>
      <c r="DE148">
        <v>1.5988914352715451</v>
      </c>
      <c r="DF148">
        <v>-2.080735695845835</v>
      </c>
    </row>
    <row r="149" spans="1:110" x14ac:dyDescent="0.25">
      <c r="A149" t="s">
        <v>475</v>
      </c>
      <c r="B149" t="s">
        <v>2986</v>
      </c>
      <c r="C149" t="s">
        <v>462</v>
      </c>
      <c r="D149" t="s">
        <v>51</v>
      </c>
      <c r="E149" s="17">
        <v>56487</v>
      </c>
      <c r="F149" s="17">
        <v>57040</v>
      </c>
      <c r="G149" s="17">
        <v>57874</v>
      </c>
      <c r="H149" s="17">
        <v>59884</v>
      </c>
      <c r="I149" s="17">
        <v>59028</v>
      </c>
      <c r="J149" s="17">
        <v>59954</v>
      </c>
      <c r="K149" s="17">
        <v>61092</v>
      </c>
      <c r="L149" s="17">
        <v>62462</v>
      </c>
      <c r="M149" s="17">
        <v>63383</v>
      </c>
      <c r="N149" s="17">
        <v>64521</v>
      </c>
      <c r="O149" s="17">
        <v>65231</v>
      </c>
      <c r="P149" s="17">
        <v>65814</v>
      </c>
      <c r="Q149" s="17">
        <v>66469</v>
      </c>
      <c r="R149" s="17">
        <v>66973</v>
      </c>
      <c r="S149" s="17">
        <v>67594</v>
      </c>
      <c r="T149" s="17">
        <v>67889</v>
      </c>
      <c r="U149" s="18">
        <v>25</v>
      </c>
      <c r="V149" s="18">
        <v>33</v>
      </c>
      <c r="W149" s="18">
        <v>32</v>
      </c>
      <c r="X149" s="18">
        <v>33</v>
      </c>
      <c r="Y149" s="18">
        <v>47</v>
      </c>
      <c r="Z149" s="18">
        <v>60</v>
      </c>
      <c r="AA149" s="18">
        <v>71</v>
      </c>
      <c r="AB149" s="18">
        <v>62</v>
      </c>
      <c r="AC149" s="18">
        <v>69</v>
      </c>
      <c r="AD149" s="18">
        <v>109</v>
      </c>
      <c r="AE149" s="18">
        <v>61</v>
      </c>
      <c r="AF149" s="18">
        <v>59</v>
      </c>
      <c r="AG149" s="18">
        <v>30</v>
      </c>
      <c r="AH149" s="18">
        <v>34</v>
      </c>
      <c r="AI149" s="18">
        <v>27</v>
      </c>
      <c r="AJ149" s="18">
        <v>12</v>
      </c>
      <c r="AK149" s="23">
        <v>4.4257970860551987</v>
      </c>
      <c r="AL149" s="23">
        <v>5.7854137447405334</v>
      </c>
      <c r="AM149" s="23">
        <v>5.5292532052389669</v>
      </c>
      <c r="AN149" s="23">
        <v>5.5106539309331373</v>
      </c>
      <c r="AO149" s="23">
        <v>7.9623229653723655</v>
      </c>
      <c r="AP149" s="23">
        <v>10.007672548954197</v>
      </c>
      <c r="AQ149" s="23">
        <v>11.621816277090291</v>
      </c>
      <c r="AR149" s="23">
        <v>9.9260350292978128</v>
      </c>
      <c r="AS149" s="23">
        <v>10.886199769654326</v>
      </c>
      <c r="AT149" s="23">
        <v>16.893724523798454</v>
      </c>
      <c r="AU149" s="23">
        <v>9.3513820116202417</v>
      </c>
      <c r="AV149" s="23">
        <v>8.9646579755067304</v>
      </c>
      <c r="AW149" s="23">
        <v>4.5133821781582393</v>
      </c>
      <c r="AX149" s="23">
        <v>5.0766726889940728</v>
      </c>
      <c r="AY149" s="23">
        <v>3.9944373760984706</v>
      </c>
      <c r="AZ149" s="23">
        <v>1.7675912150716611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1</v>
      </c>
      <c r="BI149" s="20">
        <v>0</v>
      </c>
      <c r="BJ149" s="20">
        <v>1</v>
      </c>
      <c r="BK149" s="20">
        <v>1</v>
      </c>
      <c r="BL149" s="20">
        <v>0</v>
      </c>
      <c r="BM149" s="20">
        <v>2</v>
      </c>
      <c r="BN149" s="20">
        <v>0</v>
      </c>
      <c r="BO149" s="20">
        <v>0</v>
      </c>
      <c r="BP149" s="20">
        <v>0</v>
      </c>
      <c r="BQ149" s="20">
        <v>3</v>
      </c>
      <c r="BR149" s="20">
        <v>1</v>
      </c>
      <c r="BS149" s="20">
        <v>2</v>
      </c>
      <c r="BT149" s="20">
        <v>1</v>
      </c>
      <c r="BU149" s="20">
        <v>0</v>
      </c>
      <c r="BV149" s="20">
        <v>2597</v>
      </c>
      <c r="BW149" s="20">
        <v>5287</v>
      </c>
      <c r="BX149" s="20">
        <v>6319</v>
      </c>
      <c r="BY149" s="20">
        <v>6562</v>
      </c>
      <c r="BZ149" s="20">
        <v>5238</v>
      </c>
      <c r="CA149" s="20">
        <v>8972</v>
      </c>
      <c r="CB149" s="20">
        <v>2775</v>
      </c>
      <c r="CC149" s="20">
        <v>4720</v>
      </c>
      <c r="CD149" s="20">
        <v>6093</v>
      </c>
      <c r="CE149" s="20">
        <v>6519</v>
      </c>
      <c r="CF149" s="20">
        <v>4972</v>
      </c>
      <c r="CG149" s="20">
        <v>7835</v>
      </c>
      <c r="CH149" s="21">
        <v>0</v>
      </c>
      <c r="CI149" s="21">
        <v>4</v>
      </c>
      <c r="CJ149" s="21">
        <v>2</v>
      </c>
      <c r="CK149" s="21">
        <v>2</v>
      </c>
      <c r="CL149" s="21">
        <v>3</v>
      </c>
      <c r="CM149" s="21">
        <v>0</v>
      </c>
      <c r="CN149" s="21">
        <v>1</v>
      </c>
      <c r="CO149" s="21">
        <v>5</v>
      </c>
      <c r="CP149" s="21">
        <v>7</v>
      </c>
      <c r="CQ149" s="21">
        <v>0</v>
      </c>
      <c r="CR149" s="21">
        <v>5372</v>
      </c>
      <c r="CS149" s="21">
        <v>10007</v>
      </c>
      <c r="CT149" s="21">
        <v>12412</v>
      </c>
      <c r="CU149" s="21">
        <v>13081</v>
      </c>
      <c r="CV149" s="21">
        <v>10210</v>
      </c>
      <c r="CW149" s="21">
        <v>16807</v>
      </c>
      <c r="CX149" s="21">
        <v>34975</v>
      </c>
      <c r="CY149" s="21">
        <v>32914</v>
      </c>
      <c r="CZ149" s="19">
        <v>344</v>
      </c>
      <c r="DA149" t="s">
        <v>8322</v>
      </c>
      <c r="DB149" t="s">
        <v>8481</v>
      </c>
      <c r="DD149">
        <v>1.5191104089445222</v>
      </c>
      <c r="DE149">
        <v>2.0014295925661187</v>
      </c>
      <c r="DF149">
        <v>0.48231918362159654</v>
      </c>
    </row>
    <row r="150" spans="1:110" x14ac:dyDescent="0.25">
      <c r="A150" t="s">
        <v>887</v>
      </c>
      <c r="B150" t="s">
        <v>3006</v>
      </c>
      <c r="C150" t="s">
        <v>886</v>
      </c>
      <c r="D150" t="s">
        <v>168</v>
      </c>
      <c r="E150" s="17">
        <v>101709</v>
      </c>
      <c r="F150" s="17">
        <v>102262</v>
      </c>
      <c r="G150" s="17">
        <v>102924</v>
      </c>
      <c r="H150" s="17">
        <v>103397</v>
      </c>
      <c r="I150" s="17">
        <v>104433</v>
      </c>
      <c r="J150" s="17">
        <v>105636</v>
      </c>
      <c r="K150" s="17">
        <v>106501</v>
      </c>
      <c r="L150" s="17">
        <v>107782</v>
      </c>
      <c r="M150" s="17">
        <v>108437</v>
      </c>
      <c r="N150" s="17">
        <v>108429</v>
      </c>
      <c r="O150" s="17">
        <v>109048</v>
      </c>
      <c r="P150" s="17">
        <v>109685</v>
      </c>
      <c r="Q150" s="17">
        <v>110490</v>
      </c>
      <c r="R150" s="17">
        <v>110987</v>
      </c>
      <c r="S150" s="17">
        <v>112055</v>
      </c>
      <c r="T150" s="17">
        <v>113455</v>
      </c>
      <c r="U150" s="18">
        <v>62</v>
      </c>
      <c r="V150" s="18">
        <v>63</v>
      </c>
      <c r="W150" s="18">
        <v>60</v>
      </c>
      <c r="X150" s="18">
        <v>79</v>
      </c>
      <c r="Y150" s="18">
        <v>98</v>
      </c>
      <c r="Z150" s="18">
        <v>154</v>
      </c>
      <c r="AA150" s="18">
        <v>229</v>
      </c>
      <c r="AB150" s="18">
        <v>187</v>
      </c>
      <c r="AC150" s="18">
        <v>200</v>
      </c>
      <c r="AD150" s="18">
        <v>190</v>
      </c>
      <c r="AE150" s="18">
        <v>142</v>
      </c>
      <c r="AF150" s="18">
        <v>111</v>
      </c>
      <c r="AG150" s="18">
        <v>79</v>
      </c>
      <c r="AH150" s="18">
        <v>63</v>
      </c>
      <c r="AI150" s="18">
        <v>44</v>
      </c>
      <c r="AJ150" s="18">
        <v>44</v>
      </c>
      <c r="AK150" s="23">
        <v>6.0958223952649231</v>
      </c>
      <c r="AL150" s="23">
        <v>6.1606461833330073</v>
      </c>
      <c r="AM150" s="23">
        <v>5.8295441296490615</v>
      </c>
      <c r="AN150" s="23">
        <v>7.6404537849260619</v>
      </c>
      <c r="AO150" s="23">
        <v>9.384006970976607</v>
      </c>
      <c r="AP150" s="23">
        <v>14.578363436707184</v>
      </c>
      <c r="AQ150" s="23">
        <v>21.502145519760379</v>
      </c>
      <c r="AR150" s="23">
        <v>17.349835779629252</v>
      </c>
      <c r="AS150" s="23">
        <v>18.443889078451082</v>
      </c>
      <c r="AT150" s="23">
        <v>17.522987392671702</v>
      </c>
      <c r="AU150" s="23">
        <v>13.021788570170933</v>
      </c>
      <c r="AV150" s="23">
        <v>10.119888772393672</v>
      </c>
      <c r="AW150" s="23">
        <v>7.1499683229251518</v>
      </c>
      <c r="AX150" s="23">
        <v>5.6763404723075679</v>
      </c>
      <c r="AY150" s="23">
        <v>3.9266431663022625</v>
      </c>
      <c r="AZ150" s="23">
        <v>3.8781895905865764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 s="20">
        <v>4</v>
      </c>
      <c r="BK150" s="20">
        <v>8</v>
      </c>
      <c r="BL150" s="20">
        <v>10</v>
      </c>
      <c r="BM150" s="20">
        <v>5</v>
      </c>
      <c r="BN150" s="20">
        <v>1</v>
      </c>
      <c r="BO150" s="20">
        <v>0</v>
      </c>
      <c r="BP150" s="20">
        <v>0</v>
      </c>
      <c r="BQ150" s="20">
        <v>2</v>
      </c>
      <c r="BR150" s="20">
        <v>7</v>
      </c>
      <c r="BS150" s="20">
        <v>6</v>
      </c>
      <c r="BT150" s="20">
        <v>1</v>
      </c>
      <c r="BU150" s="20">
        <v>0</v>
      </c>
      <c r="BV150" s="20">
        <v>3874</v>
      </c>
      <c r="BW150" s="20">
        <v>5830</v>
      </c>
      <c r="BX150" s="20">
        <v>7309</v>
      </c>
      <c r="BY150" s="20">
        <v>10005</v>
      </c>
      <c r="BZ150" s="20">
        <v>9893</v>
      </c>
      <c r="CA150" s="20">
        <v>22643</v>
      </c>
      <c r="CB150" s="20">
        <v>4667</v>
      </c>
      <c r="CC150" s="20">
        <v>5963</v>
      </c>
      <c r="CD150" s="20">
        <v>6665</v>
      </c>
      <c r="CE150" s="20">
        <v>9097</v>
      </c>
      <c r="CF150" s="20">
        <v>8932</v>
      </c>
      <c r="CG150" s="20">
        <v>18577</v>
      </c>
      <c r="CH150" s="21">
        <v>0</v>
      </c>
      <c r="CI150" s="21">
        <v>6</v>
      </c>
      <c r="CJ150" s="21">
        <v>15</v>
      </c>
      <c r="CK150" s="21">
        <v>16</v>
      </c>
      <c r="CL150" s="21">
        <v>6</v>
      </c>
      <c r="CM150" s="21">
        <v>1</v>
      </c>
      <c r="CN150" s="21">
        <v>0</v>
      </c>
      <c r="CO150" s="21">
        <v>28</v>
      </c>
      <c r="CP150" s="21">
        <v>16</v>
      </c>
      <c r="CQ150" s="21">
        <v>0</v>
      </c>
      <c r="CR150" s="21">
        <v>8541</v>
      </c>
      <c r="CS150" s="21">
        <v>11793</v>
      </c>
      <c r="CT150" s="21">
        <v>13974</v>
      </c>
      <c r="CU150" s="21">
        <v>19102</v>
      </c>
      <c r="CV150" s="21">
        <v>18825</v>
      </c>
      <c r="CW150" s="21">
        <v>41220</v>
      </c>
      <c r="CX150" s="21">
        <v>59554</v>
      </c>
      <c r="CY150" s="21">
        <v>53901</v>
      </c>
      <c r="CZ150" s="19">
        <v>120</v>
      </c>
      <c r="DA150" t="s">
        <v>8098</v>
      </c>
      <c r="DB150" t="s">
        <v>9</v>
      </c>
      <c r="DD150">
        <v>5.1947088180182179</v>
      </c>
      <c r="DE150">
        <v>2.6866373375423986</v>
      </c>
      <c r="DF150">
        <v>-2.5080714804758193</v>
      </c>
    </row>
    <row r="151" spans="1:110" x14ac:dyDescent="0.25">
      <c r="A151" t="s">
        <v>266</v>
      </c>
      <c r="B151" t="s">
        <v>3017</v>
      </c>
      <c r="C151" t="s">
        <v>184</v>
      </c>
      <c r="D151" t="s">
        <v>168</v>
      </c>
      <c r="E151" s="17">
        <v>67543</v>
      </c>
      <c r="F151" s="17">
        <v>67728</v>
      </c>
      <c r="G151" s="17">
        <v>68471</v>
      </c>
      <c r="H151" s="17">
        <v>68983</v>
      </c>
      <c r="I151" s="17">
        <v>69410</v>
      </c>
      <c r="J151" s="17">
        <v>69552</v>
      </c>
      <c r="K151" s="17">
        <v>69956</v>
      </c>
      <c r="L151" s="17">
        <v>70694</v>
      </c>
      <c r="M151" s="17">
        <v>71111</v>
      </c>
      <c r="N151" s="17">
        <v>71131</v>
      </c>
      <c r="O151" s="17">
        <v>71374</v>
      </c>
      <c r="P151" s="17">
        <v>71714</v>
      </c>
      <c r="Q151" s="17">
        <v>72222</v>
      </c>
      <c r="R151" s="17">
        <v>72344</v>
      </c>
      <c r="S151" s="17">
        <v>72781</v>
      </c>
      <c r="T151" s="17">
        <v>73274</v>
      </c>
      <c r="U151" s="18">
        <v>28</v>
      </c>
      <c r="V151" s="18">
        <v>36</v>
      </c>
      <c r="W151" s="18">
        <v>29</v>
      </c>
      <c r="X151" s="18">
        <v>38</v>
      </c>
      <c r="Y151" s="18">
        <v>39</v>
      </c>
      <c r="Z151" s="18">
        <v>62</v>
      </c>
      <c r="AA151" s="18">
        <v>100</v>
      </c>
      <c r="AB151" s="18">
        <v>91</v>
      </c>
      <c r="AC151" s="18">
        <v>134</v>
      </c>
      <c r="AD151" s="18">
        <v>157</v>
      </c>
      <c r="AE151" s="18">
        <v>96</v>
      </c>
      <c r="AF151" s="18">
        <v>71</v>
      </c>
      <c r="AG151" s="18">
        <v>60</v>
      </c>
      <c r="AH151" s="18">
        <v>41</v>
      </c>
      <c r="AI151" s="18">
        <v>19</v>
      </c>
      <c r="AJ151" s="18">
        <v>21</v>
      </c>
      <c r="AK151" s="23">
        <v>4.1455073064566275</v>
      </c>
      <c r="AL151" s="23">
        <v>5.3153791637136782</v>
      </c>
      <c r="AM151" s="23">
        <v>4.2353697185669841</v>
      </c>
      <c r="AN151" s="23">
        <v>5.5086035689952597</v>
      </c>
      <c r="AO151" s="23">
        <v>5.6187869183114829</v>
      </c>
      <c r="AP151" s="23">
        <v>8.9141936968023927</v>
      </c>
      <c r="AQ151" s="23">
        <v>14.294699525415975</v>
      </c>
      <c r="AR151" s="23">
        <v>12.872379551305626</v>
      </c>
      <c r="AS151" s="23">
        <v>18.843779443405381</v>
      </c>
      <c r="AT151" s="23">
        <v>22.071951750994643</v>
      </c>
      <c r="AU151" s="23">
        <v>13.450276010872306</v>
      </c>
      <c r="AV151" s="23">
        <v>9.9004378503500021</v>
      </c>
      <c r="AW151" s="23">
        <v>8.307717869901138</v>
      </c>
      <c r="AX151" s="23">
        <v>5.6673670242176266</v>
      </c>
      <c r="AY151" s="23">
        <v>2.6105714403484424</v>
      </c>
      <c r="AZ151" s="23">
        <v>2.8659551819199169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 s="20">
        <v>0</v>
      </c>
      <c r="BK151" s="20">
        <v>5</v>
      </c>
      <c r="BL151" s="20">
        <v>4</v>
      </c>
      <c r="BM151" s="20">
        <v>1</v>
      </c>
      <c r="BN151" s="20">
        <v>1</v>
      </c>
      <c r="BO151" s="20">
        <v>0</v>
      </c>
      <c r="BP151" s="20">
        <v>1</v>
      </c>
      <c r="BQ151" s="20">
        <v>2</v>
      </c>
      <c r="BR151" s="20">
        <v>2</v>
      </c>
      <c r="BS151" s="20">
        <v>4</v>
      </c>
      <c r="BT151" s="20">
        <v>1</v>
      </c>
      <c r="BU151" s="20">
        <v>0</v>
      </c>
      <c r="BV151" s="20">
        <v>2568</v>
      </c>
      <c r="BW151" s="20">
        <v>3411</v>
      </c>
      <c r="BX151" s="20">
        <v>4605</v>
      </c>
      <c r="BY151" s="20">
        <v>6538</v>
      </c>
      <c r="BZ151" s="20">
        <v>6468</v>
      </c>
      <c r="CA151" s="20">
        <v>14848</v>
      </c>
      <c r="CB151" s="20">
        <v>2791</v>
      </c>
      <c r="CC151" s="20">
        <v>3473</v>
      </c>
      <c r="CD151" s="20">
        <v>4209</v>
      </c>
      <c r="CE151" s="20">
        <v>6086</v>
      </c>
      <c r="CF151" s="20">
        <v>5890</v>
      </c>
      <c r="CG151" s="20">
        <v>12387</v>
      </c>
      <c r="CH151" s="21">
        <v>1</v>
      </c>
      <c r="CI151" s="21">
        <v>2</v>
      </c>
      <c r="CJ151" s="21">
        <v>7</v>
      </c>
      <c r="CK151" s="21">
        <v>8</v>
      </c>
      <c r="CL151" s="21">
        <v>2</v>
      </c>
      <c r="CM151" s="21">
        <v>1</v>
      </c>
      <c r="CN151" s="21">
        <v>0</v>
      </c>
      <c r="CO151" s="21">
        <v>11</v>
      </c>
      <c r="CP151" s="21">
        <v>10</v>
      </c>
      <c r="CQ151" s="21">
        <v>0</v>
      </c>
      <c r="CR151" s="21">
        <v>5359</v>
      </c>
      <c r="CS151" s="21">
        <v>6884</v>
      </c>
      <c r="CT151" s="21">
        <v>8814</v>
      </c>
      <c r="CU151" s="21">
        <v>12624</v>
      </c>
      <c r="CV151" s="21">
        <v>12358</v>
      </c>
      <c r="CW151" s="21">
        <v>27235</v>
      </c>
      <c r="CX151" s="21">
        <v>38438</v>
      </c>
      <c r="CY151" s="21">
        <v>34836</v>
      </c>
      <c r="CZ151" s="19">
        <v>244</v>
      </c>
      <c r="DA151" t="s">
        <v>8222</v>
      </c>
      <c r="DB151" t="s">
        <v>9</v>
      </c>
      <c r="DD151">
        <v>3.1576530026409459</v>
      </c>
      <c r="DE151">
        <v>2.6015921744107393</v>
      </c>
      <c r="DF151">
        <v>-0.55606082823020664</v>
      </c>
    </row>
    <row r="152" spans="1:110" x14ac:dyDescent="0.25">
      <c r="A152" t="s">
        <v>1093</v>
      </c>
      <c r="B152" t="s">
        <v>3050</v>
      </c>
      <c r="C152" t="s">
        <v>276</v>
      </c>
      <c r="D152" t="s">
        <v>278</v>
      </c>
      <c r="E152" s="17">
        <v>83220</v>
      </c>
      <c r="F152" s="17">
        <v>84123</v>
      </c>
      <c r="G152" s="17">
        <v>84258</v>
      </c>
      <c r="H152" s="17">
        <v>84369</v>
      </c>
      <c r="I152" s="17">
        <v>84708</v>
      </c>
      <c r="J152" s="17">
        <v>85251</v>
      </c>
      <c r="K152" s="17">
        <v>85960</v>
      </c>
      <c r="L152" s="17">
        <v>87031</v>
      </c>
      <c r="M152" s="17">
        <v>88181</v>
      </c>
      <c r="N152" s="17">
        <v>89254</v>
      </c>
      <c r="O152" s="17">
        <v>90380</v>
      </c>
      <c r="P152" s="17">
        <v>91278</v>
      </c>
      <c r="Q152" s="17">
        <v>91707</v>
      </c>
      <c r="R152" s="17">
        <v>92465</v>
      </c>
      <c r="S152" s="17">
        <v>92868</v>
      </c>
      <c r="T152" s="17">
        <v>93613</v>
      </c>
      <c r="U152" s="18">
        <v>47</v>
      </c>
      <c r="V152" s="18">
        <v>38</v>
      </c>
      <c r="W152" s="18">
        <v>59</v>
      </c>
      <c r="X152" s="18">
        <v>74</v>
      </c>
      <c r="Y152" s="18">
        <v>87</v>
      </c>
      <c r="Z152" s="18">
        <v>143</v>
      </c>
      <c r="AA152" s="18">
        <v>154</v>
      </c>
      <c r="AB152" s="18">
        <v>123</v>
      </c>
      <c r="AC152" s="18">
        <v>109</v>
      </c>
      <c r="AD152" s="18">
        <v>130</v>
      </c>
      <c r="AE152" s="18">
        <v>115</v>
      </c>
      <c r="AF152" s="18">
        <v>79</v>
      </c>
      <c r="AG152" s="18">
        <v>52</v>
      </c>
      <c r="AH152" s="18">
        <v>40</v>
      </c>
      <c r="AI152" s="18">
        <v>29</v>
      </c>
      <c r="AJ152" s="18">
        <v>28</v>
      </c>
      <c r="AK152" s="23">
        <v>5.647680845950493</v>
      </c>
      <c r="AL152" s="23">
        <v>4.5171950596150872</v>
      </c>
      <c r="AM152" s="23">
        <v>7.0023024519926889</v>
      </c>
      <c r="AN152" s="23">
        <v>8.7709940855053397</v>
      </c>
      <c r="AO152" s="23">
        <v>10.270576568919109</v>
      </c>
      <c r="AP152" s="23">
        <v>16.773996785961454</v>
      </c>
      <c r="AQ152" s="23">
        <v>17.915309446254071</v>
      </c>
      <c r="AR152" s="23">
        <v>14.132895175282371</v>
      </c>
      <c r="AS152" s="23">
        <v>12.360939431396785</v>
      </c>
      <c r="AT152" s="23">
        <v>14.565173549644834</v>
      </c>
      <c r="AU152" s="23">
        <v>12.724053994246514</v>
      </c>
      <c r="AV152" s="23">
        <v>8.654878503034686</v>
      </c>
      <c r="AW152" s="23">
        <v>5.6702323704842597</v>
      </c>
      <c r="AX152" s="23">
        <v>4.3259611744984587</v>
      </c>
      <c r="AY152" s="23">
        <v>3.1227118060042214</v>
      </c>
      <c r="AZ152" s="23">
        <v>2.9910375695683293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20">
        <v>3</v>
      </c>
      <c r="BK152" s="20">
        <v>3</v>
      </c>
      <c r="BL152" s="20">
        <v>10</v>
      </c>
      <c r="BM152" s="20">
        <v>2</v>
      </c>
      <c r="BN152" s="20">
        <v>0</v>
      </c>
      <c r="BO152" s="20">
        <v>0</v>
      </c>
      <c r="BP152" s="20">
        <v>0</v>
      </c>
      <c r="BQ152" s="20">
        <v>1</v>
      </c>
      <c r="BR152" s="20">
        <v>4</v>
      </c>
      <c r="BS152" s="20">
        <v>5</v>
      </c>
      <c r="BT152" s="20">
        <v>0</v>
      </c>
      <c r="BU152" s="20">
        <v>0</v>
      </c>
      <c r="BV152" s="20">
        <v>3882</v>
      </c>
      <c r="BW152" s="20">
        <v>5333</v>
      </c>
      <c r="BX152" s="20">
        <v>7504</v>
      </c>
      <c r="BY152" s="20">
        <v>9839</v>
      </c>
      <c r="BZ152" s="20">
        <v>7915</v>
      </c>
      <c r="CA152" s="20">
        <v>14354</v>
      </c>
      <c r="CB152" s="20">
        <v>4368</v>
      </c>
      <c r="CC152" s="20">
        <v>5175</v>
      </c>
      <c r="CD152" s="20">
        <v>6485</v>
      </c>
      <c r="CE152" s="20">
        <v>9015</v>
      </c>
      <c r="CF152" s="20">
        <v>7853</v>
      </c>
      <c r="CG152" s="20">
        <v>11890</v>
      </c>
      <c r="CH152" s="21">
        <v>0</v>
      </c>
      <c r="CI152" s="21">
        <v>4</v>
      </c>
      <c r="CJ152" s="21">
        <v>7</v>
      </c>
      <c r="CK152" s="21">
        <v>15</v>
      </c>
      <c r="CL152" s="21">
        <v>2</v>
      </c>
      <c r="CM152" s="21">
        <v>0</v>
      </c>
      <c r="CN152" s="21">
        <v>0</v>
      </c>
      <c r="CO152" s="21">
        <v>18</v>
      </c>
      <c r="CP152" s="21">
        <v>10</v>
      </c>
      <c r="CQ152" s="21">
        <v>0</v>
      </c>
      <c r="CR152" s="21">
        <v>8250</v>
      </c>
      <c r="CS152" s="21">
        <v>10508</v>
      </c>
      <c r="CT152" s="21">
        <v>13989</v>
      </c>
      <c r="CU152" s="21">
        <v>18854</v>
      </c>
      <c r="CV152" s="21">
        <v>15768</v>
      </c>
      <c r="CW152" s="21">
        <v>26244</v>
      </c>
      <c r="CX152" s="21">
        <v>48827</v>
      </c>
      <c r="CY152" s="21">
        <v>44786</v>
      </c>
      <c r="CZ152" s="19">
        <v>228</v>
      </c>
      <c r="DA152" t="s">
        <v>8206</v>
      </c>
      <c r="DB152" t="s">
        <v>9</v>
      </c>
      <c r="DD152">
        <v>4.0191131157058004</v>
      </c>
      <c r="DE152">
        <v>2.0480471870071888</v>
      </c>
      <c r="DF152">
        <v>-1.9710659286986116</v>
      </c>
    </row>
    <row r="153" spans="1:110" x14ac:dyDescent="0.25">
      <c r="A153" t="s">
        <v>64</v>
      </c>
      <c r="B153" t="s">
        <v>3205</v>
      </c>
      <c r="C153" t="s">
        <v>48</v>
      </c>
      <c r="D153" t="s">
        <v>51</v>
      </c>
      <c r="E153" s="17">
        <v>98236</v>
      </c>
      <c r="F153" s="17">
        <v>99147</v>
      </c>
      <c r="G153" s="17">
        <v>99761</v>
      </c>
      <c r="H153" s="17">
        <v>99910</v>
      </c>
      <c r="I153" s="17">
        <v>99851</v>
      </c>
      <c r="J153" s="17">
        <v>100490</v>
      </c>
      <c r="K153" s="17">
        <v>101329</v>
      </c>
      <c r="L153" s="17">
        <v>102465</v>
      </c>
      <c r="M153" s="17">
        <v>103811</v>
      </c>
      <c r="N153" s="17">
        <v>104896</v>
      </c>
      <c r="O153" s="17">
        <v>105605</v>
      </c>
      <c r="P153" s="17">
        <v>106640</v>
      </c>
      <c r="Q153" s="17">
        <v>107882</v>
      </c>
      <c r="R153" s="17">
        <v>109310</v>
      </c>
      <c r="S153" s="17">
        <v>111061</v>
      </c>
      <c r="T153" s="17">
        <v>112460</v>
      </c>
      <c r="U153" s="18">
        <v>45</v>
      </c>
      <c r="V153" s="18">
        <v>45</v>
      </c>
      <c r="W153" s="18">
        <v>39</v>
      </c>
      <c r="X153" s="18">
        <v>45</v>
      </c>
      <c r="Y153" s="18">
        <v>83</v>
      </c>
      <c r="Z153" s="18">
        <v>104</v>
      </c>
      <c r="AA153" s="18">
        <v>119</v>
      </c>
      <c r="AB153" s="18">
        <v>114</v>
      </c>
      <c r="AC153" s="18">
        <v>99</v>
      </c>
      <c r="AD153" s="18">
        <v>155</v>
      </c>
      <c r="AE153" s="18">
        <v>58</v>
      </c>
      <c r="AF153" s="18">
        <v>74</v>
      </c>
      <c r="AG153" s="18">
        <v>74</v>
      </c>
      <c r="AH153" s="18">
        <v>35</v>
      </c>
      <c r="AI153" s="18">
        <v>45</v>
      </c>
      <c r="AJ153" s="18">
        <v>28</v>
      </c>
      <c r="AK153" s="23">
        <v>4.5808054073862943</v>
      </c>
      <c r="AL153" s="23">
        <v>4.5387152410057796</v>
      </c>
      <c r="AM153" s="23">
        <v>3.9093433305600382</v>
      </c>
      <c r="AN153" s="23">
        <v>4.5040536482834552</v>
      </c>
      <c r="AO153" s="23">
        <v>8.3123854543269484</v>
      </c>
      <c r="AP153" s="23">
        <v>10.34928848641656</v>
      </c>
      <c r="AQ153" s="23">
        <v>11.743923259876246</v>
      </c>
      <c r="AR153" s="23">
        <v>11.125750256185038</v>
      </c>
      <c r="AS153" s="23">
        <v>9.5365616360501306</v>
      </c>
      <c r="AT153" s="23">
        <v>14.776540573520441</v>
      </c>
      <c r="AU153" s="23">
        <v>5.492164196770986</v>
      </c>
      <c r="AV153" s="23">
        <v>6.9392348087021762</v>
      </c>
      <c r="AW153" s="23">
        <v>6.8593463228342078</v>
      </c>
      <c r="AX153" s="23">
        <v>3.2019028451193852</v>
      </c>
      <c r="AY153" s="23">
        <v>4.0518273741457396</v>
      </c>
      <c r="AZ153" s="23">
        <v>2.4897741419171262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2</v>
      </c>
      <c r="BJ153" s="20">
        <v>0</v>
      </c>
      <c r="BK153" s="20">
        <v>8</v>
      </c>
      <c r="BL153" s="20">
        <v>6</v>
      </c>
      <c r="BM153" s="20">
        <v>3</v>
      </c>
      <c r="BN153" s="20">
        <v>1</v>
      </c>
      <c r="BO153" s="20">
        <v>0</v>
      </c>
      <c r="BP153" s="20">
        <v>0</v>
      </c>
      <c r="BQ153" s="20">
        <v>2</v>
      </c>
      <c r="BR153" s="20">
        <v>2</v>
      </c>
      <c r="BS153" s="20">
        <v>2</v>
      </c>
      <c r="BT153" s="20">
        <v>2</v>
      </c>
      <c r="BU153" s="20">
        <v>0</v>
      </c>
      <c r="BV153" s="20">
        <v>4882</v>
      </c>
      <c r="BW153" s="20">
        <v>8522</v>
      </c>
      <c r="BX153" s="20">
        <v>10728</v>
      </c>
      <c r="BY153" s="20">
        <v>11907</v>
      </c>
      <c r="BZ153" s="20">
        <v>8355</v>
      </c>
      <c r="CA153" s="20">
        <v>13569</v>
      </c>
      <c r="CB153" s="20">
        <v>4962</v>
      </c>
      <c r="CC153" s="20">
        <v>7997</v>
      </c>
      <c r="CD153" s="20">
        <v>10214</v>
      </c>
      <c r="CE153" s="20">
        <v>11602</v>
      </c>
      <c r="CF153" s="20">
        <v>8375</v>
      </c>
      <c r="CG153" s="20">
        <v>11347</v>
      </c>
      <c r="CH153" s="21">
        <v>2</v>
      </c>
      <c r="CI153" s="21">
        <v>2</v>
      </c>
      <c r="CJ153" s="21">
        <v>10</v>
      </c>
      <c r="CK153" s="21">
        <v>8</v>
      </c>
      <c r="CL153" s="21">
        <v>5</v>
      </c>
      <c r="CM153" s="21">
        <v>1</v>
      </c>
      <c r="CN153" s="21">
        <v>0</v>
      </c>
      <c r="CO153" s="21">
        <v>20</v>
      </c>
      <c r="CP153" s="21">
        <v>8</v>
      </c>
      <c r="CQ153" s="21">
        <v>0</v>
      </c>
      <c r="CR153" s="21">
        <v>9844</v>
      </c>
      <c r="CS153" s="21">
        <v>16519</v>
      </c>
      <c r="CT153" s="21">
        <v>20942</v>
      </c>
      <c r="CU153" s="21">
        <v>23509</v>
      </c>
      <c r="CV153" s="21">
        <v>16730</v>
      </c>
      <c r="CW153" s="21">
        <v>24916</v>
      </c>
      <c r="CX153" s="21">
        <v>57963</v>
      </c>
      <c r="CY153" s="21">
        <v>54497</v>
      </c>
      <c r="CZ153" s="19">
        <v>296</v>
      </c>
      <c r="DA153" t="s">
        <v>8274</v>
      </c>
      <c r="DB153" t="s">
        <v>8481</v>
      </c>
      <c r="DD153">
        <v>3.6699267849606398</v>
      </c>
      <c r="DE153">
        <v>1.3801908113796733</v>
      </c>
      <c r="DF153">
        <v>-2.2897359735809664</v>
      </c>
    </row>
    <row r="154" spans="1:110" x14ac:dyDescent="0.25">
      <c r="A154" t="s">
        <v>862</v>
      </c>
      <c r="B154" t="s">
        <v>3103</v>
      </c>
      <c r="C154" t="s">
        <v>846</v>
      </c>
      <c r="D154" t="s">
        <v>150</v>
      </c>
      <c r="E154" s="17">
        <v>103308</v>
      </c>
      <c r="F154" s="17">
        <v>104485</v>
      </c>
      <c r="G154" s="17">
        <v>106132</v>
      </c>
      <c r="H154" s="17">
        <v>107284</v>
      </c>
      <c r="I154" s="17">
        <v>108913</v>
      </c>
      <c r="J154" s="17">
        <v>109725</v>
      </c>
      <c r="K154" s="17">
        <v>110548</v>
      </c>
      <c r="L154" s="17">
        <v>111731</v>
      </c>
      <c r="M154" s="17">
        <v>112616</v>
      </c>
      <c r="N154" s="17">
        <v>112616</v>
      </c>
      <c r="O154" s="17">
        <v>112790</v>
      </c>
      <c r="P154" s="17">
        <v>112492</v>
      </c>
      <c r="Q154" s="17">
        <v>112585</v>
      </c>
      <c r="R154" s="17">
        <v>112750</v>
      </c>
      <c r="S154" s="17">
        <v>113599</v>
      </c>
      <c r="T154" s="17">
        <v>113916</v>
      </c>
      <c r="U154" s="18">
        <v>93</v>
      </c>
      <c r="V154" s="18">
        <v>88</v>
      </c>
      <c r="W154" s="18">
        <v>90</v>
      </c>
      <c r="X154" s="18">
        <v>126</v>
      </c>
      <c r="Y154" s="18">
        <v>92</v>
      </c>
      <c r="Z154" s="18">
        <v>180</v>
      </c>
      <c r="AA154" s="18">
        <v>224</v>
      </c>
      <c r="AB154" s="18">
        <v>211</v>
      </c>
      <c r="AC154" s="18">
        <v>210</v>
      </c>
      <c r="AD154" s="18">
        <v>275</v>
      </c>
      <c r="AE154" s="18">
        <v>243</v>
      </c>
      <c r="AF154" s="18">
        <v>155</v>
      </c>
      <c r="AG154" s="18">
        <v>96</v>
      </c>
      <c r="AH154" s="18">
        <v>80</v>
      </c>
      <c r="AI154" s="18">
        <v>65</v>
      </c>
      <c r="AJ154" s="18">
        <v>30</v>
      </c>
      <c r="AK154" s="23">
        <v>9.0022069926820762</v>
      </c>
      <c r="AL154" s="23">
        <v>8.422261568646217</v>
      </c>
      <c r="AM154" s="23">
        <v>8.4800060302265106</v>
      </c>
      <c r="AN154" s="23">
        <v>11.744528541068565</v>
      </c>
      <c r="AO154" s="23">
        <v>8.4471091605226185</v>
      </c>
      <c r="AP154" s="23">
        <v>16.404647983595353</v>
      </c>
      <c r="AQ154" s="23">
        <v>20.262691319607772</v>
      </c>
      <c r="AR154" s="23">
        <v>18.884642579051473</v>
      </c>
      <c r="AS154" s="23">
        <v>18.647439085032321</v>
      </c>
      <c r="AT154" s="23">
        <v>24.419265468494707</v>
      </c>
      <c r="AU154" s="23">
        <v>21.544463161627803</v>
      </c>
      <c r="AV154" s="23">
        <v>13.778757600540484</v>
      </c>
      <c r="AW154" s="23">
        <v>8.5268907936225968</v>
      </c>
      <c r="AX154" s="23">
        <v>7.0953436807095347</v>
      </c>
      <c r="AY154" s="23">
        <v>5.7218813545893896</v>
      </c>
      <c r="AZ154" s="23">
        <v>2.633519435373433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1</v>
      </c>
      <c r="BJ154" s="20">
        <v>3</v>
      </c>
      <c r="BK154" s="20">
        <v>4</v>
      </c>
      <c r="BL154" s="20">
        <v>4</v>
      </c>
      <c r="BM154" s="20">
        <v>5</v>
      </c>
      <c r="BN154" s="20">
        <v>2</v>
      </c>
      <c r="BO154" s="20">
        <v>0</v>
      </c>
      <c r="BP154" s="20">
        <v>0</v>
      </c>
      <c r="BQ154" s="20">
        <v>4</v>
      </c>
      <c r="BR154" s="20">
        <v>4</v>
      </c>
      <c r="BS154" s="20">
        <v>3</v>
      </c>
      <c r="BT154" s="20">
        <v>0</v>
      </c>
      <c r="BU154" s="20">
        <v>0</v>
      </c>
      <c r="BV154" s="20">
        <v>3980</v>
      </c>
      <c r="BW154" s="20">
        <v>6214</v>
      </c>
      <c r="BX154" s="20">
        <v>6851</v>
      </c>
      <c r="BY154" s="20">
        <v>10069</v>
      </c>
      <c r="BZ154" s="20">
        <v>10758</v>
      </c>
      <c r="CA154" s="20">
        <v>20779</v>
      </c>
      <c r="CB154" s="20">
        <v>4641</v>
      </c>
      <c r="CC154" s="20">
        <v>6262</v>
      </c>
      <c r="CD154" s="20">
        <v>6231</v>
      </c>
      <c r="CE154" s="20">
        <v>9243</v>
      </c>
      <c r="CF154" s="20">
        <v>9860</v>
      </c>
      <c r="CG154" s="20">
        <v>19028</v>
      </c>
      <c r="CH154" s="21">
        <v>1</v>
      </c>
      <c r="CI154" s="21">
        <v>7</v>
      </c>
      <c r="CJ154" s="21">
        <v>8</v>
      </c>
      <c r="CK154" s="21">
        <v>7</v>
      </c>
      <c r="CL154" s="21">
        <v>5</v>
      </c>
      <c r="CM154" s="21">
        <v>2</v>
      </c>
      <c r="CN154" s="21">
        <v>0</v>
      </c>
      <c r="CO154" s="21">
        <v>19</v>
      </c>
      <c r="CP154" s="21">
        <v>11</v>
      </c>
      <c r="CQ154" s="21">
        <v>0</v>
      </c>
      <c r="CR154" s="21">
        <v>8621</v>
      </c>
      <c r="CS154" s="21">
        <v>12476</v>
      </c>
      <c r="CT154" s="21">
        <v>13082</v>
      </c>
      <c r="CU154" s="21">
        <v>19312</v>
      </c>
      <c r="CV154" s="21">
        <v>20618</v>
      </c>
      <c r="CW154" s="21">
        <v>39807</v>
      </c>
      <c r="CX154" s="21">
        <v>58651</v>
      </c>
      <c r="CY154" s="21">
        <v>55265</v>
      </c>
      <c r="CZ154" s="19">
        <v>281</v>
      </c>
      <c r="DA154" t="s">
        <v>8259</v>
      </c>
      <c r="DB154" t="s">
        <v>8481</v>
      </c>
      <c r="DD154">
        <v>3.4379806387406133</v>
      </c>
      <c r="DE154">
        <v>1.8755008439753798</v>
      </c>
      <c r="DF154">
        <v>-1.5624797947652336</v>
      </c>
    </row>
    <row r="155" spans="1:110" x14ac:dyDescent="0.25">
      <c r="A155" t="s">
        <v>1427</v>
      </c>
      <c r="B155" t="s">
        <v>3120</v>
      </c>
      <c r="C155" t="s">
        <v>696</v>
      </c>
      <c r="D155" t="s">
        <v>150</v>
      </c>
      <c r="E155" s="17">
        <v>57327</v>
      </c>
      <c r="F155" s="17">
        <v>58502</v>
      </c>
      <c r="G155" s="17">
        <v>59491</v>
      </c>
      <c r="H155" s="17">
        <v>60855</v>
      </c>
      <c r="I155" s="17">
        <v>61716</v>
      </c>
      <c r="J155" s="17">
        <v>62501</v>
      </c>
      <c r="K155" s="17">
        <v>63808</v>
      </c>
      <c r="L155" s="17">
        <v>64955</v>
      </c>
      <c r="M155" s="17">
        <v>65700</v>
      </c>
      <c r="N155" s="17">
        <v>66195</v>
      </c>
      <c r="O155" s="17">
        <v>66622</v>
      </c>
      <c r="P155" s="17">
        <v>67220</v>
      </c>
      <c r="Q155" s="17">
        <v>67705</v>
      </c>
      <c r="R155" s="17">
        <v>68441</v>
      </c>
      <c r="S155" s="17">
        <v>69302</v>
      </c>
      <c r="T155" s="17">
        <v>70193</v>
      </c>
      <c r="U155" s="18">
        <v>26</v>
      </c>
      <c r="V155" s="18">
        <v>25</v>
      </c>
      <c r="W155" s="18">
        <v>39</v>
      </c>
      <c r="X155" s="18">
        <v>30</v>
      </c>
      <c r="Y155" s="18">
        <v>42</v>
      </c>
      <c r="Z155" s="18">
        <v>66</v>
      </c>
      <c r="AA155" s="18">
        <v>85</v>
      </c>
      <c r="AB155" s="18">
        <v>103</v>
      </c>
      <c r="AC155" s="18">
        <v>135</v>
      </c>
      <c r="AD155" s="18">
        <v>150</v>
      </c>
      <c r="AE155" s="18">
        <v>124</v>
      </c>
      <c r="AF155" s="18">
        <v>91</v>
      </c>
      <c r="AG155" s="18">
        <v>66</v>
      </c>
      <c r="AH155" s="18">
        <v>43</v>
      </c>
      <c r="AI155" s="18">
        <v>28</v>
      </c>
      <c r="AJ155" s="18">
        <v>31</v>
      </c>
      <c r="AK155" s="23">
        <v>4.5353847227309991</v>
      </c>
      <c r="AL155" s="23">
        <v>4.2733581757888617</v>
      </c>
      <c r="AM155" s="23">
        <v>6.5556134541359201</v>
      </c>
      <c r="AN155" s="23">
        <v>4.9297510475720969</v>
      </c>
      <c r="AO155" s="23">
        <v>6.8053665175967337</v>
      </c>
      <c r="AP155" s="23">
        <v>10.559831042703317</v>
      </c>
      <c r="AQ155" s="23">
        <v>13.321213640922769</v>
      </c>
      <c r="AR155" s="23">
        <v>15.857131860518821</v>
      </c>
      <c r="AS155" s="23">
        <v>20.547945205479451</v>
      </c>
      <c r="AT155" s="23">
        <v>22.66032177656923</v>
      </c>
      <c r="AU155" s="23">
        <v>18.612470355137944</v>
      </c>
      <c r="AV155" s="23">
        <v>13.537637607854805</v>
      </c>
      <c r="AW155" s="23">
        <v>9.748172217709179</v>
      </c>
      <c r="AX155" s="23">
        <v>6.2827837115179497</v>
      </c>
      <c r="AY155" s="23">
        <v>4.0402874375919886</v>
      </c>
      <c r="AZ155" s="23">
        <v>4.4163947972019999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 s="20">
        <v>1</v>
      </c>
      <c r="BK155" s="20">
        <v>6</v>
      </c>
      <c r="BL155" s="20">
        <v>5</v>
      </c>
      <c r="BM155" s="20">
        <v>7</v>
      </c>
      <c r="BN155" s="20">
        <v>0</v>
      </c>
      <c r="BO155" s="20">
        <v>0</v>
      </c>
      <c r="BP155" s="20">
        <v>0</v>
      </c>
      <c r="BQ155" s="20">
        <v>2</v>
      </c>
      <c r="BR155" s="20">
        <v>7</v>
      </c>
      <c r="BS155" s="20">
        <v>3</v>
      </c>
      <c r="BT155" s="20">
        <v>0</v>
      </c>
      <c r="BU155" s="20">
        <v>0</v>
      </c>
      <c r="BV155" s="20">
        <v>2839</v>
      </c>
      <c r="BW155" s="20">
        <v>4843</v>
      </c>
      <c r="BX155" s="20">
        <v>6029</v>
      </c>
      <c r="BY155" s="20">
        <v>7011</v>
      </c>
      <c r="BZ155" s="20">
        <v>5763</v>
      </c>
      <c r="CA155" s="20">
        <v>9397</v>
      </c>
      <c r="CB155" s="20">
        <v>3323</v>
      </c>
      <c r="CC155" s="20">
        <v>4450</v>
      </c>
      <c r="CD155" s="20">
        <v>5545</v>
      </c>
      <c r="CE155" s="20">
        <v>7029</v>
      </c>
      <c r="CF155" s="20">
        <v>5616</v>
      </c>
      <c r="CG155" s="20">
        <v>8348</v>
      </c>
      <c r="CH155" s="21">
        <v>0</v>
      </c>
      <c r="CI155" s="21">
        <v>3</v>
      </c>
      <c r="CJ155" s="21">
        <v>13</v>
      </c>
      <c r="CK155" s="21">
        <v>8</v>
      </c>
      <c r="CL155" s="21">
        <v>7</v>
      </c>
      <c r="CM155" s="21">
        <v>0</v>
      </c>
      <c r="CN155" s="21">
        <v>0</v>
      </c>
      <c r="CO155" s="21">
        <v>19</v>
      </c>
      <c r="CP155" s="21">
        <v>12</v>
      </c>
      <c r="CQ155" s="21">
        <v>0</v>
      </c>
      <c r="CR155" s="21">
        <v>6162</v>
      </c>
      <c r="CS155" s="21">
        <v>9293</v>
      </c>
      <c r="CT155" s="21">
        <v>11574</v>
      </c>
      <c r="CU155" s="21">
        <v>14040</v>
      </c>
      <c r="CV155" s="21">
        <v>11379</v>
      </c>
      <c r="CW155" s="21">
        <v>17745</v>
      </c>
      <c r="CX155" s="21">
        <v>35882</v>
      </c>
      <c r="CY155" s="21">
        <v>34311</v>
      </c>
      <c r="CZ155" s="19">
        <v>61</v>
      </c>
      <c r="DA155" t="s">
        <v>8049</v>
      </c>
      <c r="DB155" t="s">
        <v>8480</v>
      </c>
      <c r="DD155">
        <v>5.5375826994258404</v>
      </c>
      <c r="DE155">
        <v>3.3442951897887521</v>
      </c>
      <c r="DF155">
        <v>-2.1932875096370883</v>
      </c>
    </row>
    <row r="156" spans="1:110" x14ac:dyDescent="0.25">
      <c r="A156" t="s">
        <v>842</v>
      </c>
      <c r="B156" t="s">
        <v>2933</v>
      </c>
      <c r="C156" t="s">
        <v>58</v>
      </c>
      <c r="D156" t="s">
        <v>211</v>
      </c>
      <c r="E156" s="17">
        <v>245126</v>
      </c>
      <c r="F156" s="17">
        <v>247887</v>
      </c>
      <c r="G156" s="17">
        <v>251583</v>
      </c>
      <c r="H156" s="17">
        <v>255076</v>
      </c>
      <c r="I156" s="17">
        <v>258632</v>
      </c>
      <c r="J156" s="17">
        <v>261203</v>
      </c>
      <c r="K156" s="17">
        <v>263263</v>
      </c>
      <c r="L156" s="17">
        <v>265575</v>
      </c>
      <c r="M156" s="17">
        <v>267304</v>
      </c>
      <c r="N156" s="17">
        <v>268070</v>
      </c>
      <c r="O156" s="17">
        <v>269210</v>
      </c>
      <c r="P156" s="17">
        <v>270707</v>
      </c>
      <c r="Q156" s="17">
        <v>272017</v>
      </c>
      <c r="R156" s="17">
        <v>272607</v>
      </c>
      <c r="S156" s="17">
        <v>273974</v>
      </c>
      <c r="T156" s="17">
        <v>273967</v>
      </c>
      <c r="U156" s="18">
        <v>149</v>
      </c>
      <c r="V156" s="18">
        <v>173</v>
      </c>
      <c r="W156" s="18">
        <v>163</v>
      </c>
      <c r="X156" s="18">
        <v>166</v>
      </c>
      <c r="Y156" s="18">
        <v>179</v>
      </c>
      <c r="Z156" s="18">
        <v>296</v>
      </c>
      <c r="AA156" s="18">
        <v>403</v>
      </c>
      <c r="AB156" s="18">
        <v>372</v>
      </c>
      <c r="AC156" s="18">
        <v>440</v>
      </c>
      <c r="AD156" s="18">
        <v>546</v>
      </c>
      <c r="AE156" s="18">
        <v>406</v>
      </c>
      <c r="AF156" s="18">
        <v>302</v>
      </c>
      <c r="AG156" s="18">
        <v>216</v>
      </c>
      <c r="AH156" s="18">
        <v>153</v>
      </c>
      <c r="AI156" s="18">
        <v>127</v>
      </c>
      <c r="AJ156" s="18">
        <v>124</v>
      </c>
      <c r="AK156" s="23">
        <v>6.0785065639711826</v>
      </c>
      <c r="AL156" s="23">
        <v>6.9789863929935825</v>
      </c>
      <c r="AM156" s="23">
        <v>6.4789751294801317</v>
      </c>
      <c r="AN156" s="23">
        <v>6.5078643227900708</v>
      </c>
      <c r="AO156" s="23">
        <v>6.9210306535927497</v>
      </c>
      <c r="AP156" s="23">
        <v>11.332182249055332</v>
      </c>
      <c r="AQ156" s="23">
        <v>15.307886030319489</v>
      </c>
      <c r="AR156" s="23">
        <v>14.007342558599266</v>
      </c>
      <c r="AS156" s="23">
        <v>16.460659024930415</v>
      </c>
      <c r="AT156" s="23">
        <v>20.367814376841871</v>
      </c>
      <c r="AU156" s="23">
        <v>15.081163404034026</v>
      </c>
      <c r="AV156" s="23">
        <v>11.155973063127291</v>
      </c>
      <c r="AW156" s="23">
        <v>7.9406801780771055</v>
      </c>
      <c r="AX156" s="23">
        <v>5.6124751015197702</v>
      </c>
      <c r="AY156" s="23">
        <v>4.6354763590705685</v>
      </c>
      <c r="AZ156" s="23">
        <v>4.5260925585928229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0</v>
      </c>
      <c r="BJ156" s="20">
        <v>9</v>
      </c>
      <c r="BK156" s="20">
        <v>17</v>
      </c>
      <c r="BL156" s="20">
        <v>27</v>
      </c>
      <c r="BM156" s="20">
        <v>12</v>
      </c>
      <c r="BN156" s="20">
        <v>7</v>
      </c>
      <c r="BO156" s="20">
        <v>0</v>
      </c>
      <c r="BP156" s="20">
        <v>2</v>
      </c>
      <c r="BQ156" s="20">
        <v>12</v>
      </c>
      <c r="BR156" s="20">
        <v>16</v>
      </c>
      <c r="BS156" s="20">
        <v>16</v>
      </c>
      <c r="BT156" s="20">
        <v>6</v>
      </c>
      <c r="BU156" s="20">
        <v>0</v>
      </c>
      <c r="BV156" s="20">
        <v>10841</v>
      </c>
      <c r="BW156" s="20">
        <v>15499</v>
      </c>
      <c r="BX156" s="20">
        <v>19857</v>
      </c>
      <c r="BY156" s="20">
        <v>26142</v>
      </c>
      <c r="BZ156" s="20">
        <v>23896</v>
      </c>
      <c r="CA156" s="20">
        <v>44724</v>
      </c>
      <c r="CB156" s="20">
        <v>12471</v>
      </c>
      <c r="CC156" s="20">
        <v>15483</v>
      </c>
      <c r="CD156" s="20">
        <v>18829</v>
      </c>
      <c r="CE156" s="20">
        <v>25384</v>
      </c>
      <c r="CF156" s="20">
        <v>22969</v>
      </c>
      <c r="CG156" s="20">
        <v>37872</v>
      </c>
      <c r="CH156" s="21">
        <v>2</v>
      </c>
      <c r="CI156" s="21">
        <v>21</v>
      </c>
      <c r="CJ156" s="21">
        <v>33</v>
      </c>
      <c r="CK156" s="21">
        <v>43</v>
      </c>
      <c r="CL156" s="21">
        <v>18</v>
      </c>
      <c r="CM156" s="21">
        <v>7</v>
      </c>
      <c r="CN156" s="21">
        <v>0</v>
      </c>
      <c r="CO156" s="21">
        <v>72</v>
      </c>
      <c r="CP156" s="21">
        <v>52</v>
      </c>
      <c r="CQ156" s="21">
        <v>0</v>
      </c>
      <c r="CR156" s="21">
        <v>23312</v>
      </c>
      <c r="CS156" s="21">
        <v>30982</v>
      </c>
      <c r="CT156" s="21">
        <v>38686</v>
      </c>
      <c r="CU156" s="21">
        <v>51526</v>
      </c>
      <c r="CV156" s="21">
        <v>46865</v>
      </c>
      <c r="CW156" s="21">
        <v>82596</v>
      </c>
      <c r="CX156" s="21">
        <v>140959</v>
      </c>
      <c r="CY156" s="21">
        <v>133008</v>
      </c>
      <c r="CZ156" s="19">
        <v>56</v>
      </c>
      <c r="DA156" t="s">
        <v>8044</v>
      </c>
      <c r="DB156" t="s">
        <v>8480</v>
      </c>
      <c r="DD156">
        <v>5.4132082280765061</v>
      </c>
      <c r="DE156">
        <v>3.6890159549940051</v>
      </c>
      <c r="DF156">
        <v>-1.724192273082501</v>
      </c>
    </row>
    <row r="157" spans="1:110" x14ac:dyDescent="0.25">
      <c r="A157" t="s">
        <v>760</v>
      </c>
      <c r="B157" t="s">
        <v>3155</v>
      </c>
      <c r="C157" t="s">
        <v>140</v>
      </c>
      <c r="D157" t="s">
        <v>70</v>
      </c>
      <c r="E157" s="17">
        <v>78338</v>
      </c>
      <c r="F157" s="17">
        <v>79129</v>
      </c>
      <c r="G157" s="17">
        <v>79541</v>
      </c>
      <c r="H157" s="17">
        <v>81091</v>
      </c>
      <c r="I157" s="17">
        <v>81788</v>
      </c>
      <c r="J157" s="17">
        <v>82594</v>
      </c>
      <c r="K157" s="17">
        <v>83586</v>
      </c>
      <c r="L157" s="17">
        <v>84846</v>
      </c>
      <c r="M157" s="17">
        <v>86312</v>
      </c>
      <c r="N157" s="17">
        <v>87137</v>
      </c>
      <c r="O157" s="17">
        <v>88122</v>
      </c>
      <c r="P157" s="17">
        <v>89046</v>
      </c>
      <c r="Q157" s="17">
        <v>89461</v>
      </c>
      <c r="R157" s="17">
        <v>89975</v>
      </c>
      <c r="S157" s="17">
        <v>90713</v>
      </c>
      <c r="T157" s="17">
        <v>90967</v>
      </c>
      <c r="U157" s="18">
        <v>38</v>
      </c>
      <c r="V157" s="18">
        <v>43</v>
      </c>
      <c r="W157" s="18">
        <v>51</v>
      </c>
      <c r="X157" s="18">
        <v>56</v>
      </c>
      <c r="Y157" s="18">
        <v>72</v>
      </c>
      <c r="Z157" s="18">
        <v>75</v>
      </c>
      <c r="AA157" s="18">
        <v>107</v>
      </c>
      <c r="AB157" s="18">
        <v>131</v>
      </c>
      <c r="AC157" s="18">
        <v>137</v>
      </c>
      <c r="AD157" s="18">
        <v>170</v>
      </c>
      <c r="AE157" s="18">
        <v>122</v>
      </c>
      <c r="AF157" s="18">
        <v>102</v>
      </c>
      <c r="AG157" s="18">
        <v>61</v>
      </c>
      <c r="AH157" s="18">
        <v>52</v>
      </c>
      <c r="AI157" s="18">
        <v>45</v>
      </c>
      <c r="AJ157" s="18">
        <v>24</v>
      </c>
      <c r="AK157" s="23">
        <v>4.850774847455896</v>
      </c>
      <c r="AL157" s="23">
        <v>5.4341644656194319</v>
      </c>
      <c r="AM157" s="23">
        <v>6.4117876315359377</v>
      </c>
      <c r="AN157" s="23">
        <v>6.9058218544598047</v>
      </c>
      <c r="AO157" s="23">
        <v>8.8032474201594368</v>
      </c>
      <c r="AP157" s="23">
        <v>9.0805627527423294</v>
      </c>
      <c r="AQ157" s="23">
        <v>12.801186801617495</v>
      </c>
      <c r="AR157" s="23">
        <v>15.439737878037857</v>
      </c>
      <c r="AS157" s="23">
        <v>15.872648067476133</v>
      </c>
      <c r="AT157" s="23">
        <v>19.509508016112559</v>
      </c>
      <c r="AU157" s="23">
        <v>13.844442931390571</v>
      </c>
      <c r="AV157" s="23">
        <v>11.45475372279496</v>
      </c>
      <c r="AW157" s="23">
        <v>6.8186136975888942</v>
      </c>
      <c r="AX157" s="23">
        <v>5.7793831619894416</v>
      </c>
      <c r="AY157" s="23">
        <v>4.9607002303969656</v>
      </c>
      <c r="AZ157" s="23">
        <v>2.638319390548221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20">
        <v>2</v>
      </c>
      <c r="BK157" s="20">
        <v>5</v>
      </c>
      <c r="BL157" s="20">
        <v>6</v>
      </c>
      <c r="BM157" s="20">
        <v>3</v>
      </c>
      <c r="BN157" s="20">
        <v>0</v>
      </c>
      <c r="BO157" s="20">
        <v>0</v>
      </c>
      <c r="BP157" s="20">
        <v>0</v>
      </c>
      <c r="BQ157" s="20">
        <v>2</v>
      </c>
      <c r="BR157" s="20">
        <v>1</v>
      </c>
      <c r="BS157" s="20">
        <v>3</v>
      </c>
      <c r="BT157" s="20">
        <v>2</v>
      </c>
      <c r="BU157" s="20">
        <v>0</v>
      </c>
      <c r="BV157" s="20">
        <v>4328</v>
      </c>
      <c r="BW157" s="20">
        <v>7008</v>
      </c>
      <c r="BX157" s="20">
        <v>7158</v>
      </c>
      <c r="BY157" s="20">
        <v>8708</v>
      </c>
      <c r="BZ157" s="20">
        <v>6855</v>
      </c>
      <c r="CA157" s="20">
        <v>11755</v>
      </c>
      <c r="CB157" s="20">
        <v>4772</v>
      </c>
      <c r="CC157" s="20">
        <v>7454</v>
      </c>
      <c r="CD157" s="20">
        <v>7455</v>
      </c>
      <c r="CE157" s="20">
        <v>8721</v>
      </c>
      <c r="CF157" s="20">
        <v>7034</v>
      </c>
      <c r="CG157" s="20">
        <v>9719</v>
      </c>
      <c r="CH157" s="21">
        <v>0</v>
      </c>
      <c r="CI157" s="21">
        <v>4</v>
      </c>
      <c r="CJ157" s="21">
        <v>6</v>
      </c>
      <c r="CK157" s="21">
        <v>9</v>
      </c>
      <c r="CL157" s="21">
        <v>5</v>
      </c>
      <c r="CM157" s="21">
        <v>0</v>
      </c>
      <c r="CN157" s="21">
        <v>0</v>
      </c>
      <c r="CO157" s="21">
        <v>16</v>
      </c>
      <c r="CP157" s="21">
        <v>8</v>
      </c>
      <c r="CQ157" s="21">
        <v>0</v>
      </c>
      <c r="CR157" s="21">
        <v>9100</v>
      </c>
      <c r="CS157" s="21">
        <v>14462</v>
      </c>
      <c r="CT157" s="21">
        <v>14613</v>
      </c>
      <c r="CU157" s="21">
        <v>17429</v>
      </c>
      <c r="CV157" s="21">
        <v>13889</v>
      </c>
      <c r="CW157" s="21">
        <v>21474</v>
      </c>
      <c r="CX157" s="21">
        <v>45812</v>
      </c>
      <c r="CY157" s="21">
        <v>45155</v>
      </c>
      <c r="CZ157" s="19">
        <v>278</v>
      </c>
      <c r="DA157" t="s">
        <v>8256</v>
      </c>
      <c r="DB157" t="s">
        <v>8481</v>
      </c>
      <c r="DD157">
        <v>3.5433506809877087</v>
      </c>
      <c r="DE157">
        <v>1.7462673535318258</v>
      </c>
      <c r="DF157">
        <v>-1.7970833274558828</v>
      </c>
    </row>
    <row r="158" spans="1:110" x14ac:dyDescent="0.25">
      <c r="A158" t="s">
        <v>326</v>
      </c>
      <c r="B158" t="s">
        <v>3022</v>
      </c>
      <c r="C158" t="s">
        <v>305</v>
      </c>
      <c r="D158" t="s">
        <v>278</v>
      </c>
      <c r="E158" s="17">
        <v>71254</v>
      </c>
      <c r="F158" s="17">
        <v>71711</v>
      </c>
      <c r="G158" s="17">
        <v>72492</v>
      </c>
      <c r="H158" s="17">
        <v>73628</v>
      </c>
      <c r="I158" s="17">
        <v>75155</v>
      </c>
      <c r="J158" s="17">
        <v>76690</v>
      </c>
      <c r="K158" s="17">
        <v>77692</v>
      </c>
      <c r="L158" s="17">
        <v>78470</v>
      </c>
      <c r="M158" s="17">
        <v>79153</v>
      </c>
      <c r="N158" s="17">
        <v>79075</v>
      </c>
      <c r="O158" s="17">
        <v>79458</v>
      </c>
      <c r="P158" s="17">
        <v>80172</v>
      </c>
      <c r="Q158" s="17">
        <v>80676</v>
      </c>
      <c r="R158" s="17">
        <v>81028</v>
      </c>
      <c r="S158" s="17">
        <v>81814</v>
      </c>
      <c r="T158" s="17">
        <v>82541</v>
      </c>
      <c r="U158" s="18">
        <v>48</v>
      </c>
      <c r="V158" s="18">
        <v>39</v>
      </c>
      <c r="W158" s="18">
        <v>56</v>
      </c>
      <c r="X158" s="18">
        <v>100</v>
      </c>
      <c r="Y158" s="18">
        <v>122</v>
      </c>
      <c r="Z158" s="18">
        <v>178</v>
      </c>
      <c r="AA158" s="18">
        <v>206</v>
      </c>
      <c r="AB158" s="18">
        <v>149</v>
      </c>
      <c r="AC158" s="18">
        <v>162</v>
      </c>
      <c r="AD158" s="18">
        <v>225</v>
      </c>
      <c r="AE158" s="18">
        <v>140</v>
      </c>
      <c r="AF158" s="18">
        <v>124</v>
      </c>
      <c r="AG158" s="18">
        <v>74</v>
      </c>
      <c r="AH158" s="18">
        <v>76</v>
      </c>
      <c r="AI158" s="18">
        <v>56</v>
      </c>
      <c r="AJ158" s="18">
        <v>38</v>
      </c>
      <c r="AK158" s="23">
        <v>6.73646391781514</v>
      </c>
      <c r="AL158" s="23">
        <v>5.438496186080239</v>
      </c>
      <c r="AM158" s="23">
        <v>7.7249903437620704</v>
      </c>
      <c r="AN158" s="23">
        <v>13.581789536589342</v>
      </c>
      <c r="AO158" s="23">
        <v>16.233118222340497</v>
      </c>
      <c r="AP158" s="23">
        <v>23.210327291693829</v>
      </c>
      <c r="AQ158" s="23">
        <v>26.514956494877207</v>
      </c>
      <c r="AR158" s="23">
        <v>18.988148336944057</v>
      </c>
      <c r="AS158" s="23">
        <v>20.466691091935871</v>
      </c>
      <c r="AT158" s="23">
        <v>28.453999367688901</v>
      </c>
      <c r="AU158" s="23">
        <v>17.619371240152031</v>
      </c>
      <c r="AV158" s="23">
        <v>15.466746495035673</v>
      </c>
      <c r="AW158" s="23">
        <v>9.1724924388913678</v>
      </c>
      <c r="AX158" s="23">
        <v>9.3794737621562909</v>
      </c>
      <c r="AY158" s="23">
        <v>6.8447942894859075</v>
      </c>
      <c r="AZ158" s="23">
        <v>4.6037726705516047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 s="20">
        <v>3</v>
      </c>
      <c r="BK158" s="20">
        <v>5</v>
      </c>
      <c r="BL158" s="20">
        <v>6</v>
      </c>
      <c r="BM158" s="20">
        <v>4</v>
      </c>
      <c r="BN158" s="20">
        <v>0</v>
      </c>
      <c r="BO158" s="20">
        <v>0</v>
      </c>
      <c r="BP158" s="20">
        <v>0</v>
      </c>
      <c r="BQ158" s="20">
        <v>7</v>
      </c>
      <c r="BR158" s="20">
        <v>6</v>
      </c>
      <c r="BS158" s="20">
        <v>5</v>
      </c>
      <c r="BT158" s="20">
        <v>2</v>
      </c>
      <c r="BU158" s="20">
        <v>0</v>
      </c>
      <c r="BV158" s="20">
        <v>3988</v>
      </c>
      <c r="BW158" s="20">
        <v>5887</v>
      </c>
      <c r="BX158" s="20">
        <v>6172</v>
      </c>
      <c r="BY158" s="20">
        <v>6948</v>
      </c>
      <c r="BZ158" s="20">
        <v>6321</v>
      </c>
      <c r="CA158" s="20">
        <v>13988</v>
      </c>
      <c r="CB158" s="20">
        <v>4410</v>
      </c>
      <c r="CC158" s="20">
        <v>5815</v>
      </c>
      <c r="CD158" s="20">
        <v>5817</v>
      </c>
      <c r="CE158" s="20">
        <v>6691</v>
      </c>
      <c r="CF158" s="20">
        <v>5654</v>
      </c>
      <c r="CG158" s="20">
        <v>10850</v>
      </c>
      <c r="CH158" s="21">
        <v>0</v>
      </c>
      <c r="CI158" s="21">
        <v>10</v>
      </c>
      <c r="CJ158" s="21">
        <v>11</v>
      </c>
      <c r="CK158" s="21">
        <v>11</v>
      </c>
      <c r="CL158" s="21">
        <v>6</v>
      </c>
      <c r="CM158" s="21">
        <v>0</v>
      </c>
      <c r="CN158" s="21">
        <v>0</v>
      </c>
      <c r="CO158" s="21">
        <v>18</v>
      </c>
      <c r="CP158" s="21">
        <v>20</v>
      </c>
      <c r="CQ158" s="21">
        <v>0</v>
      </c>
      <c r="CR158" s="21">
        <v>8398</v>
      </c>
      <c r="CS158" s="21">
        <v>11702</v>
      </c>
      <c r="CT158" s="21">
        <v>11989</v>
      </c>
      <c r="CU158" s="21">
        <v>13639</v>
      </c>
      <c r="CV158" s="21">
        <v>11975</v>
      </c>
      <c r="CW158" s="21">
        <v>24838</v>
      </c>
      <c r="CX158" s="21">
        <v>43304</v>
      </c>
      <c r="CY158" s="21">
        <v>39237</v>
      </c>
      <c r="CZ158" s="19">
        <v>51</v>
      </c>
      <c r="DA158" t="s">
        <v>8039</v>
      </c>
      <c r="DB158" t="s">
        <v>8480</v>
      </c>
      <c r="DD158">
        <v>4.5875066901139228</v>
      </c>
      <c r="DE158">
        <v>4.6185109920561613</v>
      </c>
      <c r="DF158">
        <v>3.1004301942238577E-2</v>
      </c>
    </row>
    <row r="159" spans="1:110" x14ac:dyDescent="0.25">
      <c r="A159" t="s">
        <v>2392</v>
      </c>
      <c r="B159" t="s">
        <v>3051</v>
      </c>
      <c r="C159" t="s">
        <v>276</v>
      </c>
      <c r="D159" t="s">
        <v>278</v>
      </c>
      <c r="E159" s="17">
        <v>88440</v>
      </c>
      <c r="F159" s="17">
        <v>88878</v>
      </c>
      <c r="G159" s="17">
        <v>89451</v>
      </c>
      <c r="H159" s="17">
        <v>89989</v>
      </c>
      <c r="I159" s="17">
        <v>90514</v>
      </c>
      <c r="J159" s="17">
        <v>91629</v>
      </c>
      <c r="K159" s="17">
        <v>92941</v>
      </c>
      <c r="L159" s="17">
        <v>94108</v>
      </c>
      <c r="M159" s="17">
        <v>94930</v>
      </c>
      <c r="N159" s="17">
        <v>96058</v>
      </c>
      <c r="O159" s="17">
        <v>97549</v>
      </c>
      <c r="P159" s="17">
        <v>98794</v>
      </c>
      <c r="Q159" s="17">
        <v>99432</v>
      </c>
      <c r="R159" s="17">
        <v>100232</v>
      </c>
      <c r="S159" s="17">
        <v>101132</v>
      </c>
      <c r="T159" s="17">
        <v>101369</v>
      </c>
      <c r="U159" s="18">
        <v>31</v>
      </c>
      <c r="V159" s="18">
        <v>41</v>
      </c>
      <c r="W159" s="18">
        <v>42</v>
      </c>
      <c r="X159" s="18">
        <v>42</v>
      </c>
      <c r="Y159" s="18">
        <v>67</v>
      </c>
      <c r="Z159" s="18">
        <v>89</v>
      </c>
      <c r="AA159" s="18">
        <v>151</v>
      </c>
      <c r="AB159" s="18">
        <v>129</v>
      </c>
      <c r="AC159" s="18">
        <v>147</v>
      </c>
      <c r="AD159" s="18">
        <v>173</v>
      </c>
      <c r="AE159" s="18">
        <v>134</v>
      </c>
      <c r="AF159" s="18">
        <v>96</v>
      </c>
      <c r="AG159" s="18">
        <v>55</v>
      </c>
      <c r="AH159" s="18">
        <v>52</v>
      </c>
      <c r="AI159" s="18">
        <v>33</v>
      </c>
      <c r="AJ159" s="18">
        <v>30</v>
      </c>
      <c r="AK159" s="23">
        <v>3.5052012663952965</v>
      </c>
      <c r="AL159" s="23">
        <v>4.6130651004748078</v>
      </c>
      <c r="AM159" s="23">
        <v>4.6953080457457155</v>
      </c>
      <c r="AN159" s="23">
        <v>4.6672371067574927</v>
      </c>
      <c r="AO159" s="23">
        <v>7.402169830081534</v>
      </c>
      <c r="AP159" s="23">
        <v>9.7130821028277072</v>
      </c>
      <c r="AQ159" s="23">
        <v>16.246866291518277</v>
      </c>
      <c r="AR159" s="23">
        <v>13.707655034641052</v>
      </c>
      <c r="AS159" s="23">
        <v>15.485094279995787</v>
      </c>
      <c r="AT159" s="23">
        <v>18.009952320473047</v>
      </c>
      <c r="AU159" s="23">
        <v>13.736686178228378</v>
      </c>
      <c r="AV159" s="23">
        <v>9.7171893029941092</v>
      </c>
      <c r="AW159" s="23">
        <v>5.5314184568348219</v>
      </c>
      <c r="AX159" s="23">
        <v>5.1879639236970228</v>
      </c>
      <c r="AY159" s="23">
        <v>3.2630621366135348</v>
      </c>
      <c r="AZ159" s="23">
        <v>2.9594846550720635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3</v>
      </c>
      <c r="BI159" s="20">
        <v>1</v>
      </c>
      <c r="BJ159" s="20">
        <v>4</v>
      </c>
      <c r="BK159" s="20">
        <v>4</v>
      </c>
      <c r="BL159" s="20">
        <v>7</v>
      </c>
      <c r="BM159" s="20">
        <v>0</v>
      </c>
      <c r="BN159" s="20">
        <v>1</v>
      </c>
      <c r="BO159" s="20">
        <v>1</v>
      </c>
      <c r="BP159" s="20">
        <v>0</v>
      </c>
      <c r="BQ159" s="20">
        <v>2</v>
      </c>
      <c r="BR159" s="20">
        <v>4</v>
      </c>
      <c r="BS159" s="20">
        <v>2</v>
      </c>
      <c r="BT159" s="20">
        <v>1</v>
      </c>
      <c r="BU159" s="20">
        <v>0</v>
      </c>
      <c r="BV159" s="20">
        <v>4611</v>
      </c>
      <c r="BW159" s="20">
        <v>8217</v>
      </c>
      <c r="BX159" s="20">
        <v>8916</v>
      </c>
      <c r="BY159" s="20">
        <v>9738</v>
      </c>
      <c r="BZ159" s="20">
        <v>7883</v>
      </c>
      <c r="CA159" s="20">
        <v>13071</v>
      </c>
      <c r="CB159" s="20">
        <v>4746</v>
      </c>
      <c r="CC159" s="20">
        <v>7766</v>
      </c>
      <c r="CD159" s="20">
        <v>8423</v>
      </c>
      <c r="CE159" s="20">
        <v>9251</v>
      </c>
      <c r="CF159" s="20">
        <v>7812</v>
      </c>
      <c r="CG159" s="20">
        <v>10935</v>
      </c>
      <c r="CH159" s="21">
        <v>1</v>
      </c>
      <c r="CI159" s="21">
        <v>6</v>
      </c>
      <c r="CJ159" s="21">
        <v>8</v>
      </c>
      <c r="CK159" s="21">
        <v>9</v>
      </c>
      <c r="CL159" s="21">
        <v>1</v>
      </c>
      <c r="CM159" s="21">
        <v>1</v>
      </c>
      <c r="CN159" s="21">
        <v>4</v>
      </c>
      <c r="CO159" s="21">
        <v>20</v>
      </c>
      <c r="CP159" s="21">
        <v>10</v>
      </c>
      <c r="CQ159" s="21">
        <v>0</v>
      </c>
      <c r="CR159" s="21">
        <v>9357</v>
      </c>
      <c r="CS159" s="21">
        <v>15983</v>
      </c>
      <c r="CT159" s="21">
        <v>17339</v>
      </c>
      <c r="CU159" s="21">
        <v>18989</v>
      </c>
      <c r="CV159" s="21">
        <v>15695</v>
      </c>
      <c r="CW159" s="21">
        <v>24006</v>
      </c>
      <c r="CX159" s="21">
        <v>52436</v>
      </c>
      <c r="CY159" s="21">
        <v>48933</v>
      </c>
      <c r="CZ159" s="19">
        <v>231</v>
      </c>
      <c r="DA159" t="s">
        <v>8209</v>
      </c>
      <c r="DB159" t="s">
        <v>9</v>
      </c>
      <c r="DD159">
        <v>4.0872213025974293</v>
      </c>
      <c r="DE159">
        <v>1.9070867343046762</v>
      </c>
      <c r="DF159">
        <v>-2.1801345682927531</v>
      </c>
    </row>
    <row r="160" spans="1:110" x14ac:dyDescent="0.25">
      <c r="A160" t="s">
        <v>428</v>
      </c>
      <c r="B160" t="s">
        <v>2995</v>
      </c>
      <c r="C160" t="s">
        <v>425</v>
      </c>
      <c r="D160" t="s">
        <v>199</v>
      </c>
      <c r="E160" s="17">
        <v>39275</v>
      </c>
      <c r="F160" s="17">
        <v>39656</v>
      </c>
      <c r="G160" s="17">
        <v>40020</v>
      </c>
      <c r="H160" s="17">
        <v>40608</v>
      </c>
      <c r="I160" s="17">
        <v>41170</v>
      </c>
      <c r="J160" s="17">
        <v>41486</v>
      </c>
      <c r="K160" s="17">
        <v>41705</v>
      </c>
      <c r="L160" s="17">
        <v>42092</v>
      </c>
      <c r="M160" s="17">
        <v>42363</v>
      </c>
      <c r="N160" s="17">
        <v>42630</v>
      </c>
      <c r="O160" s="17">
        <v>42820</v>
      </c>
      <c r="P160" s="17">
        <v>42803</v>
      </c>
      <c r="Q160" s="17">
        <v>43076</v>
      </c>
      <c r="R160" s="17">
        <v>43054</v>
      </c>
      <c r="S160" s="17">
        <v>43216</v>
      </c>
      <c r="T160" s="17">
        <v>43285</v>
      </c>
      <c r="U160" s="18">
        <v>18</v>
      </c>
      <c r="V160" s="18">
        <v>24</v>
      </c>
      <c r="W160" s="18">
        <v>29</v>
      </c>
      <c r="X160" s="18">
        <v>27</v>
      </c>
      <c r="Y160" s="18">
        <v>20</v>
      </c>
      <c r="Z160" s="18">
        <v>34</v>
      </c>
      <c r="AA160" s="18">
        <v>36</v>
      </c>
      <c r="AB160" s="18">
        <v>40</v>
      </c>
      <c r="AC160" s="18">
        <v>44</v>
      </c>
      <c r="AD160" s="18">
        <v>57</v>
      </c>
      <c r="AE160" s="18">
        <v>43</v>
      </c>
      <c r="AF160" s="18">
        <v>32</v>
      </c>
      <c r="AG160" s="18">
        <v>19</v>
      </c>
      <c r="AH160" s="18">
        <v>21</v>
      </c>
      <c r="AI160" s="18">
        <v>16</v>
      </c>
      <c r="AJ160" s="18">
        <v>10</v>
      </c>
      <c r="AK160" s="23">
        <v>4.5830681094844046</v>
      </c>
      <c r="AL160" s="23">
        <v>6.0520476094411935</v>
      </c>
      <c r="AM160" s="23">
        <v>7.2463768115942031</v>
      </c>
      <c r="AN160" s="23">
        <v>6.6489361702127656</v>
      </c>
      <c r="AO160" s="23">
        <v>4.8579062424095216</v>
      </c>
      <c r="AP160" s="23">
        <v>8.1955358434170567</v>
      </c>
      <c r="AQ160" s="23">
        <v>8.6320585061743191</v>
      </c>
      <c r="AR160" s="23">
        <v>9.5029934429345246</v>
      </c>
      <c r="AS160" s="23">
        <v>10.3864221136369</v>
      </c>
      <c r="AT160" s="23">
        <v>13.370865587614357</v>
      </c>
      <c r="AU160" s="23">
        <v>10.042036431574031</v>
      </c>
      <c r="AV160" s="23">
        <v>7.4761114875125578</v>
      </c>
      <c r="AW160" s="23">
        <v>4.4108088030457795</v>
      </c>
      <c r="AX160" s="23">
        <v>4.8775955776466757</v>
      </c>
      <c r="AY160" s="23">
        <v>3.7023324694557571</v>
      </c>
      <c r="AZ160" s="23">
        <v>2.3102691463555503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0</v>
      </c>
      <c r="BJ160" s="20">
        <v>1</v>
      </c>
      <c r="BK160" s="20">
        <v>2</v>
      </c>
      <c r="BL160" s="20">
        <v>1</v>
      </c>
      <c r="BM160" s="20">
        <v>0</v>
      </c>
      <c r="BN160" s="20">
        <v>0</v>
      </c>
      <c r="BO160" s="20">
        <v>0</v>
      </c>
      <c r="BP160" s="20">
        <v>0</v>
      </c>
      <c r="BQ160" s="20">
        <v>1</v>
      </c>
      <c r="BR160" s="20">
        <v>2</v>
      </c>
      <c r="BS160" s="20">
        <v>2</v>
      </c>
      <c r="BT160" s="20">
        <v>1</v>
      </c>
      <c r="BU160" s="20">
        <v>0</v>
      </c>
      <c r="BV160" s="20">
        <v>1595</v>
      </c>
      <c r="BW160" s="20">
        <v>2348</v>
      </c>
      <c r="BX160" s="20">
        <v>2926</v>
      </c>
      <c r="BY160" s="20">
        <v>4273</v>
      </c>
      <c r="BZ160" s="20">
        <v>3933</v>
      </c>
      <c r="CA160" s="20">
        <v>7043</v>
      </c>
      <c r="CB160" s="20">
        <v>1900</v>
      </c>
      <c r="CC160" s="20">
        <v>2498</v>
      </c>
      <c r="CD160" s="20">
        <v>2609</v>
      </c>
      <c r="CE160" s="20">
        <v>4088</v>
      </c>
      <c r="CF160" s="20">
        <v>3907</v>
      </c>
      <c r="CG160" s="20">
        <v>6165</v>
      </c>
      <c r="CH160" s="21">
        <v>0</v>
      </c>
      <c r="CI160" s="21">
        <v>2</v>
      </c>
      <c r="CJ160" s="21">
        <v>4</v>
      </c>
      <c r="CK160" s="21">
        <v>3</v>
      </c>
      <c r="CL160" s="21">
        <v>1</v>
      </c>
      <c r="CM160" s="21">
        <v>0</v>
      </c>
      <c r="CN160" s="21">
        <v>0</v>
      </c>
      <c r="CO160" s="21">
        <v>4</v>
      </c>
      <c r="CP160" s="21">
        <v>6</v>
      </c>
      <c r="CQ160" s="21">
        <v>0</v>
      </c>
      <c r="CR160" s="21">
        <v>3495</v>
      </c>
      <c r="CS160" s="21">
        <v>4846</v>
      </c>
      <c r="CT160" s="21">
        <v>5535</v>
      </c>
      <c r="CU160" s="21">
        <v>8361</v>
      </c>
      <c r="CV160" s="21">
        <v>7840</v>
      </c>
      <c r="CW160" s="21">
        <v>13208</v>
      </c>
      <c r="CX160" s="21">
        <v>22118</v>
      </c>
      <c r="CY160" s="21">
        <v>21167</v>
      </c>
      <c r="CZ160" s="19">
        <v>316</v>
      </c>
      <c r="DA160" t="s">
        <v>8294</v>
      </c>
      <c r="DB160" t="s">
        <v>8481</v>
      </c>
      <c r="DD160">
        <v>1.8897340199366941</v>
      </c>
      <c r="DE160">
        <v>2.7127226693191062</v>
      </c>
      <c r="DF160">
        <v>0.82298864938241212</v>
      </c>
    </row>
    <row r="161" spans="1:110" x14ac:dyDescent="0.25">
      <c r="A161" t="s">
        <v>1298</v>
      </c>
      <c r="B161" t="s">
        <v>3170</v>
      </c>
      <c r="C161" t="s">
        <v>642</v>
      </c>
      <c r="D161" t="s">
        <v>278</v>
      </c>
      <c r="E161" s="17">
        <v>94621</v>
      </c>
      <c r="F161" s="17">
        <v>94747</v>
      </c>
      <c r="G161" s="17">
        <v>95584</v>
      </c>
      <c r="H161" s="17">
        <v>96515</v>
      </c>
      <c r="I161" s="17">
        <v>96816</v>
      </c>
      <c r="J161" s="17">
        <v>97969</v>
      </c>
      <c r="K161" s="17">
        <v>98885</v>
      </c>
      <c r="L161" s="17">
        <v>99530</v>
      </c>
      <c r="M161" s="17">
        <v>99664</v>
      </c>
      <c r="N161" s="17">
        <v>99489</v>
      </c>
      <c r="O161" s="17">
        <v>99935</v>
      </c>
      <c r="P161" s="17">
        <v>100140</v>
      </c>
      <c r="Q161" s="17">
        <v>99756</v>
      </c>
      <c r="R161" s="17">
        <v>99750</v>
      </c>
      <c r="S161" s="17">
        <v>99951</v>
      </c>
      <c r="T161" s="17">
        <v>99557</v>
      </c>
      <c r="U161" s="18">
        <v>26</v>
      </c>
      <c r="V161" s="18">
        <v>25</v>
      </c>
      <c r="W161" s="18">
        <v>30</v>
      </c>
      <c r="X161" s="18">
        <v>55</v>
      </c>
      <c r="Y161" s="18">
        <v>87</v>
      </c>
      <c r="Z161" s="18">
        <v>95</v>
      </c>
      <c r="AA161" s="18">
        <v>99</v>
      </c>
      <c r="AB161" s="18">
        <v>110</v>
      </c>
      <c r="AC161" s="18">
        <v>107</v>
      </c>
      <c r="AD161" s="18">
        <v>95</v>
      </c>
      <c r="AE161" s="18">
        <v>71</v>
      </c>
      <c r="AF161" s="18">
        <v>68</v>
      </c>
      <c r="AG161" s="18">
        <v>56</v>
      </c>
      <c r="AH161" s="18">
        <v>51</v>
      </c>
      <c r="AI161" s="18">
        <v>40</v>
      </c>
      <c r="AJ161" s="18">
        <v>28</v>
      </c>
      <c r="AK161" s="23">
        <v>2.7478043986007337</v>
      </c>
      <c r="AL161" s="23">
        <v>2.638605971693035</v>
      </c>
      <c r="AM161" s="23">
        <v>3.1386006026113158</v>
      </c>
      <c r="AN161" s="23">
        <v>5.6985960731492513</v>
      </c>
      <c r="AO161" s="23">
        <v>8.9861179970252856</v>
      </c>
      <c r="AP161" s="23">
        <v>9.6969449519746043</v>
      </c>
      <c r="AQ161" s="23">
        <v>10.011629670829752</v>
      </c>
      <c r="AR161" s="23">
        <v>11.051944137445997</v>
      </c>
      <c r="AS161" s="23">
        <v>10.736073205972067</v>
      </c>
      <c r="AT161" s="23">
        <v>9.5487943390726606</v>
      </c>
      <c r="AU161" s="23">
        <v>7.1046180017011054</v>
      </c>
      <c r="AV161" s="23">
        <v>6.7904933093668864</v>
      </c>
      <c r="AW161" s="23">
        <v>5.6136974217089692</v>
      </c>
      <c r="AX161" s="23">
        <v>5.1127819548872173</v>
      </c>
      <c r="AY161" s="23">
        <v>4.0019609608708269</v>
      </c>
      <c r="AZ161" s="23">
        <v>2.8124591942304411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 s="20">
        <v>1</v>
      </c>
      <c r="BK161" s="20">
        <v>4</v>
      </c>
      <c r="BL161" s="20">
        <v>12</v>
      </c>
      <c r="BM161" s="20">
        <v>3</v>
      </c>
      <c r="BN161" s="20">
        <v>1</v>
      </c>
      <c r="BO161" s="20">
        <v>0</v>
      </c>
      <c r="BP161" s="20">
        <v>1</v>
      </c>
      <c r="BQ161" s="20">
        <v>1</v>
      </c>
      <c r="BR161" s="20">
        <v>2</v>
      </c>
      <c r="BS161" s="20">
        <v>2</v>
      </c>
      <c r="BT161" s="20">
        <v>1</v>
      </c>
      <c r="BU161" s="20">
        <v>0</v>
      </c>
      <c r="BV161" s="20">
        <v>3414</v>
      </c>
      <c r="BW161" s="20">
        <v>6429</v>
      </c>
      <c r="BX161" s="20">
        <v>10795</v>
      </c>
      <c r="BY161" s="20">
        <v>10820</v>
      </c>
      <c r="BZ161" s="20">
        <v>7772</v>
      </c>
      <c r="CA161" s="20">
        <v>13262</v>
      </c>
      <c r="CB161" s="20">
        <v>3524</v>
      </c>
      <c r="CC161" s="20">
        <v>5458</v>
      </c>
      <c r="CD161" s="20">
        <v>9937</v>
      </c>
      <c r="CE161" s="20">
        <v>10458</v>
      </c>
      <c r="CF161" s="20">
        <v>7226</v>
      </c>
      <c r="CG161" s="20">
        <v>10462</v>
      </c>
      <c r="CH161" s="21">
        <v>1</v>
      </c>
      <c r="CI161" s="21">
        <v>2</v>
      </c>
      <c r="CJ161" s="21">
        <v>6</v>
      </c>
      <c r="CK161" s="21">
        <v>14</v>
      </c>
      <c r="CL161" s="21">
        <v>4</v>
      </c>
      <c r="CM161" s="21">
        <v>1</v>
      </c>
      <c r="CN161" s="21">
        <v>0</v>
      </c>
      <c r="CO161" s="21">
        <v>21</v>
      </c>
      <c r="CP161" s="21">
        <v>7</v>
      </c>
      <c r="CQ161" s="21">
        <v>0</v>
      </c>
      <c r="CR161" s="21">
        <v>6938</v>
      </c>
      <c r="CS161" s="21">
        <v>11887</v>
      </c>
      <c r="CT161" s="21">
        <v>20732</v>
      </c>
      <c r="CU161" s="21">
        <v>21278</v>
      </c>
      <c r="CV161" s="21">
        <v>14998</v>
      </c>
      <c r="CW161" s="21">
        <v>23724</v>
      </c>
      <c r="CX161" s="21">
        <v>52492</v>
      </c>
      <c r="CY161" s="21">
        <v>47065</v>
      </c>
      <c r="CZ161" s="19">
        <v>248</v>
      </c>
      <c r="DA161" t="s">
        <v>8226</v>
      </c>
      <c r="DB161" t="s">
        <v>9</v>
      </c>
      <c r="DD161">
        <v>4.4619143737384466</v>
      </c>
      <c r="DE161">
        <v>1.333536538901166</v>
      </c>
      <c r="DF161">
        <v>-3.1283778348372806</v>
      </c>
    </row>
    <row r="162" spans="1:110" x14ac:dyDescent="0.25">
      <c r="A162" t="s">
        <v>972</v>
      </c>
      <c r="B162" t="s">
        <v>3252</v>
      </c>
      <c r="C162" t="s">
        <v>3369</v>
      </c>
      <c r="D162" t="s">
        <v>355</v>
      </c>
      <c r="E162" s="17">
        <v>210225</v>
      </c>
      <c r="F162" s="17">
        <v>212242</v>
      </c>
      <c r="G162" s="17">
        <v>214661</v>
      </c>
      <c r="H162" s="17">
        <v>214995</v>
      </c>
      <c r="I162" s="17">
        <v>214601</v>
      </c>
      <c r="J162" s="17">
        <v>215850</v>
      </c>
      <c r="K162" s="17">
        <v>217066</v>
      </c>
      <c r="L162" s="17">
        <v>219461</v>
      </c>
      <c r="M162" s="17">
        <v>223467</v>
      </c>
      <c r="N162" s="17">
        <v>226407</v>
      </c>
      <c r="O162" s="17">
        <v>230365</v>
      </c>
      <c r="P162" s="17">
        <v>235049</v>
      </c>
      <c r="Q162" s="17">
        <v>237166</v>
      </c>
      <c r="R162" s="17">
        <v>239600</v>
      </c>
      <c r="S162" s="17">
        <v>242575</v>
      </c>
      <c r="T162" s="17">
        <v>245269</v>
      </c>
      <c r="U162" s="18">
        <v>53</v>
      </c>
      <c r="V162" s="18">
        <v>71</v>
      </c>
      <c r="W162" s="18">
        <v>67</v>
      </c>
      <c r="X162" s="18">
        <v>75</v>
      </c>
      <c r="Y162" s="18">
        <v>121</v>
      </c>
      <c r="Z162" s="18">
        <v>121</v>
      </c>
      <c r="AA162" s="18">
        <v>189</v>
      </c>
      <c r="AB162" s="18">
        <v>233</v>
      </c>
      <c r="AC162" s="18">
        <v>222</v>
      </c>
      <c r="AD162" s="18">
        <v>282</v>
      </c>
      <c r="AE162" s="18">
        <v>185</v>
      </c>
      <c r="AF162" s="18">
        <v>154</v>
      </c>
      <c r="AG162" s="18">
        <v>140</v>
      </c>
      <c r="AH162" s="18">
        <v>100</v>
      </c>
      <c r="AI162" s="18">
        <v>86</v>
      </c>
      <c r="AJ162" s="18">
        <v>81</v>
      </c>
      <c r="AK162" s="23">
        <v>2.5211083363063387</v>
      </c>
      <c r="AL162" s="23">
        <v>3.3452379830570766</v>
      </c>
      <c r="AM162" s="23">
        <v>3.1212004043585004</v>
      </c>
      <c r="AN162" s="23">
        <v>3.4884532198423224</v>
      </c>
      <c r="AO162" s="23">
        <v>5.6383707438455559</v>
      </c>
      <c r="AP162" s="23">
        <v>5.605744730136669</v>
      </c>
      <c r="AQ162" s="23">
        <v>8.7070291984926236</v>
      </c>
      <c r="AR162" s="23">
        <v>10.616920546247398</v>
      </c>
      <c r="AS162" s="23">
        <v>9.9343527232208775</v>
      </c>
      <c r="AT162" s="23">
        <v>12.455445282168837</v>
      </c>
      <c r="AU162" s="23">
        <v>8.0307338354350701</v>
      </c>
      <c r="AV162" s="23">
        <v>6.5518253640730233</v>
      </c>
      <c r="AW162" s="23">
        <v>5.9030383781823703</v>
      </c>
      <c r="AX162" s="23">
        <v>4.1736227045075127</v>
      </c>
      <c r="AY162" s="23">
        <v>3.545295269504277</v>
      </c>
      <c r="AZ162" s="23">
        <v>3.3024964426813006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4</v>
      </c>
      <c r="BI162" s="20">
        <v>0</v>
      </c>
      <c r="BJ162" s="20">
        <v>6</v>
      </c>
      <c r="BK162" s="20">
        <v>15</v>
      </c>
      <c r="BL162" s="20">
        <v>19</v>
      </c>
      <c r="BM162" s="20">
        <v>14</v>
      </c>
      <c r="BN162" s="20">
        <v>3</v>
      </c>
      <c r="BO162" s="20">
        <v>0</v>
      </c>
      <c r="BP162" s="20">
        <v>0</v>
      </c>
      <c r="BQ162" s="20">
        <v>2</v>
      </c>
      <c r="BR162" s="20">
        <v>7</v>
      </c>
      <c r="BS162" s="20">
        <v>5</v>
      </c>
      <c r="BT162" s="20">
        <v>4</v>
      </c>
      <c r="BU162" s="20">
        <v>2</v>
      </c>
      <c r="BV162" s="20">
        <v>13594</v>
      </c>
      <c r="BW162" s="20">
        <v>26900</v>
      </c>
      <c r="BX162" s="20">
        <v>24305</v>
      </c>
      <c r="BY162" s="20">
        <v>23928</v>
      </c>
      <c r="BZ162" s="20">
        <v>16036</v>
      </c>
      <c r="CA162" s="20">
        <v>23480</v>
      </c>
      <c r="CB162" s="20">
        <v>14242</v>
      </c>
      <c r="CC162" s="20">
        <v>24657</v>
      </c>
      <c r="CD162" s="20">
        <v>22440</v>
      </c>
      <c r="CE162" s="20">
        <v>21808</v>
      </c>
      <c r="CF162" s="20">
        <v>15314</v>
      </c>
      <c r="CG162" s="20">
        <v>18565</v>
      </c>
      <c r="CH162" s="21">
        <v>0</v>
      </c>
      <c r="CI162" s="21">
        <v>8</v>
      </c>
      <c r="CJ162" s="21">
        <v>22</v>
      </c>
      <c r="CK162" s="21">
        <v>24</v>
      </c>
      <c r="CL162" s="21">
        <v>18</v>
      </c>
      <c r="CM162" s="21">
        <v>5</v>
      </c>
      <c r="CN162" s="21">
        <v>4</v>
      </c>
      <c r="CO162" s="21">
        <v>61</v>
      </c>
      <c r="CP162" s="21">
        <v>20</v>
      </c>
      <c r="CQ162" s="21">
        <v>0</v>
      </c>
      <c r="CR162" s="21">
        <v>27836</v>
      </c>
      <c r="CS162" s="21">
        <v>51557</v>
      </c>
      <c r="CT162" s="21">
        <v>46745</v>
      </c>
      <c r="CU162" s="21">
        <v>45736</v>
      </c>
      <c r="CV162" s="21">
        <v>31350</v>
      </c>
      <c r="CW162" s="21">
        <v>42045</v>
      </c>
      <c r="CX162" s="21">
        <v>128243</v>
      </c>
      <c r="CY162" s="21">
        <v>117026</v>
      </c>
      <c r="CZ162" s="19">
        <v>189</v>
      </c>
      <c r="DA162" t="s">
        <v>8167</v>
      </c>
      <c r="DB162" t="s">
        <v>9</v>
      </c>
      <c r="DD162">
        <v>5.2125168765915264</v>
      </c>
      <c r="DE162">
        <v>1.5595393120872096</v>
      </c>
      <c r="DF162">
        <v>-3.652977564504317</v>
      </c>
    </row>
    <row r="163" spans="1:110" x14ac:dyDescent="0.25">
      <c r="A163" t="s">
        <v>595</v>
      </c>
      <c r="B163" t="s">
        <v>3035</v>
      </c>
      <c r="C163" t="s">
        <v>466</v>
      </c>
      <c r="D163" t="s">
        <v>51</v>
      </c>
      <c r="E163" s="17">
        <v>94124</v>
      </c>
      <c r="F163" s="17">
        <v>94399</v>
      </c>
      <c r="G163" s="17">
        <v>94743</v>
      </c>
      <c r="H163" s="17">
        <v>94728</v>
      </c>
      <c r="I163" s="17">
        <v>94783</v>
      </c>
      <c r="J163" s="17">
        <v>94869</v>
      </c>
      <c r="K163" s="17">
        <v>95711</v>
      </c>
      <c r="L163" s="17">
        <v>96171</v>
      </c>
      <c r="M163" s="17">
        <v>96896</v>
      </c>
      <c r="N163" s="17">
        <v>97595</v>
      </c>
      <c r="O163" s="17">
        <v>98122</v>
      </c>
      <c r="P163" s="17">
        <v>98861</v>
      </c>
      <c r="Q163" s="17">
        <v>99742</v>
      </c>
      <c r="R163" s="17">
        <v>100645</v>
      </c>
      <c r="S163" s="17">
        <v>102072</v>
      </c>
      <c r="T163" s="17">
        <v>102714</v>
      </c>
      <c r="U163" s="18">
        <v>33</v>
      </c>
      <c r="V163" s="18">
        <v>54</v>
      </c>
      <c r="W163" s="18">
        <v>48</v>
      </c>
      <c r="X163" s="18">
        <v>44</v>
      </c>
      <c r="Y163" s="18">
        <v>90</v>
      </c>
      <c r="Z163" s="18">
        <v>112</v>
      </c>
      <c r="AA163" s="18">
        <v>130</v>
      </c>
      <c r="AB163" s="18">
        <v>156</v>
      </c>
      <c r="AC163" s="18">
        <v>154</v>
      </c>
      <c r="AD163" s="18">
        <v>154</v>
      </c>
      <c r="AE163" s="18">
        <v>112</v>
      </c>
      <c r="AF163" s="18">
        <v>76</v>
      </c>
      <c r="AG163" s="18">
        <v>68</v>
      </c>
      <c r="AH163" s="18">
        <v>61</v>
      </c>
      <c r="AI163" s="18">
        <v>45</v>
      </c>
      <c r="AJ163" s="18">
        <v>34</v>
      </c>
      <c r="AK163" s="23">
        <v>3.5060133440992733</v>
      </c>
      <c r="AL163" s="23">
        <v>5.7203995805040311</v>
      </c>
      <c r="AM163" s="23">
        <v>5.066337354738609</v>
      </c>
      <c r="AN163" s="23">
        <v>4.6448779663879742</v>
      </c>
      <c r="AO163" s="23">
        <v>9.495373642952849</v>
      </c>
      <c r="AP163" s="23">
        <v>11.805753196513086</v>
      </c>
      <c r="AQ163" s="23">
        <v>13.582555819080357</v>
      </c>
      <c r="AR163" s="23">
        <v>16.221106154662007</v>
      </c>
      <c r="AS163" s="23">
        <v>15.89332892998679</v>
      </c>
      <c r="AT163" s="23">
        <v>15.779496900455966</v>
      </c>
      <c r="AU163" s="23">
        <v>11.414361712969569</v>
      </c>
      <c r="AV163" s="23">
        <v>7.6875613234743723</v>
      </c>
      <c r="AW163" s="23">
        <v>6.8175893806019525</v>
      </c>
      <c r="AX163" s="23">
        <v>6.0609071488896618</v>
      </c>
      <c r="AY163" s="23">
        <v>4.4086527157300726</v>
      </c>
      <c r="AZ163" s="23">
        <v>3.3101621979476996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2</v>
      </c>
      <c r="BI163" s="20">
        <v>0</v>
      </c>
      <c r="BJ163" s="20">
        <v>5</v>
      </c>
      <c r="BK163" s="20">
        <v>4</v>
      </c>
      <c r="BL163" s="20">
        <v>8</v>
      </c>
      <c r="BM163" s="20">
        <v>3</v>
      </c>
      <c r="BN163" s="20">
        <v>2</v>
      </c>
      <c r="BO163" s="20">
        <v>1</v>
      </c>
      <c r="BP163" s="20">
        <v>0</v>
      </c>
      <c r="BQ163" s="20">
        <v>1</v>
      </c>
      <c r="BR163" s="20">
        <v>3</v>
      </c>
      <c r="BS163" s="20">
        <v>4</v>
      </c>
      <c r="BT163" s="20">
        <v>1</v>
      </c>
      <c r="BU163" s="20">
        <v>0</v>
      </c>
      <c r="BV163" s="20">
        <v>4667</v>
      </c>
      <c r="BW163" s="20">
        <v>8056</v>
      </c>
      <c r="BX163" s="20">
        <v>9013</v>
      </c>
      <c r="BY163" s="20">
        <v>10192</v>
      </c>
      <c r="BZ163" s="20">
        <v>7910</v>
      </c>
      <c r="CA163" s="20">
        <v>13901</v>
      </c>
      <c r="CB163" s="20">
        <v>5068</v>
      </c>
      <c r="CC163" s="20">
        <v>7353</v>
      </c>
      <c r="CD163" s="20">
        <v>8247</v>
      </c>
      <c r="CE163" s="20">
        <v>9544</v>
      </c>
      <c r="CF163" s="20">
        <v>7413</v>
      </c>
      <c r="CG163" s="20">
        <v>11350</v>
      </c>
      <c r="CH163" s="21">
        <v>0</v>
      </c>
      <c r="CI163" s="21">
        <v>6</v>
      </c>
      <c r="CJ163" s="21">
        <v>7</v>
      </c>
      <c r="CK163" s="21">
        <v>12</v>
      </c>
      <c r="CL163" s="21">
        <v>4</v>
      </c>
      <c r="CM163" s="21">
        <v>2</v>
      </c>
      <c r="CN163" s="21">
        <v>3</v>
      </c>
      <c r="CO163" s="21">
        <v>24</v>
      </c>
      <c r="CP163" s="21">
        <v>10</v>
      </c>
      <c r="CQ163" s="21">
        <v>0</v>
      </c>
      <c r="CR163" s="21">
        <v>9735</v>
      </c>
      <c r="CS163" s="21">
        <v>15409</v>
      </c>
      <c r="CT163" s="21">
        <v>17260</v>
      </c>
      <c r="CU163" s="21">
        <v>19736</v>
      </c>
      <c r="CV163" s="21">
        <v>15323</v>
      </c>
      <c r="CW163" s="21">
        <v>25251</v>
      </c>
      <c r="CX163" s="21">
        <v>53739</v>
      </c>
      <c r="CY163" s="21">
        <v>48975</v>
      </c>
      <c r="CZ163" s="19">
        <v>187</v>
      </c>
      <c r="DA163" t="s">
        <v>8165</v>
      </c>
      <c r="DB163" t="s">
        <v>9</v>
      </c>
      <c r="DD163">
        <v>4.9004594180704437</v>
      </c>
      <c r="DE163">
        <v>1.8608459405645807</v>
      </c>
      <c r="DF163">
        <v>-3.039613477505863</v>
      </c>
    </row>
    <row r="164" spans="1:110" x14ac:dyDescent="0.25">
      <c r="A164" t="s">
        <v>1308</v>
      </c>
      <c r="B164" t="s">
        <v>3172</v>
      </c>
      <c r="C164" t="s">
        <v>642</v>
      </c>
      <c r="D164" t="s">
        <v>278</v>
      </c>
      <c r="E164" s="17">
        <v>52738</v>
      </c>
      <c r="F164" s="17">
        <v>52558</v>
      </c>
      <c r="G164" s="17">
        <v>52853</v>
      </c>
      <c r="H164" s="17">
        <v>52968</v>
      </c>
      <c r="I164" s="17">
        <v>53383</v>
      </c>
      <c r="J164" s="17">
        <v>54038</v>
      </c>
      <c r="K164" s="17">
        <v>54709</v>
      </c>
      <c r="L164" s="17">
        <v>55525</v>
      </c>
      <c r="M164" s="17">
        <v>56427</v>
      </c>
      <c r="N164" s="17">
        <v>56901</v>
      </c>
      <c r="O164" s="17">
        <v>57751</v>
      </c>
      <c r="P164" s="17">
        <v>58485</v>
      </c>
      <c r="Q164" s="17">
        <v>59012</v>
      </c>
      <c r="R164" s="17">
        <v>59887</v>
      </c>
      <c r="S164" s="17">
        <v>60674</v>
      </c>
      <c r="T164" s="17">
        <v>61200</v>
      </c>
      <c r="U164" s="18">
        <v>13</v>
      </c>
      <c r="V164" s="18">
        <v>10</v>
      </c>
      <c r="W164" s="18">
        <v>20</v>
      </c>
      <c r="X164" s="18">
        <v>23</v>
      </c>
      <c r="Y164" s="18">
        <v>30</v>
      </c>
      <c r="Z164" s="18">
        <v>50</v>
      </c>
      <c r="AA164" s="18">
        <v>56</v>
      </c>
      <c r="AB164" s="18">
        <v>60</v>
      </c>
      <c r="AC164" s="18">
        <v>50</v>
      </c>
      <c r="AD164" s="18">
        <v>51</v>
      </c>
      <c r="AE164" s="18">
        <v>42</v>
      </c>
      <c r="AF164" s="18">
        <v>40</v>
      </c>
      <c r="AG164" s="18">
        <v>23</v>
      </c>
      <c r="AH164" s="18">
        <v>20</v>
      </c>
      <c r="AI164" s="18">
        <v>18</v>
      </c>
      <c r="AJ164" s="18">
        <v>7</v>
      </c>
      <c r="AK164" s="23">
        <v>2.4650157381774056</v>
      </c>
      <c r="AL164" s="23">
        <v>1.9026599185661555</v>
      </c>
      <c r="AM164" s="23">
        <v>3.7840803738671411</v>
      </c>
      <c r="AN164" s="23">
        <v>4.3422443739616368</v>
      </c>
      <c r="AO164" s="23">
        <v>5.6197665923608637</v>
      </c>
      <c r="AP164" s="23">
        <v>9.2527480661756538</v>
      </c>
      <c r="AQ164" s="23">
        <v>10.235975799228646</v>
      </c>
      <c r="AR164" s="23">
        <v>10.805943268797838</v>
      </c>
      <c r="AS164" s="23">
        <v>8.8610062558704179</v>
      </c>
      <c r="AT164" s="23">
        <v>8.9629356250329515</v>
      </c>
      <c r="AU164" s="23">
        <v>7.2726013402365322</v>
      </c>
      <c r="AV164" s="23">
        <v>6.8393605197913994</v>
      </c>
      <c r="AW164" s="23">
        <v>3.8975123703653498</v>
      </c>
      <c r="AX164" s="23">
        <v>3.3396229565682036</v>
      </c>
      <c r="AY164" s="23">
        <v>2.966674358044632</v>
      </c>
      <c r="AZ164" s="23">
        <v>1.1437908496732025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20">
        <v>0</v>
      </c>
      <c r="BK164" s="20">
        <v>2</v>
      </c>
      <c r="BL164" s="20">
        <v>2</v>
      </c>
      <c r="BM164" s="20">
        <v>0</v>
      </c>
      <c r="BN164" s="20">
        <v>0</v>
      </c>
      <c r="BO164" s="20">
        <v>0</v>
      </c>
      <c r="BP164" s="20">
        <v>0</v>
      </c>
      <c r="BQ164" s="20">
        <v>0</v>
      </c>
      <c r="BR164" s="20">
        <v>1</v>
      </c>
      <c r="BS164" s="20">
        <v>1</v>
      </c>
      <c r="BT164" s="20">
        <v>1</v>
      </c>
      <c r="BU164" s="20">
        <v>0</v>
      </c>
      <c r="BV164" s="20">
        <v>3330</v>
      </c>
      <c r="BW164" s="20">
        <v>4473</v>
      </c>
      <c r="BX164" s="20">
        <v>5914</v>
      </c>
      <c r="BY164" s="20">
        <v>5990</v>
      </c>
      <c r="BZ164" s="20">
        <v>4524</v>
      </c>
      <c r="CA164" s="20">
        <v>7726</v>
      </c>
      <c r="CB164" s="20">
        <v>2858</v>
      </c>
      <c r="CC164" s="20">
        <v>4308</v>
      </c>
      <c r="CD164" s="20">
        <v>5601</v>
      </c>
      <c r="CE164" s="20">
        <v>5892</v>
      </c>
      <c r="CF164" s="20">
        <v>4233</v>
      </c>
      <c r="CG164" s="20">
        <v>6351</v>
      </c>
      <c r="CH164" s="21">
        <v>0</v>
      </c>
      <c r="CI164" s="21">
        <v>0</v>
      </c>
      <c r="CJ164" s="21">
        <v>3</v>
      </c>
      <c r="CK164" s="21">
        <v>3</v>
      </c>
      <c r="CL164" s="21">
        <v>1</v>
      </c>
      <c r="CM164" s="21">
        <v>0</v>
      </c>
      <c r="CN164" s="21">
        <v>0</v>
      </c>
      <c r="CO164" s="21">
        <v>4</v>
      </c>
      <c r="CP164" s="21">
        <v>3</v>
      </c>
      <c r="CQ164" s="21">
        <v>0</v>
      </c>
      <c r="CR164" s="21">
        <v>6188</v>
      </c>
      <c r="CS164" s="21">
        <v>8781</v>
      </c>
      <c r="CT164" s="21">
        <v>11515</v>
      </c>
      <c r="CU164" s="21">
        <v>11882</v>
      </c>
      <c r="CV164" s="21">
        <v>8757</v>
      </c>
      <c r="CW164" s="21">
        <v>14077</v>
      </c>
      <c r="CX164" s="21">
        <v>31957</v>
      </c>
      <c r="CY164" s="21">
        <v>29243</v>
      </c>
      <c r="CZ164" s="19">
        <v>348</v>
      </c>
      <c r="DA164" t="s">
        <v>8326</v>
      </c>
      <c r="DB164" t="s">
        <v>8481</v>
      </c>
      <c r="DD164">
        <v>1.3678487159320178</v>
      </c>
      <c r="DE164">
        <v>0.93876146071283284</v>
      </c>
      <c r="DF164">
        <v>-0.429087255219185</v>
      </c>
    </row>
    <row r="165" spans="1:110" x14ac:dyDescent="0.25">
      <c r="A165" t="s">
        <v>765</v>
      </c>
      <c r="B165" t="s">
        <v>3002</v>
      </c>
      <c r="C165" t="s">
        <v>754</v>
      </c>
      <c r="D165" t="s">
        <v>150</v>
      </c>
      <c r="E165" s="17">
        <v>84150</v>
      </c>
      <c r="F165" s="17">
        <v>84941</v>
      </c>
      <c r="G165" s="17">
        <v>85225</v>
      </c>
      <c r="H165" s="17">
        <v>85326</v>
      </c>
      <c r="I165" s="17">
        <v>85534</v>
      </c>
      <c r="J165" s="17">
        <v>85788</v>
      </c>
      <c r="K165" s="17">
        <v>86026</v>
      </c>
      <c r="L165" s="17">
        <v>86594</v>
      </c>
      <c r="M165" s="17">
        <v>87383</v>
      </c>
      <c r="N165" s="17">
        <v>88046</v>
      </c>
      <c r="O165" s="17">
        <v>88686</v>
      </c>
      <c r="P165" s="17">
        <v>89183</v>
      </c>
      <c r="Q165" s="17">
        <v>89722</v>
      </c>
      <c r="R165" s="17">
        <v>90163</v>
      </c>
      <c r="S165" s="17">
        <v>91032</v>
      </c>
      <c r="T165" s="17">
        <v>91362</v>
      </c>
      <c r="U165" s="18">
        <v>49</v>
      </c>
      <c r="V165" s="18">
        <v>37</v>
      </c>
      <c r="W165" s="18">
        <v>44</v>
      </c>
      <c r="X165" s="18">
        <v>50</v>
      </c>
      <c r="Y165" s="18">
        <v>59</v>
      </c>
      <c r="Z165" s="18">
        <v>94</v>
      </c>
      <c r="AA165" s="18">
        <v>124</v>
      </c>
      <c r="AB165" s="18">
        <v>149</v>
      </c>
      <c r="AC165" s="18">
        <v>134</v>
      </c>
      <c r="AD165" s="18">
        <v>145</v>
      </c>
      <c r="AE165" s="18">
        <v>154</v>
      </c>
      <c r="AF165" s="18">
        <v>84</v>
      </c>
      <c r="AG165" s="18">
        <v>70</v>
      </c>
      <c r="AH165" s="18">
        <v>49</v>
      </c>
      <c r="AI165" s="18">
        <v>36</v>
      </c>
      <c r="AJ165" s="18">
        <v>31</v>
      </c>
      <c r="AK165" s="23">
        <v>5.8229352346999406</v>
      </c>
      <c r="AL165" s="23">
        <v>4.3559647284585772</v>
      </c>
      <c r="AM165" s="23">
        <v>5.1628043414491049</v>
      </c>
      <c r="AN165" s="23">
        <v>5.8598785833157532</v>
      </c>
      <c r="AO165" s="23">
        <v>6.8978417939065171</v>
      </c>
      <c r="AP165" s="23">
        <v>10.957243437310579</v>
      </c>
      <c r="AQ165" s="23">
        <v>14.414246855601796</v>
      </c>
      <c r="AR165" s="23">
        <v>17.206734877705152</v>
      </c>
      <c r="AS165" s="23">
        <v>15.334790519895174</v>
      </c>
      <c r="AT165" s="23">
        <v>16.468664107398403</v>
      </c>
      <c r="AU165" s="23">
        <v>17.364634778882802</v>
      </c>
      <c r="AV165" s="23">
        <v>9.4188354282766884</v>
      </c>
      <c r="AW165" s="23">
        <v>7.8018769086734574</v>
      </c>
      <c r="AX165" s="23">
        <v>5.43460177678205</v>
      </c>
      <c r="AY165" s="23">
        <v>3.9546533087266016</v>
      </c>
      <c r="AZ165" s="23">
        <v>3.3930955977320987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 s="20">
        <v>6</v>
      </c>
      <c r="BK165" s="20">
        <v>4</v>
      </c>
      <c r="BL165" s="20">
        <v>3</v>
      </c>
      <c r="BM165" s="20">
        <v>2</v>
      </c>
      <c r="BN165" s="20">
        <v>1</v>
      </c>
      <c r="BO165" s="20">
        <v>0</v>
      </c>
      <c r="BP165" s="20">
        <v>0</v>
      </c>
      <c r="BQ165" s="20">
        <v>3</v>
      </c>
      <c r="BR165" s="20">
        <v>6</v>
      </c>
      <c r="BS165" s="20">
        <v>2</v>
      </c>
      <c r="BT165" s="20">
        <v>3</v>
      </c>
      <c r="BU165" s="20">
        <v>1</v>
      </c>
      <c r="BV165" s="20">
        <v>4446</v>
      </c>
      <c r="BW165" s="20">
        <v>7326</v>
      </c>
      <c r="BX165" s="20">
        <v>7353</v>
      </c>
      <c r="BY165" s="20">
        <v>9064</v>
      </c>
      <c r="BZ165" s="20">
        <v>6795</v>
      </c>
      <c r="CA165" s="20">
        <v>12291</v>
      </c>
      <c r="CB165" s="20">
        <v>4581</v>
      </c>
      <c r="CC165" s="20">
        <v>6606</v>
      </c>
      <c r="CD165" s="20">
        <v>6994</v>
      </c>
      <c r="CE165" s="20">
        <v>8916</v>
      </c>
      <c r="CF165" s="20">
        <v>6817</v>
      </c>
      <c r="CG165" s="20">
        <v>10173</v>
      </c>
      <c r="CH165" s="21">
        <v>0</v>
      </c>
      <c r="CI165" s="21">
        <v>9</v>
      </c>
      <c r="CJ165" s="21">
        <v>10</v>
      </c>
      <c r="CK165" s="21">
        <v>5</v>
      </c>
      <c r="CL165" s="21">
        <v>5</v>
      </c>
      <c r="CM165" s="21">
        <v>2</v>
      </c>
      <c r="CN165" s="21">
        <v>0</v>
      </c>
      <c r="CO165" s="21">
        <v>16</v>
      </c>
      <c r="CP165" s="21">
        <v>15</v>
      </c>
      <c r="CQ165" s="21">
        <v>0</v>
      </c>
      <c r="CR165" s="21">
        <v>9027</v>
      </c>
      <c r="CS165" s="21">
        <v>13932</v>
      </c>
      <c r="CT165" s="21">
        <v>14347</v>
      </c>
      <c r="CU165" s="21">
        <v>17980</v>
      </c>
      <c r="CV165" s="21">
        <v>13612</v>
      </c>
      <c r="CW165" s="21">
        <v>22464</v>
      </c>
      <c r="CX165" s="21">
        <v>47275</v>
      </c>
      <c r="CY165" s="21">
        <v>44087</v>
      </c>
      <c r="CZ165" s="19">
        <v>169</v>
      </c>
      <c r="DA165" t="s">
        <v>8147</v>
      </c>
      <c r="DB165" t="s">
        <v>9</v>
      </c>
      <c r="DD165">
        <v>3.6291877424184005</v>
      </c>
      <c r="DE165">
        <v>3.1729243786356425</v>
      </c>
      <c r="DF165">
        <v>-0.456263363782758</v>
      </c>
    </row>
    <row r="166" spans="1:110" x14ac:dyDescent="0.25">
      <c r="A166" t="s">
        <v>987</v>
      </c>
      <c r="B166" t="s">
        <v>3008</v>
      </c>
      <c r="C166" t="s">
        <v>886</v>
      </c>
      <c r="D166" t="s">
        <v>168</v>
      </c>
      <c r="E166" s="17">
        <v>88526</v>
      </c>
      <c r="F166" s="17">
        <v>89571</v>
      </c>
      <c r="G166" s="17">
        <v>89587</v>
      </c>
      <c r="H166" s="17">
        <v>90369</v>
      </c>
      <c r="I166" s="17">
        <v>90434</v>
      </c>
      <c r="J166" s="17">
        <v>92725</v>
      </c>
      <c r="K166" s="17">
        <v>92961</v>
      </c>
      <c r="L166" s="17">
        <v>93730</v>
      </c>
      <c r="M166" s="17">
        <v>93624</v>
      </c>
      <c r="N166" s="17">
        <v>93678</v>
      </c>
      <c r="O166" s="17">
        <v>94819</v>
      </c>
      <c r="P166" s="17">
        <v>96145</v>
      </c>
      <c r="Q166" s="17">
        <v>98112</v>
      </c>
      <c r="R166" s="17">
        <v>100224</v>
      </c>
      <c r="S166" s="17">
        <v>102562</v>
      </c>
      <c r="T166" s="17">
        <v>105491</v>
      </c>
      <c r="U166" s="18">
        <v>51</v>
      </c>
      <c r="V166" s="18">
        <v>61</v>
      </c>
      <c r="W166" s="18">
        <v>76</v>
      </c>
      <c r="X166" s="18">
        <v>72</v>
      </c>
      <c r="Y166" s="18">
        <v>124</v>
      </c>
      <c r="Z166" s="18">
        <v>136</v>
      </c>
      <c r="AA166" s="18">
        <v>207</v>
      </c>
      <c r="AB166" s="18">
        <v>184</v>
      </c>
      <c r="AC166" s="18">
        <v>193</v>
      </c>
      <c r="AD166" s="18">
        <v>213</v>
      </c>
      <c r="AE166" s="18">
        <v>133</v>
      </c>
      <c r="AF166" s="18">
        <v>87</v>
      </c>
      <c r="AG166" s="18">
        <v>71</v>
      </c>
      <c r="AH166" s="18">
        <v>59</v>
      </c>
      <c r="AI166" s="18">
        <v>56</v>
      </c>
      <c r="AJ166" s="18">
        <v>54</v>
      </c>
      <c r="AK166" s="23">
        <v>5.761019361543501</v>
      </c>
      <c r="AL166" s="23">
        <v>6.8102399214031326</v>
      </c>
      <c r="AM166" s="23">
        <v>8.4833737037739851</v>
      </c>
      <c r="AN166" s="23">
        <v>7.9673339308833784</v>
      </c>
      <c r="AO166" s="23">
        <v>13.711657120109694</v>
      </c>
      <c r="AP166" s="23">
        <v>14.66702615260178</v>
      </c>
      <c r="AQ166" s="23">
        <v>22.267402459095749</v>
      </c>
      <c r="AR166" s="23">
        <v>19.630854582310892</v>
      </c>
      <c r="AS166" s="23">
        <v>20.614372383149622</v>
      </c>
      <c r="AT166" s="23">
        <v>22.737462371101007</v>
      </c>
      <c r="AU166" s="23">
        <v>14.026724601609383</v>
      </c>
      <c r="AV166" s="23">
        <v>9.0488324925893178</v>
      </c>
      <c r="AW166" s="23">
        <v>7.2366275277234173</v>
      </c>
      <c r="AX166" s="23">
        <v>5.8868135376756072</v>
      </c>
      <c r="AY166" s="23">
        <v>5.4601119322946117</v>
      </c>
      <c r="AZ166" s="23">
        <v>5.1189200974490712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 s="20">
        <v>9</v>
      </c>
      <c r="BK166" s="20">
        <v>5</v>
      </c>
      <c r="BL166" s="20">
        <v>12</v>
      </c>
      <c r="BM166" s="20">
        <v>4</v>
      </c>
      <c r="BN166" s="20">
        <v>0</v>
      </c>
      <c r="BO166" s="20">
        <v>0</v>
      </c>
      <c r="BP166" s="20">
        <v>1</v>
      </c>
      <c r="BQ166" s="20">
        <v>5</v>
      </c>
      <c r="BR166" s="20">
        <v>8</v>
      </c>
      <c r="BS166" s="20">
        <v>9</v>
      </c>
      <c r="BT166" s="20">
        <v>1</v>
      </c>
      <c r="BU166" s="20">
        <v>0</v>
      </c>
      <c r="BV166" s="20">
        <v>11944</v>
      </c>
      <c r="BW166" s="20">
        <v>9405</v>
      </c>
      <c r="BX166" s="20">
        <v>7285</v>
      </c>
      <c r="BY166" s="20">
        <v>7606</v>
      </c>
      <c r="BZ166" s="20">
        <v>6193</v>
      </c>
      <c r="CA166" s="20">
        <v>11480</v>
      </c>
      <c r="CB166" s="20">
        <v>11605</v>
      </c>
      <c r="CC166" s="20">
        <v>10604</v>
      </c>
      <c r="CD166" s="20">
        <v>7700</v>
      </c>
      <c r="CE166" s="20">
        <v>7407</v>
      </c>
      <c r="CF166" s="20">
        <v>5787</v>
      </c>
      <c r="CG166" s="20">
        <v>8475</v>
      </c>
      <c r="CH166" s="21">
        <v>1</v>
      </c>
      <c r="CI166" s="21">
        <v>14</v>
      </c>
      <c r="CJ166" s="21">
        <v>13</v>
      </c>
      <c r="CK166" s="21">
        <v>21</v>
      </c>
      <c r="CL166" s="21">
        <v>5</v>
      </c>
      <c r="CM166" s="21">
        <v>0</v>
      </c>
      <c r="CN166" s="21">
        <v>0</v>
      </c>
      <c r="CO166" s="21">
        <v>30</v>
      </c>
      <c r="CP166" s="21">
        <v>24</v>
      </c>
      <c r="CQ166" s="21">
        <v>0</v>
      </c>
      <c r="CR166" s="21">
        <v>23549</v>
      </c>
      <c r="CS166" s="21">
        <v>20009</v>
      </c>
      <c r="CT166" s="21">
        <v>14985</v>
      </c>
      <c r="CU166" s="21">
        <v>15013</v>
      </c>
      <c r="CV166" s="21">
        <v>11980</v>
      </c>
      <c r="CW166" s="21">
        <v>19955</v>
      </c>
      <c r="CX166" s="21">
        <v>53913</v>
      </c>
      <c r="CY166" s="21">
        <v>51578</v>
      </c>
      <c r="CZ166" s="19">
        <v>31</v>
      </c>
      <c r="DA166" t="s">
        <v>1353</v>
      </c>
      <c r="DB166" t="s">
        <v>8480</v>
      </c>
      <c r="DD166">
        <v>5.8164333630617708</v>
      </c>
      <c r="DE166">
        <v>4.4516164932391069</v>
      </c>
      <c r="DF166">
        <v>-1.3648168698226639</v>
      </c>
    </row>
    <row r="167" spans="1:110" x14ac:dyDescent="0.25">
      <c r="A167" t="s">
        <v>2044</v>
      </c>
      <c r="B167" t="s">
        <v>3052</v>
      </c>
      <c r="C167" t="s">
        <v>276</v>
      </c>
      <c r="D167" t="s">
        <v>278</v>
      </c>
      <c r="E167" s="17">
        <v>83501</v>
      </c>
      <c r="F167" s="17">
        <v>84334</v>
      </c>
      <c r="G167" s="17">
        <v>84825</v>
      </c>
      <c r="H167" s="17">
        <v>85053</v>
      </c>
      <c r="I167" s="17">
        <v>85117</v>
      </c>
      <c r="J167" s="17">
        <v>85030</v>
      </c>
      <c r="K167" s="17">
        <v>85720</v>
      </c>
      <c r="L167" s="17">
        <v>86768</v>
      </c>
      <c r="M167" s="17">
        <v>87703</v>
      </c>
      <c r="N167" s="17">
        <v>88384</v>
      </c>
      <c r="O167" s="17">
        <v>89001</v>
      </c>
      <c r="P167" s="17">
        <v>89657</v>
      </c>
      <c r="Q167" s="17">
        <v>90488</v>
      </c>
      <c r="R167" s="17">
        <v>91326</v>
      </c>
      <c r="S167" s="17">
        <v>92084</v>
      </c>
      <c r="T167" s="17">
        <v>92630</v>
      </c>
      <c r="U167" s="18">
        <v>32</v>
      </c>
      <c r="V167" s="18">
        <v>37</v>
      </c>
      <c r="W167" s="18">
        <v>26</v>
      </c>
      <c r="X167" s="18">
        <v>38</v>
      </c>
      <c r="Y167" s="18">
        <v>58</v>
      </c>
      <c r="Z167" s="18">
        <v>80</v>
      </c>
      <c r="AA167" s="18">
        <v>100</v>
      </c>
      <c r="AB167" s="18">
        <v>71</v>
      </c>
      <c r="AC167" s="18">
        <v>118</v>
      </c>
      <c r="AD167" s="18">
        <v>111</v>
      </c>
      <c r="AE167" s="18">
        <v>91</v>
      </c>
      <c r="AF167" s="18">
        <v>52</v>
      </c>
      <c r="AG167" s="18">
        <v>45</v>
      </c>
      <c r="AH167" s="18">
        <v>40</v>
      </c>
      <c r="AI167" s="18">
        <v>34</v>
      </c>
      <c r="AJ167" s="18">
        <v>21</v>
      </c>
      <c r="AK167" s="23">
        <v>3.8322894336594771</v>
      </c>
      <c r="AL167" s="23">
        <v>4.3873170963075392</v>
      </c>
      <c r="AM167" s="23">
        <v>3.0651340996168583</v>
      </c>
      <c r="AN167" s="23">
        <v>4.467802429073636</v>
      </c>
      <c r="AO167" s="23">
        <v>6.8141499347956342</v>
      </c>
      <c r="AP167" s="23">
        <v>9.4084440785605086</v>
      </c>
      <c r="AQ167" s="23">
        <v>11.665888940737283</v>
      </c>
      <c r="AR167" s="23">
        <v>8.1827401807117841</v>
      </c>
      <c r="AS167" s="23">
        <v>13.4544998460714</v>
      </c>
      <c r="AT167" s="23">
        <v>12.558834178131788</v>
      </c>
      <c r="AU167" s="23">
        <v>10.224604217930136</v>
      </c>
      <c r="AV167" s="23">
        <v>5.7998817716408082</v>
      </c>
      <c r="AW167" s="23">
        <v>4.9730350985766067</v>
      </c>
      <c r="AX167" s="23">
        <v>4.3799137156998009</v>
      </c>
      <c r="AY167" s="23">
        <v>3.6922809608618219</v>
      </c>
      <c r="AZ167" s="23">
        <v>2.267084098024398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1</v>
      </c>
      <c r="BI167" s="20">
        <v>0</v>
      </c>
      <c r="BJ167" s="20">
        <v>2</v>
      </c>
      <c r="BK167" s="20">
        <v>2</v>
      </c>
      <c r="BL167" s="20">
        <v>4</v>
      </c>
      <c r="BM167" s="20">
        <v>4</v>
      </c>
      <c r="BN167" s="20">
        <v>0</v>
      </c>
      <c r="BO167" s="20">
        <v>0</v>
      </c>
      <c r="BP167" s="20">
        <v>0</v>
      </c>
      <c r="BQ167" s="20">
        <v>3</v>
      </c>
      <c r="BR167" s="20">
        <v>1</v>
      </c>
      <c r="BS167" s="20">
        <v>3</v>
      </c>
      <c r="BT167" s="20">
        <v>0</v>
      </c>
      <c r="BU167" s="20">
        <v>1</v>
      </c>
      <c r="BV167" s="20">
        <v>3816</v>
      </c>
      <c r="BW167" s="20">
        <v>5949</v>
      </c>
      <c r="BX167" s="20">
        <v>7133</v>
      </c>
      <c r="BY167" s="20">
        <v>9106</v>
      </c>
      <c r="BZ167" s="20">
        <v>7429</v>
      </c>
      <c r="CA167" s="20">
        <v>14208</v>
      </c>
      <c r="CB167" s="20">
        <v>4682</v>
      </c>
      <c r="CC167" s="20">
        <v>6092</v>
      </c>
      <c r="CD167" s="20">
        <v>6648</v>
      </c>
      <c r="CE167" s="20">
        <v>8585</v>
      </c>
      <c r="CF167" s="20">
        <v>7184</v>
      </c>
      <c r="CG167" s="20">
        <v>11798</v>
      </c>
      <c r="CH167" s="21">
        <v>0</v>
      </c>
      <c r="CI167" s="21">
        <v>5</v>
      </c>
      <c r="CJ167" s="21">
        <v>3</v>
      </c>
      <c r="CK167" s="21">
        <v>7</v>
      </c>
      <c r="CL167" s="21">
        <v>4</v>
      </c>
      <c r="CM167" s="21">
        <v>1</v>
      </c>
      <c r="CN167" s="21">
        <v>1</v>
      </c>
      <c r="CO167" s="21">
        <v>13</v>
      </c>
      <c r="CP167" s="21">
        <v>8</v>
      </c>
      <c r="CQ167" s="21">
        <v>0</v>
      </c>
      <c r="CR167" s="21">
        <v>8498</v>
      </c>
      <c r="CS167" s="21">
        <v>12041</v>
      </c>
      <c r="CT167" s="21">
        <v>13781</v>
      </c>
      <c r="CU167" s="21">
        <v>17691</v>
      </c>
      <c r="CV167" s="21">
        <v>14613</v>
      </c>
      <c r="CW167" s="21">
        <v>26006</v>
      </c>
      <c r="CX167" s="21">
        <v>47641</v>
      </c>
      <c r="CY167" s="21">
        <v>44989</v>
      </c>
      <c r="CZ167" s="19">
        <v>321</v>
      </c>
      <c r="DA167" t="s">
        <v>8299</v>
      </c>
      <c r="DB167" t="s">
        <v>8481</v>
      </c>
      <c r="DD167">
        <v>2.889595234390629</v>
      </c>
      <c r="DE167">
        <v>1.6792258768707626</v>
      </c>
      <c r="DF167">
        <v>-1.2103693575198664</v>
      </c>
    </row>
    <row r="168" spans="1:110" x14ac:dyDescent="0.25">
      <c r="A168" t="s">
        <v>480</v>
      </c>
      <c r="B168" t="s">
        <v>2987</v>
      </c>
      <c r="C168" t="s">
        <v>462</v>
      </c>
      <c r="D168" t="s">
        <v>51</v>
      </c>
      <c r="E168" s="17">
        <v>64775</v>
      </c>
      <c r="F168" s="17">
        <v>65390</v>
      </c>
      <c r="G168" s="17">
        <v>66153</v>
      </c>
      <c r="H168" s="17">
        <v>67479</v>
      </c>
      <c r="I168" s="17">
        <v>68897</v>
      </c>
      <c r="J168" s="17">
        <v>69924</v>
      </c>
      <c r="K168" s="17">
        <v>71496</v>
      </c>
      <c r="L168" s="17">
        <v>73315</v>
      </c>
      <c r="M168" s="17">
        <v>74180</v>
      </c>
      <c r="N168" s="17">
        <v>75065</v>
      </c>
      <c r="O168" s="17">
        <v>75902</v>
      </c>
      <c r="P168" s="17">
        <v>76321</v>
      </c>
      <c r="Q168" s="17">
        <v>76780</v>
      </c>
      <c r="R168" s="17">
        <v>77460</v>
      </c>
      <c r="S168" s="17">
        <v>78272</v>
      </c>
      <c r="T168" s="17">
        <v>79413</v>
      </c>
      <c r="U168" s="18">
        <v>48</v>
      </c>
      <c r="V168" s="18">
        <v>61</v>
      </c>
      <c r="W168" s="18">
        <v>46</v>
      </c>
      <c r="X168" s="18">
        <v>66</v>
      </c>
      <c r="Y168" s="18">
        <v>63</v>
      </c>
      <c r="Z168" s="18">
        <v>73</v>
      </c>
      <c r="AA168" s="18">
        <v>110</v>
      </c>
      <c r="AB168" s="18">
        <v>141</v>
      </c>
      <c r="AC168" s="18">
        <v>131</v>
      </c>
      <c r="AD168" s="18">
        <v>145</v>
      </c>
      <c r="AE168" s="18">
        <v>96</v>
      </c>
      <c r="AF168" s="18">
        <v>76</v>
      </c>
      <c r="AG168" s="18">
        <v>78</v>
      </c>
      <c r="AH168" s="18">
        <v>56</v>
      </c>
      <c r="AI168" s="18">
        <v>38</v>
      </c>
      <c r="AJ168" s="18">
        <v>29</v>
      </c>
      <c r="AK168" s="23">
        <v>7.4102663064453873</v>
      </c>
      <c r="AL168" s="23">
        <v>9.328643523474538</v>
      </c>
      <c r="AM168" s="23">
        <v>6.9535773131981919</v>
      </c>
      <c r="AN168" s="23">
        <v>9.7808206997732636</v>
      </c>
      <c r="AO168" s="23">
        <v>9.1440846480978859</v>
      </c>
      <c r="AP168" s="23">
        <v>10.439906183856758</v>
      </c>
      <c r="AQ168" s="23">
        <v>15.385476110551638</v>
      </c>
      <c r="AR168" s="23">
        <v>19.232080747459591</v>
      </c>
      <c r="AS168" s="23">
        <v>17.659746562415744</v>
      </c>
      <c r="AT168" s="23">
        <v>19.316592286684873</v>
      </c>
      <c r="AU168" s="23">
        <v>12.647888066190614</v>
      </c>
      <c r="AV168" s="23">
        <v>9.9579408026624385</v>
      </c>
      <c r="AW168" s="23">
        <v>10.15889554571503</v>
      </c>
      <c r="AX168" s="23">
        <v>7.2295378259746972</v>
      </c>
      <c r="AY168" s="23">
        <v>4.8548650858544562</v>
      </c>
      <c r="AZ168" s="23">
        <v>3.6517950461511339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1</v>
      </c>
      <c r="BI168" s="20">
        <v>0</v>
      </c>
      <c r="BJ168" s="20">
        <v>7</v>
      </c>
      <c r="BK168" s="20">
        <v>5</v>
      </c>
      <c r="BL168" s="20">
        <v>4</v>
      </c>
      <c r="BM168" s="20">
        <v>4</v>
      </c>
      <c r="BN168" s="20">
        <v>0</v>
      </c>
      <c r="BO168" s="20">
        <v>0</v>
      </c>
      <c r="BP168" s="20">
        <v>0</v>
      </c>
      <c r="BQ168" s="20">
        <v>1</v>
      </c>
      <c r="BR168" s="20">
        <v>3</v>
      </c>
      <c r="BS168" s="20">
        <v>2</v>
      </c>
      <c r="BT168" s="20">
        <v>0</v>
      </c>
      <c r="BU168" s="20">
        <v>2</v>
      </c>
      <c r="BV168" s="20">
        <v>3680</v>
      </c>
      <c r="BW168" s="20">
        <v>5895</v>
      </c>
      <c r="BX168" s="20">
        <v>5693</v>
      </c>
      <c r="BY168" s="20">
        <v>7170</v>
      </c>
      <c r="BZ168" s="20">
        <v>6375</v>
      </c>
      <c r="CA168" s="20">
        <v>11702</v>
      </c>
      <c r="CB168" s="20">
        <v>3847</v>
      </c>
      <c r="CC168" s="20">
        <v>5920</v>
      </c>
      <c r="CD168" s="20">
        <v>5723</v>
      </c>
      <c r="CE168" s="20">
        <v>7062</v>
      </c>
      <c r="CF168" s="20">
        <v>6241</v>
      </c>
      <c r="CG168" s="20">
        <v>10105</v>
      </c>
      <c r="CH168" s="21">
        <v>0</v>
      </c>
      <c r="CI168" s="21">
        <v>8</v>
      </c>
      <c r="CJ168" s="21">
        <v>8</v>
      </c>
      <c r="CK168" s="21">
        <v>6</v>
      </c>
      <c r="CL168" s="21">
        <v>4</v>
      </c>
      <c r="CM168" s="21">
        <v>2</v>
      </c>
      <c r="CN168" s="21">
        <v>1</v>
      </c>
      <c r="CO168" s="21">
        <v>21</v>
      </c>
      <c r="CP168" s="21">
        <v>8</v>
      </c>
      <c r="CQ168" s="21">
        <v>0</v>
      </c>
      <c r="CR168" s="21">
        <v>7527</v>
      </c>
      <c r="CS168" s="21">
        <v>11815</v>
      </c>
      <c r="CT168" s="21">
        <v>11416</v>
      </c>
      <c r="CU168" s="21">
        <v>14232</v>
      </c>
      <c r="CV168" s="21">
        <v>12616</v>
      </c>
      <c r="CW168" s="21">
        <v>21807</v>
      </c>
      <c r="CX168" s="21">
        <v>40515</v>
      </c>
      <c r="CY168" s="21">
        <v>38898</v>
      </c>
      <c r="CZ168" s="19">
        <v>140</v>
      </c>
      <c r="DA168" t="s">
        <v>8118</v>
      </c>
      <c r="DB168" t="s">
        <v>9</v>
      </c>
      <c r="DD168">
        <v>5.3987351534783281</v>
      </c>
      <c r="DE168">
        <v>1.9745773170430705</v>
      </c>
      <c r="DF168">
        <v>-3.4241578364352576</v>
      </c>
    </row>
    <row r="169" spans="1:110" x14ac:dyDescent="0.25">
      <c r="A169" t="s">
        <v>542</v>
      </c>
      <c r="B169" t="s">
        <v>3323</v>
      </c>
      <c r="C169" t="s">
        <v>491</v>
      </c>
      <c r="D169" t="s">
        <v>491</v>
      </c>
      <c r="E169" s="17">
        <v>113425</v>
      </c>
      <c r="F169" s="17">
        <v>114196</v>
      </c>
      <c r="G169" s="17">
        <v>114614</v>
      </c>
      <c r="H169" s="17">
        <v>115128</v>
      </c>
      <c r="I169" s="17">
        <v>115715</v>
      </c>
      <c r="J169" s="17">
        <v>116139</v>
      </c>
      <c r="K169" s="17">
        <v>116783</v>
      </c>
      <c r="L169" s="17">
        <v>117566</v>
      </c>
      <c r="M169" s="17">
        <v>118462</v>
      </c>
      <c r="N169" s="17">
        <v>119242</v>
      </c>
      <c r="O169" s="17">
        <v>119521</v>
      </c>
      <c r="P169" s="17">
        <v>120031</v>
      </c>
      <c r="Q169" s="17">
        <v>120348</v>
      </c>
      <c r="R169" s="17">
        <v>121016</v>
      </c>
      <c r="S169" s="17">
        <v>121644</v>
      </c>
      <c r="T169" s="17">
        <v>122051</v>
      </c>
      <c r="U169" s="18">
        <v>47</v>
      </c>
      <c r="V169" s="18">
        <v>62</v>
      </c>
      <c r="W169" s="18">
        <v>57</v>
      </c>
      <c r="X169" s="18">
        <v>50</v>
      </c>
      <c r="Y169" s="18">
        <v>71</v>
      </c>
      <c r="Z169" s="18">
        <v>92</v>
      </c>
      <c r="AA169" s="18">
        <v>138</v>
      </c>
      <c r="AB169" s="18">
        <v>147</v>
      </c>
      <c r="AC169" s="18">
        <v>162</v>
      </c>
      <c r="AD169" s="18">
        <v>211</v>
      </c>
      <c r="AE169" s="18">
        <v>189</v>
      </c>
      <c r="AF169" s="18">
        <v>144</v>
      </c>
      <c r="AG169" s="18">
        <v>121</v>
      </c>
      <c r="AH169" s="18">
        <v>58</v>
      </c>
      <c r="AI169" s="18">
        <v>71</v>
      </c>
      <c r="AJ169" s="18">
        <v>48</v>
      </c>
      <c r="AK169" s="23">
        <v>4.1437072955697598</v>
      </c>
      <c r="AL169" s="23">
        <v>5.4292619706469587</v>
      </c>
      <c r="AM169" s="23">
        <v>4.9732144415167436</v>
      </c>
      <c r="AN169" s="23">
        <v>4.3429921478701967</v>
      </c>
      <c r="AO169" s="23">
        <v>6.1357645940457157</v>
      </c>
      <c r="AP169" s="23">
        <v>7.9215422898423444</v>
      </c>
      <c r="AQ169" s="23">
        <v>11.816788402421585</v>
      </c>
      <c r="AR169" s="23">
        <v>12.503614990728611</v>
      </c>
      <c r="AS169" s="23">
        <v>13.675271395046511</v>
      </c>
      <c r="AT169" s="23">
        <v>17.6951074285906</v>
      </c>
      <c r="AU169" s="23">
        <v>15.813120706821394</v>
      </c>
      <c r="AV169" s="23">
        <v>11.996900800626506</v>
      </c>
      <c r="AW169" s="23">
        <v>10.054176222288696</v>
      </c>
      <c r="AX169" s="23">
        <v>4.7927546770674949</v>
      </c>
      <c r="AY169" s="23">
        <v>5.8367038242741112</v>
      </c>
      <c r="AZ169" s="23">
        <v>3.9327821976059187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0</v>
      </c>
      <c r="BJ169" s="20">
        <v>5</v>
      </c>
      <c r="BK169" s="20">
        <v>9</v>
      </c>
      <c r="BL169" s="20">
        <v>10</v>
      </c>
      <c r="BM169" s="20">
        <v>4</v>
      </c>
      <c r="BN169" s="20">
        <v>0</v>
      </c>
      <c r="BO169" s="20">
        <v>0</v>
      </c>
      <c r="BP169" s="20">
        <v>0</v>
      </c>
      <c r="BQ169" s="20">
        <v>4</v>
      </c>
      <c r="BR169" s="20">
        <v>7</v>
      </c>
      <c r="BS169" s="20">
        <v>7</v>
      </c>
      <c r="BT169" s="20">
        <v>2</v>
      </c>
      <c r="BU169" s="20">
        <v>0</v>
      </c>
      <c r="BV169" s="20">
        <v>5705</v>
      </c>
      <c r="BW169" s="20">
        <v>8992</v>
      </c>
      <c r="BX169" s="20">
        <v>9586</v>
      </c>
      <c r="BY169" s="20">
        <v>11863</v>
      </c>
      <c r="BZ169" s="20">
        <v>9756</v>
      </c>
      <c r="CA169" s="20">
        <v>16553</v>
      </c>
      <c r="CB169" s="20">
        <v>6208</v>
      </c>
      <c r="CC169" s="20">
        <v>9207</v>
      </c>
      <c r="CD169" s="20">
        <v>9188</v>
      </c>
      <c r="CE169" s="20">
        <v>11148</v>
      </c>
      <c r="CF169" s="20">
        <v>9403</v>
      </c>
      <c r="CG169" s="20">
        <v>14442</v>
      </c>
      <c r="CH169" s="21">
        <v>0</v>
      </c>
      <c r="CI169" s="21">
        <v>9</v>
      </c>
      <c r="CJ169" s="21">
        <v>16</v>
      </c>
      <c r="CK169" s="21">
        <v>17</v>
      </c>
      <c r="CL169" s="21">
        <v>6</v>
      </c>
      <c r="CM169" s="21">
        <v>0</v>
      </c>
      <c r="CN169" s="21">
        <v>0</v>
      </c>
      <c r="CO169" s="21">
        <v>28</v>
      </c>
      <c r="CP169" s="21">
        <v>20</v>
      </c>
      <c r="CQ169" s="21">
        <v>0</v>
      </c>
      <c r="CR169" s="21">
        <v>11913</v>
      </c>
      <c r="CS169" s="21">
        <v>18199</v>
      </c>
      <c r="CT169" s="21">
        <v>18774</v>
      </c>
      <c r="CU169" s="21">
        <v>23011</v>
      </c>
      <c r="CV169" s="21">
        <v>19159</v>
      </c>
      <c r="CW169" s="21">
        <v>30995</v>
      </c>
      <c r="CX169" s="21">
        <v>62455</v>
      </c>
      <c r="CY169" s="21">
        <v>59596</v>
      </c>
      <c r="CZ169" s="19">
        <v>113</v>
      </c>
      <c r="DA169" t="s">
        <v>8091</v>
      </c>
      <c r="DB169" t="s">
        <v>9</v>
      </c>
      <c r="DD169">
        <v>4.6983018994563395</v>
      </c>
      <c r="DE169">
        <v>3.2023056600752544</v>
      </c>
      <c r="DF169">
        <v>-1.4959962393810851</v>
      </c>
    </row>
    <row r="170" spans="1:110" x14ac:dyDescent="0.25">
      <c r="A170" t="s">
        <v>485</v>
      </c>
      <c r="B170" t="s">
        <v>3164</v>
      </c>
      <c r="C170" t="s">
        <v>484</v>
      </c>
      <c r="D170" t="s">
        <v>51</v>
      </c>
      <c r="E170" s="17">
        <v>47103</v>
      </c>
      <c r="F170" s="17">
        <v>43392</v>
      </c>
      <c r="G170" s="17">
        <v>43514</v>
      </c>
      <c r="H170" s="17">
        <v>44627</v>
      </c>
      <c r="I170" s="17">
        <v>44659</v>
      </c>
      <c r="J170" s="17">
        <v>45563</v>
      </c>
      <c r="K170" s="17">
        <v>45181</v>
      </c>
      <c r="L170" s="17">
        <v>45346</v>
      </c>
      <c r="M170" s="17">
        <v>45435</v>
      </c>
      <c r="N170" s="17">
        <v>45802</v>
      </c>
      <c r="O170" s="17">
        <v>46358</v>
      </c>
      <c r="P170" s="17">
        <v>47615</v>
      </c>
      <c r="Q170" s="17">
        <v>47799</v>
      </c>
      <c r="R170" s="17">
        <v>47824</v>
      </c>
      <c r="S170" s="17">
        <v>49068</v>
      </c>
      <c r="T170" s="17">
        <v>49582</v>
      </c>
      <c r="U170" s="18">
        <v>29</v>
      </c>
      <c r="V170" s="18">
        <v>22</v>
      </c>
      <c r="W170" s="18">
        <v>33</v>
      </c>
      <c r="X170" s="18">
        <v>35</v>
      </c>
      <c r="Y170" s="18">
        <v>44</v>
      </c>
      <c r="Z170" s="18">
        <v>49</v>
      </c>
      <c r="AA170" s="18">
        <v>68</v>
      </c>
      <c r="AB170" s="18">
        <v>68</v>
      </c>
      <c r="AC170" s="18">
        <v>72</v>
      </c>
      <c r="AD170" s="18">
        <v>74</v>
      </c>
      <c r="AE170" s="18">
        <v>72</v>
      </c>
      <c r="AF170" s="18">
        <v>50</v>
      </c>
      <c r="AG170" s="18">
        <v>34</v>
      </c>
      <c r="AH170" s="18">
        <v>26</v>
      </c>
      <c r="AI170" s="18">
        <v>26</v>
      </c>
      <c r="AJ170" s="18">
        <v>21</v>
      </c>
      <c r="AK170" s="23">
        <v>6.1567203787444535</v>
      </c>
      <c r="AL170" s="23">
        <v>5.0700589970501477</v>
      </c>
      <c r="AM170" s="23">
        <v>7.5837661442294433</v>
      </c>
      <c r="AN170" s="23">
        <v>7.8427857575010647</v>
      </c>
      <c r="AO170" s="23">
        <v>9.8524373586511125</v>
      </c>
      <c r="AP170" s="23">
        <v>10.754340144415425</v>
      </c>
      <c r="AQ170" s="23">
        <v>15.050574356477279</v>
      </c>
      <c r="AR170" s="23">
        <v>14.995809994266308</v>
      </c>
      <c r="AS170" s="23">
        <v>15.846814130075932</v>
      </c>
      <c r="AT170" s="23">
        <v>16.156499716169598</v>
      </c>
      <c r="AU170" s="23">
        <v>15.531299883515251</v>
      </c>
      <c r="AV170" s="23">
        <v>10.500892575868949</v>
      </c>
      <c r="AW170" s="23">
        <v>7.1131195213288985</v>
      </c>
      <c r="AX170" s="23">
        <v>5.4366008698561386</v>
      </c>
      <c r="AY170" s="23">
        <v>5.2987690551887177</v>
      </c>
      <c r="AZ170" s="23">
        <v>4.2354080109717236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 s="20">
        <v>1</v>
      </c>
      <c r="BJ170" s="20">
        <v>2</v>
      </c>
      <c r="BK170" s="20">
        <v>1</v>
      </c>
      <c r="BL170" s="20">
        <v>2</v>
      </c>
      <c r="BM170" s="20">
        <v>2</v>
      </c>
      <c r="BN170" s="20">
        <v>1</v>
      </c>
      <c r="BO170" s="20">
        <v>0</v>
      </c>
      <c r="BP170" s="20">
        <v>0</v>
      </c>
      <c r="BQ170" s="20">
        <v>3</v>
      </c>
      <c r="BR170" s="20">
        <v>1</v>
      </c>
      <c r="BS170" s="20">
        <v>4</v>
      </c>
      <c r="BT170" s="20">
        <v>3</v>
      </c>
      <c r="BU170" s="20">
        <v>1</v>
      </c>
      <c r="BV170" s="20">
        <v>2345</v>
      </c>
      <c r="BW170" s="20">
        <v>5090</v>
      </c>
      <c r="BX170" s="20">
        <v>3869</v>
      </c>
      <c r="BY170" s="20">
        <v>3940</v>
      </c>
      <c r="BZ170" s="20">
        <v>3361</v>
      </c>
      <c r="CA170" s="20">
        <v>5972</v>
      </c>
      <c r="CB170" s="20">
        <v>3316</v>
      </c>
      <c r="CC170" s="20">
        <v>5809</v>
      </c>
      <c r="CD170" s="20">
        <v>3510</v>
      </c>
      <c r="CE170" s="20">
        <v>3810</v>
      </c>
      <c r="CF170" s="20">
        <v>3335</v>
      </c>
      <c r="CG170" s="20">
        <v>5225</v>
      </c>
      <c r="CH170" s="21">
        <v>1</v>
      </c>
      <c r="CI170" s="21">
        <v>5</v>
      </c>
      <c r="CJ170" s="21">
        <v>2</v>
      </c>
      <c r="CK170" s="21">
        <v>6</v>
      </c>
      <c r="CL170" s="21">
        <v>5</v>
      </c>
      <c r="CM170" s="21">
        <v>2</v>
      </c>
      <c r="CN170" s="21">
        <v>0</v>
      </c>
      <c r="CO170" s="21">
        <v>9</v>
      </c>
      <c r="CP170" s="21">
        <v>12</v>
      </c>
      <c r="CQ170" s="21">
        <v>0</v>
      </c>
      <c r="CR170" s="21">
        <v>5661</v>
      </c>
      <c r="CS170" s="21">
        <v>10899</v>
      </c>
      <c r="CT170" s="21">
        <v>7379</v>
      </c>
      <c r="CU170" s="21">
        <v>7750</v>
      </c>
      <c r="CV170" s="21">
        <v>6696</v>
      </c>
      <c r="CW170" s="21">
        <v>11197</v>
      </c>
      <c r="CX170" s="21">
        <v>24577</v>
      </c>
      <c r="CY170" s="21">
        <v>25005</v>
      </c>
      <c r="CZ170" s="19">
        <v>77</v>
      </c>
      <c r="DA170" t="s">
        <v>8056</v>
      </c>
      <c r="DB170" t="s">
        <v>8480</v>
      </c>
      <c r="DD170">
        <v>3.5992801439712054</v>
      </c>
      <c r="DE170">
        <v>4.8826138259348175</v>
      </c>
      <c r="DF170">
        <v>1.2833336819636121</v>
      </c>
    </row>
    <row r="171" spans="1:110" x14ac:dyDescent="0.25">
      <c r="A171" t="s">
        <v>1061</v>
      </c>
      <c r="B171" t="s">
        <v>3044</v>
      </c>
      <c r="C171" t="s">
        <v>1052</v>
      </c>
      <c r="D171" t="s">
        <v>168</v>
      </c>
      <c r="E171" s="17">
        <v>62038</v>
      </c>
      <c r="F171" s="17">
        <v>62332</v>
      </c>
      <c r="G171" s="17">
        <v>62618</v>
      </c>
      <c r="H171" s="17">
        <v>63259</v>
      </c>
      <c r="I171" s="17">
        <v>63712</v>
      </c>
      <c r="J171" s="17">
        <v>64252</v>
      </c>
      <c r="K171" s="17">
        <v>64778</v>
      </c>
      <c r="L171" s="17">
        <v>65175</v>
      </c>
      <c r="M171" s="17">
        <v>65391</v>
      </c>
      <c r="N171" s="17">
        <v>65339</v>
      </c>
      <c r="O171" s="17">
        <v>65438</v>
      </c>
      <c r="P171" s="17">
        <v>65869</v>
      </c>
      <c r="Q171" s="17">
        <v>66395</v>
      </c>
      <c r="R171" s="17">
        <v>66849</v>
      </c>
      <c r="S171" s="17">
        <v>67572</v>
      </c>
      <c r="T171" s="17">
        <v>68500</v>
      </c>
      <c r="U171" s="18">
        <v>21</v>
      </c>
      <c r="V171" s="18">
        <v>17</v>
      </c>
      <c r="W171" s="18">
        <v>31</v>
      </c>
      <c r="X171" s="18">
        <v>31</v>
      </c>
      <c r="Y171" s="18">
        <v>36</v>
      </c>
      <c r="Z171" s="18">
        <v>36</v>
      </c>
      <c r="AA171" s="18">
        <v>70</v>
      </c>
      <c r="AB171" s="18">
        <v>80</v>
      </c>
      <c r="AC171" s="18">
        <v>95</v>
      </c>
      <c r="AD171" s="18">
        <v>120</v>
      </c>
      <c r="AE171" s="18">
        <v>88</v>
      </c>
      <c r="AF171" s="18">
        <v>63</v>
      </c>
      <c r="AG171" s="18">
        <v>46</v>
      </c>
      <c r="AH171" s="18">
        <v>30</v>
      </c>
      <c r="AI171" s="18">
        <v>32</v>
      </c>
      <c r="AJ171" s="18">
        <v>23</v>
      </c>
      <c r="AK171" s="23">
        <v>3.385022083239305</v>
      </c>
      <c r="AL171" s="23">
        <v>2.7273310659051533</v>
      </c>
      <c r="AM171" s="23">
        <v>4.9506531668210423</v>
      </c>
      <c r="AN171" s="23">
        <v>4.900488468044073</v>
      </c>
      <c r="AO171" s="23">
        <v>5.6504269211451534</v>
      </c>
      <c r="AP171" s="23">
        <v>5.6029384299321423</v>
      </c>
      <c r="AQ171" s="23">
        <v>10.80613788631943</v>
      </c>
      <c r="AR171" s="23">
        <v>12.27464518603759</v>
      </c>
      <c r="AS171" s="23">
        <v>14.527993148904283</v>
      </c>
      <c r="AT171" s="23">
        <v>18.365753990725295</v>
      </c>
      <c r="AU171" s="23">
        <v>13.447843760506128</v>
      </c>
      <c r="AV171" s="23">
        <v>9.56443850673306</v>
      </c>
      <c r="AW171" s="23">
        <v>6.9282325476315982</v>
      </c>
      <c r="AX171" s="23">
        <v>4.4877260692007361</v>
      </c>
      <c r="AY171" s="23">
        <v>4.7356893387793759</v>
      </c>
      <c r="AZ171" s="23">
        <v>3.3576642335766422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 s="20">
        <v>4</v>
      </c>
      <c r="BK171" s="20">
        <v>3</v>
      </c>
      <c r="BL171" s="20">
        <v>2</v>
      </c>
      <c r="BM171" s="20">
        <v>2</v>
      </c>
      <c r="BN171" s="20">
        <v>0</v>
      </c>
      <c r="BO171" s="20">
        <v>0</v>
      </c>
      <c r="BP171" s="20">
        <v>1</v>
      </c>
      <c r="BQ171" s="20">
        <v>6</v>
      </c>
      <c r="BR171" s="20">
        <v>0</v>
      </c>
      <c r="BS171" s="20">
        <v>4</v>
      </c>
      <c r="BT171" s="20">
        <v>1</v>
      </c>
      <c r="BU171" s="20">
        <v>0</v>
      </c>
      <c r="BV171" s="20">
        <v>3234</v>
      </c>
      <c r="BW171" s="20">
        <v>3939</v>
      </c>
      <c r="BX171" s="20">
        <v>4620</v>
      </c>
      <c r="BY171" s="20">
        <v>6678</v>
      </c>
      <c r="BZ171" s="20">
        <v>6135</v>
      </c>
      <c r="CA171" s="20">
        <v>10553</v>
      </c>
      <c r="CB171" s="20">
        <v>3533</v>
      </c>
      <c r="CC171" s="20">
        <v>3901</v>
      </c>
      <c r="CD171" s="20">
        <v>4377</v>
      </c>
      <c r="CE171" s="20">
        <v>6509</v>
      </c>
      <c r="CF171" s="20">
        <v>5819</v>
      </c>
      <c r="CG171" s="20">
        <v>9202</v>
      </c>
      <c r="CH171" s="21">
        <v>1</v>
      </c>
      <c r="CI171" s="21">
        <v>10</v>
      </c>
      <c r="CJ171" s="21">
        <v>3</v>
      </c>
      <c r="CK171" s="21">
        <v>6</v>
      </c>
      <c r="CL171" s="21">
        <v>3</v>
      </c>
      <c r="CM171" s="21">
        <v>0</v>
      </c>
      <c r="CN171" s="21">
        <v>0</v>
      </c>
      <c r="CO171" s="21">
        <v>11</v>
      </c>
      <c r="CP171" s="21">
        <v>12</v>
      </c>
      <c r="CQ171" s="21">
        <v>0</v>
      </c>
      <c r="CR171" s="21">
        <v>6767</v>
      </c>
      <c r="CS171" s="21">
        <v>7840</v>
      </c>
      <c r="CT171" s="21">
        <v>8997</v>
      </c>
      <c r="CU171" s="21">
        <v>13187</v>
      </c>
      <c r="CV171" s="21">
        <v>11954</v>
      </c>
      <c r="CW171" s="21">
        <v>19755</v>
      </c>
      <c r="CX171" s="21">
        <v>35159</v>
      </c>
      <c r="CY171" s="21">
        <v>33341</v>
      </c>
      <c r="CZ171" s="19">
        <v>174</v>
      </c>
      <c r="DA171" t="s">
        <v>8152</v>
      </c>
      <c r="DB171" t="s">
        <v>9</v>
      </c>
      <c r="DD171">
        <v>3.2992411745298584</v>
      </c>
      <c r="DE171">
        <v>3.4130663556983989</v>
      </c>
      <c r="DF171">
        <v>0.11382518116854046</v>
      </c>
    </row>
    <row r="172" spans="1:110" x14ac:dyDescent="0.25">
      <c r="A172" t="s">
        <v>1032</v>
      </c>
      <c r="B172" t="s">
        <v>3083</v>
      </c>
      <c r="C172" t="s">
        <v>197</v>
      </c>
      <c r="D172" t="s">
        <v>199</v>
      </c>
      <c r="E172" s="17">
        <v>58882</v>
      </c>
      <c r="F172" s="17">
        <v>58868</v>
      </c>
      <c r="G172" s="17">
        <v>59189</v>
      </c>
      <c r="H172" s="17">
        <v>59793</v>
      </c>
      <c r="I172" s="17">
        <v>60242</v>
      </c>
      <c r="J172" s="17">
        <v>60564</v>
      </c>
      <c r="K172" s="17">
        <v>60706</v>
      </c>
      <c r="L172" s="17">
        <v>61223</v>
      </c>
      <c r="M172" s="17">
        <v>61276</v>
      </c>
      <c r="N172" s="17">
        <v>61665</v>
      </c>
      <c r="O172" s="17">
        <v>61944</v>
      </c>
      <c r="P172" s="17">
        <v>62290</v>
      </c>
      <c r="Q172" s="17">
        <v>62369</v>
      </c>
      <c r="R172" s="17">
        <v>62694</v>
      </c>
      <c r="S172" s="17">
        <v>63158</v>
      </c>
      <c r="T172" s="17">
        <v>63485</v>
      </c>
      <c r="U172" s="18">
        <v>32</v>
      </c>
      <c r="V172" s="18">
        <v>32</v>
      </c>
      <c r="W172" s="18">
        <v>48</v>
      </c>
      <c r="X172" s="18">
        <v>29</v>
      </c>
      <c r="Y172" s="18">
        <v>42</v>
      </c>
      <c r="Z172" s="18">
        <v>50</v>
      </c>
      <c r="AA172" s="18">
        <v>83</v>
      </c>
      <c r="AB172" s="18">
        <v>74</v>
      </c>
      <c r="AC172" s="18">
        <v>76</v>
      </c>
      <c r="AD172" s="18">
        <v>97</v>
      </c>
      <c r="AE172" s="18">
        <v>76</v>
      </c>
      <c r="AF172" s="18">
        <v>55</v>
      </c>
      <c r="AG172" s="18">
        <v>59</v>
      </c>
      <c r="AH172" s="18">
        <v>44</v>
      </c>
      <c r="AI172" s="18">
        <v>33</v>
      </c>
      <c r="AJ172" s="18">
        <v>23</v>
      </c>
      <c r="AK172" s="23">
        <v>5.4345980095784796</v>
      </c>
      <c r="AL172" s="23">
        <v>5.4358904668070931</v>
      </c>
      <c r="AM172" s="23">
        <v>8.1096149622396041</v>
      </c>
      <c r="AN172" s="23">
        <v>4.8500660612446271</v>
      </c>
      <c r="AO172" s="23">
        <v>6.971880083662561</v>
      </c>
      <c r="AP172" s="23">
        <v>8.2557294762565228</v>
      </c>
      <c r="AQ172" s="23">
        <v>13.672454123150924</v>
      </c>
      <c r="AR172" s="23">
        <v>12.08696078271238</v>
      </c>
      <c r="AS172" s="23">
        <v>12.402898361511848</v>
      </c>
      <c r="AT172" s="23">
        <v>15.730154869050516</v>
      </c>
      <c r="AU172" s="23">
        <v>12.269146325713548</v>
      </c>
      <c r="AV172" s="23">
        <v>8.8296676834162788</v>
      </c>
      <c r="AW172" s="23">
        <v>9.4598277990668436</v>
      </c>
      <c r="AX172" s="23">
        <v>7.0182154592145976</v>
      </c>
      <c r="AY172" s="23">
        <v>5.2249912916811807</v>
      </c>
      <c r="AZ172" s="23">
        <v>3.6229030479640856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 s="20">
        <v>3</v>
      </c>
      <c r="BK172" s="20">
        <v>3</v>
      </c>
      <c r="BL172" s="20">
        <v>3</v>
      </c>
      <c r="BM172" s="20">
        <v>6</v>
      </c>
      <c r="BN172" s="20">
        <v>1</v>
      </c>
      <c r="BO172" s="20">
        <v>1</v>
      </c>
      <c r="BP172" s="20">
        <v>0</v>
      </c>
      <c r="BQ172" s="20">
        <v>0</v>
      </c>
      <c r="BR172" s="20">
        <v>2</v>
      </c>
      <c r="BS172" s="20">
        <v>3</v>
      </c>
      <c r="BT172" s="20">
        <v>0</v>
      </c>
      <c r="BU172" s="20">
        <v>1</v>
      </c>
      <c r="BV172" s="20">
        <v>2126</v>
      </c>
      <c r="BW172" s="20">
        <v>3586</v>
      </c>
      <c r="BX172" s="20">
        <v>4153</v>
      </c>
      <c r="BY172" s="20">
        <v>6144</v>
      </c>
      <c r="BZ172" s="20">
        <v>5449</v>
      </c>
      <c r="CA172" s="20">
        <v>11325</v>
      </c>
      <c r="CB172" s="20">
        <v>2513</v>
      </c>
      <c r="CC172" s="20">
        <v>3777</v>
      </c>
      <c r="CD172" s="20">
        <v>4136</v>
      </c>
      <c r="CE172" s="20">
        <v>5813</v>
      </c>
      <c r="CF172" s="20">
        <v>5340</v>
      </c>
      <c r="CG172" s="20">
        <v>9123</v>
      </c>
      <c r="CH172" s="21">
        <v>0</v>
      </c>
      <c r="CI172" s="21">
        <v>3</v>
      </c>
      <c r="CJ172" s="21">
        <v>5</v>
      </c>
      <c r="CK172" s="21">
        <v>6</v>
      </c>
      <c r="CL172" s="21">
        <v>6</v>
      </c>
      <c r="CM172" s="21">
        <v>2</v>
      </c>
      <c r="CN172" s="21">
        <v>1</v>
      </c>
      <c r="CO172" s="21">
        <v>16</v>
      </c>
      <c r="CP172" s="21">
        <v>7</v>
      </c>
      <c r="CQ172" s="21">
        <v>0</v>
      </c>
      <c r="CR172" s="21">
        <v>4639</v>
      </c>
      <c r="CS172" s="21">
        <v>7363</v>
      </c>
      <c r="CT172" s="21">
        <v>8289</v>
      </c>
      <c r="CU172" s="21">
        <v>11957</v>
      </c>
      <c r="CV172" s="21">
        <v>10789</v>
      </c>
      <c r="CW172" s="21">
        <v>20448</v>
      </c>
      <c r="CX172" s="21">
        <v>32783</v>
      </c>
      <c r="CY172" s="21">
        <v>30702</v>
      </c>
      <c r="CZ172" s="19">
        <v>145</v>
      </c>
      <c r="DA172" t="s">
        <v>8123</v>
      </c>
      <c r="DB172" t="s">
        <v>9</v>
      </c>
      <c r="DD172">
        <v>5.2113868803335288</v>
      </c>
      <c r="DE172">
        <v>2.1352530274837567</v>
      </c>
      <c r="DF172">
        <v>-3.0761338528497721</v>
      </c>
    </row>
    <row r="173" spans="1:110" x14ac:dyDescent="0.25">
      <c r="A173" t="s">
        <v>797</v>
      </c>
      <c r="B173" t="s">
        <v>3242</v>
      </c>
      <c r="C173" t="s">
        <v>3365</v>
      </c>
      <c r="D173" t="s">
        <v>457</v>
      </c>
      <c r="E173" s="17">
        <v>149833</v>
      </c>
      <c r="F173" s="17">
        <v>149439</v>
      </c>
      <c r="G173" s="17">
        <v>150048</v>
      </c>
      <c r="H173" s="17">
        <v>150813</v>
      </c>
      <c r="I173" s="17">
        <v>151411</v>
      </c>
      <c r="J173" s="17">
        <v>152499</v>
      </c>
      <c r="K173" s="17">
        <v>153508</v>
      </c>
      <c r="L173" s="17">
        <v>154988</v>
      </c>
      <c r="M173" s="17">
        <v>156096</v>
      </c>
      <c r="N173" s="17">
        <v>157570</v>
      </c>
      <c r="O173" s="17">
        <v>158857</v>
      </c>
      <c r="P173" s="17">
        <v>160091</v>
      </c>
      <c r="Q173" s="17">
        <v>159783</v>
      </c>
      <c r="R173" s="17">
        <v>159800</v>
      </c>
      <c r="S173" s="17">
        <v>160368</v>
      </c>
      <c r="T173" s="17">
        <v>161120</v>
      </c>
      <c r="U173" s="18">
        <v>75</v>
      </c>
      <c r="V173" s="18">
        <v>72</v>
      </c>
      <c r="W173" s="18">
        <v>71</v>
      </c>
      <c r="X173" s="18">
        <v>118</v>
      </c>
      <c r="Y173" s="18">
        <v>122</v>
      </c>
      <c r="Z173" s="18">
        <v>188</v>
      </c>
      <c r="AA173" s="18">
        <v>295</v>
      </c>
      <c r="AB173" s="18">
        <v>352</v>
      </c>
      <c r="AC173" s="18">
        <v>410</v>
      </c>
      <c r="AD173" s="18">
        <v>437</v>
      </c>
      <c r="AE173" s="18">
        <v>279</v>
      </c>
      <c r="AF173" s="18">
        <v>204</v>
      </c>
      <c r="AG173" s="18">
        <v>150</v>
      </c>
      <c r="AH173" s="18">
        <v>129</v>
      </c>
      <c r="AI173" s="18">
        <v>87</v>
      </c>
      <c r="AJ173" s="18">
        <v>67</v>
      </c>
      <c r="AK173" s="23">
        <v>5.0055728711298579</v>
      </c>
      <c r="AL173" s="23">
        <v>4.818019392528055</v>
      </c>
      <c r="AM173" s="23">
        <v>4.7318191512049479</v>
      </c>
      <c r="AN173" s="23">
        <v>7.8242591819007652</v>
      </c>
      <c r="AO173" s="23">
        <v>8.0575387521382194</v>
      </c>
      <c r="AP173" s="23">
        <v>12.327949691473387</v>
      </c>
      <c r="AQ173" s="23">
        <v>19.217239492404303</v>
      </c>
      <c r="AR173" s="23">
        <v>22.711435724056059</v>
      </c>
      <c r="AS173" s="23">
        <v>26.26588765887659</v>
      </c>
      <c r="AT173" s="23">
        <v>27.733705654629688</v>
      </c>
      <c r="AU173" s="23">
        <v>17.562965434321434</v>
      </c>
      <c r="AV173" s="23">
        <v>12.742752559481794</v>
      </c>
      <c r="AW173" s="23">
        <v>9.3877321116764616</v>
      </c>
      <c r="AX173" s="23">
        <v>8.0725907384230293</v>
      </c>
      <c r="AY173" s="23">
        <v>5.4250224483687521</v>
      </c>
      <c r="AZ173" s="23">
        <v>4.158391261171797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2</v>
      </c>
      <c r="BI173" s="20">
        <v>0</v>
      </c>
      <c r="BJ173" s="20">
        <v>7</v>
      </c>
      <c r="BK173" s="20">
        <v>11</v>
      </c>
      <c r="BL173" s="20">
        <v>13</v>
      </c>
      <c r="BM173" s="20">
        <v>4</v>
      </c>
      <c r="BN173" s="20">
        <v>2</v>
      </c>
      <c r="BO173" s="20">
        <v>0</v>
      </c>
      <c r="BP173" s="20">
        <v>0</v>
      </c>
      <c r="BQ173" s="20">
        <v>6</v>
      </c>
      <c r="BR173" s="20">
        <v>7</v>
      </c>
      <c r="BS173" s="20">
        <v>12</v>
      </c>
      <c r="BT173" s="20">
        <v>2</v>
      </c>
      <c r="BU173" s="20">
        <v>1</v>
      </c>
      <c r="BV173" s="20">
        <v>8285</v>
      </c>
      <c r="BW173" s="20">
        <v>14022</v>
      </c>
      <c r="BX173" s="20">
        <v>12520</v>
      </c>
      <c r="BY173" s="20">
        <v>14714</v>
      </c>
      <c r="BZ173" s="20">
        <v>12162</v>
      </c>
      <c r="CA173" s="20">
        <v>21000</v>
      </c>
      <c r="CB173" s="20">
        <v>9031</v>
      </c>
      <c r="CC173" s="20">
        <v>13440</v>
      </c>
      <c r="CD173" s="20">
        <v>12611</v>
      </c>
      <c r="CE173" s="20">
        <v>14028</v>
      </c>
      <c r="CF173" s="20">
        <v>11971</v>
      </c>
      <c r="CG173" s="20">
        <v>17336</v>
      </c>
      <c r="CH173" s="21">
        <v>0</v>
      </c>
      <c r="CI173" s="21">
        <v>13</v>
      </c>
      <c r="CJ173" s="21">
        <v>18</v>
      </c>
      <c r="CK173" s="21">
        <v>25</v>
      </c>
      <c r="CL173" s="21">
        <v>6</v>
      </c>
      <c r="CM173" s="21">
        <v>3</v>
      </c>
      <c r="CN173" s="21">
        <v>2</v>
      </c>
      <c r="CO173" s="21">
        <v>39</v>
      </c>
      <c r="CP173" s="21">
        <v>28</v>
      </c>
      <c r="CQ173" s="21">
        <v>0</v>
      </c>
      <c r="CR173" s="21">
        <v>17316</v>
      </c>
      <c r="CS173" s="21">
        <v>27462</v>
      </c>
      <c r="CT173" s="21">
        <v>25131</v>
      </c>
      <c r="CU173" s="21">
        <v>28742</v>
      </c>
      <c r="CV173" s="21">
        <v>24133</v>
      </c>
      <c r="CW173" s="21">
        <v>38336</v>
      </c>
      <c r="CX173" s="21">
        <v>82703</v>
      </c>
      <c r="CY173" s="21">
        <v>78417</v>
      </c>
      <c r="CZ173" s="19">
        <v>90</v>
      </c>
      <c r="DA173" t="s">
        <v>8068</v>
      </c>
      <c r="DB173" t="s">
        <v>9</v>
      </c>
      <c r="DD173">
        <v>4.9734113776349513</v>
      </c>
      <c r="DE173">
        <v>3.3856087445437284</v>
      </c>
      <c r="DF173">
        <v>-1.5878026330912229</v>
      </c>
    </row>
    <row r="174" spans="1:110" x14ac:dyDescent="0.25">
      <c r="A174" t="s">
        <v>1791</v>
      </c>
      <c r="B174" t="s">
        <v>3137</v>
      </c>
      <c r="C174" t="s">
        <v>777</v>
      </c>
      <c r="D174" t="s">
        <v>150</v>
      </c>
      <c r="E174" s="17">
        <v>87433</v>
      </c>
      <c r="F174" s="17">
        <v>87801</v>
      </c>
      <c r="G174" s="17">
        <v>88150</v>
      </c>
      <c r="H174" s="17">
        <v>88091</v>
      </c>
      <c r="I174" s="17">
        <v>88257</v>
      </c>
      <c r="J174" s="17">
        <v>88524</v>
      </c>
      <c r="K174" s="17">
        <v>88647</v>
      </c>
      <c r="L174" s="17">
        <v>88835</v>
      </c>
      <c r="M174" s="17">
        <v>89135</v>
      </c>
      <c r="N174" s="17">
        <v>89557</v>
      </c>
      <c r="O174" s="17">
        <v>89954</v>
      </c>
      <c r="P174" s="17">
        <v>90564</v>
      </c>
      <c r="Q174" s="17">
        <v>90856</v>
      </c>
      <c r="R174" s="17">
        <v>91555</v>
      </c>
      <c r="S174" s="17">
        <v>92288</v>
      </c>
      <c r="T174" s="17">
        <v>92522</v>
      </c>
      <c r="U174" s="18">
        <v>54</v>
      </c>
      <c r="V174" s="18">
        <v>59</v>
      </c>
      <c r="W174" s="18">
        <v>42</v>
      </c>
      <c r="X174" s="18">
        <v>41</v>
      </c>
      <c r="Y174" s="18">
        <v>61</v>
      </c>
      <c r="Z174" s="18">
        <v>80</v>
      </c>
      <c r="AA174" s="18">
        <v>90</v>
      </c>
      <c r="AB174" s="18">
        <v>107</v>
      </c>
      <c r="AC174" s="18">
        <v>151</v>
      </c>
      <c r="AD174" s="18">
        <v>168</v>
      </c>
      <c r="AE174" s="18">
        <v>134</v>
      </c>
      <c r="AF174" s="18">
        <v>91</v>
      </c>
      <c r="AG174" s="18">
        <v>63</v>
      </c>
      <c r="AH174" s="18">
        <v>53</v>
      </c>
      <c r="AI174" s="18">
        <v>40</v>
      </c>
      <c r="AJ174" s="18">
        <v>31</v>
      </c>
      <c r="AK174" s="23">
        <v>6.1761577436437047</v>
      </c>
      <c r="AL174" s="23">
        <v>6.7197412330155686</v>
      </c>
      <c r="AM174" s="23">
        <v>4.7646057855927397</v>
      </c>
      <c r="AN174" s="23">
        <v>4.6542779625614425</v>
      </c>
      <c r="AO174" s="23">
        <v>6.9116330715977208</v>
      </c>
      <c r="AP174" s="23">
        <v>9.0370972843522654</v>
      </c>
      <c r="AQ174" s="23">
        <v>10.152627838505532</v>
      </c>
      <c r="AR174" s="23">
        <v>12.044802161310296</v>
      </c>
      <c r="AS174" s="23">
        <v>16.940595725584785</v>
      </c>
      <c r="AT174" s="23">
        <v>18.759002646359303</v>
      </c>
      <c r="AU174" s="23">
        <v>14.896502656913533</v>
      </c>
      <c r="AV174" s="23">
        <v>10.048142749878538</v>
      </c>
      <c r="AW174" s="23">
        <v>6.9340494848991812</v>
      </c>
      <c r="AX174" s="23">
        <v>5.7888700780951341</v>
      </c>
      <c r="AY174" s="23">
        <v>4.3342579750346744</v>
      </c>
      <c r="AZ174" s="23">
        <v>3.3505544627223798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2</v>
      </c>
      <c r="BK174" s="20">
        <v>4</v>
      </c>
      <c r="BL174" s="20">
        <v>3</v>
      </c>
      <c r="BM174" s="20">
        <v>4</v>
      </c>
      <c r="BN174" s="20">
        <v>1</v>
      </c>
      <c r="BO174" s="20">
        <v>0</v>
      </c>
      <c r="BP174" s="20">
        <v>0</v>
      </c>
      <c r="BQ174" s="20">
        <v>5</v>
      </c>
      <c r="BR174" s="20">
        <v>3</v>
      </c>
      <c r="BS174" s="20">
        <v>5</v>
      </c>
      <c r="BT174" s="20">
        <v>3</v>
      </c>
      <c r="BU174" s="20">
        <v>1</v>
      </c>
      <c r="BV174" s="20">
        <v>4142</v>
      </c>
      <c r="BW174" s="20">
        <v>7005</v>
      </c>
      <c r="BX174" s="20">
        <v>7701</v>
      </c>
      <c r="BY174" s="20">
        <v>8948</v>
      </c>
      <c r="BZ174" s="20">
        <v>7489</v>
      </c>
      <c r="CA174" s="20">
        <v>12865</v>
      </c>
      <c r="CB174" s="20">
        <v>4399</v>
      </c>
      <c r="CC174" s="20">
        <v>6485</v>
      </c>
      <c r="CD174" s="20">
        <v>7187</v>
      </c>
      <c r="CE174" s="20">
        <v>8542</v>
      </c>
      <c r="CF174" s="20">
        <v>7163</v>
      </c>
      <c r="CG174" s="20">
        <v>10596</v>
      </c>
      <c r="CH174" s="21">
        <v>0</v>
      </c>
      <c r="CI174" s="21">
        <v>7</v>
      </c>
      <c r="CJ174" s="21">
        <v>7</v>
      </c>
      <c r="CK174" s="21">
        <v>8</v>
      </c>
      <c r="CL174" s="21">
        <v>7</v>
      </c>
      <c r="CM174" s="21">
        <v>2</v>
      </c>
      <c r="CN174" s="21">
        <v>0</v>
      </c>
      <c r="CO174" s="21">
        <v>14</v>
      </c>
      <c r="CP174" s="21">
        <v>17</v>
      </c>
      <c r="CQ174" s="21">
        <v>0</v>
      </c>
      <c r="CR174" s="21">
        <v>8541</v>
      </c>
      <c r="CS174" s="21">
        <v>13490</v>
      </c>
      <c r="CT174" s="21">
        <v>14888</v>
      </c>
      <c r="CU174" s="21">
        <v>17490</v>
      </c>
      <c r="CV174" s="21">
        <v>14652</v>
      </c>
      <c r="CW174" s="21">
        <v>23461</v>
      </c>
      <c r="CX174" s="21">
        <v>48150</v>
      </c>
      <c r="CY174" s="21">
        <v>44372</v>
      </c>
      <c r="CZ174" s="19">
        <v>175</v>
      </c>
      <c r="DA174" t="s">
        <v>8153</v>
      </c>
      <c r="DB174" t="s">
        <v>9</v>
      </c>
      <c r="DD174">
        <v>3.1551428828991259</v>
      </c>
      <c r="DE174">
        <v>3.5306334371754931</v>
      </c>
      <c r="DF174">
        <v>0.37549055427636713</v>
      </c>
    </row>
    <row r="175" spans="1:110" x14ac:dyDescent="0.25">
      <c r="A175" t="s">
        <v>1053</v>
      </c>
      <c r="B175" t="s">
        <v>3045</v>
      </c>
      <c r="C175" t="s">
        <v>1052</v>
      </c>
      <c r="D175" t="s">
        <v>168</v>
      </c>
      <c r="E175" s="17">
        <v>83263</v>
      </c>
      <c r="F175" s="17">
        <v>83170</v>
      </c>
      <c r="G175" s="17">
        <v>83814</v>
      </c>
      <c r="H175" s="17">
        <v>84760</v>
      </c>
      <c r="I175" s="17">
        <v>85996</v>
      </c>
      <c r="J175" s="17">
        <v>87286</v>
      </c>
      <c r="K175" s="17">
        <v>88762</v>
      </c>
      <c r="L175" s="17">
        <v>90425</v>
      </c>
      <c r="M175" s="17">
        <v>91473</v>
      </c>
      <c r="N175" s="17">
        <v>92416</v>
      </c>
      <c r="O175" s="17">
        <v>93429</v>
      </c>
      <c r="P175" s="17">
        <v>94502</v>
      </c>
      <c r="Q175" s="17">
        <v>95832</v>
      </c>
      <c r="R175" s="17">
        <v>96571</v>
      </c>
      <c r="S175" s="17">
        <v>97453</v>
      </c>
      <c r="T175" s="17">
        <v>98599</v>
      </c>
      <c r="U175" s="18">
        <v>36</v>
      </c>
      <c r="V175" s="18">
        <v>42</v>
      </c>
      <c r="W175" s="18">
        <v>54</v>
      </c>
      <c r="X175" s="18">
        <v>38</v>
      </c>
      <c r="Y175" s="18">
        <v>58</v>
      </c>
      <c r="Z175" s="18">
        <v>115</v>
      </c>
      <c r="AA175" s="18">
        <v>137</v>
      </c>
      <c r="AB175" s="18">
        <v>133</v>
      </c>
      <c r="AC175" s="18">
        <v>144</v>
      </c>
      <c r="AD175" s="18">
        <v>152</v>
      </c>
      <c r="AE175" s="18">
        <v>134</v>
      </c>
      <c r="AF175" s="18">
        <v>97</v>
      </c>
      <c r="AG175" s="18">
        <v>78</v>
      </c>
      <c r="AH175" s="18">
        <v>59</v>
      </c>
      <c r="AI175" s="18">
        <v>60</v>
      </c>
      <c r="AJ175" s="18">
        <v>37</v>
      </c>
      <c r="AK175" s="23">
        <v>4.3236491598909481</v>
      </c>
      <c r="AL175" s="23">
        <v>5.0498977996873879</v>
      </c>
      <c r="AM175" s="23">
        <v>6.4428377120767415</v>
      </c>
      <c r="AN175" s="23">
        <v>4.4832468145351578</v>
      </c>
      <c r="AO175" s="23">
        <v>6.7444997441741474</v>
      </c>
      <c r="AP175" s="23">
        <v>13.175079623307289</v>
      </c>
      <c r="AQ175" s="23">
        <v>15.434532795565671</v>
      </c>
      <c r="AR175" s="23">
        <v>14.708321813657728</v>
      </c>
      <c r="AS175" s="23">
        <v>15.742350201698862</v>
      </c>
      <c r="AT175" s="23">
        <v>16.44736842105263</v>
      </c>
      <c r="AU175" s="23">
        <v>14.34244185424226</v>
      </c>
      <c r="AV175" s="23">
        <v>10.264333029988784</v>
      </c>
      <c r="AW175" s="23">
        <v>8.1392436764337592</v>
      </c>
      <c r="AX175" s="23">
        <v>6.1094945687628792</v>
      </c>
      <c r="AY175" s="23">
        <v>6.1568140539542142</v>
      </c>
      <c r="AZ175" s="23">
        <v>3.7525735555127335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1</v>
      </c>
      <c r="BJ175" s="20">
        <v>2</v>
      </c>
      <c r="BK175" s="20">
        <v>4</v>
      </c>
      <c r="BL175" s="20">
        <v>8</v>
      </c>
      <c r="BM175" s="20">
        <v>4</v>
      </c>
      <c r="BN175" s="20">
        <v>0</v>
      </c>
      <c r="BO175" s="20">
        <v>0</v>
      </c>
      <c r="BP175" s="20">
        <v>0</v>
      </c>
      <c r="BQ175" s="20">
        <v>5</v>
      </c>
      <c r="BR175" s="20">
        <v>5</v>
      </c>
      <c r="BS175" s="20">
        <v>6</v>
      </c>
      <c r="BT175" s="20">
        <v>1</v>
      </c>
      <c r="BU175" s="20">
        <v>1</v>
      </c>
      <c r="BV175" s="20">
        <v>5388</v>
      </c>
      <c r="BW175" s="20">
        <v>9287</v>
      </c>
      <c r="BX175" s="20">
        <v>8118</v>
      </c>
      <c r="BY175" s="20">
        <v>9288</v>
      </c>
      <c r="BZ175" s="20">
        <v>7055</v>
      </c>
      <c r="CA175" s="20">
        <v>11231</v>
      </c>
      <c r="CB175" s="20">
        <v>5806</v>
      </c>
      <c r="CC175" s="20">
        <v>8714</v>
      </c>
      <c r="CD175" s="20">
        <v>8433</v>
      </c>
      <c r="CE175" s="20">
        <v>9235</v>
      </c>
      <c r="CF175" s="20">
        <v>6827</v>
      </c>
      <c r="CG175" s="20">
        <v>9217</v>
      </c>
      <c r="CH175" s="21">
        <v>1</v>
      </c>
      <c r="CI175" s="21">
        <v>7</v>
      </c>
      <c r="CJ175" s="21">
        <v>9</v>
      </c>
      <c r="CK175" s="21">
        <v>14</v>
      </c>
      <c r="CL175" s="21">
        <v>5</v>
      </c>
      <c r="CM175" s="21">
        <v>1</v>
      </c>
      <c r="CN175" s="21">
        <v>0</v>
      </c>
      <c r="CO175" s="21">
        <v>19</v>
      </c>
      <c r="CP175" s="21">
        <v>18</v>
      </c>
      <c r="CQ175" s="21">
        <v>0</v>
      </c>
      <c r="CR175" s="21">
        <v>11194</v>
      </c>
      <c r="CS175" s="21">
        <v>18001</v>
      </c>
      <c r="CT175" s="21">
        <v>16551</v>
      </c>
      <c r="CU175" s="21">
        <v>18523</v>
      </c>
      <c r="CV175" s="21">
        <v>13882</v>
      </c>
      <c r="CW175" s="21">
        <v>20448</v>
      </c>
      <c r="CX175" s="21">
        <v>50367</v>
      </c>
      <c r="CY175" s="21">
        <v>48232</v>
      </c>
      <c r="CZ175" s="19">
        <v>130</v>
      </c>
      <c r="DA175" t="s">
        <v>8108</v>
      </c>
      <c r="DB175" t="s">
        <v>9</v>
      </c>
      <c r="DD175">
        <v>3.9392934151600598</v>
      </c>
      <c r="DE175">
        <v>3.5737685389242957</v>
      </c>
      <c r="DF175">
        <v>-0.36552487623576413</v>
      </c>
    </row>
    <row r="176" spans="1:110" x14ac:dyDescent="0.25">
      <c r="A176" t="s">
        <v>2042</v>
      </c>
      <c r="B176" t="s">
        <v>3053</v>
      </c>
      <c r="C176" t="s">
        <v>276</v>
      </c>
      <c r="D176" t="s">
        <v>278</v>
      </c>
      <c r="E176" s="17">
        <v>58617</v>
      </c>
      <c r="F176" s="17">
        <v>58857</v>
      </c>
      <c r="G176" s="17">
        <v>59283</v>
      </c>
      <c r="H176" s="17">
        <v>60169</v>
      </c>
      <c r="I176" s="17">
        <v>60628</v>
      </c>
      <c r="J176" s="17">
        <v>61115</v>
      </c>
      <c r="K176" s="17">
        <v>61995</v>
      </c>
      <c r="L176" s="17">
        <v>62833</v>
      </c>
      <c r="M176" s="17">
        <v>63736</v>
      </c>
      <c r="N176" s="17">
        <v>63968</v>
      </c>
      <c r="O176" s="17">
        <v>64150</v>
      </c>
      <c r="P176" s="17">
        <v>64450</v>
      </c>
      <c r="Q176" s="17">
        <v>65008</v>
      </c>
      <c r="R176" s="17">
        <v>65335</v>
      </c>
      <c r="S176" s="17">
        <v>66237</v>
      </c>
      <c r="T176" s="17">
        <v>66682</v>
      </c>
      <c r="U176" s="18">
        <v>29</v>
      </c>
      <c r="V176" s="18">
        <v>30</v>
      </c>
      <c r="W176" s="18">
        <v>25</v>
      </c>
      <c r="X176" s="18">
        <v>38</v>
      </c>
      <c r="Y176" s="18">
        <v>49</v>
      </c>
      <c r="Z176" s="18">
        <v>71</v>
      </c>
      <c r="AA176" s="18">
        <v>99</v>
      </c>
      <c r="AB176" s="18">
        <v>98</v>
      </c>
      <c r="AC176" s="18">
        <v>96</v>
      </c>
      <c r="AD176" s="18">
        <v>149</v>
      </c>
      <c r="AE176" s="18">
        <v>91</v>
      </c>
      <c r="AF176" s="18">
        <v>84</v>
      </c>
      <c r="AG176" s="18">
        <v>44</v>
      </c>
      <c r="AH176" s="18">
        <v>46</v>
      </c>
      <c r="AI176" s="18">
        <v>33</v>
      </c>
      <c r="AJ176" s="18">
        <v>21</v>
      </c>
      <c r="AK176" s="23">
        <v>4.9473702168312945</v>
      </c>
      <c r="AL176" s="23">
        <v>5.097099750242112</v>
      </c>
      <c r="AM176" s="23">
        <v>4.2170605401211141</v>
      </c>
      <c r="AN176" s="23">
        <v>6.3155445495188554</v>
      </c>
      <c r="AO176" s="23">
        <v>8.0820742891073429</v>
      </c>
      <c r="AP176" s="23">
        <v>11.617442526384684</v>
      </c>
      <c r="AQ176" s="23">
        <v>15.969029760464553</v>
      </c>
      <c r="AR176" s="23">
        <v>15.596899718300893</v>
      </c>
      <c r="AS176" s="23">
        <v>15.062131291577758</v>
      </c>
      <c r="AT176" s="23">
        <v>23.292896448224113</v>
      </c>
      <c r="AU176" s="23">
        <v>14.185502727981293</v>
      </c>
      <c r="AV176" s="23">
        <v>13.033359193173004</v>
      </c>
      <c r="AW176" s="23">
        <v>6.7683977356633029</v>
      </c>
      <c r="AX176" s="23">
        <v>7.0406367184510605</v>
      </c>
      <c r="AY176" s="23">
        <v>4.9821096969971466</v>
      </c>
      <c r="AZ176" s="23">
        <v>3.149275666596683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1</v>
      </c>
      <c r="BI176" s="20">
        <v>0</v>
      </c>
      <c r="BJ176" s="20">
        <v>0</v>
      </c>
      <c r="BK176" s="20">
        <v>3</v>
      </c>
      <c r="BL176" s="20">
        <v>2</v>
      </c>
      <c r="BM176" s="20">
        <v>1</v>
      </c>
      <c r="BN176" s="20">
        <v>0</v>
      </c>
      <c r="BO176" s="20">
        <v>1</v>
      </c>
      <c r="BP176" s="20">
        <v>0</v>
      </c>
      <c r="BQ176" s="20">
        <v>6</v>
      </c>
      <c r="BR176" s="20">
        <v>3</v>
      </c>
      <c r="BS176" s="20">
        <v>3</v>
      </c>
      <c r="BT176" s="20">
        <v>1</v>
      </c>
      <c r="BU176" s="20">
        <v>0</v>
      </c>
      <c r="BV176" s="20">
        <v>3240</v>
      </c>
      <c r="BW176" s="20">
        <v>5310</v>
      </c>
      <c r="BX176" s="20">
        <v>5203</v>
      </c>
      <c r="BY176" s="20">
        <v>6123</v>
      </c>
      <c r="BZ176" s="20">
        <v>5054</v>
      </c>
      <c r="CA176" s="20">
        <v>8925</v>
      </c>
      <c r="CB176" s="20">
        <v>3726</v>
      </c>
      <c r="CC176" s="20">
        <v>5567</v>
      </c>
      <c r="CD176" s="20">
        <v>5187</v>
      </c>
      <c r="CE176" s="20">
        <v>5936</v>
      </c>
      <c r="CF176" s="20">
        <v>5055</v>
      </c>
      <c r="CG176" s="20">
        <v>7356</v>
      </c>
      <c r="CH176" s="21">
        <v>0</v>
      </c>
      <c r="CI176" s="21">
        <v>6</v>
      </c>
      <c r="CJ176" s="21">
        <v>6</v>
      </c>
      <c r="CK176" s="21">
        <v>5</v>
      </c>
      <c r="CL176" s="21">
        <v>2</v>
      </c>
      <c r="CM176" s="21">
        <v>0</v>
      </c>
      <c r="CN176" s="21">
        <v>2</v>
      </c>
      <c r="CO176" s="21">
        <v>7</v>
      </c>
      <c r="CP176" s="21">
        <v>14</v>
      </c>
      <c r="CQ176" s="21">
        <v>0</v>
      </c>
      <c r="CR176" s="21">
        <v>6966</v>
      </c>
      <c r="CS176" s="21">
        <v>10877</v>
      </c>
      <c r="CT176" s="21">
        <v>10390</v>
      </c>
      <c r="CU176" s="21">
        <v>12059</v>
      </c>
      <c r="CV176" s="21">
        <v>10109</v>
      </c>
      <c r="CW176" s="21">
        <v>16281</v>
      </c>
      <c r="CX176" s="21">
        <v>33855</v>
      </c>
      <c r="CY176" s="21">
        <v>32827</v>
      </c>
      <c r="CZ176" s="19">
        <v>210</v>
      </c>
      <c r="DA176" t="s">
        <v>8188</v>
      </c>
      <c r="DB176" t="s">
        <v>9</v>
      </c>
      <c r="DD176">
        <v>2.1323910195875344</v>
      </c>
      <c r="DE176">
        <v>4.1352828238074144</v>
      </c>
      <c r="DF176">
        <v>2.00289180421988</v>
      </c>
    </row>
    <row r="177" spans="1:110" x14ac:dyDescent="0.25">
      <c r="A177" t="s">
        <v>733</v>
      </c>
      <c r="B177" t="s">
        <v>3072</v>
      </c>
      <c r="C177" t="s">
        <v>363</v>
      </c>
      <c r="D177" t="s">
        <v>278</v>
      </c>
      <c r="E177" s="17">
        <v>72032</v>
      </c>
      <c r="F177" s="17">
        <v>72578</v>
      </c>
      <c r="G177" s="17">
        <v>72442</v>
      </c>
      <c r="H177" s="17">
        <v>72649</v>
      </c>
      <c r="I177" s="17">
        <v>73002</v>
      </c>
      <c r="J177" s="17">
        <v>73906</v>
      </c>
      <c r="K177" s="17">
        <v>74609</v>
      </c>
      <c r="L177" s="17">
        <v>75416</v>
      </c>
      <c r="M177" s="17">
        <v>76271</v>
      </c>
      <c r="N177" s="17">
        <v>76968</v>
      </c>
      <c r="O177" s="17">
        <v>77634</v>
      </c>
      <c r="P177" s="17">
        <v>78143</v>
      </c>
      <c r="Q177" s="17">
        <v>78968</v>
      </c>
      <c r="R177" s="17">
        <v>79842</v>
      </c>
      <c r="S177" s="17">
        <v>80849</v>
      </c>
      <c r="T177" s="17">
        <v>81547</v>
      </c>
      <c r="U177" s="18">
        <v>30</v>
      </c>
      <c r="V177" s="18">
        <v>28</v>
      </c>
      <c r="W177" s="18">
        <v>19</v>
      </c>
      <c r="X177" s="18">
        <v>31</v>
      </c>
      <c r="Y177" s="18">
        <v>47</v>
      </c>
      <c r="Z177" s="18">
        <v>77</v>
      </c>
      <c r="AA177" s="18">
        <v>103</v>
      </c>
      <c r="AB177" s="18">
        <v>100</v>
      </c>
      <c r="AC177" s="18">
        <v>88</v>
      </c>
      <c r="AD177" s="18">
        <v>100</v>
      </c>
      <c r="AE177" s="18">
        <v>91</v>
      </c>
      <c r="AF177" s="18">
        <v>70</v>
      </c>
      <c r="AG177" s="18">
        <v>40</v>
      </c>
      <c r="AH177" s="18">
        <v>37</v>
      </c>
      <c r="AI177" s="18">
        <v>27</v>
      </c>
      <c r="AJ177" s="18">
        <v>24</v>
      </c>
      <c r="AK177" s="23">
        <v>4.1648156374944474</v>
      </c>
      <c r="AL177" s="23">
        <v>3.8579183774697565</v>
      </c>
      <c r="AM177" s="23">
        <v>2.6227878854807982</v>
      </c>
      <c r="AN177" s="23">
        <v>4.2670924582582002</v>
      </c>
      <c r="AO177" s="23">
        <v>6.4381797758965504</v>
      </c>
      <c r="AP177" s="23">
        <v>10.418639893919302</v>
      </c>
      <c r="AQ177" s="23">
        <v>13.805304990014609</v>
      </c>
      <c r="AR177" s="23">
        <v>13.259785721862734</v>
      </c>
      <c r="AS177" s="23">
        <v>11.537805981303508</v>
      </c>
      <c r="AT177" s="23">
        <v>12.992412431140213</v>
      </c>
      <c r="AU177" s="23">
        <v>11.721668341190714</v>
      </c>
      <c r="AV177" s="23">
        <v>8.9579360915245125</v>
      </c>
      <c r="AW177" s="23">
        <v>5.0653429237159351</v>
      </c>
      <c r="AX177" s="23">
        <v>4.6341524510909045</v>
      </c>
      <c r="AY177" s="23">
        <v>3.3395589308463927</v>
      </c>
      <c r="AZ177" s="23">
        <v>2.9430880351208506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1</v>
      </c>
      <c r="BI177" s="20">
        <v>0</v>
      </c>
      <c r="BJ177" s="20">
        <v>2</v>
      </c>
      <c r="BK177" s="20">
        <v>4</v>
      </c>
      <c r="BL177" s="20">
        <v>2</v>
      </c>
      <c r="BM177" s="20">
        <v>2</v>
      </c>
      <c r="BN177" s="20">
        <v>5</v>
      </c>
      <c r="BO177" s="20">
        <v>0</v>
      </c>
      <c r="BP177" s="20">
        <v>0</v>
      </c>
      <c r="BQ177" s="20">
        <v>1</v>
      </c>
      <c r="BR177" s="20">
        <v>6</v>
      </c>
      <c r="BS177" s="20">
        <v>0</v>
      </c>
      <c r="BT177" s="20">
        <v>0</v>
      </c>
      <c r="BU177" s="20">
        <v>1</v>
      </c>
      <c r="BV177" s="20">
        <v>4359</v>
      </c>
      <c r="BW177" s="20">
        <v>7195</v>
      </c>
      <c r="BX177" s="20">
        <v>7054</v>
      </c>
      <c r="BY177" s="20">
        <v>7626</v>
      </c>
      <c r="BZ177" s="20">
        <v>5732</v>
      </c>
      <c r="CA177" s="20">
        <v>9794</v>
      </c>
      <c r="CB177" s="20">
        <v>4359</v>
      </c>
      <c r="CC177" s="20">
        <v>6981</v>
      </c>
      <c r="CD177" s="20">
        <v>6817</v>
      </c>
      <c r="CE177" s="20">
        <v>7685</v>
      </c>
      <c r="CF177" s="20">
        <v>5774</v>
      </c>
      <c r="CG177" s="20">
        <v>8171</v>
      </c>
      <c r="CH177" s="21">
        <v>0</v>
      </c>
      <c r="CI177" s="21">
        <v>3</v>
      </c>
      <c r="CJ177" s="21">
        <v>10</v>
      </c>
      <c r="CK177" s="21">
        <v>2</v>
      </c>
      <c r="CL177" s="21">
        <v>2</v>
      </c>
      <c r="CM177" s="21">
        <v>6</v>
      </c>
      <c r="CN177" s="21">
        <v>1</v>
      </c>
      <c r="CO177" s="21">
        <v>16</v>
      </c>
      <c r="CP177" s="21">
        <v>8</v>
      </c>
      <c r="CQ177" s="21">
        <v>0</v>
      </c>
      <c r="CR177" s="21">
        <v>8718</v>
      </c>
      <c r="CS177" s="21">
        <v>14176</v>
      </c>
      <c r="CT177" s="21">
        <v>13871</v>
      </c>
      <c r="CU177" s="21">
        <v>15311</v>
      </c>
      <c r="CV177" s="21">
        <v>11506</v>
      </c>
      <c r="CW177" s="21">
        <v>17965</v>
      </c>
      <c r="CX177" s="21">
        <v>41760</v>
      </c>
      <c r="CY177" s="21">
        <v>39787</v>
      </c>
      <c r="CZ177" s="19">
        <v>233</v>
      </c>
      <c r="DA177" t="s">
        <v>8211</v>
      </c>
      <c r="DB177" t="s">
        <v>9</v>
      </c>
      <c r="DD177">
        <v>4.0214140297081959</v>
      </c>
      <c r="DE177">
        <v>1.9157088122605364</v>
      </c>
      <c r="DF177">
        <v>-2.1057052174476594</v>
      </c>
    </row>
    <row r="178" spans="1:110" x14ac:dyDescent="0.25">
      <c r="A178" t="s">
        <v>1868</v>
      </c>
      <c r="B178" t="s">
        <v>3112</v>
      </c>
      <c r="C178" t="s">
        <v>481</v>
      </c>
      <c r="D178" t="s">
        <v>51</v>
      </c>
      <c r="E178" s="17">
        <v>70672</v>
      </c>
      <c r="F178" s="17">
        <v>71339</v>
      </c>
      <c r="G178" s="17">
        <v>71668</v>
      </c>
      <c r="H178" s="17">
        <v>72696</v>
      </c>
      <c r="I178" s="17">
        <v>73413</v>
      </c>
      <c r="J178" s="17">
        <v>74171</v>
      </c>
      <c r="K178" s="17">
        <v>74736</v>
      </c>
      <c r="L178" s="17">
        <v>75237</v>
      </c>
      <c r="M178" s="17">
        <v>75948</v>
      </c>
      <c r="N178" s="17">
        <v>76498</v>
      </c>
      <c r="O178" s="17">
        <v>77086</v>
      </c>
      <c r="P178" s="17">
        <v>77455</v>
      </c>
      <c r="Q178" s="17">
        <v>77675</v>
      </c>
      <c r="R178" s="17">
        <v>78047</v>
      </c>
      <c r="S178" s="17">
        <v>78545</v>
      </c>
      <c r="T178" s="17">
        <v>78982</v>
      </c>
      <c r="U178" s="18">
        <v>54</v>
      </c>
      <c r="V178" s="18">
        <v>59</v>
      </c>
      <c r="W178" s="18">
        <v>55</v>
      </c>
      <c r="X178" s="18">
        <v>84</v>
      </c>
      <c r="Y178" s="18">
        <v>70</v>
      </c>
      <c r="Z178" s="18">
        <v>114</v>
      </c>
      <c r="AA178" s="18">
        <v>158</v>
      </c>
      <c r="AB178" s="18">
        <v>160</v>
      </c>
      <c r="AC178" s="18">
        <v>184</v>
      </c>
      <c r="AD178" s="18">
        <v>205</v>
      </c>
      <c r="AE178" s="18">
        <v>165</v>
      </c>
      <c r="AF178" s="18">
        <v>85</v>
      </c>
      <c r="AG178" s="18">
        <v>57</v>
      </c>
      <c r="AH178" s="18">
        <v>46</v>
      </c>
      <c r="AI178" s="18">
        <v>41</v>
      </c>
      <c r="AJ178" s="18">
        <v>40</v>
      </c>
      <c r="AK178" s="23">
        <v>7.6409327597917134</v>
      </c>
      <c r="AL178" s="23">
        <v>8.2703710452907941</v>
      </c>
      <c r="AM178" s="23">
        <v>7.6742758274264666</v>
      </c>
      <c r="AN178" s="23">
        <v>11.554968636513701</v>
      </c>
      <c r="AO178" s="23">
        <v>9.5350959639300932</v>
      </c>
      <c r="AP178" s="23">
        <v>15.369888500896577</v>
      </c>
      <c r="AQ178" s="23">
        <v>21.141083279811603</v>
      </c>
      <c r="AR178" s="23">
        <v>21.266132355091248</v>
      </c>
      <c r="AS178" s="23">
        <v>24.227102754516249</v>
      </c>
      <c r="AT178" s="23">
        <v>26.798086224476457</v>
      </c>
      <c r="AU178" s="23">
        <v>21.404664919700075</v>
      </c>
      <c r="AV178" s="23">
        <v>10.974114001678394</v>
      </c>
      <c r="AW178" s="23">
        <v>7.338268426134535</v>
      </c>
      <c r="AX178" s="23">
        <v>5.893884454239112</v>
      </c>
      <c r="AY178" s="23">
        <v>5.2199376153797186</v>
      </c>
      <c r="AZ178" s="23">
        <v>5.0644450634321743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1</v>
      </c>
      <c r="BJ178" s="20">
        <v>2</v>
      </c>
      <c r="BK178" s="20">
        <v>5</v>
      </c>
      <c r="BL178" s="20">
        <v>8</v>
      </c>
      <c r="BM178" s="20">
        <v>8</v>
      </c>
      <c r="BN178" s="20">
        <v>1</v>
      </c>
      <c r="BO178" s="20">
        <v>2</v>
      </c>
      <c r="BP178" s="20">
        <v>0</v>
      </c>
      <c r="BQ178" s="20">
        <v>4</v>
      </c>
      <c r="BR178" s="20">
        <v>5</v>
      </c>
      <c r="BS178" s="20">
        <v>3</v>
      </c>
      <c r="BT178" s="20">
        <v>1</v>
      </c>
      <c r="BU178" s="20">
        <v>0</v>
      </c>
      <c r="BV178" s="20">
        <v>3831</v>
      </c>
      <c r="BW178" s="20">
        <v>5581</v>
      </c>
      <c r="BX178" s="20">
        <v>5277</v>
      </c>
      <c r="BY178" s="20">
        <v>7019</v>
      </c>
      <c r="BZ178" s="20">
        <v>6382</v>
      </c>
      <c r="CA178" s="20">
        <v>12282</v>
      </c>
      <c r="CB178" s="20">
        <v>4176</v>
      </c>
      <c r="CC178" s="20">
        <v>5953</v>
      </c>
      <c r="CD178" s="20">
        <v>5225</v>
      </c>
      <c r="CE178" s="20">
        <v>6526</v>
      </c>
      <c r="CF178" s="20">
        <v>6093</v>
      </c>
      <c r="CG178" s="20">
        <v>10637</v>
      </c>
      <c r="CH178" s="21">
        <v>1</v>
      </c>
      <c r="CI178" s="21">
        <v>6</v>
      </c>
      <c r="CJ178" s="21">
        <v>10</v>
      </c>
      <c r="CK178" s="21">
        <v>11</v>
      </c>
      <c r="CL178" s="21">
        <v>9</v>
      </c>
      <c r="CM178" s="21">
        <v>1</v>
      </c>
      <c r="CN178" s="21">
        <v>2</v>
      </c>
      <c r="CO178" s="21">
        <v>25</v>
      </c>
      <c r="CP178" s="21">
        <v>15</v>
      </c>
      <c r="CQ178" s="21">
        <v>0</v>
      </c>
      <c r="CR178" s="21">
        <v>8007</v>
      </c>
      <c r="CS178" s="21">
        <v>11534</v>
      </c>
      <c r="CT178" s="21">
        <v>10502</v>
      </c>
      <c r="CU178" s="21">
        <v>13545</v>
      </c>
      <c r="CV178" s="21">
        <v>12475</v>
      </c>
      <c r="CW178" s="21">
        <v>22919</v>
      </c>
      <c r="CX178" s="21">
        <v>40372</v>
      </c>
      <c r="CY178" s="21">
        <v>38610</v>
      </c>
      <c r="CZ178" s="19">
        <v>34</v>
      </c>
      <c r="DA178" t="s">
        <v>1357</v>
      </c>
      <c r="DB178" t="s">
        <v>8480</v>
      </c>
      <c r="DD178">
        <v>6.4750064750064746</v>
      </c>
      <c r="DE178">
        <v>3.7154463489547207</v>
      </c>
      <c r="DF178">
        <v>-2.7595601260517539</v>
      </c>
    </row>
    <row r="179" spans="1:110" x14ac:dyDescent="0.25">
      <c r="A179" t="s">
        <v>366</v>
      </c>
      <c r="B179" t="s">
        <v>3253</v>
      </c>
      <c r="C179" t="s">
        <v>3369</v>
      </c>
      <c r="D179" t="s">
        <v>355</v>
      </c>
      <c r="E179" s="17">
        <v>162370</v>
      </c>
      <c r="F179" s="17">
        <v>165313</v>
      </c>
      <c r="G179" s="17">
        <v>168707</v>
      </c>
      <c r="H179" s="17">
        <v>170782</v>
      </c>
      <c r="I179" s="17">
        <v>173241</v>
      </c>
      <c r="J179" s="17">
        <v>175542</v>
      </c>
      <c r="K179" s="17">
        <v>178125</v>
      </c>
      <c r="L179" s="17">
        <v>179752</v>
      </c>
      <c r="M179" s="17">
        <v>182032</v>
      </c>
      <c r="N179" s="17">
        <v>184588</v>
      </c>
      <c r="O179" s="17">
        <v>188889</v>
      </c>
      <c r="P179" s="17">
        <v>194025</v>
      </c>
      <c r="Q179" s="17">
        <v>197550</v>
      </c>
      <c r="R179" s="17">
        <v>200318</v>
      </c>
      <c r="S179" s="17">
        <v>204002</v>
      </c>
      <c r="T179" s="17">
        <v>208760</v>
      </c>
      <c r="U179" s="18">
        <v>58</v>
      </c>
      <c r="V179" s="18">
        <v>48</v>
      </c>
      <c r="W179" s="18">
        <v>77</v>
      </c>
      <c r="X179" s="18">
        <v>93</v>
      </c>
      <c r="Y179" s="18">
        <v>123</v>
      </c>
      <c r="Z179" s="18">
        <v>189</v>
      </c>
      <c r="AA179" s="18">
        <v>250</v>
      </c>
      <c r="AB179" s="18">
        <v>285</v>
      </c>
      <c r="AC179" s="18">
        <v>199</v>
      </c>
      <c r="AD179" s="18">
        <v>221</v>
      </c>
      <c r="AE179" s="18">
        <v>176</v>
      </c>
      <c r="AF179" s="18">
        <v>114</v>
      </c>
      <c r="AG179" s="18">
        <v>108</v>
      </c>
      <c r="AH179" s="18">
        <v>87</v>
      </c>
      <c r="AI179" s="18">
        <v>72</v>
      </c>
      <c r="AJ179" s="18">
        <v>42</v>
      </c>
      <c r="AK179" s="23">
        <v>3.5720884399827555</v>
      </c>
      <c r="AL179" s="23">
        <v>2.9035829003163696</v>
      </c>
      <c r="AM179" s="23">
        <v>4.5641259698767689</v>
      </c>
      <c r="AN179" s="23">
        <v>5.445538757011863</v>
      </c>
      <c r="AO179" s="23">
        <v>7.0999359274074845</v>
      </c>
      <c r="AP179" s="23">
        <v>10.76665413405339</v>
      </c>
      <c r="AQ179" s="23">
        <v>14.035087719298245</v>
      </c>
      <c r="AR179" s="23">
        <v>15.855178245582803</v>
      </c>
      <c r="AS179" s="23">
        <v>10.932143798892502</v>
      </c>
      <c r="AT179" s="23">
        <v>11.972609270375104</v>
      </c>
      <c r="AU179" s="23">
        <v>9.3176415778578949</v>
      </c>
      <c r="AV179" s="23">
        <v>5.8755315036722076</v>
      </c>
      <c r="AW179" s="23">
        <v>5.4669703872437356</v>
      </c>
      <c r="AX179" s="23">
        <v>4.3430944797771547</v>
      </c>
      <c r="AY179" s="23">
        <v>3.5293771629689905</v>
      </c>
      <c r="AZ179" s="23">
        <v>2.0118796704349493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0</v>
      </c>
      <c r="BJ179" s="20">
        <v>2</v>
      </c>
      <c r="BK179" s="20">
        <v>5</v>
      </c>
      <c r="BL179" s="20">
        <v>4</v>
      </c>
      <c r="BM179" s="20">
        <v>6</v>
      </c>
      <c r="BN179" s="20">
        <v>3</v>
      </c>
      <c r="BO179" s="20">
        <v>0</v>
      </c>
      <c r="BP179" s="20">
        <v>0</v>
      </c>
      <c r="BQ179" s="20">
        <v>6</v>
      </c>
      <c r="BR179" s="20">
        <v>9</v>
      </c>
      <c r="BS179" s="20">
        <v>3</v>
      </c>
      <c r="BT179" s="20">
        <v>4</v>
      </c>
      <c r="BU179" s="20">
        <v>0</v>
      </c>
      <c r="BV179" s="20">
        <v>12440</v>
      </c>
      <c r="BW179" s="20">
        <v>24996</v>
      </c>
      <c r="BX179" s="20">
        <v>21955</v>
      </c>
      <c r="BY179" s="20">
        <v>17797</v>
      </c>
      <c r="BZ179" s="20">
        <v>11701</v>
      </c>
      <c r="CA179" s="20">
        <v>15829</v>
      </c>
      <c r="CB179" s="20">
        <v>13003</v>
      </c>
      <c r="CC179" s="20">
        <v>25687</v>
      </c>
      <c r="CD179" s="20">
        <v>23536</v>
      </c>
      <c r="CE179" s="20">
        <v>17432</v>
      </c>
      <c r="CF179" s="20">
        <v>11546</v>
      </c>
      <c r="CG179" s="20">
        <v>12838</v>
      </c>
      <c r="CH179" s="21">
        <v>0</v>
      </c>
      <c r="CI179" s="21">
        <v>8</v>
      </c>
      <c r="CJ179" s="21">
        <v>14</v>
      </c>
      <c r="CK179" s="21">
        <v>7</v>
      </c>
      <c r="CL179" s="21">
        <v>10</v>
      </c>
      <c r="CM179" s="21">
        <v>3</v>
      </c>
      <c r="CN179" s="21">
        <v>0</v>
      </c>
      <c r="CO179" s="21">
        <v>20</v>
      </c>
      <c r="CP179" s="21">
        <v>22</v>
      </c>
      <c r="CQ179" s="21">
        <v>0</v>
      </c>
      <c r="CR179" s="21">
        <v>25443</v>
      </c>
      <c r="CS179" s="21">
        <v>50683</v>
      </c>
      <c r="CT179" s="21">
        <v>45491</v>
      </c>
      <c r="CU179" s="21">
        <v>35229</v>
      </c>
      <c r="CV179" s="21">
        <v>23247</v>
      </c>
      <c r="CW179" s="21">
        <v>28667</v>
      </c>
      <c r="CX179" s="21">
        <v>104718</v>
      </c>
      <c r="CY179" s="21">
        <v>104042</v>
      </c>
      <c r="CZ179" s="19">
        <v>336</v>
      </c>
      <c r="DA179" t="s">
        <v>8314</v>
      </c>
      <c r="DB179" t="s">
        <v>8481</v>
      </c>
      <c r="DD179">
        <v>1.9223006093692934</v>
      </c>
      <c r="DE179">
        <v>2.1008804599018314</v>
      </c>
      <c r="DF179">
        <v>0.178579850532538</v>
      </c>
    </row>
    <row r="180" spans="1:110" x14ac:dyDescent="0.25">
      <c r="A180" t="s">
        <v>1091</v>
      </c>
      <c r="B180" t="s">
        <v>3173</v>
      </c>
      <c r="C180" t="s">
        <v>642</v>
      </c>
      <c r="D180" t="s">
        <v>278</v>
      </c>
      <c r="E180" s="17">
        <v>102362</v>
      </c>
      <c r="F180" s="17">
        <v>103289</v>
      </c>
      <c r="G180" s="17">
        <v>103201</v>
      </c>
      <c r="H180" s="17">
        <v>102908</v>
      </c>
      <c r="I180" s="17">
        <v>103073</v>
      </c>
      <c r="J180" s="17">
        <v>103529</v>
      </c>
      <c r="K180" s="17">
        <v>104939</v>
      </c>
      <c r="L180" s="17">
        <v>105835</v>
      </c>
      <c r="M180" s="17">
        <v>105737</v>
      </c>
      <c r="N180" s="17">
        <v>106542</v>
      </c>
      <c r="O180" s="17">
        <v>108278</v>
      </c>
      <c r="P180" s="17">
        <v>109916</v>
      </c>
      <c r="Q180" s="17">
        <v>111476</v>
      </c>
      <c r="R180" s="17">
        <v>112442</v>
      </c>
      <c r="S180" s="17">
        <v>113967</v>
      </c>
      <c r="T180" s="17">
        <v>116813</v>
      </c>
      <c r="U180" s="18">
        <v>48</v>
      </c>
      <c r="V180" s="18">
        <v>49</v>
      </c>
      <c r="W180" s="18">
        <v>51</v>
      </c>
      <c r="X180" s="18">
        <v>66</v>
      </c>
      <c r="Y180" s="18">
        <v>83</v>
      </c>
      <c r="Z180" s="18">
        <v>112</v>
      </c>
      <c r="AA180" s="18">
        <v>137</v>
      </c>
      <c r="AB180" s="18">
        <v>169</v>
      </c>
      <c r="AC180" s="18">
        <v>124</v>
      </c>
      <c r="AD180" s="18">
        <v>120</v>
      </c>
      <c r="AE180" s="18">
        <v>103</v>
      </c>
      <c r="AF180" s="18">
        <v>100</v>
      </c>
      <c r="AG180" s="18">
        <v>59</v>
      </c>
      <c r="AH180" s="18">
        <v>42</v>
      </c>
      <c r="AI180" s="18">
        <v>58</v>
      </c>
      <c r="AJ180" s="18">
        <v>27</v>
      </c>
      <c r="AK180" s="23">
        <v>4.6892401477110646</v>
      </c>
      <c r="AL180" s="23">
        <v>4.7439708003756449</v>
      </c>
      <c r="AM180" s="23">
        <v>4.9418125793354717</v>
      </c>
      <c r="AN180" s="23">
        <v>6.4134955494227857</v>
      </c>
      <c r="AO180" s="23">
        <v>8.0525452834398923</v>
      </c>
      <c r="AP180" s="23">
        <v>10.818224845212452</v>
      </c>
      <c r="AQ180" s="23">
        <v>13.055203499175711</v>
      </c>
      <c r="AR180" s="23">
        <v>15.968252468465064</v>
      </c>
      <c r="AS180" s="23">
        <v>11.727209964345498</v>
      </c>
      <c r="AT180" s="23">
        <v>11.263163822717802</v>
      </c>
      <c r="AU180" s="23">
        <v>9.5125510260625425</v>
      </c>
      <c r="AV180" s="23">
        <v>9.0978565449979989</v>
      </c>
      <c r="AW180" s="23">
        <v>5.2926190390756753</v>
      </c>
      <c r="AX180" s="23">
        <v>3.7352590668967114</v>
      </c>
      <c r="AY180" s="23">
        <v>5.0891924855440616</v>
      </c>
      <c r="AZ180" s="23">
        <v>2.3113865751243439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0</v>
      </c>
      <c r="BJ180" s="20">
        <v>3</v>
      </c>
      <c r="BK180" s="20">
        <v>10</v>
      </c>
      <c r="BL180" s="20">
        <v>2</v>
      </c>
      <c r="BM180" s="20">
        <v>3</v>
      </c>
      <c r="BN180" s="20">
        <v>0</v>
      </c>
      <c r="BO180" s="20">
        <v>0</v>
      </c>
      <c r="BP180" s="20">
        <v>0</v>
      </c>
      <c r="BQ180" s="20">
        <v>0</v>
      </c>
      <c r="BR180" s="20">
        <v>4</v>
      </c>
      <c r="BS180" s="20">
        <v>3</v>
      </c>
      <c r="BT180" s="20">
        <v>2</v>
      </c>
      <c r="BU180" s="20">
        <v>0</v>
      </c>
      <c r="BV180" s="20">
        <v>8965</v>
      </c>
      <c r="BW180" s="20">
        <v>9523</v>
      </c>
      <c r="BX180" s="20">
        <v>9466</v>
      </c>
      <c r="BY180" s="20">
        <v>9954</v>
      </c>
      <c r="BZ180" s="20">
        <v>7676</v>
      </c>
      <c r="CA180" s="20">
        <v>13028</v>
      </c>
      <c r="CB180" s="20">
        <v>9619</v>
      </c>
      <c r="CC180" s="20">
        <v>10672</v>
      </c>
      <c r="CD180" s="20">
        <v>9730</v>
      </c>
      <c r="CE180" s="20">
        <v>9823</v>
      </c>
      <c r="CF180" s="20">
        <v>7566</v>
      </c>
      <c r="CG180" s="20">
        <v>10791</v>
      </c>
      <c r="CH180" s="21">
        <v>0</v>
      </c>
      <c r="CI180" s="21">
        <v>3</v>
      </c>
      <c r="CJ180" s="21">
        <v>14</v>
      </c>
      <c r="CK180" s="21">
        <v>5</v>
      </c>
      <c r="CL180" s="21">
        <v>5</v>
      </c>
      <c r="CM180" s="21">
        <v>0</v>
      </c>
      <c r="CN180" s="21">
        <v>0</v>
      </c>
      <c r="CO180" s="21">
        <v>18</v>
      </c>
      <c r="CP180" s="21">
        <v>9</v>
      </c>
      <c r="CQ180" s="21">
        <v>0</v>
      </c>
      <c r="CR180" s="21">
        <v>18584</v>
      </c>
      <c r="CS180" s="21">
        <v>20195</v>
      </c>
      <c r="CT180" s="21">
        <v>19196</v>
      </c>
      <c r="CU180" s="21">
        <v>19777</v>
      </c>
      <c r="CV180" s="21">
        <v>15242</v>
      </c>
      <c r="CW180" s="21">
        <v>23819</v>
      </c>
      <c r="CX180" s="21">
        <v>58612</v>
      </c>
      <c r="CY180" s="21">
        <v>58201</v>
      </c>
      <c r="CZ180" s="19">
        <v>315</v>
      </c>
      <c r="DA180" t="s">
        <v>8293</v>
      </c>
      <c r="DB180" t="s">
        <v>8481</v>
      </c>
      <c r="DD180">
        <v>3.0927303654576384</v>
      </c>
      <c r="DE180">
        <v>1.5355217361632429</v>
      </c>
      <c r="DF180">
        <v>-1.5572086292943954</v>
      </c>
    </row>
    <row r="181" spans="1:110" x14ac:dyDescent="0.25">
      <c r="A181" t="s">
        <v>1465</v>
      </c>
      <c r="B181" t="s">
        <v>3320</v>
      </c>
      <c r="C181" t="s">
        <v>491</v>
      </c>
      <c r="D181" t="s">
        <v>491</v>
      </c>
      <c r="E181" s="17">
        <v>91455</v>
      </c>
      <c r="F181" s="17">
        <v>91498</v>
      </c>
      <c r="G181" s="17">
        <v>92277</v>
      </c>
      <c r="H181" s="17">
        <v>93303</v>
      </c>
      <c r="I181" s="17">
        <v>94341</v>
      </c>
      <c r="J181" s="17">
        <v>94601</v>
      </c>
      <c r="K181" s="17">
        <v>95232</v>
      </c>
      <c r="L181" s="17">
        <v>95643</v>
      </c>
      <c r="M181" s="17">
        <v>96047</v>
      </c>
      <c r="N181" s="17">
        <v>96609</v>
      </c>
      <c r="O181" s="17">
        <v>97409</v>
      </c>
      <c r="P181" s="17">
        <v>97845</v>
      </c>
      <c r="Q181" s="17">
        <v>98397</v>
      </c>
      <c r="R181" s="17">
        <v>98316</v>
      </c>
      <c r="S181" s="17">
        <v>98583</v>
      </c>
      <c r="T181" s="17">
        <v>99361</v>
      </c>
      <c r="U181" s="18">
        <v>34</v>
      </c>
      <c r="V181" s="18">
        <v>43</v>
      </c>
      <c r="W181" s="18">
        <v>41</v>
      </c>
      <c r="X181" s="18">
        <v>41</v>
      </c>
      <c r="Y181" s="18">
        <v>41</v>
      </c>
      <c r="Z181" s="18">
        <v>45</v>
      </c>
      <c r="AA181" s="18">
        <v>79</v>
      </c>
      <c r="AB181" s="18">
        <v>90</v>
      </c>
      <c r="AC181" s="18">
        <v>110</v>
      </c>
      <c r="AD181" s="18">
        <v>107</v>
      </c>
      <c r="AE181" s="18">
        <v>87</v>
      </c>
      <c r="AF181" s="18">
        <v>75</v>
      </c>
      <c r="AG181" s="18">
        <v>67</v>
      </c>
      <c r="AH181" s="18">
        <v>48</v>
      </c>
      <c r="AI181" s="18">
        <v>40</v>
      </c>
      <c r="AJ181" s="18">
        <v>47</v>
      </c>
      <c r="AK181" s="23">
        <v>3.7176753594664045</v>
      </c>
      <c r="AL181" s="23">
        <v>4.6995562744540864</v>
      </c>
      <c r="AM181" s="23">
        <v>4.4431440120506736</v>
      </c>
      <c r="AN181" s="23">
        <v>4.3942852855749548</v>
      </c>
      <c r="AO181" s="23">
        <v>4.34593654932638</v>
      </c>
      <c r="AP181" s="23">
        <v>4.7568207524233355</v>
      </c>
      <c r="AQ181" s="23">
        <v>8.2955309139784941</v>
      </c>
      <c r="AR181" s="23">
        <v>9.4099934130046101</v>
      </c>
      <c r="AS181" s="23">
        <v>11.452726269430592</v>
      </c>
      <c r="AT181" s="23">
        <v>11.075572669213013</v>
      </c>
      <c r="AU181" s="23">
        <v>8.9314129084581513</v>
      </c>
      <c r="AV181" s="23">
        <v>7.6651847309520154</v>
      </c>
      <c r="AW181" s="23">
        <v>6.8091506854883788</v>
      </c>
      <c r="AX181" s="23">
        <v>4.8822165263029413</v>
      </c>
      <c r="AY181" s="23">
        <v>4.0574946998975481</v>
      </c>
      <c r="AZ181" s="23">
        <v>4.730226145066978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20">
        <v>4</v>
      </c>
      <c r="BK181" s="20">
        <v>6</v>
      </c>
      <c r="BL181" s="20">
        <v>8</v>
      </c>
      <c r="BM181" s="20">
        <v>8</v>
      </c>
      <c r="BN181" s="20">
        <v>2</v>
      </c>
      <c r="BO181" s="20">
        <v>0</v>
      </c>
      <c r="BP181" s="20">
        <v>1</v>
      </c>
      <c r="BQ181" s="20">
        <v>6</v>
      </c>
      <c r="BR181" s="20">
        <v>4</v>
      </c>
      <c r="BS181" s="20">
        <v>3</v>
      </c>
      <c r="BT181" s="20">
        <v>3</v>
      </c>
      <c r="BU181" s="20">
        <v>2</v>
      </c>
      <c r="BV181" s="20">
        <v>7072</v>
      </c>
      <c r="BW181" s="20">
        <v>6362</v>
      </c>
      <c r="BX181" s="20">
        <v>6413</v>
      </c>
      <c r="BY181" s="20">
        <v>8230</v>
      </c>
      <c r="BZ181" s="20">
        <v>7612</v>
      </c>
      <c r="CA181" s="20">
        <v>14873</v>
      </c>
      <c r="CB181" s="20">
        <v>7385</v>
      </c>
      <c r="CC181" s="20">
        <v>6986</v>
      </c>
      <c r="CD181" s="20">
        <v>6422</v>
      </c>
      <c r="CE181" s="20">
        <v>7942</v>
      </c>
      <c r="CF181" s="20">
        <v>7439</v>
      </c>
      <c r="CG181" s="20">
        <v>12625</v>
      </c>
      <c r="CH181" s="21">
        <v>1</v>
      </c>
      <c r="CI181" s="21">
        <v>10</v>
      </c>
      <c r="CJ181" s="21">
        <v>10</v>
      </c>
      <c r="CK181" s="21">
        <v>11</v>
      </c>
      <c r="CL181" s="21">
        <v>11</v>
      </c>
      <c r="CM181" s="21">
        <v>4</v>
      </c>
      <c r="CN181" s="21">
        <v>0</v>
      </c>
      <c r="CO181" s="21">
        <v>28</v>
      </c>
      <c r="CP181" s="21">
        <v>19</v>
      </c>
      <c r="CQ181" s="21">
        <v>0</v>
      </c>
      <c r="CR181" s="21">
        <v>14457</v>
      </c>
      <c r="CS181" s="21">
        <v>13348</v>
      </c>
      <c r="CT181" s="21">
        <v>12835</v>
      </c>
      <c r="CU181" s="21">
        <v>16172</v>
      </c>
      <c r="CV181" s="21">
        <v>15051</v>
      </c>
      <c r="CW181" s="21">
        <v>27498</v>
      </c>
      <c r="CX181" s="21">
        <v>50562</v>
      </c>
      <c r="CY181" s="21">
        <v>48799</v>
      </c>
      <c r="CZ181" s="19">
        <v>46</v>
      </c>
      <c r="DA181" t="s">
        <v>8034</v>
      </c>
      <c r="DB181" t="s">
        <v>8480</v>
      </c>
      <c r="DD181">
        <v>5.7378224963626305</v>
      </c>
      <c r="DE181">
        <v>3.7577627467267911</v>
      </c>
      <c r="DF181">
        <v>-1.9800597496358394</v>
      </c>
    </row>
    <row r="182" spans="1:110" x14ac:dyDescent="0.25">
      <c r="A182" t="s">
        <v>910</v>
      </c>
      <c r="B182" t="s">
        <v>3254</v>
      </c>
      <c r="C182" t="s">
        <v>3368</v>
      </c>
      <c r="D182" t="s">
        <v>355</v>
      </c>
      <c r="E182" s="17">
        <v>150635</v>
      </c>
      <c r="F182" s="17">
        <v>154552</v>
      </c>
      <c r="G182" s="17">
        <v>156972</v>
      </c>
      <c r="H182" s="17">
        <v>157873</v>
      </c>
      <c r="I182" s="17">
        <v>158866</v>
      </c>
      <c r="J182" s="17">
        <v>161655</v>
      </c>
      <c r="K182" s="17">
        <v>165441</v>
      </c>
      <c r="L182" s="17">
        <v>169535</v>
      </c>
      <c r="M182" s="17">
        <v>176035</v>
      </c>
      <c r="N182" s="17">
        <v>181268</v>
      </c>
      <c r="O182" s="17">
        <v>185735</v>
      </c>
      <c r="P182" s="17">
        <v>190714</v>
      </c>
      <c r="Q182" s="17">
        <v>194319</v>
      </c>
      <c r="R182" s="17">
        <v>198401</v>
      </c>
      <c r="S182" s="17">
        <v>203167</v>
      </c>
      <c r="T182" s="17">
        <v>207776</v>
      </c>
      <c r="U182" s="18">
        <v>32</v>
      </c>
      <c r="V182" s="18">
        <v>47</v>
      </c>
      <c r="W182" s="18">
        <v>58</v>
      </c>
      <c r="X182" s="18">
        <v>76</v>
      </c>
      <c r="Y182" s="18">
        <v>132</v>
      </c>
      <c r="Z182" s="18">
        <v>194</v>
      </c>
      <c r="AA182" s="18">
        <v>265</v>
      </c>
      <c r="AB182" s="18">
        <v>228</v>
      </c>
      <c r="AC182" s="18">
        <v>250</v>
      </c>
      <c r="AD182" s="18">
        <v>192</v>
      </c>
      <c r="AE182" s="18">
        <v>177</v>
      </c>
      <c r="AF182" s="18">
        <v>136</v>
      </c>
      <c r="AG182" s="18">
        <v>87</v>
      </c>
      <c r="AH182" s="18">
        <v>87</v>
      </c>
      <c r="AI182" s="18">
        <v>60</v>
      </c>
      <c r="AJ182" s="18">
        <v>57</v>
      </c>
      <c r="AK182" s="23">
        <v>2.1243402927606465</v>
      </c>
      <c r="AL182" s="23">
        <v>3.0410476732750142</v>
      </c>
      <c r="AM182" s="23">
        <v>3.6949264837041</v>
      </c>
      <c r="AN182" s="23">
        <v>4.8139960601242775</v>
      </c>
      <c r="AO182" s="23">
        <v>8.3088892525776448</v>
      </c>
      <c r="AP182" s="23">
        <v>12.000866041879313</v>
      </c>
      <c r="AQ182" s="23">
        <v>16.017794863425632</v>
      </c>
      <c r="AR182" s="23">
        <v>13.448550446810392</v>
      </c>
      <c r="AS182" s="23">
        <v>14.201721248615332</v>
      </c>
      <c r="AT182" s="23">
        <v>10.592051547984202</v>
      </c>
      <c r="AU182" s="23">
        <v>9.5297063019893944</v>
      </c>
      <c r="AV182" s="23">
        <v>7.1310968256132217</v>
      </c>
      <c r="AW182" s="23">
        <v>4.4771741311966409</v>
      </c>
      <c r="AX182" s="23">
        <v>4.3850585430516986</v>
      </c>
      <c r="AY182" s="23">
        <v>2.9532355156103107</v>
      </c>
      <c r="AZ182" s="23">
        <v>2.7433389804404742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2</v>
      </c>
      <c r="BI182" s="20">
        <v>0</v>
      </c>
      <c r="BJ182" s="20">
        <v>3</v>
      </c>
      <c r="BK182" s="20">
        <v>14</v>
      </c>
      <c r="BL182" s="20">
        <v>17</v>
      </c>
      <c r="BM182" s="20">
        <v>5</v>
      </c>
      <c r="BN182" s="20">
        <v>1</v>
      </c>
      <c r="BO182" s="20">
        <v>0</v>
      </c>
      <c r="BP182" s="20">
        <v>0</v>
      </c>
      <c r="BQ182" s="20">
        <v>3</v>
      </c>
      <c r="BR182" s="20">
        <v>5</v>
      </c>
      <c r="BS182" s="20">
        <v>5</v>
      </c>
      <c r="BT182" s="20">
        <v>2</v>
      </c>
      <c r="BU182" s="20">
        <v>0</v>
      </c>
      <c r="BV182" s="20">
        <v>11733</v>
      </c>
      <c r="BW182" s="20">
        <v>36422</v>
      </c>
      <c r="BX182" s="20">
        <v>21731</v>
      </c>
      <c r="BY182" s="20">
        <v>15326</v>
      </c>
      <c r="BZ182" s="20">
        <v>9453</v>
      </c>
      <c r="CA182" s="20">
        <v>10546</v>
      </c>
      <c r="CB182" s="20">
        <v>10491</v>
      </c>
      <c r="CC182" s="20">
        <v>35924</v>
      </c>
      <c r="CD182" s="20">
        <v>23596</v>
      </c>
      <c r="CE182" s="20">
        <v>14667</v>
      </c>
      <c r="CF182" s="20">
        <v>9101</v>
      </c>
      <c r="CG182" s="20">
        <v>8786</v>
      </c>
      <c r="CH182" s="21">
        <v>0</v>
      </c>
      <c r="CI182" s="21">
        <v>6</v>
      </c>
      <c r="CJ182" s="21">
        <v>19</v>
      </c>
      <c r="CK182" s="21">
        <v>22</v>
      </c>
      <c r="CL182" s="21">
        <v>7</v>
      </c>
      <c r="CM182" s="21">
        <v>1</v>
      </c>
      <c r="CN182" s="21">
        <v>2</v>
      </c>
      <c r="CO182" s="21">
        <v>42</v>
      </c>
      <c r="CP182" s="21">
        <v>15</v>
      </c>
      <c r="CQ182" s="21">
        <v>0</v>
      </c>
      <c r="CR182" s="21">
        <v>22224</v>
      </c>
      <c r="CS182" s="21">
        <v>72346</v>
      </c>
      <c r="CT182" s="21">
        <v>45327</v>
      </c>
      <c r="CU182" s="21">
        <v>29993</v>
      </c>
      <c r="CV182" s="21">
        <v>18554</v>
      </c>
      <c r="CW182" s="21">
        <v>19332</v>
      </c>
      <c r="CX182" s="21">
        <v>105211</v>
      </c>
      <c r="CY182" s="21">
        <v>102565</v>
      </c>
      <c r="CZ182" s="19">
        <v>260</v>
      </c>
      <c r="DA182" t="s">
        <v>8238</v>
      </c>
      <c r="DB182" t="s">
        <v>9</v>
      </c>
      <c r="DD182">
        <v>4.0949641690635206</v>
      </c>
      <c r="DE182">
        <v>1.425706437539801</v>
      </c>
      <c r="DF182">
        <v>-2.6692577315237198</v>
      </c>
    </row>
    <row r="183" spans="1:110" x14ac:dyDescent="0.25">
      <c r="A183" t="s">
        <v>1345</v>
      </c>
      <c r="B183" t="s">
        <v>2928</v>
      </c>
      <c r="C183" t="s">
        <v>58</v>
      </c>
      <c r="D183" t="s">
        <v>199</v>
      </c>
      <c r="E183" s="17">
        <v>89397</v>
      </c>
      <c r="F183" s="17">
        <v>89316</v>
      </c>
      <c r="G183" s="17">
        <v>89795</v>
      </c>
      <c r="H183" s="17">
        <v>90527</v>
      </c>
      <c r="I183" s="17">
        <v>91430</v>
      </c>
      <c r="J183" s="17">
        <v>92090</v>
      </c>
      <c r="K183" s="17">
        <v>93020</v>
      </c>
      <c r="L183" s="17">
        <v>93810</v>
      </c>
      <c r="M183" s="17">
        <v>94636</v>
      </c>
      <c r="N183" s="17">
        <v>95523</v>
      </c>
      <c r="O183" s="17">
        <v>96612</v>
      </c>
      <c r="P183" s="17">
        <v>97536</v>
      </c>
      <c r="Q183" s="17">
        <v>97677</v>
      </c>
      <c r="R183" s="17">
        <v>97818</v>
      </c>
      <c r="S183" s="17">
        <v>98125</v>
      </c>
      <c r="T183" s="17">
        <v>98254</v>
      </c>
      <c r="U183" s="18">
        <v>29</v>
      </c>
      <c r="V183" s="18">
        <v>46</v>
      </c>
      <c r="W183" s="18">
        <v>41</v>
      </c>
      <c r="X183" s="18">
        <v>49</v>
      </c>
      <c r="Y183" s="18">
        <v>72</v>
      </c>
      <c r="Z183" s="18">
        <v>90</v>
      </c>
      <c r="AA183" s="18">
        <v>194</v>
      </c>
      <c r="AB183" s="18">
        <v>169</v>
      </c>
      <c r="AC183" s="18">
        <v>154</v>
      </c>
      <c r="AD183" s="18">
        <v>195</v>
      </c>
      <c r="AE183" s="18">
        <v>139</v>
      </c>
      <c r="AF183" s="18">
        <v>99</v>
      </c>
      <c r="AG183" s="18">
        <v>72</v>
      </c>
      <c r="AH183" s="18">
        <v>70</v>
      </c>
      <c r="AI183" s="18">
        <v>52</v>
      </c>
      <c r="AJ183" s="18">
        <v>39</v>
      </c>
      <c r="AK183" s="23">
        <v>3.2439567323288254</v>
      </c>
      <c r="AL183" s="23">
        <v>5.1502530341708095</v>
      </c>
      <c r="AM183" s="23">
        <v>4.5659557881841977</v>
      </c>
      <c r="AN183" s="23">
        <v>5.4127497873562582</v>
      </c>
      <c r="AO183" s="23">
        <v>7.8748769550475775</v>
      </c>
      <c r="AP183" s="23">
        <v>9.7730481051145617</v>
      </c>
      <c r="AQ183" s="23">
        <v>20.85572995054827</v>
      </c>
      <c r="AR183" s="23">
        <v>18.015136979000108</v>
      </c>
      <c r="AS183" s="23">
        <v>16.272877129210869</v>
      </c>
      <c r="AT183" s="23">
        <v>20.413931723249895</v>
      </c>
      <c r="AU183" s="23">
        <v>14.387446693992464</v>
      </c>
      <c r="AV183" s="23">
        <v>10.15009842519685</v>
      </c>
      <c r="AW183" s="23">
        <v>7.3712337602506226</v>
      </c>
      <c r="AX183" s="23">
        <v>7.1561471303850004</v>
      </c>
      <c r="AY183" s="23">
        <v>5.2993630573248405</v>
      </c>
      <c r="AZ183" s="23">
        <v>3.9693040486901299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 s="20">
        <v>3</v>
      </c>
      <c r="BK183" s="20">
        <v>6</v>
      </c>
      <c r="BL183" s="20">
        <v>6</v>
      </c>
      <c r="BM183" s="20">
        <v>1</v>
      </c>
      <c r="BN183" s="20">
        <v>2</v>
      </c>
      <c r="BO183" s="20">
        <v>0</v>
      </c>
      <c r="BP183" s="20">
        <v>0</v>
      </c>
      <c r="BQ183" s="20">
        <v>8</v>
      </c>
      <c r="BR183" s="20">
        <v>2</v>
      </c>
      <c r="BS183" s="20">
        <v>10</v>
      </c>
      <c r="BT183" s="20">
        <v>1</v>
      </c>
      <c r="BU183" s="20">
        <v>0</v>
      </c>
      <c r="BV183" s="20">
        <v>5134</v>
      </c>
      <c r="BW183" s="20">
        <v>8285</v>
      </c>
      <c r="BX183" s="20">
        <v>8309</v>
      </c>
      <c r="BY183" s="20">
        <v>9145</v>
      </c>
      <c r="BZ183" s="20">
        <v>8425</v>
      </c>
      <c r="CA183" s="20">
        <v>11609</v>
      </c>
      <c r="CB183" s="20">
        <v>5192</v>
      </c>
      <c r="CC183" s="20">
        <v>7826</v>
      </c>
      <c r="CD183" s="20">
        <v>7709</v>
      </c>
      <c r="CE183" s="20">
        <v>8838</v>
      </c>
      <c r="CF183" s="20">
        <v>7852</v>
      </c>
      <c r="CG183" s="20">
        <v>9930</v>
      </c>
      <c r="CH183" s="21">
        <v>0</v>
      </c>
      <c r="CI183" s="21">
        <v>11</v>
      </c>
      <c r="CJ183" s="21">
        <v>8</v>
      </c>
      <c r="CK183" s="21">
        <v>16</v>
      </c>
      <c r="CL183" s="21">
        <v>2</v>
      </c>
      <c r="CM183" s="21">
        <v>2</v>
      </c>
      <c r="CN183" s="21">
        <v>0</v>
      </c>
      <c r="CO183" s="21">
        <v>18</v>
      </c>
      <c r="CP183" s="21">
        <v>21</v>
      </c>
      <c r="CQ183" s="21">
        <v>0</v>
      </c>
      <c r="CR183" s="21">
        <v>10326</v>
      </c>
      <c r="CS183" s="21">
        <v>16111</v>
      </c>
      <c r="CT183" s="21">
        <v>16018</v>
      </c>
      <c r="CU183" s="21">
        <v>17983</v>
      </c>
      <c r="CV183" s="21">
        <v>16277</v>
      </c>
      <c r="CW183" s="21">
        <v>21539</v>
      </c>
      <c r="CX183" s="21">
        <v>50907</v>
      </c>
      <c r="CY183" s="21">
        <v>47347</v>
      </c>
      <c r="CZ183" s="19">
        <v>108</v>
      </c>
      <c r="DA183" t="s">
        <v>8086</v>
      </c>
      <c r="DB183" t="s">
        <v>9</v>
      </c>
      <c r="DD183">
        <v>3.8017192219147993</v>
      </c>
      <c r="DE183">
        <v>4.1251694266014498</v>
      </c>
      <c r="DF183">
        <v>0.32345020468665053</v>
      </c>
    </row>
    <row r="184" spans="1:110" x14ac:dyDescent="0.25">
      <c r="A184" t="s">
        <v>812</v>
      </c>
      <c r="B184" t="s">
        <v>3127</v>
      </c>
      <c r="C184" t="s">
        <v>209</v>
      </c>
      <c r="D184" t="s">
        <v>211</v>
      </c>
      <c r="E184" s="17">
        <v>65681</v>
      </c>
      <c r="F184" s="17">
        <v>66033</v>
      </c>
      <c r="G184" s="17">
        <v>66651</v>
      </c>
      <c r="H184" s="17">
        <v>67086</v>
      </c>
      <c r="I184" s="17">
        <v>67331</v>
      </c>
      <c r="J184" s="17">
        <v>67800</v>
      </c>
      <c r="K184" s="17">
        <v>68821</v>
      </c>
      <c r="L184" s="17">
        <v>69566</v>
      </c>
      <c r="M184" s="17">
        <v>70503</v>
      </c>
      <c r="N184" s="17">
        <v>71073</v>
      </c>
      <c r="O184" s="17">
        <v>71656</v>
      </c>
      <c r="P184" s="17">
        <v>72375</v>
      </c>
      <c r="Q184" s="17">
        <v>72536</v>
      </c>
      <c r="R184" s="17">
        <v>72821</v>
      </c>
      <c r="S184" s="17">
        <v>72827</v>
      </c>
      <c r="T184" s="17">
        <v>73223</v>
      </c>
      <c r="U184" s="18">
        <v>24</v>
      </c>
      <c r="V184" s="18">
        <v>35</v>
      </c>
      <c r="W184" s="18">
        <v>48</v>
      </c>
      <c r="X184" s="18">
        <v>46</v>
      </c>
      <c r="Y184" s="18">
        <v>51</v>
      </c>
      <c r="Z184" s="18">
        <v>74</v>
      </c>
      <c r="AA184" s="18">
        <v>102</v>
      </c>
      <c r="AB184" s="18">
        <v>85</v>
      </c>
      <c r="AC184" s="18">
        <v>100</v>
      </c>
      <c r="AD184" s="18">
        <v>101</v>
      </c>
      <c r="AE184" s="18">
        <v>86</v>
      </c>
      <c r="AF184" s="18">
        <v>73</v>
      </c>
      <c r="AG184" s="18">
        <v>54</v>
      </c>
      <c r="AH184" s="18">
        <v>40</v>
      </c>
      <c r="AI184" s="18">
        <v>35</v>
      </c>
      <c r="AJ184" s="18">
        <v>31</v>
      </c>
      <c r="AK184" s="23">
        <v>3.6540247560177219</v>
      </c>
      <c r="AL184" s="23">
        <v>5.3003801129738157</v>
      </c>
      <c r="AM184" s="23">
        <v>7.2016923977134626</v>
      </c>
      <c r="AN184" s="23">
        <v>6.8568702859016781</v>
      </c>
      <c r="AO184" s="23">
        <v>7.5745199091057609</v>
      </c>
      <c r="AP184" s="23">
        <v>10.914454277286135</v>
      </c>
      <c r="AQ184" s="23">
        <v>14.821057526045829</v>
      </c>
      <c r="AR184" s="23">
        <v>12.218612540608918</v>
      </c>
      <c r="AS184" s="23">
        <v>14.183793597435569</v>
      </c>
      <c r="AT184" s="23">
        <v>14.210741069041688</v>
      </c>
      <c r="AU184" s="23">
        <v>12.001786312381379</v>
      </c>
      <c r="AV184" s="23">
        <v>10.08635578583765</v>
      </c>
      <c r="AW184" s="23">
        <v>7.4445792434101685</v>
      </c>
      <c r="AX184" s="23">
        <v>5.4929209980637452</v>
      </c>
      <c r="AY184" s="23">
        <v>4.8059098960550344</v>
      </c>
      <c r="AZ184" s="23">
        <v>4.233642434754108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2</v>
      </c>
      <c r="BI184" s="20">
        <v>0</v>
      </c>
      <c r="BJ184" s="20">
        <v>5</v>
      </c>
      <c r="BK184" s="20">
        <v>6</v>
      </c>
      <c r="BL184" s="20">
        <v>6</v>
      </c>
      <c r="BM184" s="20">
        <v>2</v>
      </c>
      <c r="BN184" s="20">
        <v>2</v>
      </c>
      <c r="BO184" s="20">
        <v>0</v>
      </c>
      <c r="BP184" s="20">
        <v>0</v>
      </c>
      <c r="BQ184" s="20">
        <v>1</v>
      </c>
      <c r="BR184" s="20">
        <v>2</v>
      </c>
      <c r="BS184" s="20">
        <v>2</v>
      </c>
      <c r="BT184" s="20">
        <v>3</v>
      </c>
      <c r="BU184" s="20">
        <v>0</v>
      </c>
      <c r="BV184" s="20">
        <v>2733</v>
      </c>
      <c r="BW184" s="20">
        <v>4075</v>
      </c>
      <c r="BX184" s="20">
        <v>4988</v>
      </c>
      <c r="BY184" s="20">
        <v>7382</v>
      </c>
      <c r="BZ184" s="20">
        <v>6394</v>
      </c>
      <c r="CA184" s="20">
        <v>11990</v>
      </c>
      <c r="CB184" s="20">
        <v>2976</v>
      </c>
      <c r="CC184" s="20">
        <v>4684</v>
      </c>
      <c r="CD184" s="20">
        <v>4619</v>
      </c>
      <c r="CE184" s="20">
        <v>7016</v>
      </c>
      <c r="CF184" s="20">
        <v>6210</v>
      </c>
      <c r="CG184" s="20">
        <v>10156</v>
      </c>
      <c r="CH184" s="21">
        <v>0</v>
      </c>
      <c r="CI184" s="21">
        <v>6</v>
      </c>
      <c r="CJ184" s="21">
        <v>8</v>
      </c>
      <c r="CK184" s="21">
        <v>8</v>
      </c>
      <c r="CL184" s="21">
        <v>5</v>
      </c>
      <c r="CM184" s="21">
        <v>2</v>
      </c>
      <c r="CN184" s="21">
        <v>2</v>
      </c>
      <c r="CO184" s="21">
        <v>23</v>
      </c>
      <c r="CP184" s="21">
        <v>8</v>
      </c>
      <c r="CQ184" s="21">
        <v>0</v>
      </c>
      <c r="CR184" s="21">
        <v>5709</v>
      </c>
      <c r="CS184" s="21">
        <v>8759</v>
      </c>
      <c r="CT184" s="21">
        <v>9607</v>
      </c>
      <c r="CU184" s="21">
        <v>14398</v>
      </c>
      <c r="CV184" s="21">
        <v>12604</v>
      </c>
      <c r="CW184" s="21">
        <v>22146</v>
      </c>
      <c r="CX184" s="21">
        <v>37562</v>
      </c>
      <c r="CY184" s="21">
        <v>35661</v>
      </c>
      <c r="CZ184" s="19">
        <v>78</v>
      </c>
      <c r="DA184" t="s">
        <v>8057</v>
      </c>
      <c r="DB184" t="s">
        <v>8480</v>
      </c>
      <c r="DD184">
        <v>6.4496228372732114</v>
      </c>
      <c r="DE184">
        <v>2.1298120440871093</v>
      </c>
      <c r="DF184">
        <v>-4.3198107931861021</v>
      </c>
    </row>
    <row r="185" spans="1:110" x14ac:dyDescent="0.25">
      <c r="A185" t="s">
        <v>1902</v>
      </c>
      <c r="B185" t="s">
        <v>3255</v>
      </c>
      <c r="C185" t="s">
        <v>3368</v>
      </c>
      <c r="D185" t="s">
        <v>355</v>
      </c>
      <c r="E185" s="17">
        <v>134623</v>
      </c>
      <c r="F185" s="17">
        <v>139057</v>
      </c>
      <c r="G185" s="17">
        <v>141066</v>
      </c>
      <c r="H185" s="17">
        <v>140147</v>
      </c>
      <c r="I185" s="17">
        <v>140788</v>
      </c>
      <c r="J185" s="17">
        <v>141993</v>
      </c>
      <c r="K185" s="17">
        <v>143586</v>
      </c>
      <c r="L185" s="17">
        <v>145160</v>
      </c>
      <c r="M185" s="17">
        <v>145464</v>
      </c>
      <c r="N185" s="17">
        <v>148142</v>
      </c>
      <c r="O185" s="17">
        <v>148585</v>
      </c>
      <c r="P185" s="17">
        <v>149882</v>
      </c>
      <c r="Q185" s="17">
        <v>146980</v>
      </c>
      <c r="R185" s="17">
        <v>145357</v>
      </c>
      <c r="S185" s="17">
        <v>144588</v>
      </c>
      <c r="T185" s="17">
        <v>145162</v>
      </c>
      <c r="U185" s="18">
        <v>31</v>
      </c>
      <c r="V185" s="18">
        <v>32</v>
      </c>
      <c r="W185" s="18">
        <v>48</v>
      </c>
      <c r="X185" s="18">
        <v>44</v>
      </c>
      <c r="Y185" s="18">
        <v>95</v>
      </c>
      <c r="Z185" s="18">
        <v>125</v>
      </c>
      <c r="AA185" s="18">
        <v>141</v>
      </c>
      <c r="AB185" s="18">
        <v>150</v>
      </c>
      <c r="AC185" s="18">
        <v>162</v>
      </c>
      <c r="AD185" s="18">
        <v>162</v>
      </c>
      <c r="AE185" s="18">
        <v>121</v>
      </c>
      <c r="AF185" s="18">
        <v>79</v>
      </c>
      <c r="AG185" s="18">
        <v>61</v>
      </c>
      <c r="AH185" s="18">
        <v>65</v>
      </c>
      <c r="AI185" s="18">
        <v>63</v>
      </c>
      <c r="AJ185" s="18">
        <v>46</v>
      </c>
      <c r="AK185" s="23">
        <v>2.3027268743082536</v>
      </c>
      <c r="AL185" s="23">
        <v>2.3012146098362543</v>
      </c>
      <c r="AM185" s="23">
        <v>3.4026625834715665</v>
      </c>
      <c r="AN185" s="23">
        <v>3.1395606042227091</v>
      </c>
      <c r="AO185" s="23">
        <v>6.7477341818905012</v>
      </c>
      <c r="AP185" s="23">
        <v>8.8032508644792351</v>
      </c>
      <c r="AQ185" s="23">
        <v>9.8198988759349799</v>
      </c>
      <c r="AR185" s="23">
        <v>10.333425186001655</v>
      </c>
      <c r="AS185" s="23">
        <v>11.136776109552878</v>
      </c>
      <c r="AT185" s="23">
        <v>10.935453821333587</v>
      </c>
      <c r="AU185" s="23">
        <v>8.1434868930241944</v>
      </c>
      <c r="AV185" s="23">
        <v>5.270813039591145</v>
      </c>
      <c r="AW185" s="23">
        <v>4.1502245203429036</v>
      </c>
      <c r="AX185" s="23">
        <v>4.4717488665836527</v>
      </c>
      <c r="AY185" s="23">
        <v>4.3572080670595073</v>
      </c>
      <c r="AZ185" s="23">
        <v>3.1688733966189497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1</v>
      </c>
      <c r="BI185" s="20">
        <v>1</v>
      </c>
      <c r="BJ185" s="20">
        <v>7</v>
      </c>
      <c r="BK185" s="20">
        <v>9</v>
      </c>
      <c r="BL185" s="20">
        <v>9</v>
      </c>
      <c r="BM185" s="20">
        <v>6</v>
      </c>
      <c r="BN185" s="20">
        <v>1</v>
      </c>
      <c r="BO185" s="20">
        <v>0</v>
      </c>
      <c r="BP185" s="20">
        <v>0</v>
      </c>
      <c r="BQ185" s="20">
        <v>3</v>
      </c>
      <c r="BR185" s="20">
        <v>2</v>
      </c>
      <c r="BS185" s="20">
        <v>4</v>
      </c>
      <c r="BT185" s="20">
        <v>3</v>
      </c>
      <c r="BU185" s="20">
        <v>0</v>
      </c>
      <c r="BV185" s="20">
        <v>8174</v>
      </c>
      <c r="BW185" s="20">
        <v>21203</v>
      </c>
      <c r="BX185" s="20">
        <v>14869</v>
      </c>
      <c r="BY185" s="20">
        <v>11688</v>
      </c>
      <c r="BZ185" s="20">
        <v>7930</v>
      </c>
      <c r="CA185" s="20">
        <v>10458</v>
      </c>
      <c r="CB185" s="20">
        <v>8213</v>
      </c>
      <c r="CC185" s="20">
        <v>20910</v>
      </c>
      <c r="CD185" s="20">
        <v>15860</v>
      </c>
      <c r="CE185" s="20">
        <v>11183</v>
      </c>
      <c r="CF185" s="20">
        <v>6667</v>
      </c>
      <c r="CG185" s="20">
        <v>8007</v>
      </c>
      <c r="CH185" s="21">
        <v>1</v>
      </c>
      <c r="CI185" s="21">
        <v>10</v>
      </c>
      <c r="CJ185" s="21">
        <v>11</v>
      </c>
      <c r="CK185" s="21">
        <v>13</v>
      </c>
      <c r="CL185" s="21">
        <v>9</v>
      </c>
      <c r="CM185" s="21">
        <v>1</v>
      </c>
      <c r="CN185" s="21">
        <v>1</v>
      </c>
      <c r="CO185" s="21">
        <v>34</v>
      </c>
      <c r="CP185" s="21">
        <v>12</v>
      </c>
      <c r="CQ185" s="21">
        <v>0</v>
      </c>
      <c r="CR185" s="21">
        <v>16387</v>
      </c>
      <c r="CS185" s="21">
        <v>42113</v>
      </c>
      <c r="CT185" s="21">
        <v>30729</v>
      </c>
      <c r="CU185" s="21">
        <v>22871</v>
      </c>
      <c r="CV185" s="21">
        <v>14597</v>
      </c>
      <c r="CW185" s="21">
        <v>18465</v>
      </c>
      <c r="CX185" s="21">
        <v>74322</v>
      </c>
      <c r="CY185" s="21">
        <v>70840</v>
      </c>
      <c r="CZ185" s="19">
        <v>207</v>
      </c>
      <c r="DA185" t="s">
        <v>8185</v>
      </c>
      <c r="DB185" t="s">
        <v>9</v>
      </c>
      <c r="DD185">
        <v>4.7995482778091478</v>
      </c>
      <c r="DE185">
        <v>1.6145959473641722</v>
      </c>
      <c r="DF185">
        <v>-3.1849523304449754</v>
      </c>
    </row>
    <row r="186" spans="1:110" x14ac:dyDescent="0.25">
      <c r="A186" t="s">
        <v>1425</v>
      </c>
      <c r="B186" t="s">
        <v>3096</v>
      </c>
      <c r="C186" t="s">
        <v>148</v>
      </c>
      <c r="D186" t="s">
        <v>150</v>
      </c>
      <c r="E186" s="17">
        <v>58389</v>
      </c>
      <c r="F186" s="17">
        <v>59534</v>
      </c>
      <c r="G186" s="17">
        <v>60515</v>
      </c>
      <c r="H186" s="17">
        <v>61049</v>
      </c>
      <c r="I186" s="17">
        <v>61488</v>
      </c>
      <c r="J186" s="17">
        <v>62033</v>
      </c>
      <c r="K186" s="17">
        <v>62907</v>
      </c>
      <c r="L186" s="17">
        <v>63834</v>
      </c>
      <c r="M186" s="17">
        <v>64641</v>
      </c>
      <c r="N186" s="17">
        <v>65497</v>
      </c>
      <c r="O186" s="17">
        <v>66200</v>
      </c>
      <c r="P186" s="17">
        <v>67039</v>
      </c>
      <c r="Q186" s="17">
        <v>67718</v>
      </c>
      <c r="R186" s="17">
        <v>68817</v>
      </c>
      <c r="S186" s="17">
        <v>69407</v>
      </c>
      <c r="T186" s="17">
        <v>70486</v>
      </c>
      <c r="U186" s="18">
        <v>27</v>
      </c>
      <c r="V186" s="18">
        <v>26</v>
      </c>
      <c r="W186" s="18">
        <v>31</v>
      </c>
      <c r="X186" s="18">
        <v>17</v>
      </c>
      <c r="Y186" s="18">
        <v>32</v>
      </c>
      <c r="Z186" s="18">
        <v>35</v>
      </c>
      <c r="AA186" s="18">
        <v>72</v>
      </c>
      <c r="AB186" s="18">
        <v>74</v>
      </c>
      <c r="AC186" s="18">
        <v>73</v>
      </c>
      <c r="AD186" s="18">
        <v>125</v>
      </c>
      <c r="AE186" s="18">
        <v>80</v>
      </c>
      <c r="AF186" s="18">
        <v>58</v>
      </c>
      <c r="AG186" s="18">
        <v>27</v>
      </c>
      <c r="AH186" s="18">
        <v>35</v>
      </c>
      <c r="AI186" s="18">
        <v>42</v>
      </c>
      <c r="AJ186" s="18">
        <v>21</v>
      </c>
      <c r="AK186" s="23">
        <v>4.6241586600215792</v>
      </c>
      <c r="AL186" s="23">
        <v>4.3672523264017196</v>
      </c>
      <c r="AM186" s="23">
        <v>5.1226968520201597</v>
      </c>
      <c r="AN186" s="23">
        <v>2.7846483971891431</v>
      </c>
      <c r="AO186" s="23">
        <v>5.2042674993494664</v>
      </c>
      <c r="AP186" s="23">
        <v>5.6421582061160995</v>
      </c>
      <c r="AQ186" s="23">
        <v>11.445467118126759</v>
      </c>
      <c r="AR186" s="23">
        <v>11.592568223830559</v>
      </c>
      <c r="AS186" s="23">
        <v>11.29314212342012</v>
      </c>
      <c r="AT186" s="23">
        <v>19.084843580622014</v>
      </c>
      <c r="AU186" s="23">
        <v>12.084592145015106</v>
      </c>
      <c r="AV186" s="23">
        <v>8.651680365160578</v>
      </c>
      <c r="AW186" s="23">
        <v>3.987123069198736</v>
      </c>
      <c r="AX186" s="23">
        <v>5.0859525989217778</v>
      </c>
      <c r="AY186" s="23">
        <v>6.051262840923826</v>
      </c>
      <c r="AZ186" s="23">
        <v>2.979315041284794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2</v>
      </c>
      <c r="BK186" s="20">
        <v>2</v>
      </c>
      <c r="BL186" s="20">
        <v>4</v>
      </c>
      <c r="BM186" s="20">
        <v>3</v>
      </c>
      <c r="BN186" s="20">
        <v>1</v>
      </c>
      <c r="BO186" s="20">
        <v>0</v>
      </c>
      <c r="BP186" s="20">
        <v>0</v>
      </c>
      <c r="BQ186" s="20">
        <v>1</v>
      </c>
      <c r="BR186" s="20">
        <v>5</v>
      </c>
      <c r="BS186" s="20">
        <v>1</v>
      </c>
      <c r="BT186" s="20">
        <v>2</v>
      </c>
      <c r="BU186" s="20">
        <v>0</v>
      </c>
      <c r="BV186" s="20">
        <v>2779</v>
      </c>
      <c r="BW186" s="20">
        <v>4182</v>
      </c>
      <c r="BX186" s="20">
        <v>5824</v>
      </c>
      <c r="BY186" s="20">
        <v>7476</v>
      </c>
      <c r="BZ186" s="20">
        <v>5733</v>
      </c>
      <c r="CA186" s="20">
        <v>9972</v>
      </c>
      <c r="CB186" s="20">
        <v>3177</v>
      </c>
      <c r="CC186" s="20">
        <v>4110</v>
      </c>
      <c r="CD186" s="20">
        <v>5512</v>
      </c>
      <c r="CE186" s="20">
        <v>7322</v>
      </c>
      <c r="CF186" s="20">
        <v>5821</v>
      </c>
      <c r="CG186" s="20">
        <v>8578</v>
      </c>
      <c r="CH186" s="21">
        <v>0</v>
      </c>
      <c r="CI186" s="21">
        <v>3</v>
      </c>
      <c r="CJ186" s="21">
        <v>7</v>
      </c>
      <c r="CK186" s="21">
        <v>5</v>
      </c>
      <c r="CL186" s="21">
        <v>5</v>
      </c>
      <c r="CM186" s="21">
        <v>1</v>
      </c>
      <c r="CN186" s="21">
        <v>0</v>
      </c>
      <c r="CO186" s="21">
        <v>12</v>
      </c>
      <c r="CP186" s="21">
        <v>9</v>
      </c>
      <c r="CQ186" s="21">
        <v>0</v>
      </c>
      <c r="CR186" s="21">
        <v>5956</v>
      </c>
      <c r="CS186" s="21">
        <v>8292</v>
      </c>
      <c r="CT186" s="21">
        <v>11336</v>
      </c>
      <c r="CU186" s="21">
        <v>14798</v>
      </c>
      <c r="CV186" s="21">
        <v>11554</v>
      </c>
      <c r="CW186" s="21">
        <v>18550</v>
      </c>
      <c r="CX186" s="21">
        <v>35966</v>
      </c>
      <c r="CY186" s="21">
        <v>34520</v>
      </c>
      <c r="CZ186" s="19">
        <v>229</v>
      </c>
      <c r="DA186" t="s">
        <v>8207</v>
      </c>
      <c r="DB186" t="s">
        <v>9</v>
      </c>
      <c r="DD186">
        <v>3.4762456546929319</v>
      </c>
      <c r="DE186">
        <v>2.5023633431574264</v>
      </c>
      <c r="DF186">
        <v>-0.97388231153550553</v>
      </c>
    </row>
    <row r="187" spans="1:110" x14ac:dyDescent="0.25">
      <c r="A187" t="s">
        <v>1690</v>
      </c>
      <c r="B187" t="s">
        <v>3256</v>
      </c>
      <c r="C187" t="s">
        <v>3368</v>
      </c>
      <c r="D187" t="s">
        <v>355</v>
      </c>
      <c r="E187" s="17">
        <v>169050</v>
      </c>
      <c r="F187" s="17">
        <v>171485</v>
      </c>
      <c r="G187" s="17">
        <v>173697</v>
      </c>
      <c r="H187" s="17">
        <v>173542</v>
      </c>
      <c r="I187" s="17">
        <v>174251</v>
      </c>
      <c r="J187" s="17">
        <v>176336</v>
      </c>
      <c r="K187" s="17">
        <v>179495</v>
      </c>
      <c r="L187" s="17">
        <v>182269</v>
      </c>
      <c r="M187" s="17">
        <v>188552</v>
      </c>
      <c r="N187" s="17">
        <v>193055</v>
      </c>
      <c r="O187" s="17">
        <v>195459</v>
      </c>
      <c r="P187" s="17">
        <v>197974</v>
      </c>
      <c r="Q187" s="17">
        <v>200710</v>
      </c>
      <c r="R187" s="17">
        <v>204425</v>
      </c>
      <c r="S187" s="17">
        <v>207772</v>
      </c>
      <c r="T187" s="17">
        <v>212079</v>
      </c>
      <c r="U187" s="18">
        <v>52</v>
      </c>
      <c r="V187" s="18">
        <v>42</v>
      </c>
      <c r="W187" s="18">
        <v>54</v>
      </c>
      <c r="X187" s="18">
        <v>62</v>
      </c>
      <c r="Y187" s="18">
        <v>115</v>
      </c>
      <c r="Z187" s="18">
        <v>136</v>
      </c>
      <c r="AA187" s="18">
        <v>219</v>
      </c>
      <c r="AB187" s="18">
        <v>232</v>
      </c>
      <c r="AC187" s="18">
        <v>203</v>
      </c>
      <c r="AD187" s="18">
        <v>200</v>
      </c>
      <c r="AE187" s="18">
        <v>168</v>
      </c>
      <c r="AF187" s="18">
        <v>164</v>
      </c>
      <c r="AG187" s="18">
        <v>95</v>
      </c>
      <c r="AH187" s="18">
        <v>76</v>
      </c>
      <c r="AI187" s="18">
        <v>73</v>
      </c>
      <c r="AJ187" s="18">
        <v>54</v>
      </c>
      <c r="AK187" s="23">
        <v>3.0760130139012127</v>
      </c>
      <c r="AL187" s="23">
        <v>2.4491938070385166</v>
      </c>
      <c r="AM187" s="23">
        <v>3.108861983799375</v>
      </c>
      <c r="AN187" s="23">
        <v>3.5726221894411729</v>
      </c>
      <c r="AO187" s="23">
        <v>6.599675181204125</v>
      </c>
      <c r="AP187" s="23">
        <v>7.7125487705289899</v>
      </c>
      <c r="AQ187" s="23">
        <v>12.200896960918131</v>
      </c>
      <c r="AR187" s="23">
        <v>12.728439833433002</v>
      </c>
      <c r="AS187" s="23">
        <v>10.766260766260766</v>
      </c>
      <c r="AT187" s="23">
        <v>10.359742042423143</v>
      </c>
      <c r="AU187" s="23">
        <v>8.5951529476770059</v>
      </c>
      <c r="AV187" s="23">
        <v>8.2839160697869421</v>
      </c>
      <c r="AW187" s="23">
        <v>4.7331971501170838</v>
      </c>
      <c r="AX187" s="23">
        <v>3.7177448942154823</v>
      </c>
      <c r="AY187" s="23">
        <v>3.5134666846350808</v>
      </c>
      <c r="AZ187" s="23">
        <v>2.54622098369004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2</v>
      </c>
      <c r="BI187" s="20">
        <v>0</v>
      </c>
      <c r="BJ187" s="20">
        <v>1</v>
      </c>
      <c r="BK187" s="20">
        <v>9</v>
      </c>
      <c r="BL187" s="20">
        <v>9</v>
      </c>
      <c r="BM187" s="20">
        <v>5</v>
      </c>
      <c r="BN187" s="20">
        <v>2</v>
      </c>
      <c r="BO187" s="20">
        <v>1</v>
      </c>
      <c r="BP187" s="20">
        <v>0</v>
      </c>
      <c r="BQ187" s="20">
        <v>3</v>
      </c>
      <c r="BR187" s="20">
        <v>6</v>
      </c>
      <c r="BS187" s="20">
        <v>10</v>
      </c>
      <c r="BT187" s="20">
        <v>5</v>
      </c>
      <c r="BU187" s="20">
        <v>1</v>
      </c>
      <c r="BV187" s="20">
        <v>11577</v>
      </c>
      <c r="BW187" s="20">
        <v>27824</v>
      </c>
      <c r="BX187" s="20">
        <v>22472</v>
      </c>
      <c r="BY187" s="20">
        <v>17954</v>
      </c>
      <c r="BZ187" s="20">
        <v>12048</v>
      </c>
      <c r="CA187" s="20">
        <v>14052</v>
      </c>
      <c r="CB187" s="20">
        <v>11856</v>
      </c>
      <c r="CC187" s="20">
        <v>30002</v>
      </c>
      <c r="CD187" s="20">
        <v>24919</v>
      </c>
      <c r="CE187" s="20">
        <v>17697</v>
      </c>
      <c r="CF187" s="20">
        <v>10427</v>
      </c>
      <c r="CG187" s="20">
        <v>11251</v>
      </c>
      <c r="CH187" s="21">
        <v>0</v>
      </c>
      <c r="CI187" s="21">
        <v>4</v>
      </c>
      <c r="CJ187" s="21">
        <v>15</v>
      </c>
      <c r="CK187" s="21">
        <v>19</v>
      </c>
      <c r="CL187" s="21">
        <v>10</v>
      </c>
      <c r="CM187" s="21">
        <v>3</v>
      </c>
      <c r="CN187" s="21">
        <v>3</v>
      </c>
      <c r="CO187" s="21">
        <v>28</v>
      </c>
      <c r="CP187" s="21">
        <v>26</v>
      </c>
      <c r="CQ187" s="21">
        <v>0</v>
      </c>
      <c r="CR187" s="21">
        <v>23433</v>
      </c>
      <c r="CS187" s="21">
        <v>57826</v>
      </c>
      <c r="CT187" s="21">
        <v>47391</v>
      </c>
      <c r="CU187" s="21">
        <v>35651</v>
      </c>
      <c r="CV187" s="21">
        <v>22475</v>
      </c>
      <c r="CW187" s="21">
        <v>25303</v>
      </c>
      <c r="CX187" s="21">
        <v>105927</v>
      </c>
      <c r="CY187" s="21">
        <v>106152</v>
      </c>
      <c r="CZ187" s="19">
        <v>290</v>
      </c>
      <c r="DA187" t="s">
        <v>8268</v>
      </c>
      <c r="DB187" t="s">
        <v>8481</v>
      </c>
      <c r="DD187">
        <v>2.6377270329339062</v>
      </c>
      <c r="DE187">
        <v>2.4545205660502041</v>
      </c>
      <c r="DF187">
        <v>-0.18320646688370212</v>
      </c>
    </row>
    <row r="188" spans="1:110" x14ac:dyDescent="0.25">
      <c r="A188" t="s">
        <v>598</v>
      </c>
      <c r="B188" t="s">
        <v>3036</v>
      </c>
      <c r="C188" t="s">
        <v>466</v>
      </c>
      <c r="D188" t="s">
        <v>51</v>
      </c>
      <c r="E188" s="17">
        <v>59496</v>
      </c>
      <c r="F188" s="17">
        <v>59884</v>
      </c>
      <c r="G188" s="17">
        <v>59699</v>
      </c>
      <c r="H188" s="17">
        <v>59655</v>
      </c>
      <c r="I188" s="17">
        <v>59689</v>
      </c>
      <c r="J188" s="17">
        <v>60086</v>
      </c>
      <c r="K188" s="17">
        <v>60442</v>
      </c>
      <c r="L188" s="17">
        <v>60908</v>
      </c>
      <c r="M188" s="17">
        <v>61386</v>
      </c>
      <c r="N188" s="17">
        <v>61986</v>
      </c>
      <c r="O188" s="17">
        <v>62508</v>
      </c>
      <c r="P188" s="17">
        <v>63046</v>
      </c>
      <c r="Q188" s="17">
        <v>63311</v>
      </c>
      <c r="R188" s="17">
        <v>63646</v>
      </c>
      <c r="S188" s="17">
        <v>64475</v>
      </c>
      <c r="T188" s="17">
        <v>64949</v>
      </c>
      <c r="U188" s="18">
        <v>43</v>
      </c>
      <c r="V188" s="18">
        <v>43</v>
      </c>
      <c r="W188" s="18">
        <v>42</v>
      </c>
      <c r="X188" s="18">
        <v>51</v>
      </c>
      <c r="Y188" s="18">
        <v>89</v>
      </c>
      <c r="Z188" s="18">
        <v>82</v>
      </c>
      <c r="AA188" s="18">
        <v>146</v>
      </c>
      <c r="AB188" s="18">
        <v>135</v>
      </c>
      <c r="AC188" s="18">
        <v>112</v>
      </c>
      <c r="AD188" s="18">
        <v>113</v>
      </c>
      <c r="AE188" s="18">
        <v>74</v>
      </c>
      <c r="AF188" s="18">
        <v>62</v>
      </c>
      <c r="AG188" s="18">
        <v>46</v>
      </c>
      <c r="AH188" s="18">
        <v>38</v>
      </c>
      <c r="AI188" s="18">
        <v>28</v>
      </c>
      <c r="AJ188" s="18">
        <v>33</v>
      </c>
      <c r="AK188" s="23">
        <v>7.2273766303617055</v>
      </c>
      <c r="AL188" s="23">
        <v>7.1805490615189367</v>
      </c>
      <c r="AM188" s="23">
        <v>7.0352937235129565</v>
      </c>
      <c r="AN188" s="23">
        <v>8.5491576565250202</v>
      </c>
      <c r="AO188" s="23">
        <v>14.910620047244887</v>
      </c>
      <c r="AP188" s="23">
        <v>13.647105814998501</v>
      </c>
      <c r="AQ188" s="23">
        <v>24.155388637040467</v>
      </c>
      <c r="AR188" s="23">
        <v>22.164576081959677</v>
      </c>
      <c r="AS188" s="23">
        <v>18.24520248916691</v>
      </c>
      <c r="AT188" s="23">
        <v>18.229922885812925</v>
      </c>
      <c r="AU188" s="23">
        <v>11.838484673961734</v>
      </c>
      <c r="AV188" s="23">
        <v>9.834089395044888</v>
      </c>
      <c r="AW188" s="23">
        <v>7.2657200170586469</v>
      </c>
      <c r="AX188" s="23">
        <v>5.9705244634383936</v>
      </c>
      <c r="AY188" s="23">
        <v>4.3427685149282667</v>
      </c>
      <c r="AZ188" s="23">
        <v>5.0809096367919446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2</v>
      </c>
      <c r="BJ188" s="20">
        <v>4</v>
      </c>
      <c r="BK188" s="20">
        <v>4</v>
      </c>
      <c r="BL188" s="20">
        <v>5</v>
      </c>
      <c r="BM188" s="20">
        <v>2</v>
      </c>
      <c r="BN188" s="20">
        <v>1</v>
      </c>
      <c r="BO188" s="20">
        <v>0</v>
      </c>
      <c r="BP188" s="20">
        <v>0</v>
      </c>
      <c r="BQ188" s="20">
        <v>1</v>
      </c>
      <c r="BR188" s="20">
        <v>7</v>
      </c>
      <c r="BS188" s="20">
        <v>2</v>
      </c>
      <c r="BT188" s="20">
        <v>5</v>
      </c>
      <c r="BU188" s="20">
        <v>0</v>
      </c>
      <c r="BV188" s="20">
        <v>3329</v>
      </c>
      <c r="BW188" s="20">
        <v>6502</v>
      </c>
      <c r="BX188" s="20">
        <v>5838</v>
      </c>
      <c r="BY188" s="20">
        <v>6011</v>
      </c>
      <c r="BZ188" s="20">
        <v>4789</v>
      </c>
      <c r="CA188" s="20">
        <v>7530</v>
      </c>
      <c r="CB188" s="20">
        <v>3483</v>
      </c>
      <c r="CC188" s="20">
        <v>5917</v>
      </c>
      <c r="CD188" s="20">
        <v>5631</v>
      </c>
      <c r="CE188" s="20">
        <v>5700</v>
      </c>
      <c r="CF188" s="20">
        <v>4626</v>
      </c>
      <c r="CG188" s="20">
        <v>5593</v>
      </c>
      <c r="CH188" s="21">
        <v>2</v>
      </c>
      <c r="CI188" s="21">
        <v>5</v>
      </c>
      <c r="CJ188" s="21">
        <v>11</v>
      </c>
      <c r="CK188" s="21">
        <v>7</v>
      </c>
      <c r="CL188" s="21">
        <v>7</v>
      </c>
      <c r="CM188" s="21">
        <v>1</v>
      </c>
      <c r="CN188" s="21">
        <v>0</v>
      </c>
      <c r="CO188" s="21">
        <v>18</v>
      </c>
      <c r="CP188" s="21">
        <v>15</v>
      </c>
      <c r="CQ188" s="21">
        <v>0</v>
      </c>
      <c r="CR188" s="21">
        <v>6812</v>
      </c>
      <c r="CS188" s="21">
        <v>12419</v>
      </c>
      <c r="CT188" s="21">
        <v>11469</v>
      </c>
      <c r="CU188" s="21">
        <v>11711</v>
      </c>
      <c r="CV188" s="21">
        <v>9415</v>
      </c>
      <c r="CW188" s="21">
        <v>13123</v>
      </c>
      <c r="CX188" s="21">
        <v>33999</v>
      </c>
      <c r="CY188" s="21">
        <v>30950</v>
      </c>
      <c r="CZ188" s="19">
        <v>33</v>
      </c>
      <c r="DA188" t="s">
        <v>1356</v>
      </c>
      <c r="DB188" t="s">
        <v>8480</v>
      </c>
      <c r="DD188">
        <v>5.8158319870759287</v>
      </c>
      <c r="DE188">
        <v>4.4118944674843377</v>
      </c>
      <c r="DF188">
        <v>-1.4039375195915911</v>
      </c>
    </row>
    <row r="189" spans="1:110" x14ac:dyDescent="0.25">
      <c r="A189" t="s">
        <v>243</v>
      </c>
      <c r="B189" t="s">
        <v>3128</v>
      </c>
      <c r="C189" t="s">
        <v>209</v>
      </c>
      <c r="D189" t="s">
        <v>211</v>
      </c>
      <c r="E189" s="17">
        <v>116396</v>
      </c>
      <c r="F189" s="17">
        <v>117689</v>
      </c>
      <c r="G189" s="17">
        <v>117818</v>
      </c>
      <c r="H189" s="17">
        <v>117918</v>
      </c>
      <c r="I189" s="17">
        <v>118731</v>
      </c>
      <c r="J189" s="17">
        <v>119794</v>
      </c>
      <c r="K189" s="17">
        <v>120647</v>
      </c>
      <c r="L189" s="17">
        <v>122076</v>
      </c>
      <c r="M189" s="17">
        <v>122483</v>
      </c>
      <c r="N189" s="17">
        <v>123141</v>
      </c>
      <c r="O189" s="17">
        <v>124438</v>
      </c>
      <c r="P189" s="17">
        <v>125513</v>
      </c>
      <c r="Q189" s="17">
        <v>125167</v>
      </c>
      <c r="R189" s="17">
        <v>124874</v>
      </c>
      <c r="S189" s="17">
        <v>124275</v>
      </c>
      <c r="T189" s="17">
        <v>124220</v>
      </c>
      <c r="U189" s="18">
        <v>59</v>
      </c>
      <c r="V189" s="18">
        <v>68</v>
      </c>
      <c r="W189" s="18">
        <v>57</v>
      </c>
      <c r="X189" s="18">
        <v>79</v>
      </c>
      <c r="Y189" s="18">
        <v>106</v>
      </c>
      <c r="Z189" s="18">
        <v>140</v>
      </c>
      <c r="AA189" s="18">
        <v>182</v>
      </c>
      <c r="AB189" s="18">
        <v>175</v>
      </c>
      <c r="AC189" s="18">
        <v>188</v>
      </c>
      <c r="AD189" s="18">
        <v>257</v>
      </c>
      <c r="AE189" s="18">
        <v>155</v>
      </c>
      <c r="AF189" s="18">
        <v>108</v>
      </c>
      <c r="AG189" s="18">
        <v>83</v>
      </c>
      <c r="AH189" s="18">
        <v>67</v>
      </c>
      <c r="AI189" s="18">
        <v>56</v>
      </c>
      <c r="AJ189" s="18">
        <v>39</v>
      </c>
      <c r="AK189" s="23">
        <v>5.068902711433382</v>
      </c>
      <c r="AL189" s="23">
        <v>5.7779401643314161</v>
      </c>
      <c r="AM189" s="23">
        <v>4.8379704289667114</v>
      </c>
      <c r="AN189" s="23">
        <v>6.6995708882443727</v>
      </c>
      <c r="AO189" s="23">
        <v>8.9277442285502531</v>
      </c>
      <c r="AP189" s="23">
        <v>11.686728884585204</v>
      </c>
      <c r="AQ189" s="23">
        <v>15.085331587192387</v>
      </c>
      <c r="AR189" s="23">
        <v>14.335332088207347</v>
      </c>
      <c r="AS189" s="23">
        <v>15.349068850371072</v>
      </c>
      <c r="AT189" s="23">
        <v>20.870384356144584</v>
      </c>
      <c r="AU189" s="23">
        <v>12.456002185827479</v>
      </c>
      <c r="AV189" s="23">
        <v>8.6046863671492204</v>
      </c>
      <c r="AW189" s="23">
        <v>6.6311407958966821</v>
      </c>
      <c r="AX189" s="23">
        <v>5.3654083315982515</v>
      </c>
      <c r="AY189" s="23">
        <v>4.5061355864011263</v>
      </c>
      <c r="AZ189" s="23">
        <v>3.1395910481403959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 s="20">
        <v>3</v>
      </c>
      <c r="BK189" s="20">
        <v>5</v>
      </c>
      <c r="BL189" s="20">
        <v>9</v>
      </c>
      <c r="BM189" s="20">
        <v>6</v>
      </c>
      <c r="BN189" s="20">
        <v>1</v>
      </c>
      <c r="BO189" s="20">
        <v>0</v>
      </c>
      <c r="BP189" s="20">
        <v>1</v>
      </c>
      <c r="BQ189" s="20">
        <v>3</v>
      </c>
      <c r="BR189" s="20">
        <v>4</v>
      </c>
      <c r="BS189" s="20">
        <v>6</v>
      </c>
      <c r="BT189" s="20">
        <v>0</v>
      </c>
      <c r="BU189" s="20">
        <v>1</v>
      </c>
      <c r="BV189" s="20">
        <v>4493</v>
      </c>
      <c r="BW189" s="20">
        <v>7497</v>
      </c>
      <c r="BX189" s="20">
        <v>9827</v>
      </c>
      <c r="BY189" s="20">
        <v>12849</v>
      </c>
      <c r="BZ189" s="20">
        <v>10523</v>
      </c>
      <c r="CA189" s="20">
        <v>19488</v>
      </c>
      <c r="CB189" s="20">
        <v>4717</v>
      </c>
      <c r="CC189" s="20">
        <v>7658</v>
      </c>
      <c r="CD189" s="20">
        <v>9129</v>
      </c>
      <c r="CE189" s="20">
        <v>12289</v>
      </c>
      <c r="CF189" s="20">
        <v>10089</v>
      </c>
      <c r="CG189" s="20">
        <v>15661</v>
      </c>
      <c r="CH189" s="21">
        <v>1</v>
      </c>
      <c r="CI189" s="21">
        <v>6</v>
      </c>
      <c r="CJ189" s="21">
        <v>9</v>
      </c>
      <c r="CK189" s="21">
        <v>15</v>
      </c>
      <c r="CL189" s="21">
        <v>6</v>
      </c>
      <c r="CM189" s="21">
        <v>2</v>
      </c>
      <c r="CN189" s="21">
        <v>0</v>
      </c>
      <c r="CO189" s="21">
        <v>24</v>
      </c>
      <c r="CP189" s="21">
        <v>15</v>
      </c>
      <c r="CQ189" s="21">
        <v>0</v>
      </c>
      <c r="CR189" s="21">
        <v>9210</v>
      </c>
      <c r="CS189" s="21">
        <v>15155</v>
      </c>
      <c r="CT189" s="21">
        <v>18956</v>
      </c>
      <c r="CU189" s="21">
        <v>25138</v>
      </c>
      <c r="CV189" s="21">
        <v>20612</v>
      </c>
      <c r="CW189" s="21">
        <v>35149</v>
      </c>
      <c r="CX189" s="21">
        <v>64677</v>
      </c>
      <c r="CY189" s="21">
        <v>59543</v>
      </c>
      <c r="CZ189" s="19">
        <v>214</v>
      </c>
      <c r="DA189" t="s">
        <v>8192</v>
      </c>
      <c r="DB189" t="s">
        <v>9</v>
      </c>
      <c r="DD189">
        <v>4.0307005021581039</v>
      </c>
      <c r="DE189">
        <v>2.3192170323298855</v>
      </c>
      <c r="DF189">
        <v>-1.7114834698282184</v>
      </c>
    </row>
    <row r="190" spans="1:110" x14ac:dyDescent="0.25">
      <c r="A190" t="s">
        <v>1146</v>
      </c>
      <c r="B190" t="s">
        <v>3257</v>
      </c>
      <c r="C190" t="s">
        <v>3369</v>
      </c>
      <c r="D190" t="s">
        <v>355</v>
      </c>
      <c r="E190" s="17">
        <v>161138</v>
      </c>
      <c r="F190" s="17">
        <v>162557</v>
      </c>
      <c r="G190" s="17">
        <v>164037</v>
      </c>
      <c r="H190" s="17">
        <v>164838</v>
      </c>
      <c r="I190" s="17">
        <v>166467</v>
      </c>
      <c r="J190" s="17">
        <v>170344</v>
      </c>
      <c r="K190" s="17">
        <v>172626</v>
      </c>
      <c r="L190" s="17">
        <v>174697</v>
      </c>
      <c r="M190" s="17">
        <v>177132</v>
      </c>
      <c r="N190" s="17">
        <v>180274</v>
      </c>
      <c r="O190" s="17">
        <v>183112</v>
      </c>
      <c r="P190" s="17">
        <v>185737</v>
      </c>
      <c r="Q190" s="17">
        <v>187179</v>
      </c>
      <c r="R190" s="17">
        <v>187630</v>
      </c>
      <c r="S190" s="17">
        <v>189369</v>
      </c>
      <c r="T190" s="17">
        <v>190117</v>
      </c>
      <c r="U190" s="18">
        <v>50</v>
      </c>
      <c r="V190" s="18">
        <v>55</v>
      </c>
      <c r="W190" s="18">
        <v>50</v>
      </c>
      <c r="X190" s="18">
        <v>58</v>
      </c>
      <c r="Y190" s="18">
        <v>66</v>
      </c>
      <c r="Z190" s="18">
        <v>98</v>
      </c>
      <c r="AA190" s="18">
        <v>153</v>
      </c>
      <c r="AB190" s="18">
        <v>154</v>
      </c>
      <c r="AC190" s="18">
        <v>176</v>
      </c>
      <c r="AD190" s="18">
        <v>167</v>
      </c>
      <c r="AE190" s="18">
        <v>163</v>
      </c>
      <c r="AF190" s="18">
        <v>103</v>
      </c>
      <c r="AG190" s="18">
        <v>68</v>
      </c>
      <c r="AH190" s="18">
        <v>67</v>
      </c>
      <c r="AI190" s="18">
        <v>63</v>
      </c>
      <c r="AJ190" s="18">
        <v>45</v>
      </c>
      <c r="AK190" s="23">
        <v>3.1029304074768209</v>
      </c>
      <c r="AL190" s="23">
        <v>3.3834285819743228</v>
      </c>
      <c r="AM190" s="23">
        <v>3.048092808329828</v>
      </c>
      <c r="AN190" s="23">
        <v>3.5186061466409444</v>
      </c>
      <c r="AO190" s="23">
        <v>3.9647497702247292</v>
      </c>
      <c r="AP190" s="23">
        <v>5.7530643873573473</v>
      </c>
      <c r="AQ190" s="23">
        <v>8.8630913072190758</v>
      </c>
      <c r="AR190" s="23">
        <v>8.8152629982197741</v>
      </c>
      <c r="AS190" s="23">
        <v>9.9360928573041587</v>
      </c>
      <c r="AT190" s="23">
        <v>9.2636764036965946</v>
      </c>
      <c r="AU190" s="23">
        <v>8.9016558172047713</v>
      </c>
      <c r="AV190" s="23">
        <v>5.54547559183146</v>
      </c>
      <c r="AW190" s="23">
        <v>3.6328861677859159</v>
      </c>
      <c r="AX190" s="23">
        <v>3.5708575387731174</v>
      </c>
      <c r="AY190" s="23">
        <v>3.3268380780381159</v>
      </c>
      <c r="AZ190" s="23">
        <v>2.3669635014228079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1</v>
      </c>
      <c r="BI190" s="20">
        <v>0</v>
      </c>
      <c r="BJ190" s="20">
        <v>7</v>
      </c>
      <c r="BK190" s="20">
        <v>7</v>
      </c>
      <c r="BL190" s="20">
        <v>11</v>
      </c>
      <c r="BM190" s="20">
        <v>2</v>
      </c>
      <c r="BN190" s="20">
        <v>4</v>
      </c>
      <c r="BO190" s="20">
        <v>1</v>
      </c>
      <c r="BP190" s="20">
        <v>0</v>
      </c>
      <c r="BQ190" s="20">
        <v>0</v>
      </c>
      <c r="BR190" s="20">
        <v>5</v>
      </c>
      <c r="BS190" s="20">
        <v>4</v>
      </c>
      <c r="BT190" s="20">
        <v>2</v>
      </c>
      <c r="BU190" s="20">
        <v>1</v>
      </c>
      <c r="BV190" s="20">
        <v>8870</v>
      </c>
      <c r="BW190" s="20">
        <v>19174</v>
      </c>
      <c r="BX190" s="20">
        <v>17731</v>
      </c>
      <c r="BY190" s="20">
        <v>16722</v>
      </c>
      <c r="BZ190" s="20">
        <v>13716</v>
      </c>
      <c r="CA190" s="20">
        <v>20181</v>
      </c>
      <c r="CB190" s="20">
        <v>9835</v>
      </c>
      <c r="CC190" s="20">
        <v>20068</v>
      </c>
      <c r="CD190" s="20">
        <v>18275</v>
      </c>
      <c r="CE190" s="20">
        <v>15604</v>
      </c>
      <c r="CF190" s="20">
        <v>13172</v>
      </c>
      <c r="CG190" s="20">
        <v>16769</v>
      </c>
      <c r="CH190" s="21">
        <v>0</v>
      </c>
      <c r="CI190" s="21">
        <v>7</v>
      </c>
      <c r="CJ190" s="21">
        <v>12</v>
      </c>
      <c r="CK190" s="21">
        <v>15</v>
      </c>
      <c r="CL190" s="21">
        <v>4</v>
      </c>
      <c r="CM190" s="21">
        <v>5</v>
      </c>
      <c r="CN190" s="21">
        <v>2</v>
      </c>
      <c r="CO190" s="21">
        <v>32</v>
      </c>
      <c r="CP190" s="21">
        <v>13</v>
      </c>
      <c r="CQ190" s="21">
        <v>0</v>
      </c>
      <c r="CR190" s="21">
        <v>18705</v>
      </c>
      <c r="CS190" s="21">
        <v>39242</v>
      </c>
      <c r="CT190" s="21">
        <v>36006</v>
      </c>
      <c r="CU190" s="21">
        <v>32326</v>
      </c>
      <c r="CV190" s="21">
        <v>26888</v>
      </c>
      <c r="CW190" s="21">
        <v>36950</v>
      </c>
      <c r="CX190" s="21">
        <v>96394</v>
      </c>
      <c r="CY190" s="21">
        <v>93723</v>
      </c>
      <c r="CZ190" s="19">
        <v>309</v>
      </c>
      <c r="DA190" t="s">
        <v>8287</v>
      </c>
      <c r="DB190" t="s">
        <v>8481</v>
      </c>
      <c r="DD190">
        <v>3.4143166565304144</v>
      </c>
      <c r="DE190">
        <v>1.3486316575720481</v>
      </c>
      <c r="DF190">
        <v>-2.0656849989583663</v>
      </c>
    </row>
    <row r="191" spans="1:110" x14ac:dyDescent="0.25">
      <c r="A191" t="s">
        <v>1094</v>
      </c>
      <c r="B191" t="s">
        <v>3054</v>
      </c>
      <c r="C191" t="s">
        <v>276</v>
      </c>
      <c r="D191" t="s">
        <v>278</v>
      </c>
      <c r="E191" s="17">
        <v>63971</v>
      </c>
      <c r="F191" s="17">
        <v>64325</v>
      </c>
      <c r="G191" s="17">
        <v>64727</v>
      </c>
      <c r="H191" s="17">
        <v>65368</v>
      </c>
      <c r="I191" s="17">
        <v>66149</v>
      </c>
      <c r="J191" s="17">
        <v>67138</v>
      </c>
      <c r="K191" s="17">
        <v>68238</v>
      </c>
      <c r="L191" s="17">
        <v>69100</v>
      </c>
      <c r="M191" s="17">
        <v>69837</v>
      </c>
      <c r="N191" s="17">
        <v>70250</v>
      </c>
      <c r="O191" s="17">
        <v>70574</v>
      </c>
      <c r="P191" s="17">
        <v>70936</v>
      </c>
      <c r="Q191" s="17">
        <v>71215</v>
      </c>
      <c r="R191" s="17">
        <v>71741</v>
      </c>
      <c r="S191" s="17">
        <v>72314</v>
      </c>
      <c r="T191" s="17">
        <v>72733</v>
      </c>
      <c r="U191" s="18">
        <v>23</v>
      </c>
      <c r="V191" s="18">
        <v>21</v>
      </c>
      <c r="W191" s="18">
        <v>26</v>
      </c>
      <c r="X191" s="18">
        <v>27</v>
      </c>
      <c r="Y191" s="18">
        <v>54</v>
      </c>
      <c r="Z191" s="18">
        <v>67</v>
      </c>
      <c r="AA191" s="18">
        <v>56</v>
      </c>
      <c r="AB191" s="18">
        <v>61</v>
      </c>
      <c r="AC191" s="18">
        <v>58</v>
      </c>
      <c r="AD191" s="18">
        <v>63</v>
      </c>
      <c r="AE191" s="18">
        <v>61</v>
      </c>
      <c r="AF191" s="18">
        <v>51</v>
      </c>
      <c r="AG191" s="18">
        <v>37</v>
      </c>
      <c r="AH191" s="18">
        <v>20</v>
      </c>
      <c r="AI191" s="18">
        <v>20</v>
      </c>
      <c r="AJ191" s="18">
        <v>15</v>
      </c>
      <c r="AK191" s="23">
        <v>3.5953791561801438</v>
      </c>
      <c r="AL191" s="23">
        <v>3.2646715895841427</v>
      </c>
      <c r="AM191" s="23">
        <v>4.0168708576019281</v>
      </c>
      <c r="AN191" s="23">
        <v>4.1304613878350258</v>
      </c>
      <c r="AO191" s="23">
        <v>8.1633887133592342</v>
      </c>
      <c r="AP191" s="23">
        <v>9.9794453215764545</v>
      </c>
      <c r="AQ191" s="23">
        <v>8.2065711187314996</v>
      </c>
      <c r="AR191" s="23">
        <v>8.8277858176555721</v>
      </c>
      <c r="AS191" s="23">
        <v>8.3050531952976225</v>
      </c>
      <c r="AT191" s="23">
        <v>8.9679715302491108</v>
      </c>
      <c r="AU191" s="23">
        <v>8.6434097543004498</v>
      </c>
      <c r="AV191" s="23">
        <v>7.1895793391225897</v>
      </c>
      <c r="AW191" s="23">
        <v>5.1955346485993124</v>
      </c>
      <c r="AX191" s="23">
        <v>2.7878061359613051</v>
      </c>
      <c r="AY191" s="23">
        <v>2.7657161822053822</v>
      </c>
      <c r="AZ191" s="23">
        <v>2.0623375909147152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2</v>
      </c>
      <c r="BK191" s="20">
        <v>4</v>
      </c>
      <c r="BL191" s="20">
        <v>2</v>
      </c>
      <c r="BM191" s="20">
        <v>2</v>
      </c>
      <c r="BN191" s="20">
        <v>0</v>
      </c>
      <c r="BO191" s="20">
        <v>0</v>
      </c>
      <c r="BP191" s="20">
        <v>0</v>
      </c>
      <c r="BQ191" s="20">
        <v>1</v>
      </c>
      <c r="BR191" s="20">
        <v>1</v>
      </c>
      <c r="BS191" s="20">
        <v>2</v>
      </c>
      <c r="BT191" s="20">
        <v>1</v>
      </c>
      <c r="BU191" s="20">
        <v>0</v>
      </c>
      <c r="BV191" s="20">
        <v>2681</v>
      </c>
      <c r="BW191" s="20">
        <v>4668</v>
      </c>
      <c r="BX191" s="20">
        <v>6986</v>
      </c>
      <c r="BY191" s="20">
        <v>7369</v>
      </c>
      <c r="BZ191" s="20">
        <v>5538</v>
      </c>
      <c r="CA191" s="20">
        <v>9733</v>
      </c>
      <c r="CB191" s="20">
        <v>3124</v>
      </c>
      <c r="CC191" s="20">
        <v>5258</v>
      </c>
      <c r="CD191" s="20">
        <v>6620</v>
      </c>
      <c r="CE191" s="20">
        <v>7450</v>
      </c>
      <c r="CF191" s="20">
        <v>5268</v>
      </c>
      <c r="CG191" s="20">
        <v>8038</v>
      </c>
      <c r="CH191" s="21">
        <v>0</v>
      </c>
      <c r="CI191" s="21">
        <v>3</v>
      </c>
      <c r="CJ191" s="21">
        <v>5</v>
      </c>
      <c r="CK191" s="21">
        <v>4</v>
      </c>
      <c r="CL191" s="21">
        <v>3</v>
      </c>
      <c r="CM191" s="21">
        <v>0</v>
      </c>
      <c r="CN191" s="21">
        <v>0</v>
      </c>
      <c r="CO191" s="21">
        <v>10</v>
      </c>
      <c r="CP191" s="21">
        <v>5</v>
      </c>
      <c r="CQ191" s="21">
        <v>0</v>
      </c>
      <c r="CR191" s="21">
        <v>5805</v>
      </c>
      <c r="CS191" s="21">
        <v>9926</v>
      </c>
      <c r="CT191" s="21">
        <v>13606</v>
      </c>
      <c r="CU191" s="21">
        <v>14819</v>
      </c>
      <c r="CV191" s="21">
        <v>10806</v>
      </c>
      <c r="CW191" s="21">
        <v>17771</v>
      </c>
      <c r="CX191" s="21">
        <v>36975</v>
      </c>
      <c r="CY191" s="21">
        <v>35758</v>
      </c>
      <c r="CZ191" s="19">
        <v>332</v>
      </c>
      <c r="DA191" t="s">
        <v>8310</v>
      </c>
      <c r="DB191" t="s">
        <v>8481</v>
      </c>
      <c r="DD191">
        <v>2.7965769897645281</v>
      </c>
      <c r="DE191">
        <v>1.3522650439486139</v>
      </c>
      <c r="DF191">
        <v>-1.4443119458159142</v>
      </c>
    </row>
    <row r="192" spans="1:110" x14ac:dyDescent="0.25">
      <c r="A192" t="s">
        <v>2679</v>
      </c>
      <c r="B192" t="s">
        <v>2923</v>
      </c>
      <c r="C192" t="s">
        <v>58</v>
      </c>
      <c r="D192" t="s">
        <v>457</v>
      </c>
      <c r="E192" s="17">
        <v>67532</v>
      </c>
      <c r="F192" s="17">
        <v>67875</v>
      </c>
      <c r="G192" s="17">
        <v>67960</v>
      </c>
      <c r="H192" s="17">
        <v>68259</v>
      </c>
      <c r="I192" s="17">
        <v>68611</v>
      </c>
      <c r="J192" s="17">
        <v>69011</v>
      </c>
      <c r="K192" s="17">
        <v>69435</v>
      </c>
      <c r="L192" s="17">
        <v>69812</v>
      </c>
      <c r="M192" s="17">
        <v>70352</v>
      </c>
      <c r="N192" s="17">
        <v>70819</v>
      </c>
      <c r="O192" s="17">
        <v>71270</v>
      </c>
      <c r="P192" s="17">
        <v>71728</v>
      </c>
      <c r="Q192" s="17">
        <v>71946</v>
      </c>
      <c r="R192" s="17">
        <v>72478</v>
      </c>
      <c r="S192" s="17">
        <v>72627</v>
      </c>
      <c r="T192" s="17">
        <v>72663</v>
      </c>
      <c r="U192" s="18">
        <v>19</v>
      </c>
      <c r="V192" s="18">
        <v>32</v>
      </c>
      <c r="W192" s="18">
        <v>33</v>
      </c>
      <c r="X192" s="18">
        <v>42</v>
      </c>
      <c r="Y192" s="18">
        <v>34</v>
      </c>
      <c r="Z192" s="18">
        <v>55</v>
      </c>
      <c r="AA192" s="18">
        <v>73</v>
      </c>
      <c r="AB192" s="18">
        <v>101</v>
      </c>
      <c r="AC192" s="18">
        <v>100</v>
      </c>
      <c r="AD192" s="18">
        <v>108</v>
      </c>
      <c r="AE192" s="18">
        <v>85</v>
      </c>
      <c r="AF192" s="18">
        <v>68</v>
      </c>
      <c r="AG192" s="18">
        <v>61</v>
      </c>
      <c r="AH192" s="18">
        <v>28</v>
      </c>
      <c r="AI192" s="18">
        <v>34</v>
      </c>
      <c r="AJ192" s="18">
        <v>31</v>
      </c>
      <c r="AK192" s="23">
        <v>2.8134810164070365</v>
      </c>
      <c r="AL192" s="23">
        <v>4.7145488029465934</v>
      </c>
      <c r="AM192" s="23">
        <v>4.8557975279576224</v>
      </c>
      <c r="AN192" s="23">
        <v>6.1530347646464207</v>
      </c>
      <c r="AO192" s="23">
        <v>4.955473612103015</v>
      </c>
      <c r="AP192" s="23">
        <v>7.9697439538624275</v>
      </c>
      <c r="AQ192" s="23">
        <v>10.513429826456399</v>
      </c>
      <c r="AR192" s="23">
        <v>14.467426803414886</v>
      </c>
      <c r="AS192" s="23">
        <v>14.214236979758926</v>
      </c>
      <c r="AT192" s="23">
        <v>15.25014473516994</v>
      </c>
      <c r="AU192" s="23">
        <v>11.926476778448155</v>
      </c>
      <c r="AV192" s="23">
        <v>9.4802587552977915</v>
      </c>
      <c r="AW192" s="23">
        <v>8.4785811580907904</v>
      </c>
      <c r="AX192" s="23">
        <v>3.8632412594166503</v>
      </c>
      <c r="AY192" s="23">
        <v>4.6814545554683527</v>
      </c>
      <c r="AZ192" s="23">
        <v>4.2662703163921121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3</v>
      </c>
      <c r="BI192" s="20">
        <v>0</v>
      </c>
      <c r="BJ192" s="20">
        <v>4</v>
      </c>
      <c r="BK192" s="20">
        <v>7</v>
      </c>
      <c r="BL192" s="20">
        <v>4</v>
      </c>
      <c r="BM192" s="20">
        <v>2</v>
      </c>
      <c r="BN192" s="20">
        <v>1</v>
      </c>
      <c r="BO192" s="20">
        <v>0</v>
      </c>
      <c r="BP192" s="20">
        <v>0</v>
      </c>
      <c r="BQ192" s="20">
        <v>7</v>
      </c>
      <c r="BR192" s="20">
        <v>2</v>
      </c>
      <c r="BS192" s="20">
        <v>0</v>
      </c>
      <c r="BT192" s="20">
        <v>1</v>
      </c>
      <c r="BU192" s="20">
        <v>0</v>
      </c>
      <c r="BV192" s="20">
        <v>3943</v>
      </c>
      <c r="BW192" s="20">
        <v>5903</v>
      </c>
      <c r="BX192" s="20">
        <v>5476</v>
      </c>
      <c r="BY192" s="20">
        <v>7044</v>
      </c>
      <c r="BZ192" s="20">
        <v>5788</v>
      </c>
      <c r="CA192" s="20">
        <v>9517</v>
      </c>
      <c r="CB192" s="20">
        <v>4096</v>
      </c>
      <c r="CC192" s="20">
        <v>5597</v>
      </c>
      <c r="CD192" s="20">
        <v>5096</v>
      </c>
      <c r="CE192" s="20">
        <v>6662</v>
      </c>
      <c r="CF192" s="20">
        <v>5755</v>
      </c>
      <c r="CG192" s="20">
        <v>7786</v>
      </c>
      <c r="CH192" s="21">
        <v>0</v>
      </c>
      <c r="CI192" s="21">
        <v>11</v>
      </c>
      <c r="CJ192" s="21">
        <v>9</v>
      </c>
      <c r="CK192" s="21">
        <v>4</v>
      </c>
      <c r="CL192" s="21">
        <v>3</v>
      </c>
      <c r="CM192" s="21">
        <v>1</v>
      </c>
      <c r="CN192" s="21">
        <v>3</v>
      </c>
      <c r="CO192" s="21">
        <v>21</v>
      </c>
      <c r="CP192" s="21">
        <v>10</v>
      </c>
      <c r="CQ192" s="21">
        <v>0</v>
      </c>
      <c r="CR192" s="21">
        <v>8039</v>
      </c>
      <c r="CS192" s="21">
        <v>11500</v>
      </c>
      <c r="CT192" s="21">
        <v>10572</v>
      </c>
      <c r="CU192" s="21">
        <v>13706</v>
      </c>
      <c r="CV192" s="21">
        <v>11543</v>
      </c>
      <c r="CW192" s="21">
        <v>17303</v>
      </c>
      <c r="CX192" s="21">
        <v>37671</v>
      </c>
      <c r="CY192" s="21">
        <v>34992</v>
      </c>
      <c r="CZ192" s="19">
        <v>72</v>
      </c>
      <c r="DA192" t="s">
        <v>1374</v>
      </c>
      <c r="DB192" t="s">
        <v>8480</v>
      </c>
      <c r="DD192">
        <v>6.0013717421124824</v>
      </c>
      <c r="DE192">
        <v>2.6545618645642537</v>
      </c>
      <c r="DF192">
        <v>-3.3468098775482287</v>
      </c>
    </row>
    <row r="193" spans="1:110" x14ac:dyDescent="0.25">
      <c r="A193" t="s">
        <v>2605</v>
      </c>
      <c r="B193" t="s">
        <v>3024</v>
      </c>
      <c r="C193" t="s">
        <v>305</v>
      </c>
      <c r="D193" t="s">
        <v>278</v>
      </c>
      <c r="E193" s="17">
        <v>64704</v>
      </c>
      <c r="F193" s="17">
        <v>65236</v>
      </c>
      <c r="G193" s="17">
        <v>65685</v>
      </c>
      <c r="H193" s="17">
        <v>66496</v>
      </c>
      <c r="I193" s="17">
        <v>66937</v>
      </c>
      <c r="J193" s="17">
        <v>67745</v>
      </c>
      <c r="K193" s="17">
        <v>67983</v>
      </c>
      <c r="L193" s="17">
        <v>68550</v>
      </c>
      <c r="M193" s="17">
        <v>69293</v>
      </c>
      <c r="N193" s="17">
        <v>69959</v>
      </c>
      <c r="O193" s="17">
        <v>70523</v>
      </c>
      <c r="P193" s="17">
        <v>71156</v>
      </c>
      <c r="Q193" s="17">
        <v>71330</v>
      </c>
      <c r="R193" s="17">
        <v>71579</v>
      </c>
      <c r="S193" s="17">
        <v>71783</v>
      </c>
      <c r="T193" s="17">
        <v>72258</v>
      </c>
      <c r="U193" s="18">
        <v>53</v>
      </c>
      <c r="V193" s="18">
        <v>48</v>
      </c>
      <c r="W193" s="18">
        <v>45</v>
      </c>
      <c r="X193" s="18">
        <v>76</v>
      </c>
      <c r="Y193" s="18">
        <v>85</v>
      </c>
      <c r="Z193" s="18">
        <v>125</v>
      </c>
      <c r="AA193" s="18">
        <v>187</v>
      </c>
      <c r="AB193" s="18">
        <v>168</v>
      </c>
      <c r="AC193" s="18">
        <v>177</v>
      </c>
      <c r="AD193" s="18">
        <v>167</v>
      </c>
      <c r="AE193" s="18">
        <v>155</v>
      </c>
      <c r="AF193" s="18">
        <v>80</v>
      </c>
      <c r="AG193" s="18">
        <v>70</v>
      </c>
      <c r="AH193" s="18">
        <v>56</v>
      </c>
      <c r="AI193" s="18">
        <v>42</v>
      </c>
      <c r="AJ193" s="18">
        <v>39</v>
      </c>
      <c r="AK193" s="23">
        <v>8.1911473788328397</v>
      </c>
      <c r="AL193" s="23">
        <v>7.3579005457109572</v>
      </c>
      <c r="AM193" s="23">
        <v>6.8508791961635076</v>
      </c>
      <c r="AN193" s="23">
        <v>11.429258902791144</v>
      </c>
      <c r="AO193" s="23">
        <v>12.698507551877139</v>
      </c>
      <c r="AP193" s="23">
        <v>18.451546239574874</v>
      </c>
      <c r="AQ193" s="23">
        <v>27.506876719179797</v>
      </c>
      <c r="AR193" s="23">
        <v>24.507658643326039</v>
      </c>
      <c r="AS193" s="23">
        <v>25.543705713419826</v>
      </c>
      <c r="AT193" s="23">
        <v>23.87112451578782</v>
      </c>
      <c r="AU193" s="23">
        <v>21.978645264665431</v>
      </c>
      <c r="AV193" s="23">
        <v>11.242902917533307</v>
      </c>
      <c r="AW193" s="23">
        <v>9.8135426889106956</v>
      </c>
      <c r="AX193" s="23">
        <v>7.8235236591737802</v>
      </c>
      <c r="AY193" s="23">
        <v>5.8509674992686289</v>
      </c>
      <c r="AZ193" s="23">
        <v>5.3973262476127211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 s="20">
        <v>3</v>
      </c>
      <c r="BK193" s="20">
        <v>8</v>
      </c>
      <c r="BL193" s="20">
        <v>5</v>
      </c>
      <c r="BM193" s="20">
        <v>3</v>
      </c>
      <c r="BN193" s="20">
        <v>1</v>
      </c>
      <c r="BO193" s="20">
        <v>0</v>
      </c>
      <c r="BP193" s="20">
        <v>0</v>
      </c>
      <c r="BQ193" s="20">
        <v>2</v>
      </c>
      <c r="BR193" s="20">
        <v>6</v>
      </c>
      <c r="BS193" s="20">
        <v>8</v>
      </c>
      <c r="BT193" s="20">
        <v>3</v>
      </c>
      <c r="BU193" s="20">
        <v>0</v>
      </c>
      <c r="BV193" s="20">
        <v>3801</v>
      </c>
      <c r="BW193" s="20">
        <v>5744</v>
      </c>
      <c r="BX193" s="20">
        <v>5494</v>
      </c>
      <c r="BY193" s="20">
        <v>6919</v>
      </c>
      <c r="BZ193" s="20">
        <v>5919</v>
      </c>
      <c r="CA193" s="20">
        <v>9508</v>
      </c>
      <c r="CB193" s="20">
        <v>3808</v>
      </c>
      <c r="CC193" s="20">
        <v>5488</v>
      </c>
      <c r="CD193" s="20">
        <v>5514</v>
      </c>
      <c r="CE193" s="20">
        <v>6721</v>
      </c>
      <c r="CF193" s="20">
        <v>5420</v>
      </c>
      <c r="CG193" s="20">
        <v>7922</v>
      </c>
      <c r="CH193" s="21">
        <v>0</v>
      </c>
      <c r="CI193" s="21">
        <v>5</v>
      </c>
      <c r="CJ193" s="21">
        <v>14</v>
      </c>
      <c r="CK193" s="21">
        <v>13</v>
      </c>
      <c r="CL193" s="21">
        <v>6</v>
      </c>
      <c r="CM193" s="21">
        <v>1</v>
      </c>
      <c r="CN193" s="21">
        <v>0</v>
      </c>
      <c r="CO193" s="21">
        <v>20</v>
      </c>
      <c r="CP193" s="21">
        <v>19</v>
      </c>
      <c r="CQ193" s="21">
        <v>0</v>
      </c>
      <c r="CR193" s="21">
        <v>7609</v>
      </c>
      <c r="CS193" s="21">
        <v>11232</v>
      </c>
      <c r="CT193" s="21">
        <v>11008</v>
      </c>
      <c r="CU193" s="21">
        <v>13640</v>
      </c>
      <c r="CV193" s="21">
        <v>11339</v>
      </c>
      <c r="CW193" s="21">
        <v>17430</v>
      </c>
      <c r="CX193" s="21">
        <v>37385</v>
      </c>
      <c r="CY193" s="21">
        <v>34873</v>
      </c>
      <c r="CZ193" s="19">
        <v>20</v>
      </c>
      <c r="DA193" t="s">
        <v>1340</v>
      </c>
      <c r="DB193" t="s">
        <v>8480</v>
      </c>
      <c r="DD193">
        <v>5.7350959194792539</v>
      </c>
      <c r="DE193">
        <v>5.0822522402032897</v>
      </c>
      <c r="DF193">
        <v>-0.65284367927596421</v>
      </c>
    </row>
    <row r="194" spans="1:110" x14ac:dyDescent="0.25">
      <c r="A194" t="s">
        <v>2039</v>
      </c>
      <c r="B194" t="s">
        <v>3055</v>
      </c>
      <c r="C194" t="s">
        <v>276</v>
      </c>
      <c r="D194" t="s">
        <v>278</v>
      </c>
      <c r="E194" s="17">
        <v>90548</v>
      </c>
      <c r="F194" s="17">
        <v>90464</v>
      </c>
      <c r="G194" s="17">
        <v>90998</v>
      </c>
      <c r="H194" s="17">
        <v>91371</v>
      </c>
      <c r="I194" s="17">
        <v>91542</v>
      </c>
      <c r="J194" s="17">
        <v>91978</v>
      </c>
      <c r="K194" s="17">
        <v>92494</v>
      </c>
      <c r="L194" s="17">
        <v>93006</v>
      </c>
      <c r="M194" s="17">
        <v>93929</v>
      </c>
      <c r="N194" s="17">
        <v>94365</v>
      </c>
      <c r="O194" s="17">
        <v>95064</v>
      </c>
      <c r="P194" s="17">
        <v>95818</v>
      </c>
      <c r="Q194" s="17">
        <v>96353</v>
      </c>
      <c r="R194" s="17">
        <v>96682</v>
      </c>
      <c r="S194" s="17">
        <v>97435</v>
      </c>
      <c r="T194" s="17">
        <v>98228</v>
      </c>
      <c r="U194" s="18">
        <v>55</v>
      </c>
      <c r="V194" s="18">
        <v>62</v>
      </c>
      <c r="W194" s="18">
        <v>55</v>
      </c>
      <c r="X194" s="18">
        <v>70</v>
      </c>
      <c r="Y194" s="18">
        <v>100</v>
      </c>
      <c r="Z194" s="18">
        <v>119</v>
      </c>
      <c r="AA194" s="18">
        <v>178</v>
      </c>
      <c r="AB194" s="18">
        <v>181</v>
      </c>
      <c r="AC194" s="18">
        <v>170</v>
      </c>
      <c r="AD194" s="18">
        <v>181</v>
      </c>
      <c r="AE194" s="18">
        <v>151</v>
      </c>
      <c r="AF194" s="18">
        <v>86</v>
      </c>
      <c r="AG194" s="18">
        <v>65</v>
      </c>
      <c r="AH194" s="18">
        <v>62</v>
      </c>
      <c r="AI194" s="18">
        <v>34</v>
      </c>
      <c r="AJ194" s="18">
        <v>37</v>
      </c>
      <c r="AK194" s="23">
        <v>6.0741264301806783</v>
      </c>
      <c r="AL194" s="23">
        <v>6.8535550053059779</v>
      </c>
      <c r="AM194" s="23">
        <v>6.0440888810743099</v>
      </c>
      <c r="AN194" s="23">
        <v>7.6610740825863788</v>
      </c>
      <c r="AO194" s="23">
        <v>10.923947477660526</v>
      </c>
      <c r="AP194" s="23">
        <v>12.937876448715997</v>
      </c>
      <c r="AQ194" s="23">
        <v>19.244491534586029</v>
      </c>
      <c r="AR194" s="23">
        <v>19.461110035911663</v>
      </c>
      <c r="AS194" s="23">
        <v>18.098776735619456</v>
      </c>
      <c r="AT194" s="23">
        <v>19.180840353944788</v>
      </c>
      <c r="AU194" s="23">
        <v>15.884036017840613</v>
      </c>
      <c r="AV194" s="23">
        <v>8.9753490993341547</v>
      </c>
      <c r="AW194" s="23">
        <v>6.7460276275777602</v>
      </c>
      <c r="AX194" s="23">
        <v>6.4127759045116983</v>
      </c>
      <c r="AY194" s="23">
        <v>3.4895058243957506</v>
      </c>
      <c r="AZ194" s="23">
        <v>3.7667467524534755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2</v>
      </c>
      <c r="BI194" s="20">
        <v>0</v>
      </c>
      <c r="BJ194" s="20">
        <v>7</v>
      </c>
      <c r="BK194" s="20">
        <v>6</v>
      </c>
      <c r="BL194" s="20">
        <v>5</v>
      </c>
      <c r="BM194" s="20">
        <v>3</v>
      </c>
      <c r="BN194" s="20">
        <v>1</v>
      </c>
      <c r="BO194" s="20">
        <v>1</v>
      </c>
      <c r="BP194" s="20">
        <v>0</v>
      </c>
      <c r="BQ194" s="20">
        <v>2</v>
      </c>
      <c r="BR194" s="20">
        <v>4</v>
      </c>
      <c r="BS194" s="20">
        <v>3</v>
      </c>
      <c r="BT194" s="20">
        <v>2</v>
      </c>
      <c r="BU194" s="20">
        <v>1</v>
      </c>
      <c r="BV194" s="20">
        <v>4714</v>
      </c>
      <c r="BW194" s="20">
        <v>6751</v>
      </c>
      <c r="BX194" s="20">
        <v>6908</v>
      </c>
      <c r="BY194" s="20">
        <v>9363</v>
      </c>
      <c r="BZ194" s="20">
        <v>8081</v>
      </c>
      <c r="CA194" s="20">
        <v>15598</v>
      </c>
      <c r="CB194" s="20">
        <v>5019</v>
      </c>
      <c r="CC194" s="20">
        <v>6557</v>
      </c>
      <c r="CD194" s="20">
        <v>6233</v>
      </c>
      <c r="CE194" s="20">
        <v>8556</v>
      </c>
      <c r="CF194" s="20">
        <v>7783</v>
      </c>
      <c r="CG194" s="20">
        <v>12665</v>
      </c>
      <c r="CH194" s="21">
        <v>0</v>
      </c>
      <c r="CI194" s="21">
        <v>9</v>
      </c>
      <c r="CJ194" s="21">
        <v>10</v>
      </c>
      <c r="CK194" s="21">
        <v>8</v>
      </c>
      <c r="CL194" s="21">
        <v>5</v>
      </c>
      <c r="CM194" s="21">
        <v>2</v>
      </c>
      <c r="CN194" s="21">
        <v>3</v>
      </c>
      <c r="CO194" s="21">
        <v>24</v>
      </c>
      <c r="CP194" s="21">
        <v>13</v>
      </c>
      <c r="CQ194" s="21">
        <v>0</v>
      </c>
      <c r="CR194" s="21">
        <v>9733</v>
      </c>
      <c r="CS194" s="21">
        <v>13308</v>
      </c>
      <c r="CT194" s="21">
        <v>13141</v>
      </c>
      <c r="CU194" s="21">
        <v>17919</v>
      </c>
      <c r="CV194" s="21">
        <v>15864</v>
      </c>
      <c r="CW194" s="21">
        <v>28263</v>
      </c>
      <c r="CX194" s="21">
        <v>51415</v>
      </c>
      <c r="CY194" s="21">
        <v>46813</v>
      </c>
      <c r="CZ194" s="19">
        <v>129</v>
      </c>
      <c r="DA194" t="s">
        <v>8107</v>
      </c>
      <c r="DB194" t="s">
        <v>9</v>
      </c>
      <c r="DD194">
        <v>5.1267810223655816</v>
      </c>
      <c r="DE194">
        <v>2.5284450063211126</v>
      </c>
      <c r="DF194">
        <v>-2.5983360160444691</v>
      </c>
    </row>
    <row r="195" spans="1:110" x14ac:dyDescent="0.25">
      <c r="A195" t="s">
        <v>592</v>
      </c>
      <c r="B195" t="s">
        <v>3258</v>
      </c>
      <c r="C195" t="s">
        <v>3369</v>
      </c>
      <c r="D195" t="s">
        <v>355</v>
      </c>
      <c r="E195" s="17">
        <v>174936</v>
      </c>
      <c r="F195" s="17">
        <v>174620</v>
      </c>
      <c r="G195" s="17">
        <v>174946</v>
      </c>
      <c r="H195" s="17">
        <v>175208</v>
      </c>
      <c r="I195" s="17">
        <v>175608</v>
      </c>
      <c r="J195" s="17">
        <v>176468</v>
      </c>
      <c r="K195" s="17">
        <v>177820</v>
      </c>
      <c r="L195" s="17">
        <v>179228</v>
      </c>
      <c r="M195" s="17">
        <v>181010</v>
      </c>
      <c r="N195" s="17">
        <v>183182</v>
      </c>
      <c r="O195" s="17">
        <v>185145</v>
      </c>
      <c r="P195" s="17">
        <v>186957</v>
      </c>
      <c r="Q195" s="17">
        <v>188337</v>
      </c>
      <c r="R195" s="17">
        <v>189960</v>
      </c>
      <c r="S195" s="17">
        <v>192716</v>
      </c>
      <c r="T195" s="17">
        <v>194882</v>
      </c>
      <c r="U195" s="18">
        <v>63</v>
      </c>
      <c r="V195" s="18">
        <v>56</v>
      </c>
      <c r="W195" s="18">
        <v>49</v>
      </c>
      <c r="X195" s="18">
        <v>89</v>
      </c>
      <c r="Y195" s="18">
        <v>94</v>
      </c>
      <c r="Z195" s="18">
        <v>170</v>
      </c>
      <c r="AA195" s="18">
        <v>181</v>
      </c>
      <c r="AB195" s="18">
        <v>231</v>
      </c>
      <c r="AC195" s="18">
        <v>227</v>
      </c>
      <c r="AD195" s="18">
        <v>272</v>
      </c>
      <c r="AE195" s="18">
        <v>181</v>
      </c>
      <c r="AF195" s="18">
        <v>137</v>
      </c>
      <c r="AG195" s="18">
        <v>110</v>
      </c>
      <c r="AH195" s="18">
        <v>83</v>
      </c>
      <c r="AI195" s="18">
        <v>65</v>
      </c>
      <c r="AJ195" s="18">
        <v>57</v>
      </c>
      <c r="AK195" s="23">
        <v>3.6013170530937026</v>
      </c>
      <c r="AL195" s="23">
        <v>3.206963692589623</v>
      </c>
      <c r="AM195" s="23">
        <v>2.8008642666880061</v>
      </c>
      <c r="AN195" s="23">
        <v>5.0796767270900878</v>
      </c>
      <c r="AO195" s="23">
        <v>5.352831306090839</v>
      </c>
      <c r="AP195" s="23">
        <v>9.6334746242944895</v>
      </c>
      <c r="AQ195" s="23">
        <v>10.178832527274771</v>
      </c>
      <c r="AR195" s="23">
        <v>12.888611154507108</v>
      </c>
      <c r="AS195" s="23">
        <v>12.540743605325673</v>
      </c>
      <c r="AT195" s="23">
        <v>14.848620497647149</v>
      </c>
      <c r="AU195" s="23">
        <v>9.7761214183477811</v>
      </c>
      <c r="AV195" s="23">
        <v>7.3278882309835947</v>
      </c>
      <c r="AW195" s="23">
        <v>5.84059425391718</v>
      </c>
      <c r="AX195" s="23">
        <v>4.3693409138766057</v>
      </c>
      <c r="AY195" s="23">
        <v>3.3728387886838664</v>
      </c>
      <c r="AZ195" s="23">
        <v>2.9248468303896717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2</v>
      </c>
      <c r="BJ195" s="20">
        <v>5</v>
      </c>
      <c r="BK195" s="20">
        <v>6</v>
      </c>
      <c r="BL195" s="20">
        <v>14</v>
      </c>
      <c r="BM195" s="20">
        <v>7</v>
      </c>
      <c r="BN195" s="20">
        <v>1</v>
      </c>
      <c r="BO195" s="20">
        <v>0</v>
      </c>
      <c r="BP195" s="20">
        <v>0</v>
      </c>
      <c r="BQ195" s="20">
        <v>5</v>
      </c>
      <c r="BR195" s="20">
        <v>9</v>
      </c>
      <c r="BS195" s="20">
        <v>6</v>
      </c>
      <c r="BT195" s="20">
        <v>2</v>
      </c>
      <c r="BU195" s="20">
        <v>0</v>
      </c>
      <c r="BV195" s="20">
        <v>10272</v>
      </c>
      <c r="BW195" s="20">
        <v>17611</v>
      </c>
      <c r="BX195" s="20">
        <v>16287</v>
      </c>
      <c r="BY195" s="20">
        <v>18202</v>
      </c>
      <c r="BZ195" s="20">
        <v>14249</v>
      </c>
      <c r="CA195" s="20">
        <v>26236</v>
      </c>
      <c r="CB195" s="20">
        <v>10504</v>
      </c>
      <c r="CC195" s="20">
        <v>16093</v>
      </c>
      <c r="CD195" s="20">
        <v>15058</v>
      </c>
      <c r="CE195" s="20">
        <v>16720</v>
      </c>
      <c r="CF195" s="20">
        <v>14027</v>
      </c>
      <c r="CG195" s="20">
        <v>19623</v>
      </c>
      <c r="CH195" s="21">
        <v>2</v>
      </c>
      <c r="CI195" s="21">
        <v>10</v>
      </c>
      <c r="CJ195" s="21">
        <v>15</v>
      </c>
      <c r="CK195" s="21">
        <v>20</v>
      </c>
      <c r="CL195" s="21">
        <v>9</v>
      </c>
      <c r="CM195" s="21">
        <v>1</v>
      </c>
      <c r="CN195" s="21">
        <v>0</v>
      </c>
      <c r="CO195" s="21">
        <v>35</v>
      </c>
      <c r="CP195" s="21">
        <v>22</v>
      </c>
      <c r="CQ195" s="21">
        <v>0</v>
      </c>
      <c r="CR195" s="21">
        <v>20776</v>
      </c>
      <c r="CS195" s="21">
        <v>33704</v>
      </c>
      <c r="CT195" s="21">
        <v>31345</v>
      </c>
      <c r="CU195" s="21">
        <v>34922</v>
      </c>
      <c r="CV195" s="21">
        <v>28276</v>
      </c>
      <c r="CW195" s="21">
        <v>45859</v>
      </c>
      <c r="CX195" s="21">
        <v>102857</v>
      </c>
      <c r="CY195" s="21">
        <v>92025</v>
      </c>
      <c r="CZ195" s="19">
        <v>235</v>
      </c>
      <c r="DA195" t="s">
        <v>8213</v>
      </c>
      <c r="DB195" t="s">
        <v>9</v>
      </c>
      <c r="DD195">
        <v>3.8033143167617491</v>
      </c>
      <c r="DE195">
        <v>2.138891859572027</v>
      </c>
      <c r="DF195">
        <v>-1.6644224571897221</v>
      </c>
    </row>
    <row r="196" spans="1:110" x14ac:dyDescent="0.25">
      <c r="A196" t="s">
        <v>1066</v>
      </c>
      <c r="B196" t="s">
        <v>2941</v>
      </c>
      <c r="C196" t="s">
        <v>58</v>
      </c>
      <c r="D196" t="s">
        <v>70</v>
      </c>
      <c r="E196" s="17">
        <v>135589</v>
      </c>
      <c r="F196" s="17">
        <v>136736</v>
      </c>
      <c r="G196" s="17">
        <v>137241</v>
      </c>
      <c r="H196" s="17">
        <v>137679</v>
      </c>
      <c r="I196" s="17">
        <v>138387</v>
      </c>
      <c r="J196" s="17">
        <v>139099</v>
      </c>
      <c r="K196" s="17">
        <v>140935</v>
      </c>
      <c r="L196" s="17">
        <v>142986</v>
      </c>
      <c r="M196" s="17">
        <v>145036</v>
      </c>
      <c r="N196" s="17">
        <v>146118</v>
      </c>
      <c r="O196" s="17">
        <v>146909</v>
      </c>
      <c r="P196" s="17">
        <v>147755</v>
      </c>
      <c r="Q196" s="17">
        <v>148939</v>
      </c>
      <c r="R196" s="17">
        <v>150027</v>
      </c>
      <c r="S196" s="17">
        <v>151119</v>
      </c>
      <c r="T196" s="17">
        <v>152032</v>
      </c>
      <c r="U196" s="18">
        <v>66</v>
      </c>
      <c r="V196" s="18">
        <v>80</v>
      </c>
      <c r="W196" s="18">
        <v>91</v>
      </c>
      <c r="X196" s="18">
        <v>101</v>
      </c>
      <c r="Y196" s="18">
        <v>146</v>
      </c>
      <c r="Z196" s="18">
        <v>192</v>
      </c>
      <c r="AA196" s="18">
        <v>229</v>
      </c>
      <c r="AB196" s="18">
        <v>239</v>
      </c>
      <c r="AC196" s="18">
        <v>222</v>
      </c>
      <c r="AD196" s="18">
        <v>264</v>
      </c>
      <c r="AE196" s="18">
        <v>210</v>
      </c>
      <c r="AF196" s="18">
        <v>127</v>
      </c>
      <c r="AG196" s="18">
        <v>102</v>
      </c>
      <c r="AH196" s="18">
        <v>81</v>
      </c>
      <c r="AI196" s="18">
        <v>73</v>
      </c>
      <c r="AJ196" s="18">
        <v>49</v>
      </c>
      <c r="AK196" s="23">
        <v>4.8676515056531136</v>
      </c>
      <c r="AL196" s="23">
        <v>5.8506903814650126</v>
      </c>
      <c r="AM196" s="23">
        <v>6.6306715923084205</v>
      </c>
      <c r="AN196" s="23">
        <v>7.3359045315552844</v>
      </c>
      <c r="AO196" s="23">
        <v>10.55012392782559</v>
      </c>
      <c r="AP196" s="23">
        <v>13.803118642118203</v>
      </c>
      <c r="AQ196" s="23">
        <v>16.248625252776101</v>
      </c>
      <c r="AR196" s="23">
        <v>16.714923139328324</v>
      </c>
      <c r="AS196" s="23">
        <v>15.306544582034805</v>
      </c>
      <c r="AT196" s="23">
        <v>18.067589208721717</v>
      </c>
      <c r="AU196" s="23">
        <v>14.294563301091152</v>
      </c>
      <c r="AV196" s="23">
        <v>8.595309803390748</v>
      </c>
      <c r="AW196" s="23">
        <v>6.8484413081865734</v>
      </c>
      <c r="AX196" s="23">
        <v>5.3990281749285129</v>
      </c>
      <c r="AY196" s="23">
        <v>4.8306301656310593</v>
      </c>
      <c r="AZ196" s="23">
        <v>3.2230056830141023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 s="20">
        <v>2</v>
      </c>
      <c r="BK196" s="20">
        <v>6</v>
      </c>
      <c r="BL196" s="20">
        <v>12</v>
      </c>
      <c r="BM196" s="20">
        <v>5</v>
      </c>
      <c r="BN196" s="20">
        <v>1</v>
      </c>
      <c r="BO196" s="20">
        <v>0</v>
      </c>
      <c r="BP196" s="20">
        <v>0</v>
      </c>
      <c r="BQ196" s="20">
        <v>10</v>
      </c>
      <c r="BR196" s="20">
        <v>2</v>
      </c>
      <c r="BS196" s="20">
        <v>6</v>
      </c>
      <c r="BT196" s="20">
        <v>3</v>
      </c>
      <c r="BU196" s="20">
        <v>2</v>
      </c>
      <c r="BV196" s="20">
        <v>6243</v>
      </c>
      <c r="BW196" s="20">
        <v>10048</v>
      </c>
      <c r="BX196" s="20">
        <v>10573</v>
      </c>
      <c r="BY196" s="20">
        <v>13995</v>
      </c>
      <c r="BZ196" s="20">
        <v>13051</v>
      </c>
      <c r="CA196" s="20">
        <v>23623</v>
      </c>
      <c r="CB196" s="20">
        <v>6787</v>
      </c>
      <c r="CC196" s="20">
        <v>10977</v>
      </c>
      <c r="CD196" s="20">
        <v>10470</v>
      </c>
      <c r="CE196" s="20">
        <v>13655</v>
      </c>
      <c r="CF196" s="20">
        <v>12307</v>
      </c>
      <c r="CG196" s="20">
        <v>20303</v>
      </c>
      <c r="CH196" s="21">
        <v>0</v>
      </c>
      <c r="CI196" s="21">
        <v>12</v>
      </c>
      <c r="CJ196" s="21">
        <v>8</v>
      </c>
      <c r="CK196" s="21">
        <v>18</v>
      </c>
      <c r="CL196" s="21">
        <v>8</v>
      </c>
      <c r="CM196" s="21">
        <v>3</v>
      </c>
      <c r="CN196" s="21">
        <v>0</v>
      </c>
      <c r="CO196" s="21">
        <v>26</v>
      </c>
      <c r="CP196" s="21">
        <v>23</v>
      </c>
      <c r="CQ196" s="21">
        <v>0</v>
      </c>
      <c r="CR196" s="21">
        <v>13030</v>
      </c>
      <c r="CS196" s="21">
        <v>21025</v>
      </c>
      <c r="CT196" s="21">
        <v>21043</v>
      </c>
      <c r="CU196" s="21">
        <v>27650</v>
      </c>
      <c r="CV196" s="21">
        <v>25358</v>
      </c>
      <c r="CW196" s="21">
        <v>43926</v>
      </c>
      <c r="CX196" s="21">
        <v>77533</v>
      </c>
      <c r="CY196" s="21">
        <v>74499</v>
      </c>
      <c r="CZ196" s="19">
        <v>198</v>
      </c>
      <c r="DA196" t="s">
        <v>8176</v>
      </c>
      <c r="DB196" t="s">
        <v>9</v>
      </c>
      <c r="DD196">
        <v>3.4899797312715606</v>
      </c>
      <c r="DE196">
        <v>2.9664787896766538</v>
      </c>
      <c r="DF196">
        <v>-0.52350094159490679</v>
      </c>
    </row>
    <row r="197" spans="1:110" x14ac:dyDescent="0.25">
      <c r="A197" t="s">
        <v>55</v>
      </c>
      <c r="B197" t="s">
        <v>3063</v>
      </c>
      <c r="C197" t="s">
        <v>48</v>
      </c>
      <c r="D197" t="s">
        <v>51</v>
      </c>
      <c r="E197" s="17">
        <v>72349</v>
      </c>
      <c r="F197" s="17">
        <v>72559</v>
      </c>
      <c r="G197" s="17">
        <v>72502</v>
      </c>
      <c r="H197" s="17">
        <v>72498</v>
      </c>
      <c r="I197" s="17">
        <v>71937</v>
      </c>
      <c r="J197" s="17">
        <v>72260</v>
      </c>
      <c r="K197" s="17">
        <v>73001</v>
      </c>
      <c r="L197" s="17">
        <v>73845</v>
      </c>
      <c r="M197" s="17">
        <v>75018</v>
      </c>
      <c r="N197" s="17">
        <v>75936</v>
      </c>
      <c r="O197" s="17">
        <v>76643</v>
      </c>
      <c r="P197" s="17">
        <v>77399</v>
      </c>
      <c r="Q197" s="17">
        <v>77489</v>
      </c>
      <c r="R197" s="17">
        <v>78027</v>
      </c>
      <c r="S197" s="17">
        <v>78800</v>
      </c>
      <c r="T197" s="17">
        <v>79119</v>
      </c>
      <c r="U197" s="18">
        <v>30</v>
      </c>
      <c r="V197" s="18">
        <v>30</v>
      </c>
      <c r="W197" s="18">
        <v>44</v>
      </c>
      <c r="X197" s="18">
        <v>50</v>
      </c>
      <c r="Y197" s="18">
        <v>42</v>
      </c>
      <c r="Z197" s="18">
        <v>87</v>
      </c>
      <c r="AA197" s="18">
        <v>99</v>
      </c>
      <c r="AB197" s="18">
        <v>128</v>
      </c>
      <c r="AC197" s="18">
        <v>101</v>
      </c>
      <c r="AD197" s="18">
        <v>103</v>
      </c>
      <c r="AE197" s="18">
        <v>80</v>
      </c>
      <c r="AF197" s="18">
        <v>72</v>
      </c>
      <c r="AG197" s="18">
        <v>41</v>
      </c>
      <c r="AH197" s="18">
        <v>39</v>
      </c>
      <c r="AI197" s="18">
        <v>28</v>
      </c>
      <c r="AJ197" s="18">
        <v>24</v>
      </c>
      <c r="AK197" s="23">
        <v>4.1465673333425475</v>
      </c>
      <c r="AL197" s="23">
        <v>4.1345663528990197</v>
      </c>
      <c r="AM197" s="23">
        <v>6.0687981021213204</v>
      </c>
      <c r="AN197" s="23">
        <v>6.8967419790890787</v>
      </c>
      <c r="AO197" s="23">
        <v>5.8384419700571328</v>
      </c>
      <c r="AP197" s="23">
        <v>12.039856075283698</v>
      </c>
      <c r="AQ197" s="23">
        <v>13.561458062218327</v>
      </c>
      <c r="AR197" s="23">
        <v>17.333604170898504</v>
      </c>
      <c r="AS197" s="23">
        <v>13.463435442160549</v>
      </c>
      <c r="AT197" s="23">
        <v>13.564053940160136</v>
      </c>
      <c r="AU197" s="23">
        <v>10.438004775387185</v>
      </c>
      <c r="AV197" s="23">
        <v>9.3024457680331789</v>
      </c>
      <c r="AW197" s="23">
        <v>5.2910735717327624</v>
      </c>
      <c r="AX197" s="23">
        <v>4.9982698296743431</v>
      </c>
      <c r="AY197" s="23">
        <v>3.5532994923857868</v>
      </c>
      <c r="AZ197" s="23">
        <v>3.0334053767110305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 s="20">
        <v>2</v>
      </c>
      <c r="BK197" s="20">
        <v>4</v>
      </c>
      <c r="BL197" s="20">
        <v>4</v>
      </c>
      <c r="BM197" s="20">
        <v>5</v>
      </c>
      <c r="BN197" s="20">
        <v>3</v>
      </c>
      <c r="BO197" s="20">
        <v>0</v>
      </c>
      <c r="BP197" s="20">
        <v>0</v>
      </c>
      <c r="BQ197" s="20">
        <v>0</v>
      </c>
      <c r="BR197" s="20">
        <v>3</v>
      </c>
      <c r="BS197" s="20">
        <v>2</v>
      </c>
      <c r="BT197" s="20">
        <v>1</v>
      </c>
      <c r="BU197" s="20">
        <v>0</v>
      </c>
      <c r="BV197" s="20">
        <v>3761</v>
      </c>
      <c r="BW197" s="20">
        <v>6713</v>
      </c>
      <c r="BX197" s="20">
        <v>7332</v>
      </c>
      <c r="BY197" s="20">
        <v>7913</v>
      </c>
      <c r="BZ197" s="20">
        <v>5845</v>
      </c>
      <c r="CA197" s="20">
        <v>10272</v>
      </c>
      <c r="CB197" s="20">
        <v>3719</v>
      </c>
      <c r="CC197" s="20">
        <v>6103</v>
      </c>
      <c r="CD197" s="20">
        <v>6639</v>
      </c>
      <c r="CE197" s="20">
        <v>7250</v>
      </c>
      <c r="CF197" s="20">
        <v>5542</v>
      </c>
      <c r="CG197" s="20">
        <v>8030</v>
      </c>
      <c r="CH197" s="21">
        <v>0</v>
      </c>
      <c r="CI197" s="21">
        <v>2</v>
      </c>
      <c r="CJ197" s="21">
        <v>7</v>
      </c>
      <c r="CK197" s="21">
        <v>6</v>
      </c>
      <c r="CL197" s="21">
        <v>6</v>
      </c>
      <c r="CM197" s="21">
        <v>3</v>
      </c>
      <c r="CN197" s="21">
        <v>0</v>
      </c>
      <c r="CO197" s="21">
        <v>18</v>
      </c>
      <c r="CP197" s="21">
        <v>6</v>
      </c>
      <c r="CQ197" s="21">
        <v>0</v>
      </c>
      <c r="CR197" s="21">
        <v>7480</v>
      </c>
      <c r="CS197" s="21">
        <v>12816</v>
      </c>
      <c r="CT197" s="21">
        <v>13971</v>
      </c>
      <c r="CU197" s="21">
        <v>15163</v>
      </c>
      <c r="CV197" s="21">
        <v>11387</v>
      </c>
      <c r="CW197" s="21">
        <v>18302</v>
      </c>
      <c r="CX197" s="21">
        <v>41836</v>
      </c>
      <c r="CY197" s="21">
        <v>37283</v>
      </c>
      <c r="CZ197" s="19">
        <v>224</v>
      </c>
      <c r="DA197" t="s">
        <v>8202</v>
      </c>
      <c r="DB197" t="s">
        <v>9</v>
      </c>
      <c r="DD197">
        <v>4.8279376659603574</v>
      </c>
      <c r="DE197">
        <v>1.4341715269146189</v>
      </c>
      <c r="DF197">
        <v>-3.3937661390457388</v>
      </c>
    </row>
    <row r="198" spans="1:110" x14ac:dyDescent="0.25">
      <c r="A198" t="s">
        <v>2182</v>
      </c>
      <c r="B198" t="s">
        <v>3003</v>
      </c>
      <c r="C198" t="s">
        <v>754</v>
      </c>
      <c r="D198" t="s">
        <v>150</v>
      </c>
      <c r="E198" s="17">
        <v>68251</v>
      </c>
      <c r="F198" s="17">
        <v>68691</v>
      </c>
      <c r="G198" s="17">
        <v>68806</v>
      </c>
      <c r="H198" s="17">
        <v>68974</v>
      </c>
      <c r="I198" s="17">
        <v>69161</v>
      </c>
      <c r="J198" s="17">
        <v>69603</v>
      </c>
      <c r="K198" s="17">
        <v>70132</v>
      </c>
      <c r="L198" s="17">
        <v>70717</v>
      </c>
      <c r="M198" s="17">
        <v>71224</v>
      </c>
      <c r="N198" s="17">
        <v>71684</v>
      </c>
      <c r="O198" s="17">
        <v>72062</v>
      </c>
      <c r="P198" s="17">
        <v>72149</v>
      </c>
      <c r="Q198" s="17">
        <v>72421</v>
      </c>
      <c r="R198" s="17">
        <v>72687</v>
      </c>
      <c r="S198" s="17">
        <v>73121</v>
      </c>
      <c r="T198" s="17">
        <v>73482</v>
      </c>
      <c r="U198" s="18">
        <v>38</v>
      </c>
      <c r="V198" s="18">
        <v>31</v>
      </c>
      <c r="W198" s="18">
        <v>33</v>
      </c>
      <c r="X198" s="18">
        <v>34</v>
      </c>
      <c r="Y198" s="18">
        <v>50</v>
      </c>
      <c r="Z198" s="18">
        <v>82</v>
      </c>
      <c r="AA198" s="18">
        <v>85</v>
      </c>
      <c r="AB198" s="18">
        <v>96</v>
      </c>
      <c r="AC198" s="18">
        <v>108</v>
      </c>
      <c r="AD198" s="18">
        <v>119</v>
      </c>
      <c r="AE198" s="18">
        <v>85</v>
      </c>
      <c r="AF198" s="18">
        <v>84</v>
      </c>
      <c r="AG198" s="18">
        <v>49</v>
      </c>
      <c r="AH198" s="18">
        <v>40</v>
      </c>
      <c r="AI198" s="18">
        <v>36</v>
      </c>
      <c r="AJ198" s="18">
        <v>20</v>
      </c>
      <c r="AK198" s="23">
        <v>5.5676839899781694</v>
      </c>
      <c r="AL198" s="23">
        <v>4.5129638526153348</v>
      </c>
      <c r="AM198" s="23">
        <v>4.7960933639508179</v>
      </c>
      <c r="AN198" s="23">
        <v>4.9293936845767972</v>
      </c>
      <c r="AO198" s="23">
        <v>7.229507959688263</v>
      </c>
      <c r="AP198" s="23">
        <v>11.781101389307933</v>
      </c>
      <c r="AQ198" s="23">
        <v>12.120002281412194</v>
      </c>
      <c r="AR198" s="23">
        <v>13.575236506073503</v>
      </c>
      <c r="AS198" s="23">
        <v>15.163428057957992</v>
      </c>
      <c r="AT198" s="23">
        <v>16.600636125216226</v>
      </c>
      <c r="AU198" s="23">
        <v>11.795398406927369</v>
      </c>
      <c r="AV198" s="23">
        <v>11.642573008634907</v>
      </c>
      <c r="AW198" s="23">
        <v>6.7659932892393089</v>
      </c>
      <c r="AX198" s="23">
        <v>5.5030473124492687</v>
      </c>
      <c r="AY198" s="23">
        <v>4.9233462343239296</v>
      </c>
      <c r="AZ198" s="23">
        <v>2.721754987616015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1</v>
      </c>
      <c r="BJ198" s="20">
        <v>3</v>
      </c>
      <c r="BK198" s="20">
        <v>1</v>
      </c>
      <c r="BL198" s="20">
        <v>4</v>
      </c>
      <c r="BM198" s="20">
        <v>3</v>
      </c>
      <c r="BN198" s="20">
        <v>0</v>
      </c>
      <c r="BO198" s="20">
        <v>0</v>
      </c>
      <c r="BP198" s="20">
        <v>0</v>
      </c>
      <c r="BQ198" s="20">
        <v>2</v>
      </c>
      <c r="BR198" s="20">
        <v>2</v>
      </c>
      <c r="BS198" s="20">
        <v>2</v>
      </c>
      <c r="BT198" s="20">
        <v>2</v>
      </c>
      <c r="BU198" s="20">
        <v>0</v>
      </c>
      <c r="BV198" s="20">
        <v>3645</v>
      </c>
      <c r="BW198" s="20">
        <v>4854</v>
      </c>
      <c r="BX198" s="20">
        <v>5581</v>
      </c>
      <c r="BY198" s="20">
        <v>7529</v>
      </c>
      <c r="BZ198" s="20">
        <v>6117</v>
      </c>
      <c r="CA198" s="20">
        <v>9858</v>
      </c>
      <c r="CB198" s="20">
        <v>3746</v>
      </c>
      <c r="CC198" s="20">
        <v>4923</v>
      </c>
      <c r="CD198" s="20">
        <v>5272</v>
      </c>
      <c r="CE198" s="20">
        <v>7439</v>
      </c>
      <c r="CF198" s="20">
        <v>6232</v>
      </c>
      <c r="CG198" s="20">
        <v>8286</v>
      </c>
      <c r="CH198" s="21">
        <v>1</v>
      </c>
      <c r="CI198" s="21">
        <v>5</v>
      </c>
      <c r="CJ198" s="21">
        <v>3</v>
      </c>
      <c r="CK198" s="21">
        <v>6</v>
      </c>
      <c r="CL198" s="21">
        <v>5</v>
      </c>
      <c r="CM198" s="21">
        <v>0</v>
      </c>
      <c r="CN198" s="21">
        <v>0</v>
      </c>
      <c r="CO198" s="21">
        <v>12</v>
      </c>
      <c r="CP198" s="21">
        <v>8</v>
      </c>
      <c r="CQ198" s="21">
        <v>0</v>
      </c>
      <c r="CR198" s="21">
        <v>7391</v>
      </c>
      <c r="CS198" s="21">
        <v>9777</v>
      </c>
      <c r="CT198" s="21">
        <v>10853</v>
      </c>
      <c r="CU198" s="21">
        <v>14968</v>
      </c>
      <c r="CV198" s="21">
        <v>12349</v>
      </c>
      <c r="CW198" s="21">
        <v>18144</v>
      </c>
      <c r="CX198" s="21">
        <v>37584</v>
      </c>
      <c r="CY198" s="21">
        <v>35898</v>
      </c>
      <c r="CZ198" s="19">
        <v>267</v>
      </c>
      <c r="DA198" t="s">
        <v>8245</v>
      </c>
      <c r="DB198" t="s">
        <v>8481</v>
      </c>
      <c r="DD198">
        <v>3.3428046130703661</v>
      </c>
      <c r="DE198">
        <v>2.1285653469561514</v>
      </c>
      <c r="DF198">
        <v>-1.2142392661142147</v>
      </c>
    </row>
    <row r="199" spans="1:110" x14ac:dyDescent="0.25">
      <c r="A199" t="s">
        <v>1150</v>
      </c>
      <c r="B199" t="s">
        <v>3259</v>
      </c>
      <c r="C199" t="s">
        <v>3369</v>
      </c>
      <c r="D199" t="s">
        <v>355</v>
      </c>
      <c r="E199" s="17">
        <v>187953</v>
      </c>
      <c r="F199" s="17">
        <v>188226</v>
      </c>
      <c r="G199" s="17">
        <v>189622</v>
      </c>
      <c r="H199" s="17">
        <v>190413</v>
      </c>
      <c r="I199" s="17">
        <v>190850</v>
      </c>
      <c r="J199" s="17">
        <v>192892</v>
      </c>
      <c r="K199" s="17">
        <v>195023</v>
      </c>
      <c r="L199" s="17">
        <v>196905</v>
      </c>
      <c r="M199" s="17">
        <v>199734</v>
      </c>
      <c r="N199" s="17">
        <v>203055</v>
      </c>
      <c r="O199" s="17">
        <v>205907</v>
      </c>
      <c r="P199" s="17">
        <v>211056</v>
      </c>
      <c r="Q199" s="17">
        <v>215790</v>
      </c>
      <c r="R199" s="17">
        <v>219261</v>
      </c>
      <c r="S199" s="17">
        <v>223483</v>
      </c>
      <c r="T199" s="17">
        <v>227023</v>
      </c>
      <c r="U199" s="18">
        <v>69</v>
      </c>
      <c r="V199" s="18">
        <v>49</v>
      </c>
      <c r="W199" s="18">
        <v>47</v>
      </c>
      <c r="X199" s="18">
        <v>74</v>
      </c>
      <c r="Y199" s="18">
        <v>82</v>
      </c>
      <c r="Z199" s="18">
        <v>161</v>
      </c>
      <c r="AA199" s="18">
        <v>200</v>
      </c>
      <c r="AB199" s="18">
        <v>192</v>
      </c>
      <c r="AC199" s="18">
        <v>196</v>
      </c>
      <c r="AD199" s="18">
        <v>196</v>
      </c>
      <c r="AE199" s="18">
        <v>155</v>
      </c>
      <c r="AF199" s="18">
        <v>116</v>
      </c>
      <c r="AG199" s="18">
        <v>121</v>
      </c>
      <c r="AH199" s="18">
        <v>89</v>
      </c>
      <c r="AI199" s="18">
        <v>58</v>
      </c>
      <c r="AJ199" s="18">
        <v>46</v>
      </c>
      <c r="AK199" s="23">
        <v>3.6711305485945953</v>
      </c>
      <c r="AL199" s="23">
        <v>2.6032535356433222</v>
      </c>
      <c r="AM199" s="23">
        <v>2.4786153505394943</v>
      </c>
      <c r="AN199" s="23">
        <v>3.8862892764674681</v>
      </c>
      <c r="AO199" s="23">
        <v>4.2965679853287924</v>
      </c>
      <c r="AP199" s="23">
        <v>8.3466395703295113</v>
      </c>
      <c r="AQ199" s="23">
        <v>10.255200668639084</v>
      </c>
      <c r="AR199" s="23">
        <v>9.7508951016987879</v>
      </c>
      <c r="AS199" s="23">
        <v>9.8130513583065468</v>
      </c>
      <c r="AT199" s="23">
        <v>9.6525571889389568</v>
      </c>
      <c r="AU199" s="23">
        <v>7.5276702589032913</v>
      </c>
      <c r="AV199" s="23">
        <v>5.4961716321734517</v>
      </c>
      <c r="AW199" s="23">
        <v>5.607303396820984</v>
      </c>
      <c r="AX199" s="23">
        <v>4.0590893957429728</v>
      </c>
      <c r="AY199" s="23">
        <v>2.5952757032973426</v>
      </c>
      <c r="AZ199" s="23">
        <v>2.0262264175876452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1</v>
      </c>
      <c r="BI199" s="20">
        <v>2</v>
      </c>
      <c r="BJ199" s="20">
        <v>3</v>
      </c>
      <c r="BK199" s="20">
        <v>7</v>
      </c>
      <c r="BL199" s="20">
        <v>7</v>
      </c>
      <c r="BM199" s="20">
        <v>10</v>
      </c>
      <c r="BN199" s="20">
        <v>2</v>
      </c>
      <c r="BO199" s="20">
        <v>0</v>
      </c>
      <c r="BP199" s="20">
        <v>0</v>
      </c>
      <c r="BQ199" s="20">
        <v>4</v>
      </c>
      <c r="BR199" s="20">
        <v>6</v>
      </c>
      <c r="BS199" s="20">
        <v>2</v>
      </c>
      <c r="BT199" s="20">
        <v>1</v>
      </c>
      <c r="BU199" s="20">
        <v>1</v>
      </c>
      <c r="BV199" s="20">
        <v>14008</v>
      </c>
      <c r="BW199" s="20">
        <v>23850</v>
      </c>
      <c r="BX199" s="20">
        <v>21481</v>
      </c>
      <c r="BY199" s="20">
        <v>19694</v>
      </c>
      <c r="BZ199" s="20">
        <v>14156</v>
      </c>
      <c r="CA199" s="20">
        <v>21184</v>
      </c>
      <c r="CB199" s="20">
        <v>15845</v>
      </c>
      <c r="CC199" s="20">
        <v>23666</v>
      </c>
      <c r="CD199" s="20">
        <v>22141</v>
      </c>
      <c r="CE199" s="20">
        <v>19181</v>
      </c>
      <c r="CF199" s="20">
        <v>14071</v>
      </c>
      <c r="CG199" s="20">
        <v>17746</v>
      </c>
      <c r="CH199" s="21">
        <v>2</v>
      </c>
      <c r="CI199" s="21">
        <v>7</v>
      </c>
      <c r="CJ199" s="21">
        <v>13</v>
      </c>
      <c r="CK199" s="21">
        <v>9</v>
      </c>
      <c r="CL199" s="21">
        <v>11</v>
      </c>
      <c r="CM199" s="21">
        <v>3</v>
      </c>
      <c r="CN199" s="21">
        <v>1</v>
      </c>
      <c r="CO199" s="21">
        <v>32</v>
      </c>
      <c r="CP199" s="21">
        <v>14</v>
      </c>
      <c r="CQ199" s="21">
        <v>0</v>
      </c>
      <c r="CR199" s="21">
        <v>29853</v>
      </c>
      <c r="CS199" s="21">
        <v>47516</v>
      </c>
      <c r="CT199" s="21">
        <v>43622</v>
      </c>
      <c r="CU199" s="21">
        <v>38875</v>
      </c>
      <c r="CV199" s="21">
        <v>28227</v>
      </c>
      <c r="CW199" s="21">
        <v>38930</v>
      </c>
      <c r="CX199" s="21">
        <v>114373</v>
      </c>
      <c r="CY199" s="21">
        <v>112650</v>
      </c>
      <c r="CZ199" s="19">
        <v>334</v>
      </c>
      <c r="DA199" t="s">
        <v>8312</v>
      </c>
      <c r="DB199" t="s">
        <v>8481</v>
      </c>
      <c r="DD199">
        <v>2.8406569019085661</v>
      </c>
      <c r="DE199">
        <v>1.224065120264398</v>
      </c>
      <c r="DF199">
        <v>-1.6165917816441682</v>
      </c>
    </row>
    <row r="200" spans="1:110" x14ac:dyDescent="0.25">
      <c r="A200" t="s">
        <v>686</v>
      </c>
      <c r="B200" t="s">
        <v>3097</v>
      </c>
      <c r="C200" t="s">
        <v>148</v>
      </c>
      <c r="D200" t="s">
        <v>150</v>
      </c>
      <c r="E200" s="17">
        <v>78113</v>
      </c>
      <c r="F200" s="17">
        <v>78622</v>
      </c>
      <c r="G200" s="17">
        <v>78962</v>
      </c>
      <c r="H200" s="17">
        <v>79701</v>
      </c>
      <c r="I200" s="17">
        <v>80372</v>
      </c>
      <c r="J200" s="17">
        <v>80933</v>
      </c>
      <c r="K200" s="17">
        <v>81627</v>
      </c>
      <c r="L200" s="17">
        <v>82186</v>
      </c>
      <c r="M200" s="17">
        <v>82939</v>
      </c>
      <c r="N200" s="17">
        <v>83352</v>
      </c>
      <c r="O200" s="17">
        <v>83712</v>
      </c>
      <c r="P200" s="17">
        <v>84207</v>
      </c>
      <c r="Q200" s="17">
        <v>84761</v>
      </c>
      <c r="R200" s="17">
        <v>85288</v>
      </c>
      <c r="S200" s="17">
        <v>86302</v>
      </c>
      <c r="T200" s="17">
        <v>87087</v>
      </c>
      <c r="U200" s="18">
        <v>27</v>
      </c>
      <c r="V200" s="18">
        <v>38</v>
      </c>
      <c r="W200" s="18">
        <v>36</v>
      </c>
      <c r="X200" s="18">
        <v>41</v>
      </c>
      <c r="Y200" s="18">
        <v>65</v>
      </c>
      <c r="Z200" s="18">
        <v>83</v>
      </c>
      <c r="AA200" s="18">
        <v>109</v>
      </c>
      <c r="AB200" s="18">
        <v>137</v>
      </c>
      <c r="AC200" s="18">
        <v>135</v>
      </c>
      <c r="AD200" s="18">
        <v>138</v>
      </c>
      <c r="AE200" s="18">
        <v>141</v>
      </c>
      <c r="AF200" s="18">
        <v>85</v>
      </c>
      <c r="AG200" s="18">
        <v>64</v>
      </c>
      <c r="AH200" s="18">
        <v>56</v>
      </c>
      <c r="AI200" s="18">
        <v>37</v>
      </c>
      <c r="AJ200" s="18">
        <v>25</v>
      </c>
      <c r="AK200" s="23">
        <v>3.4565309231497956</v>
      </c>
      <c r="AL200" s="23">
        <v>4.8332527791203477</v>
      </c>
      <c r="AM200" s="23">
        <v>4.5591550365998836</v>
      </c>
      <c r="AN200" s="23">
        <v>5.1442265467183601</v>
      </c>
      <c r="AO200" s="23">
        <v>8.087393619668541</v>
      </c>
      <c r="AP200" s="23">
        <v>10.255396439029814</v>
      </c>
      <c r="AQ200" s="23">
        <v>13.353424724662183</v>
      </c>
      <c r="AR200" s="23">
        <v>16.66950575523812</v>
      </c>
      <c r="AS200" s="23">
        <v>16.277022872231399</v>
      </c>
      <c r="AT200" s="23">
        <v>16.556291390728475</v>
      </c>
      <c r="AU200" s="23">
        <v>16.843463302752294</v>
      </c>
      <c r="AV200" s="23">
        <v>10.094172693481539</v>
      </c>
      <c r="AW200" s="23">
        <v>7.5506423944974701</v>
      </c>
      <c r="AX200" s="23">
        <v>6.5659881812212735</v>
      </c>
      <c r="AY200" s="23">
        <v>4.2872702834233269</v>
      </c>
      <c r="AZ200" s="23">
        <v>2.8706925258649396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1</v>
      </c>
      <c r="BJ200" s="20">
        <v>2</v>
      </c>
      <c r="BK200" s="20">
        <v>2</v>
      </c>
      <c r="BL200" s="20">
        <v>4</v>
      </c>
      <c r="BM200" s="20">
        <v>2</v>
      </c>
      <c r="BN200" s="20">
        <v>1</v>
      </c>
      <c r="BO200" s="20">
        <v>0</v>
      </c>
      <c r="BP200" s="20">
        <v>0</v>
      </c>
      <c r="BQ200" s="20">
        <v>3</v>
      </c>
      <c r="BR200" s="20">
        <v>5</v>
      </c>
      <c r="BS200" s="20">
        <v>2</v>
      </c>
      <c r="BT200" s="20">
        <v>2</v>
      </c>
      <c r="BU200" s="20">
        <v>1</v>
      </c>
      <c r="BV200" s="20">
        <v>3601</v>
      </c>
      <c r="BW200" s="20">
        <v>6323</v>
      </c>
      <c r="BX200" s="20">
        <v>7002</v>
      </c>
      <c r="BY200" s="20">
        <v>8411</v>
      </c>
      <c r="BZ200" s="20">
        <v>7159</v>
      </c>
      <c r="CA200" s="20">
        <v>12239</v>
      </c>
      <c r="CB200" s="20">
        <v>3787</v>
      </c>
      <c r="CC200" s="20">
        <v>5882</v>
      </c>
      <c r="CD200" s="20">
        <v>6813</v>
      </c>
      <c r="CE200" s="20">
        <v>8257</v>
      </c>
      <c r="CF200" s="20">
        <v>7036</v>
      </c>
      <c r="CG200" s="20">
        <v>10577</v>
      </c>
      <c r="CH200" s="21">
        <v>1</v>
      </c>
      <c r="CI200" s="21">
        <v>5</v>
      </c>
      <c r="CJ200" s="21">
        <v>7</v>
      </c>
      <c r="CK200" s="21">
        <v>6</v>
      </c>
      <c r="CL200" s="21">
        <v>4</v>
      </c>
      <c r="CM200" s="21">
        <v>2</v>
      </c>
      <c r="CN200" s="21">
        <v>0</v>
      </c>
      <c r="CO200" s="21">
        <v>12</v>
      </c>
      <c r="CP200" s="21">
        <v>13</v>
      </c>
      <c r="CQ200" s="21">
        <v>0</v>
      </c>
      <c r="CR200" s="21">
        <v>7388</v>
      </c>
      <c r="CS200" s="21">
        <v>12205</v>
      </c>
      <c r="CT200" s="21">
        <v>13815</v>
      </c>
      <c r="CU200" s="21">
        <v>16668</v>
      </c>
      <c r="CV200" s="21">
        <v>14195</v>
      </c>
      <c r="CW200" s="21">
        <v>22816</v>
      </c>
      <c r="CX200" s="21">
        <v>44735</v>
      </c>
      <c r="CY200" s="21">
        <v>42352</v>
      </c>
      <c r="CZ200" s="19">
        <v>242</v>
      </c>
      <c r="DA200" t="s">
        <v>8220</v>
      </c>
      <c r="DB200" t="s">
        <v>9</v>
      </c>
      <c r="DD200">
        <v>2.8333962976955043</v>
      </c>
      <c r="DE200">
        <v>2.9060020118475469</v>
      </c>
      <c r="DF200">
        <v>7.2605714152042644E-2</v>
      </c>
    </row>
    <row r="201" spans="1:110" x14ac:dyDescent="0.25">
      <c r="A201" t="s">
        <v>323</v>
      </c>
      <c r="B201" t="s">
        <v>3193</v>
      </c>
      <c r="C201" t="s">
        <v>307</v>
      </c>
      <c r="D201" t="s">
        <v>278</v>
      </c>
      <c r="E201" s="17">
        <v>93410</v>
      </c>
      <c r="F201" s="17">
        <v>93989</v>
      </c>
      <c r="G201" s="17">
        <v>94500</v>
      </c>
      <c r="H201" s="17">
        <v>95407</v>
      </c>
      <c r="I201" s="17">
        <v>96442</v>
      </c>
      <c r="J201" s="17">
        <v>97520</v>
      </c>
      <c r="K201" s="17">
        <v>98735</v>
      </c>
      <c r="L201" s="17">
        <v>99831</v>
      </c>
      <c r="M201" s="17">
        <v>100674</v>
      </c>
      <c r="N201" s="17">
        <v>101691</v>
      </c>
      <c r="O201" s="17">
        <v>102790</v>
      </c>
      <c r="P201" s="17">
        <v>103494</v>
      </c>
      <c r="Q201" s="17">
        <v>104033</v>
      </c>
      <c r="R201" s="17">
        <v>104767</v>
      </c>
      <c r="S201" s="17">
        <v>105936</v>
      </c>
      <c r="T201" s="17">
        <v>107309</v>
      </c>
      <c r="U201" s="18">
        <v>23</v>
      </c>
      <c r="V201" s="18">
        <v>41</v>
      </c>
      <c r="W201" s="18">
        <v>51</v>
      </c>
      <c r="X201" s="18">
        <v>71</v>
      </c>
      <c r="Y201" s="18">
        <v>78</v>
      </c>
      <c r="Z201" s="18">
        <v>78</v>
      </c>
      <c r="AA201" s="18">
        <v>119</v>
      </c>
      <c r="AB201" s="18">
        <v>165</v>
      </c>
      <c r="AC201" s="18">
        <v>138</v>
      </c>
      <c r="AD201" s="18">
        <v>160</v>
      </c>
      <c r="AE201" s="18">
        <v>118</v>
      </c>
      <c r="AF201" s="18">
        <v>72</v>
      </c>
      <c r="AG201" s="18">
        <v>67</v>
      </c>
      <c r="AH201" s="18">
        <v>35</v>
      </c>
      <c r="AI201" s="18">
        <v>34</v>
      </c>
      <c r="AJ201" s="18">
        <v>31</v>
      </c>
      <c r="AK201" s="23">
        <v>2.4622631409913289</v>
      </c>
      <c r="AL201" s="23">
        <v>4.3622125993467318</v>
      </c>
      <c r="AM201" s="23">
        <v>5.3968253968253963</v>
      </c>
      <c r="AN201" s="23">
        <v>7.4418019642164621</v>
      </c>
      <c r="AO201" s="23">
        <v>8.0877625930611146</v>
      </c>
      <c r="AP201" s="23">
        <v>7.9983593109105824</v>
      </c>
      <c r="AQ201" s="23">
        <v>12.052463665366892</v>
      </c>
      <c r="AR201" s="23">
        <v>16.52793220542717</v>
      </c>
      <c r="AS201" s="23">
        <v>13.707610703856011</v>
      </c>
      <c r="AT201" s="23">
        <v>15.733939089988297</v>
      </c>
      <c r="AU201" s="23">
        <v>11.479715925673704</v>
      </c>
      <c r="AV201" s="23">
        <v>6.9569250391327033</v>
      </c>
      <c r="AW201" s="23">
        <v>6.4402641469533703</v>
      </c>
      <c r="AX201" s="23">
        <v>3.3407466091421916</v>
      </c>
      <c r="AY201" s="23">
        <v>3.2094849720586014</v>
      </c>
      <c r="AZ201" s="23">
        <v>2.8888536842203356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2</v>
      </c>
      <c r="BJ201" s="20">
        <v>1</v>
      </c>
      <c r="BK201" s="20">
        <v>5</v>
      </c>
      <c r="BL201" s="20">
        <v>6</v>
      </c>
      <c r="BM201" s="20">
        <v>3</v>
      </c>
      <c r="BN201" s="20">
        <v>1</v>
      </c>
      <c r="BO201" s="20">
        <v>0</v>
      </c>
      <c r="BP201" s="20">
        <v>0</v>
      </c>
      <c r="BQ201" s="20">
        <v>4</v>
      </c>
      <c r="BR201" s="20">
        <v>5</v>
      </c>
      <c r="BS201" s="20">
        <v>3</v>
      </c>
      <c r="BT201" s="20">
        <v>1</v>
      </c>
      <c r="BU201" s="20">
        <v>0</v>
      </c>
      <c r="BV201" s="20">
        <v>4142</v>
      </c>
      <c r="BW201" s="20">
        <v>6452</v>
      </c>
      <c r="BX201" s="20">
        <v>8845</v>
      </c>
      <c r="BY201" s="20">
        <v>11345</v>
      </c>
      <c r="BZ201" s="20">
        <v>9006</v>
      </c>
      <c r="CA201" s="20">
        <v>16129</v>
      </c>
      <c r="CB201" s="20">
        <v>4460</v>
      </c>
      <c r="CC201" s="20">
        <v>6279</v>
      </c>
      <c r="CD201" s="20">
        <v>7955</v>
      </c>
      <c r="CE201" s="20">
        <v>10575</v>
      </c>
      <c r="CF201" s="20">
        <v>8667</v>
      </c>
      <c r="CG201" s="20">
        <v>13454</v>
      </c>
      <c r="CH201" s="21">
        <v>2</v>
      </c>
      <c r="CI201" s="21">
        <v>5</v>
      </c>
      <c r="CJ201" s="21">
        <v>10</v>
      </c>
      <c r="CK201" s="21">
        <v>9</v>
      </c>
      <c r="CL201" s="21">
        <v>4</v>
      </c>
      <c r="CM201" s="21">
        <v>1</v>
      </c>
      <c r="CN201" s="21">
        <v>0</v>
      </c>
      <c r="CO201" s="21">
        <v>18</v>
      </c>
      <c r="CP201" s="21">
        <v>13</v>
      </c>
      <c r="CQ201" s="21">
        <v>0</v>
      </c>
      <c r="CR201" s="21">
        <v>8602</v>
      </c>
      <c r="CS201" s="21">
        <v>12731</v>
      </c>
      <c r="CT201" s="21">
        <v>16800</v>
      </c>
      <c r="CU201" s="21">
        <v>21920</v>
      </c>
      <c r="CV201" s="21">
        <v>17673</v>
      </c>
      <c r="CW201" s="21">
        <v>29583</v>
      </c>
      <c r="CX201" s="21">
        <v>55919</v>
      </c>
      <c r="CY201" s="21">
        <v>51390</v>
      </c>
      <c r="CZ201" s="19">
        <v>239</v>
      </c>
      <c r="DA201" t="s">
        <v>8217</v>
      </c>
      <c r="DB201" t="s">
        <v>9</v>
      </c>
      <c r="DD201">
        <v>3.5026269702276704</v>
      </c>
      <c r="DE201">
        <v>2.3247912158658059</v>
      </c>
      <c r="DF201">
        <v>-1.1778357543618645</v>
      </c>
    </row>
    <row r="202" spans="1:110" x14ac:dyDescent="0.25">
      <c r="A202" t="s">
        <v>2695</v>
      </c>
      <c r="B202" t="s">
        <v>3260</v>
      </c>
      <c r="C202" t="s">
        <v>3369</v>
      </c>
      <c r="D202" t="s">
        <v>355</v>
      </c>
      <c r="E202" s="17">
        <v>164997</v>
      </c>
      <c r="F202" s="17">
        <v>166776</v>
      </c>
      <c r="G202" s="17">
        <v>167741</v>
      </c>
      <c r="H202" s="17">
        <v>167303</v>
      </c>
      <c r="I202" s="17">
        <v>169713</v>
      </c>
      <c r="J202" s="17">
        <v>173367</v>
      </c>
      <c r="K202" s="17">
        <v>176948</v>
      </c>
      <c r="L202" s="17">
        <v>181109</v>
      </c>
      <c r="M202" s="17">
        <v>184395</v>
      </c>
      <c r="N202" s="17">
        <v>188577</v>
      </c>
      <c r="O202" s="17">
        <v>192947</v>
      </c>
      <c r="P202" s="17">
        <v>197298</v>
      </c>
      <c r="Q202" s="17">
        <v>199764</v>
      </c>
      <c r="R202" s="17">
        <v>201963</v>
      </c>
      <c r="S202" s="17">
        <v>204072</v>
      </c>
      <c r="T202" s="17">
        <v>206171</v>
      </c>
      <c r="U202" s="18">
        <v>41</v>
      </c>
      <c r="V202" s="18">
        <v>62</v>
      </c>
      <c r="W202" s="18">
        <v>44</v>
      </c>
      <c r="X202" s="18">
        <v>61</v>
      </c>
      <c r="Y202" s="18">
        <v>120</v>
      </c>
      <c r="Z202" s="18">
        <v>152</v>
      </c>
      <c r="AA202" s="18">
        <v>197</v>
      </c>
      <c r="AB202" s="18">
        <v>187</v>
      </c>
      <c r="AC202" s="18">
        <v>218</v>
      </c>
      <c r="AD202" s="18">
        <v>218</v>
      </c>
      <c r="AE202" s="18">
        <v>186</v>
      </c>
      <c r="AF202" s="18">
        <v>136</v>
      </c>
      <c r="AG202" s="18">
        <v>108</v>
      </c>
      <c r="AH202" s="18">
        <v>77</v>
      </c>
      <c r="AI202" s="18">
        <v>66</v>
      </c>
      <c r="AJ202" s="18">
        <v>49</v>
      </c>
      <c r="AK202" s="23">
        <v>2.4848936647332982</v>
      </c>
      <c r="AL202" s="23">
        <v>3.7175612798004507</v>
      </c>
      <c r="AM202" s="23">
        <v>2.6230915518567315</v>
      </c>
      <c r="AN202" s="23">
        <v>3.6460792693496229</v>
      </c>
      <c r="AO202" s="23">
        <v>7.0707606370755327</v>
      </c>
      <c r="AP202" s="23">
        <v>8.7675278455530758</v>
      </c>
      <c r="AQ202" s="23">
        <v>11.133214277640889</v>
      </c>
      <c r="AR202" s="23">
        <v>10.325273730184584</v>
      </c>
      <c r="AS202" s="23">
        <v>11.822446378697904</v>
      </c>
      <c r="AT202" s="23">
        <v>11.560264507336525</v>
      </c>
      <c r="AU202" s="23">
        <v>9.6399529404447861</v>
      </c>
      <c r="AV202" s="23">
        <v>6.893126134071303</v>
      </c>
      <c r="AW202" s="23">
        <v>5.4063795278428541</v>
      </c>
      <c r="AX202" s="23">
        <v>3.812579531894456</v>
      </c>
      <c r="AY202" s="23">
        <v>3.2341526520051751</v>
      </c>
      <c r="AZ202" s="23">
        <v>2.3766679115879534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20">
        <v>2</v>
      </c>
      <c r="BK202" s="20">
        <v>13</v>
      </c>
      <c r="BL202" s="20">
        <v>14</v>
      </c>
      <c r="BM202" s="20">
        <v>5</v>
      </c>
      <c r="BN202" s="20">
        <v>1</v>
      </c>
      <c r="BO202" s="20">
        <v>0</v>
      </c>
      <c r="BP202" s="20">
        <v>0</v>
      </c>
      <c r="BQ202" s="20">
        <v>3</v>
      </c>
      <c r="BR202" s="20">
        <v>5</v>
      </c>
      <c r="BS202" s="20">
        <v>6</v>
      </c>
      <c r="BT202" s="20">
        <v>0</v>
      </c>
      <c r="BU202" s="20">
        <v>0</v>
      </c>
      <c r="BV202" s="20">
        <v>10883</v>
      </c>
      <c r="BW202" s="20">
        <v>24367</v>
      </c>
      <c r="BX202" s="20">
        <v>20893</v>
      </c>
      <c r="BY202" s="20">
        <v>16735</v>
      </c>
      <c r="BZ202" s="20">
        <v>12632</v>
      </c>
      <c r="CA202" s="20">
        <v>16581</v>
      </c>
      <c r="CB202" s="20">
        <v>11526</v>
      </c>
      <c r="CC202" s="20">
        <v>25776</v>
      </c>
      <c r="CD202" s="20">
        <v>23416</v>
      </c>
      <c r="CE202" s="20">
        <v>17132</v>
      </c>
      <c r="CF202" s="20">
        <v>12395</v>
      </c>
      <c r="CG202" s="20">
        <v>13835</v>
      </c>
      <c r="CH202" s="21">
        <v>0</v>
      </c>
      <c r="CI202" s="21">
        <v>5</v>
      </c>
      <c r="CJ202" s="21">
        <v>18</v>
      </c>
      <c r="CK202" s="21">
        <v>20</v>
      </c>
      <c r="CL202" s="21">
        <v>5</v>
      </c>
      <c r="CM202" s="21">
        <v>1</v>
      </c>
      <c r="CN202" s="21">
        <v>0</v>
      </c>
      <c r="CO202" s="21">
        <v>35</v>
      </c>
      <c r="CP202" s="21">
        <v>14</v>
      </c>
      <c r="CQ202" s="21">
        <v>0</v>
      </c>
      <c r="CR202" s="21">
        <v>22409</v>
      </c>
      <c r="CS202" s="21">
        <v>50143</v>
      </c>
      <c r="CT202" s="21">
        <v>44309</v>
      </c>
      <c r="CU202" s="21">
        <v>33867</v>
      </c>
      <c r="CV202" s="21">
        <v>25027</v>
      </c>
      <c r="CW202" s="21">
        <v>30416</v>
      </c>
      <c r="CX202" s="21">
        <v>102091</v>
      </c>
      <c r="CY202" s="21">
        <v>104080</v>
      </c>
      <c r="CZ202" s="19">
        <v>306</v>
      </c>
      <c r="DA202" t="s">
        <v>8284</v>
      </c>
      <c r="DB202" t="s">
        <v>8481</v>
      </c>
      <c r="DD202">
        <v>3.3627978478093774</v>
      </c>
      <c r="DE202">
        <v>1.3713255820787338</v>
      </c>
      <c r="DF202">
        <v>-1.9914722657306436</v>
      </c>
    </row>
    <row r="203" spans="1:110" x14ac:dyDescent="0.25">
      <c r="A203" t="s">
        <v>1679</v>
      </c>
      <c r="B203" t="s">
        <v>2988</v>
      </c>
      <c r="C203" t="s">
        <v>462</v>
      </c>
      <c r="D203" t="s">
        <v>51</v>
      </c>
      <c r="E203" s="17">
        <v>118944</v>
      </c>
      <c r="F203" s="17">
        <v>119146</v>
      </c>
      <c r="G203" s="17">
        <v>120452</v>
      </c>
      <c r="H203" s="17">
        <v>121651</v>
      </c>
      <c r="I203" s="17">
        <v>123916</v>
      </c>
      <c r="J203" s="17">
        <v>124747</v>
      </c>
      <c r="K203" s="17">
        <v>126063</v>
      </c>
      <c r="L203" s="17">
        <v>127296</v>
      </c>
      <c r="M203" s="17">
        <v>129113</v>
      </c>
      <c r="N203" s="17">
        <v>130210</v>
      </c>
      <c r="O203" s="17">
        <v>131684</v>
      </c>
      <c r="P203" s="17">
        <v>133390</v>
      </c>
      <c r="Q203" s="17">
        <v>134238</v>
      </c>
      <c r="R203" s="17">
        <v>135138</v>
      </c>
      <c r="S203" s="17">
        <v>136657</v>
      </c>
      <c r="T203" s="17">
        <v>138138</v>
      </c>
      <c r="U203" s="18">
        <v>63</v>
      </c>
      <c r="V203" s="18">
        <v>78</v>
      </c>
      <c r="W203" s="18">
        <v>48</v>
      </c>
      <c r="X203" s="18">
        <v>76</v>
      </c>
      <c r="Y203" s="18">
        <v>110</v>
      </c>
      <c r="Z203" s="18">
        <v>115</v>
      </c>
      <c r="AA203" s="18">
        <v>159</v>
      </c>
      <c r="AB203" s="18">
        <v>168</v>
      </c>
      <c r="AC203" s="18">
        <v>168</v>
      </c>
      <c r="AD203" s="18">
        <v>198</v>
      </c>
      <c r="AE203" s="18">
        <v>122</v>
      </c>
      <c r="AF203" s="18">
        <v>106</v>
      </c>
      <c r="AG203" s="18">
        <v>87</v>
      </c>
      <c r="AH203" s="18">
        <v>72</v>
      </c>
      <c r="AI203" s="18">
        <v>65</v>
      </c>
      <c r="AJ203" s="18">
        <v>50</v>
      </c>
      <c r="AK203" s="23">
        <v>5.2966101694915251</v>
      </c>
      <c r="AL203" s="23">
        <v>6.5465898981082038</v>
      </c>
      <c r="AM203" s="23">
        <v>3.9849898714840766</v>
      </c>
      <c r="AN203" s="23">
        <v>6.2473797995906324</v>
      </c>
      <c r="AO203" s="23">
        <v>8.8769811807998966</v>
      </c>
      <c r="AP203" s="23">
        <v>9.2186585649354296</v>
      </c>
      <c r="AQ203" s="23">
        <v>12.612741248423408</v>
      </c>
      <c r="AR203" s="23">
        <v>13.197586726998493</v>
      </c>
      <c r="AS203" s="23">
        <v>13.011857829962901</v>
      </c>
      <c r="AT203" s="23">
        <v>15.206205360571385</v>
      </c>
      <c r="AU203" s="23">
        <v>9.2646031408523424</v>
      </c>
      <c r="AV203" s="23">
        <v>7.9466226853587223</v>
      </c>
      <c r="AW203" s="23">
        <v>6.4810262369820766</v>
      </c>
      <c r="AX203" s="23">
        <v>5.3278870487945653</v>
      </c>
      <c r="AY203" s="23">
        <v>4.7564339916725817</v>
      </c>
      <c r="AZ203" s="23">
        <v>3.6195688369601413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 s="20">
        <v>7</v>
      </c>
      <c r="BK203" s="20">
        <v>9</v>
      </c>
      <c r="BL203" s="20">
        <v>10</v>
      </c>
      <c r="BM203" s="20">
        <v>2</v>
      </c>
      <c r="BN203" s="20">
        <v>3</v>
      </c>
      <c r="BO203" s="20">
        <v>0</v>
      </c>
      <c r="BP203" s="20">
        <v>1</v>
      </c>
      <c r="BQ203" s="20">
        <v>4</v>
      </c>
      <c r="BR203" s="20">
        <v>6</v>
      </c>
      <c r="BS203" s="20">
        <v>8</v>
      </c>
      <c r="BT203" s="20">
        <v>0</v>
      </c>
      <c r="BU203" s="20">
        <v>0</v>
      </c>
      <c r="BV203" s="20">
        <v>5850</v>
      </c>
      <c r="BW203" s="20">
        <v>10645</v>
      </c>
      <c r="BX203" s="20">
        <v>11672</v>
      </c>
      <c r="BY203" s="20">
        <v>13428</v>
      </c>
      <c r="BZ203" s="20">
        <v>10752</v>
      </c>
      <c r="CA203" s="20">
        <v>17536</v>
      </c>
      <c r="CB203" s="20">
        <v>6264</v>
      </c>
      <c r="CC203" s="20">
        <v>10808</v>
      </c>
      <c r="CD203" s="20">
        <v>11641</v>
      </c>
      <c r="CE203" s="20">
        <v>13438</v>
      </c>
      <c r="CF203" s="20">
        <v>10654</v>
      </c>
      <c r="CG203" s="20">
        <v>15450</v>
      </c>
      <c r="CH203" s="21">
        <v>1</v>
      </c>
      <c r="CI203" s="21">
        <v>11</v>
      </c>
      <c r="CJ203" s="21">
        <v>15</v>
      </c>
      <c r="CK203" s="21">
        <v>18</v>
      </c>
      <c r="CL203" s="21">
        <v>2</v>
      </c>
      <c r="CM203" s="21">
        <v>3</v>
      </c>
      <c r="CN203" s="21">
        <v>0</v>
      </c>
      <c r="CO203" s="21">
        <v>31</v>
      </c>
      <c r="CP203" s="21">
        <v>19</v>
      </c>
      <c r="CQ203" s="21">
        <v>0</v>
      </c>
      <c r="CR203" s="21">
        <v>12114</v>
      </c>
      <c r="CS203" s="21">
        <v>21453</v>
      </c>
      <c r="CT203" s="21">
        <v>23313</v>
      </c>
      <c r="CU203" s="21">
        <v>26866</v>
      </c>
      <c r="CV203" s="21">
        <v>21406</v>
      </c>
      <c r="CW203" s="21">
        <v>32986</v>
      </c>
      <c r="CX203" s="21">
        <v>69883</v>
      </c>
      <c r="CY203" s="21">
        <v>68255</v>
      </c>
      <c r="CZ203" s="19">
        <v>146</v>
      </c>
      <c r="DA203" t="s">
        <v>8124</v>
      </c>
      <c r="DB203" t="s">
        <v>9</v>
      </c>
      <c r="DD203">
        <v>4.5417918101238008</v>
      </c>
      <c r="DE203">
        <v>2.7188300445029552</v>
      </c>
      <c r="DF203">
        <v>-1.8229617656208457</v>
      </c>
    </row>
    <row r="204" spans="1:110" x14ac:dyDescent="0.25">
      <c r="A204" t="s">
        <v>198</v>
      </c>
      <c r="B204" t="s">
        <v>3084</v>
      </c>
      <c r="C204" t="s">
        <v>197</v>
      </c>
      <c r="D204" t="s">
        <v>199</v>
      </c>
      <c r="E204" s="17">
        <v>60369</v>
      </c>
      <c r="F204" s="17">
        <v>60704</v>
      </c>
      <c r="G204" s="17">
        <v>60673</v>
      </c>
      <c r="H204" s="17">
        <v>60863</v>
      </c>
      <c r="I204" s="17">
        <v>60940</v>
      </c>
      <c r="J204" s="17">
        <v>61140</v>
      </c>
      <c r="K204" s="17">
        <v>61498</v>
      </c>
      <c r="L204" s="17">
        <v>61744</v>
      </c>
      <c r="M204" s="17">
        <v>61791</v>
      </c>
      <c r="N204" s="17">
        <v>61794</v>
      </c>
      <c r="O204" s="17">
        <v>61917</v>
      </c>
      <c r="P204" s="17">
        <v>61804</v>
      </c>
      <c r="Q204" s="17">
        <v>61618</v>
      </c>
      <c r="R204" s="17">
        <v>61517</v>
      </c>
      <c r="S204" s="17">
        <v>61729</v>
      </c>
      <c r="T204" s="17">
        <v>61757</v>
      </c>
      <c r="U204" s="18">
        <v>37</v>
      </c>
      <c r="V204" s="18">
        <v>58</v>
      </c>
      <c r="W204" s="18">
        <v>52</v>
      </c>
      <c r="X204" s="18">
        <v>38</v>
      </c>
      <c r="Y204" s="18">
        <v>66</v>
      </c>
      <c r="Z204" s="18">
        <v>67</v>
      </c>
      <c r="AA204" s="18">
        <v>68</v>
      </c>
      <c r="AB204" s="18">
        <v>83</v>
      </c>
      <c r="AC204" s="18">
        <v>78</v>
      </c>
      <c r="AD204" s="18">
        <v>106</v>
      </c>
      <c r="AE204" s="18">
        <v>86</v>
      </c>
      <c r="AF204" s="18">
        <v>61</v>
      </c>
      <c r="AG204" s="18">
        <v>51</v>
      </c>
      <c r="AH204" s="18">
        <v>52</v>
      </c>
      <c r="AI204" s="18">
        <v>56</v>
      </c>
      <c r="AJ204" s="18">
        <v>21</v>
      </c>
      <c r="AK204" s="23">
        <v>6.1289734797661044</v>
      </c>
      <c r="AL204" s="23">
        <v>9.5545598313125986</v>
      </c>
      <c r="AM204" s="23">
        <v>8.5705338453677911</v>
      </c>
      <c r="AN204" s="23">
        <v>6.2435305522238469</v>
      </c>
      <c r="AO204" s="23">
        <v>10.830324909747292</v>
      </c>
      <c r="AP204" s="23">
        <v>10.958456002616945</v>
      </c>
      <c r="AQ204" s="23">
        <v>11.057270155126995</v>
      </c>
      <c r="AR204" s="23">
        <v>13.44260171028764</v>
      </c>
      <c r="AS204" s="23">
        <v>12.623197553041706</v>
      </c>
      <c r="AT204" s="23">
        <v>17.153768974334078</v>
      </c>
      <c r="AU204" s="23">
        <v>13.889561832776137</v>
      </c>
      <c r="AV204" s="23">
        <v>9.8699113325998304</v>
      </c>
      <c r="AW204" s="23">
        <v>8.2768022331137008</v>
      </c>
      <c r="AX204" s="23">
        <v>8.4529479656030038</v>
      </c>
      <c r="AY204" s="23">
        <v>9.0719110952712665</v>
      </c>
      <c r="AZ204" s="23">
        <v>3.400424243405606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 s="20">
        <v>2</v>
      </c>
      <c r="BK204" s="20">
        <v>7</v>
      </c>
      <c r="BL204" s="20">
        <v>3</v>
      </c>
      <c r="BM204" s="20">
        <v>0</v>
      </c>
      <c r="BN204" s="20">
        <v>0</v>
      </c>
      <c r="BO204" s="20">
        <v>0</v>
      </c>
      <c r="BP204" s="20">
        <v>0</v>
      </c>
      <c r="BQ204" s="20">
        <v>2</v>
      </c>
      <c r="BR204" s="20">
        <v>3</v>
      </c>
      <c r="BS204" s="20">
        <v>3</v>
      </c>
      <c r="BT204" s="20">
        <v>1</v>
      </c>
      <c r="BU204" s="20">
        <v>0</v>
      </c>
      <c r="BV204" s="20">
        <v>3240</v>
      </c>
      <c r="BW204" s="20">
        <v>5370</v>
      </c>
      <c r="BX204" s="20">
        <v>4958</v>
      </c>
      <c r="BY204" s="20">
        <v>5612</v>
      </c>
      <c r="BZ204" s="20">
        <v>4623</v>
      </c>
      <c r="CA204" s="20">
        <v>7741</v>
      </c>
      <c r="CB204" s="20">
        <v>3464</v>
      </c>
      <c r="CC204" s="20">
        <v>5064</v>
      </c>
      <c r="CD204" s="20">
        <v>4841</v>
      </c>
      <c r="CE204" s="20">
        <v>5703</v>
      </c>
      <c r="CF204" s="20">
        <v>4534</v>
      </c>
      <c r="CG204" s="20">
        <v>6607</v>
      </c>
      <c r="CH204" s="21">
        <v>0</v>
      </c>
      <c r="CI204" s="21">
        <v>4</v>
      </c>
      <c r="CJ204" s="21">
        <v>10</v>
      </c>
      <c r="CK204" s="21">
        <v>6</v>
      </c>
      <c r="CL204" s="21">
        <v>1</v>
      </c>
      <c r="CM204" s="21">
        <v>0</v>
      </c>
      <c r="CN204" s="21">
        <v>0</v>
      </c>
      <c r="CO204" s="21">
        <v>12</v>
      </c>
      <c r="CP204" s="21">
        <v>9</v>
      </c>
      <c r="CQ204" s="21">
        <v>0</v>
      </c>
      <c r="CR204" s="21">
        <v>6704</v>
      </c>
      <c r="CS204" s="21">
        <v>10434</v>
      </c>
      <c r="CT204" s="21">
        <v>9799</v>
      </c>
      <c r="CU204" s="21">
        <v>11315</v>
      </c>
      <c r="CV204" s="21">
        <v>9157</v>
      </c>
      <c r="CW204" s="21">
        <v>14348</v>
      </c>
      <c r="CX204" s="21">
        <v>31544</v>
      </c>
      <c r="CY204" s="21">
        <v>30213</v>
      </c>
      <c r="CZ204" s="19">
        <v>166</v>
      </c>
      <c r="DA204" t="s">
        <v>8144</v>
      </c>
      <c r="DB204" t="s">
        <v>9</v>
      </c>
      <c r="DD204">
        <v>3.9718002184490118</v>
      </c>
      <c r="DE204">
        <v>2.853157494293685</v>
      </c>
      <c r="DF204">
        <v>-1.1186427241553267</v>
      </c>
    </row>
    <row r="205" spans="1:110" x14ac:dyDescent="0.25">
      <c r="A205" t="s">
        <v>1255</v>
      </c>
      <c r="B205" t="s">
        <v>3165</v>
      </c>
      <c r="C205" t="s">
        <v>484</v>
      </c>
      <c r="D205" t="s">
        <v>51</v>
      </c>
      <c r="E205" s="17">
        <v>88984</v>
      </c>
      <c r="F205" s="17">
        <v>89503</v>
      </c>
      <c r="G205" s="17">
        <v>90203</v>
      </c>
      <c r="H205" s="17">
        <v>91414</v>
      </c>
      <c r="I205" s="17">
        <v>93190</v>
      </c>
      <c r="J205" s="17">
        <v>95981</v>
      </c>
      <c r="K205" s="17">
        <v>96771</v>
      </c>
      <c r="L205" s="17">
        <v>97576</v>
      </c>
      <c r="M205" s="17">
        <v>99156</v>
      </c>
      <c r="N205" s="17">
        <v>100742</v>
      </c>
      <c r="O205" s="17">
        <v>102684</v>
      </c>
      <c r="P205" s="17">
        <v>104207</v>
      </c>
      <c r="Q205" s="17">
        <v>104716</v>
      </c>
      <c r="R205" s="17">
        <v>104911</v>
      </c>
      <c r="S205" s="17">
        <v>104953</v>
      </c>
      <c r="T205" s="17">
        <v>105359</v>
      </c>
      <c r="U205" s="18">
        <v>42</v>
      </c>
      <c r="V205" s="18">
        <v>53</v>
      </c>
      <c r="W205" s="18">
        <v>68</v>
      </c>
      <c r="X205" s="18">
        <v>102</v>
      </c>
      <c r="Y205" s="18">
        <v>109</v>
      </c>
      <c r="Z205" s="18">
        <v>130</v>
      </c>
      <c r="AA205" s="18">
        <v>208</v>
      </c>
      <c r="AB205" s="18">
        <v>165</v>
      </c>
      <c r="AC205" s="18">
        <v>205</v>
      </c>
      <c r="AD205" s="18">
        <v>211</v>
      </c>
      <c r="AE205" s="18">
        <v>185</v>
      </c>
      <c r="AF205" s="18">
        <v>104</v>
      </c>
      <c r="AG205" s="18">
        <v>93</v>
      </c>
      <c r="AH205" s="18">
        <v>78</v>
      </c>
      <c r="AI205" s="18">
        <v>66</v>
      </c>
      <c r="AJ205" s="18">
        <v>57</v>
      </c>
      <c r="AK205" s="23">
        <v>4.7199496538703585</v>
      </c>
      <c r="AL205" s="23">
        <v>5.9215892204730567</v>
      </c>
      <c r="AM205" s="23">
        <v>7.5385519328625428</v>
      </c>
      <c r="AN205" s="23">
        <v>11.158028310762028</v>
      </c>
      <c r="AO205" s="23">
        <v>11.696533962871554</v>
      </c>
      <c r="AP205" s="23">
        <v>13.544347318740167</v>
      </c>
      <c r="AQ205" s="23">
        <v>21.494042636740346</v>
      </c>
      <c r="AR205" s="23">
        <v>16.90989587603509</v>
      </c>
      <c r="AS205" s="23">
        <v>20.674492718544517</v>
      </c>
      <c r="AT205" s="23">
        <v>20.944591133787299</v>
      </c>
      <c r="AU205" s="23">
        <v>18.0164387830626</v>
      </c>
      <c r="AV205" s="23">
        <v>9.9801356914602657</v>
      </c>
      <c r="AW205" s="23">
        <v>8.8811642919897622</v>
      </c>
      <c r="AX205" s="23">
        <v>7.4348733688555066</v>
      </c>
      <c r="AY205" s="23">
        <v>6.2885291511438446</v>
      </c>
      <c r="AZ205" s="23">
        <v>5.4100741275069053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0</v>
      </c>
      <c r="BJ205" s="20">
        <v>4</v>
      </c>
      <c r="BK205" s="20">
        <v>10</v>
      </c>
      <c r="BL205" s="20">
        <v>11</v>
      </c>
      <c r="BM205" s="20">
        <v>8</v>
      </c>
      <c r="BN205" s="20">
        <v>1</v>
      </c>
      <c r="BO205" s="20">
        <v>0</v>
      </c>
      <c r="BP205" s="20">
        <v>0</v>
      </c>
      <c r="BQ205" s="20">
        <v>3</v>
      </c>
      <c r="BR205" s="20">
        <v>9</v>
      </c>
      <c r="BS205" s="20">
        <v>6</v>
      </c>
      <c r="BT205" s="20">
        <v>5</v>
      </c>
      <c r="BU205" s="20">
        <v>0</v>
      </c>
      <c r="BV205" s="20">
        <v>5947</v>
      </c>
      <c r="BW205" s="20">
        <v>10275</v>
      </c>
      <c r="BX205" s="20">
        <v>8959</v>
      </c>
      <c r="BY205" s="20">
        <v>8831</v>
      </c>
      <c r="BZ205" s="20">
        <v>7566</v>
      </c>
      <c r="CA205" s="20">
        <v>11826</v>
      </c>
      <c r="CB205" s="20">
        <v>6218</v>
      </c>
      <c r="CC205" s="20">
        <v>10578</v>
      </c>
      <c r="CD205" s="20">
        <v>8964</v>
      </c>
      <c r="CE205" s="20">
        <v>9116</v>
      </c>
      <c r="CF205" s="20">
        <v>7180</v>
      </c>
      <c r="CG205" s="20">
        <v>9899</v>
      </c>
      <c r="CH205" s="21">
        <v>0</v>
      </c>
      <c r="CI205" s="21">
        <v>7</v>
      </c>
      <c r="CJ205" s="21">
        <v>19</v>
      </c>
      <c r="CK205" s="21">
        <v>17</v>
      </c>
      <c r="CL205" s="21">
        <v>13</v>
      </c>
      <c r="CM205" s="21">
        <v>1</v>
      </c>
      <c r="CN205" s="21">
        <v>0</v>
      </c>
      <c r="CO205" s="21">
        <v>34</v>
      </c>
      <c r="CP205" s="21">
        <v>23</v>
      </c>
      <c r="CQ205" s="21">
        <v>0</v>
      </c>
      <c r="CR205" s="21">
        <v>12165</v>
      </c>
      <c r="CS205" s="21">
        <v>20853</v>
      </c>
      <c r="CT205" s="21">
        <v>17923</v>
      </c>
      <c r="CU205" s="21">
        <v>17947</v>
      </c>
      <c r="CV205" s="21">
        <v>14746</v>
      </c>
      <c r="CW205" s="21">
        <v>21725</v>
      </c>
      <c r="CX205" s="21">
        <v>53404</v>
      </c>
      <c r="CY205" s="21">
        <v>51955</v>
      </c>
      <c r="CZ205" s="19">
        <v>19</v>
      </c>
      <c r="DA205" t="s">
        <v>1338</v>
      </c>
      <c r="DB205" t="s">
        <v>8480</v>
      </c>
      <c r="DD205">
        <v>6.544124723318256</v>
      </c>
      <c r="DE205">
        <v>4.3067934986143364</v>
      </c>
      <c r="DF205">
        <v>-2.2373312247039197</v>
      </c>
    </row>
    <row r="206" spans="1:110" x14ac:dyDescent="0.25">
      <c r="A206" t="s">
        <v>1502</v>
      </c>
      <c r="B206" t="s">
        <v>3319</v>
      </c>
      <c r="C206" t="s">
        <v>491</v>
      </c>
      <c r="D206" t="s">
        <v>491</v>
      </c>
      <c r="E206" s="17">
        <v>52837</v>
      </c>
      <c r="F206" s="17">
        <v>52860</v>
      </c>
      <c r="G206" s="17">
        <v>53128</v>
      </c>
      <c r="H206" s="17">
        <v>53496</v>
      </c>
      <c r="I206" s="17">
        <v>54088</v>
      </c>
      <c r="J206" s="17">
        <v>54574</v>
      </c>
      <c r="K206" s="17">
        <v>54998</v>
      </c>
      <c r="L206" s="17">
        <v>55561</v>
      </c>
      <c r="M206" s="17">
        <v>55989</v>
      </c>
      <c r="N206" s="17">
        <v>56145</v>
      </c>
      <c r="O206" s="17">
        <v>56215</v>
      </c>
      <c r="P206" s="17">
        <v>56398</v>
      </c>
      <c r="Q206" s="17">
        <v>56447</v>
      </c>
      <c r="R206" s="17">
        <v>56463</v>
      </c>
      <c r="S206" s="17">
        <v>56533</v>
      </c>
      <c r="T206" s="17">
        <v>56501</v>
      </c>
      <c r="U206" s="18">
        <v>27</v>
      </c>
      <c r="V206" s="18">
        <v>14</v>
      </c>
      <c r="W206" s="18">
        <v>29</v>
      </c>
      <c r="X206" s="18">
        <v>13</v>
      </c>
      <c r="Y206" s="18">
        <v>26</v>
      </c>
      <c r="Z206" s="18">
        <v>34</v>
      </c>
      <c r="AA206" s="18">
        <v>58</v>
      </c>
      <c r="AB206" s="18">
        <v>49</v>
      </c>
      <c r="AC206" s="18">
        <v>47</v>
      </c>
      <c r="AD206" s="18">
        <v>65</v>
      </c>
      <c r="AE206" s="18">
        <v>58</v>
      </c>
      <c r="AF206" s="18">
        <v>61</v>
      </c>
      <c r="AG206" s="18">
        <v>43</v>
      </c>
      <c r="AH206" s="18">
        <v>38</v>
      </c>
      <c r="AI206" s="18">
        <v>28</v>
      </c>
      <c r="AJ206" s="18">
        <v>31</v>
      </c>
      <c r="AK206" s="23">
        <v>5.1100554535647369</v>
      </c>
      <c r="AL206" s="23">
        <v>2.6485054861899355</v>
      </c>
      <c r="AM206" s="23">
        <v>5.4585152838427948</v>
      </c>
      <c r="AN206" s="23">
        <v>2.4300882308957679</v>
      </c>
      <c r="AO206" s="23">
        <v>4.8069812157964797</v>
      </c>
      <c r="AP206" s="23">
        <v>6.2300729285007508</v>
      </c>
      <c r="AQ206" s="23">
        <v>10.545838030473837</v>
      </c>
      <c r="AR206" s="23">
        <v>8.8191357246989792</v>
      </c>
      <c r="AS206" s="23">
        <v>8.3945060636910824</v>
      </c>
      <c r="AT206" s="23">
        <v>11.577166265918605</v>
      </c>
      <c r="AU206" s="23">
        <v>10.317530908120608</v>
      </c>
      <c r="AV206" s="23">
        <v>10.815986382495835</v>
      </c>
      <c r="AW206" s="23">
        <v>7.6177653373961416</v>
      </c>
      <c r="AX206" s="23">
        <v>6.7300710199599738</v>
      </c>
      <c r="AY206" s="23">
        <v>4.9528593918596222</v>
      </c>
      <c r="AZ206" s="23">
        <v>5.486628555246809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1</v>
      </c>
      <c r="BI206" s="20">
        <v>1</v>
      </c>
      <c r="BJ206" s="20">
        <v>4</v>
      </c>
      <c r="BK206" s="20">
        <v>2</v>
      </c>
      <c r="BL206" s="20">
        <v>5</v>
      </c>
      <c r="BM206" s="20">
        <v>2</v>
      </c>
      <c r="BN206" s="20">
        <v>3</v>
      </c>
      <c r="BO206" s="20">
        <v>1</v>
      </c>
      <c r="BP206" s="20">
        <v>0</v>
      </c>
      <c r="BQ206" s="20">
        <v>2</v>
      </c>
      <c r="BR206" s="20">
        <v>5</v>
      </c>
      <c r="BS206" s="20">
        <v>2</v>
      </c>
      <c r="BT206" s="20">
        <v>2</v>
      </c>
      <c r="BU206" s="20">
        <v>1</v>
      </c>
      <c r="BV206" s="20">
        <v>2299</v>
      </c>
      <c r="BW206" s="20">
        <v>3691</v>
      </c>
      <c r="BX206" s="20">
        <v>3808</v>
      </c>
      <c r="BY206" s="20">
        <v>4899</v>
      </c>
      <c r="BZ206" s="20">
        <v>4891</v>
      </c>
      <c r="CA206" s="20">
        <v>9363</v>
      </c>
      <c r="CB206" s="20">
        <v>2543</v>
      </c>
      <c r="CC206" s="20">
        <v>3834</v>
      </c>
      <c r="CD206" s="20">
        <v>3796</v>
      </c>
      <c r="CE206" s="20">
        <v>4685</v>
      </c>
      <c r="CF206" s="20">
        <v>4797</v>
      </c>
      <c r="CG206" s="20">
        <v>7895</v>
      </c>
      <c r="CH206" s="21">
        <v>1</v>
      </c>
      <c r="CI206" s="21">
        <v>6</v>
      </c>
      <c r="CJ206" s="21">
        <v>7</v>
      </c>
      <c r="CK206" s="21">
        <v>7</v>
      </c>
      <c r="CL206" s="21">
        <v>4</v>
      </c>
      <c r="CM206" s="21">
        <v>4</v>
      </c>
      <c r="CN206" s="21">
        <v>2</v>
      </c>
      <c r="CO206" s="21">
        <v>18</v>
      </c>
      <c r="CP206" s="21">
        <v>13</v>
      </c>
      <c r="CQ206" s="21">
        <v>0</v>
      </c>
      <c r="CR206" s="21">
        <v>4842</v>
      </c>
      <c r="CS206" s="21">
        <v>7525</v>
      </c>
      <c r="CT206" s="21">
        <v>7604</v>
      </c>
      <c r="CU206" s="21">
        <v>9584</v>
      </c>
      <c r="CV206" s="21">
        <v>9688</v>
      </c>
      <c r="CW206" s="21">
        <v>17258</v>
      </c>
      <c r="CX206" s="21">
        <v>28951</v>
      </c>
      <c r="CY206" s="21">
        <v>27550</v>
      </c>
      <c r="CZ206" s="19">
        <v>17</v>
      </c>
      <c r="DA206" t="s">
        <v>1336</v>
      </c>
      <c r="DB206" t="s">
        <v>8480</v>
      </c>
      <c r="DD206">
        <v>6.5335753176043561</v>
      </c>
      <c r="DE206">
        <v>4.4903457566232605</v>
      </c>
      <c r="DF206">
        <v>-2.0432295609810955</v>
      </c>
    </row>
    <row r="207" spans="1:110" x14ac:dyDescent="0.25">
      <c r="A207" t="s">
        <v>2057</v>
      </c>
      <c r="B207" t="s">
        <v>2968</v>
      </c>
      <c r="C207" t="s">
        <v>58</v>
      </c>
      <c r="D207" t="s">
        <v>278</v>
      </c>
      <c r="E207" s="17">
        <v>104252</v>
      </c>
      <c r="F207" s="17">
        <v>105504</v>
      </c>
      <c r="G207" s="17">
        <v>106376</v>
      </c>
      <c r="H207" s="17">
        <v>107325</v>
      </c>
      <c r="I207" s="17">
        <v>108293</v>
      </c>
      <c r="J207" s="17">
        <v>109674</v>
      </c>
      <c r="K207" s="17">
        <v>110353</v>
      </c>
      <c r="L207" s="17">
        <v>111147</v>
      </c>
      <c r="M207" s="17">
        <v>111728</v>
      </c>
      <c r="N207" s="17">
        <v>111896</v>
      </c>
      <c r="O207" s="17">
        <v>112037</v>
      </c>
      <c r="P207" s="17">
        <v>112246</v>
      </c>
      <c r="Q207" s="17">
        <v>112792</v>
      </c>
      <c r="R207" s="17">
        <v>112702</v>
      </c>
      <c r="S207" s="17">
        <v>113563</v>
      </c>
      <c r="T207" s="17">
        <v>114081</v>
      </c>
      <c r="U207" s="18">
        <v>85</v>
      </c>
      <c r="V207" s="18">
        <v>104</v>
      </c>
      <c r="W207" s="18">
        <v>87</v>
      </c>
      <c r="X207" s="18">
        <v>110</v>
      </c>
      <c r="Y207" s="18">
        <v>110</v>
      </c>
      <c r="Z207" s="18">
        <v>165</v>
      </c>
      <c r="AA207" s="18">
        <v>194</v>
      </c>
      <c r="AB207" s="18">
        <v>188</v>
      </c>
      <c r="AC207" s="18">
        <v>214</v>
      </c>
      <c r="AD207" s="18">
        <v>213</v>
      </c>
      <c r="AE207" s="18">
        <v>175</v>
      </c>
      <c r="AF207" s="18">
        <v>148</v>
      </c>
      <c r="AG207" s="18">
        <v>92</v>
      </c>
      <c r="AH207" s="18">
        <v>80</v>
      </c>
      <c r="AI207" s="18">
        <v>76</v>
      </c>
      <c r="AJ207" s="18">
        <v>67</v>
      </c>
      <c r="AK207" s="23">
        <v>8.1533207996009676</v>
      </c>
      <c r="AL207" s="23">
        <v>9.857446163178647</v>
      </c>
      <c r="AM207" s="23">
        <v>8.1785365119951869</v>
      </c>
      <c r="AN207" s="23">
        <v>10.249242953645471</v>
      </c>
      <c r="AO207" s="23">
        <v>10.157627916855198</v>
      </c>
      <c r="AP207" s="23">
        <v>15.044586684173096</v>
      </c>
      <c r="AQ207" s="23">
        <v>17.579947985102354</v>
      </c>
      <c r="AR207" s="23">
        <v>16.914536604676691</v>
      </c>
      <c r="AS207" s="23">
        <v>19.153658885865674</v>
      </c>
      <c r="AT207" s="23">
        <v>19.035532994923859</v>
      </c>
      <c r="AU207" s="23">
        <v>15.619839874327232</v>
      </c>
      <c r="AV207" s="23">
        <v>13.185325089535484</v>
      </c>
      <c r="AW207" s="23">
        <v>8.1566068515497552</v>
      </c>
      <c r="AX207" s="23">
        <v>7.0983656013202951</v>
      </c>
      <c r="AY207" s="23">
        <v>6.6923205621549275</v>
      </c>
      <c r="AZ207" s="23">
        <v>5.873020047159474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4</v>
      </c>
      <c r="BI207" s="20">
        <v>0</v>
      </c>
      <c r="BJ207" s="20">
        <v>6</v>
      </c>
      <c r="BK207" s="20">
        <v>6</v>
      </c>
      <c r="BL207" s="20">
        <v>9</v>
      </c>
      <c r="BM207" s="20">
        <v>6</v>
      </c>
      <c r="BN207" s="20">
        <v>3</v>
      </c>
      <c r="BO207" s="20">
        <v>4</v>
      </c>
      <c r="BP207" s="20">
        <v>0</v>
      </c>
      <c r="BQ207" s="20">
        <v>5</v>
      </c>
      <c r="BR207" s="20">
        <v>7</v>
      </c>
      <c r="BS207" s="20">
        <v>11</v>
      </c>
      <c r="BT207" s="20">
        <v>4</v>
      </c>
      <c r="BU207" s="20">
        <v>2</v>
      </c>
      <c r="BV207" s="20">
        <v>4575</v>
      </c>
      <c r="BW207" s="20">
        <v>6534</v>
      </c>
      <c r="BX207" s="20">
        <v>7387</v>
      </c>
      <c r="BY207" s="20">
        <v>10443</v>
      </c>
      <c r="BZ207" s="20">
        <v>10094</v>
      </c>
      <c r="CA207" s="20">
        <v>20029</v>
      </c>
      <c r="CB207" s="20">
        <v>5246</v>
      </c>
      <c r="CC207" s="20">
        <v>6649</v>
      </c>
      <c r="CD207" s="20">
        <v>6997</v>
      </c>
      <c r="CE207" s="20">
        <v>9678</v>
      </c>
      <c r="CF207" s="20">
        <v>9431</v>
      </c>
      <c r="CG207" s="20">
        <v>17018</v>
      </c>
      <c r="CH207" s="21">
        <v>0</v>
      </c>
      <c r="CI207" s="21">
        <v>11</v>
      </c>
      <c r="CJ207" s="21">
        <v>13</v>
      </c>
      <c r="CK207" s="21">
        <v>20</v>
      </c>
      <c r="CL207" s="21">
        <v>10</v>
      </c>
      <c r="CM207" s="21">
        <v>5</v>
      </c>
      <c r="CN207" s="21">
        <v>8</v>
      </c>
      <c r="CO207" s="21">
        <v>34</v>
      </c>
      <c r="CP207" s="21">
        <v>33</v>
      </c>
      <c r="CQ207" s="21">
        <v>0</v>
      </c>
      <c r="CR207" s="21">
        <v>9821</v>
      </c>
      <c r="CS207" s="21">
        <v>13183</v>
      </c>
      <c r="CT207" s="21">
        <v>14384</v>
      </c>
      <c r="CU207" s="21">
        <v>20121</v>
      </c>
      <c r="CV207" s="21">
        <v>19525</v>
      </c>
      <c r="CW207" s="21">
        <v>37047</v>
      </c>
      <c r="CX207" s="21">
        <v>59062</v>
      </c>
      <c r="CY207" s="21">
        <v>55019</v>
      </c>
      <c r="CZ207" s="19">
        <v>10</v>
      </c>
      <c r="DA207" t="s">
        <v>1327</v>
      </c>
      <c r="DB207" t="s">
        <v>8480</v>
      </c>
      <c r="DD207">
        <v>6.179683382104364</v>
      </c>
      <c r="DE207">
        <v>5.5873488876096307</v>
      </c>
      <c r="DF207">
        <v>-0.5923344944947333</v>
      </c>
    </row>
    <row r="208" spans="1:110" x14ac:dyDescent="0.25">
      <c r="A208" t="s">
        <v>2647</v>
      </c>
      <c r="B208" t="s">
        <v>2974</v>
      </c>
      <c r="C208" t="s">
        <v>58</v>
      </c>
      <c r="D208" t="s">
        <v>168</v>
      </c>
      <c r="E208" s="17">
        <v>1736</v>
      </c>
      <c r="F208" s="17">
        <v>1757</v>
      </c>
      <c r="G208" s="17">
        <v>1777</v>
      </c>
      <c r="H208" s="17">
        <v>1772</v>
      </c>
      <c r="I208" s="17">
        <v>1806</v>
      </c>
      <c r="J208" s="17">
        <v>1825</v>
      </c>
      <c r="K208" s="17">
        <v>1877</v>
      </c>
      <c r="L208" s="17">
        <v>1910</v>
      </c>
      <c r="M208" s="17">
        <v>1946</v>
      </c>
      <c r="N208" s="17">
        <v>1877</v>
      </c>
      <c r="O208" s="17">
        <v>1866</v>
      </c>
      <c r="P208" s="17">
        <v>1869</v>
      </c>
      <c r="Q208" s="17">
        <v>1894</v>
      </c>
      <c r="R208" s="17">
        <v>1876</v>
      </c>
      <c r="S208" s="17">
        <v>1896</v>
      </c>
      <c r="T208" s="17">
        <v>1939</v>
      </c>
      <c r="U208" s="18">
        <v>0</v>
      </c>
      <c r="V208" s="18">
        <v>0</v>
      </c>
      <c r="W208" s="18">
        <v>1</v>
      </c>
      <c r="X208" s="18">
        <v>1</v>
      </c>
      <c r="Y208" s="18">
        <v>1</v>
      </c>
      <c r="Z208" s="18">
        <v>2</v>
      </c>
      <c r="AA208" s="18">
        <v>3</v>
      </c>
      <c r="AB208" s="18">
        <v>2</v>
      </c>
      <c r="AC208" s="18">
        <v>1</v>
      </c>
      <c r="AD208" s="18">
        <v>2</v>
      </c>
      <c r="AE208" s="18">
        <v>5</v>
      </c>
      <c r="AF208" s="18">
        <v>3</v>
      </c>
      <c r="AG208" s="18">
        <v>3</v>
      </c>
      <c r="AH208" s="18">
        <v>1</v>
      </c>
      <c r="AI208" s="18">
        <v>2</v>
      </c>
      <c r="AJ208" s="18">
        <v>2</v>
      </c>
      <c r="AK208" s="23">
        <v>0</v>
      </c>
      <c r="AL208" s="23">
        <v>0</v>
      </c>
      <c r="AM208" s="23">
        <v>5.6274620146314014</v>
      </c>
      <c r="AN208" s="23">
        <v>5.6433408577878099</v>
      </c>
      <c r="AO208" s="23">
        <v>5.5370985603543739</v>
      </c>
      <c r="AP208" s="23">
        <v>10.95890410958904</v>
      </c>
      <c r="AQ208" s="23">
        <v>15.982951518380393</v>
      </c>
      <c r="AR208" s="23">
        <v>10.471204188481677</v>
      </c>
      <c r="AS208" s="23">
        <v>5.1387461459403907</v>
      </c>
      <c r="AT208" s="23">
        <v>10.655301012253595</v>
      </c>
      <c r="AU208" s="23">
        <v>26.795284030010716</v>
      </c>
      <c r="AV208" s="23">
        <v>16.051364365971107</v>
      </c>
      <c r="AW208" s="23">
        <v>15.839493136219643</v>
      </c>
      <c r="AX208" s="23">
        <v>5.3304904051172706</v>
      </c>
      <c r="AY208" s="23">
        <v>10.548523206751055</v>
      </c>
      <c r="AZ208" s="23">
        <v>10.31459515214028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1</v>
      </c>
      <c r="BK208" s="20">
        <v>0</v>
      </c>
      <c r="BL208" s="20">
        <v>0</v>
      </c>
      <c r="BM208" s="20">
        <v>0</v>
      </c>
      <c r="BN208" s="20">
        <v>1</v>
      </c>
      <c r="BO208" s="20">
        <v>0</v>
      </c>
      <c r="BP208" s="20">
        <v>0</v>
      </c>
      <c r="BQ208" s="20">
        <v>0</v>
      </c>
      <c r="BR208" s="20">
        <v>0</v>
      </c>
      <c r="BS208" s="20">
        <v>0</v>
      </c>
      <c r="BT208" s="20">
        <v>0</v>
      </c>
      <c r="BU208" s="20">
        <v>0</v>
      </c>
      <c r="BV208" s="20">
        <v>92</v>
      </c>
      <c r="BW208" s="20">
        <v>129</v>
      </c>
      <c r="BX208" s="20">
        <v>137</v>
      </c>
      <c r="BY208" s="20">
        <v>159</v>
      </c>
      <c r="BZ208" s="20">
        <v>146</v>
      </c>
      <c r="CA208" s="20">
        <v>293</v>
      </c>
      <c r="CB208" s="20">
        <v>77</v>
      </c>
      <c r="CC208" s="20">
        <v>155</v>
      </c>
      <c r="CD208" s="20">
        <v>120</v>
      </c>
      <c r="CE208" s="20">
        <v>167</v>
      </c>
      <c r="CF208" s="20">
        <v>182</v>
      </c>
      <c r="CG208" s="20">
        <v>282</v>
      </c>
      <c r="CH208" s="21">
        <v>0</v>
      </c>
      <c r="CI208" s="21">
        <v>1</v>
      </c>
      <c r="CJ208" s="21">
        <v>0</v>
      </c>
      <c r="CK208" s="21">
        <v>0</v>
      </c>
      <c r="CL208" s="21">
        <v>0</v>
      </c>
      <c r="CM208" s="21">
        <v>1</v>
      </c>
      <c r="CN208" s="21">
        <v>0</v>
      </c>
      <c r="CO208" s="21">
        <v>2</v>
      </c>
      <c r="CP208" s="21">
        <v>0</v>
      </c>
      <c r="CQ208" s="21">
        <v>0</v>
      </c>
      <c r="CR208" s="21">
        <v>169</v>
      </c>
      <c r="CS208" s="21">
        <v>284</v>
      </c>
      <c r="CT208" s="21">
        <v>257</v>
      </c>
      <c r="CU208" s="21">
        <v>326</v>
      </c>
      <c r="CV208" s="21">
        <v>328</v>
      </c>
      <c r="CW208" s="21">
        <v>575</v>
      </c>
      <c r="CX208" s="21">
        <v>956</v>
      </c>
      <c r="CY208" s="21">
        <v>983</v>
      </c>
      <c r="CZ208" s="19">
        <v>1</v>
      </c>
      <c r="DA208" t="s">
        <v>1325</v>
      </c>
      <c r="DB208" t="s">
        <v>8480</v>
      </c>
      <c r="DD208">
        <v>20.345879959308242</v>
      </c>
      <c r="DE208">
        <v>0</v>
      </c>
      <c r="DF208">
        <v>-20.345879959308242</v>
      </c>
    </row>
    <row r="209" spans="1:110" x14ac:dyDescent="0.25">
      <c r="A209" t="s">
        <v>933</v>
      </c>
      <c r="B209" t="s">
        <v>3261</v>
      </c>
      <c r="C209" t="s">
        <v>3368</v>
      </c>
      <c r="D209" t="s">
        <v>355</v>
      </c>
      <c r="E209" s="17">
        <v>141524</v>
      </c>
      <c r="F209" s="17">
        <v>143502</v>
      </c>
      <c r="G209" s="17">
        <v>144629</v>
      </c>
      <c r="H209" s="17">
        <v>145676</v>
      </c>
      <c r="I209" s="17">
        <v>146183</v>
      </c>
      <c r="J209" s="17">
        <v>148971</v>
      </c>
      <c r="K209" s="17">
        <v>150865</v>
      </c>
      <c r="L209" s="17">
        <v>153811</v>
      </c>
      <c r="M209" s="17">
        <v>156706</v>
      </c>
      <c r="N209" s="17">
        <v>161006</v>
      </c>
      <c r="O209" s="17">
        <v>164009</v>
      </c>
      <c r="P209" s="17">
        <v>169966</v>
      </c>
      <c r="Q209" s="17">
        <v>173619</v>
      </c>
      <c r="R209" s="17">
        <v>177326</v>
      </c>
      <c r="S209" s="17">
        <v>181934</v>
      </c>
      <c r="T209" s="17">
        <v>187535</v>
      </c>
      <c r="U209" s="18">
        <v>43</v>
      </c>
      <c r="V209" s="18">
        <v>45</v>
      </c>
      <c r="W209" s="18">
        <v>67</v>
      </c>
      <c r="X209" s="18">
        <v>76</v>
      </c>
      <c r="Y209" s="18">
        <v>146</v>
      </c>
      <c r="Z209" s="18">
        <v>204</v>
      </c>
      <c r="AA209" s="18">
        <v>251</v>
      </c>
      <c r="AB209" s="18">
        <v>238</v>
      </c>
      <c r="AC209" s="18">
        <v>214</v>
      </c>
      <c r="AD209" s="18">
        <v>212</v>
      </c>
      <c r="AE209" s="18">
        <v>135</v>
      </c>
      <c r="AF209" s="18">
        <v>117</v>
      </c>
      <c r="AG209" s="18">
        <v>86</v>
      </c>
      <c r="AH209" s="18">
        <v>70</v>
      </c>
      <c r="AI209" s="18">
        <v>57</v>
      </c>
      <c r="AJ209" s="18">
        <v>50</v>
      </c>
      <c r="AK209" s="23">
        <v>3.0383539187699613</v>
      </c>
      <c r="AL209" s="23">
        <v>3.1358447965882008</v>
      </c>
      <c r="AM209" s="23">
        <v>4.6325425744491078</v>
      </c>
      <c r="AN209" s="23">
        <v>5.2170570306708042</v>
      </c>
      <c r="AO209" s="23">
        <v>9.9874814444908093</v>
      </c>
      <c r="AP209" s="23">
        <v>13.693940431359122</v>
      </c>
      <c r="AQ209" s="23">
        <v>16.637391044973985</v>
      </c>
      <c r="AR209" s="23">
        <v>15.473535702908116</v>
      </c>
      <c r="AS209" s="23">
        <v>13.656145903794366</v>
      </c>
      <c r="AT209" s="23">
        <v>13.167211159832553</v>
      </c>
      <c r="AU209" s="23">
        <v>8.2312556018267298</v>
      </c>
      <c r="AV209" s="23">
        <v>6.8837296871138935</v>
      </c>
      <c r="AW209" s="23">
        <v>4.9533749186436964</v>
      </c>
      <c r="AX209" s="23">
        <v>3.9475316648432828</v>
      </c>
      <c r="AY209" s="23">
        <v>3.133004276276012</v>
      </c>
      <c r="AZ209" s="23">
        <v>2.666168981790066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0</v>
      </c>
      <c r="BJ209" s="20">
        <v>4</v>
      </c>
      <c r="BK209" s="20">
        <v>15</v>
      </c>
      <c r="BL209" s="20">
        <v>9</v>
      </c>
      <c r="BM209" s="20">
        <v>2</v>
      </c>
      <c r="BN209" s="20">
        <v>2</v>
      </c>
      <c r="BO209" s="20">
        <v>0</v>
      </c>
      <c r="BP209" s="20">
        <v>0</v>
      </c>
      <c r="BQ209" s="20">
        <v>4</v>
      </c>
      <c r="BR209" s="20">
        <v>5</v>
      </c>
      <c r="BS209" s="20">
        <v>4</v>
      </c>
      <c r="BT209" s="20">
        <v>4</v>
      </c>
      <c r="BU209" s="20">
        <v>1</v>
      </c>
      <c r="BV209" s="20">
        <v>15536</v>
      </c>
      <c r="BW209" s="20">
        <v>29870</v>
      </c>
      <c r="BX209" s="20">
        <v>16158</v>
      </c>
      <c r="BY209" s="20">
        <v>12929</v>
      </c>
      <c r="BZ209" s="20">
        <v>8695</v>
      </c>
      <c r="CA209" s="20">
        <v>10977</v>
      </c>
      <c r="CB209" s="20">
        <v>13832</v>
      </c>
      <c r="CC209" s="20">
        <v>30408</v>
      </c>
      <c r="CD209" s="20">
        <v>18491</v>
      </c>
      <c r="CE209" s="20">
        <v>13546</v>
      </c>
      <c r="CF209" s="20">
        <v>8060</v>
      </c>
      <c r="CG209" s="20">
        <v>9033</v>
      </c>
      <c r="CH209" s="21">
        <v>0</v>
      </c>
      <c r="CI209" s="21">
        <v>8</v>
      </c>
      <c r="CJ209" s="21">
        <v>20</v>
      </c>
      <c r="CK209" s="21">
        <v>13</v>
      </c>
      <c r="CL209" s="21">
        <v>6</v>
      </c>
      <c r="CM209" s="21">
        <v>3</v>
      </c>
      <c r="CN209" s="21">
        <v>0</v>
      </c>
      <c r="CO209" s="21">
        <v>32</v>
      </c>
      <c r="CP209" s="21">
        <v>18</v>
      </c>
      <c r="CQ209" s="21">
        <v>0</v>
      </c>
      <c r="CR209" s="21">
        <v>29368</v>
      </c>
      <c r="CS209" s="21">
        <v>60278</v>
      </c>
      <c r="CT209" s="21">
        <v>34649</v>
      </c>
      <c r="CU209" s="21">
        <v>26475</v>
      </c>
      <c r="CV209" s="21">
        <v>16755</v>
      </c>
      <c r="CW209" s="21">
        <v>20010</v>
      </c>
      <c r="CX209" s="21">
        <v>94165</v>
      </c>
      <c r="CY209" s="21">
        <v>93370</v>
      </c>
      <c r="CZ209" s="19">
        <v>272</v>
      </c>
      <c r="DA209" t="s">
        <v>8250</v>
      </c>
      <c r="DB209" t="s">
        <v>8481</v>
      </c>
      <c r="DD209">
        <v>3.4272250187426367</v>
      </c>
      <c r="DE209">
        <v>1.9115382573142889</v>
      </c>
      <c r="DF209">
        <v>-1.5156867614283478</v>
      </c>
    </row>
    <row r="210" spans="1:110" x14ac:dyDescent="0.25">
      <c r="A210" t="s">
        <v>2480</v>
      </c>
      <c r="B210" t="s">
        <v>3262</v>
      </c>
      <c r="C210" t="s">
        <v>3368</v>
      </c>
      <c r="D210" t="s">
        <v>355</v>
      </c>
      <c r="E210" s="17">
        <v>129187</v>
      </c>
      <c r="F210" s="17">
        <v>135035</v>
      </c>
      <c r="G210" s="17">
        <v>136347</v>
      </c>
      <c r="H210" s="17">
        <v>137193</v>
      </c>
      <c r="I210" s="17">
        <v>137528</v>
      </c>
      <c r="J210" s="17">
        <v>139903</v>
      </c>
      <c r="K210" s="17">
        <v>137328</v>
      </c>
      <c r="L210" s="17">
        <v>135359</v>
      </c>
      <c r="M210" s="17">
        <v>135197</v>
      </c>
      <c r="N210" s="17">
        <v>134572</v>
      </c>
      <c r="O210" s="17">
        <v>133270</v>
      </c>
      <c r="P210" s="17">
        <v>131522</v>
      </c>
      <c r="Q210" s="17">
        <v>129018</v>
      </c>
      <c r="R210" s="17">
        <v>128272</v>
      </c>
      <c r="S210" s="17">
        <v>128421</v>
      </c>
      <c r="T210" s="17">
        <v>129381</v>
      </c>
      <c r="U210" s="18">
        <v>51</v>
      </c>
      <c r="V210" s="18">
        <v>56</v>
      </c>
      <c r="W210" s="18">
        <v>60</v>
      </c>
      <c r="X210" s="18">
        <v>78</v>
      </c>
      <c r="Y210" s="18">
        <v>124</v>
      </c>
      <c r="Z210" s="18">
        <v>153</v>
      </c>
      <c r="AA210" s="18">
        <v>184</v>
      </c>
      <c r="AB210" s="18">
        <v>140</v>
      </c>
      <c r="AC210" s="18">
        <v>160</v>
      </c>
      <c r="AD210" s="18">
        <v>176</v>
      </c>
      <c r="AE210" s="18">
        <v>124</v>
      </c>
      <c r="AF210" s="18">
        <v>84</v>
      </c>
      <c r="AG210" s="18">
        <v>80</v>
      </c>
      <c r="AH210" s="18">
        <v>45</v>
      </c>
      <c r="AI210" s="18">
        <v>57</v>
      </c>
      <c r="AJ210" s="18">
        <v>34</v>
      </c>
      <c r="AK210" s="23">
        <v>3.947765642053767</v>
      </c>
      <c r="AL210" s="23">
        <v>4.1470729810789795</v>
      </c>
      <c r="AM210" s="23">
        <v>4.4005368654975907</v>
      </c>
      <c r="AN210" s="23">
        <v>5.685421267848942</v>
      </c>
      <c r="AO210" s="23">
        <v>9.0163457623174921</v>
      </c>
      <c r="AP210" s="23">
        <v>10.936148617256242</v>
      </c>
      <c r="AQ210" s="23">
        <v>13.398578585576139</v>
      </c>
      <c r="AR210" s="23">
        <v>10.342866008170864</v>
      </c>
      <c r="AS210" s="23">
        <v>11.834582128301664</v>
      </c>
      <c r="AT210" s="23">
        <v>13.078500728234701</v>
      </c>
      <c r="AU210" s="23">
        <v>9.3044195993096732</v>
      </c>
      <c r="AV210" s="23">
        <v>6.3867641915420998</v>
      </c>
      <c r="AW210" s="23">
        <v>6.2006851757119161</v>
      </c>
      <c r="AX210" s="23">
        <v>3.5081701384557813</v>
      </c>
      <c r="AY210" s="23">
        <v>4.4385264092321348</v>
      </c>
      <c r="AZ210" s="23">
        <v>2.6278974501665626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20">
        <v>1</v>
      </c>
      <c r="BK210" s="20">
        <v>9</v>
      </c>
      <c r="BL210" s="20">
        <v>4</v>
      </c>
      <c r="BM210" s="20">
        <v>4</v>
      </c>
      <c r="BN210" s="20">
        <v>1</v>
      </c>
      <c r="BO210" s="20">
        <v>1</v>
      </c>
      <c r="BP210" s="20">
        <v>0</v>
      </c>
      <c r="BQ210" s="20">
        <v>3</v>
      </c>
      <c r="BR210" s="20">
        <v>2</v>
      </c>
      <c r="BS210" s="20">
        <v>6</v>
      </c>
      <c r="BT210" s="20">
        <v>2</v>
      </c>
      <c r="BU210" s="20">
        <v>1</v>
      </c>
      <c r="BV210" s="20">
        <v>6017</v>
      </c>
      <c r="BW210" s="20">
        <v>14401</v>
      </c>
      <c r="BX210" s="20">
        <v>13087</v>
      </c>
      <c r="BY210" s="20">
        <v>11262</v>
      </c>
      <c r="BZ210" s="20">
        <v>8524</v>
      </c>
      <c r="CA210" s="20">
        <v>12347</v>
      </c>
      <c r="CB210" s="20">
        <v>6514</v>
      </c>
      <c r="CC210" s="20">
        <v>14573</v>
      </c>
      <c r="CD210" s="20">
        <v>13927</v>
      </c>
      <c r="CE210" s="20">
        <v>10791</v>
      </c>
      <c r="CF210" s="20">
        <v>7658</v>
      </c>
      <c r="CG210" s="20">
        <v>10280</v>
      </c>
      <c r="CH210" s="21">
        <v>0</v>
      </c>
      <c r="CI210" s="21">
        <v>4</v>
      </c>
      <c r="CJ210" s="21">
        <v>11</v>
      </c>
      <c r="CK210" s="21">
        <v>10</v>
      </c>
      <c r="CL210" s="21">
        <v>6</v>
      </c>
      <c r="CM210" s="21">
        <v>2</v>
      </c>
      <c r="CN210" s="21">
        <v>1</v>
      </c>
      <c r="CO210" s="21">
        <v>19</v>
      </c>
      <c r="CP210" s="21">
        <v>15</v>
      </c>
      <c r="CQ210" s="21">
        <v>0</v>
      </c>
      <c r="CR210" s="21">
        <v>12531</v>
      </c>
      <c r="CS210" s="21">
        <v>28974</v>
      </c>
      <c r="CT210" s="21">
        <v>27014</v>
      </c>
      <c r="CU210" s="21">
        <v>22053</v>
      </c>
      <c r="CV210" s="21">
        <v>16182</v>
      </c>
      <c r="CW210" s="21">
        <v>22627</v>
      </c>
      <c r="CX210" s="21">
        <v>65638</v>
      </c>
      <c r="CY210" s="21">
        <v>63743</v>
      </c>
      <c r="CZ210" s="19">
        <v>282</v>
      </c>
      <c r="DA210" t="s">
        <v>8260</v>
      </c>
      <c r="DB210" t="s">
        <v>8481</v>
      </c>
      <c r="DD210">
        <v>2.9807194515476212</v>
      </c>
      <c r="DE210">
        <v>2.2852615862762424</v>
      </c>
      <c r="DF210">
        <v>-0.69545786527137876</v>
      </c>
    </row>
    <row r="211" spans="1:110" x14ac:dyDescent="0.25">
      <c r="A211" t="s">
        <v>1431</v>
      </c>
      <c r="B211" t="s">
        <v>3121</v>
      </c>
      <c r="C211" t="s">
        <v>696</v>
      </c>
      <c r="D211" t="s">
        <v>150</v>
      </c>
      <c r="E211" s="17">
        <v>62658</v>
      </c>
      <c r="F211" s="17">
        <v>63405</v>
      </c>
      <c r="G211" s="17">
        <v>64034</v>
      </c>
      <c r="H211" s="17">
        <v>65076</v>
      </c>
      <c r="I211" s="17">
        <v>65843</v>
      </c>
      <c r="J211" s="17">
        <v>66728</v>
      </c>
      <c r="K211" s="17">
        <v>67945</v>
      </c>
      <c r="L211" s="17">
        <v>69567</v>
      </c>
      <c r="M211" s="17">
        <v>70695</v>
      </c>
      <c r="N211" s="17">
        <v>71520</v>
      </c>
      <c r="O211" s="17">
        <v>72041</v>
      </c>
      <c r="P211" s="17">
        <v>72763</v>
      </c>
      <c r="Q211" s="17">
        <v>73526</v>
      </c>
      <c r="R211" s="17">
        <v>74160</v>
      </c>
      <c r="S211" s="17">
        <v>75064</v>
      </c>
      <c r="T211" s="17">
        <v>75614</v>
      </c>
      <c r="U211" s="18">
        <v>38</v>
      </c>
      <c r="V211" s="18">
        <v>45</v>
      </c>
      <c r="W211" s="18">
        <v>38</v>
      </c>
      <c r="X211" s="18">
        <v>28</v>
      </c>
      <c r="Y211" s="18">
        <v>33</v>
      </c>
      <c r="Z211" s="18">
        <v>55</v>
      </c>
      <c r="AA211" s="18">
        <v>97</v>
      </c>
      <c r="AB211" s="18">
        <v>134</v>
      </c>
      <c r="AC211" s="18">
        <v>152</v>
      </c>
      <c r="AD211" s="18">
        <v>161</v>
      </c>
      <c r="AE211" s="18">
        <v>136</v>
      </c>
      <c r="AF211" s="18">
        <v>106</v>
      </c>
      <c r="AG211" s="18">
        <v>61</v>
      </c>
      <c r="AH211" s="18">
        <v>51</v>
      </c>
      <c r="AI211" s="18">
        <v>36</v>
      </c>
      <c r="AJ211" s="18">
        <v>36</v>
      </c>
      <c r="AK211" s="23">
        <v>6.0646685179865303</v>
      </c>
      <c r="AL211" s="23">
        <v>7.0972320794889994</v>
      </c>
      <c r="AM211" s="23">
        <v>5.9343473779554614</v>
      </c>
      <c r="AN211" s="23">
        <v>4.302661503472863</v>
      </c>
      <c r="AO211" s="23">
        <v>5.0119223000167059</v>
      </c>
      <c r="AP211" s="23">
        <v>8.2424169763817297</v>
      </c>
      <c r="AQ211" s="23">
        <v>14.276252851571124</v>
      </c>
      <c r="AR211" s="23">
        <v>19.262006411085714</v>
      </c>
      <c r="AS211" s="23">
        <v>21.500813353136714</v>
      </c>
      <c r="AT211" s="23">
        <v>22.511185682326623</v>
      </c>
      <c r="AU211" s="23">
        <v>18.878138837606365</v>
      </c>
      <c r="AV211" s="23">
        <v>14.567843546857606</v>
      </c>
      <c r="AW211" s="23">
        <v>8.2963849522617856</v>
      </c>
      <c r="AX211" s="23">
        <v>6.8770226537216823</v>
      </c>
      <c r="AY211" s="23">
        <v>4.7959074922732601</v>
      </c>
      <c r="AZ211" s="23">
        <v>4.7610230909619915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0</v>
      </c>
      <c r="BJ211" s="20">
        <v>0</v>
      </c>
      <c r="BK211" s="20">
        <v>4</v>
      </c>
      <c r="BL211" s="20">
        <v>12</v>
      </c>
      <c r="BM211" s="20">
        <v>5</v>
      </c>
      <c r="BN211" s="20">
        <v>2</v>
      </c>
      <c r="BO211" s="20">
        <v>0</v>
      </c>
      <c r="BP211" s="20">
        <v>0</v>
      </c>
      <c r="BQ211" s="20">
        <v>3</v>
      </c>
      <c r="BR211" s="20">
        <v>3</v>
      </c>
      <c r="BS211" s="20">
        <v>6</v>
      </c>
      <c r="BT211" s="20">
        <v>1</v>
      </c>
      <c r="BU211" s="20">
        <v>0</v>
      </c>
      <c r="BV211" s="20">
        <v>3397</v>
      </c>
      <c r="BW211" s="20">
        <v>6112</v>
      </c>
      <c r="BX211" s="20">
        <v>6791</v>
      </c>
      <c r="BY211" s="20">
        <v>7259</v>
      </c>
      <c r="BZ211" s="20">
        <v>5577</v>
      </c>
      <c r="CA211" s="20">
        <v>9598</v>
      </c>
      <c r="CB211" s="20">
        <v>3687</v>
      </c>
      <c r="CC211" s="20">
        <v>5850</v>
      </c>
      <c r="CD211" s="20">
        <v>6648</v>
      </c>
      <c r="CE211" s="20">
        <v>7182</v>
      </c>
      <c r="CF211" s="20">
        <v>5512</v>
      </c>
      <c r="CG211" s="20">
        <v>8001</v>
      </c>
      <c r="CH211" s="21">
        <v>0</v>
      </c>
      <c r="CI211" s="21">
        <v>3</v>
      </c>
      <c r="CJ211" s="21">
        <v>7</v>
      </c>
      <c r="CK211" s="21">
        <v>18</v>
      </c>
      <c r="CL211" s="21">
        <v>6</v>
      </c>
      <c r="CM211" s="21">
        <v>2</v>
      </c>
      <c r="CN211" s="21">
        <v>0</v>
      </c>
      <c r="CO211" s="21">
        <v>23</v>
      </c>
      <c r="CP211" s="21">
        <v>13</v>
      </c>
      <c r="CQ211" s="21">
        <v>0</v>
      </c>
      <c r="CR211" s="21">
        <v>7084</v>
      </c>
      <c r="CS211" s="21">
        <v>11962</v>
      </c>
      <c r="CT211" s="21">
        <v>13439</v>
      </c>
      <c r="CU211" s="21">
        <v>14441</v>
      </c>
      <c r="CV211" s="21">
        <v>11089</v>
      </c>
      <c r="CW211" s="21">
        <v>17599</v>
      </c>
      <c r="CX211" s="21">
        <v>38734</v>
      </c>
      <c r="CY211" s="21">
        <v>36880</v>
      </c>
      <c r="CZ211" s="19">
        <v>43</v>
      </c>
      <c r="DA211" t="s">
        <v>8031</v>
      </c>
      <c r="DB211" t="s">
        <v>8480</v>
      </c>
      <c r="DD211">
        <v>6.2364425162689798</v>
      </c>
      <c r="DE211">
        <v>3.356224505602313</v>
      </c>
      <c r="DF211">
        <v>-2.8802180106666668</v>
      </c>
    </row>
    <row r="212" spans="1:110" x14ac:dyDescent="0.25">
      <c r="A212" t="s">
        <v>482</v>
      </c>
      <c r="B212" t="s">
        <v>3113</v>
      </c>
      <c r="C212" t="s">
        <v>481</v>
      </c>
      <c r="D212" t="s">
        <v>51</v>
      </c>
      <c r="E212" s="17">
        <v>107055</v>
      </c>
      <c r="F212" s="17">
        <v>107915</v>
      </c>
      <c r="G212" s="17">
        <v>108874</v>
      </c>
      <c r="H212" s="17">
        <v>109977</v>
      </c>
      <c r="I212" s="17">
        <v>111091</v>
      </c>
      <c r="J212" s="17">
        <v>112283</v>
      </c>
      <c r="K212" s="17">
        <v>114152</v>
      </c>
      <c r="L212" s="17">
        <v>115579</v>
      </c>
      <c r="M212" s="17">
        <v>116925</v>
      </c>
      <c r="N212" s="17">
        <v>117923</v>
      </c>
      <c r="O212" s="17">
        <v>118638</v>
      </c>
      <c r="P212" s="17">
        <v>119665</v>
      </c>
      <c r="Q212" s="17">
        <v>120215</v>
      </c>
      <c r="R212" s="17">
        <v>120653</v>
      </c>
      <c r="S212" s="17">
        <v>121242</v>
      </c>
      <c r="T212" s="17">
        <v>121884</v>
      </c>
      <c r="U212" s="18">
        <v>68</v>
      </c>
      <c r="V212" s="18">
        <v>75</v>
      </c>
      <c r="W212" s="18">
        <v>73</v>
      </c>
      <c r="X212" s="18">
        <v>135</v>
      </c>
      <c r="Y212" s="18">
        <v>113</v>
      </c>
      <c r="Z212" s="18">
        <v>148</v>
      </c>
      <c r="AA212" s="18">
        <v>193</v>
      </c>
      <c r="AB212" s="18">
        <v>169</v>
      </c>
      <c r="AC212" s="18">
        <v>157</v>
      </c>
      <c r="AD212" s="18">
        <v>195</v>
      </c>
      <c r="AE212" s="18">
        <v>142</v>
      </c>
      <c r="AF212" s="18">
        <v>103</v>
      </c>
      <c r="AG212" s="18">
        <v>85</v>
      </c>
      <c r="AH212" s="18">
        <v>58</v>
      </c>
      <c r="AI212" s="18">
        <v>50</v>
      </c>
      <c r="AJ212" s="18">
        <v>34</v>
      </c>
      <c r="AK212" s="23">
        <v>6.3518752043342213</v>
      </c>
      <c r="AL212" s="23">
        <v>6.9499142843904931</v>
      </c>
      <c r="AM212" s="23">
        <v>6.7049984385620069</v>
      </c>
      <c r="AN212" s="23">
        <v>12.275293925093429</v>
      </c>
      <c r="AO212" s="23">
        <v>10.171841103239688</v>
      </c>
      <c r="AP212" s="23">
        <v>13.180980201811495</v>
      </c>
      <c r="AQ212" s="23">
        <v>16.907281519377673</v>
      </c>
      <c r="AR212" s="23">
        <v>14.622033414374584</v>
      </c>
      <c r="AS212" s="23">
        <v>13.427410733376096</v>
      </c>
      <c r="AT212" s="23">
        <v>16.536214309337449</v>
      </c>
      <c r="AU212" s="23">
        <v>11.969183566816703</v>
      </c>
      <c r="AV212" s="23">
        <v>8.6073622195295201</v>
      </c>
      <c r="AW212" s="23">
        <v>7.0706650584369672</v>
      </c>
      <c r="AX212" s="23">
        <v>4.8071742932210553</v>
      </c>
      <c r="AY212" s="23">
        <v>4.1239834380825124</v>
      </c>
      <c r="AZ212" s="23">
        <v>2.7895375931213282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2</v>
      </c>
      <c r="BI212" s="20">
        <v>1</v>
      </c>
      <c r="BJ212" s="20">
        <v>0</v>
      </c>
      <c r="BK212" s="20">
        <v>5</v>
      </c>
      <c r="BL212" s="20">
        <v>7</v>
      </c>
      <c r="BM212" s="20">
        <v>3</v>
      </c>
      <c r="BN212" s="20">
        <v>1</v>
      </c>
      <c r="BO212" s="20">
        <v>0</v>
      </c>
      <c r="BP212" s="20">
        <v>0</v>
      </c>
      <c r="BQ212" s="20">
        <v>0</v>
      </c>
      <c r="BR212" s="20">
        <v>8</v>
      </c>
      <c r="BS212" s="20">
        <v>4</v>
      </c>
      <c r="BT212" s="20">
        <v>0</v>
      </c>
      <c r="BU212" s="20">
        <v>3</v>
      </c>
      <c r="BV212" s="20">
        <v>4909</v>
      </c>
      <c r="BW212" s="20">
        <v>8419</v>
      </c>
      <c r="BX212" s="20">
        <v>8313</v>
      </c>
      <c r="BY212" s="20">
        <v>10604</v>
      </c>
      <c r="BZ212" s="20">
        <v>10152</v>
      </c>
      <c r="CA212" s="20">
        <v>20390</v>
      </c>
      <c r="CB212" s="20">
        <v>5546</v>
      </c>
      <c r="CC212" s="20">
        <v>8570</v>
      </c>
      <c r="CD212" s="20">
        <v>7932</v>
      </c>
      <c r="CE212" s="20">
        <v>10199</v>
      </c>
      <c r="CF212" s="20">
        <v>9332</v>
      </c>
      <c r="CG212" s="20">
        <v>17518</v>
      </c>
      <c r="CH212" s="21">
        <v>1</v>
      </c>
      <c r="CI212" s="21">
        <v>0</v>
      </c>
      <c r="CJ212" s="21">
        <v>13</v>
      </c>
      <c r="CK212" s="21">
        <v>11</v>
      </c>
      <c r="CL212" s="21">
        <v>3</v>
      </c>
      <c r="CM212" s="21">
        <v>4</v>
      </c>
      <c r="CN212" s="21">
        <v>2</v>
      </c>
      <c r="CO212" s="21">
        <v>19</v>
      </c>
      <c r="CP212" s="21">
        <v>15</v>
      </c>
      <c r="CQ212" s="21">
        <v>0</v>
      </c>
      <c r="CR212" s="21">
        <v>10455</v>
      </c>
      <c r="CS212" s="21">
        <v>16989</v>
      </c>
      <c r="CT212" s="21">
        <v>16245</v>
      </c>
      <c r="CU212" s="21">
        <v>20803</v>
      </c>
      <c r="CV212" s="21">
        <v>19484</v>
      </c>
      <c r="CW212" s="21">
        <v>37908</v>
      </c>
      <c r="CX212" s="21">
        <v>62787</v>
      </c>
      <c r="CY212" s="21">
        <v>59097</v>
      </c>
      <c r="CZ212" s="19">
        <v>250</v>
      </c>
      <c r="DA212" t="s">
        <v>8228</v>
      </c>
      <c r="DB212" t="s">
        <v>9</v>
      </c>
      <c r="DD212">
        <v>3.2150532175914175</v>
      </c>
      <c r="DE212">
        <v>2.3890295761861533</v>
      </c>
      <c r="DF212">
        <v>-0.82602364140526419</v>
      </c>
    </row>
    <row r="213" spans="1:110" x14ac:dyDescent="0.25">
      <c r="A213" t="s">
        <v>1213</v>
      </c>
      <c r="B213" t="s">
        <v>2932</v>
      </c>
      <c r="C213" t="s">
        <v>58</v>
      </c>
      <c r="D213" t="s">
        <v>211</v>
      </c>
      <c r="E213" s="17">
        <v>191503</v>
      </c>
      <c r="F213" s="17">
        <v>190316</v>
      </c>
      <c r="G213" s="17">
        <v>190953</v>
      </c>
      <c r="H213" s="17">
        <v>192868</v>
      </c>
      <c r="I213" s="17">
        <v>195895</v>
      </c>
      <c r="J213" s="17">
        <v>198529</v>
      </c>
      <c r="K213" s="17">
        <v>199231</v>
      </c>
      <c r="L213" s="17">
        <v>199695</v>
      </c>
      <c r="M213" s="17">
        <v>201009</v>
      </c>
      <c r="N213" s="17">
        <v>201151</v>
      </c>
      <c r="O213" s="17">
        <v>201654</v>
      </c>
      <c r="P213" s="17">
        <v>201406</v>
      </c>
      <c r="Q213" s="17">
        <v>202330</v>
      </c>
      <c r="R213" s="17">
        <v>202325</v>
      </c>
      <c r="S213" s="17">
        <v>202298</v>
      </c>
      <c r="T213" s="17">
        <v>203386</v>
      </c>
      <c r="U213" s="18">
        <v>202</v>
      </c>
      <c r="V213" s="18">
        <v>211</v>
      </c>
      <c r="W213" s="18">
        <v>247</v>
      </c>
      <c r="X213" s="18">
        <v>240</v>
      </c>
      <c r="Y213" s="18">
        <v>321</v>
      </c>
      <c r="Z213" s="18">
        <v>464</v>
      </c>
      <c r="AA213" s="18">
        <v>562</v>
      </c>
      <c r="AB213" s="18">
        <v>501</v>
      </c>
      <c r="AC213" s="18">
        <v>547</v>
      </c>
      <c r="AD213" s="18">
        <v>549</v>
      </c>
      <c r="AE213" s="18">
        <v>425</v>
      </c>
      <c r="AF213" s="18">
        <v>328</v>
      </c>
      <c r="AG213" s="18">
        <v>237</v>
      </c>
      <c r="AH213" s="18">
        <v>128</v>
      </c>
      <c r="AI213" s="18">
        <v>95</v>
      </c>
      <c r="AJ213" s="18">
        <v>111</v>
      </c>
      <c r="AK213" s="23">
        <v>10.548137627086783</v>
      </c>
      <c r="AL213" s="23">
        <v>11.086824018999978</v>
      </c>
      <c r="AM213" s="23">
        <v>12.935120160458332</v>
      </c>
      <c r="AN213" s="23">
        <v>12.443743907750379</v>
      </c>
      <c r="AO213" s="23">
        <v>16.386329411164144</v>
      </c>
      <c r="AP213" s="23">
        <v>23.371900326904385</v>
      </c>
      <c r="AQ213" s="23">
        <v>28.208461534600538</v>
      </c>
      <c r="AR213" s="23">
        <v>25.088259595883724</v>
      </c>
      <c r="AS213" s="23">
        <v>27.212711868622801</v>
      </c>
      <c r="AT213" s="23">
        <v>27.29292919249718</v>
      </c>
      <c r="AU213" s="23">
        <v>21.075703928511214</v>
      </c>
      <c r="AV213" s="23">
        <v>16.285512844701746</v>
      </c>
      <c r="AW213" s="23">
        <v>11.713537290564918</v>
      </c>
      <c r="AX213" s="23">
        <v>6.3264549610774745</v>
      </c>
      <c r="AY213" s="23">
        <v>4.6960424719967566</v>
      </c>
      <c r="AZ213" s="23">
        <v>5.4576027848524484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1</v>
      </c>
      <c r="BI213" s="20">
        <v>0</v>
      </c>
      <c r="BJ213" s="20">
        <v>12</v>
      </c>
      <c r="BK213" s="20">
        <v>19</v>
      </c>
      <c r="BL213" s="20">
        <v>19</v>
      </c>
      <c r="BM213" s="20">
        <v>8</v>
      </c>
      <c r="BN213" s="20">
        <v>5</v>
      </c>
      <c r="BO213" s="20">
        <v>0</v>
      </c>
      <c r="BP213" s="20">
        <v>2</v>
      </c>
      <c r="BQ213" s="20">
        <v>16</v>
      </c>
      <c r="BR213" s="20">
        <v>11</v>
      </c>
      <c r="BS213" s="20">
        <v>12</v>
      </c>
      <c r="BT213" s="20">
        <v>5</v>
      </c>
      <c r="BU213" s="20">
        <v>1</v>
      </c>
      <c r="BV213" s="20">
        <v>14625</v>
      </c>
      <c r="BW213" s="20">
        <v>20088</v>
      </c>
      <c r="BX213" s="20">
        <v>15520</v>
      </c>
      <c r="BY213" s="20">
        <v>16940</v>
      </c>
      <c r="BZ213" s="20">
        <v>13899</v>
      </c>
      <c r="CA213" s="20">
        <v>20813</v>
      </c>
      <c r="CB213" s="20">
        <v>15513</v>
      </c>
      <c r="CC213" s="20">
        <v>20731</v>
      </c>
      <c r="CD213" s="20">
        <v>16761</v>
      </c>
      <c r="CE213" s="20">
        <v>17305</v>
      </c>
      <c r="CF213" s="20">
        <v>13860</v>
      </c>
      <c r="CG213" s="20">
        <v>17331</v>
      </c>
      <c r="CH213" s="21">
        <v>2</v>
      </c>
      <c r="CI213" s="21">
        <v>28</v>
      </c>
      <c r="CJ213" s="21">
        <v>30</v>
      </c>
      <c r="CK213" s="21">
        <v>31</v>
      </c>
      <c r="CL213" s="21">
        <v>13</v>
      </c>
      <c r="CM213" s="21">
        <v>6</v>
      </c>
      <c r="CN213" s="21">
        <v>1</v>
      </c>
      <c r="CO213" s="21">
        <v>64</v>
      </c>
      <c r="CP213" s="21">
        <v>47</v>
      </c>
      <c r="CQ213" s="21">
        <v>0</v>
      </c>
      <c r="CR213" s="21">
        <v>30138</v>
      </c>
      <c r="CS213" s="21">
        <v>40819</v>
      </c>
      <c r="CT213" s="21">
        <v>32281</v>
      </c>
      <c r="CU213" s="21">
        <v>34245</v>
      </c>
      <c r="CV213" s="21">
        <v>27759</v>
      </c>
      <c r="CW213" s="21">
        <v>38144</v>
      </c>
      <c r="CX213" s="21">
        <v>101885</v>
      </c>
      <c r="CY213" s="21">
        <v>101501</v>
      </c>
      <c r="CZ213" s="19">
        <v>18</v>
      </c>
      <c r="DA213" t="s">
        <v>1337</v>
      </c>
      <c r="DB213" t="s">
        <v>8480</v>
      </c>
      <c r="DD213">
        <v>6.3053565974719463</v>
      </c>
      <c r="DE213">
        <v>4.6130441183687489</v>
      </c>
      <c r="DF213">
        <v>-1.6923124791031974</v>
      </c>
    </row>
    <row r="214" spans="1:110" x14ac:dyDescent="0.25">
      <c r="A214" t="s">
        <v>1295</v>
      </c>
      <c r="B214" t="s">
        <v>3263</v>
      </c>
      <c r="C214" t="s">
        <v>3369</v>
      </c>
      <c r="D214" t="s">
        <v>355</v>
      </c>
      <c r="E214" s="17">
        <v>116302</v>
      </c>
      <c r="F214" s="17">
        <v>117931</v>
      </c>
      <c r="G214" s="17">
        <v>118639</v>
      </c>
      <c r="H214" s="17">
        <v>118933</v>
      </c>
      <c r="I214" s="17">
        <v>120264</v>
      </c>
      <c r="J214" s="17">
        <v>121389</v>
      </c>
      <c r="K214" s="17">
        <v>122443</v>
      </c>
      <c r="L214" s="17">
        <v>122640</v>
      </c>
      <c r="M214" s="17">
        <v>123767</v>
      </c>
      <c r="N214" s="17">
        <v>124552</v>
      </c>
      <c r="O214" s="17">
        <v>125399</v>
      </c>
      <c r="P214" s="17">
        <v>126574</v>
      </c>
      <c r="Q214" s="17">
        <v>128989</v>
      </c>
      <c r="R214" s="17">
        <v>131100</v>
      </c>
      <c r="S214" s="17">
        <v>133198</v>
      </c>
      <c r="T214" s="17">
        <v>135970</v>
      </c>
      <c r="U214" s="18">
        <v>42</v>
      </c>
      <c r="V214" s="18">
        <v>25</v>
      </c>
      <c r="W214" s="18">
        <v>56</v>
      </c>
      <c r="X214" s="18">
        <v>49</v>
      </c>
      <c r="Y214" s="18">
        <v>77</v>
      </c>
      <c r="Z214" s="18">
        <v>89</v>
      </c>
      <c r="AA214" s="18">
        <v>133</v>
      </c>
      <c r="AB214" s="18">
        <v>109</v>
      </c>
      <c r="AC214" s="18">
        <v>105</v>
      </c>
      <c r="AD214" s="18">
        <v>120</v>
      </c>
      <c r="AE214" s="18">
        <v>94</v>
      </c>
      <c r="AF214" s="18">
        <v>66</v>
      </c>
      <c r="AG214" s="18">
        <v>52</v>
      </c>
      <c r="AH214" s="18">
        <v>50</v>
      </c>
      <c r="AI214" s="18">
        <v>41</v>
      </c>
      <c r="AJ214" s="18">
        <v>29</v>
      </c>
      <c r="AK214" s="23">
        <v>3.6112878540351843</v>
      </c>
      <c r="AL214" s="23">
        <v>2.119883660784696</v>
      </c>
      <c r="AM214" s="23">
        <v>4.7202016200406272</v>
      </c>
      <c r="AN214" s="23">
        <v>4.1199667039425556</v>
      </c>
      <c r="AO214" s="23">
        <v>6.4025809884919846</v>
      </c>
      <c r="AP214" s="23">
        <v>7.3318010692896385</v>
      </c>
      <c r="AQ214" s="23">
        <v>10.862197103958577</v>
      </c>
      <c r="AR214" s="23">
        <v>8.8878016960208743</v>
      </c>
      <c r="AS214" s="23">
        <v>8.4836830496012663</v>
      </c>
      <c r="AT214" s="23">
        <v>9.6345301560793892</v>
      </c>
      <c r="AU214" s="23">
        <v>7.4960725364636085</v>
      </c>
      <c r="AV214" s="23">
        <v>5.2143410179025711</v>
      </c>
      <c r="AW214" s="23">
        <v>4.0313515105939262</v>
      </c>
      <c r="AX214" s="23">
        <v>3.8138825324180017</v>
      </c>
      <c r="AY214" s="23">
        <v>3.078124296160603</v>
      </c>
      <c r="AZ214" s="23">
        <v>2.1328234169302052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20">
        <v>3</v>
      </c>
      <c r="BK214" s="20">
        <v>1</v>
      </c>
      <c r="BL214" s="20">
        <v>11</v>
      </c>
      <c r="BM214" s="20">
        <v>6</v>
      </c>
      <c r="BN214" s="20">
        <v>1</v>
      </c>
      <c r="BO214" s="20">
        <v>0</v>
      </c>
      <c r="BP214" s="20">
        <v>0</v>
      </c>
      <c r="BQ214" s="20">
        <v>0</v>
      </c>
      <c r="BR214" s="20">
        <v>1</v>
      </c>
      <c r="BS214" s="20">
        <v>4</v>
      </c>
      <c r="BT214" s="20">
        <v>1</v>
      </c>
      <c r="BU214" s="20">
        <v>1</v>
      </c>
      <c r="BV214" s="20">
        <v>8970</v>
      </c>
      <c r="BW214" s="20">
        <v>14277</v>
      </c>
      <c r="BX214" s="20">
        <v>13850</v>
      </c>
      <c r="BY214" s="20">
        <v>11430</v>
      </c>
      <c r="BZ214" s="20">
        <v>8171</v>
      </c>
      <c r="CA214" s="20">
        <v>12744</v>
      </c>
      <c r="CB214" s="20">
        <v>8538</v>
      </c>
      <c r="CC214" s="20">
        <v>14162</v>
      </c>
      <c r="CD214" s="20">
        <v>14001</v>
      </c>
      <c r="CE214" s="20">
        <v>11379</v>
      </c>
      <c r="CF214" s="20">
        <v>8208</v>
      </c>
      <c r="CG214" s="20">
        <v>10240</v>
      </c>
      <c r="CH214" s="21">
        <v>0</v>
      </c>
      <c r="CI214" s="21">
        <v>3</v>
      </c>
      <c r="CJ214" s="21">
        <v>2</v>
      </c>
      <c r="CK214" s="21">
        <v>15</v>
      </c>
      <c r="CL214" s="21">
        <v>7</v>
      </c>
      <c r="CM214" s="21">
        <v>2</v>
      </c>
      <c r="CN214" s="21">
        <v>0</v>
      </c>
      <c r="CO214" s="21">
        <v>22</v>
      </c>
      <c r="CP214" s="21">
        <v>7</v>
      </c>
      <c r="CQ214" s="21">
        <v>0</v>
      </c>
      <c r="CR214" s="21">
        <v>17508</v>
      </c>
      <c r="CS214" s="21">
        <v>28439</v>
      </c>
      <c r="CT214" s="21">
        <v>27851</v>
      </c>
      <c r="CU214" s="21">
        <v>22809</v>
      </c>
      <c r="CV214" s="21">
        <v>16379</v>
      </c>
      <c r="CW214" s="21">
        <v>22984</v>
      </c>
      <c r="CX214" s="21">
        <v>69442</v>
      </c>
      <c r="CY214" s="21">
        <v>66528</v>
      </c>
      <c r="CZ214" s="19">
        <v>327</v>
      </c>
      <c r="DA214" t="s">
        <v>8305</v>
      </c>
      <c r="DB214" t="s">
        <v>8481</v>
      </c>
      <c r="DD214">
        <v>3.306878306878307</v>
      </c>
      <c r="DE214">
        <v>1.0080354828489961</v>
      </c>
      <c r="DF214">
        <v>-2.2988428240293111</v>
      </c>
    </row>
    <row r="215" spans="1:110" x14ac:dyDescent="0.25">
      <c r="A215" t="s">
        <v>228</v>
      </c>
      <c r="B215" t="s">
        <v>3239</v>
      </c>
      <c r="C215" t="s">
        <v>3367</v>
      </c>
      <c r="D215" t="s">
        <v>211</v>
      </c>
      <c r="E215" s="17">
        <v>292857</v>
      </c>
      <c r="F215" s="17">
        <v>294797</v>
      </c>
      <c r="G215" s="17">
        <v>297641</v>
      </c>
      <c r="H215" s="17">
        <v>299998</v>
      </c>
      <c r="I215" s="17">
        <v>303003</v>
      </c>
      <c r="J215" s="17">
        <v>306197</v>
      </c>
      <c r="K215" s="17">
        <v>309705</v>
      </c>
      <c r="L215" s="17">
        <v>312811</v>
      </c>
      <c r="M215" s="17">
        <v>315995</v>
      </c>
      <c r="N215" s="17">
        <v>318849</v>
      </c>
      <c r="O215" s="17">
        <v>322136</v>
      </c>
      <c r="P215" s="17">
        <v>326107</v>
      </c>
      <c r="Q215" s="17">
        <v>328177</v>
      </c>
      <c r="R215" s="17">
        <v>330310</v>
      </c>
      <c r="S215" s="17">
        <v>332672</v>
      </c>
      <c r="T215" s="17">
        <v>335551</v>
      </c>
      <c r="U215" s="18">
        <v>170</v>
      </c>
      <c r="V215" s="18">
        <v>199</v>
      </c>
      <c r="W215" s="18">
        <v>167</v>
      </c>
      <c r="X215" s="18">
        <v>223</v>
      </c>
      <c r="Y215" s="18">
        <v>233</v>
      </c>
      <c r="Z215" s="18">
        <v>306</v>
      </c>
      <c r="AA215" s="18">
        <v>466</v>
      </c>
      <c r="AB215" s="18">
        <v>429</v>
      </c>
      <c r="AC215" s="18">
        <v>512</v>
      </c>
      <c r="AD215" s="18">
        <v>563</v>
      </c>
      <c r="AE215" s="18">
        <v>463</v>
      </c>
      <c r="AF215" s="18">
        <v>363</v>
      </c>
      <c r="AG215" s="18">
        <v>290</v>
      </c>
      <c r="AH215" s="18">
        <v>192</v>
      </c>
      <c r="AI215" s="18">
        <v>163</v>
      </c>
      <c r="AJ215" s="18">
        <v>127</v>
      </c>
      <c r="AK215" s="23">
        <v>5.8048808804296979</v>
      </c>
      <c r="AL215" s="23">
        <v>6.7504079078145303</v>
      </c>
      <c r="AM215" s="23">
        <v>5.6107861484136938</v>
      </c>
      <c r="AN215" s="23">
        <v>7.4333828892192617</v>
      </c>
      <c r="AO215" s="23">
        <v>7.6896928413250025</v>
      </c>
      <c r="AP215" s="23">
        <v>9.9935662335032678</v>
      </c>
      <c r="AQ215" s="23">
        <v>15.046576580939927</v>
      </c>
      <c r="AR215" s="23">
        <v>13.714351477409682</v>
      </c>
      <c r="AS215" s="23">
        <v>16.202788018797765</v>
      </c>
      <c r="AT215" s="23">
        <v>17.657260960517359</v>
      </c>
      <c r="AU215" s="23">
        <v>14.372811483348647</v>
      </c>
      <c r="AV215" s="23">
        <v>11.131315795122459</v>
      </c>
      <c r="AW215" s="23">
        <v>8.836694832361804</v>
      </c>
      <c r="AX215" s="23">
        <v>5.8127213829432955</v>
      </c>
      <c r="AY215" s="23">
        <v>4.8997210465563681</v>
      </c>
      <c r="AZ215" s="23">
        <v>3.7848195952329156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1</v>
      </c>
      <c r="BI215" s="20">
        <v>0</v>
      </c>
      <c r="BJ215" s="20">
        <v>11</v>
      </c>
      <c r="BK215" s="20">
        <v>31</v>
      </c>
      <c r="BL215" s="20">
        <v>28</v>
      </c>
      <c r="BM215" s="20">
        <v>12</v>
      </c>
      <c r="BN215" s="20">
        <v>0</v>
      </c>
      <c r="BO215" s="20">
        <v>1</v>
      </c>
      <c r="BP215" s="20">
        <v>0</v>
      </c>
      <c r="BQ215" s="20">
        <v>10</v>
      </c>
      <c r="BR215" s="20">
        <v>15</v>
      </c>
      <c r="BS215" s="20">
        <v>11</v>
      </c>
      <c r="BT215" s="20">
        <v>5</v>
      </c>
      <c r="BU215" s="20">
        <v>2</v>
      </c>
      <c r="BV215" s="20">
        <v>19421</v>
      </c>
      <c r="BW215" s="20">
        <v>28325</v>
      </c>
      <c r="BX215" s="20">
        <v>28135</v>
      </c>
      <c r="BY215" s="20">
        <v>30122</v>
      </c>
      <c r="BZ215" s="20">
        <v>24416</v>
      </c>
      <c r="CA215" s="20">
        <v>40219</v>
      </c>
      <c r="CB215" s="20">
        <v>20820</v>
      </c>
      <c r="CC215" s="20">
        <v>27894</v>
      </c>
      <c r="CD215" s="20">
        <v>28103</v>
      </c>
      <c r="CE215" s="20">
        <v>30643</v>
      </c>
      <c r="CF215" s="20">
        <v>24494</v>
      </c>
      <c r="CG215" s="20">
        <v>32959</v>
      </c>
      <c r="CH215" s="21">
        <v>0</v>
      </c>
      <c r="CI215" s="21">
        <v>21</v>
      </c>
      <c r="CJ215" s="21">
        <v>46</v>
      </c>
      <c r="CK215" s="21">
        <v>39</v>
      </c>
      <c r="CL215" s="21">
        <v>17</v>
      </c>
      <c r="CM215" s="21">
        <v>2</v>
      </c>
      <c r="CN215" s="21">
        <v>2</v>
      </c>
      <c r="CO215" s="21">
        <v>83</v>
      </c>
      <c r="CP215" s="21">
        <v>44</v>
      </c>
      <c r="CQ215" s="21">
        <v>0</v>
      </c>
      <c r="CR215" s="21">
        <v>40241</v>
      </c>
      <c r="CS215" s="21">
        <v>56219</v>
      </c>
      <c r="CT215" s="21">
        <v>56238</v>
      </c>
      <c r="CU215" s="21">
        <v>60765</v>
      </c>
      <c r="CV215" s="21">
        <v>48910</v>
      </c>
      <c r="CW215" s="21">
        <v>73178</v>
      </c>
      <c r="CX215" s="21">
        <v>170638</v>
      </c>
      <c r="CY215" s="21">
        <v>164913</v>
      </c>
      <c r="CZ215" s="19">
        <v>125</v>
      </c>
      <c r="DA215" t="s">
        <v>8103</v>
      </c>
      <c r="DB215" t="s">
        <v>9</v>
      </c>
      <c r="DD215">
        <v>5.0329567711459982</v>
      </c>
      <c r="DE215">
        <v>2.5785581171837455</v>
      </c>
      <c r="DF215">
        <v>-2.4543986539622527</v>
      </c>
    </row>
    <row r="216" spans="1:110" x14ac:dyDescent="0.25">
      <c r="A216" t="s">
        <v>1328</v>
      </c>
      <c r="B216" t="s">
        <v>3217</v>
      </c>
      <c r="C216" t="s">
        <v>3363</v>
      </c>
      <c r="D216" t="s">
        <v>199</v>
      </c>
      <c r="E216" s="17">
        <v>111467</v>
      </c>
      <c r="F216" s="17">
        <v>111980</v>
      </c>
      <c r="G216" s="17">
        <v>112173</v>
      </c>
      <c r="H216" s="17">
        <v>112301</v>
      </c>
      <c r="I216" s="17">
        <v>112510</v>
      </c>
      <c r="J216" s="17">
        <v>112768</v>
      </c>
      <c r="K216" s="17">
        <v>113145</v>
      </c>
      <c r="L216" s="17">
        <v>113159</v>
      </c>
      <c r="M216" s="17">
        <v>113355</v>
      </c>
      <c r="N216" s="17">
        <v>113317</v>
      </c>
      <c r="O216" s="17">
        <v>113295</v>
      </c>
      <c r="P216" s="17">
        <v>113222</v>
      </c>
      <c r="Q216" s="17">
        <v>113472</v>
      </c>
      <c r="R216" s="17">
        <v>113703</v>
      </c>
      <c r="S216" s="17">
        <v>114160</v>
      </c>
      <c r="T216" s="17">
        <v>114745</v>
      </c>
      <c r="U216" s="18">
        <v>32</v>
      </c>
      <c r="V216" s="18">
        <v>31</v>
      </c>
      <c r="W216" s="18">
        <v>47</v>
      </c>
      <c r="X216" s="18">
        <v>31</v>
      </c>
      <c r="Y216" s="18">
        <v>49</v>
      </c>
      <c r="Z216" s="18">
        <v>85</v>
      </c>
      <c r="AA216" s="18">
        <v>126</v>
      </c>
      <c r="AB216" s="18">
        <v>151</v>
      </c>
      <c r="AC216" s="18">
        <v>214</v>
      </c>
      <c r="AD216" s="18">
        <v>207</v>
      </c>
      <c r="AE216" s="18">
        <v>165</v>
      </c>
      <c r="AF216" s="18">
        <v>128</v>
      </c>
      <c r="AG216" s="18">
        <v>90</v>
      </c>
      <c r="AH216" s="18">
        <v>56</v>
      </c>
      <c r="AI216" s="18">
        <v>59</v>
      </c>
      <c r="AJ216" s="18">
        <v>32</v>
      </c>
      <c r="AK216" s="23">
        <v>2.8708048121865666</v>
      </c>
      <c r="AL216" s="23">
        <v>2.7683514913377385</v>
      </c>
      <c r="AM216" s="23">
        <v>4.1899565849179394</v>
      </c>
      <c r="AN216" s="23">
        <v>2.7604384644838427</v>
      </c>
      <c r="AO216" s="23">
        <v>4.3551684294729354</v>
      </c>
      <c r="AP216" s="23">
        <v>7.5375993189557322</v>
      </c>
      <c r="AQ216" s="23">
        <v>11.136152724380221</v>
      </c>
      <c r="AR216" s="23">
        <v>13.344055709223305</v>
      </c>
      <c r="AS216" s="23">
        <v>18.878743769573465</v>
      </c>
      <c r="AT216" s="23">
        <v>18.267338528199652</v>
      </c>
      <c r="AU216" s="23">
        <v>14.563749503508539</v>
      </c>
      <c r="AV216" s="23">
        <v>11.305223366483546</v>
      </c>
      <c r="AW216" s="23">
        <v>7.9314720812182742</v>
      </c>
      <c r="AX216" s="23">
        <v>4.9251119143734119</v>
      </c>
      <c r="AY216" s="23">
        <v>5.1681850035038543</v>
      </c>
      <c r="AZ216" s="23">
        <v>2.7887925399799554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20">
        <v>4</v>
      </c>
      <c r="BK216" s="20">
        <v>6</v>
      </c>
      <c r="BL216" s="20">
        <v>7</v>
      </c>
      <c r="BM216" s="20">
        <v>3</v>
      </c>
      <c r="BN216" s="20">
        <v>1</v>
      </c>
      <c r="BO216" s="20">
        <v>0</v>
      </c>
      <c r="BP216" s="20">
        <v>0</v>
      </c>
      <c r="BQ216" s="20">
        <v>2</v>
      </c>
      <c r="BR216" s="20">
        <v>3</v>
      </c>
      <c r="BS216" s="20">
        <v>1</v>
      </c>
      <c r="BT216" s="20">
        <v>5</v>
      </c>
      <c r="BU216" s="20">
        <v>0</v>
      </c>
      <c r="BV216" s="20">
        <v>6809</v>
      </c>
      <c r="BW216" s="20">
        <v>10219</v>
      </c>
      <c r="BX216" s="20">
        <v>9067</v>
      </c>
      <c r="BY216" s="20">
        <v>11639</v>
      </c>
      <c r="BZ216" s="20">
        <v>9809</v>
      </c>
      <c r="CA216" s="20">
        <v>13838</v>
      </c>
      <c r="CB216" s="20">
        <v>6646</v>
      </c>
      <c r="CC216" s="20">
        <v>8930</v>
      </c>
      <c r="CD216" s="20">
        <v>7620</v>
      </c>
      <c r="CE216" s="20">
        <v>10196</v>
      </c>
      <c r="CF216" s="20">
        <v>9166</v>
      </c>
      <c r="CG216" s="20">
        <v>10806</v>
      </c>
      <c r="CH216" s="21">
        <v>0</v>
      </c>
      <c r="CI216" s="21">
        <v>6</v>
      </c>
      <c r="CJ216" s="21">
        <v>9</v>
      </c>
      <c r="CK216" s="21">
        <v>8</v>
      </c>
      <c r="CL216" s="21">
        <v>8</v>
      </c>
      <c r="CM216" s="21">
        <v>1</v>
      </c>
      <c r="CN216" s="21">
        <v>0</v>
      </c>
      <c r="CO216" s="21">
        <v>21</v>
      </c>
      <c r="CP216" s="21">
        <v>11</v>
      </c>
      <c r="CQ216" s="21">
        <v>0</v>
      </c>
      <c r="CR216" s="21">
        <v>13455</v>
      </c>
      <c r="CS216" s="21">
        <v>19149</v>
      </c>
      <c r="CT216" s="21">
        <v>16687</v>
      </c>
      <c r="CU216" s="21">
        <v>21835</v>
      </c>
      <c r="CV216" s="21">
        <v>18975</v>
      </c>
      <c r="CW216" s="21">
        <v>24644</v>
      </c>
      <c r="CX216" s="21">
        <v>61381</v>
      </c>
      <c r="CY216" s="21">
        <v>53364</v>
      </c>
      <c r="CZ216" s="19">
        <v>251</v>
      </c>
      <c r="DA216" t="s">
        <v>8229</v>
      </c>
      <c r="DB216" t="s">
        <v>9</v>
      </c>
      <c r="DD216">
        <v>3.9352372385878116</v>
      </c>
      <c r="DE216">
        <v>1.7920854987699777</v>
      </c>
      <c r="DF216">
        <v>-2.1431517398178341</v>
      </c>
    </row>
    <row r="217" spans="1:110" x14ac:dyDescent="0.25">
      <c r="A217" t="s">
        <v>645</v>
      </c>
      <c r="B217" t="s">
        <v>3264</v>
      </c>
      <c r="C217" t="s">
        <v>3368</v>
      </c>
      <c r="D217" t="s">
        <v>355</v>
      </c>
      <c r="E217" s="17">
        <v>212060</v>
      </c>
      <c r="F217" s="17">
        <v>216806</v>
      </c>
      <c r="G217" s="17">
        <v>216195</v>
      </c>
      <c r="H217" s="17">
        <v>214799</v>
      </c>
      <c r="I217" s="17">
        <v>216331</v>
      </c>
      <c r="J217" s="17">
        <v>219910</v>
      </c>
      <c r="K217" s="17">
        <v>222784</v>
      </c>
      <c r="L217" s="17">
        <v>227009</v>
      </c>
      <c r="M217" s="17">
        <v>230862</v>
      </c>
      <c r="N217" s="17">
        <v>235169</v>
      </c>
      <c r="O217" s="17">
        <v>237813</v>
      </c>
      <c r="P217" s="17">
        <v>244054</v>
      </c>
      <c r="Q217" s="17">
        <v>248839</v>
      </c>
      <c r="R217" s="17">
        <v>252274</v>
      </c>
      <c r="S217" s="17">
        <v>256055</v>
      </c>
      <c r="T217" s="17">
        <v>261529</v>
      </c>
      <c r="U217" s="18">
        <v>55</v>
      </c>
      <c r="V217" s="18">
        <v>70</v>
      </c>
      <c r="W217" s="18">
        <v>93</v>
      </c>
      <c r="X217" s="18">
        <v>157</v>
      </c>
      <c r="Y217" s="18">
        <v>374</v>
      </c>
      <c r="Z217" s="18">
        <v>402</v>
      </c>
      <c r="AA217" s="18">
        <v>320</v>
      </c>
      <c r="AB217" s="18">
        <v>263</v>
      </c>
      <c r="AC217" s="18">
        <v>225</v>
      </c>
      <c r="AD217" s="18">
        <v>217</v>
      </c>
      <c r="AE217" s="18">
        <v>162</v>
      </c>
      <c r="AF217" s="18">
        <v>126</v>
      </c>
      <c r="AG217" s="18">
        <v>95</v>
      </c>
      <c r="AH217" s="18">
        <v>82</v>
      </c>
      <c r="AI217" s="18">
        <v>58</v>
      </c>
      <c r="AJ217" s="18">
        <v>57</v>
      </c>
      <c r="AK217" s="23">
        <v>2.5936055833254739</v>
      </c>
      <c r="AL217" s="23">
        <v>3.2286929328524119</v>
      </c>
      <c r="AM217" s="23">
        <v>4.301672101574967</v>
      </c>
      <c r="AN217" s="23">
        <v>7.3091587949664572</v>
      </c>
      <c r="AO217" s="23">
        <v>17.288322062025323</v>
      </c>
      <c r="AP217" s="23">
        <v>18.280205538629438</v>
      </c>
      <c r="AQ217" s="23">
        <v>14.363688595231256</v>
      </c>
      <c r="AR217" s="23">
        <v>11.585443748926254</v>
      </c>
      <c r="AS217" s="23">
        <v>9.7460820750058463</v>
      </c>
      <c r="AT217" s="23">
        <v>9.2274066734986331</v>
      </c>
      <c r="AU217" s="23">
        <v>6.8120750337450016</v>
      </c>
      <c r="AV217" s="23">
        <v>5.1627918411499092</v>
      </c>
      <c r="AW217" s="23">
        <v>3.8177295359650216</v>
      </c>
      <c r="AX217" s="23">
        <v>3.2504340518642429</v>
      </c>
      <c r="AY217" s="23">
        <v>2.2651383491827928</v>
      </c>
      <c r="AZ217" s="23">
        <v>2.1794906109838679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1</v>
      </c>
      <c r="BI217" s="20">
        <v>0</v>
      </c>
      <c r="BJ217" s="20">
        <v>3</v>
      </c>
      <c r="BK217" s="20">
        <v>7</v>
      </c>
      <c r="BL217" s="20">
        <v>13</v>
      </c>
      <c r="BM217" s="20">
        <v>8</v>
      </c>
      <c r="BN217" s="20">
        <v>3</v>
      </c>
      <c r="BO217" s="20">
        <v>0</v>
      </c>
      <c r="BP217" s="20">
        <v>0</v>
      </c>
      <c r="BQ217" s="20">
        <v>1</v>
      </c>
      <c r="BR217" s="20">
        <v>12</v>
      </c>
      <c r="BS217" s="20">
        <v>5</v>
      </c>
      <c r="BT217" s="20">
        <v>3</v>
      </c>
      <c r="BU217" s="20">
        <v>1</v>
      </c>
      <c r="BV217" s="20">
        <v>15137</v>
      </c>
      <c r="BW217" s="20">
        <v>44382</v>
      </c>
      <c r="BX217" s="20">
        <v>24693</v>
      </c>
      <c r="BY217" s="20">
        <v>20012</v>
      </c>
      <c r="BZ217" s="20">
        <v>12456</v>
      </c>
      <c r="CA217" s="20">
        <v>13997</v>
      </c>
      <c r="CB217" s="20">
        <v>13255</v>
      </c>
      <c r="CC217" s="20">
        <v>46588</v>
      </c>
      <c r="CD217" s="20">
        <v>27874</v>
      </c>
      <c r="CE217" s="20">
        <v>20203</v>
      </c>
      <c r="CF217" s="20">
        <v>11581</v>
      </c>
      <c r="CG217" s="20">
        <v>11351</v>
      </c>
      <c r="CH217" s="21">
        <v>0</v>
      </c>
      <c r="CI217" s="21">
        <v>4</v>
      </c>
      <c r="CJ217" s="21">
        <v>19</v>
      </c>
      <c r="CK217" s="21">
        <v>18</v>
      </c>
      <c r="CL217" s="21">
        <v>11</v>
      </c>
      <c r="CM217" s="21">
        <v>4</v>
      </c>
      <c r="CN217" s="21">
        <v>1</v>
      </c>
      <c r="CO217" s="21">
        <v>35</v>
      </c>
      <c r="CP217" s="21">
        <v>22</v>
      </c>
      <c r="CQ217" s="21">
        <v>0</v>
      </c>
      <c r="CR217" s="21">
        <v>28392</v>
      </c>
      <c r="CS217" s="21">
        <v>90970</v>
      </c>
      <c r="CT217" s="21">
        <v>52567</v>
      </c>
      <c r="CU217" s="21">
        <v>40215</v>
      </c>
      <c r="CV217" s="21">
        <v>24037</v>
      </c>
      <c r="CW217" s="21">
        <v>25348</v>
      </c>
      <c r="CX217" s="21">
        <v>130677</v>
      </c>
      <c r="CY217" s="21">
        <v>130852</v>
      </c>
      <c r="CZ217" s="19">
        <v>326</v>
      </c>
      <c r="DA217" t="s">
        <v>8304</v>
      </c>
      <c r="DB217" t="s">
        <v>8481</v>
      </c>
      <c r="DD217">
        <v>2.6747776113471708</v>
      </c>
      <c r="DE217">
        <v>1.6835403322696418</v>
      </c>
      <c r="DF217">
        <v>-0.99123727907752901</v>
      </c>
    </row>
    <row r="218" spans="1:110" x14ac:dyDescent="0.25">
      <c r="A218" t="s">
        <v>1382</v>
      </c>
      <c r="B218" t="s">
        <v>3085</v>
      </c>
      <c r="C218" t="s">
        <v>197</v>
      </c>
      <c r="D218" t="s">
        <v>199</v>
      </c>
      <c r="E218" s="17">
        <v>105408</v>
      </c>
      <c r="F218" s="17">
        <v>105779</v>
      </c>
      <c r="G218" s="17">
        <v>105955</v>
      </c>
      <c r="H218" s="17">
        <v>107248</v>
      </c>
      <c r="I218" s="17">
        <v>108461</v>
      </c>
      <c r="J218" s="17">
        <v>109925</v>
      </c>
      <c r="K218" s="17">
        <v>110172</v>
      </c>
      <c r="L218" s="17">
        <v>109758</v>
      </c>
      <c r="M218" s="17">
        <v>109382</v>
      </c>
      <c r="N218" s="17">
        <v>109548</v>
      </c>
      <c r="O218" s="17">
        <v>110920</v>
      </c>
      <c r="P218" s="17">
        <v>111741</v>
      </c>
      <c r="Q218" s="17">
        <v>113356</v>
      </c>
      <c r="R218" s="17">
        <v>113986</v>
      </c>
      <c r="S218" s="17">
        <v>114517</v>
      </c>
      <c r="T218" s="17">
        <v>115382</v>
      </c>
      <c r="U218" s="18">
        <v>43</v>
      </c>
      <c r="V218" s="18">
        <v>56</v>
      </c>
      <c r="W218" s="18">
        <v>48</v>
      </c>
      <c r="X218" s="18">
        <v>47</v>
      </c>
      <c r="Y218" s="18">
        <v>65</v>
      </c>
      <c r="Z218" s="18">
        <v>79</v>
      </c>
      <c r="AA218" s="18">
        <v>104</v>
      </c>
      <c r="AB218" s="18">
        <v>103</v>
      </c>
      <c r="AC218" s="18">
        <v>124</v>
      </c>
      <c r="AD218" s="18">
        <v>118</v>
      </c>
      <c r="AE218" s="18">
        <v>115</v>
      </c>
      <c r="AF218" s="18">
        <v>88</v>
      </c>
      <c r="AG218" s="18">
        <v>66</v>
      </c>
      <c r="AH218" s="18">
        <v>51</v>
      </c>
      <c r="AI218" s="18">
        <v>45</v>
      </c>
      <c r="AJ218" s="18">
        <v>29</v>
      </c>
      <c r="AK218" s="23">
        <v>4.0793867638129937</v>
      </c>
      <c r="AL218" s="23">
        <v>5.294056476238195</v>
      </c>
      <c r="AM218" s="23">
        <v>4.5302250955594356</v>
      </c>
      <c r="AN218" s="23">
        <v>4.3823661047292255</v>
      </c>
      <c r="AO218" s="23">
        <v>5.992937553590691</v>
      </c>
      <c r="AP218" s="23">
        <v>7.1867182169661126</v>
      </c>
      <c r="AQ218" s="23">
        <v>9.4397850633554814</v>
      </c>
      <c r="AR218" s="23">
        <v>9.3842817835601959</v>
      </c>
      <c r="AS218" s="23">
        <v>11.336417326433965</v>
      </c>
      <c r="AT218" s="23">
        <v>10.771533939460328</v>
      </c>
      <c r="AU218" s="23">
        <v>10.367832672196178</v>
      </c>
      <c r="AV218" s="23">
        <v>7.8753546146893267</v>
      </c>
      <c r="AW218" s="23">
        <v>5.8223649387769498</v>
      </c>
      <c r="AX218" s="23">
        <v>4.4742336778200835</v>
      </c>
      <c r="AY218" s="23">
        <v>3.9295475780888425</v>
      </c>
      <c r="AZ218" s="23">
        <v>2.5133903035135461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 s="20">
        <v>5</v>
      </c>
      <c r="BK218" s="20">
        <v>1</v>
      </c>
      <c r="BL218" s="20">
        <v>6</v>
      </c>
      <c r="BM218" s="20">
        <v>5</v>
      </c>
      <c r="BN218" s="20">
        <v>0</v>
      </c>
      <c r="BO218" s="20">
        <v>0</v>
      </c>
      <c r="BP218" s="20">
        <v>0</v>
      </c>
      <c r="BQ218" s="20">
        <v>3</v>
      </c>
      <c r="BR218" s="20">
        <v>3</v>
      </c>
      <c r="BS218" s="20">
        <v>5</v>
      </c>
      <c r="BT218" s="20">
        <v>1</v>
      </c>
      <c r="BU218" s="20">
        <v>0</v>
      </c>
      <c r="BV218" s="20">
        <v>10068</v>
      </c>
      <c r="BW218" s="20">
        <v>8220</v>
      </c>
      <c r="BX218" s="20">
        <v>7781</v>
      </c>
      <c r="BY218" s="20">
        <v>9768</v>
      </c>
      <c r="BZ218" s="20">
        <v>8421</v>
      </c>
      <c r="CA218" s="20">
        <v>15021</v>
      </c>
      <c r="CB218" s="20">
        <v>10569</v>
      </c>
      <c r="CC218" s="20">
        <v>8209</v>
      </c>
      <c r="CD218" s="20">
        <v>7501</v>
      </c>
      <c r="CE218" s="20">
        <v>9231</v>
      </c>
      <c r="CF218" s="20">
        <v>7936</v>
      </c>
      <c r="CG218" s="20">
        <v>12657</v>
      </c>
      <c r="CH218" s="21">
        <v>0</v>
      </c>
      <c r="CI218" s="21">
        <v>8</v>
      </c>
      <c r="CJ218" s="21">
        <v>4</v>
      </c>
      <c r="CK218" s="21">
        <v>11</v>
      </c>
      <c r="CL218" s="21">
        <v>6</v>
      </c>
      <c r="CM218" s="21">
        <v>0</v>
      </c>
      <c r="CN218" s="21">
        <v>0</v>
      </c>
      <c r="CO218" s="21">
        <v>17</v>
      </c>
      <c r="CP218" s="21">
        <v>12</v>
      </c>
      <c r="CQ218" s="21">
        <v>0</v>
      </c>
      <c r="CR218" s="21">
        <v>20637</v>
      </c>
      <c r="CS218" s="21">
        <v>16429</v>
      </c>
      <c r="CT218" s="21">
        <v>15282</v>
      </c>
      <c r="CU218" s="21">
        <v>18999</v>
      </c>
      <c r="CV218" s="21">
        <v>16357</v>
      </c>
      <c r="CW218" s="21">
        <v>27678</v>
      </c>
      <c r="CX218" s="21">
        <v>59279</v>
      </c>
      <c r="CY218" s="21">
        <v>56103</v>
      </c>
      <c r="CZ218" s="19">
        <v>294</v>
      </c>
      <c r="DA218" t="s">
        <v>8272</v>
      </c>
      <c r="DB218" t="s">
        <v>8481</v>
      </c>
      <c r="DD218">
        <v>3.0301409906778605</v>
      </c>
      <c r="DE218">
        <v>2.0243256465190034</v>
      </c>
      <c r="DF218">
        <v>-1.0058153441588571</v>
      </c>
    </row>
    <row r="219" spans="1:110" x14ac:dyDescent="0.25">
      <c r="A219" t="s">
        <v>226</v>
      </c>
      <c r="B219" t="s">
        <v>3240</v>
      </c>
      <c r="C219" t="s">
        <v>3367</v>
      </c>
      <c r="D219" t="s">
        <v>211</v>
      </c>
      <c r="E219" s="17">
        <v>552094</v>
      </c>
      <c r="F219" s="17">
        <v>555458</v>
      </c>
      <c r="G219" s="17">
        <v>559889</v>
      </c>
      <c r="H219" s="17">
        <v>564331</v>
      </c>
      <c r="I219" s="17">
        <v>572091</v>
      </c>
      <c r="J219" s="17">
        <v>585283</v>
      </c>
      <c r="K219" s="17">
        <v>587347</v>
      </c>
      <c r="L219" s="17">
        <v>588959</v>
      </c>
      <c r="M219" s="17">
        <v>590349</v>
      </c>
      <c r="N219" s="17">
        <v>591204</v>
      </c>
      <c r="O219" s="17">
        <v>593726</v>
      </c>
      <c r="P219" s="17">
        <v>595800</v>
      </c>
      <c r="Q219" s="17">
        <v>600830</v>
      </c>
      <c r="R219" s="17">
        <v>602915</v>
      </c>
      <c r="S219" s="17">
        <v>605929</v>
      </c>
      <c r="T219" s="17">
        <v>611462</v>
      </c>
      <c r="U219" s="18">
        <v>259</v>
      </c>
      <c r="V219" s="18">
        <v>325</v>
      </c>
      <c r="W219" s="18">
        <v>326</v>
      </c>
      <c r="X219" s="18">
        <v>357</v>
      </c>
      <c r="Y219" s="18">
        <v>447</v>
      </c>
      <c r="Z219" s="18">
        <v>480</v>
      </c>
      <c r="AA219" s="18">
        <v>704</v>
      </c>
      <c r="AB219" s="18">
        <v>727</v>
      </c>
      <c r="AC219" s="18">
        <v>875</v>
      </c>
      <c r="AD219" s="18">
        <v>877</v>
      </c>
      <c r="AE219" s="18">
        <v>694</v>
      </c>
      <c r="AF219" s="18">
        <v>542</v>
      </c>
      <c r="AG219" s="18">
        <v>420</v>
      </c>
      <c r="AH219" s="18">
        <v>299</v>
      </c>
      <c r="AI219" s="18">
        <v>279</v>
      </c>
      <c r="AJ219" s="18">
        <v>184</v>
      </c>
      <c r="AK219" s="23">
        <v>4.6912301166105772</v>
      </c>
      <c r="AL219" s="23">
        <v>5.8510274404185374</v>
      </c>
      <c r="AM219" s="23">
        <v>5.8225826904975806</v>
      </c>
      <c r="AN219" s="23">
        <v>6.3260745909758631</v>
      </c>
      <c r="AO219" s="23">
        <v>7.8134422670519204</v>
      </c>
      <c r="AP219" s="23">
        <v>8.2011608059690779</v>
      </c>
      <c r="AQ219" s="23">
        <v>11.98610020992701</v>
      </c>
      <c r="AR219" s="23">
        <v>12.343813406366147</v>
      </c>
      <c r="AS219" s="23">
        <v>14.821741037928412</v>
      </c>
      <c r="AT219" s="23">
        <v>14.834135087042712</v>
      </c>
      <c r="AU219" s="23">
        <v>11.688893530012161</v>
      </c>
      <c r="AV219" s="23">
        <v>9.0970124202752594</v>
      </c>
      <c r="AW219" s="23">
        <v>6.9903300434399078</v>
      </c>
      <c r="AX219" s="23">
        <v>4.9592396938208534</v>
      </c>
      <c r="AY219" s="23">
        <v>4.6044998671461501</v>
      </c>
      <c r="AZ219" s="23">
        <v>3.0091812737340997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 s="20">
        <v>18</v>
      </c>
      <c r="BK219" s="20">
        <v>40</v>
      </c>
      <c r="BL219" s="20">
        <v>33</v>
      </c>
      <c r="BM219" s="20">
        <v>13</v>
      </c>
      <c r="BN219" s="20">
        <v>9</v>
      </c>
      <c r="BO219" s="20">
        <v>0</v>
      </c>
      <c r="BP219" s="20">
        <v>1</v>
      </c>
      <c r="BQ219" s="20">
        <v>18</v>
      </c>
      <c r="BR219" s="20">
        <v>25</v>
      </c>
      <c r="BS219" s="20">
        <v>16</v>
      </c>
      <c r="BT219" s="20">
        <v>9</v>
      </c>
      <c r="BU219" s="20">
        <v>2</v>
      </c>
      <c r="BV219" s="20">
        <v>53152</v>
      </c>
      <c r="BW219" s="20">
        <v>56942</v>
      </c>
      <c r="BX219" s="20">
        <v>49262</v>
      </c>
      <c r="BY219" s="20">
        <v>49720</v>
      </c>
      <c r="BZ219" s="20">
        <v>39530</v>
      </c>
      <c r="CA219" s="20">
        <v>66380</v>
      </c>
      <c r="CB219" s="20">
        <v>50600</v>
      </c>
      <c r="CC219" s="20">
        <v>57075</v>
      </c>
      <c r="CD219" s="20">
        <v>49130</v>
      </c>
      <c r="CE219" s="20">
        <v>48964</v>
      </c>
      <c r="CF219" s="20">
        <v>37888</v>
      </c>
      <c r="CG219" s="20">
        <v>52819</v>
      </c>
      <c r="CH219" s="21">
        <v>1</v>
      </c>
      <c r="CI219" s="21">
        <v>36</v>
      </c>
      <c r="CJ219" s="21">
        <v>65</v>
      </c>
      <c r="CK219" s="21">
        <v>49</v>
      </c>
      <c r="CL219" s="21">
        <v>22</v>
      </c>
      <c r="CM219" s="21">
        <v>11</v>
      </c>
      <c r="CN219" s="21">
        <v>0</v>
      </c>
      <c r="CO219" s="21">
        <v>113</v>
      </c>
      <c r="CP219" s="21">
        <v>71</v>
      </c>
      <c r="CQ219" s="21">
        <v>0</v>
      </c>
      <c r="CR219" s="21">
        <v>103752</v>
      </c>
      <c r="CS219" s="21">
        <v>114017</v>
      </c>
      <c r="CT219" s="21">
        <v>98392</v>
      </c>
      <c r="CU219" s="21">
        <v>98684</v>
      </c>
      <c r="CV219" s="21">
        <v>77418</v>
      </c>
      <c r="CW219" s="21">
        <v>119199</v>
      </c>
      <c r="CX219" s="21">
        <v>314986</v>
      </c>
      <c r="CY219" s="21">
        <v>296476</v>
      </c>
      <c r="CZ219" s="19">
        <v>225</v>
      </c>
      <c r="DA219" t="s">
        <v>8203</v>
      </c>
      <c r="DB219" t="s">
        <v>9</v>
      </c>
      <c r="DD219">
        <v>3.811438362633063</v>
      </c>
      <c r="DE219">
        <v>2.2540684347875777</v>
      </c>
      <c r="DF219">
        <v>-1.5573699278454853</v>
      </c>
    </row>
    <row r="220" spans="1:110" x14ac:dyDescent="0.25">
      <c r="A220" t="s">
        <v>1417</v>
      </c>
      <c r="B220" t="s">
        <v>2938</v>
      </c>
      <c r="C220" t="s">
        <v>58</v>
      </c>
      <c r="D220" t="s">
        <v>150</v>
      </c>
      <c r="E220" s="17">
        <v>213098</v>
      </c>
      <c r="F220" s="17">
        <v>212751</v>
      </c>
      <c r="G220" s="17">
        <v>214971</v>
      </c>
      <c r="H220" s="17">
        <v>218140</v>
      </c>
      <c r="I220" s="17">
        <v>223090</v>
      </c>
      <c r="J220" s="17">
        <v>229550</v>
      </c>
      <c r="K220" s="17">
        <v>233789</v>
      </c>
      <c r="L220" s="17">
        <v>237376</v>
      </c>
      <c r="M220" s="17">
        <v>240297</v>
      </c>
      <c r="N220" s="17">
        <v>243850</v>
      </c>
      <c r="O220" s="17">
        <v>248171</v>
      </c>
      <c r="P220" s="17">
        <v>251787</v>
      </c>
      <c r="Q220" s="17">
        <v>253172</v>
      </c>
      <c r="R220" s="17">
        <v>254324</v>
      </c>
      <c r="S220" s="17">
        <v>256903</v>
      </c>
      <c r="T220" s="17">
        <v>260763</v>
      </c>
      <c r="U220" s="18">
        <v>119</v>
      </c>
      <c r="V220" s="18">
        <v>133</v>
      </c>
      <c r="W220" s="18">
        <v>145</v>
      </c>
      <c r="X220" s="18">
        <v>156</v>
      </c>
      <c r="Y220" s="18">
        <v>184</v>
      </c>
      <c r="Z220" s="18">
        <v>289</v>
      </c>
      <c r="AA220" s="18">
        <v>364</v>
      </c>
      <c r="AB220" s="18">
        <v>383</v>
      </c>
      <c r="AC220" s="18">
        <v>384</v>
      </c>
      <c r="AD220" s="18">
        <v>376</v>
      </c>
      <c r="AE220" s="18">
        <v>324</v>
      </c>
      <c r="AF220" s="18">
        <v>198</v>
      </c>
      <c r="AG220" s="18">
        <v>160</v>
      </c>
      <c r="AH220" s="18">
        <v>85</v>
      </c>
      <c r="AI220" s="18">
        <v>91</v>
      </c>
      <c r="AJ220" s="18">
        <v>71</v>
      </c>
      <c r="AK220" s="23">
        <v>5.5842851645721687</v>
      </c>
      <c r="AL220" s="23">
        <v>6.251439476195177</v>
      </c>
      <c r="AM220" s="23">
        <v>6.7450958501379255</v>
      </c>
      <c r="AN220" s="23">
        <v>7.1513706793802143</v>
      </c>
      <c r="AO220" s="23">
        <v>8.2477923707920571</v>
      </c>
      <c r="AP220" s="23">
        <v>12.589849705946417</v>
      </c>
      <c r="AQ220" s="23">
        <v>15.569594805572548</v>
      </c>
      <c r="AR220" s="23">
        <v>16.13473982205446</v>
      </c>
      <c r="AS220" s="23">
        <v>15.980224472215633</v>
      </c>
      <c r="AT220" s="23">
        <v>15.419315152757843</v>
      </c>
      <c r="AU220" s="23">
        <v>13.055514141458913</v>
      </c>
      <c r="AV220" s="23">
        <v>7.8637896317125184</v>
      </c>
      <c r="AW220" s="23">
        <v>6.3198141974625948</v>
      </c>
      <c r="AX220" s="23">
        <v>3.3421934225633447</v>
      </c>
      <c r="AY220" s="23">
        <v>3.5421929677738291</v>
      </c>
      <c r="AZ220" s="23">
        <v>2.722778921856245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1</v>
      </c>
      <c r="BI220" s="20">
        <v>0</v>
      </c>
      <c r="BJ220" s="20">
        <v>7</v>
      </c>
      <c r="BK220" s="20">
        <v>8</v>
      </c>
      <c r="BL220" s="20">
        <v>18</v>
      </c>
      <c r="BM220" s="20">
        <v>10</v>
      </c>
      <c r="BN220" s="20">
        <v>1</v>
      </c>
      <c r="BO220" s="20">
        <v>0</v>
      </c>
      <c r="BP220" s="20">
        <v>0</v>
      </c>
      <c r="BQ220" s="20">
        <v>7</v>
      </c>
      <c r="BR220" s="20">
        <v>10</v>
      </c>
      <c r="BS220" s="20">
        <v>6</v>
      </c>
      <c r="BT220" s="20">
        <v>3</v>
      </c>
      <c r="BU220" s="20">
        <v>0</v>
      </c>
      <c r="BV220" s="20">
        <v>24619</v>
      </c>
      <c r="BW220" s="20">
        <v>27971</v>
      </c>
      <c r="BX220" s="20">
        <v>21146</v>
      </c>
      <c r="BY220" s="20">
        <v>19876</v>
      </c>
      <c r="BZ220" s="20">
        <v>16391</v>
      </c>
      <c r="CA220" s="20">
        <v>22247</v>
      </c>
      <c r="CB220" s="20">
        <v>24243</v>
      </c>
      <c r="CC220" s="20">
        <v>28293</v>
      </c>
      <c r="CD220" s="20">
        <v>22297</v>
      </c>
      <c r="CE220" s="20">
        <v>19500</v>
      </c>
      <c r="CF220" s="20">
        <v>16373</v>
      </c>
      <c r="CG220" s="20">
        <v>17807</v>
      </c>
      <c r="CH220" s="21">
        <v>0</v>
      </c>
      <c r="CI220" s="21">
        <v>14</v>
      </c>
      <c r="CJ220" s="21">
        <v>18</v>
      </c>
      <c r="CK220" s="21">
        <v>24</v>
      </c>
      <c r="CL220" s="21">
        <v>13</v>
      </c>
      <c r="CM220" s="21">
        <v>1</v>
      </c>
      <c r="CN220" s="21">
        <v>1</v>
      </c>
      <c r="CO220" s="21">
        <v>45</v>
      </c>
      <c r="CP220" s="21">
        <v>26</v>
      </c>
      <c r="CQ220" s="21">
        <v>0</v>
      </c>
      <c r="CR220" s="21">
        <v>48862</v>
      </c>
      <c r="CS220" s="21">
        <v>56264</v>
      </c>
      <c r="CT220" s="21">
        <v>43443</v>
      </c>
      <c r="CU220" s="21">
        <v>39376</v>
      </c>
      <c r="CV220" s="21">
        <v>32764</v>
      </c>
      <c r="CW220" s="21">
        <v>40054</v>
      </c>
      <c r="CX220" s="21">
        <v>132250</v>
      </c>
      <c r="CY220" s="21">
        <v>128513</v>
      </c>
      <c r="CZ220" s="19">
        <v>266</v>
      </c>
      <c r="DA220" t="s">
        <v>8244</v>
      </c>
      <c r="DB220" t="s">
        <v>8481</v>
      </c>
      <c r="DD220">
        <v>3.5015912787033217</v>
      </c>
      <c r="DE220">
        <v>1.9659735349716447</v>
      </c>
      <c r="DF220">
        <v>-1.5356177437316769</v>
      </c>
    </row>
    <row r="221" spans="1:110" x14ac:dyDescent="0.25">
      <c r="A221" t="s">
        <v>306</v>
      </c>
      <c r="B221" t="s">
        <v>3025</v>
      </c>
      <c r="C221" t="s">
        <v>305</v>
      </c>
      <c r="D221" t="s">
        <v>278</v>
      </c>
      <c r="E221" s="17">
        <v>72053</v>
      </c>
      <c r="F221" s="17">
        <v>72687</v>
      </c>
      <c r="G221" s="17">
        <v>73377</v>
      </c>
      <c r="H221" s="17">
        <v>73707</v>
      </c>
      <c r="I221" s="17">
        <v>74246</v>
      </c>
      <c r="J221" s="17">
        <v>74485</v>
      </c>
      <c r="K221" s="17">
        <v>74942</v>
      </c>
      <c r="L221" s="17">
        <v>75724</v>
      </c>
      <c r="M221" s="17">
        <v>76473</v>
      </c>
      <c r="N221" s="17">
        <v>77133</v>
      </c>
      <c r="O221" s="17">
        <v>77851</v>
      </c>
      <c r="P221" s="17">
        <v>78325</v>
      </c>
      <c r="Q221" s="17">
        <v>79117</v>
      </c>
      <c r="R221" s="17">
        <v>79724</v>
      </c>
      <c r="S221" s="17">
        <v>80503</v>
      </c>
      <c r="T221" s="17">
        <v>80937</v>
      </c>
      <c r="U221" s="18">
        <v>37</v>
      </c>
      <c r="V221" s="18">
        <v>52</v>
      </c>
      <c r="W221" s="18">
        <v>41</v>
      </c>
      <c r="X221" s="18">
        <v>70</v>
      </c>
      <c r="Y221" s="18">
        <v>63</v>
      </c>
      <c r="Z221" s="18">
        <v>90</v>
      </c>
      <c r="AA221" s="18">
        <v>117</v>
      </c>
      <c r="AB221" s="18">
        <v>130</v>
      </c>
      <c r="AC221" s="18">
        <v>106</v>
      </c>
      <c r="AD221" s="18">
        <v>135</v>
      </c>
      <c r="AE221" s="18">
        <v>103</v>
      </c>
      <c r="AF221" s="18">
        <v>68</v>
      </c>
      <c r="AG221" s="18">
        <v>48</v>
      </c>
      <c r="AH221" s="18">
        <v>31</v>
      </c>
      <c r="AI221" s="18">
        <v>27</v>
      </c>
      <c r="AJ221" s="18">
        <v>27</v>
      </c>
      <c r="AK221" s="23">
        <v>5.1351088781868901</v>
      </c>
      <c r="AL221" s="23">
        <v>7.15396150618405</v>
      </c>
      <c r="AM221" s="23">
        <v>5.5875819398449105</v>
      </c>
      <c r="AN221" s="23">
        <v>9.4970626941810128</v>
      </c>
      <c r="AO221" s="23">
        <v>8.4853056056891951</v>
      </c>
      <c r="AP221" s="23">
        <v>12.082969725448077</v>
      </c>
      <c r="AQ221" s="23">
        <v>15.612073336713724</v>
      </c>
      <c r="AR221" s="23">
        <v>17.167608684168822</v>
      </c>
      <c r="AS221" s="23">
        <v>13.861101303728114</v>
      </c>
      <c r="AT221" s="23">
        <v>17.502236396872934</v>
      </c>
      <c r="AU221" s="23">
        <v>13.230401664718501</v>
      </c>
      <c r="AV221" s="23">
        <v>8.6817746568783907</v>
      </c>
      <c r="AW221" s="23">
        <v>6.0669641164351527</v>
      </c>
      <c r="AX221" s="23">
        <v>3.8884150318599171</v>
      </c>
      <c r="AY221" s="23">
        <v>3.3539122765611222</v>
      </c>
      <c r="AZ221" s="23">
        <v>3.3359279439564107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20">
        <v>0</v>
      </c>
      <c r="BK221" s="20">
        <v>5</v>
      </c>
      <c r="BL221" s="20">
        <v>8</v>
      </c>
      <c r="BM221" s="20">
        <v>2</v>
      </c>
      <c r="BN221" s="20">
        <v>1</v>
      </c>
      <c r="BO221" s="20">
        <v>0</v>
      </c>
      <c r="BP221" s="20">
        <v>0</v>
      </c>
      <c r="BQ221" s="20">
        <v>1</v>
      </c>
      <c r="BR221" s="20">
        <v>5</v>
      </c>
      <c r="BS221" s="20">
        <v>3</v>
      </c>
      <c r="BT221" s="20">
        <v>1</v>
      </c>
      <c r="BU221" s="20">
        <v>1</v>
      </c>
      <c r="BV221" s="20">
        <v>3199</v>
      </c>
      <c r="BW221" s="20">
        <v>4782</v>
      </c>
      <c r="BX221" s="20">
        <v>6054</v>
      </c>
      <c r="BY221" s="20">
        <v>7636</v>
      </c>
      <c r="BZ221" s="20">
        <v>6805</v>
      </c>
      <c r="CA221" s="20">
        <v>13921</v>
      </c>
      <c r="CB221" s="20">
        <v>3508</v>
      </c>
      <c r="CC221" s="20">
        <v>4862</v>
      </c>
      <c r="CD221" s="20">
        <v>5277</v>
      </c>
      <c r="CE221" s="20">
        <v>7439</v>
      </c>
      <c r="CF221" s="20">
        <v>6428</v>
      </c>
      <c r="CG221" s="20">
        <v>11026</v>
      </c>
      <c r="CH221" s="21">
        <v>0</v>
      </c>
      <c r="CI221" s="21">
        <v>1</v>
      </c>
      <c r="CJ221" s="21">
        <v>10</v>
      </c>
      <c r="CK221" s="21">
        <v>11</v>
      </c>
      <c r="CL221" s="21">
        <v>3</v>
      </c>
      <c r="CM221" s="21">
        <v>2</v>
      </c>
      <c r="CN221" s="21">
        <v>0</v>
      </c>
      <c r="CO221" s="21">
        <v>16</v>
      </c>
      <c r="CP221" s="21">
        <v>11</v>
      </c>
      <c r="CQ221" s="21">
        <v>0</v>
      </c>
      <c r="CR221" s="21">
        <v>6707</v>
      </c>
      <c r="CS221" s="21">
        <v>9644</v>
      </c>
      <c r="CT221" s="21">
        <v>11331</v>
      </c>
      <c r="CU221" s="21">
        <v>15075</v>
      </c>
      <c r="CV221" s="21">
        <v>13233</v>
      </c>
      <c r="CW221" s="21">
        <v>24947</v>
      </c>
      <c r="CX221" s="21">
        <v>42397</v>
      </c>
      <c r="CY221" s="21">
        <v>38540</v>
      </c>
      <c r="CZ221" s="19">
        <v>181</v>
      </c>
      <c r="DA221" t="s">
        <v>8159</v>
      </c>
      <c r="DB221" t="s">
        <v>9</v>
      </c>
      <c r="DD221">
        <v>4.1515308770108978</v>
      </c>
      <c r="DE221">
        <v>2.5945231973960423</v>
      </c>
      <c r="DF221">
        <v>-1.5570076796148555</v>
      </c>
    </row>
    <row r="222" spans="1:110" x14ac:dyDescent="0.25">
      <c r="A222" t="s">
        <v>356</v>
      </c>
      <c r="B222" t="s">
        <v>3265</v>
      </c>
      <c r="C222" t="s">
        <v>3368</v>
      </c>
      <c r="D222" t="s">
        <v>355</v>
      </c>
      <c r="E222" s="17">
        <v>193255</v>
      </c>
      <c r="F222" s="17">
        <v>195705</v>
      </c>
      <c r="G222" s="17">
        <v>195229</v>
      </c>
      <c r="H222" s="17">
        <v>193934</v>
      </c>
      <c r="I222" s="17">
        <v>194484</v>
      </c>
      <c r="J222" s="17">
        <v>196576</v>
      </c>
      <c r="K222" s="17">
        <v>198925</v>
      </c>
      <c r="L222" s="17">
        <v>201432</v>
      </c>
      <c r="M222" s="17">
        <v>205675</v>
      </c>
      <c r="N222" s="17">
        <v>208439</v>
      </c>
      <c r="O222" s="17">
        <v>209571</v>
      </c>
      <c r="P222" s="17">
        <v>213291</v>
      </c>
      <c r="Q222" s="17">
        <v>216990</v>
      </c>
      <c r="R222" s="17">
        <v>220491</v>
      </c>
      <c r="S222" s="17">
        <v>225154</v>
      </c>
      <c r="T222" s="17">
        <v>229775</v>
      </c>
      <c r="U222" s="18">
        <v>60</v>
      </c>
      <c r="V222" s="18">
        <v>60</v>
      </c>
      <c r="W222" s="18">
        <v>52</v>
      </c>
      <c r="X222" s="18">
        <v>68</v>
      </c>
      <c r="Y222" s="18">
        <v>111</v>
      </c>
      <c r="Z222" s="18">
        <v>184</v>
      </c>
      <c r="AA222" s="18">
        <v>247</v>
      </c>
      <c r="AB222" s="18">
        <v>280</v>
      </c>
      <c r="AC222" s="18">
        <v>221</v>
      </c>
      <c r="AD222" s="18">
        <v>204</v>
      </c>
      <c r="AE222" s="18">
        <v>147</v>
      </c>
      <c r="AF222" s="18">
        <v>130</v>
      </c>
      <c r="AG222" s="18">
        <v>104</v>
      </c>
      <c r="AH222" s="18">
        <v>73</v>
      </c>
      <c r="AI222" s="18">
        <v>80</v>
      </c>
      <c r="AJ222" s="18">
        <v>74</v>
      </c>
      <c r="AK222" s="23">
        <v>3.1047062171741997</v>
      </c>
      <c r="AL222" s="23">
        <v>3.0658388901663214</v>
      </c>
      <c r="AM222" s="23">
        <v>2.6635387160718951</v>
      </c>
      <c r="AN222" s="23">
        <v>3.5063475202904084</v>
      </c>
      <c r="AO222" s="23">
        <v>5.7074103782316286</v>
      </c>
      <c r="AP222" s="23">
        <v>9.3602474361061372</v>
      </c>
      <c r="AQ222" s="23">
        <v>12.416739977378409</v>
      </c>
      <c r="AR222" s="23">
        <v>13.900472616068948</v>
      </c>
      <c r="AS222" s="23">
        <v>10.745107572626717</v>
      </c>
      <c r="AT222" s="23">
        <v>9.7870360153330243</v>
      </c>
      <c r="AU222" s="23">
        <v>7.0143292726570001</v>
      </c>
      <c r="AV222" s="23">
        <v>6.0949594685195345</v>
      </c>
      <c r="AW222" s="23">
        <v>4.7928475966634405</v>
      </c>
      <c r="AX222" s="23">
        <v>3.3107927307690561</v>
      </c>
      <c r="AY222" s="23">
        <v>3.5531236398198565</v>
      </c>
      <c r="AZ222" s="23">
        <v>3.2205418344032206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1</v>
      </c>
      <c r="BI222" s="20">
        <v>0</v>
      </c>
      <c r="BJ222" s="20">
        <v>3</v>
      </c>
      <c r="BK222" s="20">
        <v>14</v>
      </c>
      <c r="BL222" s="20">
        <v>18</v>
      </c>
      <c r="BM222" s="20">
        <v>8</v>
      </c>
      <c r="BN222" s="20">
        <v>2</v>
      </c>
      <c r="BO222" s="20">
        <v>0</v>
      </c>
      <c r="BP222" s="20">
        <v>0</v>
      </c>
      <c r="BQ222" s="20">
        <v>4</v>
      </c>
      <c r="BR222" s="20">
        <v>8</v>
      </c>
      <c r="BS222" s="20">
        <v>9</v>
      </c>
      <c r="BT222" s="20">
        <v>7</v>
      </c>
      <c r="BU222" s="20">
        <v>0</v>
      </c>
      <c r="BV222" s="20">
        <v>13519</v>
      </c>
      <c r="BW222" s="20">
        <v>30206</v>
      </c>
      <c r="BX222" s="20">
        <v>25213</v>
      </c>
      <c r="BY222" s="20">
        <v>20620</v>
      </c>
      <c r="BZ222" s="20">
        <v>12907</v>
      </c>
      <c r="CA222" s="20">
        <v>15456</v>
      </c>
      <c r="CB222" s="20">
        <v>12452</v>
      </c>
      <c r="CC222" s="20">
        <v>29674</v>
      </c>
      <c r="CD222" s="20">
        <v>26203</v>
      </c>
      <c r="CE222" s="20">
        <v>19627</v>
      </c>
      <c r="CF222" s="20">
        <v>11709</v>
      </c>
      <c r="CG222" s="20">
        <v>12189</v>
      </c>
      <c r="CH222" s="21">
        <v>0</v>
      </c>
      <c r="CI222" s="21">
        <v>7</v>
      </c>
      <c r="CJ222" s="21">
        <v>22</v>
      </c>
      <c r="CK222" s="21">
        <v>27</v>
      </c>
      <c r="CL222" s="21">
        <v>15</v>
      </c>
      <c r="CM222" s="21">
        <v>2</v>
      </c>
      <c r="CN222" s="21">
        <v>1</v>
      </c>
      <c r="CO222" s="21">
        <v>46</v>
      </c>
      <c r="CP222" s="21">
        <v>28</v>
      </c>
      <c r="CQ222" s="21">
        <v>0</v>
      </c>
      <c r="CR222" s="21">
        <v>25971</v>
      </c>
      <c r="CS222" s="21">
        <v>59880</v>
      </c>
      <c r="CT222" s="21">
        <v>51416</v>
      </c>
      <c r="CU222" s="21">
        <v>40247</v>
      </c>
      <c r="CV222" s="21">
        <v>24616</v>
      </c>
      <c r="CW222" s="21">
        <v>27645</v>
      </c>
      <c r="CX222" s="21">
        <v>117921</v>
      </c>
      <c r="CY222" s="21">
        <v>111854</v>
      </c>
      <c r="CZ222" s="19">
        <v>199</v>
      </c>
      <c r="DA222" t="s">
        <v>8177</v>
      </c>
      <c r="DB222" t="s">
        <v>9</v>
      </c>
      <c r="DD222">
        <v>4.1125037995959017</v>
      </c>
      <c r="DE222">
        <v>2.3744710441736419</v>
      </c>
      <c r="DF222">
        <v>-1.7380327554222599</v>
      </c>
    </row>
    <row r="223" spans="1:110" x14ac:dyDescent="0.25">
      <c r="A223" t="s">
        <v>141</v>
      </c>
      <c r="B223" t="s">
        <v>3156</v>
      </c>
      <c r="C223" t="s">
        <v>140</v>
      </c>
      <c r="D223" t="s">
        <v>70</v>
      </c>
      <c r="E223" s="17">
        <v>72742</v>
      </c>
      <c r="F223" s="17">
        <v>72808</v>
      </c>
      <c r="G223" s="17">
        <v>73357</v>
      </c>
      <c r="H223" s="17">
        <v>74072</v>
      </c>
      <c r="I223" s="17">
        <v>75047</v>
      </c>
      <c r="J223" s="17">
        <v>75795</v>
      </c>
      <c r="K223" s="17">
        <v>76982</v>
      </c>
      <c r="L223" s="17">
        <v>77892</v>
      </c>
      <c r="M223" s="17">
        <v>78928</v>
      </c>
      <c r="N223" s="17">
        <v>79671</v>
      </c>
      <c r="O223" s="17">
        <v>80258</v>
      </c>
      <c r="P223" s="17">
        <v>80816</v>
      </c>
      <c r="Q223" s="17">
        <v>81152</v>
      </c>
      <c r="R223" s="17">
        <v>81799</v>
      </c>
      <c r="S223" s="17">
        <v>82220</v>
      </c>
      <c r="T223" s="17">
        <v>82920</v>
      </c>
      <c r="U223" s="18">
        <v>33</v>
      </c>
      <c r="V223" s="18">
        <v>31</v>
      </c>
      <c r="W223" s="18">
        <v>31</v>
      </c>
      <c r="X223" s="18">
        <v>35</v>
      </c>
      <c r="Y223" s="18">
        <v>70</v>
      </c>
      <c r="Z223" s="18">
        <v>66</v>
      </c>
      <c r="AA223" s="18">
        <v>88</v>
      </c>
      <c r="AB223" s="18">
        <v>99</v>
      </c>
      <c r="AC223" s="18">
        <v>112</v>
      </c>
      <c r="AD223" s="18">
        <v>150</v>
      </c>
      <c r="AE223" s="18">
        <v>124</v>
      </c>
      <c r="AF223" s="18">
        <v>98</v>
      </c>
      <c r="AG223" s="18">
        <v>52</v>
      </c>
      <c r="AH223" s="18">
        <v>39</v>
      </c>
      <c r="AI223" s="18">
        <v>38</v>
      </c>
      <c r="AJ223" s="18">
        <v>27</v>
      </c>
      <c r="AK223" s="23">
        <v>4.5365813422781889</v>
      </c>
      <c r="AL223" s="23">
        <v>4.2577738710031863</v>
      </c>
      <c r="AM223" s="23">
        <v>4.2259089112150168</v>
      </c>
      <c r="AN223" s="23">
        <v>4.7251323037045037</v>
      </c>
      <c r="AO223" s="23">
        <v>9.3274881074526625</v>
      </c>
      <c r="AP223" s="23">
        <v>8.7076983969918871</v>
      </c>
      <c r="AQ223" s="23">
        <v>11.43124366735081</v>
      </c>
      <c r="AR223" s="23">
        <v>12.709906023725159</v>
      </c>
      <c r="AS223" s="23">
        <v>14.190147982971821</v>
      </c>
      <c r="AT223" s="23">
        <v>18.827427796814398</v>
      </c>
      <c r="AU223" s="23">
        <v>15.450173191457548</v>
      </c>
      <c r="AV223" s="23">
        <v>12.126311621461097</v>
      </c>
      <c r="AW223" s="23">
        <v>6.4077287066246056</v>
      </c>
      <c r="AX223" s="23">
        <v>4.7677844472426312</v>
      </c>
      <c r="AY223" s="23">
        <v>4.6217465336901</v>
      </c>
      <c r="AZ223" s="23">
        <v>3.2561505065123009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1</v>
      </c>
      <c r="BI223" s="20">
        <v>0</v>
      </c>
      <c r="BJ223" s="20">
        <v>2</v>
      </c>
      <c r="BK223" s="20">
        <v>5</v>
      </c>
      <c r="BL223" s="20">
        <v>8</v>
      </c>
      <c r="BM223" s="20">
        <v>2</v>
      </c>
      <c r="BN223" s="20">
        <v>0</v>
      </c>
      <c r="BO223" s="20">
        <v>0</v>
      </c>
      <c r="BP223" s="20">
        <v>0</v>
      </c>
      <c r="BQ223" s="20">
        <v>0</v>
      </c>
      <c r="BR223" s="20">
        <v>3</v>
      </c>
      <c r="BS223" s="20">
        <v>4</v>
      </c>
      <c r="BT223" s="20">
        <v>2</v>
      </c>
      <c r="BU223" s="20">
        <v>0</v>
      </c>
      <c r="BV223" s="20">
        <v>3281</v>
      </c>
      <c r="BW223" s="20">
        <v>5288</v>
      </c>
      <c r="BX223" s="20">
        <v>6453</v>
      </c>
      <c r="BY223" s="20">
        <v>7878</v>
      </c>
      <c r="BZ223" s="20">
        <v>6648</v>
      </c>
      <c r="CA223" s="20">
        <v>12679</v>
      </c>
      <c r="CB223" s="20">
        <v>4077</v>
      </c>
      <c r="CC223" s="20">
        <v>5315</v>
      </c>
      <c r="CD223" s="20">
        <v>6218</v>
      </c>
      <c r="CE223" s="20">
        <v>7812</v>
      </c>
      <c r="CF223" s="20">
        <v>6380</v>
      </c>
      <c r="CG223" s="20">
        <v>10891</v>
      </c>
      <c r="CH223" s="21">
        <v>0</v>
      </c>
      <c r="CI223" s="21">
        <v>2</v>
      </c>
      <c r="CJ223" s="21">
        <v>8</v>
      </c>
      <c r="CK223" s="21">
        <v>12</v>
      </c>
      <c r="CL223" s="21">
        <v>4</v>
      </c>
      <c r="CM223" s="21">
        <v>0</v>
      </c>
      <c r="CN223" s="21">
        <v>1</v>
      </c>
      <c r="CO223" s="21">
        <v>18</v>
      </c>
      <c r="CP223" s="21">
        <v>9</v>
      </c>
      <c r="CQ223" s="21">
        <v>0</v>
      </c>
      <c r="CR223" s="21">
        <v>7358</v>
      </c>
      <c r="CS223" s="21">
        <v>10603</v>
      </c>
      <c r="CT223" s="21">
        <v>12671</v>
      </c>
      <c r="CU223" s="21">
        <v>15690</v>
      </c>
      <c r="CV223" s="21">
        <v>13028</v>
      </c>
      <c r="CW223" s="21">
        <v>23570</v>
      </c>
      <c r="CX223" s="21">
        <v>42227</v>
      </c>
      <c r="CY223" s="21">
        <v>40693</v>
      </c>
      <c r="CZ223" s="19">
        <v>193</v>
      </c>
      <c r="DA223" t="s">
        <v>8171</v>
      </c>
      <c r="DB223" t="s">
        <v>9</v>
      </c>
      <c r="DD223">
        <v>4.4233651979455928</v>
      </c>
      <c r="DE223">
        <v>2.1313377696734319</v>
      </c>
      <c r="DF223">
        <v>-2.2920274282721609</v>
      </c>
    </row>
    <row r="224" spans="1:110" x14ac:dyDescent="0.25">
      <c r="A224" t="s">
        <v>1524</v>
      </c>
      <c r="B224" t="s">
        <v>3104</v>
      </c>
      <c r="C224" t="s">
        <v>846</v>
      </c>
      <c r="D224" t="s">
        <v>150</v>
      </c>
      <c r="E224" s="17">
        <v>65715</v>
      </c>
      <c r="F224" s="17">
        <v>66321</v>
      </c>
      <c r="G224" s="17">
        <v>66870</v>
      </c>
      <c r="H224" s="17">
        <v>67933</v>
      </c>
      <c r="I224" s="17">
        <v>69681</v>
      </c>
      <c r="J224" s="17">
        <v>71011</v>
      </c>
      <c r="K224" s="17">
        <v>72038</v>
      </c>
      <c r="L224" s="17">
        <v>72642</v>
      </c>
      <c r="M224" s="17">
        <v>72902</v>
      </c>
      <c r="N224" s="17">
        <v>73408</v>
      </c>
      <c r="O224" s="17">
        <v>74699</v>
      </c>
      <c r="P224" s="17">
        <v>75696</v>
      </c>
      <c r="Q224" s="17">
        <v>77001</v>
      </c>
      <c r="R224" s="17">
        <v>77729</v>
      </c>
      <c r="S224" s="17">
        <v>78293</v>
      </c>
      <c r="T224" s="17">
        <v>78951</v>
      </c>
      <c r="U224" s="18">
        <v>46</v>
      </c>
      <c r="V224" s="18">
        <v>64</v>
      </c>
      <c r="W224" s="18">
        <v>68</v>
      </c>
      <c r="X224" s="18">
        <v>62</v>
      </c>
      <c r="Y224" s="18">
        <v>77</v>
      </c>
      <c r="Z224" s="18">
        <v>87</v>
      </c>
      <c r="AA224" s="18">
        <v>160</v>
      </c>
      <c r="AB224" s="18">
        <v>151</v>
      </c>
      <c r="AC224" s="18">
        <v>199</v>
      </c>
      <c r="AD224" s="18">
        <v>171</v>
      </c>
      <c r="AE224" s="18">
        <v>141</v>
      </c>
      <c r="AF224" s="18">
        <v>89</v>
      </c>
      <c r="AG224" s="18">
        <v>51</v>
      </c>
      <c r="AH224" s="18">
        <v>50</v>
      </c>
      <c r="AI224" s="18">
        <v>37</v>
      </c>
      <c r="AJ224" s="18">
        <v>18</v>
      </c>
      <c r="AK224" s="23">
        <v>6.9999239138705009</v>
      </c>
      <c r="AL224" s="23">
        <v>9.6500354337238576</v>
      </c>
      <c r="AM224" s="23">
        <v>10.168984596979213</v>
      </c>
      <c r="AN224" s="23">
        <v>9.1266394830200337</v>
      </c>
      <c r="AO224" s="23">
        <v>11.050358060303383</v>
      </c>
      <c r="AP224" s="23">
        <v>12.251622987987778</v>
      </c>
      <c r="AQ224" s="23">
        <v>22.21050001388156</v>
      </c>
      <c r="AR224" s="23">
        <v>20.786872608133038</v>
      </c>
      <c r="AS224" s="23">
        <v>27.296919151737949</v>
      </c>
      <c r="AT224" s="23">
        <v>23.294463818657366</v>
      </c>
      <c r="AU224" s="23">
        <v>18.875754695511318</v>
      </c>
      <c r="AV224" s="23">
        <v>11.757556541957303</v>
      </c>
      <c r="AW224" s="23">
        <v>6.6232906066154982</v>
      </c>
      <c r="AX224" s="23">
        <v>6.4326055912207796</v>
      </c>
      <c r="AY224" s="23">
        <v>4.7258375589133133</v>
      </c>
      <c r="AZ224" s="23">
        <v>2.2798951248242578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0</v>
      </c>
      <c r="BJ224" s="20">
        <v>2</v>
      </c>
      <c r="BK224" s="20">
        <v>3</v>
      </c>
      <c r="BL224" s="20">
        <v>4</v>
      </c>
      <c r="BM224" s="20">
        <v>2</v>
      </c>
      <c r="BN224" s="20">
        <v>0</v>
      </c>
      <c r="BO224" s="20">
        <v>0</v>
      </c>
      <c r="BP224" s="20">
        <v>0</v>
      </c>
      <c r="BQ224" s="20">
        <v>2</v>
      </c>
      <c r="BR224" s="20">
        <v>1</v>
      </c>
      <c r="BS224" s="20">
        <v>2</v>
      </c>
      <c r="BT224" s="20">
        <v>2</v>
      </c>
      <c r="BU224" s="20">
        <v>0</v>
      </c>
      <c r="BV224" s="20">
        <v>8874</v>
      </c>
      <c r="BW224" s="20">
        <v>7166</v>
      </c>
      <c r="BX224" s="20">
        <v>5446</v>
      </c>
      <c r="BY224" s="20">
        <v>6061</v>
      </c>
      <c r="BZ224" s="20">
        <v>4900</v>
      </c>
      <c r="CA224" s="20">
        <v>8005</v>
      </c>
      <c r="CB224" s="20">
        <v>8154</v>
      </c>
      <c r="CC224" s="20">
        <v>7616</v>
      </c>
      <c r="CD224" s="20">
        <v>5680</v>
      </c>
      <c r="CE224" s="20">
        <v>5820</v>
      </c>
      <c r="CF224" s="20">
        <v>4729</v>
      </c>
      <c r="CG224" s="20">
        <v>6500</v>
      </c>
      <c r="CH224" s="21">
        <v>0</v>
      </c>
      <c r="CI224" s="21">
        <v>4</v>
      </c>
      <c r="CJ224" s="21">
        <v>4</v>
      </c>
      <c r="CK224" s="21">
        <v>6</v>
      </c>
      <c r="CL224" s="21">
        <v>4</v>
      </c>
      <c r="CM224" s="21">
        <v>0</v>
      </c>
      <c r="CN224" s="21">
        <v>0</v>
      </c>
      <c r="CO224" s="21">
        <v>11</v>
      </c>
      <c r="CP224" s="21">
        <v>7</v>
      </c>
      <c r="CQ224" s="21">
        <v>0</v>
      </c>
      <c r="CR224" s="21">
        <v>17028</v>
      </c>
      <c r="CS224" s="21">
        <v>14782</v>
      </c>
      <c r="CT224" s="21">
        <v>11126</v>
      </c>
      <c r="CU224" s="21">
        <v>11881</v>
      </c>
      <c r="CV224" s="21">
        <v>9629</v>
      </c>
      <c r="CW224" s="21">
        <v>14505</v>
      </c>
      <c r="CX224" s="21">
        <v>40452</v>
      </c>
      <c r="CY224" s="21">
        <v>38499</v>
      </c>
      <c r="CZ224" s="19">
        <v>319</v>
      </c>
      <c r="DA224" t="s">
        <v>8297</v>
      </c>
      <c r="DB224" t="s">
        <v>8481</v>
      </c>
      <c r="DD224">
        <v>2.8572170705732618</v>
      </c>
      <c r="DE224">
        <v>1.7304459606447147</v>
      </c>
      <c r="DF224">
        <v>-1.1267711099285471</v>
      </c>
    </row>
    <row r="225" spans="1:110" x14ac:dyDescent="0.25">
      <c r="A225" t="s">
        <v>1326</v>
      </c>
      <c r="B225" t="s">
        <v>3218</v>
      </c>
      <c r="C225" t="s">
        <v>3363</v>
      </c>
      <c r="D225" t="s">
        <v>199</v>
      </c>
      <c r="E225" s="17">
        <v>343192</v>
      </c>
      <c r="F225" s="17">
        <v>341453</v>
      </c>
      <c r="G225" s="17">
        <v>344632</v>
      </c>
      <c r="H225" s="17">
        <v>347483</v>
      </c>
      <c r="I225" s="17">
        <v>352627</v>
      </c>
      <c r="J225" s="17">
        <v>358015</v>
      </c>
      <c r="K225" s="17">
        <v>360109</v>
      </c>
      <c r="L225" s="17">
        <v>361359</v>
      </c>
      <c r="M225" s="17">
        <v>363206</v>
      </c>
      <c r="N225" s="17">
        <v>367464</v>
      </c>
      <c r="O225" s="17">
        <v>372222</v>
      </c>
      <c r="P225" s="17">
        <v>376849</v>
      </c>
      <c r="Q225" s="17">
        <v>380334</v>
      </c>
      <c r="R225" s="17">
        <v>381379</v>
      </c>
      <c r="S225" s="17">
        <v>383171</v>
      </c>
      <c r="T225" s="17">
        <v>387775</v>
      </c>
      <c r="U225" s="18">
        <v>149</v>
      </c>
      <c r="V225" s="18">
        <v>134</v>
      </c>
      <c r="W225" s="18">
        <v>145</v>
      </c>
      <c r="X225" s="18">
        <v>151</v>
      </c>
      <c r="Y225" s="18">
        <v>215</v>
      </c>
      <c r="Z225" s="18">
        <v>216</v>
      </c>
      <c r="AA225" s="18">
        <v>370</v>
      </c>
      <c r="AB225" s="18">
        <v>488</v>
      </c>
      <c r="AC225" s="18">
        <v>573</v>
      </c>
      <c r="AD225" s="18">
        <v>558</v>
      </c>
      <c r="AE225" s="18">
        <v>510</v>
      </c>
      <c r="AF225" s="18">
        <v>356</v>
      </c>
      <c r="AG225" s="18">
        <v>266</v>
      </c>
      <c r="AH225" s="18">
        <v>208</v>
      </c>
      <c r="AI225" s="18">
        <v>201</v>
      </c>
      <c r="AJ225" s="18">
        <v>143</v>
      </c>
      <c r="AK225" s="23">
        <v>4.3415930441269026</v>
      </c>
      <c r="AL225" s="23">
        <v>3.9244054086506783</v>
      </c>
      <c r="AM225" s="23">
        <v>4.2073864295828596</v>
      </c>
      <c r="AN225" s="23">
        <v>4.3455363283959212</v>
      </c>
      <c r="AO225" s="23">
        <v>6.0970940965949856</v>
      </c>
      <c r="AP225" s="23">
        <v>6.0332667625658143</v>
      </c>
      <c r="AQ225" s="23">
        <v>10.274666836985469</v>
      </c>
      <c r="AR225" s="23">
        <v>13.504575781978588</v>
      </c>
      <c r="AS225" s="23">
        <v>15.776171098495068</v>
      </c>
      <c r="AT225" s="23">
        <v>15.185160995362811</v>
      </c>
      <c r="AU225" s="23">
        <v>13.701500717313861</v>
      </c>
      <c r="AV225" s="23">
        <v>9.4467545356362894</v>
      </c>
      <c r="AW225" s="23">
        <v>6.9938527715113556</v>
      </c>
      <c r="AX225" s="23">
        <v>5.4538923223355242</v>
      </c>
      <c r="AY225" s="23">
        <v>5.2456997006558428</v>
      </c>
      <c r="AZ225" s="23">
        <v>3.6877054993230609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2</v>
      </c>
      <c r="BI225" s="20">
        <v>0</v>
      </c>
      <c r="BJ225" s="20">
        <v>11</v>
      </c>
      <c r="BK225" s="20">
        <v>28</v>
      </c>
      <c r="BL225" s="20">
        <v>21</v>
      </c>
      <c r="BM225" s="20">
        <v>15</v>
      </c>
      <c r="BN225" s="20">
        <v>3</v>
      </c>
      <c r="BO225" s="20">
        <v>0</v>
      </c>
      <c r="BP225" s="20">
        <v>0</v>
      </c>
      <c r="BQ225" s="20">
        <v>4</v>
      </c>
      <c r="BR225" s="20">
        <v>33</v>
      </c>
      <c r="BS225" s="20">
        <v>10</v>
      </c>
      <c r="BT225" s="20">
        <v>13</v>
      </c>
      <c r="BU225" s="20">
        <v>3</v>
      </c>
      <c r="BV225" s="20">
        <v>35062</v>
      </c>
      <c r="BW225" s="20">
        <v>37547</v>
      </c>
      <c r="BX225" s="20">
        <v>28223</v>
      </c>
      <c r="BY225" s="20">
        <v>31466</v>
      </c>
      <c r="BZ225" s="20">
        <v>26126</v>
      </c>
      <c r="CA225" s="20">
        <v>38549</v>
      </c>
      <c r="CB225" s="20">
        <v>33020</v>
      </c>
      <c r="CC225" s="20">
        <v>42076</v>
      </c>
      <c r="CD225" s="20">
        <v>29588</v>
      </c>
      <c r="CE225" s="20">
        <v>29410</v>
      </c>
      <c r="CF225" s="20">
        <v>25218</v>
      </c>
      <c r="CG225" s="20">
        <v>31490</v>
      </c>
      <c r="CH225" s="21">
        <v>0</v>
      </c>
      <c r="CI225" s="21">
        <v>15</v>
      </c>
      <c r="CJ225" s="21">
        <v>61</v>
      </c>
      <c r="CK225" s="21">
        <v>31</v>
      </c>
      <c r="CL225" s="21">
        <v>28</v>
      </c>
      <c r="CM225" s="21">
        <v>6</v>
      </c>
      <c r="CN225" s="21">
        <v>2</v>
      </c>
      <c r="CO225" s="21">
        <v>80</v>
      </c>
      <c r="CP225" s="21">
        <v>63</v>
      </c>
      <c r="CQ225" s="21">
        <v>0</v>
      </c>
      <c r="CR225" s="21">
        <v>68082</v>
      </c>
      <c r="CS225" s="21">
        <v>79623</v>
      </c>
      <c r="CT225" s="21">
        <v>57811</v>
      </c>
      <c r="CU225" s="21">
        <v>60876</v>
      </c>
      <c r="CV225" s="21">
        <v>51344</v>
      </c>
      <c r="CW225" s="21">
        <v>70039</v>
      </c>
      <c r="CX225" s="21">
        <v>196973</v>
      </c>
      <c r="CY225" s="21">
        <v>190802</v>
      </c>
      <c r="CZ225" s="19">
        <v>138</v>
      </c>
      <c r="DA225" t="s">
        <v>8116</v>
      </c>
      <c r="DB225" t="s">
        <v>9</v>
      </c>
      <c r="DD225">
        <v>4.1928281674196288</v>
      </c>
      <c r="DE225">
        <v>3.1984079036213089</v>
      </c>
      <c r="DF225">
        <v>-0.99442026379831994</v>
      </c>
    </row>
    <row r="226" spans="1:110" x14ac:dyDescent="0.25">
      <c r="A226" t="s">
        <v>1574</v>
      </c>
      <c r="B226" t="s">
        <v>2954</v>
      </c>
      <c r="C226" t="s">
        <v>58</v>
      </c>
      <c r="D226" t="s">
        <v>51</v>
      </c>
      <c r="E226" s="17">
        <v>136397</v>
      </c>
      <c r="F226" s="17">
        <v>137323</v>
      </c>
      <c r="G226" s="17">
        <v>137459</v>
      </c>
      <c r="H226" s="17">
        <v>137102</v>
      </c>
      <c r="I226" s="17">
        <v>136319</v>
      </c>
      <c r="J226" s="17">
        <v>138025</v>
      </c>
      <c r="K226" s="17">
        <v>139896</v>
      </c>
      <c r="L226" s="17">
        <v>141493</v>
      </c>
      <c r="M226" s="17">
        <v>142651</v>
      </c>
      <c r="N226" s="17">
        <v>144988</v>
      </c>
      <c r="O226" s="17">
        <v>148124</v>
      </c>
      <c r="P226" s="17">
        <v>151385</v>
      </c>
      <c r="Q226" s="17">
        <v>152967</v>
      </c>
      <c r="R226" s="17">
        <v>154310</v>
      </c>
      <c r="S226" s="17">
        <v>156245</v>
      </c>
      <c r="T226" s="17">
        <v>158618</v>
      </c>
      <c r="U226" s="18">
        <v>45</v>
      </c>
      <c r="V226" s="18">
        <v>59</v>
      </c>
      <c r="W226" s="18">
        <v>58</v>
      </c>
      <c r="X226" s="18">
        <v>59</v>
      </c>
      <c r="Y226" s="18">
        <v>69</v>
      </c>
      <c r="Z226" s="18">
        <v>129</v>
      </c>
      <c r="AA226" s="18">
        <v>136</v>
      </c>
      <c r="AB226" s="18">
        <v>151</v>
      </c>
      <c r="AC226" s="18">
        <v>220</v>
      </c>
      <c r="AD226" s="18">
        <v>211</v>
      </c>
      <c r="AE226" s="18">
        <v>134</v>
      </c>
      <c r="AF226" s="18">
        <v>109</v>
      </c>
      <c r="AG226" s="18">
        <v>79</v>
      </c>
      <c r="AH226" s="18">
        <v>61</v>
      </c>
      <c r="AI226" s="18">
        <v>69</v>
      </c>
      <c r="AJ226" s="18">
        <v>51</v>
      </c>
      <c r="AK226" s="23">
        <v>3.2991927974955462</v>
      </c>
      <c r="AL226" s="23">
        <v>4.2964397806631087</v>
      </c>
      <c r="AM226" s="23">
        <v>4.2194399784663057</v>
      </c>
      <c r="AN226" s="23">
        <v>4.3033653776020779</v>
      </c>
      <c r="AO226" s="23">
        <v>5.0616568490085756</v>
      </c>
      <c r="AP226" s="23">
        <v>9.3461329469299042</v>
      </c>
      <c r="AQ226" s="23">
        <v>9.7215074055012298</v>
      </c>
      <c r="AR226" s="23">
        <v>10.67190603068703</v>
      </c>
      <c r="AS226" s="23">
        <v>15.422254312973621</v>
      </c>
      <c r="AT226" s="23">
        <v>14.552928518222197</v>
      </c>
      <c r="AU226" s="23">
        <v>9.0464745753557825</v>
      </c>
      <c r="AV226" s="23">
        <v>7.2001849588796771</v>
      </c>
      <c r="AW226" s="23">
        <v>5.1645126072943839</v>
      </c>
      <c r="AX226" s="23">
        <v>3.9530814593999093</v>
      </c>
      <c r="AY226" s="23">
        <v>4.4161413165221282</v>
      </c>
      <c r="AZ226" s="23">
        <v>3.2152719111324064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2</v>
      </c>
      <c r="BI226" s="20">
        <v>0</v>
      </c>
      <c r="BJ226" s="20">
        <v>4</v>
      </c>
      <c r="BK226" s="20">
        <v>10</v>
      </c>
      <c r="BL226" s="20">
        <v>14</v>
      </c>
      <c r="BM226" s="20">
        <v>8</v>
      </c>
      <c r="BN226" s="20">
        <v>0</v>
      </c>
      <c r="BO226" s="20">
        <v>0</v>
      </c>
      <c r="BP226" s="20">
        <v>1</v>
      </c>
      <c r="BQ226" s="20">
        <v>3</v>
      </c>
      <c r="BR226" s="20">
        <v>2</v>
      </c>
      <c r="BS226" s="20">
        <v>4</v>
      </c>
      <c r="BT226" s="20">
        <v>3</v>
      </c>
      <c r="BU226" s="20">
        <v>0</v>
      </c>
      <c r="BV226" s="20">
        <v>10051</v>
      </c>
      <c r="BW226" s="20">
        <v>18154</v>
      </c>
      <c r="BX226" s="20">
        <v>14154</v>
      </c>
      <c r="BY226" s="20">
        <v>13261</v>
      </c>
      <c r="BZ226" s="20">
        <v>9492</v>
      </c>
      <c r="CA226" s="20">
        <v>13980</v>
      </c>
      <c r="CB226" s="20">
        <v>10511</v>
      </c>
      <c r="CC226" s="20">
        <v>19447</v>
      </c>
      <c r="CD226" s="20">
        <v>14994</v>
      </c>
      <c r="CE226" s="20">
        <v>13133</v>
      </c>
      <c r="CF226" s="20">
        <v>9572</v>
      </c>
      <c r="CG226" s="20">
        <v>11869</v>
      </c>
      <c r="CH226" s="21">
        <v>1</v>
      </c>
      <c r="CI226" s="21">
        <v>7</v>
      </c>
      <c r="CJ226" s="21">
        <v>12</v>
      </c>
      <c r="CK226" s="21">
        <v>18</v>
      </c>
      <c r="CL226" s="21">
        <v>11</v>
      </c>
      <c r="CM226" s="21">
        <v>0</v>
      </c>
      <c r="CN226" s="21">
        <v>2</v>
      </c>
      <c r="CO226" s="21">
        <v>38</v>
      </c>
      <c r="CP226" s="21">
        <v>13</v>
      </c>
      <c r="CQ226" s="21">
        <v>0</v>
      </c>
      <c r="CR226" s="21">
        <v>20562</v>
      </c>
      <c r="CS226" s="21">
        <v>37601</v>
      </c>
      <c r="CT226" s="21">
        <v>29148</v>
      </c>
      <c r="CU226" s="21">
        <v>26394</v>
      </c>
      <c r="CV226" s="21">
        <v>19064</v>
      </c>
      <c r="CW226" s="21">
        <v>25849</v>
      </c>
      <c r="CX226" s="21">
        <v>79092</v>
      </c>
      <c r="CY226" s="21">
        <v>79526</v>
      </c>
      <c r="CZ226" s="19">
        <v>201</v>
      </c>
      <c r="DA226" t="s">
        <v>8179</v>
      </c>
      <c r="DB226" t="s">
        <v>9</v>
      </c>
      <c r="DD226">
        <v>4.778311495611498</v>
      </c>
      <c r="DE226">
        <v>1.6436554898093358</v>
      </c>
      <c r="DF226">
        <v>-3.134656005802162</v>
      </c>
    </row>
    <row r="227" spans="1:110" x14ac:dyDescent="0.25">
      <c r="A227" t="s">
        <v>1640</v>
      </c>
      <c r="B227" t="s">
        <v>3073</v>
      </c>
      <c r="C227" t="s">
        <v>363</v>
      </c>
      <c r="D227" t="s">
        <v>278</v>
      </c>
      <c r="E227" s="17">
        <v>107695</v>
      </c>
      <c r="F227" s="17">
        <v>108299</v>
      </c>
      <c r="G227" s="17">
        <v>109204</v>
      </c>
      <c r="H227" s="17">
        <v>109989</v>
      </c>
      <c r="I227" s="17">
        <v>110786</v>
      </c>
      <c r="J227" s="17">
        <v>111736</v>
      </c>
      <c r="K227" s="17">
        <v>113284</v>
      </c>
      <c r="L227" s="17">
        <v>115341</v>
      </c>
      <c r="M227" s="17">
        <v>117103</v>
      </c>
      <c r="N227" s="17">
        <v>118769</v>
      </c>
      <c r="O227" s="17">
        <v>120545</v>
      </c>
      <c r="P227" s="17">
        <v>121996</v>
      </c>
      <c r="Q227" s="17">
        <v>123193</v>
      </c>
      <c r="R227" s="17">
        <v>124783</v>
      </c>
      <c r="S227" s="17">
        <v>126818</v>
      </c>
      <c r="T227" s="17">
        <v>128823</v>
      </c>
      <c r="U227" s="18">
        <v>30</v>
      </c>
      <c r="V227" s="18">
        <v>49</v>
      </c>
      <c r="W227" s="18">
        <v>58</v>
      </c>
      <c r="X227" s="18">
        <v>46</v>
      </c>
      <c r="Y227" s="18">
        <v>89</v>
      </c>
      <c r="Z227" s="18">
        <v>126</v>
      </c>
      <c r="AA227" s="18">
        <v>163</v>
      </c>
      <c r="AB227" s="18">
        <v>154</v>
      </c>
      <c r="AC227" s="18">
        <v>130</v>
      </c>
      <c r="AD227" s="18">
        <v>180</v>
      </c>
      <c r="AE227" s="18">
        <v>144</v>
      </c>
      <c r="AF227" s="18">
        <v>114</v>
      </c>
      <c r="AG227" s="18">
        <v>93</v>
      </c>
      <c r="AH227" s="18">
        <v>55</v>
      </c>
      <c r="AI227" s="18">
        <v>52</v>
      </c>
      <c r="AJ227" s="18">
        <v>45</v>
      </c>
      <c r="AK227" s="23">
        <v>2.7856446445981708</v>
      </c>
      <c r="AL227" s="23">
        <v>4.5245108449754845</v>
      </c>
      <c r="AM227" s="23">
        <v>5.3111607633420022</v>
      </c>
      <c r="AN227" s="23">
        <v>4.1822364054587275</v>
      </c>
      <c r="AO227" s="23">
        <v>8.0335060386691453</v>
      </c>
      <c r="AP227" s="23">
        <v>11.276580511204983</v>
      </c>
      <c r="AQ227" s="23">
        <v>14.388616221178632</v>
      </c>
      <c r="AR227" s="23">
        <v>13.351713614412914</v>
      </c>
      <c r="AS227" s="23">
        <v>11.101338138220198</v>
      </c>
      <c r="AT227" s="23">
        <v>15.155469861664239</v>
      </c>
      <c r="AU227" s="23">
        <v>11.945746401758679</v>
      </c>
      <c r="AV227" s="23">
        <v>9.3445686743827672</v>
      </c>
      <c r="AW227" s="23">
        <v>7.5491302265550804</v>
      </c>
      <c r="AX227" s="23">
        <v>4.4076516833222472</v>
      </c>
      <c r="AY227" s="23">
        <v>4.1003643015975655</v>
      </c>
      <c r="AZ227" s="23">
        <v>3.4931650404042758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3</v>
      </c>
      <c r="BI227" s="20">
        <v>0</v>
      </c>
      <c r="BJ227" s="20">
        <v>3</v>
      </c>
      <c r="BK227" s="20">
        <v>8</v>
      </c>
      <c r="BL227" s="20">
        <v>10</v>
      </c>
      <c r="BM227" s="20">
        <v>8</v>
      </c>
      <c r="BN227" s="20">
        <v>0</v>
      </c>
      <c r="BO227" s="20">
        <v>0</v>
      </c>
      <c r="BP227" s="20">
        <v>0</v>
      </c>
      <c r="BQ227" s="20">
        <v>3</v>
      </c>
      <c r="BR227" s="20">
        <v>5</v>
      </c>
      <c r="BS227" s="20">
        <v>2</v>
      </c>
      <c r="BT227" s="20">
        <v>3</v>
      </c>
      <c r="BU227" s="20">
        <v>0</v>
      </c>
      <c r="BV227" s="20">
        <v>5864</v>
      </c>
      <c r="BW227" s="20">
        <v>10653</v>
      </c>
      <c r="BX227" s="20">
        <v>10892</v>
      </c>
      <c r="BY227" s="20">
        <v>12118</v>
      </c>
      <c r="BZ227" s="20">
        <v>9617</v>
      </c>
      <c r="CA227" s="20">
        <v>16869</v>
      </c>
      <c r="CB227" s="20">
        <v>6398</v>
      </c>
      <c r="CC227" s="20">
        <v>10406</v>
      </c>
      <c r="CD227" s="20">
        <v>10436</v>
      </c>
      <c r="CE227" s="20">
        <v>12132</v>
      </c>
      <c r="CF227" s="20">
        <v>9361</v>
      </c>
      <c r="CG227" s="20">
        <v>14077</v>
      </c>
      <c r="CH227" s="21">
        <v>0</v>
      </c>
      <c r="CI227" s="21">
        <v>6</v>
      </c>
      <c r="CJ227" s="21">
        <v>13</v>
      </c>
      <c r="CK227" s="21">
        <v>12</v>
      </c>
      <c r="CL227" s="21">
        <v>11</v>
      </c>
      <c r="CM227" s="21">
        <v>0</v>
      </c>
      <c r="CN227" s="21">
        <v>3</v>
      </c>
      <c r="CO227" s="21">
        <v>32</v>
      </c>
      <c r="CP227" s="21">
        <v>13</v>
      </c>
      <c r="CQ227" s="21">
        <v>0</v>
      </c>
      <c r="CR227" s="21">
        <v>12262</v>
      </c>
      <c r="CS227" s="21">
        <v>21059</v>
      </c>
      <c r="CT227" s="21">
        <v>21328</v>
      </c>
      <c r="CU227" s="21">
        <v>24250</v>
      </c>
      <c r="CV227" s="21">
        <v>18978</v>
      </c>
      <c r="CW227" s="21">
        <v>30946</v>
      </c>
      <c r="CX227" s="21">
        <v>66013</v>
      </c>
      <c r="CY227" s="21">
        <v>62810</v>
      </c>
      <c r="CZ227" s="19">
        <v>158</v>
      </c>
      <c r="DA227" t="s">
        <v>8136</v>
      </c>
      <c r="DB227" t="s">
        <v>9</v>
      </c>
      <c r="DD227">
        <v>5.0947301385129755</v>
      </c>
      <c r="DE227">
        <v>1.9693090754851317</v>
      </c>
      <c r="DF227">
        <v>-3.1254210630278436</v>
      </c>
    </row>
    <row r="228" spans="1:110" x14ac:dyDescent="0.25">
      <c r="A228" t="s">
        <v>583</v>
      </c>
      <c r="B228" t="s">
        <v>3037</v>
      </c>
      <c r="C228" t="s">
        <v>466</v>
      </c>
      <c r="D228" t="s">
        <v>51</v>
      </c>
      <c r="E228" s="17">
        <v>45195</v>
      </c>
      <c r="F228" s="17">
        <v>45987</v>
      </c>
      <c r="G228" s="17">
        <v>46272</v>
      </c>
      <c r="H228" s="17">
        <v>46517</v>
      </c>
      <c r="I228" s="17">
        <v>46941</v>
      </c>
      <c r="J228" s="17">
        <v>47294</v>
      </c>
      <c r="K228" s="17">
        <v>47785</v>
      </c>
      <c r="L228" s="17">
        <v>48320</v>
      </c>
      <c r="M228" s="17">
        <v>48714</v>
      </c>
      <c r="N228" s="17">
        <v>49105</v>
      </c>
      <c r="O228" s="17">
        <v>49310</v>
      </c>
      <c r="P228" s="17">
        <v>49415</v>
      </c>
      <c r="Q228" s="17">
        <v>49710</v>
      </c>
      <c r="R228" s="17">
        <v>50032</v>
      </c>
      <c r="S228" s="17">
        <v>50730</v>
      </c>
      <c r="T228" s="17">
        <v>50806</v>
      </c>
      <c r="U228" s="18">
        <v>20</v>
      </c>
      <c r="V228" s="18">
        <v>29</v>
      </c>
      <c r="W228" s="18">
        <v>24</v>
      </c>
      <c r="X228" s="18">
        <v>31</v>
      </c>
      <c r="Y228" s="18">
        <v>54</v>
      </c>
      <c r="Z228" s="18">
        <v>62</v>
      </c>
      <c r="AA228" s="18">
        <v>71</v>
      </c>
      <c r="AB228" s="18">
        <v>67</v>
      </c>
      <c r="AC228" s="18">
        <v>84</v>
      </c>
      <c r="AD228" s="18">
        <v>145</v>
      </c>
      <c r="AE228" s="18">
        <v>68</v>
      </c>
      <c r="AF228" s="18">
        <v>41</v>
      </c>
      <c r="AG228" s="18">
        <v>37</v>
      </c>
      <c r="AH228" s="18">
        <v>31</v>
      </c>
      <c r="AI228" s="18">
        <v>21</v>
      </c>
      <c r="AJ228" s="18">
        <v>21</v>
      </c>
      <c r="AK228" s="23">
        <v>4.4252682818895899</v>
      </c>
      <c r="AL228" s="23">
        <v>6.3061299932589643</v>
      </c>
      <c r="AM228" s="23">
        <v>5.186721991701245</v>
      </c>
      <c r="AN228" s="23">
        <v>6.6642302814024976</v>
      </c>
      <c r="AO228" s="23">
        <v>11.503802645874607</v>
      </c>
      <c r="AP228" s="23">
        <v>13.109485346978476</v>
      </c>
      <c r="AQ228" s="23">
        <v>14.858219106414147</v>
      </c>
      <c r="AR228" s="23">
        <v>13.8658940397351</v>
      </c>
      <c r="AS228" s="23">
        <v>17.243502894445129</v>
      </c>
      <c r="AT228" s="23">
        <v>29.528561246308932</v>
      </c>
      <c r="AU228" s="23">
        <v>13.790306225917664</v>
      </c>
      <c r="AV228" s="23">
        <v>8.2970757867044416</v>
      </c>
      <c r="AW228" s="23">
        <v>7.4431703882518612</v>
      </c>
      <c r="AX228" s="23">
        <v>6.1960345378957467</v>
      </c>
      <c r="AY228" s="23">
        <v>4.1395623891188649</v>
      </c>
      <c r="AZ228" s="23">
        <v>4.1333700744006618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1</v>
      </c>
      <c r="BK228" s="20">
        <v>4</v>
      </c>
      <c r="BL228" s="20">
        <v>3</v>
      </c>
      <c r="BM228" s="20">
        <v>2</v>
      </c>
      <c r="BN228" s="20">
        <v>1</v>
      </c>
      <c r="BO228" s="20">
        <v>0</v>
      </c>
      <c r="BP228" s="20">
        <v>0</v>
      </c>
      <c r="BQ228" s="20">
        <v>1</v>
      </c>
      <c r="BR228" s="20">
        <v>5</v>
      </c>
      <c r="BS228" s="20">
        <v>3</v>
      </c>
      <c r="BT228" s="20">
        <v>0</v>
      </c>
      <c r="BU228" s="20">
        <v>1</v>
      </c>
      <c r="BV228" s="20">
        <v>1968</v>
      </c>
      <c r="BW228" s="20">
        <v>2822</v>
      </c>
      <c r="BX228" s="20">
        <v>3765</v>
      </c>
      <c r="BY228" s="20">
        <v>5068</v>
      </c>
      <c r="BZ228" s="20">
        <v>4577</v>
      </c>
      <c r="CA228" s="20">
        <v>7863</v>
      </c>
      <c r="CB228" s="20">
        <v>2199</v>
      </c>
      <c r="CC228" s="20">
        <v>2669</v>
      </c>
      <c r="CD228" s="20">
        <v>3407</v>
      </c>
      <c r="CE228" s="20">
        <v>4903</v>
      </c>
      <c r="CF228" s="20">
        <v>4552</v>
      </c>
      <c r="CG228" s="20">
        <v>7013</v>
      </c>
      <c r="CH228" s="21">
        <v>0</v>
      </c>
      <c r="CI228" s="21">
        <v>2</v>
      </c>
      <c r="CJ228" s="21">
        <v>9</v>
      </c>
      <c r="CK228" s="21">
        <v>6</v>
      </c>
      <c r="CL228" s="21">
        <v>2</v>
      </c>
      <c r="CM228" s="21">
        <v>2</v>
      </c>
      <c r="CN228" s="21">
        <v>0</v>
      </c>
      <c r="CO228" s="21">
        <v>11</v>
      </c>
      <c r="CP228" s="21">
        <v>10</v>
      </c>
      <c r="CQ228" s="21">
        <v>0</v>
      </c>
      <c r="CR228" s="21">
        <v>4167</v>
      </c>
      <c r="CS228" s="21">
        <v>5491</v>
      </c>
      <c r="CT228" s="21">
        <v>7172</v>
      </c>
      <c r="CU228" s="21">
        <v>9971</v>
      </c>
      <c r="CV228" s="21">
        <v>9129</v>
      </c>
      <c r="CW228" s="21">
        <v>14876</v>
      </c>
      <c r="CX228" s="21">
        <v>26063</v>
      </c>
      <c r="CY228" s="21">
        <v>24743</v>
      </c>
      <c r="CZ228" s="19">
        <v>94</v>
      </c>
      <c r="DA228" t="s">
        <v>8072</v>
      </c>
      <c r="DB228" t="s">
        <v>9</v>
      </c>
      <c r="DD228">
        <v>4.4457018146546501</v>
      </c>
      <c r="DE228">
        <v>3.8368568468710431</v>
      </c>
      <c r="DF228">
        <v>-0.60884496778360697</v>
      </c>
    </row>
    <row r="229" spans="1:110" x14ac:dyDescent="0.25">
      <c r="A229" t="s">
        <v>897</v>
      </c>
      <c r="B229" t="s">
        <v>3198</v>
      </c>
      <c r="C229" t="s">
        <v>76</v>
      </c>
      <c r="D229" t="s">
        <v>70</v>
      </c>
      <c r="E229" s="17">
        <v>56634</v>
      </c>
      <c r="F229" s="17">
        <v>56951</v>
      </c>
      <c r="G229" s="17">
        <v>57400</v>
      </c>
      <c r="H229" s="17">
        <v>57626</v>
      </c>
      <c r="I229" s="17">
        <v>57821</v>
      </c>
      <c r="J229" s="17">
        <v>58102</v>
      </c>
      <c r="K229" s="17">
        <v>58438</v>
      </c>
      <c r="L229" s="17">
        <v>58838</v>
      </c>
      <c r="M229" s="17">
        <v>59168</v>
      </c>
      <c r="N229" s="17">
        <v>59288</v>
      </c>
      <c r="O229" s="17">
        <v>59820</v>
      </c>
      <c r="P229" s="17">
        <v>60223</v>
      </c>
      <c r="Q229" s="17">
        <v>60638</v>
      </c>
      <c r="R229" s="17">
        <v>61192</v>
      </c>
      <c r="S229" s="17">
        <v>61779</v>
      </c>
      <c r="T229" s="17">
        <v>61750</v>
      </c>
      <c r="U229" s="18">
        <v>37</v>
      </c>
      <c r="V229" s="18">
        <v>25</v>
      </c>
      <c r="W229" s="18">
        <v>31</v>
      </c>
      <c r="X229" s="18">
        <v>44</v>
      </c>
      <c r="Y229" s="18">
        <v>73</v>
      </c>
      <c r="Z229" s="18">
        <v>85</v>
      </c>
      <c r="AA229" s="18">
        <v>143</v>
      </c>
      <c r="AB229" s="18">
        <v>110</v>
      </c>
      <c r="AC229" s="18">
        <v>146</v>
      </c>
      <c r="AD229" s="18">
        <v>145</v>
      </c>
      <c r="AE229" s="18">
        <v>118</v>
      </c>
      <c r="AF229" s="18">
        <v>71</v>
      </c>
      <c r="AG229" s="18">
        <v>50</v>
      </c>
      <c r="AH229" s="18">
        <v>48</v>
      </c>
      <c r="AI229" s="18">
        <v>36</v>
      </c>
      <c r="AJ229" s="18">
        <v>12</v>
      </c>
      <c r="AK229" s="23">
        <v>6.5331779496415585</v>
      </c>
      <c r="AL229" s="23">
        <v>4.3897385471721302</v>
      </c>
      <c r="AM229" s="23">
        <v>5.4006968641114979</v>
      </c>
      <c r="AN229" s="23">
        <v>7.6354423350570926</v>
      </c>
      <c r="AO229" s="23">
        <v>12.625170785700696</v>
      </c>
      <c r="AP229" s="23">
        <v>14.629444769543216</v>
      </c>
      <c r="AQ229" s="23">
        <v>24.47037886306855</v>
      </c>
      <c r="AR229" s="23">
        <v>18.695400931370884</v>
      </c>
      <c r="AS229" s="23">
        <v>24.675500270416443</v>
      </c>
      <c r="AT229" s="23">
        <v>24.456888409121579</v>
      </c>
      <c r="AU229" s="23">
        <v>19.725844199264458</v>
      </c>
      <c r="AV229" s="23">
        <v>11.789515633561928</v>
      </c>
      <c r="AW229" s="23">
        <v>8.2456545400573908</v>
      </c>
      <c r="AX229" s="23">
        <v>7.8441626356386456</v>
      </c>
      <c r="AY229" s="23">
        <v>5.8272228427135433</v>
      </c>
      <c r="AZ229" s="23">
        <v>1.9433198380566801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0</v>
      </c>
      <c r="BJ229" s="20">
        <v>0</v>
      </c>
      <c r="BK229" s="20">
        <v>4</v>
      </c>
      <c r="BL229" s="20">
        <v>4</v>
      </c>
      <c r="BM229" s="20">
        <v>0</v>
      </c>
      <c r="BN229" s="20">
        <v>1</v>
      </c>
      <c r="BO229" s="20">
        <v>0</v>
      </c>
      <c r="BP229" s="20">
        <v>0</v>
      </c>
      <c r="BQ229" s="20">
        <v>1</v>
      </c>
      <c r="BR229" s="20">
        <v>1</v>
      </c>
      <c r="BS229" s="20">
        <v>0</v>
      </c>
      <c r="BT229" s="20">
        <v>1</v>
      </c>
      <c r="BU229" s="20">
        <v>0</v>
      </c>
      <c r="BV229" s="20">
        <v>2333</v>
      </c>
      <c r="BW229" s="20">
        <v>3104</v>
      </c>
      <c r="BX229" s="20">
        <v>4138</v>
      </c>
      <c r="BY229" s="20">
        <v>5867</v>
      </c>
      <c r="BZ229" s="20">
        <v>5539</v>
      </c>
      <c r="CA229" s="20">
        <v>11027</v>
      </c>
      <c r="CB229" s="20">
        <v>2579</v>
      </c>
      <c r="CC229" s="20">
        <v>2987</v>
      </c>
      <c r="CD229" s="20">
        <v>3695</v>
      </c>
      <c r="CE229" s="20">
        <v>5572</v>
      </c>
      <c r="CF229" s="20">
        <v>5360</v>
      </c>
      <c r="CG229" s="20">
        <v>9549</v>
      </c>
      <c r="CH229" s="21">
        <v>0</v>
      </c>
      <c r="CI229" s="21">
        <v>1</v>
      </c>
      <c r="CJ229" s="21">
        <v>5</v>
      </c>
      <c r="CK229" s="21">
        <v>4</v>
      </c>
      <c r="CL229" s="21">
        <v>1</v>
      </c>
      <c r="CM229" s="21">
        <v>1</v>
      </c>
      <c r="CN229" s="21">
        <v>0</v>
      </c>
      <c r="CO229" s="21">
        <v>9</v>
      </c>
      <c r="CP229" s="21">
        <v>3</v>
      </c>
      <c r="CQ229" s="21">
        <v>0</v>
      </c>
      <c r="CR229" s="21">
        <v>4912</v>
      </c>
      <c r="CS229" s="21">
        <v>6091</v>
      </c>
      <c r="CT229" s="21">
        <v>7833</v>
      </c>
      <c r="CU229" s="21">
        <v>11439</v>
      </c>
      <c r="CV229" s="21">
        <v>10899</v>
      </c>
      <c r="CW229" s="21">
        <v>20576</v>
      </c>
      <c r="CX229" s="21">
        <v>32008</v>
      </c>
      <c r="CY229" s="21">
        <v>29742</v>
      </c>
      <c r="CZ229" s="19">
        <v>339</v>
      </c>
      <c r="DA229" t="s">
        <v>8317</v>
      </c>
      <c r="DB229" t="s">
        <v>8481</v>
      </c>
      <c r="DD229">
        <v>3.0260238047205972</v>
      </c>
      <c r="DE229">
        <v>0.93726568357910522</v>
      </c>
      <c r="DF229">
        <v>-2.0887581211414918</v>
      </c>
    </row>
    <row r="230" spans="1:110" x14ac:dyDescent="0.25">
      <c r="A230" t="s">
        <v>1582</v>
      </c>
      <c r="B230" t="s">
        <v>3209</v>
      </c>
      <c r="C230" t="s">
        <v>3362</v>
      </c>
      <c r="D230" t="s">
        <v>199</v>
      </c>
      <c r="E230" s="17">
        <v>322109</v>
      </c>
      <c r="F230" s="17">
        <v>325793</v>
      </c>
      <c r="G230" s="17">
        <v>331014</v>
      </c>
      <c r="H230" s="17">
        <v>339225</v>
      </c>
      <c r="I230" s="17">
        <v>347512</v>
      </c>
      <c r="J230" s="17">
        <v>357220</v>
      </c>
      <c r="K230" s="17">
        <v>364365</v>
      </c>
      <c r="L230" s="17">
        <v>369568</v>
      </c>
      <c r="M230" s="17">
        <v>374467</v>
      </c>
      <c r="N230" s="17">
        <v>379606</v>
      </c>
      <c r="O230" s="17">
        <v>386504</v>
      </c>
      <c r="P230" s="17">
        <v>394420</v>
      </c>
      <c r="Q230" s="17">
        <v>400003</v>
      </c>
      <c r="R230" s="17">
        <v>401609</v>
      </c>
      <c r="S230" s="17">
        <v>405494</v>
      </c>
      <c r="T230" s="17">
        <v>413030</v>
      </c>
      <c r="U230" s="18">
        <v>125</v>
      </c>
      <c r="V230" s="18">
        <v>158</v>
      </c>
      <c r="W230" s="18">
        <v>157</v>
      </c>
      <c r="X230" s="18">
        <v>156</v>
      </c>
      <c r="Y230" s="18">
        <v>241</v>
      </c>
      <c r="Z230" s="18">
        <v>381</v>
      </c>
      <c r="AA230" s="18">
        <v>624</v>
      </c>
      <c r="AB230" s="18">
        <v>525</v>
      </c>
      <c r="AC230" s="18">
        <v>572</v>
      </c>
      <c r="AD230" s="18">
        <v>455</v>
      </c>
      <c r="AE230" s="18">
        <v>355</v>
      </c>
      <c r="AF230" s="18">
        <v>284</v>
      </c>
      <c r="AG230" s="18">
        <v>239</v>
      </c>
      <c r="AH230" s="18">
        <v>148</v>
      </c>
      <c r="AI230" s="18">
        <v>184</v>
      </c>
      <c r="AJ230" s="18">
        <v>156</v>
      </c>
      <c r="AK230" s="23">
        <v>3.8806739333579623</v>
      </c>
      <c r="AL230" s="23">
        <v>4.8497051808970726</v>
      </c>
      <c r="AM230" s="23">
        <v>4.7430018065701143</v>
      </c>
      <c r="AN230" s="23">
        <v>4.5987176652664159</v>
      </c>
      <c r="AO230" s="23">
        <v>6.9350123161214583</v>
      </c>
      <c r="AP230" s="23">
        <v>10.665696209618723</v>
      </c>
      <c r="AQ230" s="23">
        <v>17.125684409863734</v>
      </c>
      <c r="AR230" s="23">
        <v>14.205775391808816</v>
      </c>
      <c r="AS230" s="23">
        <v>15.275044262912353</v>
      </c>
      <c r="AT230" s="23">
        <v>11.986111916039262</v>
      </c>
      <c r="AU230" s="23">
        <v>9.1848984745306641</v>
      </c>
      <c r="AV230" s="23">
        <v>7.2004462248364689</v>
      </c>
      <c r="AW230" s="23">
        <v>5.9749551878360911</v>
      </c>
      <c r="AX230" s="23">
        <v>3.6851763780194169</v>
      </c>
      <c r="AY230" s="23">
        <v>4.537675033416031</v>
      </c>
      <c r="AZ230" s="23">
        <v>3.7769653536062755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3</v>
      </c>
      <c r="BI230" s="20">
        <v>0</v>
      </c>
      <c r="BJ230" s="20">
        <v>13</v>
      </c>
      <c r="BK230" s="20">
        <v>24</v>
      </c>
      <c r="BL230" s="20">
        <v>21</v>
      </c>
      <c r="BM230" s="20">
        <v>9</v>
      </c>
      <c r="BN230" s="20">
        <v>5</v>
      </c>
      <c r="BO230" s="20">
        <v>2</v>
      </c>
      <c r="BP230" s="20">
        <v>4</v>
      </c>
      <c r="BQ230" s="20">
        <v>12</v>
      </c>
      <c r="BR230" s="20">
        <v>23</v>
      </c>
      <c r="BS230" s="20">
        <v>24</v>
      </c>
      <c r="BT230" s="20">
        <v>14</v>
      </c>
      <c r="BU230" s="20">
        <v>2</v>
      </c>
      <c r="BV230" s="20">
        <v>43598</v>
      </c>
      <c r="BW230" s="20">
        <v>52257</v>
      </c>
      <c r="BX230" s="20">
        <v>32791</v>
      </c>
      <c r="BY230" s="20">
        <v>28560</v>
      </c>
      <c r="BZ230" s="20">
        <v>19630</v>
      </c>
      <c r="CA230" s="20">
        <v>27727</v>
      </c>
      <c r="CB230" s="20">
        <v>42768</v>
      </c>
      <c r="CC230" s="20">
        <v>58777</v>
      </c>
      <c r="CD230" s="20">
        <v>35954</v>
      </c>
      <c r="CE230" s="20">
        <v>28559</v>
      </c>
      <c r="CF230" s="20">
        <v>20362</v>
      </c>
      <c r="CG230" s="20">
        <v>22047</v>
      </c>
      <c r="CH230" s="21">
        <v>4</v>
      </c>
      <c r="CI230" s="21">
        <v>25</v>
      </c>
      <c r="CJ230" s="21">
        <v>47</v>
      </c>
      <c r="CK230" s="21">
        <v>45</v>
      </c>
      <c r="CL230" s="21">
        <v>23</v>
      </c>
      <c r="CM230" s="21">
        <v>7</v>
      </c>
      <c r="CN230" s="21">
        <v>5</v>
      </c>
      <c r="CO230" s="21">
        <v>75</v>
      </c>
      <c r="CP230" s="21">
        <v>81</v>
      </c>
      <c r="CQ230" s="21">
        <v>0</v>
      </c>
      <c r="CR230" s="21">
        <v>86366</v>
      </c>
      <c r="CS230" s="21">
        <v>111034</v>
      </c>
      <c r="CT230" s="21">
        <v>68745</v>
      </c>
      <c r="CU230" s="21">
        <v>57119</v>
      </c>
      <c r="CV230" s="21">
        <v>39992</v>
      </c>
      <c r="CW230" s="21">
        <v>49774</v>
      </c>
      <c r="CX230" s="21">
        <v>204563</v>
      </c>
      <c r="CY230" s="21">
        <v>208467</v>
      </c>
      <c r="CZ230" s="19">
        <v>127</v>
      </c>
      <c r="DA230" t="s">
        <v>8105</v>
      </c>
      <c r="DB230" t="s">
        <v>9</v>
      </c>
      <c r="DD230">
        <v>3.5976917209918118</v>
      </c>
      <c r="DE230">
        <v>3.9596603491344968</v>
      </c>
      <c r="DF230">
        <v>0.36196862814268504</v>
      </c>
    </row>
    <row r="231" spans="1:110" x14ac:dyDescent="0.25">
      <c r="A231" t="s">
        <v>1795</v>
      </c>
      <c r="B231" t="s">
        <v>3138</v>
      </c>
      <c r="C231" t="s">
        <v>777</v>
      </c>
      <c r="D231" t="s">
        <v>150</v>
      </c>
      <c r="E231" s="17">
        <v>75663</v>
      </c>
      <c r="F231" s="17">
        <v>75299</v>
      </c>
      <c r="G231" s="17">
        <v>75721</v>
      </c>
      <c r="H231" s="17">
        <v>76635</v>
      </c>
      <c r="I231" s="17">
        <v>77325</v>
      </c>
      <c r="J231" s="17">
        <v>78248</v>
      </c>
      <c r="K231" s="17">
        <v>79340</v>
      </c>
      <c r="L231" s="17">
        <v>80215</v>
      </c>
      <c r="M231" s="17">
        <v>81267</v>
      </c>
      <c r="N231" s="17">
        <v>81914</v>
      </c>
      <c r="O231" s="17">
        <v>82430</v>
      </c>
      <c r="P231" s="17">
        <v>82827</v>
      </c>
      <c r="Q231" s="17">
        <v>83129</v>
      </c>
      <c r="R231" s="17">
        <v>83604</v>
      </c>
      <c r="S231" s="17">
        <v>84142</v>
      </c>
      <c r="T231" s="17">
        <v>84674</v>
      </c>
      <c r="U231" s="18">
        <v>33</v>
      </c>
      <c r="V231" s="18">
        <v>44</v>
      </c>
      <c r="W231" s="18">
        <v>55</v>
      </c>
      <c r="X231" s="18">
        <v>45</v>
      </c>
      <c r="Y231" s="18">
        <v>63</v>
      </c>
      <c r="Z231" s="18">
        <v>79</v>
      </c>
      <c r="AA231" s="18">
        <v>119</v>
      </c>
      <c r="AB231" s="18">
        <v>115</v>
      </c>
      <c r="AC231" s="18">
        <v>143</v>
      </c>
      <c r="AD231" s="18">
        <v>222</v>
      </c>
      <c r="AE231" s="18">
        <v>164</v>
      </c>
      <c r="AF231" s="18">
        <v>124</v>
      </c>
      <c r="AG231" s="18">
        <v>81</v>
      </c>
      <c r="AH231" s="18">
        <v>56</v>
      </c>
      <c r="AI231" s="18">
        <v>49</v>
      </c>
      <c r="AJ231" s="18">
        <v>38</v>
      </c>
      <c r="AK231" s="23">
        <v>4.361444827722929</v>
      </c>
      <c r="AL231" s="23">
        <v>5.8433710939056303</v>
      </c>
      <c r="AM231" s="23">
        <v>7.2635068210932241</v>
      </c>
      <c r="AN231" s="23">
        <v>5.8719906048150321</v>
      </c>
      <c r="AO231" s="23">
        <v>8.1474296799224053</v>
      </c>
      <c r="AP231" s="23">
        <v>10.0961046927717</v>
      </c>
      <c r="AQ231" s="23">
        <v>14.998739601714142</v>
      </c>
      <c r="AR231" s="23">
        <v>14.336470734899956</v>
      </c>
      <c r="AS231" s="23">
        <v>17.596318308784625</v>
      </c>
      <c r="AT231" s="23">
        <v>27.101594355055301</v>
      </c>
      <c r="AU231" s="23">
        <v>19.895669052529421</v>
      </c>
      <c r="AV231" s="23">
        <v>14.970963574679754</v>
      </c>
      <c r="AW231" s="23">
        <v>9.7438920232409867</v>
      </c>
      <c r="AX231" s="23">
        <v>6.6982441031529589</v>
      </c>
      <c r="AY231" s="23">
        <v>5.8234888640631315</v>
      </c>
      <c r="AZ231" s="23">
        <v>4.4878002692680159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 s="20">
        <v>5</v>
      </c>
      <c r="BK231" s="20">
        <v>9</v>
      </c>
      <c r="BL231" s="20">
        <v>7</v>
      </c>
      <c r="BM231" s="20">
        <v>3</v>
      </c>
      <c r="BN231" s="20">
        <v>0</v>
      </c>
      <c r="BO231" s="20">
        <v>0</v>
      </c>
      <c r="BP231" s="20">
        <v>0</v>
      </c>
      <c r="BQ231" s="20">
        <v>3</v>
      </c>
      <c r="BR231" s="20">
        <v>7</v>
      </c>
      <c r="BS231" s="20">
        <v>2</v>
      </c>
      <c r="BT231" s="20">
        <v>2</v>
      </c>
      <c r="BU231" s="20">
        <v>0</v>
      </c>
      <c r="BV231" s="20">
        <v>4308</v>
      </c>
      <c r="BW231" s="20">
        <v>7139</v>
      </c>
      <c r="BX231" s="20">
        <v>6472</v>
      </c>
      <c r="BY231" s="20">
        <v>8076</v>
      </c>
      <c r="BZ231" s="20">
        <v>6681</v>
      </c>
      <c r="CA231" s="20">
        <v>10803</v>
      </c>
      <c r="CB231" s="20">
        <v>4342</v>
      </c>
      <c r="CC231" s="20">
        <v>6925</v>
      </c>
      <c r="CD231" s="20">
        <v>6438</v>
      </c>
      <c r="CE231" s="20">
        <v>7827</v>
      </c>
      <c r="CF231" s="20">
        <v>6682</v>
      </c>
      <c r="CG231" s="20">
        <v>8981</v>
      </c>
      <c r="CH231" s="21">
        <v>0</v>
      </c>
      <c r="CI231" s="21">
        <v>8</v>
      </c>
      <c r="CJ231" s="21">
        <v>16</v>
      </c>
      <c r="CK231" s="21">
        <v>9</v>
      </c>
      <c r="CL231" s="21">
        <v>5</v>
      </c>
      <c r="CM231" s="21">
        <v>0</v>
      </c>
      <c r="CN231" s="21">
        <v>0</v>
      </c>
      <c r="CO231" s="21">
        <v>24</v>
      </c>
      <c r="CP231" s="21">
        <v>14</v>
      </c>
      <c r="CQ231" s="21">
        <v>0</v>
      </c>
      <c r="CR231" s="21">
        <v>8650</v>
      </c>
      <c r="CS231" s="21">
        <v>14064</v>
      </c>
      <c r="CT231" s="21">
        <v>12910</v>
      </c>
      <c r="CU231" s="21">
        <v>15903</v>
      </c>
      <c r="CV231" s="21">
        <v>13363</v>
      </c>
      <c r="CW231" s="21">
        <v>19784</v>
      </c>
      <c r="CX231" s="21">
        <v>43479</v>
      </c>
      <c r="CY231" s="21">
        <v>41195</v>
      </c>
      <c r="CZ231" s="19">
        <v>59</v>
      </c>
      <c r="DA231" t="s">
        <v>8047</v>
      </c>
      <c r="DB231" t="s">
        <v>8480</v>
      </c>
      <c r="DD231">
        <v>5.8259497511833951</v>
      </c>
      <c r="DE231">
        <v>3.2199452609305643</v>
      </c>
      <c r="DF231">
        <v>-2.6060044902528308</v>
      </c>
    </row>
    <row r="232" spans="1:110" x14ac:dyDescent="0.25">
      <c r="A232" t="s">
        <v>1635</v>
      </c>
      <c r="B232" t="s">
        <v>2957</v>
      </c>
      <c r="C232" t="s">
        <v>58</v>
      </c>
      <c r="D232" t="s">
        <v>278</v>
      </c>
      <c r="E232" s="17">
        <v>185617</v>
      </c>
      <c r="F232" s="17">
        <v>186705</v>
      </c>
      <c r="G232" s="17">
        <v>187549</v>
      </c>
      <c r="H232" s="17">
        <v>188710</v>
      </c>
      <c r="I232" s="17">
        <v>189070</v>
      </c>
      <c r="J232" s="17">
        <v>190108</v>
      </c>
      <c r="K232" s="17">
        <v>191827</v>
      </c>
      <c r="L232" s="17">
        <v>194293</v>
      </c>
      <c r="M232" s="17">
        <v>196663</v>
      </c>
      <c r="N232" s="17">
        <v>199144</v>
      </c>
      <c r="O232" s="17">
        <v>201861</v>
      </c>
      <c r="P232" s="17">
        <v>203927</v>
      </c>
      <c r="Q232" s="17">
        <v>206816</v>
      </c>
      <c r="R232" s="17">
        <v>209266</v>
      </c>
      <c r="S232" s="17">
        <v>211479</v>
      </c>
      <c r="T232" s="17">
        <v>213319</v>
      </c>
      <c r="U232" s="18">
        <v>84</v>
      </c>
      <c r="V232" s="18">
        <v>82</v>
      </c>
      <c r="W232" s="18">
        <v>71</v>
      </c>
      <c r="X232" s="18">
        <v>85</v>
      </c>
      <c r="Y232" s="18">
        <v>126</v>
      </c>
      <c r="Z232" s="18">
        <v>199</v>
      </c>
      <c r="AA232" s="18">
        <v>251</v>
      </c>
      <c r="AB232" s="18">
        <v>269</v>
      </c>
      <c r="AC232" s="18">
        <v>278</v>
      </c>
      <c r="AD232" s="18">
        <v>293</v>
      </c>
      <c r="AE232" s="18">
        <v>242</v>
      </c>
      <c r="AF232" s="18">
        <v>152</v>
      </c>
      <c r="AG232" s="18">
        <v>139</v>
      </c>
      <c r="AH232" s="18">
        <v>91</v>
      </c>
      <c r="AI232" s="18">
        <v>90</v>
      </c>
      <c r="AJ232" s="18">
        <v>63</v>
      </c>
      <c r="AK232" s="23">
        <v>4.5254475613763825</v>
      </c>
      <c r="AL232" s="23">
        <v>4.3919552234808927</v>
      </c>
      <c r="AM232" s="23">
        <v>3.7856773429876993</v>
      </c>
      <c r="AN232" s="23">
        <v>4.504265804673838</v>
      </c>
      <c r="AO232" s="23">
        <v>6.6641984450203626</v>
      </c>
      <c r="AP232" s="23">
        <v>10.467734130073431</v>
      </c>
      <c r="AQ232" s="23">
        <v>13.084706532448507</v>
      </c>
      <c r="AR232" s="23">
        <v>13.845069045204923</v>
      </c>
      <c r="AS232" s="23">
        <v>14.135856770210969</v>
      </c>
      <c r="AT232" s="23">
        <v>14.712971518097456</v>
      </c>
      <c r="AU232" s="23">
        <v>11.988447496049263</v>
      </c>
      <c r="AV232" s="23">
        <v>7.4536476288083477</v>
      </c>
      <c r="AW232" s="23">
        <v>6.7209500232090358</v>
      </c>
      <c r="AX232" s="23">
        <v>4.3485324897498874</v>
      </c>
      <c r="AY232" s="23">
        <v>4.2557417048501271</v>
      </c>
      <c r="AZ232" s="23">
        <v>2.9533234264177124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4</v>
      </c>
      <c r="BI232" s="20">
        <v>0</v>
      </c>
      <c r="BJ232" s="20">
        <v>3</v>
      </c>
      <c r="BK232" s="20">
        <v>10</v>
      </c>
      <c r="BL232" s="20">
        <v>16</v>
      </c>
      <c r="BM232" s="20">
        <v>3</v>
      </c>
      <c r="BN232" s="20">
        <v>3</v>
      </c>
      <c r="BO232" s="20">
        <v>0</v>
      </c>
      <c r="BP232" s="20">
        <v>1</v>
      </c>
      <c r="BQ232" s="20">
        <v>2</v>
      </c>
      <c r="BR232" s="20">
        <v>7</v>
      </c>
      <c r="BS232" s="20">
        <v>10</v>
      </c>
      <c r="BT232" s="20">
        <v>3</v>
      </c>
      <c r="BU232" s="20">
        <v>1</v>
      </c>
      <c r="BV232" s="20">
        <v>13359</v>
      </c>
      <c r="BW232" s="20">
        <v>19044</v>
      </c>
      <c r="BX232" s="20">
        <v>17959</v>
      </c>
      <c r="BY232" s="20">
        <v>19718</v>
      </c>
      <c r="BZ232" s="20">
        <v>15280</v>
      </c>
      <c r="CA232" s="20">
        <v>23056</v>
      </c>
      <c r="CB232" s="20">
        <v>13546</v>
      </c>
      <c r="CC232" s="20">
        <v>19211</v>
      </c>
      <c r="CD232" s="20">
        <v>18003</v>
      </c>
      <c r="CE232" s="20">
        <v>19658</v>
      </c>
      <c r="CF232" s="20">
        <v>15030</v>
      </c>
      <c r="CG232" s="20">
        <v>19455</v>
      </c>
      <c r="CH232" s="21">
        <v>1</v>
      </c>
      <c r="CI232" s="21">
        <v>5</v>
      </c>
      <c r="CJ232" s="21">
        <v>17</v>
      </c>
      <c r="CK232" s="21">
        <v>26</v>
      </c>
      <c r="CL232" s="21">
        <v>6</v>
      </c>
      <c r="CM232" s="21">
        <v>4</v>
      </c>
      <c r="CN232" s="21">
        <v>4</v>
      </c>
      <c r="CO232" s="21">
        <v>39</v>
      </c>
      <c r="CP232" s="21">
        <v>24</v>
      </c>
      <c r="CQ232" s="21">
        <v>0</v>
      </c>
      <c r="CR232" s="21">
        <v>26905</v>
      </c>
      <c r="CS232" s="21">
        <v>38255</v>
      </c>
      <c r="CT232" s="21">
        <v>35962</v>
      </c>
      <c r="CU232" s="21">
        <v>39376</v>
      </c>
      <c r="CV232" s="21">
        <v>30310</v>
      </c>
      <c r="CW232" s="21">
        <v>42511</v>
      </c>
      <c r="CX232" s="21">
        <v>108416</v>
      </c>
      <c r="CY232" s="21">
        <v>104903</v>
      </c>
      <c r="CZ232" s="19">
        <v>232</v>
      </c>
      <c r="DA232" t="s">
        <v>8210</v>
      </c>
      <c r="DB232" t="s">
        <v>9</v>
      </c>
      <c r="DD232">
        <v>3.7177201795944828</v>
      </c>
      <c r="DE232">
        <v>2.2136953955135774</v>
      </c>
      <c r="DF232">
        <v>-1.5040247840809053</v>
      </c>
    </row>
    <row r="233" spans="1:110" x14ac:dyDescent="0.25">
      <c r="A233" t="s">
        <v>1423</v>
      </c>
      <c r="B233" t="s">
        <v>3098</v>
      </c>
      <c r="C233" t="s">
        <v>148</v>
      </c>
      <c r="D233" t="s">
        <v>150</v>
      </c>
      <c r="E233" s="17">
        <v>36935</v>
      </c>
      <c r="F233" s="17">
        <v>37242</v>
      </c>
      <c r="G233" s="17">
        <v>37435</v>
      </c>
      <c r="H233" s="17">
        <v>37842</v>
      </c>
      <c r="I233" s="17">
        <v>38032</v>
      </c>
      <c r="J233" s="17">
        <v>38087</v>
      </c>
      <c r="K233" s="17">
        <v>38236</v>
      </c>
      <c r="L233" s="17">
        <v>38610</v>
      </c>
      <c r="M233" s="17">
        <v>38901</v>
      </c>
      <c r="N233" s="17">
        <v>39145</v>
      </c>
      <c r="O233" s="17">
        <v>39686</v>
      </c>
      <c r="P233" s="17">
        <v>40083</v>
      </c>
      <c r="Q233" s="17">
        <v>40291</v>
      </c>
      <c r="R233" s="17">
        <v>40427</v>
      </c>
      <c r="S233" s="17">
        <v>40647</v>
      </c>
      <c r="T233" s="17">
        <v>40666</v>
      </c>
      <c r="U233" s="18">
        <v>19</v>
      </c>
      <c r="V233" s="18">
        <v>33</v>
      </c>
      <c r="W233" s="18">
        <v>19</v>
      </c>
      <c r="X233" s="18">
        <v>26</v>
      </c>
      <c r="Y233" s="18">
        <v>44</v>
      </c>
      <c r="Z233" s="18">
        <v>48</v>
      </c>
      <c r="AA233" s="18">
        <v>46</v>
      </c>
      <c r="AB233" s="18">
        <v>58</v>
      </c>
      <c r="AC233" s="18">
        <v>61</v>
      </c>
      <c r="AD233" s="18">
        <v>74</v>
      </c>
      <c r="AE233" s="18">
        <v>58</v>
      </c>
      <c r="AF233" s="18">
        <v>38</v>
      </c>
      <c r="AG233" s="18">
        <v>18</v>
      </c>
      <c r="AH233" s="18">
        <v>28</v>
      </c>
      <c r="AI233" s="18">
        <v>18</v>
      </c>
      <c r="AJ233" s="18">
        <v>14</v>
      </c>
      <c r="AK233" s="23">
        <v>5.1441721943955603</v>
      </c>
      <c r="AL233" s="23">
        <v>8.8609634283873042</v>
      </c>
      <c r="AM233" s="23">
        <v>5.0754641378389209</v>
      </c>
      <c r="AN233" s="23">
        <v>6.8706727974208546</v>
      </c>
      <c r="AO233" s="23">
        <v>11.569204880100969</v>
      </c>
      <c r="AP233" s="23">
        <v>12.602725339354636</v>
      </c>
      <c r="AQ233" s="23">
        <v>12.030547128360705</v>
      </c>
      <c r="AR233" s="23">
        <v>15.022015022015022</v>
      </c>
      <c r="AS233" s="23">
        <v>15.680830826971029</v>
      </c>
      <c r="AT233" s="23">
        <v>18.904074594456507</v>
      </c>
      <c r="AU233" s="23">
        <v>14.614725595928034</v>
      </c>
      <c r="AV233" s="23">
        <v>9.4803283187386178</v>
      </c>
      <c r="AW233" s="23">
        <v>4.46749894517386</v>
      </c>
      <c r="AX233" s="23">
        <v>6.926064263981992</v>
      </c>
      <c r="AY233" s="23">
        <v>4.4283710974979709</v>
      </c>
      <c r="AZ233" s="23">
        <v>3.4426793881866917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2</v>
      </c>
      <c r="BK233" s="20">
        <v>2</v>
      </c>
      <c r="BL233" s="20">
        <v>5</v>
      </c>
      <c r="BM233" s="20">
        <v>2</v>
      </c>
      <c r="BN233" s="20">
        <v>0</v>
      </c>
      <c r="BO233" s="20">
        <v>0</v>
      </c>
      <c r="BP233" s="20">
        <v>0</v>
      </c>
      <c r="BQ233" s="20">
        <v>0</v>
      </c>
      <c r="BR233" s="20">
        <v>1</v>
      </c>
      <c r="BS233" s="20">
        <v>2</v>
      </c>
      <c r="BT233" s="20">
        <v>0</v>
      </c>
      <c r="BU233" s="20">
        <v>0</v>
      </c>
      <c r="BV233" s="20">
        <v>1723</v>
      </c>
      <c r="BW233" s="20">
        <v>2636</v>
      </c>
      <c r="BX233" s="20">
        <v>3124</v>
      </c>
      <c r="BY233" s="20">
        <v>4277</v>
      </c>
      <c r="BZ233" s="20">
        <v>3424</v>
      </c>
      <c r="CA233" s="20">
        <v>5701</v>
      </c>
      <c r="CB233" s="20">
        <v>1759</v>
      </c>
      <c r="CC233" s="20">
        <v>2538</v>
      </c>
      <c r="CD233" s="20">
        <v>2879</v>
      </c>
      <c r="CE233" s="20">
        <v>4168</v>
      </c>
      <c r="CF233" s="20">
        <v>3450</v>
      </c>
      <c r="CG233" s="20">
        <v>4987</v>
      </c>
      <c r="CH233" s="21">
        <v>0</v>
      </c>
      <c r="CI233" s="21">
        <v>2</v>
      </c>
      <c r="CJ233" s="21">
        <v>3</v>
      </c>
      <c r="CK233" s="21">
        <v>7</v>
      </c>
      <c r="CL233" s="21">
        <v>2</v>
      </c>
      <c r="CM233" s="21">
        <v>0</v>
      </c>
      <c r="CN233" s="21">
        <v>0</v>
      </c>
      <c r="CO233" s="21">
        <v>11</v>
      </c>
      <c r="CP233" s="21">
        <v>3</v>
      </c>
      <c r="CQ233" s="21">
        <v>0</v>
      </c>
      <c r="CR233" s="21">
        <v>3482</v>
      </c>
      <c r="CS233" s="21">
        <v>5174</v>
      </c>
      <c r="CT233" s="21">
        <v>6003</v>
      </c>
      <c r="CU233" s="21">
        <v>8445</v>
      </c>
      <c r="CV233" s="21">
        <v>6874</v>
      </c>
      <c r="CW233" s="21">
        <v>10688</v>
      </c>
      <c r="CX233" s="21">
        <v>20885</v>
      </c>
      <c r="CY233" s="21">
        <v>19781</v>
      </c>
      <c r="CZ233" s="19">
        <v>160</v>
      </c>
      <c r="DA233" t="s">
        <v>8138</v>
      </c>
      <c r="DB233" t="s">
        <v>9</v>
      </c>
      <c r="DD233">
        <v>5.5608917648248317</v>
      </c>
      <c r="DE233">
        <v>1.4364376346660284</v>
      </c>
      <c r="DF233">
        <v>-4.1244541301588029</v>
      </c>
    </row>
    <row r="234" spans="1:110" x14ac:dyDescent="0.25">
      <c r="A234" t="s">
        <v>172</v>
      </c>
      <c r="B234" t="s">
        <v>3147</v>
      </c>
      <c r="C234" t="s">
        <v>171</v>
      </c>
      <c r="D234" t="s">
        <v>168</v>
      </c>
      <c r="E234" s="17">
        <v>78809</v>
      </c>
      <c r="F234" s="17">
        <v>79483</v>
      </c>
      <c r="G234" s="17">
        <v>80178</v>
      </c>
      <c r="H234" s="17">
        <v>80676</v>
      </c>
      <c r="I234" s="17">
        <v>81445</v>
      </c>
      <c r="J234" s="17">
        <v>82075</v>
      </c>
      <c r="K234" s="17">
        <v>82665</v>
      </c>
      <c r="L234" s="17">
        <v>83777</v>
      </c>
      <c r="M234" s="17">
        <v>84596</v>
      </c>
      <c r="N234" s="17">
        <v>84716</v>
      </c>
      <c r="O234" s="17">
        <v>85197</v>
      </c>
      <c r="P234" s="17">
        <v>85687</v>
      </c>
      <c r="Q234" s="17">
        <v>86459</v>
      </c>
      <c r="R234" s="17">
        <v>86772</v>
      </c>
      <c r="S234" s="17">
        <v>87666</v>
      </c>
      <c r="T234" s="17">
        <v>88457</v>
      </c>
      <c r="U234" s="18">
        <v>33</v>
      </c>
      <c r="V234" s="18">
        <v>37</v>
      </c>
      <c r="W234" s="18">
        <v>47</v>
      </c>
      <c r="X234" s="18">
        <v>46</v>
      </c>
      <c r="Y234" s="18">
        <v>64</v>
      </c>
      <c r="Z234" s="18">
        <v>124</v>
      </c>
      <c r="AA234" s="18">
        <v>148</v>
      </c>
      <c r="AB234" s="18">
        <v>165</v>
      </c>
      <c r="AC234" s="18">
        <v>165</v>
      </c>
      <c r="AD234" s="18">
        <v>151</v>
      </c>
      <c r="AE234" s="18">
        <v>133</v>
      </c>
      <c r="AF234" s="18">
        <v>96</v>
      </c>
      <c r="AG234" s="18">
        <v>72</v>
      </c>
      <c r="AH234" s="18">
        <v>56</v>
      </c>
      <c r="AI234" s="18">
        <v>39</v>
      </c>
      <c r="AJ234" s="18">
        <v>36</v>
      </c>
      <c r="AK234" s="23">
        <v>4.1873390095039902</v>
      </c>
      <c r="AL234" s="23">
        <v>4.6550834769699181</v>
      </c>
      <c r="AM234" s="23">
        <v>5.8619571453515933</v>
      </c>
      <c r="AN234" s="23">
        <v>5.7018196241757151</v>
      </c>
      <c r="AO234" s="23">
        <v>7.8580637239855111</v>
      </c>
      <c r="AP234" s="23">
        <v>15.108132805360949</v>
      </c>
      <c r="AQ234" s="23">
        <v>17.903586765862215</v>
      </c>
      <c r="AR234" s="23">
        <v>19.695143058357306</v>
      </c>
      <c r="AS234" s="23">
        <v>19.50446829637335</v>
      </c>
      <c r="AT234" s="23">
        <v>17.824259880069881</v>
      </c>
      <c r="AU234" s="23">
        <v>15.610878317311643</v>
      </c>
      <c r="AV234" s="23">
        <v>11.20356646865919</v>
      </c>
      <c r="AW234" s="23">
        <v>8.3276466301946588</v>
      </c>
      <c r="AX234" s="23">
        <v>6.4536947402387863</v>
      </c>
      <c r="AY234" s="23">
        <v>4.4487030319622205</v>
      </c>
      <c r="AZ234" s="23">
        <v>4.0697740144929178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1</v>
      </c>
      <c r="BI234" s="20">
        <v>0</v>
      </c>
      <c r="BJ234" s="20">
        <v>1</v>
      </c>
      <c r="BK234" s="20">
        <v>5</v>
      </c>
      <c r="BL234" s="20">
        <v>10</v>
      </c>
      <c r="BM234" s="20">
        <v>4</v>
      </c>
      <c r="BN234" s="20">
        <v>1</v>
      </c>
      <c r="BO234" s="20">
        <v>1</v>
      </c>
      <c r="BP234" s="20">
        <v>0</v>
      </c>
      <c r="BQ234" s="20">
        <v>1</v>
      </c>
      <c r="BR234" s="20">
        <v>7</v>
      </c>
      <c r="BS234" s="20">
        <v>3</v>
      </c>
      <c r="BT234" s="20">
        <v>1</v>
      </c>
      <c r="BU234" s="20">
        <v>1</v>
      </c>
      <c r="BV234" s="20">
        <v>3713</v>
      </c>
      <c r="BW234" s="20">
        <v>5643</v>
      </c>
      <c r="BX234" s="20">
        <v>6691</v>
      </c>
      <c r="BY234" s="20">
        <v>8992</v>
      </c>
      <c r="BZ234" s="20">
        <v>7593</v>
      </c>
      <c r="CA234" s="20">
        <v>13413</v>
      </c>
      <c r="CB234" s="20">
        <v>4116</v>
      </c>
      <c r="CC234" s="20">
        <v>5333</v>
      </c>
      <c r="CD234" s="20">
        <v>5973</v>
      </c>
      <c r="CE234" s="20">
        <v>8452</v>
      </c>
      <c r="CF234" s="20">
        <v>7329</v>
      </c>
      <c r="CG234" s="20">
        <v>11209</v>
      </c>
      <c r="CH234" s="21">
        <v>0</v>
      </c>
      <c r="CI234" s="21">
        <v>2</v>
      </c>
      <c r="CJ234" s="21">
        <v>12</v>
      </c>
      <c r="CK234" s="21">
        <v>13</v>
      </c>
      <c r="CL234" s="21">
        <v>5</v>
      </c>
      <c r="CM234" s="21">
        <v>2</v>
      </c>
      <c r="CN234" s="21">
        <v>2</v>
      </c>
      <c r="CO234" s="21">
        <v>22</v>
      </c>
      <c r="CP234" s="21">
        <v>14</v>
      </c>
      <c r="CQ234" s="21">
        <v>0</v>
      </c>
      <c r="CR234" s="21">
        <v>7829</v>
      </c>
      <c r="CS234" s="21">
        <v>10976</v>
      </c>
      <c r="CT234" s="21">
        <v>12664</v>
      </c>
      <c r="CU234" s="21">
        <v>17444</v>
      </c>
      <c r="CV234" s="21">
        <v>14922</v>
      </c>
      <c r="CW234" s="21">
        <v>24622</v>
      </c>
      <c r="CX234" s="21">
        <v>46045</v>
      </c>
      <c r="CY234" s="21">
        <v>42412</v>
      </c>
      <c r="CZ234" s="19">
        <v>100</v>
      </c>
      <c r="DA234" t="s">
        <v>8078</v>
      </c>
      <c r="DB234" t="s">
        <v>9</v>
      </c>
      <c r="DD234">
        <v>5.1872111666509477</v>
      </c>
      <c r="DE234">
        <v>3.0405038549245305</v>
      </c>
      <c r="DF234">
        <v>-2.1467073117264173</v>
      </c>
    </row>
    <row r="235" spans="1:110" x14ac:dyDescent="0.25">
      <c r="A235" t="s">
        <v>522</v>
      </c>
      <c r="B235" t="s">
        <v>3340</v>
      </c>
      <c r="C235" t="s">
        <v>491</v>
      </c>
      <c r="D235" t="s">
        <v>491</v>
      </c>
      <c r="E235" s="17">
        <v>42353</v>
      </c>
      <c r="F235" s="17">
        <v>42528</v>
      </c>
      <c r="G235" s="17">
        <v>42538</v>
      </c>
      <c r="H235" s="17">
        <v>42668</v>
      </c>
      <c r="I235" s="17">
        <v>42898</v>
      </c>
      <c r="J235" s="17">
        <v>43193</v>
      </c>
      <c r="K235" s="17">
        <v>43652</v>
      </c>
      <c r="L235" s="17">
        <v>44251</v>
      </c>
      <c r="M235" s="17">
        <v>44863</v>
      </c>
      <c r="N235" s="17">
        <v>45417</v>
      </c>
      <c r="O235" s="17">
        <v>45888</v>
      </c>
      <c r="P235" s="17">
        <v>46297</v>
      </c>
      <c r="Q235" s="17">
        <v>46439</v>
      </c>
      <c r="R235" s="17">
        <v>46513</v>
      </c>
      <c r="S235" s="17">
        <v>46587</v>
      </c>
      <c r="T235" s="17">
        <v>46831</v>
      </c>
      <c r="U235" s="18">
        <v>12</v>
      </c>
      <c r="V235" s="18">
        <v>23</v>
      </c>
      <c r="W235" s="18">
        <v>17</v>
      </c>
      <c r="X235" s="18">
        <v>21</v>
      </c>
      <c r="Y235" s="18">
        <v>32</v>
      </c>
      <c r="Z235" s="18">
        <v>22</v>
      </c>
      <c r="AA235" s="18">
        <v>45</v>
      </c>
      <c r="AB235" s="18">
        <v>41</v>
      </c>
      <c r="AC235" s="18">
        <v>53</v>
      </c>
      <c r="AD235" s="18">
        <v>59</v>
      </c>
      <c r="AE235" s="18">
        <v>59</v>
      </c>
      <c r="AF235" s="18">
        <v>43</v>
      </c>
      <c r="AG235" s="18">
        <v>37</v>
      </c>
      <c r="AH235" s="18">
        <v>26</v>
      </c>
      <c r="AI235" s="18">
        <v>23</v>
      </c>
      <c r="AJ235" s="18">
        <v>13</v>
      </c>
      <c r="AK235" s="23">
        <v>2.8333293981536136</v>
      </c>
      <c r="AL235" s="23">
        <v>5.408201655379985</v>
      </c>
      <c r="AM235" s="23">
        <v>3.9964267243405898</v>
      </c>
      <c r="AN235" s="23">
        <v>4.9217211962126184</v>
      </c>
      <c r="AO235" s="23">
        <v>7.459555224019768</v>
      </c>
      <c r="AP235" s="23">
        <v>5.0934179149399208</v>
      </c>
      <c r="AQ235" s="23">
        <v>10.308806011179326</v>
      </c>
      <c r="AR235" s="23">
        <v>9.2653273372353162</v>
      </c>
      <c r="AS235" s="23">
        <v>11.813744065265364</v>
      </c>
      <c r="AT235" s="23">
        <v>12.990730343263536</v>
      </c>
      <c r="AU235" s="23">
        <v>12.857391910739192</v>
      </c>
      <c r="AV235" s="23">
        <v>9.287858824545868</v>
      </c>
      <c r="AW235" s="23">
        <v>7.967441159370356</v>
      </c>
      <c r="AX235" s="23">
        <v>5.5898350998645538</v>
      </c>
      <c r="AY235" s="23">
        <v>4.9369995921609036</v>
      </c>
      <c r="AZ235" s="23">
        <v>2.7759390147551835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20">
        <v>1</v>
      </c>
      <c r="BK235" s="20">
        <v>4</v>
      </c>
      <c r="BL235" s="20">
        <v>3</v>
      </c>
      <c r="BM235" s="20">
        <v>1</v>
      </c>
      <c r="BN235" s="20">
        <v>0</v>
      </c>
      <c r="BO235" s="20">
        <v>0</v>
      </c>
      <c r="BP235" s="20">
        <v>0</v>
      </c>
      <c r="BQ235" s="20">
        <v>0</v>
      </c>
      <c r="BR235" s="20">
        <v>2</v>
      </c>
      <c r="BS235" s="20">
        <v>2</v>
      </c>
      <c r="BT235" s="20">
        <v>0</v>
      </c>
      <c r="BU235" s="20">
        <v>0</v>
      </c>
      <c r="BV235" s="20">
        <v>2573</v>
      </c>
      <c r="BW235" s="20">
        <v>4247</v>
      </c>
      <c r="BX235" s="20">
        <v>3455</v>
      </c>
      <c r="BY235" s="20">
        <v>4410</v>
      </c>
      <c r="BZ235" s="20">
        <v>3692</v>
      </c>
      <c r="CA235" s="20">
        <v>5801</v>
      </c>
      <c r="CB235" s="20">
        <v>2578</v>
      </c>
      <c r="CC235" s="20">
        <v>4018</v>
      </c>
      <c r="CD235" s="20">
        <v>3366</v>
      </c>
      <c r="CE235" s="20">
        <v>4085</v>
      </c>
      <c r="CF235" s="20">
        <v>3662</v>
      </c>
      <c r="CG235" s="20">
        <v>4944</v>
      </c>
      <c r="CH235" s="21">
        <v>0</v>
      </c>
      <c r="CI235" s="21">
        <v>1</v>
      </c>
      <c r="CJ235" s="21">
        <v>6</v>
      </c>
      <c r="CK235" s="21">
        <v>5</v>
      </c>
      <c r="CL235" s="21">
        <v>1</v>
      </c>
      <c r="CM235" s="21">
        <v>0</v>
      </c>
      <c r="CN235" s="21">
        <v>0</v>
      </c>
      <c r="CO235" s="21">
        <v>9</v>
      </c>
      <c r="CP235" s="21">
        <v>4</v>
      </c>
      <c r="CQ235" s="21">
        <v>0</v>
      </c>
      <c r="CR235" s="21">
        <v>5151</v>
      </c>
      <c r="CS235" s="21">
        <v>8265</v>
      </c>
      <c r="CT235" s="21">
        <v>6821</v>
      </c>
      <c r="CU235" s="21">
        <v>8495</v>
      </c>
      <c r="CV235" s="21">
        <v>7354</v>
      </c>
      <c r="CW235" s="21">
        <v>10745</v>
      </c>
      <c r="CX235" s="21">
        <v>24178</v>
      </c>
      <c r="CY235" s="21">
        <v>22653</v>
      </c>
      <c r="CZ235" s="19">
        <v>254</v>
      </c>
      <c r="DA235" t="s">
        <v>8232</v>
      </c>
      <c r="DB235" t="s">
        <v>9</v>
      </c>
      <c r="DD235">
        <v>3.972983710766786</v>
      </c>
      <c r="DE235">
        <v>1.6543965588551575</v>
      </c>
      <c r="DF235">
        <v>-2.3185871519116286</v>
      </c>
    </row>
    <row r="236" spans="1:110" x14ac:dyDescent="0.25">
      <c r="A236" t="s">
        <v>646</v>
      </c>
      <c r="B236" t="s">
        <v>3266</v>
      </c>
      <c r="C236" t="s">
        <v>3369</v>
      </c>
      <c r="D236" t="s">
        <v>355</v>
      </c>
      <c r="E236" s="17">
        <v>147836</v>
      </c>
      <c r="F236" s="17">
        <v>150492</v>
      </c>
      <c r="G236" s="17">
        <v>150134</v>
      </c>
      <c r="H236" s="17">
        <v>149111</v>
      </c>
      <c r="I236" s="17">
        <v>148896</v>
      </c>
      <c r="J236" s="17">
        <v>150143</v>
      </c>
      <c r="K236" s="17">
        <v>151596</v>
      </c>
      <c r="L236" s="17">
        <v>152856</v>
      </c>
      <c r="M236" s="17">
        <v>153977</v>
      </c>
      <c r="N236" s="17">
        <v>155637</v>
      </c>
      <c r="O236" s="17">
        <v>156033</v>
      </c>
      <c r="P236" s="17">
        <v>157101</v>
      </c>
      <c r="Q236" s="17">
        <v>157773</v>
      </c>
      <c r="R236" s="17">
        <v>158248</v>
      </c>
      <c r="S236" s="17">
        <v>157875</v>
      </c>
      <c r="T236" s="17">
        <v>158356</v>
      </c>
      <c r="U236" s="18">
        <v>41</v>
      </c>
      <c r="V236" s="18">
        <v>36</v>
      </c>
      <c r="W236" s="18">
        <v>42</v>
      </c>
      <c r="X236" s="18">
        <v>61</v>
      </c>
      <c r="Y236" s="18">
        <v>90</v>
      </c>
      <c r="Z236" s="18">
        <v>103</v>
      </c>
      <c r="AA236" s="18">
        <v>101</v>
      </c>
      <c r="AB236" s="18">
        <v>108</v>
      </c>
      <c r="AC236" s="18">
        <v>133</v>
      </c>
      <c r="AD236" s="18">
        <v>144</v>
      </c>
      <c r="AE236" s="18">
        <v>123</v>
      </c>
      <c r="AF236" s="18">
        <v>90</v>
      </c>
      <c r="AG236" s="18">
        <v>71</v>
      </c>
      <c r="AH236" s="18">
        <v>61</v>
      </c>
      <c r="AI236" s="18">
        <v>54</v>
      </c>
      <c r="AJ236" s="18">
        <v>53</v>
      </c>
      <c r="AK236" s="23">
        <v>2.7733434346167378</v>
      </c>
      <c r="AL236" s="23">
        <v>2.3921537357467506</v>
      </c>
      <c r="AM236" s="23">
        <v>2.7975008991967174</v>
      </c>
      <c r="AN236" s="23">
        <v>4.0909121392787924</v>
      </c>
      <c r="AO236" s="23">
        <v>6.0444874274661515</v>
      </c>
      <c r="AP236" s="23">
        <v>6.8601266792324651</v>
      </c>
      <c r="AQ236" s="23">
        <v>6.6624449193910129</v>
      </c>
      <c r="AR236" s="23">
        <v>7.0654733867169099</v>
      </c>
      <c r="AS236" s="23">
        <v>8.637653675548945</v>
      </c>
      <c r="AT236" s="23">
        <v>9.2522986179378943</v>
      </c>
      <c r="AU236" s="23">
        <v>7.8829478379573548</v>
      </c>
      <c r="AV236" s="23">
        <v>5.7287986709187084</v>
      </c>
      <c r="AW236" s="23">
        <v>4.5001362717321722</v>
      </c>
      <c r="AX236" s="23">
        <v>3.8547090642535768</v>
      </c>
      <c r="AY236" s="23">
        <v>3.4204275534441808</v>
      </c>
      <c r="AZ236" s="23">
        <v>3.346889287428326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0</v>
      </c>
      <c r="BJ236" s="20">
        <v>5</v>
      </c>
      <c r="BK236" s="20">
        <v>3</v>
      </c>
      <c r="BL236" s="20">
        <v>7</v>
      </c>
      <c r="BM236" s="20">
        <v>10</v>
      </c>
      <c r="BN236" s="20">
        <v>3</v>
      </c>
      <c r="BO236" s="20">
        <v>0</v>
      </c>
      <c r="BP236" s="20">
        <v>0</v>
      </c>
      <c r="BQ236" s="20">
        <v>3</v>
      </c>
      <c r="BR236" s="20">
        <v>5</v>
      </c>
      <c r="BS236" s="20">
        <v>12</v>
      </c>
      <c r="BT236" s="20">
        <v>4</v>
      </c>
      <c r="BU236" s="20">
        <v>1</v>
      </c>
      <c r="BV236" s="20">
        <v>6910</v>
      </c>
      <c r="BW236" s="20">
        <v>19316</v>
      </c>
      <c r="BX236" s="20">
        <v>17316</v>
      </c>
      <c r="BY236" s="20">
        <v>14118</v>
      </c>
      <c r="BZ236" s="20">
        <v>9852</v>
      </c>
      <c r="CA236" s="20">
        <v>13952</v>
      </c>
      <c r="CB236" s="20">
        <v>7191</v>
      </c>
      <c r="CC236" s="20">
        <v>18493</v>
      </c>
      <c r="CD236" s="20">
        <v>17582</v>
      </c>
      <c r="CE236" s="20">
        <v>13607</v>
      </c>
      <c r="CF236" s="20">
        <v>9035</v>
      </c>
      <c r="CG236" s="20">
        <v>10984</v>
      </c>
      <c r="CH236" s="21">
        <v>0</v>
      </c>
      <c r="CI236" s="21">
        <v>8</v>
      </c>
      <c r="CJ236" s="21">
        <v>8</v>
      </c>
      <c r="CK236" s="21">
        <v>19</v>
      </c>
      <c r="CL236" s="21">
        <v>14</v>
      </c>
      <c r="CM236" s="21">
        <v>4</v>
      </c>
      <c r="CN236" s="21">
        <v>0</v>
      </c>
      <c r="CO236" s="21">
        <v>28</v>
      </c>
      <c r="CP236" s="21">
        <v>25</v>
      </c>
      <c r="CQ236" s="21">
        <v>0</v>
      </c>
      <c r="CR236" s="21">
        <v>14101</v>
      </c>
      <c r="CS236" s="21">
        <v>37809</v>
      </c>
      <c r="CT236" s="21">
        <v>34898</v>
      </c>
      <c r="CU236" s="21">
        <v>27725</v>
      </c>
      <c r="CV236" s="21">
        <v>18887</v>
      </c>
      <c r="CW236" s="21">
        <v>24936</v>
      </c>
      <c r="CX236" s="21">
        <v>81464</v>
      </c>
      <c r="CY236" s="21">
        <v>76892</v>
      </c>
      <c r="CZ236" s="19">
        <v>178</v>
      </c>
      <c r="DA236" t="s">
        <v>8156</v>
      </c>
      <c r="DB236" t="s">
        <v>9</v>
      </c>
      <c r="DD236">
        <v>3.6414711543463563</v>
      </c>
      <c r="DE236">
        <v>3.0688402239025829</v>
      </c>
      <c r="DF236">
        <v>-0.57263093044377333</v>
      </c>
    </row>
    <row r="237" spans="1:110" x14ac:dyDescent="0.25">
      <c r="A237" t="s">
        <v>993</v>
      </c>
      <c r="B237" t="s">
        <v>3009</v>
      </c>
      <c r="C237" t="s">
        <v>886</v>
      </c>
      <c r="D237" t="s">
        <v>168</v>
      </c>
      <c r="E237" s="17">
        <v>53531</v>
      </c>
      <c r="F237" s="17">
        <v>54278</v>
      </c>
      <c r="G237" s="17">
        <v>54944</v>
      </c>
      <c r="H237" s="17">
        <v>55658</v>
      </c>
      <c r="I237" s="17">
        <v>56566</v>
      </c>
      <c r="J237" s="17">
        <v>57277</v>
      </c>
      <c r="K237" s="17">
        <v>57966</v>
      </c>
      <c r="L237" s="17">
        <v>59212</v>
      </c>
      <c r="M237" s="17">
        <v>59981</v>
      </c>
      <c r="N237" s="17">
        <v>60541</v>
      </c>
      <c r="O237" s="17">
        <v>60867</v>
      </c>
      <c r="P237" s="17">
        <v>61385</v>
      </c>
      <c r="Q237" s="17">
        <v>61682</v>
      </c>
      <c r="R237" s="17">
        <v>62033</v>
      </c>
      <c r="S237" s="17">
        <v>62603</v>
      </c>
      <c r="T237" s="17">
        <v>62901</v>
      </c>
      <c r="U237" s="18">
        <v>39</v>
      </c>
      <c r="V237" s="18">
        <v>44</v>
      </c>
      <c r="W237" s="18">
        <v>48</v>
      </c>
      <c r="X237" s="18">
        <v>60</v>
      </c>
      <c r="Y237" s="18">
        <v>77</v>
      </c>
      <c r="Z237" s="18">
        <v>121</v>
      </c>
      <c r="AA237" s="18">
        <v>140</v>
      </c>
      <c r="AB237" s="18">
        <v>101</v>
      </c>
      <c r="AC237" s="18">
        <v>136</v>
      </c>
      <c r="AD237" s="18">
        <v>170</v>
      </c>
      <c r="AE237" s="18">
        <v>116</v>
      </c>
      <c r="AF237" s="18">
        <v>49</v>
      </c>
      <c r="AG237" s="18">
        <v>54</v>
      </c>
      <c r="AH237" s="18">
        <v>32</v>
      </c>
      <c r="AI237" s="18">
        <v>39</v>
      </c>
      <c r="AJ237" s="18">
        <v>30</v>
      </c>
      <c r="AK237" s="23">
        <v>7.2854981225831761</v>
      </c>
      <c r="AL237" s="23">
        <v>8.1064151221489364</v>
      </c>
      <c r="AM237" s="23">
        <v>8.7361677344205013</v>
      </c>
      <c r="AN237" s="23">
        <v>10.78012145603507</v>
      </c>
      <c r="AO237" s="23">
        <v>13.612417353180357</v>
      </c>
      <c r="AP237" s="23">
        <v>21.125408104474747</v>
      </c>
      <c r="AQ237" s="23">
        <v>24.15208915571197</v>
      </c>
      <c r="AR237" s="23">
        <v>17.057353239208268</v>
      </c>
      <c r="AS237" s="23">
        <v>22.673846718127407</v>
      </c>
      <c r="AT237" s="23">
        <v>28.080144034621167</v>
      </c>
      <c r="AU237" s="23">
        <v>19.057946013439139</v>
      </c>
      <c r="AV237" s="23">
        <v>7.9824061252749043</v>
      </c>
      <c r="AW237" s="23">
        <v>8.7545799422846216</v>
      </c>
      <c r="AX237" s="23">
        <v>5.1585446455918618</v>
      </c>
      <c r="AY237" s="23">
        <v>6.2297333993578583</v>
      </c>
      <c r="AZ237" s="23">
        <v>4.7693995325988459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 s="20">
        <v>2</v>
      </c>
      <c r="BK237" s="20">
        <v>5</v>
      </c>
      <c r="BL237" s="20">
        <v>6</v>
      </c>
      <c r="BM237" s="20">
        <v>3</v>
      </c>
      <c r="BN237" s="20">
        <v>2</v>
      </c>
      <c r="BO237" s="20">
        <v>1</v>
      </c>
      <c r="BP237" s="20">
        <v>0</v>
      </c>
      <c r="BQ237" s="20">
        <v>1</v>
      </c>
      <c r="BR237" s="20">
        <v>4</v>
      </c>
      <c r="BS237" s="20">
        <v>4</v>
      </c>
      <c r="BT237" s="20">
        <v>2</v>
      </c>
      <c r="BU237" s="20">
        <v>0</v>
      </c>
      <c r="BV237" s="20">
        <v>2566</v>
      </c>
      <c r="BW237" s="20">
        <v>4105</v>
      </c>
      <c r="BX237" s="20">
        <v>4688</v>
      </c>
      <c r="BY237" s="20">
        <v>6128</v>
      </c>
      <c r="BZ237" s="20">
        <v>5497</v>
      </c>
      <c r="CA237" s="20">
        <v>9586</v>
      </c>
      <c r="CB237" s="20">
        <v>2776</v>
      </c>
      <c r="CC237" s="20">
        <v>3894</v>
      </c>
      <c r="CD237" s="20">
        <v>4286</v>
      </c>
      <c r="CE237" s="20">
        <v>5729</v>
      </c>
      <c r="CF237" s="20">
        <v>5202</v>
      </c>
      <c r="CG237" s="20">
        <v>8444</v>
      </c>
      <c r="CH237" s="21">
        <v>0</v>
      </c>
      <c r="CI237" s="21">
        <v>3</v>
      </c>
      <c r="CJ237" s="21">
        <v>9</v>
      </c>
      <c r="CK237" s="21">
        <v>10</v>
      </c>
      <c r="CL237" s="21">
        <v>5</v>
      </c>
      <c r="CM237" s="21">
        <v>2</v>
      </c>
      <c r="CN237" s="21">
        <v>1</v>
      </c>
      <c r="CO237" s="21">
        <v>18</v>
      </c>
      <c r="CP237" s="21">
        <v>12</v>
      </c>
      <c r="CQ237" s="21">
        <v>0</v>
      </c>
      <c r="CR237" s="21">
        <v>5342</v>
      </c>
      <c r="CS237" s="21">
        <v>7999</v>
      </c>
      <c r="CT237" s="21">
        <v>8974</v>
      </c>
      <c r="CU237" s="21">
        <v>11857</v>
      </c>
      <c r="CV237" s="21">
        <v>10699</v>
      </c>
      <c r="CW237" s="21">
        <v>18030</v>
      </c>
      <c r="CX237" s="21">
        <v>32570</v>
      </c>
      <c r="CY237" s="21">
        <v>30331</v>
      </c>
      <c r="CZ237" s="19">
        <v>42</v>
      </c>
      <c r="DA237" t="s">
        <v>8030</v>
      </c>
      <c r="DB237" t="s">
        <v>8480</v>
      </c>
      <c r="DD237">
        <v>5.9345224357917639</v>
      </c>
      <c r="DE237">
        <v>3.6843721215842797</v>
      </c>
      <c r="DF237">
        <v>-2.2501503142074841</v>
      </c>
    </row>
    <row r="238" spans="1:110" x14ac:dyDescent="0.25">
      <c r="A238" t="s">
        <v>1256</v>
      </c>
      <c r="B238" t="s">
        <v>3166</v>
      </c>
      <c r="C238" t="s">
        <v>484</v>
      </c>
      <c r="D238" t="s">
        <v>51</v>
      </c>
      <c r="E238" s="17">
        <v>66884</v>
      </c>
      <c r="F238" s="17">
        <v>67751</v>
      </c>
      <c r="G238" s="17">
        <v>68313</v>
      </c>
      <c r="H238" s="17">
        <v>68940</v>
      </c>
      <c r="I238" s="17">
        <v>69759</v>
      </c>
      <c r="J238" s="17">
        <v>70889</v>
      </c>
      <c r="K238" s="17">
        <v>72026</v>
      </c>
      <c r="L238" s="17">
        <v>73574</v>
      </c>
      <c r="M238" s="17">
        <v>74450</v>
      </c>
      <c r="N238" s="17">
        <v>75154</v>
      </c>
      <c r="O238" s="17">
        <v>76114</v>
      </c>
      <c r="P238" s="17">
        <v>76879</v>
      </c>
      <c r="Q238" s="17">
        <v>77468</v>
      </c>
      <c r="R238" s="17">
        <v>78051</v>
      </c>
      <c r="S238" s="17">
        <v>79169</v>
      </c>
      <c r="T238" s="17">
        <v>79875</v>
      </c>
      <c r="U238" s="18">
        <v>28</v>
      </c>
      <c r="V238" s="18">
        <v>26</v>
      </c>
      <c r="W238" s="18">
        <v>38</v>
      </c>
      <c r="X238" s="18">
        <v>43</v>
      </c>
      <c r="Y238" s="18">
        <v>42</v>
      </c>
      <c r="Z238" s="18">
        <v>84</v>
      </c>
      <c r="AA238" s="18">
        <v>124</v>
      </c>
      <c r="AB238" s="18">
        <v>143</v>
      </c>
      <c r="AC238" s="18">
        <v>143</v>
      </c>
      <c r="AD238" s="18">
        <v>137</v>
      </c>
      <c r="AE238" s="18">
        <v>107</v>
      </c>
      <c r="AF238" s="18">
        <v>82</v>
      </c>
      <c r="AG238" s="18">
        <v>53</v>
      </c>
      <c r="AH238" s="18">
        <v>47</v>
      </c>
      <c r="AI238" s="18">
        <v>36</v>
      </c>
      <c r="AJ238" s="18">
        <v>31</v>
      </c>
      <c r="AK238" s="23">
        <v>4.1863524908797318</v>
      </c>
      <c r="AL238" s="23">
        <v>3.8375817331109503</v>
      </c>
      <c r="AM238" s="23">
        <v>5.5626308316133093</v>
      </c>
      <c r="AN238" s="23">
        <v>6.2373078038874379</v>
      </c>
      <c r="AO238" s="23">
        <v>6.0207285081494861</v>
      </c>
      <c r="AP238" s="23">
        <v>11.849511207662683</v>
      </c>
      <c r="AQ238" s="23">
        <v>17.216005331408102</v>
      </c>
      <c r="AR238" s="23">
        <v>19.436213879903224</v>
      </c>
      <c r="AS238" s="23">
        <v>19.207521826729348</v>
      </c>
      <c r="AT238" s="23">
        <v>18.229235968810709</v>
      </c>
      <c r="AU238" s="23">
        <v>14.05786057755472</v>
      </c>
      <c r="AV238" s="23">
        <v>10.666111681993783</v>
      </c>
      <c r="AW238" s="23">
        <v>6.8415345691124081</v>
      </c>
      <c r="AX238" s="23">
        <v>6.0217037577993882</v>
      </c>
      <c r="AY238" s="23">
        <v>4.547234397301974</v>
      </c>
      <c r="AZ238" s="23">
        <v>3.8810641627543037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 s="20">
        <v>1</v>
      </c>
      <c r="BK238" s="20">
        <v>6</v>
      </c>
      <c r="BL238" s="20">
        <v>4</v>
      </c>
      <c r="BM238" s="20">
        <v>2</v>
      </c>
      <c r="BN238" s="20">
        <v>3</v>
      </c>
      <c r="BO238" s="20">
        <v>0</v>
      </c>
      <c r="BP238" s="20">
        <v>0</v>
      </c>
      <c r="BQ238" s="20">
        <v>2</v>
      </c>
      <c r="BR238" s="20">
        <v>4</v>
      </c>
      <c r="BS238" s="20">
        <v>7</v>
      </c>
      <c r="BT238" s="20">
        <v>2</v>
      </c>
      <c r="BU238" s="20">
        <v>0</v>
      </c>
      <c r="BV238" s="20">
        <v>3070</v>
      </c>
      <c r="BW238" s="20">
        <v>4897</v>
      </c>
      <c r="BX238" s="20">
        <v>5866</v>
      </c>
      <c r="BY238" s="20">
        <v>7690</v>
      </c>
      <c r="BZ238" s="20">
        <v>6952</v>
      </c>
      <c r="CA238" s="20">
        <v>12210</v>
      </c>
      <c r="CB238" s="20">
        <v>3460</v>
      </c>
      <c r="CC238" s="20">
        <v>5012</v>
      </c>
      <c r="CD238" s="20">
        <v>5543</v>
      </c>
      <c r="CE238" s="20">
        <v>7582</v>
      </c>
      <c r="CF238" s="20">
        <v>6645</v>
      </c>
      <c r="CG238" s="20">
        <v>10948</v>
      </c>
      <c r="CH238" s="21">
        <v>0</v>
      </c>
      <c r="CI238" s="21">
        <v>3</v>
      </c>
      <c r="CJ238" s="21">
        <v>10</v>
      </c>
      <c r="CK238" s="21">
        <v>11</v>
      </c>
      <c r="CL238" s="21">
        <v>4</v>
      </c>
      <c r="CM238" s="21">
        <v>3</v>
      </c>
      <c r="CN238" s="21">
        <v>0</v>
      </c>
      <c r="CO238" s="21">
        <v>16</v>
      </c>
      <c r="CP238" s="21">
        <v>15</v>
      </c>
      <c r="CQ238" s="21">
        <v>0</v>
      </c>
      <c r="CR238" s="21">
        <v>6530</v>
      </c>
      <c r="CS238" s="21">
        <v>9909</v>
      </c>
      <c r="CT238" s="21">
        <v>11409</v>
      </c>
      <c r="CU238" s="21">
        <v>15272</v>
      </c>
      <c r="CV238" s="21">
        <v>13597</v>
      </c>
      <c r="CW238" s="21">
        <v>23158</v>
      </c>
      <c r="CX238" s="21">
        <v>40685</v>
      </c>
      <c r="CY238" s="21">
        <v>39190</v>
      </c>
      <c r="CZ238" s="19">
        <v>119</v>
      </c>
      <c r="DA238" t="s">
        <v>8097</v>
      </c>
      <c r="DB238" t="s">
        <v>9</v>
      </c>
      <c r="DD238">
        <v>4.0826741515692779</v>
      </c>
      <c r="DE238">
        <v>3.6868624800294949</v>
      </c>
      <c r="DF238">
        <v>-0.39581167153978303</v>
      </c>
    </row>
    <row r="239" spans="1:110" x14ac:dyDescent="0.25">
      <c r="A239" t="s">
        <v>308</v>
      </c>
      <c r="B239" t="s">
        <v>3194</v>
      </c>
      <c r="C239" t="s">
        <v>307</v>
      </c>
      <c r="D239" t="s">
        <v>278</v>
      </c>
      <c r="E239" s="17">
        <v>98123</v>
      </c>
      <c r="F239" s="17">
        <v>98357</v>
      </c>
      <c r="G239" s="17">
        <v>98732</v>
      </c>
      <c r="H239" s="17">
        <v>99577</v>
      </c>
      <c r="I239" s="17">
        <v>100109</v>
      </c>
      <c r="J239" s="17">
        <v>101034</v>
      </c>
      <c r="K239" s="17">
        <v>102450</v>
      </c>
      <c r="L239" s="17">
        <v>104047</v>
      </c>
      <c r="M239" s="17">
        <v>105620</v>
      </c>
      <c r="N239" s="17">
        <v>106936</v>
      </c>
      <c r="O239" s="17">
        <v>108327</v>
      </c>
      <c r="P239" s="17">
        <v>109390</v>
      </c>
      <c r="Q239" s="17">
        <v>110139</v>
      </c>
      <c r="R239" s="17">
        <v>111350</v>
      </c>
      <c r="S239" s="17">
        <v>112657</v>
      </c>
      <c r="T239" s="17">
        <v>113746</v>
      </c>
      <c r="U239" s="18">
        <v>46</v>
      </c>
      <c r="V239" s="18">
        <v>52</v>
      </c>
      <c r="W239" s="18">
        <v>63</v>
      </c>
      <c r="X239" s="18">
        <v>59</v>
      </c>
      <c r="Y239" s="18">
        <v>71</v>
      </c>
      <c r="Z239" s="18">
        <v>120</v>
      </c>
      <c r="AA239" s="18">
        <v>128</v>
      </c>
      <c r="AB239" s="18">
        <v>139</v>
      </c>
      <c r="AC239" s="18">
        <v>112</v>
      </c>
      <c r="AD239" s="18">
        <v>151</v>
      </c>
      <c r="AE239" s="18">
        <v>109</v>
      </c>
      <c r="AF239" s="18">
        <v>86</v>
      </c>
      <c r="AG239" s="18">
        <v>61</v>
      </c>
      <c r="AH239" s="18">
        <v>57</v>
      </c>
      <c r="AI239" s="18">
        <v>39</v>
      </c>
      <c r="AJ239" s="18">
        <v>27</v>
      </c>
      <c r="AK239" s="23">
        <v>4.6879936406347138</v>
      </c>
      <c r="AL239" s="23">
        <v>5.2868631617475117</v>
      </c>
      <c r="AM239" s="23">
        <v>6.3809099380140175</v>
      </c>
      <c r="AN239" s="23">
        <v>5.9250630165600491</v>
      </c>
      <c r="AO239" s="23">
        <v>7.0922694263253048</v>
      </c>
      <c r="AP239" s="23">
        <v>11.877189856879863</v>
      </c>
      <c r="AQ239" s="23">
        <v>12.493899463152758</v>
      </c>
      <c r="AR239" s="23">
        <v>13.359347218084135</v>
      </c>
      <c r="AS239" s="23">
        <v>10.604052262829009</v>
      </c>
      <c r="AT239" s="23">
        <v>14.120595496371662</v>
      </c>
      <c r="AU239" s="23">
        <v>10.062126708946062</v>
      </c>
      <c r="AV239" s="23">
        <v>7.8617789560288873</v>
      </c>
      <c r="AW239" s="23">
        <v>5.5384559511163172</v>
      </c>
      <c r="AX239" s="23">
        <v>5.118994162550516</v>
      </c>
      <c r="AY239" s="23">
        <v>3.4618354829260496</v>
      </c>
      <c r="AZ239" s="23">
        <v>2.3737098447417928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0</v>
      </c>
      <c r="BJ239" s="20">
        <v>3</v>
      </c>
      <c r="BK239" s="20">
        <v>5</v>
      </c>
      <c r="BL239" s="20">
        <v>3</v>
      </c>
      <c r="BM239" s="20">
        <v>5</v>
      </c>
      <c r="BN239" s="20">
        <v>0</v>
      </c>
      <c r="BO239" s="20">
        <v>0</v>
      </c>
      <c r="BP239" s="20">
        <v>0</v>
      </c>
      <c r="BQ239" s="20">
        <v>3</v>
      </c>
      <c r="BR239" s="20">
        <v>5</v>
      </c>
      <c r="BS239" s="20">
        <v>1</v>
      </c>
      <c r="BT239" s="20">
        <v>1</v>
      </c>
      <c r="BU239" s="20">
        <v>1</v>
      </c>
      <c r="BV239" s="20">
        <v>4407</v>
      </c>
      <c r="BW239" s="20">
        <v>8040</v>
      </c>
      <c r="BX239" s="20">
        <v>10431</v>
      </c>
      <c r="BY239" s="20">
        <v>11191</v>
      </c>
      <c r="BZ239" s="20">
        <v>8944</v>
      </c>
      <c r="CA239" s="20">
        <v>16055</v>
      </c>
      <c r="CB239" s="20">
        <v>4715</v>
      </c>
      <c r="CC239" s="20">
        <v>7781</v>
      </c>
      <c r="CD239" s="20">
        <v>9543</v>
      </c>
      <c r="CE239" s="20">
        <v>11099</v>
      </c>
      <c r="CF239" s="20">
        <v>8615</v>
      </c>
      <c r="CG239" s="20">
        <v>12925</v>
      </c>
      <c r="CH239" s="21">
        <v>0</v>
      </c>
      <c r="CI239" s="21">
        <v>6</v>
      </c>
      <c r="CJ239" s="21">
        <v>10</v>
      </c>
      <c r="CK239" s="21">
        <v>4</v>
      </c>
      <c r="CL239" s="21">
        <v>6</v>
      </c>
      <c r="CM239" s="21">
        <v>1</v>
      </c>
      <c r="CN239" s="21">
        <v>0</v>
      </c>
      <c r="CO239" s="21">
        <v>16</v>
      </c>
      <c r="CP239" s="21">
        <v>11</v>
      </c>
      <c r="CQ239" s="21">
        <v>0</v>
      </c>
      <c r="CR239" s="21">
        <v>9122</v>
      </c>
      <c r="CS239" s="21">
        <v>15821</v>
      </c>
      <c r="CT239" s="21">
        <v>19974</v>
      </c>
      <c r="CU239" s="21">
        <v>22290</v>
      </c>
      <c r="CV239" s="21">
        <v>17559</v>
      </c>
      <c r="CW239" s="21">
        <v>28980</v>
      </c>
      <c r="CX239" s="21">
        <v>59068</v>
      </c>
      <c r="CY239" s="21">
        <v>54678</v>
      </c>
      <c r="CZ239" s="19">
        <v>307</v>
      </c>
      <c r="DA239" t="s">
        <v>8285</v>
      </c>
      <c r="DB239" t="s">
        <v>8481</v>
      </c>
      <c r="DD239">
        <v>2.9262226123852368</v>
      </c>
      <c r="DE239">
        <v>1.8622604455881357</v>
      </c>
      <c r="DF239">
        <v>-1.0639621667971011</v>
      </c>
    </row>
    <row r="240" spans="1:110" x14ac:dyDescent="0.25">
      <c r="A240" t="s">
        <v>2662</v>
      </c>
      <c r="B240" t="s">
        <v>2924</v>
      </c>
      <c r="C240" t="s">
        <v>58</v>
      </c>
      <c r="D240" t="s">
        <v>457</v>
      </c>
      <c r="E240" s="17">
        <v>106215</v>
      </c>
      <c r="F240" s="17">
        <v>105869</v>
      </c>
      <c r="G240" s="17">
        <v>105703</v>
      </c>
      <c r="H240" s="17">
        <v>105560</v>
      </c>
      <c r="I240" s="17">
        <v>105643</v>
      </c>
      <c r="J240" s="17">
        <v>105985</v>
      </c>
      <c r="K240" s="17">
        <v>106140</v>
      </c>
      <c r="L240" s="17">
        <v>106314</v>
      </c>
      <c r="M240" s="17">
        <v>106031</v>
      </c>
      <c r="N240" s="17">
        <v>105576</v>
      </c>
      <c r="O240" s="17">
        <v>105897</v>
      </c>
      <c r="P240" s="17">
        <v>106613</v>
      </c>
      <c r="Q240" s="17">
        <v>107107</v>
      </c>
      <c r="R240" s="17">
        <v>107219</v>
      </c>
      <c r="S240" s="17">
        <v>107318</v>
      </c>
      <c r="T240" s="17">
        <v>107545</v>
      </c>
      <c r="U240" s="18">
        <v>15</v>
      </c>
      <c r="V240" s="18">
        <v>43</v>
      </c>
      <c r="W240" s="18">
        <v>38</v>
      </c>
      <c r="X240" s="18">
        <v>45</v>
      </c>
      <c r="Y240" s="18">
        <v>59</v>
      </c>
      <c r="Z240" s="18">
        <v>67</v>
      </c>
      <c r="AA240" s="18">
        <v>89</v>
      </c>
      <c r="AB240" s="18">
        <v>120</v>
      </c>
      <c r="AC240" s="18">
        <v>91</v>
      </c>
      <c r="AD240" s="18">
        <v>120</v>
      </c>
      <c r="AE240" s="18">
        <v>104</v>
      </c>
      <c r="AF240" s="18">
        <v>102</v>
      </c>
      <c r="AG240" s="18">
        <v>78</v>
      </c>
      <c r="AH240" s="18">
        <v>52</v>
      </c>
      <c r="AI240" s="18">
        <v>29</v>
      </c>
      <c r="AJ240" s="18">
        <v>35</v>
      </c>
      <c r="AK240" s="23">
        <v>1.4122299110295156</v>
      </c>
      <c r="AL240" s="23">
        <v>4.0616233269417865</v>
      </c>
      <c r="AM240" s="23">
        <v>3.5949783828273563</v>
      </c>
      <c r="AN240" s="23">
        <v>4.2629784009094358</v>
      </c>
      <c r="AO240" s="23">
        <v>5.5848470793142946</v>
      </c>
      <c r="AP240" s="23">
        <v>6.321649289993867</v>
      </c>
      <c r="AQ240" s="23">
        <v>8.3851516864518558</v>
      </c>
      <c r="AR240" s="23">
        <v>11.287318697443423</v>
      </c>
      <c r="AS240" s="23">
        <v>8.5823957144608656</v>
      </c>
      <c r="AT240" s="23">
        <v>11.366219595362582</v>
      </c>
      <c r="AU240" s="23">
        <v>9.8208636694146207</v>
      </c>
      <c r="AV240" s="23">
        <v>9.5673135546321735</v>
      </c>
      <c r="AW240" s="23">
        <v>7.2824371889792454</v>
      </c>
      <c r="AX240" s="23">
        <v>4.8498866805323679</v>
      </c>
      <c r="AY240" s="23">
        <v>2.7022493896643618</v>
      </c>
      <c r="AZ240" s="23">
        <v>3.2544516249012041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2</v>
      </c>
      <c r="BI240" s="20">
        <v>1</v>
      </c>
      <c r="BJ240" s="20">
        <v>6</v>
      </c>
      <c r="BK240" s="20">
        <v>9</v>
      </c>
      <c r="BL240" s="20">
        <v>4</v>
      </c>
      <c r="BM240" s="20">
        <v>2</v>
      </c>
      <c r="BN240" s="20">
        <v>0</v>
      </c>
      <c r="BO240" s="20">
        <v>0</v>
      </c>
      <c r="BP240" s="20">
        <v>0</v>
      </c>
      <c r="BQ240" s="20">
        <v>5</v>
      </c>
      <c r="BR240" s="20">
        <v>3</v>
      </c>
      <c r="BS240" s="20">
        <v>2</v>
      </c>
      <c r="BT240" s="20">
        <v>1</v>
      </c>
      <c r="BU240" s="20">
        <v>0</v>
      </c>
      <c r="BV240" s="20">
        <v>7657</v>
      </c>
      <c r="BW240" s="20">
        <v>9525</v>
      </c>
      <c r="BX240" s="20">
        <v>8022</v>
      </c>
      <c r="BY240" s="20">
        <v>9497</v>
      </c>
      <c r="BZ240" s="20">
        <v>8260</v>
      </c>
      <c r="CA240" s="20">
        <v>12106</v>
      </c>
      <c r="CB240" s="20">
        <v>8555</v>
      </c>
      <c r="CC240" s="20">
        <v>9552</v>
      </c>
      <c r="CD240" s="20">
        <v>7747</v>
      </c>
      <c r="CE240" s="20">
        <v>8823</v>
      </c>
      <c r="CF240" s="20">
        <v>7822</v>
      </c>
      <c r="CG240" s="20">
        <v>9979</v>
      </c>
      <c r="CH240" s="21">
        <v>1</v>
      </c>
      <c r="CI240" s="21">
        <v>11</v>
      </c>
      <c r="CJ240" s="21">
        <v>12</v>
      </c>
      <c r="CK240" s="21">
        <v>6</v>
      </c>
      <c r="CL240" s="21">
        <v>3</v>
      </c>
      <c r="CM240" s="21">
        <v>0</v>
      </c>
      <c r="CN240" s="21">
        <v>2</v>
      </c>
      <c r="CO240" s="21">
        <v>24</v>
      </c>
      <c r="CP240" s="21">
        <v>11</v>
      </c>
      <c r="CQ240" s="21">
        <v>0</v>
      </c>
      <c r="CR240" s="21">
        <v>16212</v>
      </c>
      <c r="CS240" s="21">
        <v>19077</v>
      </c>
      <c r="CT240" s="21">
        <v>15769</v>
      </c>
      <c r="CU240" s="21">
        <v>18320</v>
      </c>
      <c r="CV240" s="21">
        <v>16082</v>
      </c>
      <c r="CW240" s="21">
        <v>22085</v>
      </c>
      <c r="CX240" s="21">
        <v>55067</v>
      </c>
      <c r="CY240" s="21">
        <v>52478</v>
      </c>
      <c r="CZ240" s="19">
        <v>194</v>
      </c>
      <c r="DA240" t="s">
        <v>8172</v>
      </c>
      <c r="DB240" t="s">
        <v>9</v>
      </c>
      <c r="DD240">
        <v>4.573345020770609</v>
      </c>
      <c r="DE240">
        <v>1.9975666006864363</v>
      </c>
      <c r="DF240">
        <v>-2.5757784200841725</v>
      </c>
    </row>
    <row r="241" spans="1:110" x14ac:dyDescent="0.25">
      <c r="A241" t="s">
        <v>1658</v>
      </c>
      <c r="B241" t="s">
        <v>2964</v>
      </c>
      <c r="C241" t="s">
        <v>58</v>
      </c>
      <c r="D241" t="s">
        <v>278</v>
      </c>
      <c r="E241" s="17">
        <v>156002</v>
      </c>
      <c r="F241" s="17">
        <v>158691</v>
      </c>
      <c r="G241" s="17">
        <v>160859</v>
      </c>
      <c r="H241" s="17">
        <v>163258</v>
      </c>
      <c r="I241" s="17">
        <v>164976</v>
      </c>
      <c r="J241" s="17">
        <v>168492</v>
      </c>
      <c r="K241" s="17">
        <v>171776</v>
      </c>
      <c r="L241" s="17">
        <v>174827</v>
      </c>
      <c r="M241" s="17">
        <v>178172</v>
      </c>
      <c r="N241" s="17">
        <v>181434</v>
      </c>
      <c r="O241" s="17">
        <v>185151</v>
      </c>
      <c r="P241" s="17">
        <v>187923</v>
      </c>
      <c r="Q241" s="17">
        <v>189455</v>
      </c>
      <c r="R241" s="17">
        <v>191521</v>
      </c>
      <c r="S241" s="17">
        <v>194016</v>
      </c>
      <c r="T241" s="17">
        <v>195639</v>
      </c>
      <c r="U241" s="18">
        <v>83</v>
      </c>
      <c r="V241" s="18">
        <v>107</v>
      </c>
      <c r="W241" s="18">
        <v>109</v>
      </c>
      <c r="X241" s="18">
        <v>128</v>
      </c>
      <c r="Y241" s="18">
        <v>178</v>
      </c>
      <c r="Z241" s="18">
        <v>186</v>
      </c>
      <c r="AA241" s="18">
        <v>304</v>
      </c>
      <c r="AB241" s="18">
        <v>306</v>
      </c>
      <c r="AC241" s="18">
        <v>295</v>
      </c>
      <c r="AD241" s="18">
        <v>380</v>
      </c>
      <c r="AE241" s="18">
        <v>242</v>
      </c>
      <c r="AF241" s="18">
        <v>194</v>
      </c>
      <c r="AG241" s="18">
        <v>145</v>
      </c>
      <c r="AH241" s="18">
        <v>114</v>
      </c>
      <c r="AI241" s="18">
        <v>93</v>
      </c>
      <c r="AJ241" s="18">
        <v>65</v>
      </c>
      <c r="AK241" s="23">
        <v>5.3204446096844915</v>
      </c>
      <c r="AL241" s="23">
        <v>6.742663415064496</v>
      </c>
      <c r="AM241" s="23">
        <v>6.7761207019812382</v>
      </c>
      <c r="AN241" s="23">
        <v>7.8403508557007919</v>
      </c>
      <c r="AO241" s="23">
        <v>10.789448162156919</v>
      </c>
      <c r="AP241" s="23">
        <v>11.039099779218006</v>
      </c>
      <c r="AQ241" s="23">
        <v>17.697466467958272</v>
      </c>
      <c r="AR241" s="23">
        <v>17.503017268499715</v>
      </c>
      <c r="AS241" s="23">
        <v>16.557034775385581</v>
      </c>
      <c r="AT241" s="23">
        <v>20.944255211261396</v>
      </c>
      <c r="AU241" s="23">
        <v>13.070412798202547</v>
      </c>
      <c r="AV241" s="23">
        <v>10.3233771278662</v>
      </c>
      <c r="AW241" s="23">
        <v>7.6535325011216377</v>
      </c>
      <c r="AX241" s="23">
        <v>5.9523498728598954</v>
      </c>
      <c r="AY241" s="23">
        <v>4.7934190994557149</v>
      </c>
      <c r="AZ241" s="23">
        <v>3.3224459335817502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 s="20">
        <v>6</v>
      </c>
      <c r="BK241" s="20">
        <v>17</v>
      </c>
      <c r="BL241" s="20">
        <v>13</v>
      </c>
      <c r="BM241" s="20">
        <v>7</v>
      </c>
      <c r="BN241" s="20">
        <v>3</v>
      </c>
      <c r="BO241" s="20">
        <v>0</v>
      </c>
      <c r="BP241" s="20">
        <v>0</v>
      </c>
      <c r="BQ241" s="20">
        <v>8</v>
      </c>
      <c r="BR241" s="20">
        <v>4</v>
      </c>
      <c r="BS241" s="20">
        <v>4</v>
      </c>
      <c r="BT241" s="20">
        <v>1</v>
      </c>
      <c r="BU241" s="20">
        <v>2</v>
      </c>
      <c r="BV241" s="20">
        <v>8884</v>
      </c>
      <c r="BW241" s="20">
        <v>19913</v>
      </c>
      <c r="BX241" s="20">
        <v>20288</v>
      </c>
      <c r="BY241" s="20">
        <v>18039</v>
      </c>
      <c r="BZ241" s="20">
        <v>14417</v>
      </c>
      <c r="CA241" s="20">
        <v>18424</v>
      </c>
      <c r="CB241" s="20">
        <v>9528</v>
      </c>
      <c r="CC241" s="20">
        <v>18830</v>
      </c>
      <c r="CD241" s="20">
        <v>20545</v>
      </c>
      <c r="CE241" s="20">
        <v>17772</v>
      </c>
      <c r="CF241" s="20">
        <v>13975</v>
      </c>
      <c r="CG241" s="20">
        <v>15024</v>
      </c>
      <c r="CH241" s="21">
        <v>0</v>
      </c>
      <c r="CI241" s="21">
        <v>14</v>
      </c>
      <c r="CJ241" s="21">
        <v>21</v>
      </c>
      <c r="CK241" s="21">
        <v>17</v>
      </c>
      <c r="CL241" s="21">
        <v>8</v>
      </c>
      <c r="CM241" s="21">
        <v>5</v>
      </c>
      <c r="CN241" s="21">
        <v>0</v>
      </c>
      <c r="CO241" s="21">
        <v>46</v>
      </c>
      <c r="CP241" s="21">
        <v>19</v>
      </c>
      <c r="CQ241" s="21">
        <v>0</v>
      </c>
      <c r="CR241" s="21">
        <v>18412</v>
      </c>
      <c r="CS241" s="21">
        <v>38743</v>
      </c>
      <c r="CT241" s="21">
        <v>40833</v>
      </c>
      <c r="CU241" s="21">
        <v>35811</v>
      </c>
      <c r="CV241" s="21">
        <v>28392</v>
      </c>
      <c r="CW241" s="21">
        <v>33448</v>
      </c>
      <c r="CX241" s="21">
        <v>99965</v>
      </c>
      <c r="CY241" s="21">
        <v>95674</v>
      </c>
      <c r="CZ241" s="19">
        <v>183</v>
      </c>
      <c r="DA241" t="s">
        <v>8161</v>
      </c>
      <c r="DB241" t="s">
        <v>9</v>
      </c>
      <c r="DD241">
        <v>4.8079938123210075</v>
      </c>
      <c r="DE241">
        <v>1.9006652328314912</v>
      </c>
      <c r="DF241">
        <v>-2.9073285794895165</v>
      </c>
    </row>
    <row r="242" spans="1:110" x14ac:dyDescent="0.25">
      <c r="A242" t="s">
        <v>1300</v>
      </c>
      <c r="B242" t="s">
        <v>3174</v>
      </c>
      <c r="C242" t="s">
        <v>642</v>
      </c>
      <c r="D242" t="s">
        <v>278</v>
      </c>
      <c r="E242" s="17">
        <v>63046</v>
      </c>
      <c r="F242" s="17">
        <v>63210</v>
      </c>
      <c r="G242" s="17">
        <v>63358</v>
      </c>
      <c r="H242" s="17">
        <v>63781</v>
      </c>
      <c r="I242" s="17">
        <v>63875</v>
      </c>
      <c r="J242" s="17">
        <v>64051</v>
      </c>
      <c r="K242" s="17">
        <v>64476</v>
      </c>
      <c r="L242" s="17">
        <v>65288</v>
      </c>
      <c r="M242" s="17">
        <v>66232</v>
      </c>
      <c r="N242" s="17">
        <v>66710</v>
      </c>
      <c r="O242" s="17">
        <v>67400</v>
      </c>
      <c r="P242" s="17">
        <v>67541</v>
      </c>
      <c r="Q242" s="17">
        <v>67782</v>
      </c>
      <c r="R242" s="17">
        <v>68201</v>
      </c>
      <c r="S242" s="17">
        <v>68207</v>
      </c>
      <c r="T242" s="17">
        <v>68179</v>
      </c>
      <c r="U242" s="18">
        <v>21</v>
      </c>
      <c r="V242" s="18">
        <v>18</v>
      </c>
      <c r="W242" s="18">
        <v>28</v>
      </c>
      <c r="X242" s="18">
        <v>34</v>
      </c>
      <c r="Y242" s="18">
        <v>46</v>
      </c>
      <c r="Z242" s="18">
        <v>61</v>
      </c>
      <c r="AA242" s="18">
        <v>80</v>
      </c>
      <c r="AB242" s="18">
        <v>70</v>
      </c>
      <c r="AC242" s="18">
        <v>74</v>
      </c>
      <c r="AD242" s="18">
        <v>68</v>
      </c>
      <c r="AE242" s="18">
        <v>63</v>
      </c>
      <c r="AF242" s="18">
        <v>44</v>
      </c>
      <c r="AG242" s="18">
        <v>32</v>
      </c>
      <c r="AH242" s="18">
        <v>29</v>
      </c>
      <c r="AI242" s="18">
        <v>28</v>
      </c>
      <c r="AJ242" s="18">
        <v>18</v>
      </c>
      <c r="AK242" s="23">
        <v>3.330901246708752</v>
      </c>
      <c r="AL242" s="23">
        <v>2.8476506881822496</v>
      </c>
      <c r="AM242" s="23">
        <v>4.419331418289719</v>
      </c>
      <c r="AN242" s="23">
        <v>5.3307411298035472</v>
      </c>
      <c r="AO242" s="23">
        <v>7.2015655577299418</v>
      </c>
      <c r="AP242" s="23">
        <v>9.5236608327738832</v>
      </c>
      <c r="AQ242" s="23">
        <v>12.407717600347416</v>
      </c>
      <c r="AR242" s="23">
        <v>10.721725278764858</v>
      </c>
      <c r="AS242" s="23">
        <v>11.172846962193503</v>
      </c>
      <c r="AT242" s="23">
        <v>10.193374306700644</v>
      </c>
      <c r="AU242" s="23">
        <v>9.3471810089020764</v>
      </c>
      <c r="AV242" s="23">
        <v>6.5145615255918621</v>
      </c>
      <c r="AW242" s="23">
        <v>4.7210173792452279</v>
      </c>
      <c r="AX242" s="23">
        <v>4.252137065438923</v>
      </c>
      <c r="AY242" s="23">
        <v>4.1051504977494977</v>
      </c>
      <c r="AZ242" s="23">
        <v>2.64010912451048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v>2</v>
      </c>
      <c r="BK242" s="20">
        <v>0</v>
      </c>
      <c r="BL242" s="20">
        <v>5</v>
      </c>
      <c r="BM242" s="20">
        <v>3</v>
      </c>
      <c r="BN242" s="20">
        <v>0</v>
      </c>
      <c r="BO242" s="20">
        <v>0</v>
      </c>
      <c r="BP242" s="20">
        <v>0</v>
      </c>
      <c r="BQ242" s="20">
        <v>0</v>
      </c>
      <c r="BR242" s="20">
        <v>4</v>
      </c>
      <c r="BS242" s="20">
        <v>2</v>
      </c>
      <c r="BT242" s="20">
        <v>2</v>
      </c>
      <c r="BU242" s="20">
        <v>0</v>
      </c>
      <c r="BV242" s="20">
        <v>2486</v>
      </c>
      <c r="BW242" s="20">
        <v>3772</v>
      </c>
      <c r="BX242" s="20">
        <v>5787</v>
      </c>
      <c r="BY242" s="20">
        <v>6837</v>
      </c>
      <c r="BZ242" s="20">
        <v>5693</v>
      </c>
      <c r="CA242" s="20">
        <v>10686</v>
      </c>
      <c r="CB242" s="20">
        <v>2766</v>
      </c>
      <c r="CC242" s="20">
        <v>3715</v>
      </c>
      <c r="CD242" s="20">
        <v>5129</v>
      </c>
      <c r="CE242" s="20">
        <v>6811</v>
      </c>
      <c r="CF242" s="20">
        <v>5565</v>
      </c>
      <c r="CG242" s="20">
        <v>8932</v>
      </c>
      <c r="CH242" s="21">
        <v>0</v>
      </c>
      <c r="CI242" s="21">
        <v>2</v>
      </c>
      <c r="CJ242" s="21">
        <v>4</v>
      </c>
      <c r="CK242" s="21">
        <v>7</v>
      </c>
      <c r="CL242" s="21">
        <v>5</v>
      </c>
      <c r="CM242" s="21">
        <v>0</v>
      </c>
      <c r="CN242" s="21">
        <v>0</v>
      </c>
      <c r="CO242" s="21">
        <v>10</v>
      </c>
      <c r="CP242" s="21">
        <v>8</v>
      </c>
      <c r="CQ242" s="21">
        <v>0</v>
      </c>
      <c r="CR242" s="21">
        <v>5252</v>
      </c>
      <c r="CS242" s="21">
        <v>7487</v>
      </c>
      <c r="CT242" s="21">
        <v>10916</v>
      </c>
      <c r="CU242" s="21">
        <v>13648</v>
      </c>
      <c r="CV242" s="21">
        <v>11258</v>
      </c>
      <c r="CW242" s="21">
        <v>19618</v>
      </c>
      <c r="CX242" s="21">
        <v>35261</v>
      </c>
      <c r="CY242" s="21">
        <v>32918</v>
      </c>
      <c r="CZ242" s="19">
        <v>277</v>
      </c>
      <c r="DA242" t="s">
        <v>8255</v>
      </c>
      <c r="DB242" t="s">
        <v>8481</v>
      </c>
      <c r="DD242">
        <v>3.0378516313263262</v>
      </c>
      <c r="DE242">
        <v>2.2687955531607158</v>
      </c>
      <c r="DF242">
        <v>-0.76905607816561039</v>
      </c>
    </row>
    <row r="243" spans="1:110" x14ac:dyDescent="0.25">
      <c r="A243" t="s">
        <v>1064</v>
      </c>
      <c r="B243" t="s">
        <v>3337</v>
      </c>
      <c r="C243" t="s">
        <v>491</v>
      </c>
      <c r="D243" t="s">
        <v>491</v>
      </c>
      <c r="E243" s="17">
        <v>65373</v>
      </c>
      <c r="F243" s="17">
        <v>65816</v>
      </c>
      <c r="G243" s="17">
        <v>66182</v>
      </c>
      <c r="H243" s="17">
        <v>67236</v>
      </c>
      <c r="I243" s="17">
        <v>68177</v>
      </c>
      <c r="J243" s="17">
        <v>68886</v>
      </c>
      <c r="K243" s="17">
        <v>69557</v>
      </c>
      <c r="L243" s="17">
        <v>70210</v>
      </c>
      <c r="M243" s="17">
        <v>70858</v>
      </c>
      <c r="N243" s="17">
        <v>71511</v>
      </c>
      <c r="O243" s="17">
        <v>72071</v>
      </c>
      <c r="P243" s="17">
        <v>72667</v>
      </c>
      <c r="Q243" s="17">
        <v>73144</v>
      </c>
      <c r="R243" s="17">
        <v>73745</v>
      </c>
      <c r="S243" s="17">
        <v>74234</v>
      </c>
      <c r="T243" s="17">
        <v>74719</v>
      </c>
      <c r="U243" s="18">
        <v>31</v>
      </c>
      <c r="V243" s="18">
        <v>34</v>
      </c>
      <c r="W243" s="18">
        <v>37</v>
      </c>
      <c r="X243" s="18">
        <v>27</v>
      </c>
      <c r="Y243" s="18">
        <v>37</v>
      </c>
      <c r="Z243" s="18">
        <v>58</v>
      </c>
      <c r="AA243" s="18">
        <v>63</v>
      </c>
      <c r="AB243" s="18">
        <v>68</v>
      </c>
      <c r="AC243" s="18">
        <v>87</v>
      </c>
      <c r="AD243" s="18">
        <v>123</v>
      </c>
      <c r="AE243" s="18">
        <v>88</v>
      </c>
      <c r="AF243" s="18">
        <v>70</v>
      </c>
      <c r="AG243" s="18">
        <v>58</v>
      </c>
      <c r="AH243" s="18">
        <v>47</v>
      </c>
      <c r="AI243" s="18">
        <v>29</v>
      </c>
      <c r="AJ243" s="18">
        <v>27</v>
      </c>
      <c r="AK243" s="23">
        <v>4.7420188762944946</v>
      </c>
      <c r="AL243" s="23">
        <v>5.1659171022243831</v>
      </c>
      <c r="AM243" s="23">
        <v>5.590643981747303</v>
      </c>
      <c r="AN243" s="23">
        <v>4.0157058718543635</v>
      </c>
      <c r="AO243" s="23">
        <v>5.4270501782125935</v>
      </c>
      <c r="AP243" s="23">
        <v>8.4197079232354906</v>
      </c>
      <c r="AQ243" s="23">
        <v>9.0573198959127055</v>
      </c>
      <c r="AR243" s="23">
        <v>9.6852300242130749</v>
      </c>
      <c r="AS243" s="23">
        <v>12.27807728132321</v>
      </c>
      <c r="AT243" s="23">
        <v>17.200151025716323</v>
      </c>
      <c r="AU243" s="23">
        <v>12.210181626451694</v>
      </c>
      <c r="AV243" s="23">
        <v>9.6329833349388299</v>
      </c>
      <c r="AW243" s="23">
        <v>7.9295636005687413</v>
      </c>
      <c r="AX243" s="23">
        <v>6.3733134449793205</v>
      </c>
      <c r="AY243" s="23">
        <v>3.9065657246005872</v>
      </c>
      <c r="AZ243" s="23">
        <v>3.6135387250900042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0</v>
      </c>
      <c r="BJ243" s="20">
        <v>2</v>
      </c>
      <c r="BK243" s="20">
        <v>4</v>
      </c>
      <c r="BL243" s="20">
        <v>3</v>
      </c>
      <c r="BM243" s="20">
        <v>4</v>
      </c>
      <c r="BN243" s="20">
        <v>0</v>
      </c>
      <c r="BO243" s="20">
        <v>0</v>
      </c>
      <c r="BP243" s="20">
        <v>0</v>
      </c>
      <c r="BQ243" s="20">
        <v>5</v>
      </c>
      <c r="BR243" s="20">
        <v>3</v>
      </c>
      <c r="BS243" s="20">
        <v>6</v>
      </c>
      <c r="BT243" s="20">
        <v>0</v>
      </c>
      <c r="BU243" s="20">
        <v>0</v>
      </c>
      <c r="BV243" s="20">
        <v>2981</v>
      </c>
      <c r="BW243" s="20">
        <v>4047</v>
      </c>
      <c r="BX243" s="20">
        <v>5315</v>
      </c>
      <c r="BY243" s="20">
        <v>7630</v>
      </c>
      <c r="BZ243" s="20">
        <v>6598</v>
      </c>
      <c r="CA243" s="20">
        <v>11743</v>
      </c>
      <c r="CB243" s="20">
        <v>3536</v>
      </c>
      <c r="CC243" s="20">
        <v>4246</v>
      </c>
      <c r="CD243" s="20">
        <v>4764</v>
      </c>
      <c r="CE243" s="20">
        <v>7413</v>
      </c>
      <c r="CF243" s="20">
        <v>6318</v>
      </c>
      <c r="CG243" s="20">
        <v>10128</v>
      </c>
      <c r="CH243" s="21">
        <v>0</v>
      </c>
      <c r="CI243" s="21">
        <v>7</v>
      </c>
      <c r="CJ243" s="21">
        <v>7</v>
      </c>
      <c r="CK243" s="21">
        <v>9</v>
      </c>
      <c r="CL243" s="21">
        <v>4</v>
      </c>
      <c r="CM243" s="21">
        <v>0</v>
      </c>
      <c r="CN243" s="21">
        <v>0</v>
      </c>
      <c r="CO243" s="21">
        <v>13</v>
      </c>
      <c r="CP243" s="21">
        <v>14</v>
      </c>
      <c r="CQ243" s="21">
        <v>0</v>
      </c>
      <c r="CR243" s="21">
        <v>6517</v>
      </c>
      <c r="CS243" s="21">
        <v>8293</v>
      </c>
      <c r="CT243" s="21">
        <v>10079</v>
      </c>
      <c r="CU243" s="21">
        <v>15043</v>
      </c>
      <c r="CV243" s="21">
        <v>12916</v>
      </c>
      <c r="CW243" s="21">
        <v>21871</v>
      </c>
      <c r="CX243" s="21">
        <v>38314</v>
      </c>
      <c r="CY243" s="21">
        <v>36405</v>
      </c>
      <c r="CZ243" s="19">
        <v>147</v>
      </c>
      <c r="DA243" t="s">
        <v>8125</v>
      </c>
      <c r="DB243" t="s">
        <v>9</v>
      </c>
      <c r="DD243">
        <v>3.5709380579590717</v>
      </c>
      <c r="DE243">
        <v>3.6540168084773192</v>
      </c>
      <c r="DF243">
        <v>8.3078750518247535E-2</v>
      </c>
    </row>
    <row r="244" spans="1:110" x14ac:dyDescent="0.25">
      <c r="A244" t="s">
        <v>509</v>
      </c>
      <c r="B244" t="s">
        <v>3329</v>
      </c>
      <c r="C244" t="s">
        <v>491</v>
      </c>
      <c r="D244" t="s">
        <v>491</v>
      </c>
      <c r="E244" s="17">
        <v>104631</v>
      </c>
      <c r="F244" s="17">
        <v>104456</v>
      </c>
      <c r="G244" s="17">
        <v>105168</v>
      </c>
      <c r="H244" s="17">
        <v>106495</v>
      </c>
      <c r="I244" s="17">
        <v>107498</v>
      </c>
      <c r="J244" s="17">
        <v>108125</v>
      </c>
      <c r="K244" s="17">
        <v>109003</v>
      </c>
      <c r="L244" s="17">
        <v>109786</v>
      </c>
      <c r="M244" s="17">
        <v>110495</v>
      </c>
      <c r="N244" s="17">
        <v>110769</v>
      </c>
      <c r="O244" s="17">
        <v>111179</v>
      </c>
      <c r="P244" s="17">
        <v>111671</v>
      </c>
      <c r="Q244" s="17">
        <v>112032</v>
      </c>
      <c r="R244" s="17">
        <v>112063</v>
      </c>
      <c r="S244" s="17">
        <v>112590</v>
      </c>
      <c r="T244" s="17">
        <v>113050</v>
      </c>
      <c r="U244" s="18">
        <v>55</v>
      </c>
      <c r="V244" s="18">
        <v>63</v>
      </c>
      <c r="W244" s="18">
        <v>82</v>
      </c>
      <c r="X244" s="18">
        <v>82</v>
      </c>
      <c r="Y244" s="18">
        <v>77</v>
      </c>
      <c r="Z244" s="18">
        <v>99</v>
      </c>
      <c r="AA244" s="18">
        <v>138</v>
      </c>
      <c r="AB244" s="18">
        <v>141</v>
      </c>
      <c r="AC244" s="18">
        <v>189</v>
      </c>
      <c r="AD244" s="18">
        <v>233</v>
      </c>
      <c r="AE244" s="18">
        <v>159</v>
      </c>
      <c r="AF244" s="18">
        <v>108</v>
      </c>
      <c r="AG244" s="18">
        <v>88</v>
      </c>
      <c r="AH244" s="18">
        <v>78</v>
      </c>
      <c r="AI244" s="18">
        <v>56</v>
      </c>
      <c r="AJ244" s="18">
        <v>65</v>
      </c>
      <c r="AK244" s="23">
        <v>5.2565683210520788</v>
      </c>
      <c r="AL244" s="23">
        <v>6.0312476066477752</v>
      </c>
      <c r="AM244" s="23">
        <v>7.7970485318728135</v>
      </c>
      <c r="AN244" s="23">
        <v>7.6998920137095634</v>
      </c>
      <c r="AO244" s="23">
        <v>7.1629239613760252</v>
      </c>
      <c r="AP244" s="23">
        <v>9.1560693641618496</v>
      </c>
      <c r="AQ244" s="23">
        <v>12.660202012788639</v>
      </c>
      <c r="AR244" s="23">
        <v>12.843167617000347</v>
      </c>
      <c r="AS244" s="23">
        <v>17.104846373139058</v>
      </c>
      <c r="AT244" s="23">
        <v>21.03476604465148</v>
      </c>
      <c r="AU244" s="23">
        <v>14.301261928961406</v>
      </c>
      <c r="AV244" s="23">
        <v>9.6712664881661308</v>
      </c>
      <c r="AW244" s="23">
        <v>7.8548986003998857</v>
      </c>
      <c r="AX244" s="23">
        <v>6.9603705058761589</v>
      </c>
      <c r="AY244" s="23">
        <v>4.9737987387867486</v>
      </c>
      <c r="AZ244" s="23">
        <v>5.7496682883679791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 s="20">
        <v>7</v>
      </c>
      <c r="BK244" s="20">
        <v>13</v>
      </c>
      <c r="BL244" s="20">
        <v>12</v>
      </c>
      <c r="BM244" s="20">
        <v>5</v>
      </c>
      <c r="BN244" s="20">
        <v>2</v>
      </c>
      <c r="BO244" s="20">
        <v>0</v>
      </c>
      <c r="BP244" s="20">
        <v>0</v>
      </c>
      <c r="BQ244" s="20">
        <v>6</v>
      </c>
      <c r="BR244" s="20">
        <v>9</v>
      </c>
      <c r="BS244" s="20">
        <v>5</v>
      </c>
      <c r="BT244" s="20">
        <v>5</v>
      </c>
      <c r="BU244" s="20">
        <v>1</v>
      </c>
      <c r="BV244" s="20">
        <v>5366</v>
      </c>
      <c r="BW244" s="20">
        <v>8666</v>
      </c>
      <c r="BX244" s="20">
        <v>8671</v>
      </c>
      <c r="BY244" s="20">
        <v>10357</v>
      </c>
      <c r="BZ244" s="20">
        <v>9495</v>
      </c>
      <c r="CA244" s="20">
        <v>15573</v>
      </c>
      <c r="CB244" s="20">
        <v>5684</v>
      </c>
      <c r="CC244" s="20">
        <v>8755</v>
      </c>
      <c r="CD244" s="20">
        <v>8596</v>
      </c>
      <c r="CE244" s="20">
        <v>9857</v>
      </c>
      <c r="CF244" s="20">
        <v>9157</v>
      </c>
      <c r="CG244" s="20">
        <v>12873</v>
      </c>
      <c r="CH244" s="21">
        <v>0</v>
      </c>
      <c r="CI244" s="21">
        <v>13</v>
      </c>
      <c r="CJ244" s="21">
        <v>22</v>
      </c>
      <c r="CK244" s="21">
        <v>17</v>
      </c>
      <c r="CL244" s="21">
        <v>10</v>
      </c>
      <c r="CM244" s="21">
        <v>3</v>
      </c>
      <c r="CN244" s="21">
        <v>0</v>
      </c>
      <c r="CO244" s="21">
        <v>39</v>
      </c>
      <c r="CP244" s="21">
        <v>26</v>
      </c>
      <c r="CQ244" s="21">
        <v>0</v>
      </c>
      <c r="CR244" s="21">
        <v>11050</v>
      </c>
      <c r="CS244" s="21">
        <v>17421</v>
      </c>
      <c r="CT244" s="21">
        <v>17267</v>
      </c>
      <c r="CU244" s="21">
        <v>20214</v>
      </c>
      <c r="CV244" s="21">
        <v>18652</v>
      </c>
      <c r="CW244" s="21">
        <v>28446</v>
      </c>
      <c r="CX244" s="21">
        <v>58128</v>
      </c>
      <c r="CY244" s="21">
        <v>54922</v>
      </c>
      <c r="CZ244" s="19">
        <v>12</v>
      </c>
      <c r="DA244" t="s">
        <v>1331</v>
      </c>
      <c r="DB244" t="s">
        <v>8480</v>
      </c>
      <c r="DD244">
        <v>7.1009795710280033</v>
      </c>
      <c r="DE244">
        <v>4.472887420864299</v>
      </c>
      <c r="DF244">
        <v>-2.6280921501637042</v>
      </c>
    </row>
    <row r="245" spans="1:110" x14ac:dyDescent="0.25">
      <c r="A245" t="s">
        <v>277</v>
      </c>
      <c r="B245" t="s">
        <v>3056</v>
      </c>
      <c r="C245" t="s">
        <v>276</v>
      </c>
      <c r="D245" t="s">
        <v>278</v>
      </c>
      <c r="E245" s="17">
        <v>134554</v>
      </c>
      <c r="F245" s="17">
        <v>134853</v>
      </c>
      <c r="G245" s="17">
        <v>135943</v>
      </c>
      <c r="H245" s="17">
        <v>136741</v>
      </c>
      <c r="I245" s="17">
        <v>137411</v>
      </c>
      <c r="J245" s="17">
        <v>138380</v>
      </c>
      <c r="K245" s="17">
        <v>139414</v>
      </c>
      <c r="L245" s="17">
        <v>140506</v>
      </c>
      <c r="M245" s="17">
        <v>141278</v>
      </c>
      <c r="N245" s="17">
        <v>142435</v>
      </c>
      <c r="O245" s="17">
        <v>143439</v>
      </c>
      <c r="P245" s="17">
        <v>143879</v>
      </c>
      <c r="Q245" s="17">
        <v>144501</v>
      </c>
      <c r="R245" s="17">
        <v>145122</v>
      </c>
      <c r="S245" s="17">
        <v>146083</v>
      </c>
      <c r="T245" s="17">
        <v>146267</v>
      </c>
      <c r="U245" s="18">
        <v>58</v>
      </c>
      <c r="V245" s="18">
        <v>56</v>
      </c>
      <c r="W245" s="18">
        <v>63</v>
      </c>
      <c r="X245" s="18">
        <v>75</v>
      </c>
      <c r="Y245" s="18">
        <v>120</v>
      </c>
      <c r="Z245" s="18">
        <v>145</v>
      </c>
      <c r="AA245" s="18">
        <v>205</v>
      </c>
      <c r="AB245" s="18">
        <v>206</v>
      </c>
      <c r="AC245" s="18">
        <v>230</v>
      </c>
      <c r="AD245" s="18">
        <v>263</v>
      </c>
      <c r="AE245" s="18">
        <v>185</v>
      </c>
      <c r="AF245" s="18">
        <v>121</v>
      </c>
      <c r="AG245" s="18">
        <v>75</v>
      </c>
      <c r="AH245" s="18">
        <v>61</v>
      </c>
      <c r="AI245" s="18">
        <v>48</v>
      </c>
      <c r="AJ245" s="18">
        <v>38</v>
      </c>
      <c r="AK245" s="23">
        <v>4.3105370334586857</v>
      </c>
      <c r="AL245" s="23">
        <v>4.1526699443097295</v>
      </c>
      <c r="AM245" s="23">
        <v>4.6342952560999828</v>
      </c>
      <c r="AN245" s="23">
        <v>5.4848216701647639</v>
      </c>
      <c r="AO245" s="23">
        <v>8.7329253116562722</v>
      </c>
      <c r="AP245" s="23">
        <v>10.478392831334007</v>
      </c>
      <c r="AQ245" s="23">
        <v>14.704405583370393</v>
      </c>
      <c r="AR245" s="23">
        <v>14.661295603034747</v>
      </c>
      <c r="AS245" s="23">
        <v>16.279958663061482</v>
      </c>
      <c r="AT245" s="23">
        <v>18.464562783023837</v>
      </c>
      <c r="AU245" s="23">
        <v>12.897468610350044</v>
      </c>
      <c r="AV245" s="23">
        <v>8.4098443831274885</v>
      </c>
      <c r="AW245" s="23">
        <v>5.1902754998235308</v>
      </c>
      <c r="AX245" s="23">
        <v>4.2033599316437202</v>
      </c>
      <c r="AY245" s="23">
        <v>3.2858032762196832</v>
      </c>
      <c r="AZ245" s="23">
        <v>2.5979886098709892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2</v>
      </c>
      <c r="BI245" s="20">
        <v>0</v>
      </c>
      <c r="BJ245" s="20">
        <v>9</v>
      </c>
      <c r="BK245" s="20">
        <v>0</v>
      </c>
      <c r="BL245" s="20">
        <v>6</v>
      </c>
      <c r="BM245" s="20">
        <v>6</v>
      </c>
      <c r="BN245" s="20">
        <v>3</v>
      </c>
      <c r="BO245" s="20">
        <v>1</v>
      </c>
      <c r="BP245" s="20">
        <v>0</v>
      </c>
      <c r="BQ245" s="20">
        <v>0</v>
      </c>
      <c r="BR245" s="20">
        <v>3</v>
      </c>
      <c r="BS245" s="20">
        <v>3</v>
      </c>
      <c r="BT245" s="20">
        <v>3</v>
      </c>
      <c r="BU245" s="20">
        <v>2</v>
      </c>
      <c r="BV245" s="20">
        <v>5555</v>
      </c>
      <c r="BW245" s="20">
        <v>8117</v>
      </c>
      <c r="BX245" s="20">
        <v>10135</v>
      </c>
      <c r="BY245" s="20">
        <v>13436</v>
      </c>
      <c r="BZ245" s="20">
        <v>12645</v>
      </c>
      <c r="CA245" s="20">
        <v>27181</v>
      </c>
      <c r="CB245" s="20">
        <v>5976</v>
      </c>
      <c r="CC245" s="20">
        <v>7753</v>
      </c>
      <c r="CD245" s="20">
        <v>8912</v>
      </c>
      <c r="CE245" s="20">
        <v>12481</v>
      </c>
      <c r="CF245" s="20">
        <v>11802</v>
      </c>
      <c r="CG245" s="20">
        <v>22274</v>
      </c>
      <c r="CH245" s="21">
        <v>0</v>
      </c>
      <c r="CI245" s="21">
        <v>9</v>
      </c>
      <c r="CJ245" s="21">
        <v>3</v>
      </c>
      <c r="CK245" s="21">
        <v>9</v>
      </c>
      <c r="CL245" s="21">
        <v>9</v>
      </c>
      <c r="CM245" s="21">
        <v>5</v>
      </c>
      <c r="CN245" s="21">
        <v>3</v>
      </c>
      <c r="CO245" s="21">
        <v>26</v>
      </c>
      <c r="CP245" s="21">
        <v>12</v>
      </c>
      <c r="CQ245" s="21">
        <v>0</v>
      </c>
      <c r="CR245" s="21">
        <v>11531</v>
      </c>
      <c r="CS245" s="21">
        <v>15870</v>
      </c>
      <c r="CT245" s="21">
        <v>19047</v>
      </c>
      <c r="CU245" s="21">
        <v>25917</v>
      </c>
      <c r="CV245" s="21">
        <v>24447</v>
      </c>
      <c r="CW245" s="21">
        <v>49455</v>
      </c>
      <c r="CX245" s="21">
        <v>77069</v>
      </c>
      <c r="CY245" s="21">
        <v>69198</v>
      </c>
      <c r="CZ245" s="19">
        <v>284</v>
      </c>
      <c r="DA245" t="s">
        <v>8262</v>
      </c>
      <c r="DB245" t="s">
        <v>8481</v>
      </c>
      <c r="DD245">
        <v>3.7573340269949997</v>
      </c>
      <c r="DE245">
        <v>1.5570462832007681</v>
      </c>
      <c r="DF245">
        <v>-2.2002877437942319</v>
      </c>
    </row>
    <row r="246" spans="1:110" x14ac:dyDescent="0.25">
      <c r="A246" t="s">
        <v>1525</v>
      </c>
      <c r="B246" t="s">
        <v>3139</v>
      </c>
      <c r="C246" t="s">
        <v>777</v>
      </c>
      <c r="D246" t="s">
        <v>150</v>
      </c>
      <c r="E246" s="17">
        <v>81740</v>
      </c>
      <c r="F246" s="17">
        <v>82441</v>
      </c>
      <c r="G246" s="17">
        <v>82974</v>
      </c>
      <c r="H246" s="17">
        <v>84200</v>
      </c>
      <c r="I246" s="17">
        <v>85465</v>
      </c>
      <c r="J246" s="17">
        <v>86353</v>
      </c>
      <c r="K246" s="17">
        <v>87357</v>
      </c>
      <c r="L246" s="17">
        <v>88326</v>
      </c>
      <c r="M246" s="17">
        <v>89172</v>
      </c>
      <c r="N246" s="17">
        <v>89901</v>
      </c>
      <c r="O246" s="17">
        <v>90685</v>
      </c>
      <c r="P246" s="17">
        <v>91239</v>
      </c>
      <c r="Q246" s="17">
        <v>91904</v>
      </c>
      <c r="R246" s="17">
        <v>92974</v>
      </c>
      <c r="S246" s="17">
        <v>93830</v>
      </c>
      <c r="T246" s="17">
        <v>94645</v>
      </c>
      <c r="U246" s="18">
        <v>47</v>
      </c>
      <c r="V246" s="18">
        <v>55</v>
      </c>
      <c r="W246" s="18">
        <v>52</v>
      </c>
      <c r="X246" s="18">
        <v>52</v>
      </c>
      <c r="Y246" s="18">
        <v>72</v>
      </c>
      <c r="Z246" s="18">
        <v>116</v>
      </c>
      <c r="AA246" s="18">
        <v>117</v>
      </c>
      <c r="AB246" s="18">
        <v>111</v>
      </c>
      <c r="AC246" s="18">
        <v>159</v>
      </c>
      <c r="AD246" s="18">
        <v>197</v>
      </c>
      <c r="AE246" s="18">
        <v>143</v>
      </c>
      <c r="AF246" s="18">
        <v>116</v>
      </c>
      <c r="AG246" s="18">
        <v>76</v>
      </c>
      <c r="AH246" s="18">
        <v>84</v>
      </c>
      <c r="AI246" s="18">
        <v>49</v>
      </c>
      <c r="AJ246" s="18">
        <v>44</v>
      </c>
      <c r="AK246" s="23">
        <v>5.7499388304379737</v>
      </c>
      <c r="AL246" s="23">
        <v>6.6714377554857416</v>
      </c>
      <c r="AM246" s="23">
        <v>6.2670234049220239</v>
      </c>
      <c r="AN246" s="23">
        <v>6.1757719714964372</v>
      </c>
      <c r="AO246" s="23">
        <v>8.4245012578248399</v>
      </c>
      <c r="AP246" s="23">
        <v>13.433233356108067</v>
      </c>
      <c r="AQ246" s="23">
        <v>13.393317078196366</v>
      </c>
      <c r="AR246" s="23">
        <v>12.567081040690171</v>
      </c>
      <c r="AS246" s="23">
        <v>17.830709191225946</v>
      </c>
      <c r="AT246" s="23">
        <v>21.912993181388416</v>
      </c>
      <c r="AU246" s="23">
        <v>15.768870265203729</v>
      </c>
      <c r="AV246" s="23">
        <v>12.713861396990323</v>
      </c>
      <c r="AW246" s="23">
        <v>8.2694986072423404</v>
      </c>
      <c r="AX246" s="23">
        <v>9.0347839180846261</v>
      </c>
      <c r="AY246" s="23">
        <v>5.2222103804753282</v>
      </c>
      <c r="AZ246" s="23">
        <v>4.6489513444978607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1</v>
      </c>
      <c r="BJ246" s="20">
        <v>8</v>
      </c>
      <c r="BK246" s="20">
        <v>4</v>
      </c>
      <c r="BL246" s="20">
        <v>9</v>
      </c>
      <c r="BM246" s="20">
        <v>3</v>
      </c>
      <c r="BN246" s="20">
        <v>3</v>
      </c>
      <c r="BO246" s="20">
        <v>0</v>
      </c>
      <c r="BP246" s="20">
        <v>1</v>
      </c>
      <c r="BQ246" s="20">
        <v>1</v>
      </c>
      <c r="BR246" s="20">
        <v>5</v>
      </c>
      <c r="BS246" s="20">
        <v>8</v>
      </c>
      <c r="BT246" s="20">
        <v>1</v>
      </c>
      <c r="BU246" s="20">
        <v>0</v>
      </c>
      <c r="BV246" s="20">
        <v>4451</v>
      </c>
      <c r="BW246" s="20">
        <v>6301</v>
      </c>
      <c r="BX246" s="20">
        <v>7225</v>
      </c>
      <c r="BY246" s="20">
        <v>9067</v>
      </c>
      <c r="BZ246" s="20">
        <v>7825</v>
      </c>
      <c r="CA246" s="20">
        <v>13566</v>
      </c>
      <c r="CB246" s="20">
        <v>4657</v>
      </c>
      <c r="CC246" s="20">
        <v>6497</v>
      </c>
      <c r="CD246" s="20">
        <v>6871</v>
      </c>
      <c r="CE246" s="20">
        <v>9073</v>
      </c>
      <c r="CF246" s="20">
        <v>7572</v>
      </c>
      <c r="CG246" s="20">
        <v>11540</v>
      </c>
      <c r="CH246" s="21">
        <v>2</v>
      </c>
      <c r="CI246" s="21">
        <v>9</v>
      </c>
      <c r="CJ246" s="21">
        <v>9</v>
      </c>
      <c r="CK246" s="21">
        <v>17</v>
      </c>
      <c r="CL246" s="21">
        <v>4</v>
      </c>
      <c r="CM246" s="21">
        <v>3</v>
      </c>
      <c r="CN246" s="21">
        <v>0</v>
      </c>
      <c r="CO246" s="21">
        <v>28</v>
      </c>
      <c r="CP246" s="21">
        <v>16</v>
      </c>
      <c r="CQ246" s="21">
        <v>0</v>
      </c>
      <c r="CR246" s="21">
        <v>9108</v>
      </c>
      <c r="CS246" s="21">
        <v>12798</v>
      </c>
      <c r="CT246" s="21">
        <v>14096</v>
      </c>
      <c r="CU246" s="21">
        <v>18140</v>
      </c>
      <c r="CV246" s="21">
        <v>15397</v>
      </c>
      <c r="CW246" s="21">
        <v>25106</v>
      </c>
      <c r="CX246" s="21">
        <v>48435</v>
      </c>
      <c r="CY246" s="21">
        <v>46210</v>
      </c>
      <c r="CZ246" s="19">
        <v>49</v>
      </c>
      <c r="DA246" t="s">
        <v>8037</v>
      </c>
      <c r="DB246" t="s">
        <v>8480</v>
      </c>
      <c r="DD246">
        <v>6.0592945249945895</v>
      </c>
      <c r="DE246">
        <v>3.3033963043253847</v>
      </c>
      <c r="DF246">
        <v>-2.7558982206692049</v>
      </c>
    </row>
    <row r="247" spans="1:110" x14ac:dyDescent="0.25">
      <c r="A247" t="s">
        <v>1715</v>
      </c>
      <c r="B247" t="s">
        <v>3226</v>
      </c>
      <c r="C247" t="s">
        <v>3365</v>
      </c>
      <c r="D247" t="s">
        <v>457</v>
      </c>
      <c r="E247" s="17">
        <v>211253</v>
      </c>
      <c r="F247" s="17">
        <v>210676</v>
      </c>
      <c r="G247" s="17">
        <v>212353</v>
      </c>
      <c r="H247" s="17">
        <v>213073</v>
      </c>
      <c r="I247" s="17">
        <v>213977</v>
      </c>
      <c r="J247" s="17">
        <v>217058</v>
      </c>
      <c r="K247" s="17">
        <v>217620</v>
      </c>
      <c r="L247" s="17">
        <v>218538</v>
      </c>
      <c r="M247" s="17">
        <v>218128</v>
      </c>
      <c r="N247" s="17">
        <v>219805</v>
      </c>
      <c r="O247" s="17">
        <v>223021</v>
      </c>
      <c r="P247" s="17">
        <v>225100</v>
      </c>
      <c r="Q247" s="17">
        <v>227904</v>
      </c>
      <c r="R247" s="17">
        <v>231453</v>
      </c>
      <c r="S247" s="17">
        <v>233572</v>
      </c>
      <c r="T247" s="17">
        <v>236264</v>
      </c>
      <c r="U247" s="18">
        <v>109</v>
      </c>
      <c r="V247" s="18">
        <v>114</v>
      </c>
      <c r="W247" s="18">
        <v>136</v>
      </c>
      <c r="X247" s="18">
        <v>168</v>
      </c>
      <c r="Y247" s="18">
        <v>218</v>
      </c>
      <c r="Z247" s="18">
        <v>281</v>
      </c>
      <c r="AA247" s="18">
        <v>408</v>
      </c>
      <c r="AB247" s="18">
        <v>455</v>
      </c>
      <c r="AC247" s="18">
        <v>427</v>
      </c>
      <c r="AD247" s="18">
        <v>432</v>
      </c>
      <c r="AE247" s="18">
        <v>321</v>
      </c>
      <c r="AF247" s="18">
        <v>202</v>
      </c>
      <c r="AG247" s="18">
        <v>152</v>
      </c>
      <c r="AH247" s="18">
        <v>116</v>
      </c>
      <c r="AI247" s="18">
        <v>142</v>
      </c>
      <c r="AJ247" s="18">
        <v>93</v>
      </c>
      <c r="AK247" s="68">
        <v>5.1596900399047581</v>
      </c>
      <c r="AL247" s="23">
        <v>5.4111526704513091</v>
      </c>
      <c r="AM247" s="23">
        <v>6.4044303588835572</v>
      </c>
      <c r="AN247" s="23">
        <v>7.8846217024212351</v>
      </c>
      <c r="AO247" s="23">
        <v>10.188010860980386</v>
      </c>
      <c r="AP247" s="23">
        <v>12.945848575035244</v>
      </c>
      <c r="AQ247" s="23">
        <v>18.748276812792941</v>
      </c>
      <c r="AR247" s="23">
        <v>20.820177726528108</v>
      </c>
      <c r="AS247" s="23">
        <v>19.575661996625833</v>
      </c>
      <c r="AT247" s="23">
        <v>19.653784035849959</v>
      </c>
      <c r="AU247" s="23">
        <v>14.393263414656021</v>
      </c>
      <c r="AV247" s="23">
        <v>8.9737894269213676</v>
      </c>
      <c r="AW247" s="23">
        <v>6.6694748666105035</v>
      </c>
      <c r="AX247" s="23">
        <v>5.0118166539210982</v>
      </c>
      <c r="AY247" s="23">
        <v>6.0794958299796207</v>
      </c>
      <c r="AZ247" s="23">
        <v>3.9362746757864087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3</v>
      </c>
      <c r="BI247" s="20">
        <v>0</v>
      </c>
      <c r="BJ247" s="20">
        <v>11</v>
      </c>
      <c r="BK247" s="20">
        <v>11</v>
      </c>
      <c r="BL247" s="20">
        <v>12</v>
      </c>
      <c r="BM247" s="20">
        <v>11</v>
      </c>
      <c r="BN247" s="20">
        <v>4</v>
      </c>
      <c r="BO247" s="20">
        <v>0</v>
      </c>
      <c r="BP247" s="20">
        <v>0</v>
      </c>
      <c r="BQ247" s="20">
        <v>6</v>
      </c>
      <c r="BR247" s="20">
        <v>19</v>
      </c>
      <c r="BS247" s="20">
        <v>11</v>
      </c>
      <c r="BT247" s="20">
        <v>3</v>
      </c>
      <c r="BU247" s="20">
        <v>2</v>
      </c>
      <c r="BV247" s="20">
        <v>25146</v>
      </c>
      <c r="BW247" s="20">
        <v>21508</v>
      </c>
      <c r="BX247" s="20">
        <v>16100</v>
      </c>
      <c r="BY247" s="20">
        <v>17129</v>
      </c>
      <c r="BZ247" s="20">
        <v>14553</v>
      </c>
      <c r="CA247" s="20">
        <v>22939</v>
      </c>
      <c r="CB247" s="20">
        <v>26789</v>
      </c>
      <c r="CC247" s="20">
        <v>24663</v>
      </c>
      <c r="CD247" s="20">
        <v>16830</v>
      </c>
      <c r="CE247" s="20">
        <v>17086</v>
      </c>
      <c r="CF247" s="20">
        <v>14595</v>
      </c>
      <c r="CG247" s="20">
        <v>18926</v>
      </c>
      <c r="CH247" s="21">
        <v>0</v>
      </c>
      <c r="CI247" s="21">
        <v>17</v>
      </c>
      <c r="CJ247" s="21">
        <v>30</v>
      </c>
      <c r="CK247" s="21">
        <v>23</v>
      </c>
      <c r="CL247" s="21">
        <v>14</v>
      </c>
      <c r="CM247" s="21">
        <v>6</v>
      </c>
      <c r="CN247" s="21">
        <v>3</v>
      </c>
      <c r="CO247" s="21">
        <v>52</v>
      </c>
      <c r="CP247" s="21">
        <v>41</v>
      </c>
      <c r="CQ247" s="21">
        <v>0</v>
      </c>
      <c r="CR247" s="21">
        <v>51935</v>
      </c>
      <c r="CS247" s="21">
        <v>46171</v>
      </c>
      <c r="CT247" s="21">
        <v>32930</v>
      </c>
      <c r="CU247" s="21">
        <v>34215</v>
      </c>
      <c r="CV247" s="21">
        <v>29148</v>
      </c>
      <c r="CW247" s="21">
        <v>41865</v>
      </c>
      <c r="CX247" s="21">
        <v>117375</v>
      </c>
      <c r="CY247" s="21">
        <v>118889</v>
      </c>
      <c r="CZ247" s="19">
        <v>112</v>
      </c>
      <c r="DA247" t="s">
        <v>8090</v>
      </c>
      <c r="DB247" t="s">
        <v>9</v>
      </c>
      <c r="DD247">
        <v>4.3738276880115068</v>
      </c>
      <c r="DE247">
        <v>3.49307774227902</v>
      </c>
      <c r="DF247">
        <v>-0.88074994573248677</v>
      </c>
    </row>
    <row r="248" spans="1:110" x14ac:dyDescent="0.25">
      <c r="A248" t="s">
        <v>719</v>
      </c>
      <c r="B248" t="s">
        <v>3157</v>
      </c>
      <c r="C248" t="s">
        <v>140</v>
      </c>
      <c r="D248" t="s">
        <v>70</v>
      </c>
      <c r="E248" s="17">
        <v>96119</v>
      </c>
      <c r="F248" s="17">
        <v>96397</v>
      </c>
      <c r="G248" s="17">
        <v>96781</v>
      </c>
      <c r="H248" s="17">
        <v>97417</v>
      </c>
      <c r="I248" s="17">
        <v>98049</v>
      </c>
      <c r="J248" s="17">
        <v>98330</v>
      </c>
      <c r="K248" s="17">
        <v>98664</v>
      </c>
      <c r="L248" s="17">
        <v>99025</v>
      </c>
      <c r="M248" s="17">
        <v>98849</v>
      </c>
      <c r="N248" s="17">
        <v>98772</v>
      </c>
      <c r="O248" s="17">
        <v>99322</v>
      </c>
      <c r="P248" s="17">
        <v>99846</v>
      </c>
      <c r="Q248" s="17">
        <v>100339</v>
      </c>
      <c r="R248" s="17">
        <v>101325</v>
      </c>
      <c r="S248" s="17">
        <v>102179</v>
      </c>
      <c r="T248" s="17">
        <v>103193</v>
      </c>
      <c r="U248" s="18">
        <v>39</v>
      </c>
      <c r="V248" s="18">
        <v>60</v>
      </c>
      <c r="W248" s="18">
        <v>44</v>
      </c>
      <c r="X248" s="18">
        <v>52</v>
      </c>
      <c r="Y248" s="18">
        <v>80</v>
      </c>
      <c r="Z248" s="18">
        <v>90</v>
      </c>
      <c r="AA248" s="18">
        <v>163</v>
      </c>
      <c r="AB248" s="18">
        <v>145</v>
      </c>
      <c r="AC248" s="18">
        <v>171</v>
      </c>
      <c r="AD248" s="18">
        <v>162</v>
      </c>
      <c r="AE248" s="18">
        <v>151</v>
      </c>
      <c r="AF248" s="18">
        <v>88</v>
      </c>
      <c r="AG248" s="18">
        <v>80</v>
      </c>
      <c r="AH248" s="18">
        <v>56</v>
      </c>
      <c r="AI248" s="18">
        <v>46</v>
      </c>
      <c r="AJ248" s="18">
        <v>25</v>
      </c>
      <c r="AK248" s="23">
        <v>4.0574704272828477</v>
      </c>
      <c r="AL248" s="23">
        <v>6.224260091081673</v>
      </c>
      <c r="AM248" s="23">
        <v>4.546346906934212</v>
      </c>
      <c r="AN248" s="23">
        <v>5.3378773725325148</v>
      </c>
      <c r="AO248" s="23">
        <v>8.159185713265817</v>
      </c>
      <c r="AP248" s="23">
        <v>9.1528526390725116</v>
      </c>
      <c r="AQ248" s="23">
        <v>16.520716776129085</v>
      </c>
      <c r="AR248" s="23">
        <v>14.64276697803585</v>
      </c>
      <c r="AS248" s="23">
        <v>17.29911278819209</v>
      </c>
      <c r="AT248" s="23">
        <v>16.401409306281131</v>
      </c>
      <c r="AU248" s="23">
        <v>15.203076861118381</v>
      </c>
      <c r="AV248" s="23">
        <v>8.8135729022694953</v>
      </c>
      <c r="AW248" s="23">
        <v>7.972971626187225</v>
      </c>
      <c r="AX248" s="23">
        <v>5.5267702936096725</v>
      </c>
      <c r="AY248" s="23">
        <v>4.5019035222501689</v>
      </c>
      <c r="AZ248" s="23">
        <v>2.4226449468471696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1</v>
      </c>
      <c r="BI248" s="20">
        <v>0</v>
      </c>
      <c r="BJ248" s="20">
        <v>2</v>
      </c>
      <c r="BK248" s="20">
        <v>4</v>
      </c>
      <c r="BL248" s="20">
        <v>4</v>
      </c>
      <c r="BM248" s="20">
        <v>4</v>
      </c>
      <c r="BN248" s="20">
        <v>0</v>
      </c>
      <c r="BO248" s="20">
        <v>0</v>
      </c>
      <c r="BP248" s="20">
        <v>0</v>
      </c>
      <c r="BQ248" s="20">
        <v>2</v>
      </c>
      <c r="BR248" s="20">
        <v>3</v>
      </c>
      <c r="BS248" s="20">
        <v>3</v>
      </c>
      <c r="BT248" s="20">
        <v>2</v>
      </c>
      <c r="BU248" s="20">
        <v>0</v>
      </c>
      <c r="BV248" s="20">
        <v>6722</v>
      </c>
      <c r="BW248" s="20">
        <v>7671</v>
      </c>
      <c r="BX248" s="20">
        <v>7507</v>
      </c>
      <c r="BY248" s="20">
        <v>9080</v>
      </c>
      <c r="BZ248" s="20">
        <v>7739</v>
      </c>
      <c r="CA248" s="20">
        <v>13696</v>
      </c>
      <c r="CB248" s="20">
        <v>7125</v>
      </c>
      <c r="CC248" s="20">
        <v>8044</v>
      </c>
      <c r="CD248" s="20">
        <v>7495</v>
      </c>
      <c r="CE248" s="20">
        <v>8974</v>
      </c>
      <c r="CF248" s="20">
        <v>7577</v>
      </c>
      <c r="CG248" s="20">
        <v>11563</v>
      </c>
      <c r="CH248" s="21">
        <v>0</v>
      </c>
      <c r="CI248" s="21">
        <v>4</v>
      </c>
      <c r="CJ248" s="21">
        <v>7</v>
      </c>
      <c r="CK248" s="21">
        <v>7</v>
      </c>
      <c r="CL248" s="21">
        <v>6</v>
      </c>
      <c r="CM248" s="21">
        <v>0</v>
      </c>
      <c r="CN248" s="21">
        <v>1</v>
      </c>
      <c r="CO248" s="21">
        <v>15</v>
      </c>
      <c r="CP248" s="21">
        <v>10</v>
      </c>
      <c r="CQ248" s="21">
        <v>0</v>
      </c>
      <c r="CR248" s="21">
        <v>13847</v>
      </c>
      <c r="CS248" s="21">
        <v>15715</v>
      </c>
      <c r="CT248" s="21">
        <v>15002</v>
      </c>
      <c r="CU248" s="21">
        <v>18054</v>
      </c>
      <c r="CV248" s="21">
        <v>15316</v>
      </c>
      <c r="CW248" s="21">
        <v>25259</v>
      </c>
      <c r="CX248" s="21">
        <v>52415</v>
      </c>
      <c r="CY248" s="21">
        <v>50778</v>
      </c>
      <c r="CZ248" s="19">
        <v>302</v>
      </c>
      <c r="DA248" t="s">
        <v>8280</v>
      </c>
      <c r="DB248" t="s">
        <v>8481</v>
      </c>
      <c r="DD248">
        <v>2.9540352120997282</v>
      </c>
      <c r="DE248">
        <v>1.9078508060669654</v>
      </c>
      <c r="DF248">
        <v>-1.0461844060327627</v>
      </c>
    </row>
    <row r="249" spans="1:110" x14ac:dyDescent="0.25">
      <c r="A249" t="s">
        <v>917</v>
      </c>
      <c r="B249" t="s">
        <v>3267</v>
      </c>
      <c r="C249" t="s">
        <v>3368</v>
      </c>
      <c r="D249" t="s">
        <v>355</v>
      </c>
      <c r="E249" s="17">
        <v>172871</v>
      </c>
      <c r="F249" s="17">
        <v>177663</v>
      </c>
      <c r="G249" s="17">
        <v>183351</v>
      </c>
      <c r="H249" s="17">
        <v>185001</v>
      </c>
      <c r="I249" s="17">
        <v>184393</v>
      </c>
      <c r="J249" s="17">
        <v>183819</v>
      </c>
      <c r="K249" s="17">
        <v>187514</v>
      </c>
      <c r="L249" s="17">
        <v>193966</v>
      </c>
      <c r="M249" s="17">
        <v>202303</v>
      </c>
      <c r="N249" s="17">
        <v>210859</v>
      </c>
      <c r="O249" s="17">
        <v>222326</v>
      </c>
      <c r="P249" s="17">
        <v>232345</v>
      </c>
      <c r="Q249" s="17">
        <v>234321</v>
      </c>
      <c r="R249" s="17">
        <v>237000</v>
      </c>
      <c r="S249" s="17">
        <v>241785</v>
      </c>
      <c r="T249" s="17">
        <v>248985</v>
      </c>
      <c r="U249" s="18">
        <v>53</v>
      </c>
      <c r="V249" s="18">
        <v>38</v>
      </c>
      <c r="W249" s="18">
        <v>59</v>
      </c>
      <c r="X249" s="18">
        <v>97</v>
      </c>
      <c r="Y249" s="18">
        <v>111</v>
      </c>
      <c r="Z249" s="18">
        <v>148</v>
      </c>
      <c r="AA249" s="18">
        <v>240</v>
      </c>
      <c r="AB249" s="18">
        <v>228</v>
      </c>
      <c r="AC249" s="18">
        <v>198</v>
      </c>
      <c r="AD249" s="18">
        <v>218</v>
      </c>
      <c r="AE249" s="18">
        <v>190</v>
      </c>
      <c r="AF249" s="18">
        <v>138</v>
      </c>
      <c r="AG249" s="18">
        <v>109</v>
      </c>
      <c r="AH249" s="18">
        <v>86</v>
      </c>
      <c r="AI249" s="18">
        <v>102</v>
      </c>
      <c r="AJ249" s="18">
        <v>94</v>
      </c>
      <c r="AK249" s="23">
        <v>3.065869926129889</v>
      </c>
      <c r="AL249" s="23">
        <v>2.1388809149907408</v>
      </c>
      <c r="AM249" s="23">
        <v>3.2178717323603361</v>
      </c>
      <c r="AN249" s="23">
        <v>5.2432149015410729</v>
      </c>
      <c r="AO249" s="23">
        <v>6.0197512920772489</v>
      </c>
      <c r="AP249" s="23">
        <v>8.051398386456242</v>
      </c>
      <c r="AQ249" s="23">
        <v>12.79904433802276</v>
      </c>
      <c r="AR249" s="23">
        <v>11.754637410680221</v>
      </c>
      <c r="AS249" s="23">
        <v>9.7872992491460824</v>
      </c>
      <c r="AT249" s="23">
        <v>10.338662328854827</v>
      </c>
      <c r="AU249" s="23">
        <v>8.5460090137905595</v>
      </c>
      <c r="AV249" s="23">
        <v>5.9394434999677204</v>
      </c>
      <c r="AW249" s="23">
        <v>4.6517384272002937</v>
      </c>
      <c r="AX249" s="23">
        <v>3.628691983122363</v>
      </c>
      <c r="AY249" s="23">
        <v>4.2186239841181212</v>
      </c>
      <c r="AZ249" s="23">
        <v>3.775327830993835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1</v>
      </c>
      <c r="BI249" s="20">
        <v>1</v>
      </c>
      <c r="BJ249" s="20">
        <v>8</v>
      </c>
      <c r="BK249" s="20">
        <v>19</v>
      </c>
      <c r="BL249" s="20">
        <v>25</v>
      </c>
      <c r="BM249" s="20">
        <v>8</v>
      </c>
      <c r="BN249" s="20">
        <v>5</v>
      </c>
      <c r="BO249" s="20">
        <v>0</v>
      </c>
      <c r="BP249" s="20">
        <v>0</v>
      </c>
      <c r="BQ249" s="20">
        <v>5</v>
      </c>
      <c r="BR249" s="20">
        <v>6</v>
      </c>
      <c r="BS249" s="20">
        <v>10</v>
      </c>
      <c r="BT249" s="20">
        <v>4</v>
      </c>
      <c r="BU249" s="20">
        <v>2</v>
      </c>
      <c r="BV249" s="20">
        <v>17561</v>
      </c>
      <c r="BW249" s="20">
        <v>34034</v>
      </c>
      <c r="BX249" s="20">
        <v>22635</v>
      </c>
      <c r="BY249" s="20">
        <v>18414</v>
      </c>
      <c r="BZ249" s="20">
        <v>12231</v>
      </c>
      <c r="CA249" s="20">
        <v>12781</v>
      </c>
      <c r="CB249" s="20">
        <v>18190</v>
      </c>
      <c r="CC249" s="20">
        <v>44718</v>
      </c>
      <c r="CD249" s="20">
        <v>26920</v>
      </c>
      <c r="CE249" s="20">
        <v>19096</v>
      </c>
      <c r="CF249" s="20">
        <v>11770</v>
      </c>
      <c r="CG249" s="20">
        <v>10635</v>
      </c>
      <c r="CH249" s="21">
        <v>1</v>
      </c>
      <c r="CI249" s="21">
        <v>13</v>
      </c>
      <c r="CJ249" s="21">
        <v>25</v>
      </c>
      <c r="CK249" s="21">
        <v>35</v>
      </c>
      <c r="CL249" s="21">
        <v>12</v>
      </c>
      <c r="CM249" s="21">
        <v>7</v>
      </c>
      <c r="CN249" s="21">
        <v>1</v>
      </c>
      <c r="CO249" s="21">
        <v>67</v>
      </c>
      <c r="CP249" s="21">
        <v>27</v>
      </c>
      <c r="CQ249" s="21">
        <v>0</v>
      </c>
      <c r="CR249" s="21">
        <v>35751</v>
      </c>
      <c r="CS249" s="21">
        <v>78752</v>
      </c>
      <c r="CT249" s="21">
        <v>49555</v>
      </c>
      <c r="CU249" s="21">
        <v>37510</v>
      </c>
      <c r="CV249" s="21">
        <v>24001</v>
      </c>
      <c r="CW249" s="21">
        <v>23416</v>
      </c>
      <c r="CX249" s="21">
        <v>117656</v>
      </c>
      <c r="CY249" s="21">
        <v>131329</v>
      </c>
      <c r="CZ249" s="19">
        <v>128</v>
      </c>
      <c r="DA249" t="s">
        <v>8106</v>
      </c>
      <c r="DB249" t="s">
        <v>9</v>
      </c>
      <c r="DD249">
        <v>5.1016911725513792</v>
      </c>
      <c r="DE249">
        <v>2.2948255932549126</v>
      </c>
      <c r="DF249">
        <v>-2.8068655792964665</v>
      </c>
    </row>
    <row r="250" spans="1:110" x14ac:dyDescent="0.25">
      <c r="A250" t="s">
        <v>503</v>
      </c>
      <c r="B250" t="s">
        <v>3338</v>
      </c>
      <c r="C250" t="s">
        <v>491</v>
      </c>
      <c r="D250" t="s">
        <v>491</v>
      </c>
      <c r="E250" s="17">
        <v>102648</v>
      </c>
      <c r="F250" s="17">
        <v>103156</v>
      </c>
      <c r="G250" s="17">
        <v>104379</v>
      </c>
      <c r="H250" s="17">
        <v>105084</v>
      </c>
      <c r="I250" s="17">
        <v>105624</v>
      </c>
      <c r="J250" s="17">
        <v>106160</v>
      </c>
      <c r="K250" s="17">
        <v>107281</v>
      </c>
      <c r="L250" s="17">
        <v>108221</v>
      </c>
      <c r="M250" s="17">
        <v>109459</v>
      </c>
      <c r="N250" s="17">
        <v>110591</v>
      </c>
      <c r="O250" s="17">
        <v>111628</v>
      </c>
      <c r="P250" s="17">
        <v>112550</v>
      </c>
      <c r="Q250" s="17">
        <v>112919</v>
      </c>
      <c r="R250" s="17">
        <v>113338</v>
      </c>
      <c r="S250" s="17">
        <v>113566</v>
      </c>
      <c r="T250" s="17">
        <v>114202</v>
      </c>
      <c r="U250" s="18">
        <v>49</v>
      </c>
      <c r="V250" s="18">
        <v>39</v>
      </c>
      <c r="W250" s="18">
        <v>48</v>
      </c>
      <c r="X250" s="18">
        <v>41</v>
      </c>
      <c r="Y250" s="18">
        <v>78</v>
      </c>
      <c r="Z250" s="18">
        <v>93</v>
      </c>
      <c r="AA250" s="18">
        <v>121</v>
      </c>
      <c r="AB250" s="18">
        <v>163</v>
      </c>
      <c r="AC250" s="18">
        <v>158</v>
      </c>
      <c r="AD250" s="18">
        <v>202</v>
      </c>
      <c r="AE250" s="18">
        <v>168</v>
      </c>
      <c r="AF250" s="18">
        <v>127</v>
      </c>
      <c r="AG250" s="18">
        <v>108</v>
      </c>
      <c r="AH250" s="18">
        <v>68</v>
      </c>
      <c r="AI250" s="18">
        <v>73</v>
      </c>
      <c r="AJ250" s="18">
        <v>47</v>
      </c>
      <c r="AK250" s="23">
        <v>4.7735951991271142</v>
      </c>
      <c r="AL250" s="23">
        <v>3.7806816859901509</v>
      </c>
      <c r="AM250" s="23">
        <v>4.59862616043457</v>
      </c>
      <c r="AN250" s="23">
        <v>3.9016405922880741</v>
      </c>
      <c r="AO250" s="23">
        <v>7.3846852987957279</v>
      </c>
      <c r="AP250" s="23">
        <v>8.7603617181612652</v>
      </c>
      <c r="AQ250" s="23">
        <v>11.278791211864171</v>
      </c>
      <c r="AR250" s="23">
        <v>15.061771744855434</v>
      </c>
      <c r="AS250" s="23">
        <v>14.434628491033171</v>
      </c>
      <c r="AT250" s="23">
        <v>18.265500809288277</v>
      </c>
      <c r="AU250" s="23">
        <v>15.049987458343784</v>
      </c>
      <c r="AV250" s="23">
        <v>11.283873833851622</v>
      </c>
      <c r="AW250" s="23">
        <v>9.5643780054729497</v>
      </c>
      <c r="AX250" s="23">
        <v>5.9997529513490617</v>
      </c>
      <c r="AY250" s="23">
        <v>6.4279802053431494</v>
      </c>
      <c r="AZ250" s="23">
        <v>4.1155146144550887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0</v>
      </c>
      <c r="BJ250" s="20">
        <v>6</v>
      </c>
      <c r="BK250" s="20">
        <v>8</v>
      </c>
      <c r="BL250" s="20">
        <v>10</v>
      </c>
      <c r="BM250" s="20">
        <v>3</v>
      </c>
      <c r="BN250" s="20">
        <v>1</v>
      </c>
      <c r="BO250" s="20">
        <v>0</v>
      </c>
      <c r="BP250" s="20">
        <v>0</v>
      </c>
      <c r="BQ250" s="20">
        <v>5</v>
      </c>
      <c r="BR250" s="20">
        <v>6</v>
      </c>
      <c r="BS250" s="20">
        <v>5</v>
      </c>
      <c r="BT250" s="20">
        <v>3</v>
      </c>
      <c r="BU250" s="20">
        <v>0</v>
      </c>
      <c r="BV250" s="20">
        <v>6552</v>
      </c>
      <c r="BW250" s="20">
        <v>10110</v>
      </c>
      <c r="BX250" s="20">
        <v>9088</v>
      </c>
      <c r="BY250" s="20">
        <v>10750</v>
      </c>
      <c r="BZ250" s="20">
        <v>8219</v>
      </c>
      <c r="CA250" s="20">
        <v>14173</v>
      </c>
      <c r="CB250" s="20">
        <v>6720</v>
      </c>
      <c r="CC250" s="20">
        <v>9479</v>
      </c>
      <c r="CD250" s="20">
        <v>9059</v>
      </c>
      <c r="CE250" s="20">
        <v>10290</v>
      </c>
      <c r="CF250" s="20">
        <v>8127</v>
      </c>
      <c r="CG250" s="20">
        <v>11635</v>
      </c>
      <c r="CH250" s="21">
        <v>0</v>
      </c>
      <c r="CI250" s="21">
        <v>11</v>
      </c>
      <c r="CJ250" s="21">
        <v>14</v>
      </c>
      <c r="CK250" s="21">
        <v>15</v>
      </c>
      <c r="CL250" s="21">
        <v>6</v>
      </c>
      <c r="CM250" s="21">
        <v>1</v>
      </c>
      <c r="CN250" s="21">
        <v>0</v>
      </c>
      <c r="CO250" s="21">
        <v>28</v>
      </c>
      <c r="CP250" s="21">
        <v>19</v>
      </c>
      <c r="CQ250" s="21">
        <v>0</v>
      </c>
      <c r="CR250" s="21">
        <v>13272</v>
      </c>
      <c r="CS250" s="21">
        <v>19589</v>
      </c>
      <c r="CT250" s="21">
        <v>18147</v>
      </c>
      <c r="CU250" s="21">
        <v>21040</v>
      </c>
      <c r="CV250" s="21">
        <v>16346</v>
      </c>
      <c r="CW250" s="21">
        <v>25808</v>
      </c>
      <c r="CX250" s="21">
        <v>58892</v>
      </c>
      <c r="CY250" s="21">
        <v>55310</v>
      </c>
      <c r="CZ250" s="19">
        <v>95</v>
      </c>
      <c r="DA250" t="s">
        <v>8073</v>
      </c>
      <c r="DB250" t="s">
        <v>9</v>
      </c>
      <c r="DD250">
        <v>5.062375700596637</v>
      </c>
      <c r="DE250">
        <v>3.226244651225973</v>
      </c>
      <c r="DF250">
        <v>-1.836131049370664</v>
      </c>
    </row>
    <row r="251" spans="1:110" x14ac:dyDescent="0.25">
      <c r="A251" t="s">
        <v>997</v>
      </c>
      <c r="B251" t="s">
        <v>3010</v>
      </c>
      <c r="C251" t="s">
        <v>886</v>
      </c>
      <c r="D251" t="s">
        <v>168</v>
      </c>
      <c r="E251" s="17">
        <v>68683</v>
      </c>
      <c r="F251" s="17">
        <v>69082</v>
      </c>
      <c r="G251" s="17">
        <v>69621</v>
      </c>
      <c r="H251" s="17">
        <v>70399</v>
      </c>
      <c r="I251" s="17">
        <v>71168</v>
      </c>
      <c r="J251" s="17">
        <v>71862</v>
      </c>
      <c r="K251" s="17">
        <v>72567</v>
      </c>
      <c r="L251" s="17">
        <v>73347</v>
      </c>
      <c r="M251" s="17">
        <v>73973</v>
      </c>
      <c r="N251" s="17">
        <v>74373</v>
      </c>
      <c r="O251" s="17">
        <v>74758</v>
      </c>
      <c r="P251" s="17">
        <v>75415</v>
      </c>
      <c r="Q251" s="17">
        <v>75463</v>
      </c>
      <c r="R251" s="17">
        <v>75409</v>
      </c>
      <c r="S251" s="17">
        <v>75723</v>
      </c>
      <c r="T251" s="17">
        <v>76026</v>
      </c>
      <c r="U251" s="18">
        <v>43</v>
      </c>
      <c r="V251" s="18">
        <v>49</v>
      </c>
      <c r="W251" s="18">
        <v>61</v>
      </c>
      <c r="X251" s="18">
        <v>84</v>
      </c>
      <c r="Y251" s="18">
        <v>135</v>
      </c>
      <c r="Z251" s="18">
        <v>172</v>
      </c>
      <c r="AA251" s="18">
        <v>160</v>
      </c>
      <c r="AB251" s="18">
        <v>160</v>
      </c>
      <c r="AC251" s="18">
        <v>156</v>
      </c>
      <c r="AD251" s="18">
        <v>190</v>
      </c>
      <c r="AE251" s="18">
        <v>107</v>
      </c>
      <c r="AF251" s="18">
        <v>94</v>
      </c>
      <c r="AG251" s="18">
        <v>60</v>
      </c>
      <c r="AH251" s="18">
        <v>68</v>
      </c>
      <c r="AI251" s="18">
        <v>51</v>
      </c>
      <c r="AJ251" s="18">
        <v>40</v>
      </c>
      <c r="AK251" s="23">
        <v>6.2606467393678198</v>
      </c>
      <c r="AL251" s="23">
        <v>7.0930198894067917</v>
      </c>
      <c r="AM251" s="23">
        <v>8.7617241924132081</v>
      </c>
      <c r="AN251" s="23">
        <v>11.931987670279407</v>
      </c>
      <c r="AO251" s="23">
        <v>18.969199640287769</v>
      </c>
      <c r="AP251" s="23">
        <v>23.934763852940357</v>
      </c>
      <c r="AQ251" s="23">
        <v>22.048589579285352</v>
      </c>
      <c r="AR251" s="23">
        <v>21.814116460114253</v>
      </c>
      <c r="AS251" s="23">
        <v>21.088775634353073</v>
      </c>
      <c r="AT251" s="23">
        <v>25.546905463004048</v>
      </c>
      <c r="AU251" s="23">
        <v>14.312849460927257</v>
      </c>
      <c r="AV251" s="23">
        <v>12.464363853344825</v>
      </c>
      <c r="AW251" s="23">
        <v>7.9509163431085437</v>
      </c>
      <c r="AX251" s="23">
        <v>9.0174912808815915</v>
      </c>
      <c r="AY251" s="23">
        <v>6.7350738877223559</v>
      </c>
      <c r="AZ251" s="23">
        <v>5.2613579564885695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0</v>
      </c>
      <c r="BJ251" s="20">
        <v>4</v>
      </c>
      <c r="BK251" s="20">
        <v>4</v>
      </c>
      <c r="BL251" s="20">
        <v>7</v>
      </c>
      <c r="BM251" s="20">
        <v>4</v>
      </c>
      <c r="BN251" s="20">
        <v>2</v>
      </c>
      <c r="BO251" s="20">
        <v>0</v>
      </c>
      <c r="BP251" s="20">
        <v>0</v>
      </c>
      <c r="BQ251" s="20">
        <v>8</v>
      </c>
      <c r="BR251" s="20">
        <v>2</v>
      </c>
      <c r="BS251" s="20">
        <v>5</v>
      </c>
      <c r="BT251" s="20">
        <v>2</v>
      </c>
      <c r="BU251" s="20">
        <v>2</v>
      </c>
      <c r="BV251" s="20">
        <v>3043</v>
      </c>
      <c r="BW251" s="20">
        <v>4740</v>
      </c>
      <c r="BX251" s="20">
        <v>5283</v>
      </c>
      <c r="BY251" s="20">
        <v>7060</v>
      </c>
      <c r="BZ251" s="20">
        <v>6518</v>
      </c>
      <c r="CA251" s="20">
        <v>12568</v>
      </c>
      <c r="CB251" s="20">
        <v>3562</v>
      </c>
      <c r="CC251" s="20">
        <v>4832</v>
      </c>
      <c r="CD251" s="20">
        <v>5099</v>
      </c>
      <c r="CE251" s="20">
        <v>6690</v>
      </c>
      <c r="CF251" s="20">
        <v>6054</v>
      </c>
      <c r="CG251" s="20">
        <v>10577</v>
      </c>
      <c r="CH251" s="21">
        <v>0</v>
      </c>
      <c r="CI251" s="21">
        <v>12</v>
      </c>
      <c r="CJ251" s="21">
        <v>6</v>
      </c>
      <c r="CK251" s="21">
        <v>12</v>
      </c>
      <c r="CL251" s="21">
        <v>6</v>
      </c>
      <c r="CM251" s="21">
        <v>4</v>
      </c>
      <c r="CN251" s="21">
        <v>0</v>
      </c>
      <c r="CO251" s="21">
        <v>21</v>
      </c>
      <c r="CP251" s="21">
        <v>19</v>
      </c>
      <c r="CQ251" s="21">
        <v>0</v>
      </c>
      <c r="CR251" s="21">
        <v>6605</v>
      </c>
      <c r="CS251" s="21">
        <v>9572</v>
      </c>
      <c r="CT251" s="21">
        <v>10382</v>
      </c>
      <c r="CU251" s="21">
        <v>13750</v>
      </c>
      <c r="CV251" s="21">
        <v>12572</v>
      </c>
      <c r="CW251" s="21">
        <v>23145</v>
      </c>
      <c r="CX251" s="21">
        <v>39212</v>
      </c>
      <c r="CY251" s="21">
        <v>36814</v>
      </c>
      <c r="CZ251" s="19">
        <v>25</v>
      </c>
      <c r="DA251" t="s">
        <v>1346</v>
      </c>
      <c r="DB251" t="s">
        <v>8480</v>
      </c>
      <c r="DD251">
        <v>5.7043516053675232</v>
      </c>
      <c r="DE251">
        <v>4.8454554728144448</v>
      </c>
      <c r="DF251">
        <v>-0.8588961325530784</v>
      </c>
    </row>
    <row r="252" spans="1:110" x14ac:dyDescent="0.25">
      <c r="A252" t="s">
        <v>194</v>
      </c>
      <c r="B252" t="s">
        <v>3018</v>
      </c>
      <c r="C252" t="s">
        <v>184</v>
      </c>
      <c r="D252" t="s">
        <v>168</v>
      </c>
      <c r="E252" s="17">
        <v>47708</v>
      </c>
      <c r="F252" s="17">
        <v>48057</v>
      </c>
      <c r="G252" s="17">
        <v>48975</v>
      </c>
      <c r="H252" s="17">
        <v>49673</v>
      </c>
      <c r="I252" s="17">
        <v>50378</v>
      </c>
      <c r="J252" s="17">
        <v>51304</v>
      </c>
      <c r="K252" s="17">
        <v>52370</v>
      </c>
      <c r="L252" s="17">
        <v>53517</v>
      </c>
      <c r="M252" s="17">
        <v>53773</v>
      </c>
      <c r="N252" s="17">
        <v>53622</v>
      </c>
      <c r="O252" s="17">
        <v>53746</v>
      </c>
      <c r="P252" s="17">
        <v>54670</v>
      </c>
      <c r="Q252" s="17">
        <v>55085</v>
      </c>
      <c r="R252" s="17">
        <v>55627</v>
      </c>
      <c r="S252" s="17">
        <v>55912</v>
      </c>
      <c r="T252" s="17">
        <v>56610</v>
      </c>
      <c r="U252" s="18">
        <v>20</v>
      </c>
      <c r="V252" s="18">
        <v>24</v>
      </c>
      <c r="W252" s="18">
        <v>30</v>
      </c>
      <c r="X252" s="18">
        <v>28</v>
      </c>
      <c r="Y252" s="18">
        <v>61</v>
      </c>
      <c r="Z252" s="18">
        <v>71</v>
      </c>
      <c r="AA252" s="18">
        <v>88</v>
      </c>
      <c r="AB252" s="18">
        <v>88</v>
      </c>
      <c r="AC252" s="18">
        <v>69</v>
      </c>
      <c r="AD252" s="18">
        <v>81</v>
      </c>
      <c r="AE252" s="18">
        <v>74</v>
      </c>
      <c r="AF252" s="18">
        <v>63</v>
      </c>
      <c r="AG252" s="18">
        <v>48</v>
      </c>
      <c r="AH252" s="18">
        <v>30</v>
      </c>
      <c r="AI252" s="18">
        <v>22</v>
      </c>
      <c r="AJ252" s="18">
        <v>12</v>
      </c>
      <c r="AK252" s="23">
        <v>4.1921690282552193</v>
      </c>
      <c r="AL252" s="23">
        <v>4.9940695424183774</v>
      </c>
      <c r="AM252" s="23">
        <v>6.1255742725880546</v>
      </c>
      <c r="AN252" s="23">
        <v>5.6368650977392143</v>
      </c>
      <c r="AO252" s="23">
        <v>12.108460042081861</v>
      </c>
      <c r="AP252" s="23">
        <v>13.839076875097458</v>
      </c>
      <c r="AQ252" s="23">
        <v>16.803513461905673</v>
      </c>
      <c r="AR252" s="23">
        <v>16.443373133770578</v>
      </c>
      <c r="AS252" s="23">
        <v>12.831718520447065</v>
      </c>
      <c r="AT252" s="23">
        <v>15.105740181268882</v>
      </c>
      <c r="AU252" s="23">
        <v>13.768466490529528</v>
      </c>
      <c r="AV252" s="23">
        <v>11.523687580025609</v>
      </c>
      <c r="AW252" s="23">
        <v>8.7138059362802931</v>
      </c>
      <c r="AX252" s="23">
        <v>5.3930645190285293</v>
      </c>
      <c r="AY252" s="23">
        <v>3.9347546143940475</v>
      </c>
      <c r="AZ252" s="23">
        <v>2.1197668256491786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0</v>
      </c>
      <c r="BJ252" s="20">
        <v>1</v>
      </c>
      <c r="BK252" s="20">
        <v>2</v>
      </c>
      <c r="BL252" s="20">
        <v>1</v>
      </c>
      <c r="BM252" s="20">
        <v>3</v>
      </c>
      <c r="BN252" s="20">
        <v>2</v>
      </c>
      <c r="BO252" s="20">
        <v>0</v>
      </c>
      <c r="BP252" s="20">
        <v>0</v>
      </c>
      <c r="BQ252" s="20">
        <v>0</v>
      </c>
      <c r="BR252" s="20">
        <v>1</v>
      </c>
      <c r="BS252" s="20">
        <v>1</v>
      </c>
      <c r="BT252" s="20">
        <v>1</v>
      </c>
      <c r="BU252" s="20">
        <v>0</v>
      </c>
      <c r="BV252" s="20">
        <v>2062</v>
      </c>
      <c r="BW252" s="20">
        <v>3427</v>
      </c>
      <c r="BX252" s="20">
        <v>3922</v>
      </c>
      <c r="BY252" s="20">
        <v>5031</v>
      </c>
      <c r="BZ252" s="20">
        <v>4825</v>
      </c>
      <c r="CA252" s="20">
        <v>9394</v>
      </c>
      <c r="CB252" s="20">
        <v>2774</v>
      </c>
      <c r="CC252" s="20">
        <v>3708</v>
      </c>
      <c r="CD252" s="20">
        <v>3939</v>
      </c>
      <c r="CE252" s="20">
        <v>5006</v>
      </c>
      <c r="CF252" s="20">
        <v>4601</v>
      </c>
      <c r="CG252" s="20">
        <v>7921</v>
      </c>
      <c r="CH252" s="21">
        <v>0</v>
      </c>
      <c r="CI252" s="21">
        <v>1</v>
      </c>
      <c r="CJ252" s="21">
        <v>3</v>
      </c>
      <c r="CK252" s="21">
        <v>2</v>
      </c>
      <c r="CL252" s="21">
        <v>4</v>
      </c>
      <c r="CM252" s="21">
        <v>2</v>
      </c>
      <c r="CN252" s="21">
        <v>0</v>
      </c>
      <c r="CO252" s="21">
        <v>9</v>
      </c>
      <c r="CP252" s="21">
        <v>3</v>
      </c>
      <c r="CQ252" s="21">
        <v>0</v>
      </c>
      <c r="CR252" s="21">
        <v>4836</v>
      </c>
      <c r="CS252" s="21">
        <v>7135</v>
      </c>
      <c r="CT252" s="21">
        <v>7861</v>
      </c>
      <c r="CU252" s="21">
        <v>10037</v>
      </c>
      <c r="CV252" s="21">
        <v>9426</v>
      </c>
      <c r="CW252" s="21">
        <v>17315</v>
      </c>
      <c r="CX252" s="21">
        <v>28661</v>
      </c>
      <c r="CY252" s="21">
        <v>27949</v>
      </c>
      <c r="CZ252" s="19">
        <v>328</v>
      </c>
      <c r="DA252" t="s">
        <v>8306</v>
      </c>
      <c r="DB252" t="s">
        <v>8481</v>
      </c>
      <c r="DD252">
        <v>3.2201509893019424</v>
      </c>
      <c r="DE252">
        <v>1.0467185373852972</v>
      </c>
      <c r="DF252">
        <v>-2.1734324519166455</v>
      </c>
    </row>
    <row r="253" spans="1:110" x14ac:dyDescent="0.25">
      <c r="A253" t="s">
        <v>772</v>
      </c>
      <c r="B253" t="s">
        <v>3004</v>
      </c>
      <c r="C253" t="s">
        <v>754</v>
      </c>
      <c r="D253" t="s">
        <v>150</v>
      </c>
      <c r="E253" s="17">
        <v>76498</v>
      </c>
      <c r="F253" s="17">
        <v>76641</v>
      </c>
      <c r="G253" s="17">
        <v>76823</v>
      </c>
      <c r="H253" s="17">
        <v>77161</v>
      </c>
      <c r="I253" s="17">
        <v>77651</v>
      </c>
      <c r="J253" s="17">
        <v>77869</v>
      </c>
      <c r="K253" s="17">
        <v>78176</v>
      </c>
      <c r="L253" s="17">
        <v>78592</v>
      </c>
      <c r="M253" s="17">
        <v>78907</v>
      </c>
      <c r="N253" s="17">
        <v>79329</v>
      </c>
      <c r="O253" s="17">
        <v>79924</v>
      </c>
      <c r="P253" s="17">
        <v>80329</v>
      </c>
      <c r="Q253" s="17">
        <v>80620</v>
      </c>
      <c r="R253" s="17">
        <v>80782</v>
      </c>
      <c r="S253" s="17">
        <v>81084</v>
      </c>
      <c r="T253" s="17">
        <v>81371</v>
      </c>
      <c r="U253" s="18">
        <v>47</v>
      </c>
      <c r="V253" s="18">
        <v>44</v>
      </c>
      <c r="W253" s="18">
        <v>43</v>
      </c>
      <c r="X253" s="18">
        <v>56</v>
      </c>
      <c r="Y253" s="18">
        <v>48</v>
      </c>
      <c r="Z253" s="18">
        <v>56</v>
      </c>
      <c r="AA253" s="18">
        <v>101</v>
      </c>
      <c r="AB253" s="18">
        <v>93</v>
      </c>
      <c r="AC253" s="18">
        <v>131</v>
      </c>
      <c r="AD253" s="18">
        <v>138</v>
      </c>
      <c r="AE253" s="18">
        <v>135</v>
      </c>
      <c r="AF253" s="18">
        <v>81</v>
      </c>
      <c r="AG253" s="18">
        <v>70</v>
      </c>
      <c r="AH253" s="18">
        <v>47</v>
      </c>
      <c r="AI253" s="18">
        <v>31</v>
      </c>
      <c r="AJ253" s="18">
        <v>26</v>
      </c>
      <c r="AK253" s="23">
        <v>6.1439514758555784</v>
      </c>
      <c r="AL253" s="23">
        <v>5.7410524392948945</v>
      </c>
      <c r="AM253" s="23">
        <v>5.5972820639652188</v>
      </c>
      <c r="AN253" s="23">
        <v>7.2575523904563184</v>
      </c>
      <c r="AO253" s="23">
        <v>6.1815044236391028</v>
      </c>
      <c r="AP253" s="23">
        <v>7.1915653212446546</v>
      </c>
      <c r="AQ253" s="23">
        <v>12.91956610724519</v>
      </c>
      <c r="AR253" s="23">
        <v>11.833265472312705</v>
      </c>
      <c r="AS253" s="23">
        <v>16.601822398519779</v>
      </c>
      <c r="AT253" s="23">
        <v>17.395908179858566</v>
      </c>
      <c r="AU253" s="23">
        <v>16.891046494169462</v>
      </c>
      <c r="AV253" s="23">
        <v>10.083531476801651</v>
      </c>
      <c r="AW253" s="23">
        <v>8.6827090052096256</v>
      </c>
      <c r="AX253" s="23">
        <v>5.8181278007476909</v>
      </c>
      <c r="AY253" s="23">
        <v>3.8231956982881949</v>
      </c>
      <c r="AZ253" s="23">
        <v>3.1952415479716358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0</v>
      </c>
      <c r="BJ253" s="20">
        <v>5</v>
      </c>
      <c r="BK253" s="20">
        <v>4</v>
      </c>
      <c r="BL253" s="20">
        <v>5</v>
      </c>
      <c r="BM253" s="20">
        <v>2</v>
      </c>
      <c r="BN253" s="20">
        <v>1</v>
      </c>
      <c r="BO253" s="20">
        <v>0</v>
      </c>
      <c r="BP253" s="20">
        <v>0</v>
      </c>
      <c r="BQ253" s="20">
        <v>4</v>
      </c>
      <c r="BR253" s="20">
        <v>1</v>
      </c>
      <c r="BS253" s="20">
        <v>3</v>
      </c>
      <c r="BT253" s="20">
        <v>0</v>
      </c>
      <c r="BU253" s="20">
        <v>1</v>
      </c>
      <c r="BV253" s="20">
        <v>3520</v>
      </c>
      <c r="BW253" s="20">
        <v>5066</v>
      </c>
      <c r="BX253" s="20">
        <v>5946</v>
      </c>
      <c r="BY253" s="20">
        <v>7686</v>
      </c>
      <c r="BZ253" s="20">
        <v>6979</v>
      </c>
      <c r="CA253" s="20">
        <v>12669</v>
      </c>
      <c r="CB253" s="20">
        <v>3779</v>
      </c>
      <c r="CC253" s="20">
        <v>5002</v>
      </c>
      <c r="CD253" s="20">
        <v>5481</v>
      </c>
      <c r="CE253" s="20">
        <v>7433</v>
      </c>
      <c r="CF253" s="20">
        <v>6819</v>
      </c>
      <c r="CG253" s="20">
        <v>10991</v>
      </c>
      <c r="CH253" s="21">
        <v>0</v>
      </c>
      <c r="CI253" s="21">
        <v>9</v>
      </c>
      <c r="CJ253" s="21">
        <v>5</v>
      </c>
      <c r="CK253" s="21">
        <v>8</v>
      </c>
      <c r="CL253" s="21">
        <v>2</v>
      </c>
      <c r="CM253" s="21">
        <v>2</v>
      </c>
      <c r="CN253" s="21">
        <v>0</v>
      </c>
      <c r="CO253" s="21">
        <v>17</v>
      </c>
      <c r="CP253" s="21">
        <v>9</v>
      </c>
      <c r="CQ253" s="21">
        <v>0</v>
      </c>
      <c r="CR253" s="21">
        <v>7299</v>
      </c>
      <c r="CS253" s="21">
        <v>10068</v>
      </c>
      <c r="CT253" s="21">
        <v>11427</v>
      </c>
      <c r="CU253" s="21">
        <v>15119</v>
      </c>
      <c r="CV253" s="21">
        <v>13798</v>
      </c>
      <c r="CW253" s="21">
        <v>23660</v>
      </c>
      <c r="CX253" s="21">
        <v>41866</v>
      </c>
      <c r="CY253" s="21">
        <v>39505</v>
      </c>
      <c r="CZ253" s="19">
        <v>202</v>
      </c>
      <c r="DA253" t="s">
        <v>8180</v>
      </c>
      <c r="DB253" t="s">
        <v>9</v>
      </c>
      <c r="DD253">
        <v>4.3032527528160998</v>
      </c>
      <c r="DE253">
        <v>2.1497157598050922</v>
      </c>
      <c r="DF253">
        <v>-2.1535369930110075</v>
      </c>
    </row>
    <row r="254" spans="1:110" x14ac:dyDescent="0.25">
      <c r="A254" t="s">
        <v>856</v>
      </c>
      <c r="B254" t="s">
        <v>2934</v>
      </c>
      <c r="C254" t="s">
        <v>58</v>
      </c>
      <c r="D254" t="s">
        <v>211</v>
      </c>
      <c r="E254" s="17">
        <v>118452</v>
      </c>
      <c r="F254" s="17">
        <v>118736</v>
      </c>
      <c r="G254" s="17">
        <v>119303</v>
      </c>
      <c r="H254" s="17">
        <v>120050</v>
      </c>
      <c r="I254" s="17">
        <v>120806</v>
      </c>
      <c r="J254" s="17">
        <v>121578</v>
      </c>
      <c r="K254" s="17">
        <v>122236</v>
      </c>
      <c r="L254" s="17">
        <v>122706</v>
      </c>
      <c r="M254" s="17">
        <v>123319</v>
      </c>
      <c r="N254" s="17">
        <v>123993</v>
      </c>
      <c r="O254" s="17">
        <v>124618</v>
      </c>
      <c r="P254" s="17">
        <v>125389</v>
      </c>
      <c r="Q254" s="17">
        <v>125354</v>
      </c>
      <c r="R254" s="17">
        <v>125404</v>
      </c>
      <c r="S254" s="17">
        <v>125495</v>
      </c>
      <c r="T254" s="17">
        <v>125366</v>
      </c>
      <c r="U254" s="18">
        <v>118</v>
      </c>
      <c r="V254" s="18">
        <v>157</v>
      </c>
      <c r="W254" s="18">
        <v>139</v>
      </c>
      <c r="X254" s="18">
        <v>166</v>
      </c>
      <c r="Y254" s="18">
        <v>179</v>
      </c>
      <c r="Z254" s="18">
        <v>206</v>
      </c>
      <c r="AA254" s="18">
        <v>231</v>
      </c>
      <c r="AB254" s="18">
        <v>251</v>
      </c>
      <c r="AC254" s="18">
        <v>292</v>
      </c>
      <c r="AD254" s="18">
        <v>320</v>
      </c>
      <c r="AE254" s="18">
        <v>229</v>
      </c>
      <c r="AF254" s="18">
        <v>168</v>
      </c>
      <c r="AG254" s="18">
        <v>150</v>
      </c>
      <c r="AH254" s="18">
        <v>92</v>
      </c>
      <c r="AI254" s="18">
        <v>64</v>
      </c>
      <c r="AJ254" s="18">
        <v>52</v>
      </c>
      <c r="AK254" s="23">
        <v>9.9618410833080073</v>
      </c>
      <c r="AL254" s="23">
        <v>13.222611507883034</v>
      </c>
      <c r="AM254" s="23">
        <v>11.651006261368114</v>
      </c>
      <c r="AN254" s="23">
        <v>13.827571845064556</v>
      </c>
      <c r="AO254" s="23">
        <v>14.817144843799149</v>
      </c>
      <c r="AP254" s="23">
        <v>16.943854973761699</v>
      </c>
      <c r="AQ254" s="23">
        <v>18.897869694688964</v>
      </c>
      <c r="AR254" s="23">
        <v>20.455397454077225</v>
      </c>
      <c r="AS254" s="23">
        <v>23.678427492924854</v>
      </c>
      <c r="AT254" s="23">
        <v>25.807908510964328</v>
      </c>
      <c r="AU254" s="23">
        <v>18.376157537434398</v>
      </c>
      <c r="AV254" s="23">
        <v>13.398304476469228</v>
      </c>
      <c r="AW254" s="23">
        <v>11.966111970898416</v>
      </c>
      <c r="AX254" s="23">
        <v>7.3362891135848942</v>
      </c>
      <c r="AY254" s="23">
        <v>5.099804773098529</v>
      </c>
      <c r="AZ254" s="23">
        <v>4.1478550803248089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1</v>
      </c>
      <c r="BJ254" s="20">
        <v>5</v>
      </c>
      <c r="BK254" s="20">
        <v>10</v>
      </c>
      <c r="BL254" s="20">
        <v>10</v>
      </c>
      <c r="BM254" s="20">
        <v>5</v>
      </c>
      <c r="BN254" s="20">
        <v>1</v>
      </c>
      <c r="BO254" s="20">
        <v>0</v>
      </c>
      <c r="BP254" s="20">
        <v>0</v>
      </c>
      <c r="BQ254" s="20">
        <v>7</v>
      </c>
      <c r="BR254" s="20">
        <v>3</v>
      </c>
      <c r="BS254" s="20">
        <v>7</v>
      </c>
      <c r="BT254" s="20">
        <v>2</v>
      </c>
      <c r="BU254" s="20">
        <v>1</v>
      </c>
      <c r="BV254" s="20">
        <v>6384</v>
      </c>
      <c r="BW254" s="20">
        <v>10343</v>
      </c>
      <c r="BX254" s="20">
        <v>9204</v>
      </c>
      <c r="BY254" s="20">
        <v>11731</v>
      </c>
      <c r="BZ254" s="20">
        <v>9745</v>
      </c>
      <c r="CA254" s="20">
        <v>17043</v>
      </c>
      <c r="CB254" s="20">
        <v>6657</v>
      </c>
      <c r="CC254" s="20">
        <v>9985</v>
      </c>
      <c r="CD254" s="20">
        <v>9238</v>
      </c>
      <c r="CE254" s="20">
        <v>11322</v>
      </c>
      <c r="CF254" s="20">
        <v>9608</v>
      </c>
      <c r="CG254" s="20">
        <v>14106</v>
      </c>
      <c r="CH254" s="21">
        <v>1</v>
      </c>
      <c r="CI254" s="21">
        <v>12</v>
      </c>
      <c r="CJ254" s="21">
        <v>13</v>
      </c>
      <c r="CK254" s="21">
        <v>17</v>
      </c>
      <c r="CL254" s="21">
        <v>7</v>
      </c>
      <c r="CM254" s="21">
        <v>2</v>
      </c>
      <c r="CN254" s="21">
        <v>0</v>
      </c>
      <c r="CO254" s="21">
        <v>32</v>
      </c>
      <c r="CP254" s="21">
        <v>20</v>
      </c>
      <c r="CQ254" s="21">
        <v>0</v>
      </c>
      <c r="CR254" s="21">
        <v>13041</v>
      </c>
      <c r="CS254" s="21">
        <v>20328</v>
      </c>
      <c r="CT254" s="21">
        <v>18442</v>
      </c>
      <c r="CU254" s="21">
        <v>23053</v>
      </c>
      <c r="CV254" s="21">
        <v>19353</v>
      </c>
      <c r="CW254" s="21">
        <v>31149</v>
      </c>
      <c r="CX254" s="21">
        <v>64450</v>
      </c>
      <c r="CY254" s="21">
        <v>60916</v>
      </c>
      <c r="CZ254" s="19">
        <v>93</v>
      </c>
      <c r="DA254" t="s">
        <v>8071</v>
      </c>
      <c r="DB254" t="s">
        <v>9</v>
      </c>
      <c r="DD254">
        <v>5.2531354652308098</v>
      </c>
      <c r="DE254">
        <v>3.1031807602792862</v>
      </c>
      <c r="DF254">
        <v>-2.1499547049515235</v>
      </c>
    </row>
    <row r="255" spans="1:110" x14ac:dyDescent="0.25">
      <c r="A255" t="s">
        <v>61</v>
      </c>
      <c r="B255" t="s">
        <v>3064</v>
      </c>
      <c r="C255" t="s">
        <v>48</v>
      </c>
      <c r="D255" t="s">
        <v>51</v>
      </c>
      <c r="E255" s="17">
        <v>89185</v>
      </c>
      <c r="F255" s="17">
        <v>90084</v>
      </c>
      <c r="G255" s="17">
        <v>90976</v>
      </c>
      <c r="H255" s="17">
        <v>91987</v>
      </c>
      <c r="I255" s="17">
        <v>92723</v>
      </c>
      <c r="J255" s="17">
        <v>93392</v>
      </c>
      <c r="K255" s="17">
        <v>94389</v>
      </c>
      <c r="L255" s="17">
        <v>95403</v>
      </c>
      <c r="M255" s="17">
        <v>96644</v>
      </c>
      <c r="N255" s="17">
        <v>97552</v>
      </c>
      <c r="O255" s="17">
        <v>98467</v>
      </c>
      <c r="P255" s="17">
        <v>99535</v>
      </c>
      <c r="Q255" s="17">
        <v>100196</v>
      </c>
      <c r="R255" s="17">
        <v>100951</v>
      </c>
      <c r="S255" s="17">
        <v>102298</v>
      </c>
      <c r="T255" s="17">
        <v>102890</v>
      </c>
      <c r="U255" s="18">
        <v>47</v>
      </c>
      <c r="V255" s="18">
        <v>40</v>
      </c>
      <c r="W255" s="18">
        <v>44</v>
      </c>
      <c r="X255" s="18">
        <v>53</v>
      </c>
      <c r="Y255" s="18">
        <v>66</v>
      </c>
      <c r="Z255" s="18">
        <v>108</v>
      </c>
      <c r="AA255" s="18">
        <v>127</v>
      </c>
      <c r="AB255" s="18">
        <v>151</v>
      </c>
      <c r="AC255" s="18">
        <v>127</v>
      </c>
      <c r="AD255" s="18">
        <v>132</v>
      </c>
      <c r="AE255" s="18">
        <v>127</v>
      </c>
      <c r="AF255" s="18">
        <v>76</v>
      </c>
      <c r="AG255" s="18">
        <v>45</v>
      </c>
      <c r="AH255" s="18">
        <v>53</v>
      </c>
      <c r="AI255" s="18">
        <v>39</v>
      </c>
      <c r="AJ255" s="18">
        <v>25</v>
      </c>
      <c r="AK255" s="23">
        <v>5.2699444973930598</v>
      </c>
      <c r="AL255" s="23">
        <v>4.4403001642911057</v>
      </c>
      <c r="AM255" s="23">
        <v>4.8364403798804076</v>
      </c>
      <c r="AN255" s="23">
        <v>5.761683716177286</v>
      </c>
      <c r="AO255" s="23">
        <v>7.1179750439481033</v>
      </c>
      <c r="AP255" s="23">
        <v>11.564159671063903</v>
      </c>
      <c r="AQ255" s="23">
        <v>13.454957675152826</v>
      </c>
      <c r="AR255" s="23">
        <v>15.827594520088468</v>
      </c>
      <c r="AS255" s="23">
        <v>13.141012375315592</v>
      </c>
      <c r="AT255" s="23">
        <v>13.531244874528458</v>
      </c>
      <c r="AU255" s="23">
        <v>12.897722079478404</v>
      </c>
      <c r="AV255" s="23">
        <v>7.6355050987089976</v>
      </c>
      <c r="AW255" s="23">
        <v>4.4911972533833682</v>
      </c>
      <c r="AX255" s="23">
        <v>5.2500718170201388</v>
      </c>
      <c r="AY255" s="23">
        <v>3.8123912490957794</v>
      </c>
      <c r="AZ255" s="23">
        <v>2.4297793760326565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0</v>
      </c>
      <c r="BJ255" s="20">
        <v>1</v>
      </c>
      <c r="BK255" s="20">
        <v>4</v>
      </c>
      <c r="BL255" s="20">
        <v>4</v>
      </c>
      <c r="BM255" s="20">
        <v>3</v>
      </c>
      <c r="BN255" s="20">
        <v>3</v>
      </c>
      <c r="BO255" s="20">
        <v>0</v>
      </c>
      <c r="BP255" s="20">
        <v>0</v>
      </c>
      <c r="BQ255" s="20">
        <v>3</v>
      </c>
      <c r="BR255" s="20">
        <v>4</v>
      </c>
      <c r="BS255" s="20">
        <v>2</v>
      </c>
      <c r="BT255" s="20">
        <v>0</v>
      </c>
      <c r="BU255" s="20">
        <v>1</v>
      </c>
      <c r="BV255" s="20">
        <v>4201</v>
      </c>
      <c r="BW255" s="20">
        <v>8319</v>
      </c>
      <c r="BX255" s="20">
        <v>9715</v>
      </c>
      <c r="BY255" s="20">
        <v>9906</v>
      </c>
      <c r="BZ255" s="20">
        <v>7526</v>
      </c>
      <c r="CA255" s="20">
        <v>13296</v>
      </c>
      <c r="CB255" s="20">
        <v>4444</v>
      </c>
      <c r="CC255" s="20">
        <v>7784</v>
      </c>
      <c r="CD255" s="20">
        <v>9364</v>
      </c>
      <c r="CE255" s="20">
        <v>9903</v>
      </c>
      <c r="CF255" s="20">
        <v>7424</v>
      </c>
      <c r="CG255" s="20">
        <v>11008</v>
      </c>
      <c r="CH255" s="21">
        <v>0</v>
      </c>
      <c r="CI255" s="21">
        <v>4</v>
      </c>
      <c r="CJ255" s="21">
        <v>8</v>
      </c>
      <c r="CK255" s="21">
        <v>6</v>
      </c>
      <c r="CL255" s="21">
        <v>3</v>
      </c>
      <c r="CM255" s="21">
        <v>4</v>
      </c>
      <c r="CN255" s="21">
        <v>0</v>
      </c>
      <c r="CO255" s="21">
        <v>15</v>
      </c>
      <c r="CP255" s="21">
        <v>10</v>
      </c>
      <c r="CQ255" s="21">
        <v>0</v>
      </c>
      <c r="CR255" s="21">
        <v>8645</v>
      </c>
      <c r="CS255" s="21">
        <v>16103</v>
      </c>
      <c r="CT255" s="21">
        <v>19079</v>
      </c>
      <c r="CU255" s="21">
        <v>19809</v>
      </c>
      <c r="CV255" s="21">
        <v>14950</v>
      </c>
      <c r="CW255" s="21">
        <v>24304</v>
      </c>
      <c r="CX255" s="21">
        <v>52963</v>
      </c>
      <c r="CY255" s="21">
        <v>49927</v>
      </c>
      <c r="CZ255" s="19">
        <v>300</v>
      </c>
      <c r="DA255" t="s">
        <v>8278</v>
      </c>
      <c r="DB255" t="s">
        <v>8481</v>
      </c>
      <c r="DD255">
        <v>3.004386404150059</v>
      </c>
      <c r="DE255">
        <v>1.888110567754848</v>
      </c>
      <c r="DF255">
        <v>-1.116275836395211</v>
      </c>
    </row>
    <row r="256" spans="1:110" x14ac:dyDescent="0.25">
      <c r="A256" t="s">
        <v>1527</v>
      </c>
      <c r="B256" t="s">
        <v>3105</v>
      </c>
      <c r="C256" t="s">
        <v>846</v>
      </c>
      <c r="D256" t="s">
        <v>150</v>
      </c>
      <c r="E256" s="17">
        <v>72387</v>
      </c>
      <c r="F256" s="17">
        <v>73875</v>
      </c>
      <c r="G256" s="17">
        <v>76004</v>
      </c>
      <c r="H256" s="17">
        <v>77427</v>
      </c>
      <c r="I256" s="17">
        <v>78464</v>
      </c>
      <c r="J256" s="17">
        <v>79164</v>
      </c>
      <c r="K256" s="17">
        <v>80701</v>
      </c>
      <c r="L256" s="17">
        <v>82147</v>
      </c>
      <c r="M256" s="17">
        <v>83805</v>
      </c>
      <c r="N256" s="17">
        <v>84698</v>
      </c>
      <c r="O256" s="17">
        <v>85709</v>
      </c>
      <c r="P256" s="17">
        <v>86664</v>
      </c>
      <c r="Q256" s="17">
        <v>87363</v>
      </c>
      <c r="R256" s="17">
        <v>87776</v>
      </c>
      <c r="S256" s="17">
        <v>88953</v>
      </c>
      <c r="T256" s="17">
        <v>89794</v>
      </c>
      <c r="U256" s="18">
        <v>62</v>
      </c>
      <c r="V256" s="18">
        <v>49</v>
      </c>
      <c r="W256" s="18">
        <v>51</v>
      </c>
      <c r="X256" s="18">
        <v>49</v>
      </c>
      <c r="Y256" s="18">
        <v>53</v>
      </c>
      <c r="Z256" s="18">
        <v>83</v>
      </c>
      <c r="AA256" s="18">
        <v>118</v>
      </c>
      <c r="AB256" s="18">
        <v>131</v>
      </c>
      <c r="AC256" s="18">
        <v>168</v>
      </c>
      <c r="AD256" s="18">
        <v>177</v>
      </c>
      <c r="AE256" s="18">
        <v>130</v>
      </c>
      <c r="AF256" s="18">
        <v>110</v>
      </c>
      <c r="AG256" s="18">
        <v>90</v>
      </c>
      <c r="AH256" s="18">
        <v>60</v>
      </c>
      <c r="AI256" s="18">
        <v>39</v>
      </c>
      <c r="AJ256" s="18">
        <v>29</v>
      </c>
      <c r="AK256" s="23">
        <v>8.5650738392252759</v>
      </c>
      <c r="AL256" s="23">
        <v>6.6328257191201354</v>
      </c>
      <c r="AM256" s="23">
        <v>6.7101731487816432</v>
      </c>
      <c r="AN256" s="23">
        <v>6.3285417231715035</v>
      </c>
      <c r="AO256" s="23">
        <v>6.7546900489396409</v>
      </c>
      <c r="AP256" s="23">
        <v>10.48456369056642</v>
      </c>
      <c r="AQ256" s="23">
        <v>14.62187581318695</v>
      </c>
      <c r="AR256" s="23">
        <v>15.947021802378663</v>
      </c>
      <c r="AS256" s="23">
        <v>20.046536602827992</v>
      </c>
      <c r="AT256" s="23">
        <v>20.897777987673852</v>
      </c>
      <c r="AU256" s="23">
        <v>15.167602002123465</v>
      </c>
      <c r="AV256" s="23">
        <v>12.692698236868827</v>
      </c>
      <c r="AW256" s="23">
        <v>10.301844030081385</v>
      </c>
      <c r="AX256" s="23">
        <v>6.8355814801312436</v>
      </c>
      <c r="AY256" s="23">
        <v>4.3843377963643722</v>
      </c>
      <c r="AZ256" s="23">
        <v>3.2296144508541773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 s="20">
        <v>2</v>
      </c>
      <c r="BK256" s="20">
        <v>3</v>
      </c>
      <c r="BL256" s="20">
        <v>7</v>
      </c>
      <c r="BM256" s="20">
        <v>3</v>
      </c>
      <c r="BN256" s="20">
        <v>2</v>
      </c>
      <c r="BO256" s="20">
        <v>0</v>
      </c>
      <c r="BP256" s="20">
        <v>0</v>
      </c>
      <c r="BQ256" s="20">
        <v>1</v>
      </c>
      <c r="BR256" s="20">
        <v>5</v>
      </c>
      <c r="BS256" s="20">
        <v>3</v>
      </c>
      <c r="BT256" s="20">
        <v>1</v>
      </c>
      <c r="BU256" s="20">
        <v>2</v>
      </c>
      <c r="BV256" s="20">
        <v>3515</v>
      </c>
      <c r="BW256" s="20">
        <v>5971</v>
      </c>
      <c r="BX256" s="20">
        <v>6870</v>
      </c>
      <c r="BY256" s="20">
        <v>8947</v>
      </c>
      <c r="BZ256" s="20">
        <v>7117</v>
      </c>
      <c r="CA256" s="20">
        <v>13746</v>
      </c>
      <c r="CB256" s="20">
        <v>3875</v>
      </c>
      <c r="CC256" s="20">
        <v>6218</v>
      </c>
      <c r="CD256" s="20">
        <v>6383</v>
      </c>
      <c r="CE256" s="20">
        <v>8376</v>
      </c>
      <c r="CF256" s="20">
        <v>6739</v>
      </c>
      <c r="CG256" s="20">
        <v>12037</v>
      </c>
      <c r="CH256" s="21">
        <v>0</v>
      </c>
      <c r="CI256" s="21">
        <v>3</v>
      </c>
      <c r="CJ256" s="21">
        <v>8</v>
      </c>
      <c r="CK256" s="21">
        <v>10</v>
      </c>
      <c r="CL256" s="21">
        <v>4</v>
      </c>
      <c r="CM256" s="21">
        <v>4</v>
      </c>
      <c r="CN256" s="21">
        <v>0</v>
      </c>
      <c r="CO256" s="21">
        <v>17</v>
      </c>
      <c r="CP256" s="21">
        <v>12</v>
      </c>
      <c r="CQ256" s="21">
        <v>0</v>
      </c>
      <c r="CR256" s="21">
        <v>7390</v>
      </c>
      <c r="CS256" s="21">
        <v>12189</v>
      </c>
      <c r="CT256" s="21">
        <v>13253</v>
      </c>
      <c r="CU256" s="21">
        <v>17323</v>
      </c>
      <c r="CV256" s="21">
        <v>13856</v>
      </c>
      <c r="CW256" s="21">
        <v>25783</v>
      </c>
      <c r="CX256" s="21">
        <v>46166</v>
      </c>
      <c r="CY256" s="21">
        <v>43628</v>
      </c>
      <c r="CZ256" s="19">
        <v>197</v>
      </c>
      <c r="DA256" t="s">
        <v>8175</v>
      </c>
      <c r="DB256" t="s">
        <v>9</v>
      </c>
      <c r="DD256">
        <v>3.8965801778674245</v>
      </c>
      <c r="DE256">
        <v>2.5993155135814234</v>
      </c>
      <c r="DF256">
        <v>-1.2972646642860011</v>
      </c>
    </row>
    <row r="257" spans="1:110" x14ac:dyDescent="0.25">
      <c r="A257" t="s">
        <v>836</v>
      </c>
      <c r="B257" t="s">
        <v>2935</v>
      </c>
      <c r="C257" t="s">
        <v>58</v>
      </c>
      <c r="D257" t="s">
        <v>211</v>
      </c>
      <c r="E257" s="17">
        <v>117577</v>
      </c>
      <c r="F257" s="17">
        <v>118052</v>
      </c>
      <c r="G257" s="17">
        <v>119228</v>
      </c>
      <c r="H257" s="17">
        <v>120919</v>
      </c>
      <c r="I257" s="17">
        <v>122785</v>
      </c>
      <c r="J257" s="17">
        <v>124359</v>
      </c>
      <c r="K257" s="17">
        <v>125866</v>
      </c>
      <c r="L257" s="17">
        <v>127348</v>
      </c>
      <c r="M257" s="17">
        <v>129012</v>
      </c>
      <c r="N257" s="17">
        <v>130222</v>
      </c>
      <c r="O257" s="17">
        <v>131148</v>
      </c>
      <c r="P257" s="17">
        <v>132044</v>
      </c>
      <c r="Q257" s="17">
        <v>132896</v>
      </c>
      <c r="R257" s="17">
        <v>133409</v>
      </c>
      <c r="S257" s="17">
        <v>134027</v>
      </c>
      <c r="T257" s="17">
        <v>134540</v>
      </c>
      <c r="U257" s="18">
        <v>70</v>
      </c>
      <c r="V257" s="18">
        <v>103</v>
      </c>
      <c r="W257" s="18">
        <v>101</v>
      </c>
      <c r="X257" s="18">
        <v>78</v>
      </c>
      <c r="Y257" s="18">
        <v>111</v>
      </c>
      <c r="Z257" s="18">
        <v>141</v>
      </c>
      <c r="AA257" s="18">
        <v>151</v>
      </c>
      <c r="AB257" s="18">
        <v>200</v>
      </c>
      <c r="AC257" s="18">
        <v>191</v>
      </c>
      <c r="AD257" s="18">
        <v>255</v>
      </c>
      <c r="AE257" s="18">
        <v>208</v>
      </c>
      <c r="AF257" s="18">
        <v>134</v>
      </c>
      <c r="AG257" s="18">
        <v>104</v>
      </c>
      <c r="AH257" s="18">
        <v>83</v>
      </c>
      <c r="AI257" s="18">
        <v>75</v>
      </c>
      <c r="AJ257" s="18">
        <v>46</v>
      </c>
      <c r="AK257" s="23">
        <v>5.9535453362477355</v>
      </c>
      <c r="AL257" s="23">
        <v>8.7249686578795789</v>
      </c>
      <c r="AM257" s="23">
        <v>8.4711644915623836</v>
      </c>
      <c r="AN257" s="23">
        <v>6.450599161422109</v>
      </c>
      <c r="AO257" s="23">
        <v>9.0401922058883422</v>
      </c>
      <c r="AP257" s="23">
        <v>11.338141992135672</v>
      </c>
      <c r="AQ257" s="23">
        <v>11.996885576724454</v>
      </c>
      <c r="AR257" s="23">
        <v>15.704997330150453</v>
      </c>
      <c r="AS257" s="23">
        <v>14.804824357424115</v>
      </c>
      <c r="AT257" s="23">
        <v>19.581944679086483</v>
      </c>
      <c r="AU257" s="23">
        <v>15.859944490194286</v>
      </c>
      <c r="AV257" s="23">
        <v>10.148132440701584</v>
      </c>
      <c r="AW257" s="23">
        <v>7.8256681916686732</v>
      </c>
      <c r="AX257" s="23">
        <v>6.221469316163077</v>
      </c>
      <c r="AY257" s="23">
        <v>5.5958873958232296</v>
      </c>
      <c r="AZ257" s="23">
        <v>3.4190575293592986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1</v>
      </c>
      <c r="BJ257" s="20">
        <v>5</v>
      </c>
      <c r="BK257" s="20">
        <v>9</v>
      </c>
      <c r="BL257" s="20">
        <v>7</v>
      </c>
      <c r="BM257" s="20">
        <v>5</v>
      </c>
      <c r="BN257" s="20">
        <v>0</v>
      </c>
      <c r="BO257" s="20">
        <v>0</v>
      </c>
      <c r="BP257" s="20">
        <v>0</v>
      </c>
      <c r="BQ257" s="20">
        <v>5</v>
      </c>
      <c r="BR257" s="20">
        <v>4</v>
      </c>
      <c r="BS257" s="20">
        <v>6</v>
      </c>
      <c r="BT257" s="20">
        <v>3</v>
      </c>
      <c r="BU257" s="20">
        <v>1</v>
      </c>
      <c r="BV257" s="20">
        <v>6069</v>
      </c>
      <c r="BW257" s="20">
        <v>10343</v>
      </c>
      <c r="BX257" s="20">
        <v>9984</v>
      </c>
      <c r="BY257" s="20">
        <v>12696</v>
      </c>
      <c r="BZ257" s="20">
        <v>11127</v>
      </c>
      <c r="CA257" s="20">
        <v>18335</v>
      </c>
      <c r="CB257" s="20">
        <v>6639</v>
      </c>
      <c r="CC257" s="20">
        <v>10024</v>
      </c>
      <c r="CD257" s="20">
        <v>9889</v>
      </c>
      <c r="CE257" s="20">
        <v>12672</v>
      </c>
      <c r="CF257" s="20">
        <v>11025</v>
      </c>
      <c r="CG257" s="20">
        <v>15737</v>
      </c>
      <c r="CH257" s="21">
        <v>1</v>
      </c>
      <c r="CI257" s="21">
        <v>10</v>
      </c>
      <c r="CJ257" s="21">
        <v>13</v>
      </c>
      <c r="CK257" s="21">
        <v>13</v>
      </c>
      <c r="CL257" s="21">
        <v>8</v>
      </c>
      <c r="CM257" s="21">
        <v>1</v>
      </c>
      <c r="CN257" s="21">
        <v>0</v>
      </c>
      <c r="CO257" s="21">
        <v>27</v>
      </c>
      <c r="CP257" s="21">
        <v>19</v>
      </c>
      <c r="CQ257" s="21">
        <v>0</v>
      </c>
      <c r="CR257" s="21">
        <v>12708</v>
      </c>
      <c r="CS257" s="21">
        <v>20367</v>
      </c>
      <c r="CT257" s="21">
        <v>19873</v>
      </c>
      <c r="CU257" s="21">
        <v>25368</v>
      </c>
      <c r="CV257" s="21">
        <v>22152</v>
      </c>
      <c r="CW257" s="21">
        <v>34072</v>
      </c>
      <c r="CX257" s="21">
        <v>68554</v>
      </c>
      <c r="CY257" s="21">
        <v>65986</v>
      </c>
      <c r="CZ257" s="19">
        <v>164</v>
      </c>
      <c r="DA257" t="s">
        <v>8142</v>
      </c>
      <c r="DB257" t="s">
        <v>9</v>
      </c>
      <c r="DD257">
        <v>4.0917770436153118</v>
      </c>
      <c r="DE257">
        <v>2.7715377658488198</v>
      </c>
      <c r="DF257">
        <v>-1.320239277766492</v>
      </c>
    </row>
    <row r="258" spans="1:110" x14ac:dyDescent="0.25">
      <c r="A258" t="s">
        <v>1864</v>
      </c>
      <c r="B258" t="s">
        <v>3114</v>
      </c>
      <c r="C258" t="s">
        <v>481</v>
      </c>
      <c r="D258" t="s">
        <v>51</v>
      </c>
      <c r="E258" s="17">
        <v>79962</v>
      </c>
      <c r="F258" s="17">
        <v>80419</v>
      </c>
      <c r="G258" s="17">
        <v>80762</v>
      </c>
      <c r="H258" s="17">
        <v>81193</v>
      </c>
      <c r="I258" s="17">
        <v>81530</v>
      </c>
      <c r="J258" s="17">
        <v>81956</v>
      </c>
      <c r="K258" s="17">
        <v>82448</v>
      </c>
      <c r="L258" s="17">
        <v>83004</v>
      </c>
      <c r="M258" s="17">
        <v>83667</v>
      </c>
      <c r="N258" s="17">
        <v>83539</v>
      </c>
      <c r="O258" s="17">
        <v>83875</v>
      </c>
      <c r="P258" s="17">
        <v>84739</v>
      </c>
      <c r="Q258" s="17">
        <v>84996</v>
      </c>
      <c r="R258" s="17">
        <v>85392</v>
      </c>
      <c r="S258" s="17">
        <v>86327</v>
      </c>
      <c r="T258" s="17">
        <v>86851</v>
      </c>
      <c r="U258" s="18">
        <v>40</v>
      </c>
      <c r="V258" s="18">
        <v>51</v>
      </c>
      <c r="W258" s="18">
        <v>64</v>
      </c>
      <c r="X258" s="18">
        <v>62</v>
      </c>
      <c r="Y258" s="18">
        <v>79</v>
      </c>
      <c r="Z258" s="18">
        <v>118</v>
      </c>
      <c r="AA258" s="18">
        <v>161</v>
      </c>
      <c r="AB258" s="18">
        <v>143</v>
      </c>
      <c r="AC258" s="18">
        <v>161</v>
      </c>
      <c r="AD258" s="18">
        <v>149</v>
      </c>
      <c r="AE258" s="18">
        <v>137</v>
      </c>
      <c r="AF258" s="18">
        <v>89</v>
      </c>
      <c r="AG258" s="18">
        <v>54</v>
      </c>
      <c r="AH258" s="18">
        <v>41</v>
      </c>
      <c r="AI258" s="18">
        <v>35</v>
      </c>
      <c r="AJ258" s="18">
        <v>22</v>
      </c>
      <c r="AK258" s="23">
        <v>5.0023761286611146</v>
      </c>
      <c r="AL258" s="23">
        <v>6.3417849015779861</v>
      </c>
      <c r="AM258" s="23">
        <v>7.9245189569351924</v>
      </c>
      <c r="AN258" s="23">
        <v>7.6361262670427257</v>
      </c>
      <c r="AO258" s="23">
        <v>9.6896847786091005</v>
      </c>
      <c r="AP258" s="23">
        <v>14.397969642247059</v>
      </c>
      <c r="AQ258" s="23">
        <v>19.527459732194838</v>
      </c>
      <c r="AR258" s="23">
        <v>17.228085393475013</v>
      </c>
      <c r="AS258" s="23">
        <v>19.242951223301901</v>
      </c>
      <c r="AT258" s="23">
        <v>17.835980799387112</v>
      </c>
      <c r="AU258" s="23">
        <v>16.333830104321908</v>
      </c>
      <c r="AV258" s="23">
        <v>10.502838126482494</v>
      </c>
      <c r="AW258" s="23">
        <v>6.3532401524777642</v>
      </c>
      <c r="AX258" s="23">
        <v>4.8013865467491099</v>
      </c>
      <c r="AY258" s="23">
        <v>4.054351477521517</v>
      </c>
      <c r="AZ258" s="23">
        <v>2.533073885159641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1</v>
      </c>
      <c r="BJ258" s="20">
        <v>5</v>
      </c>
      <c r="BK258" s="20">
        <v>4</v>
      </c>
      <c r="BL258" s="20">
        <v>5</v>
      </c>
      <c r="BM258" s="20">
        <v>0</v>
      </c>
      <c r="BN258" s="20">
        <v>0</v>
      </c>
      <c r="BO258" s="20">
        <v>0</v>
      </c>
      <c r="BP258" s="20">
        <v>0</v>
      </c>
      <c r="BQ258" s="20">
        <v>0</v>
      </c>
      <c r="BR258" s="20">
        <v>1</v>
      </c>
      <c r="BS258" s="20">
        <v>2</v>
      </c>
      <c r="BT258" s="20">
        <v>3</v>
      </c>
      <c r="BU258" s="20">
        <v>1</v>
      </c>
      <c r="BV258" s="20">
        <v>3107</v>
      </c>
      <c r="BW258" s="20">
        <v>4368</v>
      </c>
      <c r="BX258" s="20">
        <v>4756</v>
      </c>
      <c r="BY258" s="20">
        <v>7127</v>
      </c>
      <c r="BZ258" s="20">
        <v>8126</v>
      </c>
      <c r="CA258" s="20">
        <v>17588</v>
      </c>
      <c r="CB258" s="20">
        <v>3293</v>
      </c>
      <c r="CC258" s="20">
        <v>4519</v>
      </c>
      <c r="CD258" s="20">
        <v>4650</v>
      </c>
      <c r="CE258" s="20">
        <v>6721</v>
      </c>
      <c r="CF258" s="20">
        <v>7481</v>
      </c>
      <c r="CG258" s="20">
        <v>15115</v>
      </c>
      <c r="CH258" s="21">
        <v>1</v>
      </c>
      <c r="CI258" s="21">
        <v>5</v>
      </c>
      <c r="CJ258" s="21">
        <v>5</v>
      </c>
      <c r="CK258" s="21">
        <v>7</v>
      </c>
      <c r="CL258" s="21">
        <v>3</v>
      </c>
      <c r="CM258" s="21">
        <v>1</v>
      </c>
      <c r="CN258" s="21">
        <v>0</v>
      </c>
      <c r="CO258" s="21">
        <v>15</v>
      </c>
      <c r="CP258" s="21">
        <v>7</v>
      </c>
      <c r="CQ258" s="21">
        <v>0</v>
      </c>
      <c r="CR258" s="21">
        <v>6400</v>
      </c>
      <c r="CS258" s="21">
        <v>8887</v>
      </c>
      <c r="CT258" s="21">
        <v>9406</v>
      </c>
      <c r="CU258" s="21">
        <v>13848</v>
      </c>
      <c r="CV258" s="21">
        <v>15607</v>
      </c>
      <c r="CW258" s="21">
        <v>32703</v>
      </c>
      <c r="CX258" s="21">
        <v>45072</v>
      </c>
      <c r="CY258" s="21">
        <v>41779</v>
      </c>
      <c r="CZ258" s="19">
        <v>293</v>
      </c>
      <c r="DA258" t="s">
        <v>8271</v>
      </c>
      <c r="DB258" t="s">
        <v>8481</v>
      </c>
      <c r="DD258">
        <v>3.5903204959429376</v>
      </c>
      <c r="DE258">
        <v>1.5530706425275116</v>
      </c>
      <c r="DF258">
        <v>-2.037249853415426</v>
      </c>
    </row>
    <row r="259" spans="1:110" x14ac:dyDescent="0.25">
      <c r="A259" t="s">
        <v>370</v>
      </c>
      <c r="B259" t="s">
        <v>2946</v>
      </c>
      <c r="C259" t="s">
        <v>58</v>
      </c>
      <c r="D259" t="s">
        <v>168</v>
      </c>
      <c r="E259" s="17">
        <v>147494</v>
      </c>
      <c r="F259" s="17">
        <v>148512</v>
      </c>
      <c r="G259" s="17">
        <v>149437</v>
      </c>
      <c r="H259" s="17">
        <v>150802</v>
      </c>
      <c r="I259" s="17">
        <v>152108</v>
      </c>
      <c r="J259" s="17">
        <v>153757</v>
      </c>
      <c r="K259" s="17">
        <v>155797</v>
      </c>
      <c r="L259" s="17">
        <v>158098</v>
      </c>
      <c r="M259" s="17">
        <v>159263</v>
      </c>
      <c r="N259" s="17">
        <v>160106</v>
      </c>
      <c r="O259" s="17">
        <v>161284</v>
      </c>
      <c r="P259" s="17">
        <v>161585</v>
      </c>
      <c r="Q259" s="17">
        <v>162567</v>
      </c>
      <c r="R259" s="17">
        <v>163910</v>
      </c>
      <c r="S259" s="17">
        <v>165679</v>
      </c>
      <c r="T259" s="17">
        <v>167328</v>
      </c>
      <c r="U259" s="18">
        <v>82</v>
      </c>
      <c r="V259" s="18">
        <v>101</v>
      </c>
      <c r="W259" s="18">
        <v>93</v>
      </c>
      <c r="X259" s="18">
        <v>128</v>
      </c>
      <c r="Y259" s="18">
        <v>142</v>
      </c>
      <c r="Z259" s="18">
        <v>249</v>
      </c>
      <c r="AA259" s="18">
        <v>289</v>
      </c>
      <c r="AB259" s="18">
        <v>287</v>
      </c>
      <c r="AC259" s="18">
        <v>283</v>
      </c>
      <c r="AD259" s="18">
        <v>429</v>
      </c>
      <c r="AE259" s="18">
        <v>362</v>
      </c>
      <c r="AF259" s="18">
        <v>212</v>
      </c>
      <c r="AG259" s="18">
        <v>197</v>
      </c>
      <c r="AH259" s="18">
        <v>124</v>
      </c>
      <c r="AI259" s="18">
        <v>100</v>
      </c>
      <c r="AJ259" s="18">
        <v>73</v>
      </c>
      <c r="AK259" s="23">
        <v>5.5595481850109154</v>
      </c>
      <c r="AL259" s="23">
        <v>6.8007972419737124</v>
      </c>
      <c r="AM259" s="23">
        <v>6.2233583382964053</v>
      </c>
      <c r="AN259" s="23">
        <v>8.4879510881818536</v>
      </c>
      <c r="AO259" s="23">
        <v>9.3354721645146874</v>
      </c>
      <c r="AP259" s="23">
        <v>16.1943846459023</v>
      </c>
      <c r="AQ259" s="23">
        <v>18.549779520786664</v>
      </c>
      <c r="AR259" s="23">
        <v>18.153297321914255</v>
      </c>
      <c r="AS259" s="23">
        <v>17.7693500687542</v>
      </c>
      <c r="AT259" s="23">
        <v>26.794748479132576</v>
      </c>
      <c r="AU259" s="23">
        <v>22.444879839289698</v>
      </c>
      <c r="AV259" s="23">
        <v>13.120029705727635</v>
      </c>
      <c r="AW259" s="23">
        <v>12.118080545252111</v>
      </c>
      <c r="AX259" s="23">
        <v>7.5651272039533888</v>
      </c>
      <c r="AY259" s="23">
        <v>6.0357679609365098</v>
      </c>
      <c r="AZ259" s="23">
        <v>4.3626888506406578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1</v>
      </c>
      <c r="BI259" s="20">
        <v>0</v>
      </c>
      <c r="BJ259" s="20">
        <v>4</v>
      </c>
      <c r="BK259" s="20">
        <v>13</v>
      </c>
      <c r="BL259" s="20">
        <v>16</v>
      </c>
      <c r="BM259" s="20">
        <v>5</v>
      </c>
      <c r="BN259" s="20">
        <v>6</v>
      </c>
      <c r="BO259" s="20">
        <v>0</v>
      </c>
      <c r="BP259" s="20">
        <v>0</v>
      </c>
      <c r="BQ259" s="20">
        <v>7</v>
      </c>
      <c r="BR259" s="20">
        <v>9</v>
      </c>
      <c r="BS259" s="20">
        <v>8</v>
      </c>
      <c r="BT259" s="20">
        <v>2</v>
      </c>
      <c r="BU259" s="20">
        <v>2</v>
      </c>
      <c r="BV259" s="20">
        <v>6762</v>
      </c>
      <c r="BW259" s="20">
        <v>11179</v>
      </c>
      <c r="BX259" s="20">
        <v>13173</v>
      </c>
      <c r="BY259" s="20">
        <v>15603</v>
      </c>
      <c r="BZ259" s="20">
        <v>13620</v>
      </c>
      <c r="CA259" s="20">
        <v>26719</v>
      </c>
      <c r="CB259" s="20">
        <v>7172</v>
      </c>
      <c r="CC259" s="20">
        <v>10464</v>
      </c>
      <c r="CD259" s="20">
        <v>12603</v>
      </c>
      <c r="CE259" s="20">
        <v>15314</v>
      </c>
      <c r="CF259" s="20">
        <v>12640</v>
      </c>
      <c r="CG259" s="20">
        <v>22079</v>
      </c>
      <c r="CH259" s="21">
        <v>0</v>
      </c>
      <c r="CI259" s="21">
        <v>11</v>
      </c>
      <c r="CJ259" s="21">
        <v>22</v>
      </c>
      <c r="CK259" s="21">
        <v>24</v>
      </c>
      <c r="CL259" s="21">
        <v>7</v>
      </c>
      <c r="CM259" s="21">
        <v>8</v>
      </c>
      <c r="CN259" s="21">
        <v>1</v>
      </c>
      <c r="CO259" s="21">
        <v>45</v>
      </c>
      <c r="CP259" s="21">
        <v>28</v>
      </c>
      <c r="CQ259" s="21">
        <v>0</v>
      </c>
      <c r="CR259" s="21">
        <v>13934</v>
      </c>
      <c r="CS259" s="21">
        <v>21643</v>
      </c>
      <c r="CT259" s="21">
        <v>25776</v>
      </c>
      <c r="CU259" s="21">
        <v>30917</v>
      </c>
      <c r="CV259" s="21">
        <v>26260</v>
      </c>
      <c r="CW259" s="21">
        <v>48798</v>
      </c>
      <c r="CX259" s="21">
        <v>87056</v>
      </c>
      <c r="CY259" s="21">
        <v>80272</v>
      </c>
      <c r="CZ259" s="19">
        <v>66</v>
      </c>
      <c r="DA259" t="s">
        <v>8054</v>
      </c>
      <c r="DB259" t="s">
        <v>8480</v>
      </c>
      <c r="DD259">
        <v>5.6059398046641418</v>
      </c>
      <c r="DE259">
        <v>3.2163205293144639</v>
      </c>
      <c r="DF259">
        <v>-2.3896192753496779</v>
      </c>
    </row>
    <row r="260" spans="1:110" x14ac:dyDescent="0.25">
      <c r="A260" t="s">
        <v>1720</v>
      </c>
      <c r="B260" t="s">
        <v>3227</v>
      </c>
      <c r="C260" t="s">
        <v>3365</v>
      </c>
      <c r="D260" t="s">
        <v>457</v>
      </c>
      <c r="E260" s="17">
        <v>149222</v>
      </c>
      <c r="F260" s="17">
        <v>150560</v>
      </c>
      <c r="G260" s="17">
        <v>151471</v>
      </c>
      <c r="H260" s="17">
        <v>152170</v>
      </c>
      <c r="I260" s="17">
        <v>152609</v>
      </c>
      <c r="J260" s="17">
        <v>153751</v>
      </c>
      <c r="K260" s="17">
        <v>155041</v>
      </c>
      <c r="L260" s="17">
        <v>156341</v>
      </c>
      <c r="M260" s="17">
        <v>157693</v>
      </c>
      <c r="N260" s="17">
        <v>158713</v>
      </c>
      <c r="O260" s="17">
        <v>159866</v>
      </c>
      <c r="P260" s="17">
        <v>160879</v>
      </c>
      <c r="Q260" s="17">
        <v>161113</v>
      </c>
      <c r="R260" s="17">
        <v>161678</v>
      </c>
      <c r="S260" s="17">
        <v>162280</v>
      </c>
      <c r="T260" s="17">
        <v>162082</v>
      </c>
      <c r="U260" s="18">
        <v>72</v>
      </c>
      <c r="V260" s="18">
        <v>95</v>
      </c>
      <c r="W260" s="18">
        <v>114</v>
      </c>
      <c r="X260" s="18">
        <v>126</v>
      </c>
      <c r="Y260" s="18">
        <v>161</v>
      </c>
      <c r="Z260" s="18">
        <v>256</v>
      </c>
      <c r="AA260" s="18">
        <v>348</v>
      </c>
      <c r="AB260" s="18">
        <v>380</v>
      </c>
      <c r="AC260" s="18">
        <v>425</v>
      </c>
      <c r="AD260" s="18">
        <v>388</v>
      </c>
      <c r="AE260" s="18">
        <v>246</v>
      </c>
      <c r="AF260" s="18">
        <v>184</v>
      </c>
      <c r="AG260" s="18">
        <v>135</v>
      </c>
      <c r="AH260" s="18">
        <v>130</v>
      </c>
      <c r="AI260" s="18">
        <v>87</v>
      </c>
      <c r="AJ260" s="18">
        <v>59</v>
      </c>
      <c r="AK260" s="23">
        <v>4.8250258004851831</v>
      </c>
      <c r="AL260" s="23">
        <v>6.3097768331562163</v>
      </c>
      <c r="AM260" s="23">
        <v>7.5261931326788627</v>
      </c>
      <c r="AN260" s="23">
        <v>8.2802129197607943</v>
      </c>
      <c r="AO260" s="23">
        <v>10.549836510297558</v>
      </c>
      <c r="AP260" s="23">
        <v>16.650298209442539</v>
      </c>
      <c r="AQ260" s="23">
        <v>22.445675659986712</v>
      </c>
      <c r="AR260" s="23">
        <v>24.305844276293485</v>
      </c>
      <c r="AS260" s="23">
        <v>26.951101190287456</v>
      </c>
      <c r="AT260" s="23">
        <v>24.446642682073936</v>
      </c>
      <c r="AU260" s="23">
        <v>15.387887355660366</v>
      </c>
      <c r="AV260" s="23">
        <v>11.4371670634452</v>
      </c>
      <c r="AW260" s="23">
        <v>8.3792121057891045</v>
      </c>
      <c r="AX260" s="23">
        <v>8.0406734373260438</v>
      </c>
      <c r="AY260" s="23">
        <v>5.3611042642346556</v>
      </c>
      <c r="AZ260" s="23">
        <v>3.6401327723004404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0</v>
      </c>
      <c r="BI260" s="20">
        <v>0</v>
      </c>
      <c r="BJ260" s="20">
        <v>8</v>
      </c>
      <c r="BK260" s="20">
        <v>12</v>
      </c>
      <c r="BL260" s="20">
        <v>8</v>
      </c>
      <c r="BM260" s="20">
        <v>6</v>
      </c>
      <c r="BN260" s="20">
        <v>2</v>
      </c>
      <c r="BO260" s="20">
        <v>0</v>
      </c>
      <c r="BP260" s="20">
        <v>1</v>
      </c>
      <c r="BQ260" s="20">
        <v>6</v>
      </c>
      <c r="BR260" s="20">
        <v>7</v>
      </c>
      <c r="BS260" s="20">
        <v>4</v>
      </c>
      <c r="BT260" s="20">
        <v>3</v>
      </c>
      <c r="BU260" s="20">
        <v>2</v>
      </c>
      <c r="BV260" s="20">
        <v>7159</v>
      </c>
      <c r="BW260" s="20">
        <v>13200</v>
      </c>
      <c r="BX260" s="20">
        <v>13699</v>
      </c>
      <c r="BY260" s="20">
        <v>15543</v>
      </c>
      <c r="BZ260" s="20">
        <v>13420</v>
      </c>
      <c r="CA260" s="20">
        <v>22100</v>
      </c>
      <c r="CB260" s="20">
        <v>7291</v>
      </c>
      <c r="CC260" s="20">
        <v>11936</v>
      </c>
      <c r="CD260" s="20">
        <v>13243</v>
      </c>
      <c r="CE260" s="20">
        <v>14672</v>
      </c>
      <c r="CF260" s="20">
        <v>12708</v>
      </c>
      <c r="CG260" s="20">
        <v>17111</v>
      </c>
      <c r="CH260" s="21">
        <v>1</v>
      </c>
      <c r="CI260" s="21">
        <v>14</v>
      </c>
      <c r="CJ260" s="21">
        <v>19</v>
      </c>
      <c r="CK260" s="21">
        <v>12</v>
      </c>
      <c r="CL260" s="21">
        <v>9</v>
      </c>
      <c r="CM260" s="21">
        <v>4</v>
      </c>
      <c r="CN260" s="21">
        <v>0</v>
      </c>
      <c r="CO260" s="21">
        <v>36</v>
      </c>
      <c r="CP260" s="21">
        <v>23</v>
      </c>
      <c r="CQ260" s="21">
        <v>0</v>
      </c>
      <c r="CR260" s="21">
        <v>14450</v>
      </c>
      <c r="CS260" s="21">
        <v>25136</v>
      </c>
      <c r="CT260" s="21">
        <v>26942</v>
      </c>
      <c r="CU260" s="21">
        <v>30215</v>
      </c>
      <c r="CV260" s="21">
        <v>26128</v>
      </c>
      <c r="CW260" s="21">
        <v>39211</v>
      </c>
      <c r="CX260" s="21">
        <v>85121</v>
      </c>
      <c r="CY260" s="21">
        <v>76961</v>
      </c>
      <c r="CZ260" s="19">
        <v>142</v>
      </c>
      <c r="DA260" t="s">
        <v>8120</v>
      </c>
      <c r="DB260" t="s">
        <v>9</v>
      </c>
      <c r="DD260">
        <v>4.6776938969088233</v>
      </c>
      <c r="DE260">
        <v>2.7020359253298247</v>
      </c>
      <c r="DF260">
        <v>-1.9756579715789986</v>
      </c>
    </row>
    <row r="261" spans="1:110" x14ac:dyDescent="0.25">
      <c r="A261" t="s">
        <v>114</v>
      </c>
      <c r="B261" t="s">
        <v>3182</v>
      </c>
      <c r="C261" t="s">
        <v>113</v>
      </c>
      <c r="D261" t="s">
        <v>70</v>
      </c>
      <c r="E261" s="17">
        <v>47938</v>
      </c>
      <c r="F261" s="17">
        <v>48000</v>
      </c>
      <c r="G261" s="17">
        <v>48221</v>
      </c>
      <c r="H261" s="17">
        <v>48286</v>
      </c>
      <c r="I261" s="17">
        <v>48479</v>
      </c>
      <c r="J261" s="17">
        <v>48658</v>
      </c>
      <c r="K261" s="17">
        <v>48819</v>
      </c>
      <c r="L261" s="17">
        <v>48866</v>
      </c>
      <c r="M261" s="17">
        <v>49236</v>
      </c>
      <c r="N261" s="17">
        <v>49505</v>
      </c>
      <c r="O261" s="17">
        <v>49539</v>
      </c>
      <c r="P261" s="17">
        <v>49576</v>
      </c>
      <c r="Q261" s="17">
        <v>49793</v>
      </c>
      <c r="R261" s="17">
        <v>49785</v>
      </c>
      <c r="S261" s="17">
        <v>50178</v>
      </c>
      <c r="T261" s="17">
        <v>50555</v>
      </c>
      <c r="U261" s="18">
        <v>20</v>
      </c>
      <c r="V261" s="18">
        <v>27</v>
      </c>
      <c r="W261" s="18">
        <v>26</v>
      </c>
      <c r="X261" s="18">
        <v>24</v>
      </c>
      <c r="Y261" s="18">
        <v>29</v>
      </c>
      <c r="Z261" s="18">
        <v>51</v>
      </c>
      <c r="AA261" s="18">
        <v>50</v>
      </c>
      <c r="AB261" s="18">
        <v>49</v>
      </c>
      <c r="AC261" s="18">
        <v>69</v>
      </c>
      <c r="AD261" s="18">
        <v>106</v>
      </c>
      <c r="AE261" s="18">
        <v>59</v>
      </c>
      <c r="AF261" s="18">
        <v>42</v>
      </c>
      <c r="AG261" s="18">
        <v>30</v>
      </c>
      <c r="AH261" s="18">
        <v>42</v>
      </c>
      <c r="AI261" s="18">
        <v>21</v>
      </c>
      <c r="AJ261" s="18">
        <v>18</v>
      </c>
      <c r="AK261" s="23">
        <v>4.1720555717802164</v>
      </c>
      <c r="AL261" s="23">
        <v>5.625</v>
      </c>
      <c r="AM261" s="23">
        <v>5.3918417287074103</v>
      </c>
      <c r="AN261" s="23">
        <v>4.9703847906225409</v>
      </c>
      <c r="AO261" s="23">
        <v>5.981971575321273</v>
      </c>
      <c r="AP261" s="23">
        <v>10.481318590981955</v>
      </c>
      <c r="AQ261" s="23">
        <v>10.24191400888998</v>
      </c>
      <c r="AR261" s="23">
        <v>10.027421929357835</v>
      </c>
      <c r="AS261" s="23">
        <v>14.014135998050207</v>
      </c>
      <c r="AT261" s="23">
        <v>21.411978588021409</v>
      </c>
      <c r="AU261" s="23">
        <v>11.909808433759261</v>
      </c>
      <c r="AV261" s="23">
        <v>8.4718412134903982</v>
      </c>
      <c r="AW261" s="23">
        <v>6.0249432651175869</v>
      </c>
      <c r="AX261" s="23">
        <v>8.4362759867429951</v>
      </c>
      <c r="AY261" s="23">
        <v>4.1851010402965443</v>
      </c>
      <c r="AZ261" s="23">
        <v>3.5604786865789735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 s="20">
        <v>3</v>
      </c>
      <c r="BK261" s="20">
        <v>3</v>
      </c>
      <c r="BL261" s="20">
        <v>3</v>
      </c>
      <c r="BM261" s="20">
        <v>0</v>
      </c>
      <c r="BN261" s="20">
        <v>0</v>
      </c>
      <c r="BO261" s="20">
        <v>0</v>
      </c>
      <c r="BP261" s="20">
        <v>0</v>
      </c>
      <c r="BQ261" s="20">
        <v>3</v>
      </c>
      <c r="BR261" s="20">
        <v>2</v>
      </c>
      <c r="BS261" s="20">
        <v>1</v>
      </c>
      <c r="BT261" s="20">
        <v>1</v>
      </c>
      <c r="BU261" s="20">
        <v>2</v>
      </c>
      <c r="BV261" s="20">
        <v>2189</v>
      </c>
      <c r="BW261" s="20">
        <v>3469</v>
      </c>
      <c r="BX261" s="20">
        <v>3852</v>
      </c>
      <c r="BY261" s="20">
        <v>5037</v>
      </c>
      <c r="BZ261" s="20">
        <v>4197</v>
      </c>
      <c r="CA261" s="20">
        <v>7057</v>
      </c>
      <c r="CB261" s="20">
        <v>2411</v>
      </c>
      <c r="CC261" s="20">
        <v>3384</v>
      </c>
      <c r="CD261" s="20">
        <v>3674</v>
      </c>
      <c r="CE261" s="20">
        <v>4887</v>
      </c>
      <c r="CF261" s="20">
        <v>4273</v>
      </c>
      <c r="CG261" s="20">
        <v>6125</v>
      </c>
      <c r="CH261" s="21">
        <v>0</v>
      </c>
      <c r="CI261" s="21">
        <v>6</v>
      </c>
      <c r="CJ261" s="21">
        <v>5</v>
      </c>
      <c r="CK261" s="21">
        <v>4</v>
      </c>
      <c r="CL261" s="21">
        <v>1</v>
      </c>
      <c r="CM261" s="21">
        <v>2</v>
      </c>
      <c r="CN261" s="21">
        <v>0</v>
      </c>
      <c r="CO261" s="21">
        <v>9</v>
      </c>
      <c r="CP261" s="21">
        <v>9</v>
      </c>
      <c r="CQ261" s="21">
        <v>0</v>
      </c>
      <c r="CR261" s="21">
        <v>4600</v>
      </c>
      <c r="CS261" s="21">
        <v>6853</v>
      </c>
      <c r="CT261" s="21">
        <v>7526</v>
      </c>
      <c r="CU261" s="21">
        <v>9924</v>
      </c>
      <c r="CV261" s="21">
        <v>8470</v>
      </c>
      <c r="CW261" s="21">
        <v>13182</v>
      </c>
      <c r="CX261" s="21">
        <v>25801</v>
      </c>
      <c r="CY261" s="21">
        <v>24754</v>
      </c>
      <c r="CZ261" s="19">
        <v>151</v>
      </c>
      <c r="DA261" t="s">
        <v>8129</v>
      </c>
      <c r="DB261" t="s">
        <v>9</v>
      </c>
      <c r="DD261">
        <v>3.6357760361961704</v>
      </c>
      <c r="DE261">
        <v>3.4882368900430216</v>
      </c>
      <c r="DF261">
        <v>-0.14753914615314878</v>
      </c>
    </row>
    <row r="262" spans="1:110" x14ac:dyDescent="0.25">
      <c r="A262" t="s">
        <v>149</v>
      </c>
      <c r="B262" t="s">
        <v>3099</v>
      </c>
      <c r="C262" t="s">
        <v>148</v>
      </c>
      <c r="D262" t="s">
        <v>150</v>
      </c>
      <c r="E262" s="17">
        <v>66183</v>
      </c>
      <c r="F262" s="17">
        <v>66796</v>
      </c>
      <c r="G262" s="17">
        <v>67682</v>
      </c>
      <c r="H262" s="17">
        <v>68418</v>
      </c>
      <c r="I262" s="17">
        <v>69142</v>
      </c>
      <c r="J262" s="17">
        <v>69682</v>
      </c>
      <c r="K262" s="17">
        <v>70430</v>
      </c>
      <c r="L262" s="17">
        <v>71272</v>
      </c>
      <c r="M262" s="17">
        <v>72160</v>
      </c>
      <c r="N262" s="17">
        <v>72766</v>
      </c>
      <c r="O262" s="17">
        <v>73212</v>
      </c>
      <c r="P262" s="17">
        <v>73716</v>
      </c>
      <c r="Q262" s="17">
        <v>74073</v>
      </c>
      <c r="R262" s="17">
        <v>74829</v>
      </c>
      <c r="S262" s="17">
        <v>75819</v>
      </c>
      <c r="T262" s="17">
        <v>77107</v>
      </c>
      <c r="U262" s="18">
        <v>39</v>
      </c>
      <c r="V262" s="18">
        <v>41</v>
      </c>
      <c r="W262" s="18">
        <v>40</v>
      </c>
      <c r="X262" s="18">
        <v>26</v>
      </c>
      <c r="Y262" s="18">
        <v>37</v>
      </c>
      <c r="Z262" s="18">
        <v>69</v>
      </c>
      <c r="AA262" s="18">
        <v>103</v>
      </c>
      <c r="AB262" s="18">
        <v>105</v>
      </c>
      <c r="AC262" s="18">
        <v>114</v>
      </c>
      <c r="AD262" s="18">
        <v>124</v>
      </c>
      <c r="AE262" s="18">
        <v>100</v>
      </c>
      <c r="AF262" s="18">
        <v>84</v>
      </c>
      <c r="AG262" s="18">
        <v>65</v>
      </c>
      <c r="AH262" s="18">
        <v>38</v>
      </c>
      <c r="AI262" s="18">
        <v>51</v>
      </c>
      <c r="AJ262" s="18">
        <v>31</v>
      </c>
      <c r="AK262" s="23">
        <v>5.8927519151443724</v>
      </c>
      <c r="AL262" s="23">
        <v>6.1380921013234326</v>
      </c>
      <c r="AM262" s="23">
        <v>5.9099908395141982</v>
      </c>
      <c r="AN262" s="23">
        <v>3.8001695460258995</v>
      </c>
      <c r="AO262" s="23">
        <v>5.351306007925718</v>
      </c>
      <c r="AP262" s="23">
        <v>9.9021268046267323</v>
      </c>
      <c r="AQ262" s="23">
        <v>14.624449808320318</v>
      </c>
      <c r="AR262" s="23">
        <v>14.732293186665169</v>
      </c>
      <c r="AS262" s="23">
        <v>15.798226164079821</v>
      </c>
      <c r="AT262" s="23">
        <v>17.040925707060989</v>
      </c>
      <c r="AU262" s="23">
        <v>13.658963011528165</v>
      </c>
      <c r="AV262" s="23">
        <v>11.395083835259644</v>
      </c>
      <c r="AW262" s="23">
        <v>8.7751272393449717</v>
      </c>
      <c r="AX262" s="23">
        <v>5.0782450654158149</v>
      </c>
      <c r="AY262" s="23">
        <v>6.7265461164088158</v>
      </c>
      <c r="AZ262" s="23">
        <v>4.0203872540755059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20">
        <v>2</v>
      </c>
      <c r="BK262" s="20">
        <v>5</v>
      </c>
      <c r="BL262" s="20">
        <v>5</v>
      </c>
      <c r="BM262" s="20">
        <v>0</v>
      </c>
      <c r="BN262" s="20">
        <v>0</v>
      </c>
      <c r="BO262" s="20">
        <v>0</v>
      </c>
      <c r="BP262" s="20">
        <v>0</v>
      </c>
      <c r="BQ262" s="20">
        <v>5</v>
      </c>
      <c r="BR262" s="20">
        <v>8</v>
      </c>
      <c r="BS262" s="20">
        <v>5</v>
      </c>
      <c r="BT262" s="20">
        <v>1</v>
      </c>
      <c r="BU262" s="20">
        <v>0</v>
      </c>
      <c r="BV262" s="20">
        <v>3625</v>
      </c>
      <c r="BW262" s="20">
        <v>5657</v>
      </c>
      <c r="BX262" s="20">
        <v>6373</v>
      </c>
      <c r="BY262" s="20">
        <v>7574</v>
      </c>
      <c r="BZ262" s="20">
        <v>5970</v>
      </c>
      <c r="CA262" s="20">
        <v>10091</v>
      </c>
      <c r="CB262" s="20">
        <v>3671</v>
      </c>
      <c r="CC262" s="20">
        <v>5232</v>
      </c>
      <c r="CD262" s="20">
        <v>6282</v>
      </c>
      <c r="CE262" s="20">
        <v>7647</v>
      </c>
      <c r="CF262" s="20">
        <v>6127</v>
      </c>
      <c r="CG262" s="20">
        <v>8858</v>
      </c>
      <c r="CH262" s="21">
        <v>0</v>
      </c>
      <c r="CI262" s="21">
        <v>7</v>
      </c>
      <c r="CJ262" s="21">
        <v>13</v>
      </c>
      <c r="CK262" s="21">
        <v>10</v>
      </c>
      <c r="CL262" s="21">
        <v>1</v>
      </c>
      <c r="CM262" s="21">
        <v>0</v>
      </c>
      <c r="CN262" s="21">
        <v>0</v>
      </c>
      <c r="CO262" s="21">
        <v>12</v>
      </c>
      <c r="CP262" s="21">
        <v>19</v>
      </c>
      <c r="CQ262" s="21">
        <v>0</v>
      </c>
      <c r="CR262" s="21">
        <v>7296</v>
      </c>
      <c r="CS262" s="21">
        <v>10889</v>
      </c>
      <c r="CT262" s="21">
        <v>12655</v>
      </c>
      <c r="CU262" s="21">
        <v>15221</v>
      </c>
      <c r="CV262" s="21">
        <v>12097</v>
      </c>
      <c r="CW262" s="21">
        <v>18949</v>
      </c>
      <c r="CX262" s="21">
        <v>39290</v>
      </c>
      <c r="CY262" s="21">
        <v>37817</v>
      </c>
      <c r="CZ262" s="19">
        <v>106</v>
      </c>
      <c r="DA262" t="s">
        <v>8084</v>
      </c>
      <c r="DB262" t="s">
        <v>9</v>
      </c>
      <c r="DD262">
        <v>3.1731760848295743</v>
      </c>
      <c r="DE262">
        <v>4.8358360906082973</v>
      </c>
      <c r="DF262">
        <v>1.6626600057787231</v>
      </c>
    </row>
    <row r="263" spans="1:110" x14ac:dyDescent="0.25">
      <c r="A263" t="s">
        <v>1820</v>
      </c>
      <c r="B263" t="s">
        <v>3122</v>
      </c>
      <c r="C263" t="s">
        <v>696</v>
      </c>
      <c r="D263" t="s">
        <v>150</v>
      </c>
      <c r="E263" s="17">
        <v>148955</v>
      </c>
      <c r="F263" s="17">
        <v>148904</v>
      </c>
      <c r="G263" s="17">
        <v>149427</v>
      </c>
      <c r="H263" s="17">
        <v>150159</v>
      </c>
      <c r="I263" s="17">
        <v>150580</v>
      </c>
      <c r="J263" s="17">
        <v>152787</v>
      </c>
      <c r="K263" s="17">
        <v>155969</v>
      </c>
      <c r="L263" s="17">
        <v>158145</v>
      </c>
      <c r="M263" s="17">
        <v>159964</v>
      </c>
      <c r="N263" s="17">
        <v>161342</v>
      </c>
      <c r="O263" s="17">
        <v>162605</v>
      </c>
      <c r="P263" s="17">
        <v>164192</v>
      </c>
      <c r="Q263" s="17">
        <v>165558</v>
      </c>
      <c r="R263" s="17">
        <v>166909</v>
      </c>
      <c r="S263" s="17">
        <v>168971</v>
      </c>
      <c r="T263" s="17">
        <v>171070</v>
      </c>
      <c r="U263" s="18">
        <v>84</v>
      </c>
      <c r="V263" s="18">
        <v>78</v>
      </c>
      <c r="W263" s="18">
        <v>72</v>
      </c>
      <c r="X263" s="18">
        <v>78</v>
      </c>
      <c r="Y263" s="18">
        <v>120</v>
      </c>
      <c r="Z263" s="18">
        <v>134</v>
      </c>
      <c r="AA263" s="18">
        <v>178</v>
      </c>
      <c r="AB263" s="18">
        <v>244</v>
      </c>
      <c r="AC263" s="18">
        <v>292</v>
      </c>
      <c r="AD263" s="18">
        <v>292</v>
      </c>
      <c r="AE263" s="18">
        <v>269</v>
      </c>
      <c r="AF263" s="18">
        <v>219</v>
      </c>
      <c r="AG263" s="18">
        <v>156</v>
      </c>
      <c r="AH263" s="18">
        <v>121</v>
      </c>
      <c r="AI263" s="18">
        <v>90</v>
      </c>
      <c r="AJ263" s="18">
        <v>59</v>
      </c>
      <c r="AK263" s="23">
        <v>5.6392870329965428</v>
      </c>
      <c r="AL263" s="23">
        <v>5.2382743243969268</v>
      </c>
      <c r="AM263" s="23">
        <v>4.8184063121122689</v>
      </c>
      <c r="AN263" s="23">
        <v>5.1944938365332751</v>
      </c>
      <c r="AO263" s="23">
        <v>7.9691858148492498</v>
      </c>
      <c r="AP263" s="23">
        <v>8.7703796788993831</v>
      </c>
      <c r="AQ263" s="23">
        <v>11.412524283671754</v>
      </c>
      <c r="AR263" s="23">
        <v>15.428878560814441</v>
      </c>
      <c r="AS263" s="23">
        <v>18.254107174114175</v>
      </c>
      <c r="AT263" s="23">
        <v>18.098201336291851</v>
      </c>
      <c r="AU263" s="23">
        <v>16.543156729497863</v>
      </c>
      <c r="AV263" s="23">
        <v>13.338043266419801</v>
      </c>
      <c r="AW263" s="23">
        <v>9.4226796651324598</v>
      </c>
      <c r="AX263" s="23">
        <v>7.2494592861978679</v>
      </c>
      <c r="AY263" s="23">
        <v>5.326357777370081</v>
      </c>
      <c r="AZ263" s="23">
        <v>3.4488805752031335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0</v>
      </c>
      <c r="BJ263" s="20">
        <v>4</v>
      </c>
      <c r="BK263" s="20">
        <v>8</v>
      </c>
      <c r="BL263" s="20">
        <v>17</v>
      </c>
      <c r="BM263" s="20">
        <v>5</v>
      </c>
      <c r="BN263" s="20">
        <v>2</v>
      </c>
      <c r="BO263" s="20">
        <v>0</v>
      </c>
      <c r="BP263" s="20">
        <v>0</v>
      </c>
      <c r="BQ263" s="20">
        <v>4</v>
      </c>
      <c r="BR263" s="20">
        <v>7</v>
      </c>
      <c r="BS263" s="20">
        <v>9</v>
      </c>
      <c r="BT263" s="20">
        <v>3</v>
      </c>
      <c r="BU263" s="20">
        <v>0</v>
      </c>
      <c r="BV263" s="20">
        <v>10458</v>
      </c>
      <c r="BW263" s="20">
        <v>17002</v>
      </c>
      <c r="BX263" s="20">
        <v>15370</v>
      </c>
      <c r="BY263" s="20">
        <v>14835</v>
      </c>
      <c r="BZ263" s="20">
        <v>11711</v>
      </c>
      <c r="CA263" s="20">
        <v>17665</v>
      </c>
      <c r="CB263" s="20">
        <v>10315</v>
      </c>
      <c r="CC263" s="20">
        <v>16731</v>
      </c>
      <c r="CD263" s="20">
        <v>16177</v>
      </c>
      <c r="CE263" s="20">
        <v>14907</v>
      </c>
      <c r="CF263" s="20">
        <v>11136</v>
      </c>
      <c r="CG263" s="20">
        <v>14763</v>
      </c>
      <c r="CH263" s="21">
        <v>0</v>
      </c>
      <c r="CI263" s="21">
        <v>8</v>
      </c>
      <c r="CJ263" s="21">
        <v>15</v>
      </c>
      <c r="CK263" s="21">
        <v>26</v>
      </c>
      <c r="CL263" s="21">
        <v>8</v>
      </c>
      <c r="CM263" s="21">
        <v>2</v>
      </c>
      <c r="CN263" s="21">
        <v>0</v>
      </c>
      <c r="CO263" s="21">
        <v>36</v>
      </c>
      <c r="CP263" s="21">
        <v>23</v>
      </c>
      <c r="CQ263" s="21">
        <v>0</v>
      </c>
      <c r="CR263" s="21">
        <v>20773</v>
      </c>
      <c r="CS263" s="21">
        <v>33733</v>
      </c>
      <c r="CT263" s="21">
        <v>31547</v>
      </c>
      <c r="CU263" s="21">
        <v>29742</v>
      </c>
      <c r="CV263" s="21">
        <v>22847</v>
      </c>
      <c r="CW263" s="21">
        <v>32428</v>
      </c>
      <c r="CX263" s="21">
        <v>87041</v>
      </c>
      <c r="CY263" s="21">
        <v>84029</v>
      </c>
      <c r="CZ263" s="19">
        <v>159</v>
      </c>
      <c r="DA263" t="s">
        <v>8137</v>
      </c>
      <c r="DB263" t="s">
        <v>9</v>
      </c>
      <c r="DD263">
        <v>4.2842352045127274</v>
      </c>
      <c r="DE263">
        <v>2.6424328764605183</v>
      </c>
      <c r="DF263">
        <v>-1.6418023280522092</v>
      </c>
    </row>
    <row r="264" spans="1:110" x14ac:dyDescent="0.25">
      <c r="A264" t="s">
        <v>456</v>
      </c>
      <c r="B264" t="s">
        <v>2978</v>
      </c>
      <c r="C264" t="s">
        <v>58</v>
      </c>
      <c r="D264" t="s">
        <v>457</v>
      </c>
      <c r="E264" s="17">
        <v>240956</v>
      </c>
      <c r="F264" s="17">
        <v>241563</v>
      </c>
      <c r="G264" s="17">
        <v>243065</v>
      </c>
      <c r="H264" s="17">
        <v>244535</v>
      </c>
      <c r="I264" s="17">
        <v>245582</v>
      </c>
      <c r="J264" s="17">
        <v>246750</v>
      </c>
      <c r="K264" s="17">
        <v>247857</v>
      </c>
      <c r="L264" s="17">
        <v>249728</v>
      </c>
      <c r="M264" s="17">
        <v>251196</v>
      </c>
      <c r="N264" s="17">
        <v>252398</v>
      </c>
      <c r="O264" s="17">
        <v>253963</v>
      </c>
      <c r="P264" s="17">
        <v>254979</v>
      </c>
      <c r="Q264" s="17">
        <v>255103</v>
      </c>
      <c r="R264" s="17">
        <v>255418</v>
      </c>
      <c r="S264" s="17">
        <v>256193</v>
      </c>
      <c r="T264" s="17">
        <v>256022</v>
      </c>
      <c r="U264" s="18">
        <v>123</v>
      </c>
      <c r="V264" s="18">
        <v>145</v>
      </c>
      <c r="W264" s="18">
        <v>144</v>
      </c>
      <c r="X264" s="18">
        <v>161</v>
      </c>
      <c r="Y264" s="18">
        <v>216</v>
      </c>
      <c r="Z264" s="18">
        <v>271</v>
      </c>
      <c r="AA264" s="18">
        <v>321</v>
      </c>
      <c r="AB264" s="18">
        <v>405</v>
      </c>
      <c r="AC264" s="18">
        <v>427</v>
      </c>
      <c r="AD264" s="18">
        <v>587</v>
      </c>
      <c r="AE264" s="18">
        <v>478</v>
      </c>
      <c r="AF264" s="18">
        <v>325</v>
      </c>
      <c r="AG264" s="18">
        <v>281</v>
      </c>
      <c r="AH264" s="18">
        <v>218</v>
      </c>
      <c r="AI264" s="18">
        <v>182</v>
      </c>
      <c r="AJ264" s="18">
        <v>145</v>
      </c>
      <c r="AK264" s="23">
        <v>5.1046664121250354</v>
      </c>
      <c r="AL264" s="23">
        <v>6.0025748976457489</v>
      </c>
      <c r="AM264" s="23">
        <v>5.9243412255980905</v>
      </c>
      <c r="AN264" s="23">
        <v>6.5839245915717584</v>
      </c>
      <c r="AO264" s="23">
        <v>8.7954328900326573</v>
      </c>
      <c r="AP264" s="23">
        <v>10.982776089159067</v>
      </c>
      <c r="AQ264" s="23">
        <v>12.95101611009574</v>
      </c>
      <c r="AR264" s="23">
        <v>16.217644797539723</v>
      </c>
      <c r="AS264" s="23">
        <v>16.998678322903231</v>
      </c>
      <c r="AT264" s="23">
        <v>23.256919626938409</v>
      </c>
      <c r="AU264" s="23">
        <v>18.821639372664521</v>
      </c>
      <c r="AV264" s="23">
        <v>12.74614772196926</v>
      </c>
      <c r="AW264" s="23">
        <v>11.015158583003728</v>
      </c>
      <c r="AX264" s="23">
        <v>8.5350288546617694</v>
      </c>
      <c r="AY264" s="23">
        <v>7.1040192354982379</v>
      </c>
      <c r="AZ264" s="23">
        <v>5.6635757864558522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2</v>
      </c>
      <c r="BJ264" s="20">
        <v>5</v>
      </c>
      <c r="BK264" s="20">
        <v>26</v>
      </c>
      <c r="BL264" s="20">
        <v>25</v>
      </c>
      <c r="BM264" s="20">
        <v>15</v>
      </c>
      <c r="BN264" s="20">
        <v>6</v>
      </c>
      <c r="BO264" s="20">
        <v>0</v>
      </c>
      <c r="BP264" s="20">
        <v>0</v>
      </c>
      <c r="BQ264" s="20">
        <v>8</v>
      </c>
      <c r="BR264" s="20">
        <v>25</v>
      </c>
      <c r="BS264" s="20">
        <v>15</v>
      </c>
      <c r="BT264" s="20">
        <v>12</v>
      </c>
      <c r="BU264" s="20">
        <v>6</v>
      </c>
      <c r="BV264" s="20">
        <v>10323</v>
      </c>
      <c r="BW264" s="20">
        <v>16405</v>
      </c>
      <c r="BX264" s="20">
        <v>18182</v>
      </c>
      <c r="BY264" s="20">
        <v>24657</v>
      </c>
      <c r="BZ264" s="20">
        <v>23885</v>
      </c>
      <c r="CA264" s="20">
        <v>39239</v>
      </c>
      <c r="CB264" s="20">
        <v>11502</v>
      </c>
      <c r="CC264" s="20">
        <v>15648</v>
      </c>
      <c r="CD264" s="20">
        <v>17327</v>
      </c>
      <c r="CE264" s="20">
        <v>22896</v>
      </c>
      <c r="CF264" s="20">
        <v>22476</v>
      </c>
      <c r="CG264" s="20">
        <v>33482</v>
      </c>
      <c r="CH264" s="21">
        <v>2</v>
      </c>
      <c r="CI264" s="21">
        <v>13</v>
      </c>
      <c r="CJ264" s="21">
        <v>51</v>
      </c>
      <c r="CK264" s="21">
        <v>40</v>
      </c>
      <c r="CL264" s="21">
        <v>27</v>
      </c>
      <c r="CM264" s="21">
        <v>12</v>
      </c>
      <c r="CN264" s="21">
        <v>0</v>
      </c>
      <c r="CO264" s="21">
        <v>79</v>
      </c>
      <c r="CP264" s="21">
        <v>66</v>
      </c>
      <c r="CQ264" s="21">
        <v>0</v>
      </c>
      <c r="CR264" s="21">
        <v>21825</v>
      </c>
      <c r="CS264" s="21">
        <v>32053</v>
      </c>
      <c r="CT264" s="21">
        <v>35509</v>
      </c>
      <c r="CU264" s="21">
        <v>47553</v>
      </c>
      <c r="CV264" s="21">
        <v>46361</v>
      </c>
      <c r="CW264" s="21">
        <v>72721</v>
      </c>
      <c r="CX264" s="21">
        <v>132691</v>
      </c>
      <c r="CY264" s="21">
        <v>123331</v>
      </c>
      <c r="CZ264" s="19">
        <v>13</v>
      </c>
      <c r="DA264" t="s">
        <v>1332</v>
      </c>
      <c r="DB264" t="s">
        <v>8480</v>
      </c>
      <c r="DD264">
        <v>6.4055265910436141</v>
      </c>
      <c r="DE264">
        <v>4.9739620622348166</v>
      </c>
      <c r="DF264">
        <v>-1.4315645288087975</v>
      </c>
    </row>
    <row r="265" spans="1:110" x14ac:dyDescent="0.25">
      <c r="A265" t="s">
        <v>1862</v>
      </c>
      <c r="B265" t="s">
        <v>3115</v>
      </c>
      <c r="C265" t="s">
        <v>481</v>
      </c>
      <c r="D265" t="s">
        <v>51</v>
      </c>
      <c r="E265" s="17">
        <v>97563</v>
      </c>
      <c r="F265" s="17">
        <v>98699</v>
      </c>
      <c r="G265" s="17">
        <v>99339</v>
      </c>
      <c r="H265" s="17">
        <v>100330</v>
      </c>
      <c r="I265" s="17">
        <v>101425</v>
      </c>
      <c r="J265" s="17">
        <v>103141</v>
      </c>
      <c r="K265" s="17">
        <v>104158</v>
      </c>
      <c r="L265" s="17">
        <v>104033</v>
      </c>
      <c r="M265" s="17">
        <v>104594</v>
      </c>
      <c r="N265" s="17">
        <v>105389</v>
      </c>
      <c r="O265" s="17">
        <v>107128</v>
      </c>
      <c r="P265" s="17">
        <v>107951</v>
      </c>
      <c r="Q265" s="17">
        <v>109475</v>
      </c>
      <c r="R265" s="17">
        <v>110651</v>
      </c>
      <c r="S265" s="17">
        <v>111716</v>
      </c>
      <c r="T265" s="17">
        <v>112914</v>
      </c>
      <c r="U265" s="18">
        <v>84</v>
      </c>
      <c r="V265" s="18">
        <v>98</v>
      </c>
      <c r="W265" s="18">
        <v>110</v>
      </c>
      <c r="X265" s="18">
        <v>129</v>
      </c>
      <c r="Y265" s="18">
        <v>129</v>
      </c>
      <c r="Z265" s="18">
        <v>188</v>
      </c>
      <c r="AA265" s="18">
        <v>255</v>
      </c>
      <c r="AB265" s="18">
        <v>243</v>
      </c>
      <c r="AC265" s="18">
        <v>240</v>
      </c>
      <c r="AD265" s="18">
        <v>277</v>
      </c>
      <c r="AE265" s="18">
        <v>200</v>
      </c>
      <c r="AF265" s="18">
        <v>153</v>
      </c>
      <c r="AG265" s="18">
        <v>88</v>
      </c>
      <c r="AH265" s="18">
        <v>63</v>
      </c>
      <c r="AI265" s="18">
        <v>33</v>
      </c>
      <c r="AJ265" s="18">
        <v>40</v>
      </c>
      <c r="AK265" s="23">
        <v>8.6098213462070667</v>
      </c>
      <c r="AL265" s="23">
        <v>9.9291786137650835</v>
      </c>
      <c r="AM265" s="23">
        <v>11.073193811091313</v>
      </c>
      <c r="AN265" s="23">
        <v>12.857570018937505</v>
      </c>
      <c r="AO265" s="23">
        <v>12.718757702736012</v>
      </c>
      <c r="AP265" s="23">
        <v>18.227475009937852</v>
      </c>
      <c r="AQ265" s="23">
        <v>24.482036905470537</v>
      </c>
      <c r="AR265" s="23">
        <v>23.357972950890584</v>
      </c>
      <c r="AS265" s="23">
        <v>22.94586687572901</v>
      </c>
      <c r="AT265" s="23">
        <v>26.283577982521898</v>
      </c>
      <c r="AU265" s="23">
        <v>18.669255470091851</v>
      </c>
      <c r="AV265" s="23">
        <v>14.173097053292697</v>
      </c>
      <c r="AW265" s="23">
        <v>8.0383649234985164</v>
      </c>
      <c r="AX265" s="23">
        <v>5.6935771027826227</v>
      </c>
      <c r="AY265" s="23">
        <v>2.9539188656951554</v>
      </c>
      <c r="AZ265" s="23">
        <v>3.542519085321572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1</v>
      </c>
      <c r="BI265" s="20">
        <v>0</v>
      </c>
      <c r="BJ265" s="20">
        <v>8</v>
      </c>
      <c r="BK265" s="20">
        <v>9</v>
      </c>
      <c r="BL265" s="20">
        <v>9</v>
      </c>
      <c r="BM265" s="20">
        <v>1</v>
      </c>
      <c r="BN265" s="20">
        <v>1</v>
      </c>
      <c r="BO265" s="20">
        <v>0</v>
      </c>
      <c r="BP265" s="20">
        <v>0</v>
      </c>
      <c r="BQ265" s="20">
        <v>1</v>
      </c>
      <c r="BR265" s="20">
        <v>5</v>
      </c>
      <c r="BS265" s="20">
        <v>3</v>
      </c>
      <c r="BT265" s="20">
        <v>2</v>
      </c>
      <c r="BU265" s="20">
        <v>0</v>
      </c>
      <c r="BV265" s="20">
        <v>11471</v>
      </c>
      <c r="BW265" s="20">
        <v>12067</v>
      </c>
      <c r="BX265" s="20">
        <v>8265</v>
      </c>
      <c r="BY265" s="20">
        <v>7697</v>
      </c>
      <c r="BZ265" s="20">
        <v>6451</v>
      </c>
      <c r="CA265" s="20">
        <v>11411</v>
      </c>
      <c r="CB265" s="20">
        <v>10329</v>
      </c>
      <c r="CC265" s="20">
        <v>12549</v>
      </c>
      <c r="CD265" s="20">
        <v>9138</v>
      </c>
      <c r="CE265" s="20">
        <v>8298</v>
      </c>
      <c r="CF265" s="20">
        <v>6181</v>
      </c>
      <c r="CG265" s="20">
        <v>9057</v>
      </c>
      <c r="CH265" s="21">
        <v>0</v>
      </c>
      <c r="CI265" s="21">
        <v>9</v>
      </c>
      <c r="CJ265" s="21">
        <v>14</v>
      </c>
      <c r="CK265" s="21">
        <v>12</v>
      </c>
      <c r="CL265" s="21">
        <v>3</v>
      </c>
      <c r="CM265" s="21">
        <v>1</v>
      </c>
      <c r="CN265" s="21">
        <v>1</v>
      </c>
      <c r="CO265" s="21">
        <v>29</v>
      </c>
      <c r="CP265" s="21">
        <v>11</v>
      </c>
      <c r="CQ265" s="21">
        <v>0</v>
      </c>
      <c r="CR265" s="21">
        <v>21800</v>
      </c>
      <c r="CS265" s="21">
        <v>24616</v>
      </c>
      <c r="CT265" s="21">
        <v>17403</v>
      </c>
      <c r="CU265" s="21">
        <v>15995</v>
      </c>
      <c r="CV265" s="21">
        <v>12632</v>
      </c>
      <c r="CW265" s="21">
        <v>20468</v>
      </c>
      <c r="CX265" s="21">
        <v>57362</v>
      </c>
      <c r="CY265" s="21">
        <v>55552</v>
      </c>
      <c r="CZ265" s="19">
        <v>153</v>
      </c>
      <c r="DA265" t="s">
        <v>8131</v>
      </c>
      <c r="DB265" t="s">
        <v>9</v>
      </c>
      <c r="DD265">
        <v>5.2203341013824884</v>
      </c>
      <c r="DE265">
        <v>1.9176458282486664</v>
      </c>
      <c r="DF265">
        <v>-3.3026882731338221</v>
      </c>
    </row>
    <row r="266" spans="1:110" x14ac:dyDescent="0.25">
      <c r="A266" t="s">
        <v>1784</v>
      </c>
      <c r="B266" t="s">
        <v>2940</v>
      </c>
      <c r="C266" t="s">
        <v>58</v>
      </c>
      <c r="D266" t="s">
        <v>150</v>
      </c>
      <c r="E266" s="17">
        <v>209690</v>
      </c>
      <c r="F266" s="17">
        <v>209913</v>
      </c>
      <c r="G266" s="17">
        <v>213620</v>
      </c>
      <c r="H266" s="17">
        <v>218112</v>
      </c>
      <c r="I266" s="17">
        <v>222870</v>
      </c>
      <c r="J266" s="17">
        <v>228100</v>
      </c>
      <c r="K266" s="17">
        <v>229160</v>
      </c>
      <c r="L266" s="17">
        <v>229872</v>
      </c>
      <c r="M266" s="17">
        <v>231102</v>
      </c>
      <c r="N266" s="17">
        <v>234223</v>
      </c>
      <c r="O266" s="17">
        <v>238210</v>
      </c>
      <c r="P266" s="17">
        <v>241442</v>
      </c>
      <c r="Q266" s="17">
        <v>245725</v>
      </c>
      <c r="R266" s="17">
        <v>246983</v>
      </c>
      <c r="S266" s="17">
        <v>249290</v>
      </c>
      <c r="T266" s="17">
        <v>252965</v>
      </c>
      <c r="U266" s="18">
        <v>113</v>
      </c>
      <c r="V266" s="18">
        <v>145</v>
      </c>
      <c r="W266" s="18">
        <v>128</v>
      </c>
      <c r="X266" s="18">
        <v>122</v>
      </c>
      <c r="Y266" s="18">
        <v>178</v>
      </c>
      <c r="Z266" s="18">
        <v>236</v>
      </c>
      <c r="AA266" s="18">
        <v>287</v>
      </c>
      <c r="AB266" s="18">
        <v>329</v>
      </c>
      <c r="AC266" s="18">
        <v>344</v>
      </c>
      <c r="AD266" s="18">
        <v>439</v>
      </c>
      <c r="AE266" s="18">
        <v>299</v>
      </c>
      <c r="AF266" s="18">
        <v>217</v>
      </c>
      <c r="AG266" s="18">
        <v>143</v>
      </c>
      <c r="AH266" s="18">
        <v>126</v>
      </c>
      <c r="AI266" s="18">
        <v>79</v>
      </c>
      <c r="AJ266" s="18">
        <v>51</v>
      </c>
      <c r="AK266" s="23">
        <v>5.3889074347846826</v>
      </c>
      <c r="AL266" s="23">
        <v>6.9076236345533628</v>
      </c>
      <c r="AM266" s="23">
        <v>5.9919483194457444</v>
      </c>
      <c r="AN266" s="23">
        <v>5.5934565727699539</v>
      </c>
      <c r="AO266" s="23">
        <v>7.9867187149459324</v>
      </c>
      <c r="AP266" s="23">
        <v>10.346339324857519</v>
      </c>
      <c r="AQ266" s="23">
        <v>12.524000698202128</v>
      </c>
      <c r="AR266" s="23">
        <v>14.312312939374957</v>
      </c>
      <c r="AS266" s="23">
        <v>14.88520220508693</v>
      </c>
      <c r="AT266" s="23">
        <v>18.742822011501861</v>
      </c>
      <c r="AU266" s="23">
        <v>12.551949960119224</v>
      </c>
      <c r="AV266" s="23">
        <v>8.9876657748030588</v>
      </c>
      <c r="AW266" s="23">
        <v>5.8195136839963375</v>
      </c>
      <c r="AX266" s="23">
        <v>5.1015656948049051</v>
      </c>
      <c r="AY266" s="23">
        <v>3.1689999598860767</v>
      </c>
      <c r="AZ266" s="23">
        <v>2.0160891822979465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20">
        <v>1</v>
      </c>
      <c r="BJ266" s="20">
        <v>5</v>
      </c>
      <c r="BK266" s="20">
        <v>9</v>
      </c>
      <c r="BL266" s="20">
        <v>13</v>
      </c>
      <c r="BM266" s="20">
        <v>3</v>
      </c>
      <c r="BN266" s="20">
        <v>0</v>
      </c>
      <c r="BO266" s="20">
        <v>0</v>
      </c>
      <c r="BP266" s="20">
        <v>0</v>
      </c>
      <c r="BQ266" s="20">
        <v>4</v>
      </c>
      <c r="BR266" s="20">
        <v>5</v>
      </c>
      <c r="BS266" s="20">
        <v>8</v>
      </c>
      <c r="BT266" s="20">
        <v>3</v>
      </c>
      <c r="BU266" s="20">
        <v>0</v>
      </c>
      <c r="BV266" s="20">
        <v>32174</v>
      </c>
      <c r="BW266" s="20">
        <v>23713</v>
      </c>
      <c r="BX266" s="20">
        <v>17881</v>
      </c>
      <c r="BY266" s="20">
        <v>18025</v>
      </c>
      <c r="BZ266" s="20">
        <v>13475</v>
      </c>
      <c r="CA266" s="20">
        <v>20441</v>
      </c>
      <c r="CB266" s="20">
        <v>32409</v>
      </c>
      <c r="CC266" s="20">
        <v>26320</v>
      </c>
      <c r="CD266" s="20">
        <v>19908</v>
      </c>
      <c r="CE266" s="20">
        <v>18153</v>
      </c>
      <c r="CF266" s="20">
        <v>13704</v>
      </c>
      <c r="CG266" s="20">
        <v>16762</v>
      </c>
      <c r="CH266" s="21">
        <v>1</v>
      </c>
      <c r="CI266" s="21">
        <v>9</v>
      </c>
      <c r="CJ266" s="21">
        <v>14</v>
      </c>
      <c r="CK266" s="21">
        <v>21</v>
      </c>
      <c r="CL266" s="21">
        <v>6</v>
      </c>
      <c r="CM266" s="21">
        <v>0</v>
      </c>
      <c r="CN266" s="21">
        <v>0</v>
      </c>
      <c r="CO266" s="21">
        <v>31</v>
      </c>
      <c r="CP266" s="21">
        <v>20</v>
      </c>
      <c r="CQ266" s="21">
        <v>0</v>
      </c>
      <c r="CR266" s="21">
        <v>64583</v>
      </c>
      <c r="CS266" s="21">
        <v>50033</v>
      </c>
      <c r="CT266" s="21">
        <v>37789</v>
      </c>
      <c r="CU266" s="21">
        <v>36178</v>
      </c>
      <c r="CV266" s="21">
        <v>27179</v>
      </c>
      <c r="CW266" s="21">
        <v>37203</v>
      </c>
      <c r="CX266" s="21">
        <v>125709</v>
      </c>
      <c r="CY266" s="21">
        <v>127256</v>
      </c>
      <c r="CZ266" s="19">
        <v>335</v>
      </c>
      <c r="DA266" t="s">
        <v>8313</v>
      </c>
      <c r="DB266" t="s">
        <v>8481</v>
      </c>
      <c r="DD266">
        <v>2.4360344502420319</v>
      </c>
      <c r="DE266">
        <v>1.5909759842175182</v>
      </c>
      <c r="DF266">
        <v>-0.84505846602451373</v>
      </c>
    </row>
    <row r="267" spans="1:110" x14ac:dyDescent="0.25">
      <c r="A267" t="s">
        <v>687</v>
      </c>
      <c r="B267" t="s">
        <v>3184</v>
      </c>
      <c r="C267" t="s">
        <v>113</v>
      </c>
      <c r="D267" t="s">
        <v>70</v>
      </c>
      <c r="E267" s="17">
        <v>90220</v>
      </c>
      <c r="F267" s="17">
        <v>90991</v>
      </c>
      <c r="G267" s="17">
        <v>91357</v>
      </c>
      <c r="H267" s="17">
        <v>92344</v>
      </c>
      <c r="I267" s="17">
        <v>92658</v>
      </c>
      <c r="J267" s="17">
        <v>93181</v>
      </c>
      <c r="K267" s="17">
        <v>94064</v>
      </c>
      <c r="L267" s="17">
        <v>95043</v>
      </c>
      <c r="M267" s="17">
        <v>96265</v>
      </c>
      <c r="N267" s="17">
        <v>96971</v>
      </c>
      <c r="O267" s="17">
        <v>97534</v>
      </c>
      <c r="P267" s="17">
        <v>98109</v>
      </c>
      <c r="Q267" s="17">
        <v>98556</v>
      </c>
      <c r="R267" s="17">
        <v>98798</v>
      </c>
      <c r="S267" s="17">
        <v>99126</v>
      </c>
      <c r="T267" s="17">
        <v>99116</v>
      </c>
      <c r="U267" s="18">
        <v>34</v>
      </c>
      <c r="V267" s="18">
        <v>36</v>
      </c>
      <c r="W267" s="18">
        <v>31</v>
      </c>
      <c r="X267" s="18">
        <v>49</v>
      </c>
      <c r="Y267" s="18">
        <v>37</v>
      </c>
      <c r="Z267" s="18">
        <v>60</v>
      </c>
      <c r="AA267" s="18">
        <v>109</v>
      </c>
      <c r="AB267" s="18">
        <v>82</v>
      </c>
      <c r="AC267" s="18">
        <v>129</v>
      </c>
      <c r="AD267" s="18">
        <v>153</v>
      </c>
      <c r="AE267" s="18">
        <v>123</v>
      </c>
      <c r="AF267" s="18">
        <v>82</v>
      </c>
      <c r="AG267" s="18">
        <v>72</v>
      </c>
      <c r="AH267" s="18">
        <v>46</v>
      </c>
      <c r="AI267" s="18">
        <v>39</v>
      </c>
      <c r="AJ267" s="18">
        <v>26</v>
      </c>
      <c r="AK267" s="23">
        <v>3.7685657282199072</v>
      </c>
      <c r="AL267" s="23">
        <v>3.9564352518380943</v>
      </c>
      <c r="AM267" s="23">
        <v>3.3932813030200206</v>
      </c>
      <c r="AN267" s="23">
        <v>5.3062462098241356</v>
      </c>
      <c r="AO267" s="23">
        <v>3.9931792182002632</v>
      </c>
      <c r="AP267" s="23">
        <v>6.4390809285154695</v>
      </c>
      <c r="AQ267" s="23">
        <v>11.587855077394115</v>
      </c>
      <c r="AR267" s="23">
        <v>8.6276737897583207</v>
      </c>
      <c r="AS267" s="23">
        <v>13.40050901158261</v>
      </c>
      <c r="AT267" s="23">
        <v>15.777912984294273</v>
      </c>
      <c r="AU267" s="23">
        <v>12.610986937888326</v>
      </c>
      <c r="AV267" s="23">
        <v>8.3580507394836356</v>
      </c>
      <c r="AW267" s="23">
        <v>7.3054912942895411</v>
      </c>
      <c r="AX267" s="23">
        <v>4.6559646956416127</v>
      </c>
      <c r="AY267" s="23">
        <v>3.9343865383451364</v>
      </c>
      <c r="AZ267" s="23">
        <v>2.6231889906775896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0</v>
      </c>
      <c r="BJ267" s="20">
        <v>3</v>
      </c>
      <c r="BK267" s="20">
        <v>6</v>
      </c>
      <c r="BL267" s="20">
        <v>5</v>
      </c>
      <c r="BM267" s="20">
        <v>3</v>
      </c>
      <c r="BN267" s="20">
        <v>0</v>
      </c>
      <c r="BO267" s="20">
        <v>0</v>
      </c>
      <c r="BP267" s="20">
        <v>0</v>
      </c>
      <c r="BQ267" s="20">
        <v>0</v>
      </c>
      <c r="BR267" s="20">
        <v>4</v>
      </c>
      <c r="BS267" s="20">
        <v>3</v>
      </c>
      <c r="BT267" s="20">
        <v>2</v>
      </c>
      <c r="BU267" s="20">
        <v>0</v>
      </c>
      <c r="BV267" s="20">
        <v>4886</v>
      </c>
      <c r="BW267" s="20">
        <v>8293</v>
      </c>
      <c r="BX267" s="20">
        <v>7984</v>
      </c>
      <c r="BY267" s="20">
        <v>9322</v>
      </c>
      <c r="BZ267" s="20">
        <v>7590</v>
      </c>
      <c r="CA267" s="20">
        <v>12897</v>
      </c>
      <c r="CB267" s="20">
        <v>5154</v>
      </c>
      <c r="CC267" s="20">
        <v>7630</v>
      </c>
      <c r="CD267" s="20">
        <v>7962</v>
      </c>
      <c r="CE267" s="20">
        <v>9192</v>
      </c>
      <c r="CF267" s="20">
        <v>7460</v>
      </c>
      <c r="CG267" s="20">
        <v>10746</v>
      </c>
      <c r="CH267" s="21">
        <v>0</v>
      </c>
      <c r="CI267" s="21">
        <v>3</v>
      </c>
      <c r="CJ267" s="21">
        <v>10</v>
      </c>
      <c r="CK267" s="21">
        <v>8</v>
      </c>
      <c r="CL267" s="21">
        <v>5</v>
      </c>
      <c r="CM267" s="21">
        <v>0</v>
      </c>
      <c r="CN267" s="21">
        <v>0</v>
      </c>
      <c r="CO267" s="21">
        <v>17</v>
      </c>
      <c r="CP267" s="21">
        <v>9</v>
      </c>
      <c r="CQ267" s="21">
        <v>0</v>
      </c>
      <c r="CR267" s="21">
        <v>10040</v>
      </c>
      <c r="CS267" s="21">
        <v>15923</v>
      </c>
      <c r="CT267" s="21">
        <v>15946</v>
      </c>
      <c r="CU267" s="21">
        <v>18514</v>
      </c>
      <c r="CV267" s="21">
        <v>15050</v>
      </c>
      <c r="CW267" s="21">
        <v>23643</v>
      </c>
      <c r="CX267" s="21">
        <v>50972</v>
      </c>
      <c r="CY267" s="21">
        <v>48144</v>
      </c>
      <c r="CZ267" s="19">
        <v>283</v>
      </c>
      <c r="DA267" t="s">
        <v>8261</v>
      </c>
      <c r="DB267" t="s">
        <v>8481</v>
      </c>
      <c r="DD267">
        <v>3.5310734463276834</v>
      </c>
      <c r="DE267">
        <v>1.7656752726987366</v>
      </c>
      <c r="DF267">
        <v>-1.7653981736289468</v>
      </c>
    </row>
    <row r="268" spans="1:110" x14ac:dyDescent="0.25">
      <c r="A268" t="s">
        <v>1434</v>
      </c>
      <c r="B268" t="s">
        <v>3100</v>
      </c>
      <c r="C268" t="s">
        <v>148</v>
      </c>
      <c r="D268" t="s">
        <v>150</v>
      </c>
      <c r="E268" s="17">
        <v>43201</v>
      </c>
      <c r="F268" s="17">
        <v>43300</v>
      </c>
      <c r="G268" s="17">
        <v>43649</v>
      </c>
      <c r="H268" s="17">
        <v>43997</v>
      </c>
      <c r="I268" s="17">
        <v>44479</v>
      </c>
      <c r="J268" s="17">
        <v>44271</v>
      </c>
      <c r="K268" s="17">
        <v>44639</v>
      </c>
      <c r="L268" s="17">
        <v>44672</v>
      </c>
      <c r="M268" s="17">
        <v>44549</v>
      </c>
      <c r="N268" s="17">
        <v>44049</v>
      </c>
      <c r="O268" s="17">
        <v>43758</v>
      </c>
      <c r="P268" s="17">
        <v>44664</v>
      </c>
      <c r="Q268" s="17">
        <v>44775</v>
      </c>
      <c r="R268" s="17">
        <v>44786</v>
      </c>
      <c r="S268" s="17">
        <v>44737</v>
      </c>
      <c r="T268" s="17">
        <v>44799</v>
      </c>
      <c r="U268" s="18">
        <v>29</v>
      </c>
      <c r="V268" s="18">
        <v>26</v>
      </c>
      <c r="W268" s="18">
        <v>10</v>
      </c>
      <c r="X268" s="18">
        <v>13</v>
      </c>
      <c r="Y268" s="18">
        <v>24</v>
      </c>
      <c r="Z268" s="18">
        <v>32</v>
      </c>
      <c r="AA268" s="18">
        <v>38</v>
      </c>
      <c r="AB268" s="18">
        <v>55</v>
      </c>
      <c r="AC268" s="18">
        <v>49</v>
      </c>
      <c r="AD268" s="18">
        <v>64</v>
      </c>
      <c r="AE268" s="18">
        <v>41</v>
      </c>
      <c r="AF268" s="18">
        <v>43</v>
      </c>
      <c r="AG268" s="18">
        <v>27</v>
      </c>
      <c r="AH268" s="18">
        <v>23</v>
      </c>
      <c r="AI268" s="18">
        <v>20</v>
      </c>
      <c r="AJ268" s="18">
        <v>15</v>
      </c>
      <c r="AK268" s="23">
        <v>6.7128075738987523</v>
      </c>
      <c r="AL268" s="23">
        <v>6.0046189376443415</v>
      </c>
      <c r="AM268" s="23">
        <v>2.2910032303145544</v>
      </c>
      <c r="AN268" s="23">
        <v>2.9547469145623562</v>
      </c>
      <c r="AO268" s="23">
        <v>5.3958047617977023</v>
      </c>
      <c r="AP268" s="23">
        <v>7.2282080820401617</v>
      </c>
      <c r="AQ268" s="23">
        <v>8.5127355003472296</v>
      </c>
      <c r="AR268" s="23">
        <v>12.311962750716331</v>
      </c>
      <c r="AS268" s="23">
        <v>10.999124559473838</v>
      </c>
      <c r="AT268" s="23">
        <v>14.52927421734886</v>
      </c>
      <c r="AU268" s="23">
        <v>9.3697152520681932</v>
      </c>
      <c r="AV268" s="23">
        <v>9.6274404442056252</v>
      </c>
      <c r="AW268" s="23">
        <v>6.0301507537688446</v>
      </c>
      <c r="AX268" s="23">
        <v>5.1355334256240797</v>
      </c>
      <c r="AY268" s="23">
        <v>4.4705724568030938</v>
      </c>
      <c r="AZ268" s="23">
        <v>3.3482890243085781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1</v>
      </c>
      <c r="BK268" s="20">
        <v>3</v>
      </c>
      <c r="BL268" s="20">
        <v>6</v>
      </c>
      <c r="BM268" s="20">
        <v>1</v>
      </c>
      <c r="BN268" s="20">
        <v>2</v>
      </c>
      <c r="BO268" s="20">
        <v>0</v>
      </c>
      <c r="BP268" s="20">
        <v>0</v>
      </c>
      <c r="BQ268" s="20">
        <v>0</v>
      </c>
      <c r="BR268" s="20">
        <v>1</v>
      </c>
      <c r="BS268" s="20">
        <v>0</v>
      </c>
      <c r="BT268" s="20">
        <v>1</v>
      </c>
      <c r="BU268" s="20">
        <v>0</v>
      </c>
      <c r="BV268" s="20">
        <v>2830</v>
      </c>
      <c r="BW268" s="20">
        <v>3077</v>
      </c>
      <c r="BX268" s="20">
        <v>3317</v>
      </c>
      <c r="BY268" s="20">
        <v>4212</v>
      </c>
      <c r="BZ268" s="20">
        <v>3337</v>
      </c>
      <c r="CA268" s="20">
        <v>6661</v>
      </c>
      <c r="CB268" s="20">
        <v>3451</v>
      </c>
      <c r="CC268" s="20">
        <v>2556</v>
      </c>
      <c r="CD268" s="20">
        <v>3019</v>
      </c>
      <c r="CE268" s="20">
        <v>3859</v>
      </c>
      <c r="CF268" s="20">
        <v>3313</v>
      </c>
      <c r="CG268" s="20">
        <v>5167</v>
      </c>
      <c r="CH268" s="21">
        <v>0</v>
      </c>
      <c r="CI268" s="21">
        <v>1</v>
      </c>
      <c r="CJ268" s="21">
        <v>4</v>
      </c>
      <c r="CK268" s="21">
        <v>6</v>
      </c>
      <c r="CL268" s="21">
        <v>2</v>
      </c>
      <c r="CM268" s="21">
        <v>2</v>
      </c>
      <c r="CN268" s="21">
        <v>0</v>
      </c>
      <c r="CO268" s="21">
        <v>13</v>
      </c>
      <c r="CP268" s="21">
        <v>2</v>
      </c>
      <c r="CQ268" s="21">
        <v>0</v>
      </c>
      <c r="CR268" s="21">
        <v>6281</v>
      </c>
      <c r="CS268" s="21">
        <v>5633</v>
      </c>
      <c r="CT268" s="21">
        <v>6336</v>
      </c>
      <c r="CU268" s="21">
        <v>8071</v>
      </c>
      <c r="CV268" s="21">
        <v>6650</v>
      </c>
      <c r="CW268" s="21">
        <v>11828</v>
      </c>
      <c r="CX268" s="21">
        <v>23434</v>
      </c>
      <c r="CY268" s="21">
        <v>21365</v>
      </c>
      <c r="CZ268" s="19">
        <v>176</v>
      </c>
      <c r="DA268" t="s">
        <v>8154</v>
      </c>
      <c r="DB268" t="s">
        <v>9</v>
      </c>
      <c r="DD268">
        <v>6.0847179967236142</v>
      </c>
      <c r="DE268">
        <v>0.85346078347699927</v>
      </c>
      <c r="DF268">
        <v>-5.2312572132466153</v>
      </c>
    </row>
    <row r="269" spans="1:110" x14ac:dyDescent="0.25">
      <c r="A269" t="s">
        <v>1602</v>
      </c>
      <c r="B269" t="s">
        <v>3210</v>
      </c>
      <c r="C269" t="s">
        <v>3362</v>
      </c>
      <c r="D269" t="s">
        <v>199</v>
      </c>
      <c r="E269" s="17">
        <v>161908</v>
      </c>
      <c r="F269" s="17">
        <v>162358</v>
      </c>
      <c r="G269" s="17">
        <v>162312</v>
      </c>
      <c r="H269" s="17">
        <v>162489</v>
      </c>
      <c r="I269" s="17">
        <v>162942</v>
      </c>
      <c r="J269" s="17">
        <v>163204</v>
      </c>
      <c r="K269" s="17">
        <v>164012</v>
      </c>
      <c r="L269" s="17">
        <v>164702</v>
      </c>
      <c r="M269" s="17">
        <v>165543</v>
      </c>
      <c r="N269" s="17">
        <v>166510</v>
      </c>
      <c r="O269" s="17">
        <v>167295</v>
      </c>
      <c r="P269" s="17">
        <v>168605</v>
      </c>
      <c r="Q269" s="17">
        <v>169175</v>
      </c>
      <c r="R269" s="17">
        <v>170144</v>
      </c>
      <c r="S269" s="17">
        <v>171094</v>
      </c>
      <c r="T269" s="17">
        <v>172518</v>
      </c>
      <c r="U269" s="18">
        <v>65</v>
      </c>
      <c r="V269" s="18">
        <v>105</v>
      </c>
      <c r="W269" s="18">
        <v>73</v>
      </c>
      <c r="X269" s="18">
        <v>118</v>
      </c>
      <c r="Y269" s="18">
        <v>119</v>
      </c>
      <c r="Z269" s="18">
        <v>115</v>
      </c>
      <c r="AA269" s="18">
        <v>220</v>
      </c>
      <c r="AB269" s="18">
        <v>217</v>
      </c>
      <c r="AC269" s="18">
        <v>231</v>
      </c>
      <c r="AD269" s="18">
        <v>238</v>
      </c>
      <c r="AE269" s="18">
        <v>147</v>
      </c>
      <c r="AF269" s="18">
        <v>158</v>
      </c>
      <c r="AG269" s="18">
        <v>128</v>
      </c>
      <c r="AH269" s="18">
        <v>97</v>
      </c>
      <c r="AI269" s="18">
        <v>70</v>
      </c>
      <c r="AJ269" s="18">
        <v>57</v>
      </c>
      <c r="AK269" s="23">
        <v>4.0146255898411445</v>
      </c>
      <c r="AL269" s="23">
        <v>6.4671897904630509</v>
      </c>
      <c r="AM269" s="23">
        <v>4.4975109665335893</v>
      </c>
      <c r="AN269" s="23">
        <v>7.2620300451107456</v>
      </c>
      <c r="AO269" s="23">
        <v>7.3032121859311898</v>
      </c>
      <c r="AP269" s="23">
        <v>7.0463959216685872</v>
      </c>
      <c r="AQ269" s="23">
        <v>13.413652659561496</v>
      </c>
      <c r="AR269" s="23">
        <v>13.175310560891793</v>
      </c>
      <c r="AS269" s="23">
        <v>13.954078396549535</v>
      </c>
      <c r="AT269" s="23">
        <v>14.293435829679899</v>
      </c>
      <c r="AU269" s="23">
        <v>8.7868734869541836</v>
      </c>
      <c r="AV269" s="23">
        <v>9.3710150944515291</v>
      </c>
      <c r="AW269" s="23">
        <v>7.5661297473030888</v>
      </c>
      <c r="AX269" s="23">
        <v>5.7010532255031032</v>
      </c>
      <c r="AY269" s="23">
        <v>4.0913182227313643</v>
      </c>
      <c r="AZ269" s="23">
        <v>3.3040030605502038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2</v>
      </c>
      <c r="BI269" s="20">
        <v>0</v>
      </c>
      <c r="BJ269" s="20">
        <v>5</v>
      </c>
      <c r="BK269" s="20">
        <v>13</v>
      </c>
      <c r="BL269" s="20">
        <v>9</v>
      </c>
      <c r="BM269" s="20">
        <v>7</v>
      </c>
      <c r="BN269" s="20">
        <v>0</v>
      </c>
      <c r="BO269" s="20">
        <v>0</v>
      </c>
      <c r="BP269" s="20">
        <v>0</v>
      </c>
      <c r="BQ269" s="20">
        <v>3</v>
      </c>
      <c r="BR269" s="20">
        <v>9</v>
      </c>
      <c r="BS269" s="20">
        <v>5</v>
      </c>
      <c r="BT269" s="20">
        <v>3</v>
      </c>
      <c r="BU269" s="20">
        <v>1</v>
      </c>
      <c r="BV269" s="20">
        <v>9662</v>
      </c>
      <c r="BW269" s="20">
        <v>15942</v>
      </c>
      <c r="BX269" s="20">
        <v>14443</v>
      </c>
      <c r="BY269" s="20">
        <v>15886</v>
      </c>
      <c r="BZ269" s="20">
        <v>12598</v>
      </c>
      <c r="CA269" s="20">
        <v>20217</v>
      </c>
      <c r="CB269" s="20">
        <v>10002</v>
      </c>
      <c r="CC269" s="20">
        <v>15443</v>
      </c>
      <c r="CD269" s="20">
        <v>14361</v>
      </c>
      <c r="CE269" s="20">
        <v>15555</v>
      </c>
      <c r="CF269" s="20">
        <v>12194</v>
      </c>
      <c r="CG269" s="20">
        <v>16215</v>
      </c>
      <c r="CH269" s="21">
        <v>0</v>
      </c>
      <c r="CI269" s="21">
        <v>8</v>
      </c>
      <c r="CJ269" s="21">
        <v>22</v>
      </c>
      <c r="CK269" s="21">
        <v>14</v>
      </c>
      <c r="CL269" s="21">
        <v>10</v>
      </c>
      <c r="CM269" s="21">
        <v>1</v>
      </c>
      <c r="CN269" s="21">
        <v>2</v>
      </c>
      <c r="CO269" s="21">
        <v>36</v>
      </c>
      <c r="CP269" s="21">
        <v>21</v>
      </c>
      <c r="CQ269" s="21">
        <v>0</v>
      </c>
      <c r="CR269" s="21">
        <v>19664</v>
      </c>
      <c r="CS269" s="21">
        <v>31385</v>
      </c>
      <c r="CT269" s="21">
        <v>28804</v>
      </c>
      <c r="CU269" s="21">
        <v>31441</v>
      </c>
      <c r="CV269" s="21">
        <v>24792</v>
      </c>
      <c r="CW269" s="21">
        <v>36432</v>
      </c>
      <c r="CX269" s="21">
        <v>88748</v>
      </c>
      <c r="CY269" s="21">
        <v>83770</v>
      </c>
      <c r="CZ269" s="19">
        <v>188</v>
      </c>
      <c r="DA269" t="s">
        <v>8166</v>
      </c>
      <c r="DB269" t="s">
        <v>9</v>
      </c>
      <c r="DD269">
        <v>4.2974811985197565</v>
      </c>
      <c r="DE269">
        <v>2.3662505070536799</v>
      </c>
      <c r="DF269">
        <v>-1.9312306914660766</v>
      </c>
    </row>
    <row r="270" spans="1:110" x14ac:dyDescent="0.25">
      <c r="A270" t="s">
        <v>1932</v>
      </c>
      <c r="B270" t="s">
        <v>3143</v>
      </c>
      <c r="C270" t="s">
        <v>1083</v>
      </c>
      <c r="D270" t="s">
        <v>278</v>
      </c>
      <c r="E270" s="17">
        <v>111165</v>
      </c>
      <c r="F270" s="17">
        <v>111069</v>
      </c>
      <c r="G270" s="17">
        <v>112406</v>
      </c>
      <c r="H270" s="17">
        <v>115693</v>
      </c>
      <c r="I270" s="17">
        <v>117419</v>
      </c>
      <c r="J270" s="17">
        <v>121035</v>
      </c>
      <c r="K270" s="17">
        <v>120205</v>
      </c>
      <c r="L270" s="17">
        <v>119395</v>
      </c>
      <c r="M270" s="17">
        <v>118655</v>
      </c>
      <c r="N270" s="17">
        <v>118588</v>
      </c>
      <c r="O270" s="17">
        <v>120234</v>
      </c>
      <c r="P270" s="17">
        <v>122032</v>
      </c>
      <c r="Q270" s="17">
        <v>123549</v>
      </c>
      <c r="R270" s="17">
        <v>125377</v>
      </c>
      <c r="S270" s="17">
        <v>128011</v>
      </c>
      <c r="T270" s="17">
        <v>129420</v>
      </c>
      <c r="U270" s="18">
        <v>71</v>
      </c>
      <c r="V270" s="18">
        <v>32</v>
      </c>
      <c r="W270" s="18">
        <v>62</v>
      </c>
      <c r="X270" s="18">
        <v>50</v>
      </c>
      <c r="Y270" s="18">
        <v>77</v>
      </c>
      <c r="Z270" s="18">
        <v>107</v>
      </c>
      <c r="AA270" s="18">
        <v>150</v>
      </c>
      <c r="AB270" s="18">
        <v>137</v>
      </c>
      <c r="AC270" s="18">
        <v>181</v>
      </c>
      <c r="AD270" s="18">
        <v>134</v>
      </c>
      <c r="AE270" s="18">
        <v>93</v>
      </c>
      <c r="AF270" s="18">
        <v>87</v>
      </c>
      <c r="AG270" s="18">
        <v>65</v>
      </c>
      <c r="AH270" s="18">
        <v>45</v>
      </c>
      <c r="AI270" s="18">
        <v>38</v>
      </c>
      <c r="AJ270" s="18">
        <v>35</v>
      </c>
      <c r="AK270" s="23">
        <v>6.3869023523591055</v>
      </c>
      <c r="AL270" s="23">
        <v>2.8810919338429266</v>
      </c>
      <c r="AM270" s="23">
        <v>5.5157198014340878</v>
      </c>
      <c r="AN270" s="23">
        <v>4.3217826489070212</v>
      </c>
      <c r="AO270" s="23">
        <v>6.5577121249542243</v>
      </c>
      <c r="AP270" s="23">
        <v>8.8404180608914782</v>
      </c>
      <c r="AQ270" s="23">
        <v>12.478682251154279</v>
      </c>
      <c r="AR270" s="23">
        <v>11.474517358348338</v>
      </c>
      <c r="AS270" s="23">
        <v>15.254308710125997</v>
      </c>
      <c r="AT270" s="23">
        <v>11.299625594495227</v>
      </c>
      <c r="AU270" s="23">
        <v>7.734916912021558</v>
      </c>
      <c r="AV270" s="23">
        <v>7.1292775665399244</v>
      </c>
      <c r="AW270" s="23">
        <v>5.2610705064387409</v>
      </c>
      <c r="AX270" s="23">
        <v>3.5891750480550657</v>
      </c>
      <c r="AY270" s="23">
        <v>2.9684948949699632</v>
      </c>
      <c r="AZ270" s="23">
        <v>2.7043733580590326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 s="20">
        <v>3</v>
      </c>
      <c r="BK270" s="20">
        <v>6</v>
      </c>
      <c r="BL270" s="20">
        <v>8</v>
      </c>
      <c r="BM270" s="20">
        <v>3</v>
      </c>
      <c r="BN270" s="20">
        <v>0</v>
      </c>
      <c r="BO270" s="20">
        <v>0</v>
      </c>
      <c r="BP270" s="20">
        <v>0</v>
      </c>
      <c r="BQ270" s="20">
        <v>3</v>
      </c>
      <c r="BR270" s="20">
        <v>6</v>
      </c>
      <c r="BS270" s="20">
        <v>3</v>
      </c>
      <c r="BT270" s="20">
        <v>3</v>
      </c>
      <c r="BU270" s="20">
        <v>0</v>
      </c>
      <c r="BV270" s="20">
        <v>16167</v>
      </c>
      <c r="BW270" s="20">
        <v>13857</v>
      </c>
      <c r="BX270" s="20">
        <v>9279</v>
      </c>
      <c r="BY270" s="20">
        <v>8198</v>
      </c>
      <c r="BZ270" s="20">
        <v>6397</v>
      </c>
      <c r="CA270" s="20">
        <v>10045</v>
      </c>
      <c r="CB270" s="20">
        <v>17344</v>
      </c>
      <c r="CC270" s="20">
        <v>15570</v>
      </c>
      <c r="CD270" s="20">
        <v>9968</v>
      </c>
      <c r="CE270" s="20">
        <v>8316</v>
      </c>
      <c r="CF270" s="20">
        <v>6149</v>
      </c>
      <c r="CG270" s="20">
        <v>8130</v>
      </c>
      <c r="CH270" s="21">
        <v>0</v>
      </c>
      <c r="CI270" s="21">
        <v>6</v>
      </c>
      <c r="CJ270" s="21">
        <v>12</v>
      </c>
      <c r="CK270" s="21">
        <v>11</v>
      </c>
      <c r="CL270" s="21">
        <v>6</v>
      </c>
      <c r="CM270" s="21">
        <v>0</v>
      </c>
      <c r="CN270" s="21">
        <v>0</v>
      </c>
      <c r="CO270" s="21">
        <v>20</v>
      </c>
      <c r="CP270" s="21">
        <v>15</v>
      </c>
      <c r="CQ270" s="21">
        <v>0</v>
      </c>
      <c r="CR270" s="21">
        <v>33511</v>
      </c>
      <c r="CS270" s="21">
        <v>29427</v>
      </c>
      <c r="CT270" s="21">
        <v>19247</v>
      </c>
      <c r="CU270" s="21">
        <v>16514</v>
      </c>
      <c r="CV270" s="21">
        <v>12546</v>
      </c>
      <c r="CW270" s="21">
        <v>18175</v>
      </c>
      <c r="CX270" s="21">
        <v>63943</v>
      </c>
      <c r="CY270" s="21">
        <v>65477</v>
      </c>
      <c r="CZ270" s="19">
        <v>268</v>
      </c>
      <c r="DA270" t="s">
        <v>8246</v>
      </c>
      <c r="DB270" t="s">
        <v>8481</v>
      </c>
      <c r="DD270">
        <v>3.0545076897231089</v>
      </c>
      <c r="DE270">
        <v>2.3458392630936928</v>
      </c>
      <c r="DF270">
        <v>-0.70866842662941609</v>
      </c>
    </row>
    <row r="271" spans="1:110" x14ac:dyDescent="0.25">
      <c r="A271" t="s">
        <v>2239</v>
      </c>
      <c r="B271" t="s">
        <v>3326</v>
      </c>
      <c r="C271" t="s">
        <v>491</v>
      </c>
      <c r="D271" t="s">
        <v>491</v>
      </c>
      <c r="E271" s="17">
        <v>86476</v>
      </c>
      <c r="F271" s="17">
        <v>86981</v>
      </c>
      <c r="G271" s="17">
        <v>87996</v>
      </c>
      <c r="H271" s="17">
        <v>88827</v>
      </c>
      <c r="I271" s="17">
        <v>90126</v>
      </c>
      <c r="J271" s="17">
        <v>90963</v>
      </c>
      <c r="K271" s="17">
        <v>92085</v>
      </c>
      <c r="L271" s="17">
        <v>93624</v>
      </c>
      <c r="M271" s="17">
        <v>95210</v>
      </c>
      <c r="N271" s="17">
        <v>95983</v>
      </c>
      <c r="O271" s="17">
        <v>96713</v>
      </c>
      <c r="P271" s="17">
        <v>97509</v>
      </c>
      <c r="Q271" s="17">
        <v>98021</v>
      </c>
      <c r="R271" s="17">
        <v>98378</v>
      </c>
      <c r="S271" s="17">
        <v>99000</v>
      </c>
      <c r="T271" s="17">
        <v>99015</v>
      </c>
      <c r="U271" s="18">
        <v>61</v>
      </c>
      <c r="V271" s="18">
        <v>40</v>
      </c>
      <c r="W271" s="18">
        <v>46</v>
      </c>
      <c r="X271" s="18">
        <v>58</v>
      </c>
      <c r="Y271" s="18">
        <v>58</v>
      </c>
      <c r="Z271" s="18">
        <v>107</v>
      </c>
      <c r="AA271" s="18">
        <v>143</v>
      </c>
      <c r="AB271" s="18">
        <v>154</v>
      </c>
      <c r="AC271" s="18">
        <v>129</v>
      </c>
      <c r="AD271" s="18">
        <v>140</v>
      </c>
      <c r="AE271" s="18">
        <v>149</v>
      </c>
      <c r="AF271" s="18">
        <v>102</v>
      </c>
      <c r="AG271" s="18">
        <v>94</v>
      </c>
      <c r="AH271" s="18">
        <v>52</v>
      </c>
      <c r="AI271" s="18">
        <v>64</v>
      </c>
      <c r="AJ271" s="18">
        <v>45</v>
      </c>
      <c r="AK271" s="23">
        <v>7.0539802951107822</v>
      </c>
      <c r="AL271" s="23">
        <v>4.5987054644117675</v>
      </c>
      <c r="AM271" s="23">
        <v>5.2275103413791539</v>
      </c>
      <c r="AN271" s="23">
        <v>6.5295461965393402</v>
      </c>
      <c r="AO271" s="23">
        <v>6.4354348356745001</v>
      </c>
      <c r="AP271" s="23">
        <v>11.763024526455812</v>
      </c>
      <c r="AQ271" s="23">
        <v>15.529130694467067</v>
      </c>
      <c r="AR271" s="23">
        <v>16.448773818678973</v>
      </c>
      <c r="AS271" s="23">
        <v>13.54899695410146</v>
      </c>
      <c r="AT271" s="23">
        <v>14.585916256003669</v>
      </c>
      <c r="AU271" s="23">
        <v>15.406408652404538</v>
      </c>
      <c r="AV271" s="23">
        <v>10.460572870196598</v>
      </c>
      <c r="AW271" s="23">
        <v>9.5897817814549935</v>
      </c>
      <c r="AX271" s="23">
        <v>5.2857346154628067</v>
      </c>
      <c r="AY271" s="23">
        <v>6.4646464646464645</v>
      </c>
      <c r="AZ271" s="23">
        <v>4.5447659445538555</v>
      </c>
      <c r="BA271" s="20">
        <v>0</v>
      </c>
      <c r="BB271" s="20">
        <v>0</v>
      </c>
      <c r="BC271" s="20">
        <v>0</v>
      </c>
      <c r="BD271" s="20">
        <v>0</v>
      </c>
      <c r="BE271" s="20">
        <v>1</v>
      </c>
      <c r="BF271" s="20">
        <v>0</v>
      </c>
      <c r="BG271" s="20">
        <v>0</v>
      </c>
      <c r="BH271" s="20">
        <v>1</v>
      </c>
      <c r="BI271" s="20">
        <v>0</v>
      </c>
      <c r="BJ271" s="20">
        <v>10</v>
      </c>
      <c r="BK271" s="20">
        <v>4</v>
      </c>
      <c r="BL271" s="20">
        <v>6</v>
      </c>
      <c r="BM271" s="20">
        <v>4</v>
      </c>
      <c r="BN271" s="20">
        <v>3</v>
      </c>
      <c r="BO271" s="20">
        <v>0</v>
      </c>
      <c r="BP271" s="20">
        <v>0</v>
      </c>
      <c r="BQ271" s="20">
        <v>2</v>
      </c>
      <c r="BR271" s="20">
        <v>4</v>
      </c>
      <c r="BS271" s="20">
        <v>6</v>
      </c>
      <c r="BT271" s="20">
        <v>3</v>
      </c>
      <c r="BU271" s="20">
        <v>1</v>
      </c>
      <c r="BV271" s="20">
        <v>4420</v>
      </c>
      <c r="BW271" s="20">
        <v>6165</v>
      </c>
      <c r="BX271" s="20">
        <v>6648</v>
      </c>
      <c r="BY271" s="20">
        <v>8936</v>
      </c>
      <c r="BZ271" s="20">
        <v>8611</v>
      </c>
      <c r="CA271" s="20">
        <v>16215</v>
      </c>
      <c r="CB271" s="20">
        <v>4797</v>
      </c>
      <c r="CC271" s="20">
        <v>6435</v>
      </c>
      <c r="CD271" s="20">
        <v>6001</v>
      </c>
      <c r="CE271" s="20">
        <v>8583</v>
      </c>
      <c r="CF271" s="20">
        <v>8229</v>
      </c>
      <c r="CG271" s="20">
        <v>13975</v>
      </c>
      <c r="CH271" s="21">
        <v>0</v>
      </c>
      <c r="CI271" s="21">
        <v>12</v>
      </c>
      <c r="CJ271" s="21">
        <v>8</v>
      </c>
      <c r="CK271" s="21">
        <v>13</v>
      </c>
      <c r="CL271" s="21">
        <v>7</v>
      </c>
      <c r="CM271" s="21">
        <v>4</v>
      </c>
      <c r="CN271" s="21">
        <v>1</v>
      </c>
      <c r="CO271" s="21">
        <v>28</v>
      </c>
      <c r="CP271" s="21">
        <v>16</v>
      </c>
      <c r="CQ271" s="21">
        <v>1</v>
      </c>
      <c r="CR271" s="21">
        <v>9217</v>
      </c>
      <c r="CS271" s="21">
        <v>12600</v>
      </c>
      <c r="CT271" s="21">
        <v>12649</v>
      </c>
      <c r="CU271" s="21">
        <v>17519</v>
      </c>
      <c r="CV271" s="21">
        <v>16840</v>
      </c>
      <c r="CW271" s="21">
        <v>30190</v>
      </c>
      <c r="CX271" s="21">
        <v>50995</v>
      </c>
      <c r="CY271" s="21">
        <v>48020</v>
      </c>
      <c r="CZ271" s="19">
        <v>54</v>
      </c>
      <c r="DA271" t="s">
        <v>8042</v>
      </c>
      <c r="DB271" t="s">
        <v>8480</v>
      </c>
      <c r="DD271">
        <v>5.8309037900874641</v>
      </c>
      <c r="DE271">
        <v>3.1375625061280519</v>
      </c>
      <c r="DF271">
        <v>-2.6933412839594122</v>
      </c>
    </row>
    <row r="272" spans="1:110" x14ac:dyDescent="0.25">
      <c r="A272" t="s">
        <v>205</v>
      </c>
      <c r="B272" t="s">
        <v>3086</v>
      </c>
      <c r="C272" t="s">
        <v>197</v>
      </c>
      <c r="D272" t="s">
        <v>199</v>
      </c>
      <c r="E272" s="17">
        <v>65803</v>
      </c>
      <c r="F272" s="17">
        <v>66392</v>
      </c>
      <c r="G272" s="17">
        <v>66328</v>
      </c>
      <c r="H272" s="17">
        <v>66534</v>
      </c>
      <c r="I272" s="17">
        <v>66683</v>
      </c>
      <c r="J272" s="17">
        <v>66933</v>
      </c>
      <c r="K272" s="17">
        <v>67592</v>
      </c>
      <c r="L272" s="17">
        <v>67926</v>
      </c>
      <c r="M272" s="17">
        <v>68326</v>
      </c>
      <c r="N272" s="17">
        <v>68694</v>
      </c>
      <c r="O272" s="17">
        <v>68841</v>
      </c>
      <c r="P272" s="17">
        <v>69061</v>
      </c>
      <c r="Q272" s="17">
        <v>69062</v>
      </c>
      <c r="R272" s="17">
        <v>69310</v>
      </c>
      <c r="S272" s="17">
        <v>69038</v>
      </c>
      <c r="T272" s="17">
        <v>69271</v>
      </c>
      <c r="U272" s="18">
        <v>53</v>
      </c>
      <c r="V272" s="18">
        <v>88</v>
      </c>
      <c r="W272" s="18">
        <v>72</v>
      </c>
      <c r="X272" s="18">
        <v>77</v>
      </c>
      <c r="Y272" s="18">
        <v>67</v>
      </c>
      <c r="Z272" s="18">
        <v>72</v>
      </c>
      <c r="AA272" s="18">
        <v>85</v>
      </c>
      <c r="AB272" s="18">
        <v>97</v>
      </c>
      <c r="AC272" s="18">
        <v>108</v>
      </c>
      <c r="AD272" s="18">
        <v>107</v>
      </c>
      <c r="AE272" s="18">
        <v>87</v>
      </c>
      <c r="AF272" s="18">
        <v>71</v>
      </c>
      <c r="AG272" s="18">
        <v>49</v>
      </c>
      <c r="AH272" s="18">
        <v>42</v>
      </c>
      <c r="AI272" s="18">
        <v>37</v>
      </c>
      <c r="AJ272" s="18">
        <v>30</v>
      </c>
      <c r="AK272" s="23">
        <v>8.0543440268680762</v>
      </c>
      <c r="AL272" s="23">
        <v>13.254608989034823</v>
      </c>
      <c r="AM272" s="23">
        <v>10.855144132191532</v>
      </c>
      <c r="AN272" s="23">
        <v>11.573030330357412</v>
      </c>
      <c r="AO272" s="23">
        <v>10.047538353103491</v>
      </c>
      <c r="AP272" s="23">
        <v>10.757025682398815</v>
      </c>
      <c r="AQ272" s="23">
        <v>12.575452716297786</v>
      </c>
      <c r="AR272" s="23">
        <v>14.280246150222302</v>
      </c>
      <c r="AS272" s="23">
        <v>15.806574364078097</v>
      </c>
      <c r="AT272" s="23">
        <v>15.57632398753894</v>
      </c>
      <c r="AU272" s="23">
        <v>12.637817579640039</v>
      </c>
      <c r="AV272" s="23">
        <v>10.280766279086606</v>
      </c>
      <c r="AW272" s="23">
        <v>7.0950739914859104</v>
      </c>
      <c r="AX272" s="23">
        <v>6.0597316404559232</v>
      </c>
      <c r="AY272" s="23">
        <v>5.3593673049624844</v>
      </c>
      <c r="AZ272" s="23">
        <v>4.3308166476591934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2</v>
      </c>
      <c r="BI272" s="20">
        <v>0</v>
      </c>
      <c r="BJ272" s="20">
        <v>6</v>
      </c>
      <c r="BK272" s="20">
        <v>4</v>
      </c>
      <c r="BL272" s="20">
        <v>3</v>
      </c>
      <c r="BM272" s="20">
        <v>4</v>
      </c>
      <c r="BN272" s="20">
        <v>2</v>
      </c>
      <c r="BO272" s="20">
        <v>0</v>
      </c>
      <c r="BP272" s="20">
        <v>0</v>
      </c>
      <c r="BQ272" s="20">
        <v>4</v>
      </c>
      <c r="BR272" s="20">
        <v>3</v>
      </c>
      <c r="BS272" s="20">
        <v>1</v>
      </c>
      <c r="BT272" s="20">
        <v>1</v>
      </c>
      <c r="BU272" s="20">
        <v>0</v>
      </c>
      <c r="BV272" s="20">
        <v>3404</v>
      </c>
      <c r="BW272" s="20">
        <v>6275</v>
      </c>
      <c r="BX272" s="20">
        <v>5560</v>
      </c>
      <c r="BY272" s="20">
        <v>6069</v>
      </c>
      <c r="BZ272" s="20">
        <v>5483</v>
      </c>
      <c r="CA272" s="20">
        <v>8635</v>
      </c>
      <c r="CB272" s="20">
        <v>3510</v>
      </c>
      <c r="CC272" s="20">
        <v>6082</v>
      </c>
      <c r="CD272" s="20">
        <v>5627</v>
      </c>
      <c r="CE272" s="20">
        <v>5851</v>
      </c>
      <c r="CF272" s="20">
        <v>5266</v>
      </c>
      <c r="CG272" s="20">
        <v>7509</v>
      </c>
      <c r="CH272" s="21">
        <v>0</v>
      </c>
      <c r="CI272" s="21">
        <v>10</v>
      </c>
      <c r="CJ272" s="21">
        <v>7</v>
      </c>
      <c r="CK272" s="21">
        <v>4</v>
      </c>
      <c r="CL272" s="21">
        <v>5</v>
      </c>
      <c r="CM272" s="21">
        <v>2</v>
      </c>
      <c r="CN272" s="21">
        <v>2</v>
      </c>
      <c r="CO272" s="21">
        <v>21</v>
      </c>
      <c r="CP272" s="21">
        <v>9</v>
      </c>
      <c r="CQ272" s="21">
        <v>0</v>
      </c>
      <c r="CR272" s="21">
        <v>6914</v>
      </c>
      <c r="CS272" s="21">
        <v>12357</v>
      </c>
      <c r="CT272" s="21">
        <v>11187</v>
      </c>
      <c r="CU272" s="21">
        <v>11920</v>
      </c>
      <c r="CV272" s="21">
        <v>10749</v>
      </c>
      <c r="CW272" s="21">
        <v>16144</v>
      </c>
      <c r="CX272" s="21">
        <v>35426</v>
      </c>
      <c r="CY272" s="21">
        <v>33845</v>
      </c>
      <c r="CZ272" s="19">
        <v>67</v>
      </c>
      <c r="DA272" t="s">
        <v>1368</v>
      </c>
      <c r="DB272" t="s">
        <v>8480</v>
      </c>
      <c r="DD272">
        <v>6.2047569803516032</v>
      </c>
      <c r="DE272">
        <v>2.5405069722802458</v>
      </c>
      <c r="DF272">
        <v>-3.6642500080713574</v>
      </c>
    </row>
    <row r="273" spans="1:110" x14ac:dyDescent="0.25">
      <c r="A273" t="s">
        <v>1961</v>
      </c>
      <c r="B273" t="s">
        <v>2953</v>
      </c>
      <c r="C273" t="s">
        <v>58</v>
      </c>
      <c r="D273" t="s">
        <v>51</v>
      </c>
      <c r="E273" s="17">
        <v>118009</v>
      </c>
      <c r="F273" s="17">
        <v>119009</v>
      </c>
      <c r="G273" s="17">
        <v>120048</v>
      </c>
      <c r="H273" s="17">
        <v>121754</v>
      </c>
      <c r="I273" s="17">
        <v>123910</v>
      </c>
      <c r="J273" s="17">
        <v>127059</v>
      </c>
      <c r="K273" s="17">
        <v>129414</v>
      </c>
      <c r="L273" s="17">
        <v>131457</v>
      </c>
      <c r="M273" s="17">
        <v>134228</v>
      </c>
      <c r="N273" s="17">
        <v>136440</v>
      </c>
      <c r="O273" s="17">
        <v>138352</v>
      </c>
      <c r="P273" s="17">
        <v>140416</v>
      </c>
      <c r="Q273" s="17">
        <v>141378</v>
      </c>
      <c r="R273" s="17">
        <v>142582</v>
      </c>
      <c r="S273" s="17">
        <v>143854</v>
      </c>
      <c r="T273" s="17">
        <v>146265</v>
      </c>
      <c r="U273" s="18">
        <v>86</v>
      </c>
      <c r="V273" s="18">
        <v>78</v>
      </c>
      <c r="W273" s="18">
        <v>74</v>
      </c>
      <c r="X273" s="18">
        <v>107</v>
      </c>
      <c r="Y273" s="18">
        <v>133</v>
      </c>
      <c r="Z273" s="18">
        <v>189</v>
      </c>
      <c r="AA273" s="18">
        <v>180</v>
      </c>
      <c r="AB273" s="18">
        <v>215</v>
      </c>
      <c r="AC273" s="18">
        <v>230</v>
      </c>
      <c r="AD273" s="18">
        <v>261</v>
      </c>
      <c r="AE273" s="18">
        <v>140</v>
      </c>
      <c r="AF273" s="18">
        <v>149</v>
      </c>
      <c r="AG273" s="18">
        <v>100</v>
      </c>
      <c r="AH273" s="18">
        <v>71</v>
      </c>
      <c r="AI273" s="18">
        <v>63</v>
      </c>
      <c r="AJ273" s="18">
        <v>54</v>
      </c>
      <c r="AK273" s="23">
        <v>7.2875797608656967</v>
      </c>
      <c r="AL273" s="23">
        <v>6.5541261585258255</v>
      </c>
      <c r="AM273" s="23">
        <v>6.1642009862721574</v>
      </c>
      <c r="AN273" s="23">
        <v>8.7882122969265897</v>
      </c>
      <c r="AO273" s="23">
        <v>10.733596965539505</v>
      </c>
      <c r="AP273" s="23">
        <v>14.874979340306473</v>
      </c>
      <c r="AQ273" s="23">
        <v>13.908850665306691</v>
      </c>
      <c r="AR273" s="23">
        <v>16.355157960397698</v>
      </c>
      <c r="AS273" s="23">
        <v>17.135023989033584</v>
      </c>
      <c r="AT273" s="23">
        <v>19.129287598944593</v>
      </c>
      <c r="AU273" s="23">
        <v>10.119116456574535</v>
      </c>
      <c r="AV273" s="23">
        <v>10.611326344576117</v>
      </c>
      <c r="AW273" s="23">
        <v>7.0732362885314553</v>
      </c>
      <c r="AX273" s="23">
        <v>4.9795906916721604</v>
      </c>
      <c r="AY273" s="23">
        <v>4.3794402658250728</v>
      </c>
      <c r="AZ273" s="23">
        <v>3.6919290329197003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1</v>
      </c>
      <c r="BI273" s="20">
        <v>2</v>
      </c>
      <c r="BJ273" s="20">
        <v>9</v>
      </c>
      <c r="BK273" s="20">
        <v>10</v>
      </c>
      <c r="BL273" s="20">
        <v>7</v>
      </c>
      <c r="BM273" s="20">
        <v>3</v>
      </c>
      <c r="BN273" s="20">
        <v>0</v>
      </c>
      <c r="BO273" s="20">
        <v>0</v>
      </c>
      <c r="BP273" s="20">
        <v>0</v>
      </c>
      <c r="BQ273" s="20">
        <v>3</v>
      </c>
      <c r="BR273" s="20">
        <v>11</v>
      </c>
      <c r="BS273" s="20">
        <v>4</v>
      </c>
      <c r="BT273" s="20">
        <v>3</v>
      </c>
      <c r="BU273" s="20">
        <v>1</v>
      </c>
      <c r="BV273" s="20">
        <v>7637</v>
      </c>
      <c r="BW273" s="20">
        <v>15035</v>
      </c>
      <c r="BX273" s="20">
        <v>13062</v>
      </c>
      <c r="BY273" s="20">
        <v>12805</v>
      </c>
      <c r="BZ273" s="20">
        <v>10099</v>
      </c>
      <c r="CA273" s="20">
        <v>15162</v>
      </c>
      <c r="CB273" s="20">
        <v>8260</v>
      </c>
      <c r="CC273" s="20">
        <v>15523</v>
      </c>
      <c r="CD273" s="20">
        <v>13785</v>
      </c>
      <c r="CE273" s="20">
        <v>12709</v>
      </c>
      <c r="CF273" s="20">
        <v>9463</v>
      </c>
      <c r="CG273" s="20">
        <v>12725</v>
      </c>
      <c r="CH273" s="21">
        <v>2</v>
      </c>
      <c r="CI273" s="21">
        <v>12</v>
      </c>
      <c r="CJ273" s="21">
        <v>21</v>
      </c>
      <c r="CK273" s="21">
        <v>11</v>
      </c>
      <c r="CL273" s="21">
        <v>6</v>
      </c>
      <c r="CM273" s="21">
        <v>1</v>
      </c>
      <c r="CN273" s="21">
        <v>1</v>
      </c>
      <c r="CO273" s="21">
        <v>32</v>
      </c>
      <c r="CP273" s="21">
        <v>22</v>
      </c>
      <c r="CQ273" s="21">
        <v>0</v>
      </c>
      <c r="CR273" s="21">
        <v>15897</v>
      </c>
      <c r="CS273" s="21">
        <v>30558</v>
      </c>
      <c r="CT273" s="21">
        <v>26847</v>
      </c>
      <c r="CU273" s="21">
        <v>25514</v>
      </c>
      <c r="CV273" s="21">
        <v>19562</v>
      </c>
      <c r="CW273" s="21">
        <v>27887</v>
      </c>
      <c r="CX273" s="21">
        <v>73800</v>
      </c>
      <c r="CY273" s="21">
        <v>72465</v>
      </c>
      <c r="CZ273" s="19">
        <v>136</v>
      </c>
      <c r="DA273" t="s">
        <v>8114</v>
      </c>
      <c r="DB273" t="s">
        <v>9</v>
      </c>
      <c r="DD273">
        <v>4.4159249292762022</v>
      </c>
      <c r="DE273">
        <v>2.9810298102981032</v>
      </c>
      <c r="DF273">
        <v>-1.434895118978099</v>
      </c>
    </row>
    <row r="274" spans="1:110" x14ac:dyDescent="0.25">
      <c r="A274" t="s">
        <v>1999</v>
      </c>
      <c r="B274" t="s">
        <v>2948</v>
      </c>
      <c r="C274" t="s">
        <v>58</v>
      </c>
      <c r="D274" t="s">
        <v>168</v>
      </c>
      <c r="E274" s="17">
        <v>187990</v>
      </c>
      <c r="F274" s="17">
        <v>187907</v>
      </c>
      <c r="G274" s="17">
        <v>190443</v>
      </c>
      <c r="H274" s="17">
        <v>192064</v>
      </c>
      <c r="I274" s="17">
        <v>193352</v>
      </c>
      <c r="J274" s="17">
        <v>197209</v>
      </c>
      <c r="K274" s="17">
        <v>199155</v>
      </c>
      <c r="L274" s="17">
        <v>201131</v>
      </c>
      <c r="M274" s="17">
        <v>202371</v>
      </c>
      <c r="N274" s="17">
        <v>203131</v>
      </c>
      <c r="O274" s="17">
        <v>203681</v>
      </c>
      <c r="P274" s="17">
        <v>205699</v>
      </c>
      <c r="Q274" s="17">
        <v>207114</v>
      </c>
      <c r="R274" s="17">
        <v>207877</v>
      </c>
      <c r="S274" s="17">
        <v>209837</v>
      </c>
      <c r="T274" s="17">
        <v>210770</v>
      </c>
      <c r="U274" s="18">
        <v>242</v>
      </c>
      <c r="V274" s="18">
        <v>231</v>
      </c>
      <c r="W274" s="18">
        <v>253</v>
      </c>
      <c r="X274" s="18">
        <v>338</v>
      </c>
      <c r="Y274" s="18">
        <v>377</v>
      </c>
      <c r="Z274" s="18">
        <v>481</v>
      </c>
      <c r="AA274" s="18">
        <v>559</v>
      </c>
      <c r="AB274" s="18">
        <v>509</v>
      </c>
      <c r="AC274" s="18">
        <v>529</v>
      </c>
      <c r="AD274" s="18">
        <v>563</v>
      </c>
      <c r="AE274" s="18">
        <v>418</v>
      </c>
      <c r="AF274" s="18">
        <v>274</v>
      </c>
      <c r="AG274" s="18">
        <v>186</v>
      </c>
      <c r="AH274" s="18">
        <v>147</v>
      </c>
      <c r="AI274" s="18">
        <v>115</v>
      </c>
      <c r="AJ274" s="18">
        <v>122</v>
      </c>
      <c r="AK274" s="23">
        <v>12.873025160912814</v>
      </c>
      <c r="AL274" s="23">
        <v>12.293315310233254</v>
      </c>
      <c r="AM274" s="23">
        <v>13.284814878992664</v>
      </c>
      <c r="AN274" s="23">
        <v>17.598300566477842</v>
      </c>
      <c r="AO274" s="23">
        <v>19.498117423145352</v>
      </c>
      <c r="AP274" s="23">
        <v>24.390367579572942</v>
      </c>
      <c r="AQ274" s="23">
        <v>28.068589791870654</v>
      </c>
      <c r="AR274" s="23">
        <v>25.306889539653262</v>
      </c>
      <c r="AS274" s="23">
        <v>26.140109007713555</v>
      </c>
      <c r="AT274" s="23">
        <v>27.716104385839682</v>
      </c>
      <c r="AU274" s="23">
        <v>20.522287302202955</v>
      </c>
      <c r="AV274" s="23">
        <v>13.320434226709903</v>
      </c>
      <c r="AW274" s="23">
        <v>8.9805614299371364</v>
      </c>
      <c r="AX274" s="23">
        <v>7.0714893903606466</v>
      </c>
      <c r="AY274" s="23">
        <v>5.4804443448962772</v>
      </c>
      <c r="AZ274" s="23">
        <v>5.7883000427005742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1</v>
      </c>
      <c r="BI274" s="20">
        <v>2</v>
      </c>
      <c r="BJ274" s="20">
        <v>19</v>
      </c>
      <c r="BK274" s="20">
        <v>22</v>
      </c>
      <c r="BL274" s="20">
        <v>21</v>
      </c>
      <c r="BM274" s="20">
        <v>7</v>
      </c>
      <c r="BN274" s="20">
        <v>1</v>
      </c>
      <c r="BO274" s="20">
        <v>0</v>
      </c>
      <c r="BP274" s="20">
        <v>1</v>
      </c>
      <c r="BQ274" s="20">
        <v>11</v>
      </c>
      <c r="BR274" s="20">
        <v>17</v>
      </c>
      <c r="BS274" s="20">
        <v>13</v>
      </c>
      <c r="BT274" s="20">
        <v>7</v>
      </c>
      <c r="BU274" s="20">
        <v>0</v>
      </c>
      <c r="BV274" s="20">
        <v>15924</v>
      </c>
      <c r="BW274" s="20">
        <v>17749</v>
      </c>
      <c r="BX274" s="20">
        <v>15275</v>
      </c>
      <c r="BY274" s="20">
        <v>17789</v>
      </c>
      <c r="BZ274" s="20">
        <v>14693</v>
      </c>
      <c r="CA274" s="20">
        <v>25315</v>
      </c>
      <c r="CB274" s="20">
        <v>17815</v>
      </c>
      <c r="CC274" s="20">
        <v>18799</v>
      </c>
      <c r="CD274" s="20">
        <v>15116</v>
      </c>
      <c r="CE274" s="20">
        <v>16896</v>
      </c>
      <c r="CF274" s="20">
        <v>14331</v>
      </c>
      <c r="CG274" s="20">
        <v>21068</v>
      </c>
      <c r="CH274" s="21">
        <v>3</v>
      </c>
      <c r="CI274" s="21">
        <v>30</v>
      </c>
      <c r="CJ274" s="21">
        <v>39</v>
      </c>
      <c r="CK274" s="21">
        <v>34</v>
      </c>
      <c r="CL274" s="21">
        <v>14</v>
      </c>
      <c r="CM274" s="21">
        <v>1</v>
      </c>
      <c r="CN274" s="21">
        <v>1</v>
      </c>
      <c r="CO274" s="21">
        <v>73</v>
      </c>
      <c r="CP274" s="21">
        <v>49</v>
      </c>
      <c r="CQ274" s="21">
        <v>0</v>
      </c>
      <c r="CR274" s="21">
        <v>33739</v>
      </c>
      <c r="CS274" s="21">
        <v>36548</v>
      </c>
      <c r="CT274" s="21">
        <v>30391</v>
      </c>
      <c r="CU274" s="21">
        <v>34685</v>
      </c>
      <c r="CV274" s="21">
        <v>29024</v>
      </c>
      <c r="CW274" s="21">
        <v>46383</v>
      </c>
      <c r="CX274" s="21">
        <v>106745</v>
      </c>
      <c r="CY274" s="21">
        <v>104025</v>
      </c>
      <c r="CZ274" s="19">
        <v>11</v>
      </c>
      <c r="DA274" t="s">
        <v>1330</v>
      </c>
      <c r="DB274" t="s">
        <v>8480</v>
      </c>
      <c r="DD274">
        <v>7.0175438596491233</v>
      </c>
      <c r="DE274">
        <v>4.5903789404655955</v>
      </c>
      <c r="DF274">
        <v>-2.4271649191835278</v>
      </c>
    </row>
    <row r="275" spans="1:110" x14ac:dyDescent="0.25">
      <c r="A275" t="s">
        <v>257</v>
      </c>
      <c r="B275" t="s">
        <v>2951</v>
      </c>
      <c r="C275" t="s">
        <v>58</v>
      </c>
      <c r="D275" t="s">
        <v>168</v>
      </c>
      <c r="E275" s="17">
        <v>109313</v>
      </c>
      <c r="F275" s="17">
        <v>109373</v>
      </c>
      <c r="G275" s="17">
        <v>110349</v>
      </c>
      <c r="H275" s="17">
        <v>110644</v>
      </c>
      <c r="I275" s="17">
        <v>110880</v>
      </c>
      <c r="J275" s="17">
        <v>111804</v>
      </c>
      <c r="K275" s="17">
        <v>112881</v>
      </c>
      <c r="L275" s="17">
        <v>114444</v>
      </c>
      <c r="M275" s="17">
        <v>115631</v>
      </c>
      <c r="N275" s="17">
        <v>116582</v>
      </c>
      <c r="O275" s="17">
        <v>117691</v>
      </c>
      <c r="P275" s="17">
        <v>118866</v>
      </c>
      <c r="Q275" s="17">
        <v>119178</v>
      </c>
      <c r="R275" s="17">
        <v>119566</v>
      </c>
      <c r="S275" s="17">
        <v>120399</v>
      </c>
      <c r="T275" s="17">
        <v>120774</v>
      </c>
      <c r="U275" s="18">
        <v>53</v>
      </c>
      <c r="V275" s="18">
        <v>58</v>
      </c>
      <c r="W275" s="18">
        <v>68</v>
      </c>
      <c r="X275" s="18">
        <v>73</v>
      </c>
      <c r="Y275" s="18">
        <v>125</v>
      </c>
      <c r="Z275" s="18">
        <v>168</v>
      </c>
      <c r="AA275" s="18">
        <v>203</v>
      </c>
      <c r="AB275" s="18">
        <v>194</v>
      </c>
      <c r="AC275" s="18">
        <v>245</v>
      </c>
      <c r="AD275" s="18">
        <v>271</v>
      </c>
      <c r="AE275" s="18">
        <v>183</v>
      </c>
      <c r="AF275" s="18">
        <v>118</v>
      </c>
      <c r="AG275" s="18">
        <v>98</v>
      </c>
      <c r="AH275" s="18">
        <v>65</v>
      </c>
      <c r="AI275" s="18">
        <v>65</v>
      </c>
      <c r="AJ275" s="18">
        <v>44</v>
      </c>
      <c r="AK275" s="23">
        <v>4.8484626714114514</v>
      </c>
      <c r="AL275" s="23">
        <v>5.3029541111608891</v>
      </c>
      <c r="AM275" s="23">
        <v>6.1622669892794679</v>
      </c>
      <c r="AN275" s="23">
        <v>6.5977368858681897</v>
      </c>
      <c r="AO275" s="23">
        <v>11.273448773448772</v>
      </c>
      <c r="AP275" s="23">
        <v>15.026296018031555</v>
      </c>
      <c r="AQ275" s="23">
        <v>17.983540188339934</v>
      </c>
      <c r="AR275" s="23">
        <v>16.951522141833561</v>
      </c>
      <c r="AS275" s="23">
        <v>21.188089699129129</v>
      </c>
      <c r="AT275" s="23">
        <v>23.245440977166286</v>
      </c>
      <c r="AU275" s="23">
        <v>15.549192376647321</v>
      </c>
      <c r="AV275" s="23">
        <v>9.9271448521864958</v>
      </c>
      <c r="AW275" s="23">
        <v>8.2229941767775934</v>
      </c>
      <c r="AX275" s="23">
        <v>5.4363280531254707</v>
      </c>
      <c r="AY275" s="23">
        <v>5.3987159361788724</v>
      </c>
      <c r="AZ275" s="23">
        <v>3.6431682315730209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 s="20">
        <v>3</v>
      </c>
      <c r="BK275" s="20">
        <v>6</v>
      </c>
      <c r="BL275" s="20">
        <v>6</v>
      </c>
      <c r="BM275" s="20">
        <v>2</v>
      </c>
      <c r="BN275" s="20">
        <v>6</v>
      </c>
      <c r="BO275" s="20">
        <v>0</v>
      </c>
      <c r="BP275" s="20">
        <v>0</v>
      </c>
      <c r="BQ275" s="20">
        <v>2</v>
      </c>
      <c r="BR275" s="20">
        <v>6</v>
      </c>
      <c r="BS275" s="20">
        <v>7</v>
      </c>
      <c r="BT275" s="20">
        <v>5</v>
      </c>
      <c r="BU275" s="20">
        <v>1</v>
      </c>
      <c r="BV275" s="20">
        <v>5276</v>
      </c>
      <c r="BW275" s="20">
        <v>9087</v>
      </c>
      <c r="BX275" s="20">
        <v>9264</v>
      </c>
      <c r="BY275" s="20">
        <v>10912</v>
      </c>
      <c r="BZ275" s="20">
        <v>9276</v>
      </c>
      <c r="CA275" s="20">
        <v>18235</v>
      </c>
      <c r="CB275" s="20">
        <v>5629</v>
      </c>
      <c r="CC275" s="20">
        <v>9161</v>
      </c>
      <c r="CD275" s="20">
        <v>9435</v>
      </c>
      <c r="CE275" s="20">
        <v>10858</v>
      </c>
      <c r="CF275" s="20">
        <v>8740</v>
      </c>
      <c r="CG275" s="20">
        <v>14901</v>
      </c>
      <c r="CH275" s="21">
        <v>0</v>
      </c>
      <c r="CI275" s="21">
        <v>5</v>
      </c>
      <c r="CJ275" s="21">
        <v>12</v>
      </c>
      <c r="CK275" s="21">
        <v>13</v>
      </c>
      <c r="CL275" s="21">
        <v>7</v>
      </c>
      <c r="CM275" s="21">
        <v>7</v>
      </c>
      <c r="CN275" s="21">
        <v>0</v>
      </c>
      <c r="CO275" s="21">
        <v>23</v>
      </c>
      <c r="CP275" s="21">
        <v>21</v>
      </c>
      <c r="CQ275" s="21">
        <v>0</v>
      </c>
      <c r="CR275" s="21">
        <v>10905</v>
      </c>
      <c r="CS275" s="21">
        <v>18248</v>
      </c>
      <c r="CT275" s="21">
        <v>18699</v>
      </c>
      <c r="CU275" s="21">
        <v>21770</v>
      </c>
      <c r="CV275" s="21">
        <v>18016</v>
      </c>
      <c r="CW275" s="21">
        <v>33136</v>
      </c>
      <c r="CX275" s="21">
        <v>62050</v>
      </c>
      <c r="CY275" s="21">
        <v>58724</v>
      </c>
      <c r="CZ275" s="19">
        <v>141</v>
      </c>
      <c r="DA275" t="s">
        <v>8119</v>
      </c>
      <c r="DB275" t="s">
        <v>9</v>
      </c>
      <c r="DD275">
        <v>3.9166269327702472</v>
      </c>
      <c r="DE275">
        <v>3.3843674456083801</v>
      </c>
      <c r="DF275">
        <v>-0.53225948716186711</v>
      </c>
    </row>
    <row r="276" spans="1:110" x14ac:dyDescent="0.25">
      <c r="A276" t="s">
        <v>2037</v>
      </c>
      <c r="B276" t="s">
        <v>2966</v>
      </c>
      <c r="C276" t="s">
        <v>58</v>
      </c>
      <c r="D276" t="s">
        <v>278</v>
      </c>
      <c r="E276" s="17">
        <v>147186</v>
      </c>
      <c r="F276" s="17">
        <v>147402</v>
      </c>
      <c r="G276" s="17">
        <v>148459</v>
      </c>
      <c r="H276" s="17">
        <v>150615</v>
      </c>
      <c r="I276" s="17">
        <v>153992</v>
      </c>
      <c r="J276" s="17">
        <v>156826</v>
      </c>
      <c r="K276" s="17">
        <v>156342</v>
      </c>
      <c r="L276" s="17">
        <v>155246</v>
      </c>
      <c r="M276" s="17">
        <v>155759</v>
      </c>
      <c r="N276" s="17">
        <v>158067</v>
      </c>
      <c r="O276" s="17">
        <v>161087</v>
      </c>
      <c r="P276" s="17">
        <v>162967</v>
      </c>
      <c r="Q276" s="17">
        <v>164363</v>
      </c>
      <c r="R276" s="17">
        <v>164660</v>
      </c>
      <c r="S276" s="17">
        <v>165725</v>
      </c>
      <c r="T276" s="17">
        <v>167992</v>
      </c>
      <c r="U276" s="18">
        <v>59</v>
      </c>
      <c r="V276" s="18">
        <v>90</v>
      </c>
      <c r="W276" s="18">
        <v>97</v>
      </c>
      <c r="X276" s="18">
        <v>104</v>
      </c>
      <c r="Y276" s="18">
        <v>150</v>
      </c>
      <c r="Z276" s="18">
        <v>218</v>
      </c>
      <c r="AA276" s="18">
        <v>292</v>
      </c>
      <c r="AB276" s="18">
        <v>269</v>
      </c>
      <c r="AC276" s="18">
        <v>305</v>
      </c>
      <c r="AD276" s="18">
        <v>302</v>
      </c>
      <c r="AE276" s="18">
        <v>236</v>
      </c>
      <c r="AF276" s="18">
        <v>154</v>
      </c>
      <c r="AG276" s="18">
        <v>110</v>
      </c>
      <c r="AH276" s="18">
        <v>95</v>
      </c>
      <c r="AI276" s="18">
        <v>81</v>
      </c>
      <c r="AJ276" s="18">
        <v>68</v>
      </c>
      <c r="AK276" s="23">
        <v>4.008533420298126</v>
      </c>
      <c r="AL276" s="23">
        <v>6.1057516180241782</v>
      </c>
      <c r="AM276" s="23">
        <v>6.53379047413764</v>
      </c>
      <c r="AN276" s="23">
        <v>6.9050227400989277</v>
      </c>
      <c r="AO276" s="23">
        <v>9.740765754065146</v>
      </c>
      <c r="AP276" s="23">
        <v>13.900756252152066</v>
      </c>
      <c r="AQ276" s="23">
        <v>18.677002980644996</v>
      </c>
      <c r="AR276" s="23">
        <v>17.327338546564807</v>
      </c>
      <c r="AS276" s="23">
        <v>19.581533009328513</v>
      </c>
      <c r="AT276" s="23">
        <v>19.105822214630503</v>
      </c>
      <c r="AU276" s="23">
        <v>14.650468380440383</v>
      </c>
      <c r="AV276" s="23">
        <v>9.4497659035264814</v>
      </c>
      <c r="AW276" s="23">
        <v>6.692503787348735</v>
      </c>
      <c r="AX276" s="23">
        <v>5.7694643507834318</v>
      </c>
      <c r="AY276" s="23">
        <v>4.8876150248906312</v>
      </c>
      <c r="AZ276" s="23">
        <v>4.0478118005619317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6</v>
      </c>
      <c r="BI276" s="20">
        <v>0</v>
      </c>
      <c r="BJ276" s="20">
        <v>5</v>
      </c>
      <c r="BK276" s="20">
        <v>7</v>
      </c>
      <c r="BL276" s="20">
        <v>9</v>
      </c>
      <c r="BM276" s="20">
        <v>6</v>
      </c>
      <c r="BN276" s="20">
        <v>3</v>
      </c>
      <c r="BO276" s="20">
        <v>1</v>
      </c>
      <c r="BP276" s="20">
        <v>0</v>
      </c>
      <c r="BQ276" s="20">
        <v>8</v>
      </c>
      <c r="BR276" s="20">
        <v>10</v>
      </c>
      <c r="BS276" s="20">
        <v>12</v>
      </c>
      <c r="BT276" s="20">
        <v>0</v>
      </c>
      <c r="BU276" s="20">
        <v>1</v>
      </c>
      <c r="BV276" s="20">
        <v>14406</v>
      </c>
      <c r="BW276" s="20">
        <v>16111</v>
      </c>
      <c r="BX276" s="20">
        <v>12643</v>
      </c>
      <c r="BY276" s="20">
        <v>13410</v>
      </c>
      <c r="BZ276" s="20">
        <v>9865</v>
      </c>
      <c r="CA276" s="20">
        <v>16344</v>
      </c>
      <c r="CB276" s="20">
        <v>17362</v>
      </c>
      <c r="CC276" s="20">
        <v>17419</v>
      </c>
      <c r="CD276" s="20">
        <v>13468</v>
      </c>
      <c r="CE276" s="20">
        <v>13632</v>
      </c>
      <c r="CF276" s="20">
        <v>9991</v>
      </c>
      <c r="CG276" s="20">
        <v>13341</v>
      </c>
      <c r="CH276" s="21">
        <v>0</v>
      </c>
      <c r="CI276" s="21">
        <v>13</v>
      </c>
      <c r="CJ276" s="21">
        <v>17</v>
      </c>
      <c r="CK276" s="21">
        <v>21</v>
      </c>
      <c r="CL276" s="21">
        <v>6</v>
      </c>
      <c r="CM276" s="21">
        <v>4</v>
      </c>
      <c r="CN276" s="21">
        <v>7</v>
      </c>
      <c r="CO276" s="21">
        <v>36</v>
      </c>
      <c r="CP276" s="21">
        <v>32</v>
      </c>
      <c r="CQ276" s="21">
        <v>0</v>
      </c>
      <c r="CR276" s="21">
        <v>31768</v>
      </c>
      <c r="CS276" s="21">
        <v>33530</v>
      </c>
      <c r="CT276" s="21">
        <v>26111</v>
      </c>
      <c r="CU276" s="21">
        <v>27042</v>
      </c>
      <c r="CV276" s="21">
        <v>19856</v>
      </c>
      <c r="CW276" s="21">
        <v>29685</v>
      </c>
      <c r="CX276" s="21">
        <v>82779</v>
      </c>
      <c r="CY276" s="21">
        <v>85213</v>
      </c>
      <c r="CZ276" s="19">
        <v>103</v>
      </c>
      <c r="DA276" t="s">
        <v>8081</v>
      </c>
      <c r="DB276" t="s">
        <v>9</v>
      </c>
      <c r="DD276">
        <v>4.224707497682278</v>
      </c>
      <c r="DE276">
        <v>3.8657147344133169</v>
      </c>
      <c r="DF276">
        <v>-0.35899276326896112</v>
      </c>
    </row>
    <row r="277" spans="1:110" x14ac:dyDescent="0.25">
      <c r="A277" t="s">
        <v>521</v>
      </c>
      <c r="B277" t="s">
        <v>3339</v>
      </c>
      <c r="C277" t="s">
        <v>491</v>
      </c>
      <c r="D277" t="s">
        <v>491</v>
      </c>
      <c r="E277" s="17">
        <v>98500</v>
      </c>
      <c r="F277" s="17">
        <v>98683</v>
      </c>
      <c r="G277" s="17">
        <v>99443</v>
      </c>
      <c r="H277" s="17">
        <v>100576</v>
      </c>
      <c r="I277" s="17">
        <v>101750</v>
      </c>
      <c r="J277" s="17">
        <v>102428</v>
      </c>
      <c r="K277" s="17">
        <v>103391</v>
      </c>
      <c r="L277" s="17">
        <v>104555</v>
      </c>
      <c r="M277" s="17">
        <v>105591</v>
      </c>
      <c r="N277" s="17">
        <v>106272</v>
      </c>
      <c r="O277" s="17">
        <v>106464</v>
      </c>
      <c r="P277" s="17">
        <v>106868</v>
      </c>
      <c r="Q277" s="17">
        <v>107174</v>
      </c>
      <c r="R277" s="17">
        <v>107236</v>
      </c>
      <c r="S277" s="17">
        <v>107516</v>
      </c>
      <c r="T277" s="17">
        <v>107712</v>
      </c>
      <c r="U277" s="18">
        <v>50</v>
      </c>
      <c r="V277" s="18">
        <v>31</v>
      </c>
      <c r="W277" s="18">
        <v>36</v>
      </c>
      <c r="X277" s="18">
        <v>37</v>
      </c>
      <c r="Y277" s="18">
        <v>57</v>
      </c>
      <c r="Z277" s="18">
        <v>77</v>
      </c>
      <c r="AA277" s="18">
        <v>90</v>
      </c>
      <c r="AB277" s="18">
        <v>131</v>
      </c>
      <c r="AC277" s="18">
        <v>126</v>
      </c>
      <c r="AD277" s="18">
        <v>150</v>
      </c>
      <c r="AE277" s="18">
        <v>127</v>
      </c>
      <c r="AF277" s="18">
        <v>88</v>
      </c>
      <c r="AG277" s="18">
        <v>78</v>
      </c>
      <c r="AH277" s="18">
        <v>57</v>
      </c>
      <c r="AI277" s="18">
        <v>46</v>
      </c>
      <c r="AJ277" s="18">
        <v>27</v>
      </c>
      <c r="AK277" s="23">
        <v>5.0761421319796955</v>
      </c>
      <c r="AL277" s="23">
        <v>3.1413718674949078</v>
      </c>
      <c r="AM277" s="23">
        <v>3.620164315235864</v>
      </c>
      <c r="AN277" s="23">
        <v>3.6788100540884505</v>
      </c>
      <c r="AO277" s="23">
        <v>5.6019656019656017</v>
      </c>
      <c r="AP277" s="23">
        <v>7.5174756902409499</v>
      </c>
      <c r="AQ277" s="23">
        <v>8.7048195684343899</v>
      </c>
      <c r="AR277" s="23">
        <v>12.529290803883123</v>
      </c>
      <c r="AS277" s="23">
        <v>11.932835184816888</v>
      </c>
      <c r="AT277" s="23">
        <v>14.11472448057814</v>
      </c>
      <c r="AU277" s="23">
        <v>11.928914938382928</v>
      </c>
      <c r="AV277" s="23">
        <v>8.2344574615413411</v>
      </c>
      <c r="AW277" s="23">
        <v>7.2778845615541083</v>
      </c>
      <c r="AX277" s="23">
        <v>5.3153791637136782</v>
      </c>
      <c r="AY277" s="23">
        <v>4.2784329774173147</v>
      </c>
      <c r="AZ277" s="23">
        <v>2.5066844919786098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1</v>
      </c>
      <c r="BJ277" s="20">
        <v>3</v>
      </c>
      <c r="BK277" s="20">
        <v>5</v>
      </c>
      <c r="BL277" s="20">
        <v>5</v>
      </c>
      <c r="BM277" s="20">
        <v>2</v>
      </c>
      <c r="BN277" s="20">
        <v>1</v>
      </c>
      <c r="BO277" s="20">
        <v>0</v>
      </c>
      <c r="BP277" s="20">
        <v>0</v>
      </c>
      <c r="BQ277" s="20">
        <v>1</v>
      </c>
      <c r="BR277" s="20">
        <v>2</v>
      </c>
      <c r="BS277" s="20">
        <v>4</v>
      </c>
      <c r="BT277" s="20">
        <v>3</v>
      </c>
      <c r="BU277" s="20">
        <v>0</v>
      </c>
      <c r="BV277" s="20">
        <v>4217</v>
      </c>
      <c r="BW277" s="20">
        <v>5887</v>
      </c>
      <c r="BX277" s="20">
        <v>7016</v>
      </c>
      <c r="BY277" s="20">
        <v>9837</v>
      </c>
      <c r="BZ277" s="20">
        <v>9875</v>
      </c>
      <c r="CA277" s="20">
        <v>18040</v>
      </c>
      <c r="CB277" s="20">
        <v>4825</v>
      </c>
      <c r="CC277" s="20">
        <v>6343</v>
      </c>
      <c r="CD277" s="20">
        <v>6522</v>
      </c>
      <c r="CE277" s="20">
        <v>9669</v>
      </c>
      <c r="CF277" s="20">
        <v>9363</v>
      </c>
      <c r="CG277" s="20">
        <v>16118</v>
      </c>
      <c r="CH277" s="21">
        <v>1</v>
      </c>
      <c r="CI277" s="21">
        <v>4</v>
      </c>
      <c r="CJ277" s="21">
        <v>7</v>
      </c>
      <c r="CK277" s="21">
        <v>9</v>
      </c>
      <c r="CL277" s="21">
        <v>5</v>
      </c>
      <c r="CM277" s="21">
        <v>1</v>
      </c>
      <c r="CN277" s="21">
        <v>0</v>
      </c>
      <c r="CO277" s="21">
        <v>17</v>
      </c>
      <c r="CP277" s="21">
        <v>10</v>
      </c>
      <c r="CQ277" s="21">
        <v>0</v>
      </c>
      <c r="CR277" s="21">
        <v>9042</v>
      </c>
      <c r="CS277" s="21">
        <v>12230</v>
      </c>
      <c r="CT277" s="21">
        <v>13538</v>
      </c>
      <c r="CU277" s="21">
        <v>19506</v>
      </c>
      <c r="CV277" s="21">
        <v>19238</v>
      </c>
      <c r="CW277" s="21">
        <v>34158</v>
      </c>
      <c r="CX277" s="21">
        <v>54872</v>
      </c>
      <c r="CY277" s="21">
        <v>52840</v>
      </c>
      <c r="CZ277" s="19">
        <v>295</v>
      </c>
      <c r="DA277" t="s">
        <v>8273</v>
      </c>
      <c r="DB277" t="s">
        <v>8481</v>
      </c>
      <c r="DD277">
        <v>3.2172596517789556</v>
      </c>
      <c r="DE277">
        <v>1.822423093745444</v>
      </c>
      <c r="DF277">
        <v>-1.3948365580335116</v>
      </c>
    </row>
    <row r="278" spans="1:110" x14ac:dyDescent="0.25">
      <c r="A278" t="s">
        <v>2076</v>
      </c>
      <c r="B278" t="s">
        <v>3087</v>
      </c>
      <c r="C278" t="s">
        <v>197</v>
      </c>
      <c r="D278" t="s">
        <v>199</v>
      </c>
      <c r="E278" s="17">
        <v>100154</v>
      </c>
      <c r="F278" s="17">
        <v>99841</v>
      </c>
      <c r="G278" s="17">
        <v>101129</v>
      </c>
      <c r="H278" s="17">
        <v>103094</v>
      </c>
      <c r="I278" s="17">
        <v>104897</v>
      </c>
      <c r="J278" s="17">
        <v>106637</v>
      </c>
      <c r="K278" s="17">
        <v>108051</v>
      </c>
      <c r="L278" s="17">
        <v>108547</v>
      </c>
      <c r="M278" s="17">
        <v>108501</v>
      </c>
      <c r="N278" s="17">
        <v>108013</v>
      </c>
      <c r="O278" s="17">
        <v>108862</v>
      </c>
      <c r="P278" s="17">
        <v>109907</v>
      </c>
      <c r="Q278" s="17">
        <v>110465</v>
      </c>
      <c r="R278" s="17">
        <v>110034</v>
      </c>
      <c r="S278" s="17">
        <v>109776</v>
      </c>
      <c r="T278" s="17">
        <v>110434</v>
      </c>
      <c r="U278" s="18">
        <v>45</v>
      </c>
      <c r="V278" s="18">
        <v>44</v>
      </c>
      <c r="W278" s="18">
        <v>45</v>
      </c>
      <c r="X278" s="18">
        <v>52</v>
      </c>
      <c r="Y278" s="18">
        <v>65</v>
      </c>
      <c r="Z278" s="18">
        <v>83</v>
      </c>
      <c r="AA278" s="18">
        <v>107</v>
      </c>
      <c r="AB278" s="18">
        <v>132</v>
      </c>
      <c r="AC278" s="18">
        <v>167</v>
      </c>
      <c r="AD278" s="18">
        <v>121</v>
      </c>
      <c r="AE278" s="18">
        <v>127</v>
      </c>
      <c r="AF278" s="18">
        <v>108</v>
      </c>
      <c r="AG278" s="18">
        <v>75</v>
      </c>
      <c r="AH278" s="18">
        <v>50</v>
      </c>
      <c r="AI278" s="18">
        <v>41</v>
      </c>
      <c r="AJ278" s="18">
        <v>45</v>
      </c>
      <c r="AK278" s="23">
        <v>4.4930806557900826</v>
      </c>
      <c r="AL278" s="23">
        <v>4.4070071413547538</v>
      </c>
      <c r="AM278" s="23">
        <v>4.4497621849321165</v>
      </c>
      <c r="AN278" s="23">
        <v>5.043940481502319</v>
      </c>
      <c r="AO278" s="23">
        <v>6.196554715578138</v>
      </c>
      <c r="AP278" s="23">
        <v>7.7834147622307457</v>
      </c>
      <c r="AQ278" s="23">
        <v>9.902731117712932</v>
      </c>
      <c r="AR278" s="23">
        <v>12.160630878789833</v>
      </c>
      <c r="AS278" s="23">
        <v>15.391563211398973</v>
      </c>
      <c r="AT278" s="23">
        <v>11.202355272050587</v>
      </c>
      <c r="AU278" s="23">
        <v>11.666146129962705</v>
      </c>
      <c r="AV278" s="23">
        <v>9.8264896685379455</v>
      </c>
      <c r="AW278" s="23">
        <v>6.7894808310324537</v>
      </c>
      <c r="AX278" s="23">
        <v>4.5440500209026302</v>
      </c>
      <c r="AY278" s="23">
        <v>3.7348782976242529</v>
      </c>
      <c r="AZ278" s="23">
        <v>4.074832026368691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1</v>
      </c>
      <c r="BJ278" s="20">
        <v>5</v>
      </c>
      <c r="BK278" s="20">
        <v>5</v>
      </c>
      <c r="BL278" s="20">
        <v>9</v>
      </c>
      <c r="BM278" s="20">
        <v>4</v>
      </c>
      <c r="BN278" s="20">
        <v>0</v>
      </c>
      <c r="BO278" s="20">
        <v>0</v>
      </c>
      <c r="BP278" s="20">
        <v>0</v>
      </c>
      <c r="BQ278" s="20">
        <v>3</v>
      </c>
      <c r="BR278" s="20">
        <v>10</v>
      </c>
      <c r="BS278" s="20">
        <v>6</v>
      </c>
      <c r="BT278" s="20">
        <v>1</v>
      </c>
      <c r="BU278" s="20">
        <v>1</v>
      </c>
      <c r="BV278" s="20">
        <v>9377</v>
      </c>
      <c r="BW278" s="20">
        <v>9686</v>
      </c>
      <c r="BX278" s="20">
        <v>8441</v>
      </c>
      <c r="BY278" s="20">
        <v>9190</v>
      </c>
      <c r="BZ278" s="20">
        <v>7119</v>
      </c>
      <c r="CA278" s="20">
        <v>11117</v>
      </c>
      <c r="CB278" s="20">
        <v>9810</v>
      </c>
      <c r="CC278" s="20">
        <v>10516</v>
      </c>
      <c r="CD278" s="20">
        <v>8904</v>
      </c>
      <c r="CE278" s="20">
        <v>9603</v>
      </c>
      <c r="CF278" s="20">
        <v>7281</v>
      </c>
      <c r="CG278" s="20">
        <v>9390</v>
      </c>
      <c r="CH278" s="21">
        <v>1</v>
      </c>
      <c r="CI278" s="21">
        <v>8</v>
      </c>
      <c r="CJ278" s="21">
        <v>15</v>
      </c>
      <c r="CK278" s="21">
        <v>15</v>
      </c>
      <c r="CL278" s="21">
        <v>5</v>
      </c>
      <c r="CM278" s="21">
        <v>1</v>
      </c>
      <c r="CN278" s="21">
        <v>0</v>
      </c>
      <c r="CO278" s="21">
        <v>24</v>
      </c>
      <c r="CP278" s="21">
        <v>21</v>
      </c>
      <c r="CQ278" s="21">
        <v>0</v>
      </c>
      <c r="CR278" s="21">
        <v>19187</v>
      </c>
      <c r="CS278" s="21">
        <v>20202</v>
      </c>
      <c r="CT278" s="21">
        <v>17345</v>
      </c>
      <c r="CU278" s="21">
        <v>18793</v>
      </c>
      <c r="CV278" s="21">
        <v>14400</v>
      </c>
      <c r="CW278" s="21">
        <v>20507</v>
      </c>
      <c r="CX278" s="21">
        <v>54930</v>
      </c>
      <c r="CY278" s="21">
        <v>55504</v>
      </c>
      <c r="CZ278" s="19">
        <v>99</v>
      </c>
      <c r="DA278" t="s">
        <v>8077</v>
      </c>
      <c r="DB278" t="s">
        <v>9</v>
      </c>
      <c r="DD278">
        <v>4.3240126837705395</v>
      </c>
      <c r="DE278">
        <v>3.8230475150191152</v>
      </c>
      <c r="DF278">
        <v>-0.50096516875142427</v>
      </c>
    </row>
    <row r="279" spans="1:110" x14ac:dyDescent="0.25">
      <c r="A279" t="s">
        <v>262</v>
      </c>
      <c r="B279" t="s">
        <v>3019</v>
      </c>
      <c r="C279" t="s">
        <v>184</v>
      </c>
      <c r="D279" t="s">
        <v>168</v>
      </c>
      <c r="E279" s="17">
        <v>35275</v>
      </c>
      <c r="F279" s="17">
        <v>35252</v>
      </c>
      <c r="G279" s="17">
        <v>35422</v>
      </c>
      <c r="H279" s="17">
        <v>35239</v>
      </c>
      <c r="I279" s="17">
        <v>35319</v>
      </c>
      <c r="J279" s="17">
        <v>35692</v>
      </c>
      <c r="K279" s="17">
        <v>35979</v>
      </c>
      <c r="L279" s="17">
        <v>36323</v>
      </c>
      <c r="M279" s="17">
        <v>36557</v>
      </c>
      <c r="N279" s="17">
        <v>36653</v>
      </c>
      <c r="O279" s="17">
        <v>36711</v>
      </c>
      <c r="P279" s="17">
        <v>36794</v>
      </c>
      <c r="Q279" s="17">
        <v>36875</v>
      </c>
      <c r="R279" s="17">
        <v>37031</v>
      </c>
      <c r="S279" s="17">
        <v>37262</v>
      </c>
      <c r="T279" s="17">
        <v>37679</v>
      </c>
      <c r="U279" s="18">
        <v>16</v>
      </c>
      <c r="V279" s="18">
        <v>27</v>
      </c>
      <c r="W279" s="18">
        <v>24</v>
      </c>
      <c r="X279" s="18">
        <v>20</v>
      </c>
      <c r="Y279" s="18">
        <v>24</v>
      </c>
      <c r="Z279" s="18">
        <v>38</v>
      </c>
      <c r="AA279" s="18">
        <v>66</v>
      </c>
      <c r="AB279" s="18">
        <v>71</v>
      </c>
      <c r="AC279" s="18">
        <v>56</v>
      </c>
      <c r="AD279" s="18">
        <v>67</v>
      </c>
      <c r="AE279" s="18">
        <v>63</v>
      </c>
      <c r="AF279" s="18">
        <v>24</v>
      </c>
      <c r="AG279" s="18">
        <v>24</v>
      </c>
      <c r="AH279" s="18">
        <v>20</v>
      </c>
      <c r="AI279" s="18">
        <v>16</v>
      </c>
      <c r="AJ279" s="18">
        <v>12</v>
      </c>
      <c r="AK279" s="23">
        <v>4.5357902197023385</v>
      </c>
      <c r="AL279" s="23">
        <v>7.6591399069556338</v>
      </c>
      <c r="AM279" s="23">
        <v>6.7754502851335321</v>
      </c>
      <c r="AN279" s="23">
        <v>5.6755299526093248</v>
      </c>
      <c r="AO279" s="23">
        <v>6.7952093773889413</v>
      </c>
      <c r="AP279" s="23">
        <v>10.646643505547461</v>
      </c>
      <c r="AQ279" s="23">
        <v>18.344034019844909</v>
      </c>
      <c r="AR279" s="23">
        <v>19.546843597720454</v>
      </c>
      <c r="AS279" s="23">
        <v>15.318543644172115</v>
      </c>
      <c r="AT279" s="23">
        <v>18.279540556025427</v>
      </c>
      <c r="AU279" s="23">
        <v>17.161068889433686</v>
      </c>
      <c r="AV279" s="23">
        <v>6.5228026308637279</v>
      </c>
      <c r="AW279" s="23">
        <v>6.5084745762711869</v>
      </c>
      <c r="AX279" s="23">
        <v>5.4008803434959898</v>
      </c>
      <c r="AY279" s="23">
        <v>4.2939187375878909</v>
      </c>
      <c r="AZ279" s="23">
        <v>3.1847978980333869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 s="20">
        <v>2</v>
      </c>
      <c r="BK279" s="20">
        <v>3</v>
      </c>
      <c r="BL279" s="20">
        <v>2</v>
      </c>
      <c r="BM279" s="20">
        <v>2</v>
      </c>
      <c r="BN279" s="20">
        <v>0</v>
      </c>
      <c r="BO279" s="20">
        <v>0</v>
      </c>
      <c r="BP279" s="20">
        <v>0</v>
      </c>
      <c r="BQ279" s="20">
        <v>0</v>
      </c>
      <c r="BR279" s="20">
        <v>1</v>
      </c>
      <c r="BS279" s="20">
        <v>2</v>
      </c>
      <c r="BT279" s="20">
        <v>0</v>
      </c>
      <c r="BU279" s="20">
        <v>0</v>
      </c>
      <c r="BV279" s="20">
        <v>1373</v>
      </c>
      <c r="BW279" s="20">
        <v>2075</v>
      </c>
      <c r="BX279" s="20">
        <v>2435</v>
      </c>
      <c r="BY279" s="20">
        <v>3407</v>
      </c>
      <c r="BZ279" s="20">
        <v>3369</v>
      </c>
      <c r="CA279" s="20">
        <v>6544</v>
      </c>
      <c r="CB279" s="20">
        <v>1753</v>
      </c>
      <c r="CC279" s="20">
        <v>2225</v>
      </c>
      <c r="CD279" s="20">
        <v>2453</v>
      </c>
      <c r="CE279" s="20">
        <v>3205</v>
      </c>
      <c r="CF279" s="20">
        <v>3119</v>
      </c>
      <c r="CG279" s="20">
        <v>5721</v>
      </c>
      <c r="CH279" s="21">
        <v>0</v>
      </c>
      <c r="CI279" s="21">
        <v>2</v>
      </c>
      <c r="CJ279" s="21">
        <v>4</v>
      </c>
      <c r="CK279" s="21">
        <v>4</v>
      </c>
      <c r="CL279" s="21">
        <v>2</v>
      </c>
      <c r="CM279" s="21">
        <v>0</v>
      </c>
      <c r="CN279" s="21">
        <v>0</v>
      </c>
      <c r="CO279" s="21">
        <v>9</v>
      </c>
      <c r="CP279" s="21">
        <v>3</v>
      </c>
      <c r="CQ279" s="21">
        <v>0</v>
      </c>
      <c r="CR279" s="21">
        <v>3126</v>
      </c>
      <c r="CS279" s="21">
        <v>4300</v>
      </c>
      <c r="CT279" s="21">
        <v>4888</v>
      </c>
      <c r="CU279" s="21">
        <v>6612</v>
      </c>
      <c r="CV279" s="21">
        <v>6488</v>
      </c>
      <c r="CW279" s="21">
        <v>12265</v>
      </c>
      <c r="CX279" s="21">
        <v>19203</v>
      </c>
      <c r="CY279" s="21">
        <v>18476</v>
      </c>
      <c r="CZ279" s="19">
        <v>205</v>
      </c>
      <c r="DA279" t="s">
        <v>8183</v>
      </c>
      <c r="DB279" t="s">
        <v>9</v>
      </c>
      <c r="DD279">
        <v>4.8711842390127735</v>
      </c>
      <c r="DE279">
        <v>1.5622558975160132</v>
      </c>
      <c r="DF279">
        <v>-3.3089283414967605</v>
      </c>
    </row>
    <row r="280" spans="1:110" x14ac:dyDescent="0.25">
      <c r="A280" t="s">
        <v>2090</v>
      </c>
      <c r="B280" t="s">
        <v>2960</v>
      </c>
      <c r="C280" t="s">
        <v>58</v>
      </c>
      <c r="D280" t="s">
        <v>278</v>
      </c>
      <c r="E280" s="17">
        <v>112799</v>
      </c>
      <c r="F280" s="17">
        <v>114036</v>
      </c>
      <c r="G280" s="17">
        <v>113739</v>
      </c>
      <c r="H280" s="17">
        <v>114253</v>
      </c>
      <c r="I280" s="17">
        <v>114991</v>
      </c>
      <c r="J280" s="17">
        <v>117197</v>
      </c>
      <c r="K280" s="17">
        <v>118275</v>
      </c>
      <c r="L280" s="17">
        <v>119174</v>
      </c>
      <c r="M280" s="17">
        <v>120216</v>
      </c>
      <c r="N280" s="17">
        <v>120403</v>
      </c>
      <c r="O280" s="17">
        <v>121584</v>
      </c>
      <c r="P280" s="17">
        <v>121930</v>
      </c>
      <c r="Q280" s="17">
        <v>122894</v>
      </c>
      <c r="R280" s="17">
        <v>124171</v>
      </c>
      <c r="S280" s="17">
        <v>124975</v>
      </c>
      <c r="T280" s="17">
        <v>125306</v>
      </c>
      <c r="U280" s="18">
        <v>42</v>
      </c>
      <c r="V280" s="18">
        <v>40</v>
      </c>
      <c r="W280" s="18">
        <v>36</v>
      </c>
      <c r="X280" s="18">
        <v>45</v>
      </c>
      <c r="Y280" s="18">
        <v>88</v>
      </c>
      <c r="Z280" s="18">
        <v>122</v>
      </c>
      <c r="AA280" s="18">
        <v>162</v>
      </c>
      <c r="AB280" s="18">
        <v>146</v>
      </c>
      <c r="AC280" s="18">
        <v>132</v>
      </c>
      <c r="AD280" s="18">
        <v>123</v>
      </c>
      <c r="AE280" s="18">
        <v>105</v>
      </c>
      <c r="AF280" s="18">
        <v>55</v>
      </c>
      <c r="AG280" s="18">
        <v>53</v>
      </c>
      <c r="AH280" s="18">
        <v>41</v>
      </c>
      <c r="AI280" s="18">
        <v>38</v>
      </c>
      <c r="AJ280" s="18">
        <v>31</v>
      </c>
      <c r="AK280" s="23">
        <v>3.7234372645147564</v>
      </c>
      <c r="AL280" s="23">
        <v>3.5076642463783365</v>
      </c>
      <c r="AM280" s="23">
        <v>3.1651412444280327</v>
      </c>
      <c r="AN280" s="23">
        <v>3.938627432102439</v>
      </c>
      <c r="AO280" s="23">
        <v>7.6527728256994028</v>
      </c>
      <c r="AP280" s="23">
        <v>10.409822777033542</v>
      </c>
      <c r="AQ280" s="23">
        <v>13.696892834495879</v>
      </c>
      <c r="AR280" s="23">
        <v>12.250994344403981</v>
      </c>
      <c r="AS280" s="23">
        <v>10.980235575963265</v>
      </c>
      <c r="AT280" s="23">
        <v>10.215692300025747</v>
      </c>
      <c r="AU280" s="23">
        <v>8.6360047374654556</v>
      </c>
      <c r="AV280" s="23">
        <v>4.5107848765685228</v>
      </c>
      <c r="AW280" s="23">
        <v>4.3126596904649537</v>
      </c>
      <c r="AX280" s="23">
        <v>3.3018981887880421</v>
      </c>
      <c r="AY280" s="23">
        <v>3.040608121624325</v>
      </c>
      <c r="AZ280" s="23">
        <v>2.4739437856128199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1</v>
      </c>
      <c r="BI280" s="20">
        <v>0</v>
      </c>
      <c r="BJ280" s="20">
        <v>1</v>
      </c>
      <c r="BK280" s="20">
        <v>8</v>
      </c>
      <c r="BL280" s="20">
        <v>9</v>
      </c>
      <c r="BM280" s="20">
        <v>2</v>
      </c>
      <c r="BN280" s="20">
        <v>0</v>
      </c>
      <c r="BO280" s="20">
        <v>0</v>
      </c>
      <c r="BP280" s="20">
        <v>0</v>
      </c>
      <c r="BQ280" s="20">
        <v>0</v>
      </c>
      <c r="BR280" s="20">
        <v>2</v>
      </c>
      <c r="BS280" s="20">
        <v>4</v>
      </c>
      <c r="BT280" s="20">
        <v>4</v>
      </c>
      <c r="BU280" s="20">
        <v>0</v>
      </c>
      <c r="BV280" s="20">
        <v>9686</v>
      </c>
      <c r="BW280" s="20">
        <v>14036</v>
      </c>
      <c r="BX280" s="20">
        <v>11565</v>
      </c>
      <c r="BY280" s="20">
        <v>9783</v>
      </c>
      <c r="BZ280" s="20">
        <v>6778</v>
      </c>
      <c r="CA280" s="20">
        <v>10653</v>
      </c>
      <c r="CB280" s="20">
        <v>9319</v>
      </c>
      <c r="CC280" s="20">
        <v>14553</v>
      </c>
      <c r="CD280" s="20">
        <v>12814</v>
      </c>
      <c r="CE280" s="20">
        <v>10202</v>
      </c>
      <c r="CF280" s="20">
        <v>7137</v>
      </c>
      <c r="CG280" s="20">
        <v>8780</v>
      </c>
      <c r="CH280" s="21">
        <v>0</v>
      </c>
      <c r="CI280" s="21">
        <v>1</v>
      </c>
      <c r="CJ280" s="21">
        <v>10</v>
      </c>
      <c r="CK280" s="21">
        <v>13</v>
      </c>
      <c r="CL280" s="21">
        <v>6</v>
      </c>
      <c r="CM280" s="21">
        <v>0</v>
      </c>
      <c r="CN280" s="21">
        <v>1</v>
      </c>
      <c r="CO280" s="21">
        <v>21</v>
      </c>
      <c r="CP280" s="21">
        <v>10</v>
      </c>
      <c r="CQ280" s="21">
        <v>0</v>
      </c>
      <c r="CR280" s="21">
        <v>19005</v>
      </c>
      <c r="CS280" s="21">
        <v>28589</v>
      </c>
      <c r="CT280" s="21">
        <v>24379</v>
      </c>
      <c r="CU280" s="21">
        <v>19985</v>
      </c>
      <c r="CV280" s="21">
        <v>13915</v>
      </c>
      <c r="CW280" s="21">
        <v>19433</v>
      </c>
      <c r="CX280" s="21">
        <v>62501</v>
      </c>
      <c r="CY280" s="21">
        <v>62805</v>
      </c>
      <c r="CZ280" s="19">
        <v>297</v>
      </c>
      <c r="DA280" t="s">
        <v>8275</v>
      </c>
      <c r="DB280" t="s">
        <v>8481</v>
      </c>
      <c r="DD280">
        <v>3.3436828278003343</v>
      </c>
      <c r="DE280">
        <v>1.5999744004095935</v>
      </c>
      <c r="DF280">
        <v>-1.7437084273907408</v>
      </c>
    </row>
    <row r="281" spans="1:110" x14ac:dyDescent="0.25">
      <c r="A281" t="s">
        <v>915</v>
      </c>
      <c r="B281" t="s">
        <v>3268</v>
      </c>
      <c r="C281" t="s">
        <v>3369</v>
      </c>
      <c r="D281" t="s">
        <v>355</v>
      </c>
      <c r="E281" s="17">
        <v>182848</v>
      </c>
      <c r="F281" s="17">
        <v>184580</v>
      </c>
      <c r="G281" s="17">
        <v>186304</v>
      </c>
      <c r="H281" s="17">
        <v>188169</v>
      </c>
      <c r="I281" s="17">
        <v>188536</v>
      </c>
      <c r="J281" s="17">
        <v>189916</v>
      </c>
      <c r="K281" s="17">
        <v>192449</v>
      </c>
      <c r="L281" s="17">
        <v>195090</v>
      </c>
      <c r="M281" s="17">
        <v>198993</v>
      </c>
      <c r="N281" s="17">
        <v>202620</v>
      </c>
      <c r="O281" s="17">
        <v>205733</v>
      </c>
      <c r="P281" s="17">
        <v>210443</v>
      </c>
      <c r="Q281" s="17">
        <v>212689</v>
      </c>
      <c r="R281" s="17">
        <v>215220</v>
      </c>
      <c r="S281" s="17">
        <v>218702</v>
      </c>
      <c r="T281" s="17">
        <v>221619</v>
      </c>
      <c r="U281" s="18">
        <v>40</v>
      </c>
      <c r="V281" s="18">
        <v>60</v>
      </c>
      <c r="W281" s="18">
        <v>52</v>
      </c>
      <c r="X281" s="18">
        <v>73</v>
      </c>
      <c r="Y281" s="18">
        <v>95</v>
      </c>
      <c r="Z281" s="18">
        <v>143</v>
      </c>
      <c r="AA281" s="18">
        <v>197</v>
      </c>
      <c r="AB281" s="18">
        <v>211</v>
      </c>
      <c r="AC281" s="18">
        <v>238</v>
      </c>
      <c r="AD281" s="18">
        <v>261</v>
      </c>
      <c r="AE281" s="18">
        <v>217</v>
      </c>
      <c r="AF281" s="18">
        <v>133</v>
      </c>
      <c r="AG281" s="18">
        <v>141</v>
      </c>
      <c r="AH281" s="18">
        <v>106</v>
      </c>
      <c r="AI281" s="18">
        <v>100</v>
      </c>
      <c r="AJ281" s="18">
        <v>65</v>
      </c>
      <c r="AK281" s="23">
        <v>2.1876093804690235</v>
      </c>
      <c r="AL281" s="23">
        <v>3.2506230360819157</v>
      </c>
      <c r="AM281" s="23">
        <v>2.7911370663002404</v>
      </c>
      <c r="AN281" s="23">
        <v>3.8794913083451577</v>
      </c>
      <c r="AO281" s="23">
        <v>5.038825476301608</v>
      </c>
      <c r="AP281" s="23">
        <v>7.5296446850186403</v>
      </c>
      <c r="AQ281" s="23">
        <v>10.23647823579234</v>
      </c>
      <c r="AR281" s="23">
        <v>10.815521041570557</v>
      </c>
      <c r="AS281" s="23">
        <v>11.960219706220821</v>
      </c>
      <c r="AT281" s="23">
        <v>12.881255552265324</v>
      </c>
      <c r="AU281" s="23">
        <v>10.54765156780876</v>
      </c>
      <c r="AV281" s="23">
        <v>6.3200011404513337</v>
      </c>
      <c r="AW281" s="23">
        <v>6.6293978532035043</v>
      </c>
      <c r="AX281" s="23">
        <v>4.925192825945544</v>
      </c>
      <c r="AY281" s="23">
        <v>4.5724318936269448</v>
      </c>
      <c r="AZ281" s="23">
        <v>2.9329615240570526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2</v>
      </c>
      <c r="BI281" s="20">
        <v>1</v>
      </c>
      <c r="BJ281" s="20">
        <v>4</v>
      </c>
      <c r="BK281" s="20">
        <v>19</v>
      </c>
      <c r="BL281" s="20">
        <v>11</v>
      </c>
      <c r="BM281" s="20">
        <v>4</v>
      </c>
      <c r="BN281" s="20">
        <v>2</v>
      </c>
      <c r="BO281" s="20">
        <v>1</v>
      </c>
      <c r="BP281" s="20">
        <v>1</v>
      </c>
      <c r="BQ281" s="20">
        <v>5</v>
      </c>
      <c r="BR281" s="20">
        <v>9</v>
      </c>
      <c r="BS281" s="20">
        <v>3</v>
      </c>
      <c r="BT281" s="20">
        <v>3</v>
      </c>
      <c r="BU281" s="20">
        <v>0</v>
      </c>
      <c r="BV281" s="20">
        <v>12026</v>
      </c>
      <c r="BW281" s="20">
        <v>25353</v>
      </c>
      <c r="BX281" s="20">
        <v>22359</v>
      </c>
      <c r="BY281" s="20">
        <v>18925</v>
      </c>
      <c r="BZ281" s="20">
        <v>14234</v>
      </c>
      <c r="CA281" s="20">
        <v>20028</v>
      </c>
      <c r="CB281" s="20">
        <v>12620</v>
      </c>
      <c r="CC281" s="20">
        <v>25215</v>
      </c>
      <c r="CD281" s="20">
        <v>22657</v>
      </c>
      <c r="CE281" s="20">
        <v>18134</v>
      </c>
      <c r="CF281" s="20">
        <v>13878</v>
      </c>
      <c r="CG281" s="20">
        <v>16190</v>
      </c>
      <c r="CH281" s="21">
        <v>2</v>
      </c>
      <c r="CI281" s="21">
        <v>9</v>
      </c>
      <c r="CJ281" s="21">
        <v>28</v>
      </c>
      <c r="CK281" s="21">
        <v>14</v>
      </c>
      <c r="CL281" s="21">
        <v>7</v>
      </c>
      <c r="CM281" s="21">
        <v>2</v>
      </c>
      <c r="CN281" s="21">
        <v>3</v>
      </c>
      <c r="CO281" s="21">
        <v>43</v>
      </c>
      <c r="CP281" s="21">
        <v>22</v>
      </c>
      <c r="CQ281" s="21">
        <v>0</v>
      </c>
      <c r="CR281" s="21">
        <v>24646</v>
      </c>
      <c r="CS281" s="21">
        <v>50568</v>
      </c>
      <c r="CT281" s="21">
        <v>45016</v>
      </c>
      <c r="CU281" s="21">
        <v>37059</v>
      </c>
      <c r="CV281" s="21">
        <v>28112</v>
      </c>
      <c r="CW281" s="21">
        <v>36218</v>
      </c>
      <c r="CX281" s="21">
        <v>112925</v>
      </c>
      <c r="CY281" s="21">
        <v>108694</v>
      </c>
      <c r="CZ281" s="19">
        <v>234</v>
      </c>
      <c r="DA281" t="s">
        <v>8212</v>
      </c>
      <c r="DB281" t="s">
        <v>9</v>
      </c>
      <c r="DD281">
        <v>3.9560601321140081</v>
      </c>
      <c r="DE281">
        <v>1.9481957051140137</v>
      </c>
      <c r="DF281">
        <v>-2.0078644269999941</v>
      </c>
    </row>
    <row r="282" spans="1:110" x14ac:dyDescent="0.25">
      <c r="A282" t="s">
        <v>2664</v>
      </c>
      <c r="B282" t="s">
        <v>2925</v>
      </c>
      <c r="C282" t="s">
        <v>58</v>
      </c>
      <c r="D282" t="s">
        <v>457</v>
      </c>
      <c r="E282" s="17">
        <v>106555</v>
      </c>
      <c r="F282" s="17">
        <v>106751</v>
      </c>
      <c r="G282" s="17">
        <v>106631</v>
      </c>
      <c r="H282" s="17">
        <v>106995</v>
      </c>
      <c r="I282" s="17">
        <v>107399</v>
      </c>
      <c r="J282" s="17">
        <v>107420</v>
      </c>
      <c r="K282" s="17">
        <v>107385</v>
      </c>
      <c r="L282" s="17">
        <v>107223</v>
      </c>
      <c r="M282" s="17">
        <v>107216</v>
      </c>
      <c r="N282" s="17">
        <v>107083</v>
      </c>
      <c r="O282" s="17">
        <v>107309</v>
      </c>
      <c r="P282" s="17">
        <v>107415</v>
      </c>
      <c r="Q282" s="17">
        <v>107475</v>
      </c>
      <c r="R282" s="17">
        <v>107472</v>
      </c>
      <c r="S282" s="17">
        <v>107718</v>
      </c>
      <c r="T282" s="17">
        <v>107910</v>
      </c>
      <c r="U282" s="18">
        <v>37</v>
      </c>
      <c r="V282" s="18">
        <v>35</v>
      </c>
      <c r="W282" s="18">
        <v>40</v>
      </c>
      <c r="X282" s="18">
        <v>44</v>
      </c>
      <c r="Y282" s="18">
        <v>63</v>
      </c>
      <c r="Z282" s="18">
        <v>64</v>
      </c>
      <c r="AA282" s="18">
        <v>100</v>
      </c>
      <c r="AB282" s="18">
        <v>116</v>
      </c>
      <c r="AC282" s="18">
        <v>120</v>
      </c>
      <c r="AD282" s="18">
        <v>163</v>
      </c>
      <c r="AE282" s="18">
        <v>114</v>
      </c>
      <c r="AF282" s="18">
        <v>87</v>
      </c>
      <c r="AG282" s="18">
        <v>76</v>
      </c>
      <c r="AH282" s="18">
        <v>59</v>
      </c>
      <c r="AI282" s="18">
        <v>52</v>
      </c>
      <c r="AJ282" s="18">
        <v>29</v>
      </c>
      <c r="AK282" s="23">
        <v>3.4723851532072638</v>
      </c>
      <c r="AL282" s="23">
        <v>3.2786578111680451</v>
      </c>
      <c r="AM282" s="23">
        <v>3.7512543256651441</v>
      </c>
      <c r="AN282" s="23">
        <v>4.112341698210197</v>
      </c>
      <c r="AO282" s="23">
        <v>5.865976405739346</v>
      </c>
      <c r="AP282" s="23">
        <v>5.9579221746415936</v>
      </c>
      <c r="AQ282" s="23">
        <v>9.3122875634399591</v>
      </c>
      <c r="AR282" s="23">
        <v>10.818574373035636</v>
      </c>
      <c r="AS282" s="23">
        <v>11.192359349350843</v>
      </c>
      <c r="AT282" s="23">
        <v>15.221837266419508</v>
      </c>
      <c r="AU282" s="23">
        <v>10.623526451648976</v>
      </c>
      <c r="AV282" s="23">
        <v>8.0994274542661646</v>
      </c>
      <c r="AW282" s="23">
        <v>7.0714119562689</v>
      </c>
      <c r="AX282" s="23">
        <v>5.4898019949382162</v>
      </c>
      <c r="AY282" s="23">
        <v>4.8274197441467539</v>
      </c>
      <c r="AZ282" s="23">
        <v>2.6874247057733296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1</v>
      </c>
      <c r="BI282" s="20">
        <v>0</v>
      </c>
      <c r="BJ282" s="20">
        <v>4</v>
      </c>
      <c r="BK282" s="20">
        <v>4</v>
      </c>
      <c r="BL282" s="20">
        <v>8</v>
      </c>
      <c r="BM282" s="20">
        <v>1</v>
      </c>
      <c r="BN282" s="20">
        <v>0</v>
      </c>
      <c r="BO282" s="20">
        <v>0</v>
      </c>
      <c r="BP282" s="20">
        <v>0</v>
      </c>
      <c r="BQ282" s="20">
        <v>0</v>
      </c>
      <c r="BR282" s="20">
        <v>3</v>
      </c>
      <c r="BS282" s="20">
        <v>6</v>
      </c>
      <c r="BT282" s="20">
        <v>2</v>
      </c>
      <c r="BU282" s="20">
        <v>0</v>
      </c>
      <c r="BV282" s="20">
        <v>5329</v>
      </c>
      <c r="BW282" s="20">
        <v>8040</v>
      </c>
      <c r="BX282" s="20">
        <v>7745</v>
      </c>
      <c r="BY282" s="20">
        <v>10278</v>
      </c>
      <c r="BZ282" s="20">
        <v>9029</v>
      </c>
      <c r="CA282" s="20">
        <v>15905</v>
      </c>
      <c r="CB282" s="20">
        <v>5676</v>
      </c>
      <c r="CC282" s="20">
        <v>7397</v>
      </c>
      <c r="CD282" s="20">
        <v>7012</v>
      </c>
      <c r="CE282" s="20">
        <v>9630</v>
      </c>
      <c r="CF282" s="20">
        <v>8553</v>
      </c>
      <c r="CG282" s="20">
        <v>13316</v>
      </c>
      <c r="CH282" s="21">
        <v>0</v>
      </c>
      <c r="CI282" s="21">
        <v>4</v>
      </c>
      <c r="CJ282" s="21">
        <v>7</v>
      </c>
      <c r="CK282" s="21">
        <v>14</v>
      </c>
      <c r="CL282" s="21">
        <v>3</v>
      </c>
      <c r="CM282" s="21">
        <v>0</v>
      </c>
      <c r="CN282" s="21">
        <v>1</v>
      </c>
      <c r="CO282" s="21">
        <v>18</v>
      </c>
      <c r="CP282" s="21">
        <v>11</v>
      </c>
      <c r="CQ282" s="21">
        <v>0</v>
      </c>
      <c r="CR282" s="21">
        <v>11005</v>
      </c>
      <c r="CS282" s="21">
        <v>15437</v>
      </c>
      <c r="CT282" s="21">
        <v>14757</v>
      </c>
      <c r="CU282" s="21">
        <v>19908</v>
      </c>
      <c r="CV282" s="21">
        <v>17582</v>
      </c>
      <c r="CW282" s="21">
        <v>29221</v>
      </c>
      <c r="CX282" s="21">
        <v>56326</v>
      </c>
      <c r="CY282" s="21">
        <v>51584</v>
      </c>
      <c r="CZ282" s="19">
        <v>269</v>
      </c>
      <c r="DA282" t="s">
        <v>8247</v>
      </c>
      <c r="DB282" t="s">
        <v>8481</v>
      </c>
      <c r="DD282">
        <v>3.4894540942928036</v>
      </c>
      <c r="DE282">
        <v>1.9529169477683486</v>
      </c>
      <c r="DF282">
        <v>-1.5365371465244551</v>
      </c>
    </row>
    <row r="283" spans="1:110" x14ac:dyDescent="0.25">
      <c r="A283" t="s">
        <v>153</v>
      </c>
      <c r="B283" t="s">
        <v>3199</v>
      </c>
      <c r="C283" t="s">
        <v>76</v>
      </c>
      <c r="D283" t="s">
        <v>70</v>
      </c>
      <c r="E283" s="17">
        <v>59223</v>
      </c>
      <c r="F283" s="17">
        <v>59704</v>
      </c>
      <c r="G283" s="17">
        <v>60074</v>
      </c>
      <c r="H283" s="17">
        <v>60577</v>
      </c>
      <c r="I283" s="17">
        <v>60881</v>
      </c>
      <c r="J283" s="17">
        <v>61320</v>
      </c>
      <c r="K283" s="17">
        <v>62366</v>
      </c>
      <c r="L283" s="17">
        <v>63109</v>
      </c>
      <c r="M283" s="17">
        <v>64082</v>
      </c>
      <c r="N283" s="17">
        <v>64631</v>
      </c>
      <c r="O283" s="17">
        <v>65067</v>
      </c>
      <c r="P283" s="17">
        <v>65570</v>
      </c>
      <c r="Q283" s="17">
        <v>65617</v>
      </c>
      <c r="R283" s="17">
        <v>65723</v>
      </c>
      <c r="S283" s="17">
        <v>65840</v>
      </c>
      <c r="T283" s="17">
        <v>66105</v>
      </c>
      <c r="U283" s="18">
        <v>27</v>
      </c>
      <c r="V283" s="18">
        <v>41</v>
      </c>
      <c r="W283" s="18">
        <v>48</v>
      </c>
      <c r="X283" s="18">
        <v>64</v>
      </c>
      <c r="Y283" s="18">
        <v>73</v>
      </c>
      <c r="Z283" s="18">
        <v>85</v>
      </c>
      <c r="AA283" s="18">
        <v>128</v>
      </c>
      <c r="AB283" s="18">
        <v>104</v>
      </c>
      <c r="AC283" s="18">
        <v>109</v>
      </c>
      <c r="AD283" s="18">
        <v>122</v>
      </c>
      <c r="AE283" s="18">
        <v>95</v>
      </c>
      <c r="AF283" s="18">
        <v>74</v>
      </c>
      <c r="AG283" s="18">
        <v>48</v>
      </c>
      <c r="AH283" s="18">
        <v>42</v>
      </c>
      <c r="AI283" s="18">
        <v>31</v>
      </c>
      <c r="AJ283" s="18">
        <v>30</v>
      </c>
      <c r="AK283" s="23">
        <v>4.5590395623322024</v>
      </c>
      <c r="AL283" s="23">
        <v>6.8672115771137614</v>
      </c>
      <c r="AM283" s="23">
        <v>7.9901454872324136</v>
      </c>
      <c r="AN283" s="23">
        <v>10.565065949122603</v>
      </c>
      <c r="AO283" s="23">
        <v>11.990604622131698</v>
      </c>
      <c r="AP283" s="23">
        <v>13.861709067188519</v>
      </c>
      <c r="AQ283" s="23">
        <v>20.524003463425586</v>
      </c>
      <c r="AR283" s="23">
        <v>16.479424487790965</v>
      </c>
      <c r="AS283" s="23">
        <v>17.009456633688089</v>
      </c>
      <c r="AT283" s="23">
        <v>18.876390586560628</v>
      </c>
      <c r="AU283" s="23">
        <v>14.600335039267216</v>
      </c>
      <c r="AV283" s="23">
        <v>11.285648924813177</v>
      </c>
      <c r="AW283" s="23">
        <v>7.3151774692533946</v>
      </c>
      <c r="AX283" s="23">
        <v>6.3904569176696127</v>
      </c>
      <c r="AY283" s="23">
        <v>4.7083839611178622</v>
      </c>
      <c r="AZ283" s="23">
        <v>4.5382346267302021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0</v>
      </c>
      <c r="BJ283" s="20">
        <v>1</v>
      </c>
      <c r="BK283" s="20">
        <v>4</v>
      </c>
      <c r="BL283" s="20">
        <v>4</v>
      </c>
      <c r="BM283" s="20">
        <v>2</v>
      </c>
      <c r="BN283" s="20">
        <v>0</v>
      </c>
      <c r="BO283" s="20">
        <v>0</v>
      </c>
      <c r="BP283" s="20">
        <v>0</v>
      </c>
      <c r="BQ283" s="20">
        <v>7</v>
      </c>
      <c r="BR283" s="20">
        <v>5</v>
      </c>
      <c r="BS283" s="20">
        <v>5</v>
      </c>
      <c r="BT283" s="20">
        <v>1</v>
      </c>
      <c r="BU283" s="20">
        <v>1</v>
      </c>
      <c r="BV283" s="20">
        <v>3139</v>
      </c>
      <c r="BW283" s="20">
        <v>5992</v>
      </c>
      <c r="BX283" s="20">
        <v>5661</v>
      </c>
      <c r="BY283" s="20">
        <v>5807</v>
      </c>
      <c r="BZ283" s="20">
        <v>5524</v>
      </c>
      <c r="CA283" s="20">
        <v>7481</v>
      </c>
      <c r="CB283" s="20">
        <v>3370</v>
      </c>
      <c r="CC283" s="20">
        <v>5760</v>
      </c>
      <c r="CD283" s="20">
        <v>5795</v>
      </c>
      <c r="CE283" s="20">
        <v>5704</v>
      </c>
      <c r="CF283" s="20">
        <v>5134</v>
      </c>
      <c r="CG283" s="20">
        <v>6738</v>
      </c>
      <c r="CH283" s="21">
        <v>0</v>
      </c>
      <c r="CI283" s="21">
        <v>8</v>
      </c>
      <c r="CJ283" s="21">
        <v>9</v>
      </c>
      <c r="CK283" s="21">
        <v>9</v>
      </c>
      <c r="CL283" s="21">
        <v>3</v>
      </c>
      <c r="CM283" s="21">
        <v>1</v>
      </c>
      <c r="CN283" s="21">
        <v>0</v>
      </c>
      <c r="CO283" s="21">
        <v>11</v>
      </c>
      <c r="CP283" s="21">
        <v>19</v>
      </c>
      <c r="CQ283" s="21">
        <v>0</v>
      </c>
      <c r="CR283" s="21">
        <v>6509</v>
      </c>
      <c r="CS283" s="21">
        <v>11752</v>
      </c>
      <c r="CT283" s="21">
        <v>11456</v>
      </c>
      <c r="CU283" s="21">
        <v>11511</v>
      </c>
      <c r="CV283" s="21">
        <v>10658</v>
      </c>
      <c r="CW283" s="21">
        <v>14219</v>
      </c>
      <c r="CX283" s="21">
        <v>33604</v>
      </c>
      <c r="CY283" s="21">
        <v>32501</v>
      </c>
      <c r="CZ283" s="19">
        <v>55</v>
      </c>
      <c r="DA283" t="s">
        <v>8043</v>
      </c>
      <c r="DB283" t="s">
        <v>8480</v>
      </c>
      <c r="DD283">
        <v>3.384511245807821</v>
      </c>
      <c r="DE283">
        <v>5.6540887989525057</v>
      </c>
      <c r="DF283">
        <v>2.2695775531446847</v>
      </c>
    </row>
    <row r="284" spans="1:110" x14ac:dyDescent="0.25">
      <c r="A284" t="s">
        <v>649</v>
      </c>
      <c r="B284" t="s">
        <v>3175</v>
      </c>
      <c r="C284" t="s">
        <v>642</v>
      </c>
      <c r="D284" t="s">
        <v>278</v>
      </c>
      <c r="E284" s="17">
        <v>97904</v>
      </c>
      <c r="F284" s="17">
        <v>98650</v>
      </c>
      <c r="G284" s="17">
        <v>98276</v>
      </c>
      <c r="H284" s="17">
        <v>98460</v>
      </c>
      <c r="I284" s="17">
        <v>98710</v>
      </c>
      <c r="J284" s="17">
        <v>99226</v>
      </c>
      <c r="K284" s="17">
        <v>100375</v>
      </c>
      <c r="L284" s="17">
        <v>102097</v>
      </c>
      <c r="M284" s="17">
        <v>103429</v>
      </c>
      <c r="N284" s="17">
        <v>105129</v>
      </c>
      <c r="O284" s="17">
        <v>106594</v>
      </c>
      <c r="P284" s="17">
        <v>107835</v>
      </c>
      <c r="Q284" s="17">
        <v>108814</v>
      </c>
      <c r="R284" s="17">
        <v>109676</v>
      </c>
      <c r="S284" s="17">
        <v>111098</v>
      </c>
      <c r="T284" s="17">
        <v>111876</v>
      </c>
      <c r="U284" s="18">
        <v>26</v>
      </c>
      <c r="V284" s="18">
        <v>32</v>
      </c>
      <c r="W284" s="18">
        <v>27</v>
      </c>
      <c r="X284" s="18">
        <v>34</v>
      </c>
      <c r="Y284" s="18">
        <v>59</v>
      </c>
      <c r="Z284" s="18">
        <v>88</v>
      </c>
      <c r="AA284" s="18">
        <v>102</v>
      </c>
      <c r="AB284" s="18">
        <v>127</v>
      </c>
      <c r="AC284" s="18">
        <v>100</v>
      </c>
      <c r="AD284" s="18">
        <v>133</v>
      </c>
      <c r="AE284" s="18">
        <v>91</v>
      </c>
      <c r="AF284" s="18">
        <v>85</v>
      </c>
      <c r="AG284" s="18">
        <v>58</v>
      </c>
      <c r="AH284" s="18">
        <v>40</v>
      </c>
      <c r="AI284" s="18">
        <v>35</v>
      </c>
      <c r="AJ284" s="18">
        <v>36</v>
      </c>
      <c r="AK284" s="23">
        <v>2.655662689982023</v>
      </c>
      <c r="AL284" s="23">
        <v>3.2437911809427264</v>
      </c>
      <c r="AM284" s="23">
        <v>2.747364565102365</v>
      </c>
      <c r="AN284" s="23">
        <v>3.4531789559211861</v>
      </c>
      <c r="AO284" s="23">
        <v>5.9771046499848035</v>
      </c>
      <c r="AP284" s="23">
        <v>8.8686432991353072</v>
      </c>
      <c r="AQ284" s="23">
        <v>10.161892901618929</v>
      </c>
      <c r="AR284" s="23">
        <v>12.439151003457496</v>
      </c>
      <c r="AS284" s="23">
        <v>9.6684682245791809</v>
      </c>
      <c r="AT284" s="23">
        <v>12.6511238573562</v>
      </c>
      <c r="AU284" s="23">
        <v>8.5370658761281124</v>
      </c>
      <c r="AV284" s="23">
        <v>7.8824129457040852</v>
      </c>
      <c r="AW284" s="23">
        <v>5.3301964820703214</v>
      </c>
      <c r="AX284" s="23">
        <v>3.647106021372041</v>
      </c>
      <c r="AY284" s="23">
        <v>3.1503717438657759</v>
      </c>
      <c r="AZ284" s="23">
        <v>3.2178483320819482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0</v>
      </c>
      <c r="BJ284" s="20">
        <v>2</v>
      </c>
      <c r="BK284" s="20">
        <v>7</v>
      </c>
      <c r="BL284" s="20">
        <v>10</v>
      </c>
      <c r="BM284" s="20">
        <v>4</v>
      </c>
      <c r="BN284" s="20">
        <v>2</v>
      </c>
      <c r="BO284" s="20">
        <v>0</v>
      </c>
      <c r="BP284" s="20">
        <v>0</v>
      </c>
      <c r="BQ284" s="20">
        <v>3</v>
      </c>
      <c r="BR284" s="20">
        <v>4</v>
      </c>
      <c r="BS284" s="20">
        <v>3</v>
      </c>
      <c r="BT284" s="20">
        <v>1</v>
      </c>
      <c r="BU284" s="20">
        <v>0</v>
      </c>
      <c r="BV284" s="20">
        <v>4535</v>
      </c>
      <c r="BW284" s="20">
        <v>8949</v>
      </c>
      <c r="BX284" s="20">
        <v>10775</v>
      </c>
      <c r="BY284" s="20">
        <v>10849</v>
      </c>
      <c r="BZ284" s="20">
        <v>8216</v>
      </c>
      <c r="CA284" s="20">
        <v>14270</v>
      </c>
      <c r="CB284" s="20">
        <v>4812</v>
      </c>
      <c r="CC284" s="20">
        <v>8598</v>
      </c>
      <c r="CD284" s="20">
        <v>10503</v>
      </c>
      <c r="CE284" s="20">
        <v>10886</v>
      </c>
      <c r="CF284" s="20">
        <v>7993</v>
      </c>
      <c r="CG284" s="20">
        <v>11490</v>
      </c>
      <c r="CH284" s="21">
        <v>0</v>
      </c>
      <c r="CI284" s="21">
        <v>5</v>
      </c>
      <c r="CJ284" s="21">
        <v>11</v>
      </c>
      <c r="CK284" s="21">
        <v>13</v>
      </c>
      <c r="CL284" s="21">
        <v>5</v>
      </c>
      <c r="CM284" s="21">
        <v>2</v>
      </c>
      <c r="CN284" s="21">
        <v>0</v>
      </c>
      <c r="CO284" s="21">
        <v>25</v>
      </c>
      <c r="CP284" s="21">
        <v>11</v>
      </c>
      <c r="CQ284" s="21">
        <v>0</v>
      </c>
      <c r="CR284" s="21">
        <v>9347</v>
      </c>
      <c r="CS284" s="21">
        <v>17547</v>
      </c>
      <c r="CT284" s="21">
        <v>21278</v>
      </c>
      <c r="CU284" s="21">
        <v>21735</v>
      </c>
      <c r="CV284" s="21">
        <v>16209</v>
      </c>
      <c r="CW284" s="21">
        <v>25760</v>
      </c>
      <c r="CX284" s="21">
        <v>57594</v>
      </c>
      <c r="CY284" s="21">
        <v>54282</v>
      </c>
      <c r="CZ284" s="19">
        <v>200</v>
      </c>
      <c r="DA284" t="s">
        <v>8178</v>
      </c>
      <c r="DB284" t="s">
        <v>9</v>
      </c>
      <c r="DD284">
        <v>4.6055782764083855</v>
      </c>
      <c r="DE284">
        <v>1.9099211723443412</v>
      </c>
      <c r="DF284">
        <v>-2.6956571040640442</v>
      </c>
    </row>
    <row r="285" spans="1:110" x14ac:dyDescent="0.25">
      <c r="A285" t="s">
        <v>499</v>
      </c>
      <c r="B285" t="s">
        <v>3333</v>
      </c>
      <c r="C285" t="s">
        <v>491</v>
      </c>
      <c r="D285" t="s">
        <v>491</v>
      </c>
      <c r="E285" s="17">
        <v>177578</v>
      </c>
      <c r="F285" s="17">
        <v>177531</v>
      </c>
      <c r="G285" s="17">
        <v>178157</v>
      </c>
      <c r="H285" s="17">
        <v>179304</v>
      </c>
      <c r="I285" s="17">
        <v>181337</v>
      </c>
      <c r="J285" s="17">
        <v>181948</v>
      </c>
      <c r="K285" s="17">
        <v>182897</v>
      </c>
      <c r="L285" s="17">
        <v>183434</v>
      </c>
      <c r="M285" s="17">
        <v>183915</v>
      </c>
      <c r="N285" s="17">
        <v>184268</v>
      </c>
      <c r="O285" s="17">
        <v>184331</v>
      </c>
      <c r="P285" s="17">
        <v>184278</v>
      </c>
      <c r="Q285" s="17">
        <v>185566</v>
      </c>
      <c r="R285" s="17">
        <v>186077</v>
      </c>
      <c r="S285" s="17">
        <v>186911</v>
      </c>
      <c r="T285" s="17">
        <v>187694</v>
      </c>
      <c r="U285" s="18">
        <v>75</v>
      </c>
      <c r="V285" s="18">
        <v>102</v>
      </c>
      <c r="W285" s="18">
        <v>108</v>
      </c>
      <c r="X285" s="18">
        <v>111</v>
      </c>
      <c r="Y285" s="18">
        <v>115</v>
      </c>
      <c r="Z285" s="18">
        <v>153</v>
      </c>
      <c r="AA285" s="18">
        <v>234</v>
      </c>
      <c r="AB285" s="18">
        <v>227</v>
      </c>
      <c r="AC285" s="18">
        <v>253</v>
      </c>
      <c r="AD285" s="18">
        <v>277</v>
      </c>
      <c r="AE285" s="18">
        <v>278</v>
      </c>
      <c r="AF285" s="18">
        <v>162</v>
      </c>
      <c r="AG285" s="18">
        <v>140</v>
      </c>
      <c r="AH285" s="18">
        <v>116</v>
      </c>
      <c r="AI285" s="18">
        <v>77</v>
      </c>
      <c r="AJ285" s="18">
        <v>76</v>
      </c>
      <c r="AK285" s="23">
        <v>4.2234961538028362</v>
      </c>
      <c r="AL285" s="23">
        <v>5.7454754380925026</v>
      </c>
      <c r="AM285" s="23">
        <v>6.0620688493856543</v>
      </c>
      <c r="AN285" s="23">
        <v>6.1906036675143898</v>
      </c>
      <c r="AO285" s="23">
        <v>6.3417835301124423</v>
      </c>
      <c r="AP285" s="23">
        <v>8.4089959768725127</v>
      </c>
      <c r="AQ285" s="23">
        <v>12.794086289004193</v>
      </c>
      <c r="AR285" s="23">
        <v>12.375023169096242</v>
      </c>
      <c r="AS285" s="23">
        <v>13.756354837832694</v>
      </c>
      <c r="AT285" s="23">
        <v>15.032452731890507</v>
      </c>
      <c r="AU285" s="23">
        <v>15.081565227769609</v>
      </c>
      <c r="AV285" s="23">
        <v>8.7910656725165239</v>
      </c>
      <c r="AW285" s="23">
        <v>7.5444855199767193</v>
      </c>
      <c r="AX285" s="23">
        <v>6.2339784067885873</v>
      </c>
      <c r="AY285" s="23">
        <v>4.1196077277420802</v>
      </c>
      <c r="AZ285" s="23">
        <v>4.0491438191950726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1</v>
      </c>
      <c r="BJ285" s="20">
        <v>8</v>
      </c>
      <c r="BK285" s="20">
        <v>17</v>
      </c>
      <c r="BL285" s="20">
        <v>11</v>
      </c>
      <c r="BM285" s="20">
        <v>10</v>
      </c>
      <c r="BN285" s="20">
        <v>1</v>
      </c>
      <c r="BO285" s="20">
        <v>0</v>
      </c>
      <c r="BP285" s="20">
        <v>0</v>
      </c>
      <c r="BQ285" s="20">
        <v>9</v>
      </c>
      <c r="BR285" s="20">
        <v>7</v>
      </c>
      <c r="BS285" s="20">
        <v>7</v>
      </c>
      <c r="BT285" s="20">
        <v>5</v>
      </c>
      <c r="BU285" s="20">
        <v>0</v>
      </c>
      <c r="BV285" s="20">
        <v>10818</v>
      </c>
      <c r="BW285" s="20">
        <v>15784</v>
      </c>
      <c r="BX285" s="20">
        <v>14659</v>
      </c>
      <c r="BY285" s="20">
        <v>16781</v>
      </c>
      <c r="BZ285" s="20">
        <v>14295</v>
      </c>
      <c r="CA285" s="20">
        <v>24160</v>
      </c>
      <c r="CB285" s="20">
        <v>11593</v>
      </c>
      <c r="CC285" s="20">
        <v>15161</v>
      </c>
      <c r="CD285" s="20">
        <v>14033</v>
      </c>
      <c r="CE285" s="20">
        <v>16448</v>
      </c>
      <c r="CF285" s="20">
        <v>13742</v>
      </c>
      <c r="CG285" s="20">
        <v>20220</v>
      </c>
      <c r="CH285" s="21">
        <v>1</v>
      </c>
      <c r="CI285" s="21">
        <v>17</v>
      </c>
      <c r="CJ285" s="21">
        <v>24</v>
      </c>
      <c r="CK285" s="21">
        <v>18</v>
      </c>
      <c r="CL285" s="21">
        <v>15</v>
      </c>
      <c r="CM285" s="21">
        <v>1</v>
      </c>
      <c r="CN285" s="21">
        <v>0</v>
      </c>
      <c r="CO285" s="21">
        <v>48</v>
      </c>
      <c r="CP285" s="21">
        <v>28</v>
      </c>
      <c r="CQ285" s="21">
        <v>0</v>
      </c>
      <c r="CR285" s="21">
        <v>22411</v>
      </c>
      <c r="CS285" s="21">
        <v>30945</v>
      </c>
      <c r="CT285" s="21">
        <v>28692</v>
      </c>
      <c r="CU285" s="21">
        <v>33229</v>
      </c>
      <c r="CV285" s="21">
        <v>28037</v>
      </c>
      <c r="CW285" s="21">
        <v>44380</v>
      </c>
      <c r="CX285" s="21">
        <v>96497</v>
      </c>
      <c r="CY285" s="21">
        <v>91197</v>
      </c>
      <c r="CZ285" s="19">
        <v>102</v>
      </c>
      <c r="DA285" t="s">
        <v>8080</v>
      </c>
      <c r="DB285" t="s">
        <v>9</v>
      </c>
      <c r="DD285">
        <v>5.2633310306260075</v>
      </c>
      <c r="DE285">
        <v>2.9016446107132867</v>
      </c>
      <c r="DF285">
        <v>-2.3616864199127208</v>
      </c>
    </row>
    <row r="286" spans="1:110" x14ac:dyDescent="0.25">
      <c r="A286" t="s">
        <v>200</v>
      </c>
      <c r="B286" t="s">
        <v>3088</v>
      </c>
      <c r="C286" t="s">
        <v>197</v>
      </c>
      <c r="D286" t="s">
        <v>199</v>
      </c>
      <c r="E286" s="17">
        <v>41659</v>
      </c>
      <c r="F286" s="17">
        <v>41965</v>
      </c>
      <c r="G286" s="17">
        <v>42511</v>
      </c>
      <c r="H286" s="17">
        <v>43102</v>
      </c>
      <c r="I286" s="17">
        <v>43574</v>
      </c>
      <c r="J286" s="17">
        <v>43867</v>
      </c>
      <c r="K286" s="17">
        <v>44223</v>
      </c>
      <c r="L286" s="17">
        <v>44544</v>
      </c>
      <c r="M286" s="17">
        <v>44812</v>
      </c>
      <c r="N286" s="17">
        <v>44876</v>
      </c>
      <c r="O286" s="17">
        <v>45058</v>
      </c>
      <c r="P286" s="17">
        <v>45227</v>
      </c>
      <c r="Q286" s="17">
        <v>45537</v>
      </c>
      <c r="R286" s="17">
        <v>45910</v>
      </c>
      <c r="S286" s="17">
        <v>46176</v>
      </c>
      <c r="T286" s="17">
        <v>46654</v>
      </c>
      <c r="U286" s="18">
        <v>24</v>
      </c>
      <c r="V286" s="18">
        <v>29</v>
      </c>
      <c r="W286" s="18">
        <v>38</v>
      </c>
      <c r="X286" s="18">
        <v>15</v>
      </c>
      <c r="Y286" s="18">
        <v>23</v>
      </c>
      <c r="Z286" s="18">
        <v>35</v>
      </c>
      <c r="AA286" s="18">
        <v>36</v>
      </c>
      <c r="AB286" s="18">
        <v>48</v>
      </c>
      <c r="AC286" s="18">
        <v>50</v>
      </c>
      <c r="AD286" s="18">
        <v>70</v>
      </c>
      <c r="AE286" s="18">
        <v>54</v>
      </c>
      <c r="AF286" s="18">
        <v>38</v>
      </c>
      <c r="AG286" s="18">
        <v>33</v>
      </c>
      <c r="AH286" s="18">
        <v>24</v>
      </c>
      <c r="AI286" s="18">
        <v>30</v>
      </c>
      <c r="AJ286" s="18">
        <v>21</v>
      </c>
      <c r="AK286" s="23">
        <v>5.7610600350464489</v>
      </c>
      <c r="AL286" s="23">
        <v>6.9105206719885626</v>
      </c>
      <c r="AM286" s="23">
        <v>8.9388628825480474</v>
      </c>
      <c r="AN286" s="23">
        <v>3.4801169319289129</v>
      </c>
      <c r="AO286" s="23">
        <v>5.2783770138155788</v>
      </c>
      <c r="AP286" s="23">
        <v>7.9786627761187221</v>
      </c>
      <c r="AQ286" s="23">
        <v>8.1405603419035337</v>
      </c>
      <c r="AR286" s="23">
        <v>10.775862068965518</v>
      </c>
      <c r="AS286" s="23">
        <v>11.157725609211818</v>
      </c>
      <c r="AT286" s="23">
        <v>15.598538194134949</v>
      </c>
      <c r="AU286" s="23">
        <v>11.984553242487461</v>
      </c>
      <c r="AV286" s="23">
        <v>8.4020607159440157</v>
      </c>
      <c r="AW286" s="23">
        <v>7.2468542064694637</v>
      </c>
      <c r="AX286" s="23">
        <v>5.2276192550642557</v>
      </c>
      <c r="AY286" s="23">
        <v>6.496881496881497</v>
      </c>
      <c r="AZ286" s="23">
        <v>4.5012217601920517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0</v>
      </c>
      <c r="BJ286" s="20">
        <v>0</v>
      </c>
      <c r="BK286" s="20">
        <v>3</v>
      </c>
      <c r="BL286" s="20">
        <v>5</v>
      </c>
      <c r="BM286" s="20">
        <v>1</v>
      </c>
      <c r="BN286" s="20">
        <v>1</v>
      </c>
      <c r="BO286" s="20">
        <v>0</v>
      </c>
      <c r="BP286" s="20">
        <v>0</v>
      </c>
      <c r="BQ286" s="20">
        <v>1</v>
      </c>
      <c r="BR286" s="20">
        <v>4</v>
      </c>
      <c r="BS286" s="20">
        <v>3</v>
      </c>
      <c r="BT286" s="20">
        <v>2</v>
      </c>
      <c r="BU286" s="20">
        <v>1</v>
      </c>
      <c r="BV286" s="20">
        <v>1776</v>
      </c>
      <c r="BW286" s="20">
        <v>2665</v>
      </c>
      <c r="BX286" s="20">
        <v>3478</v>
      </c>
      <c r="BY286" s="20">
        <v>4867</v>
      </c>
      <c r="BZ286" s="20">
        <v>4004</v>
      </c>
      <c r="CA286" s="20">
        <v>7241</v>
      </c>
      <c r="CB286" s="20">
        <v>2094</v>
      </c>
      <c r="CC286" s="20">
        <v>2556</v>
      </c>
      <c r="CD286" s="20">
        <v>3191</v>
      </c>
      <c r="CE286" s="20">
        <v>4751</v>
      </c>
      <c r="CF286" s="20">
        <v>3933</v>
      </c>
      <c r="CG286" s="20">
        <v>6098</v>
      </c>
      <c r="CH286" s="21">
        <v>0</v>
      </c>
      <c r="CI286" s="21">
        <v>1</v>
      </c>
      <c r="CJ286" s="21">
        <v>7</v>
      </c>
      <c r="CK286" s="21">
        <v>8</v>
      </c>
      <c r="CL286" s="21">
        <v>3</v>
      </c>
      <c r="CM286" s="21">
        <v>2</v>
      </c>
      <c r="CN286" s="21">
        <v>0</v>
      </c>
      <c r="CO286" s="21">
        <v>10</v>
      </c>
      <c r="CP286" s="21">
        <v>11</v>
      </c>
      <c r="CQ286" s="21">
        <v>0</v>
      </c>
      <c r="CR286" s="21">
        <v>3870</v>
      </c>
      <c r="CS286" s="21">
        <v>5221</v>
      </c>
      <c r="CT286" s="21">
        <v>6669</v>
      </c>
      <c r="CU286" s="21">
        <v>9618</v>
      </c>
      <c r="CV286" s="21">
        <v>7937</v>
      </c>
      <c r="CW286" s="21">
        <v>13339</v>
      </c>
      <c r="CX286" s="21">
        <v>24031</v>
      </c>
      <c r="CY286" s="21">
        <v>22623</v>
      </c>
      <c r="CZ286" s="19">
        <v>57</v>
      </c>
      <c r="DA286" t="s">
        <v>8045</v>
      </c>
      <c r="DB286" t="s">
        <v>8480</v>
      </c>
      <c r="DD286">
        <v>4.4202802457675814</v>
      </c>
      <c r="DE286">
        <v>4.5774208314260747</v>
      </c>
      <c r="DF286">
        <v>0.15714058565849331</v>
      </c>
    </row>
    <row r="287" spans="1:110" x14ac:dyDescent="0.25">
      <c r="A287" t="s">
        <v>1296</v>
      </c>
      <c r="B287" t="s">
        <v>3269</v>
      </c>
      <c r="C287" t="s">
        <v>3369</v>
      </c>
      <c r="D287" t="s">
        <v>355</v>
      </c>
      <c r="E287" s="17">
        <v>137712</v>
      </c>
      <c r="F287" s="17">
        <v>138568</v>
      </c>
      <c r="G287" s="17">
        <v>139518</v>
      </c>
      <c r="H287" s="17">
        <v>140696</v>
      </c>
      <c r="I287" s="17">
        <v>142254</v>
      </c>
      <c r="J287" s="17">
        <v>143862</v>
      </c>
      <c r="K287" s="17">
        <v>144615</v>
      </c>
      <c r="L287" s="17">
        <v>144185</v>
      </c>
      <c r="M287" s="17">
        <v>144149</v>
      </c>
      <c r="N287" s="17">
        <v>144968</v>
      </c>
      <c r="O287" s="17">
        <v>146166</v>
      </c>
      <c r="P287" s="17">
        <v>146801</v>
      </c>
      <c r="Q287" s="17">
        <v>147296</v>
      </c>
      <c r="R287" s="17">
        <v>148509</v>
      </c>
      <c r="S287" s="17">
        <v>149880</v>
      </c>
      <c r="T287" s="17">
        <v>150311</v>
      </c>
      <c r="U287" s="18">
        <v>33</v>
      </c>
      <c r="V287" s="18">
        <v>44</v>
      </c>
      <c r="W287" s="18">
        <v>64</v>
      </c>
      <c r="X287" s="18">
        <v>61</v>
      </c>
      <c r="Y287" s="18">
        <v>81</v>
      </c>
      <c r="Z287" s="18">
        <v>104</v>
      </c>
      <c r="AA287" s="18">
        <v>137</v>
      </c>
      <c r="AB287" s="18">
        <v>149</v>
      </c>
      <c r="AC287" s="18">
        <v>106</v>
      </c>
      <c r="AD287" s="18">
        <v>140</v>
      </c>
      <c r="AE287" s="18">
        <v>84</v>
      </c>
      <c r="AF287" s="18">
        <v>72</v>
      </c>
      <c r="AG287" s="18">
        <v>57</v>
      </c>
      <c r="AH287" s="18">
        <v>49</v>
      </c>
      <c r="AI287" s="18">
        <v>36</v>
      </c>
      <c r="AJ287" s="18">
        <v>40</v>
      </c>
      <c r="AK287" s="23">
        <v>2.3963053328685953</v>
      </c>
      <c r="AL287" s="23">
        <v>3.1753362969805439</v>
      </c>
      <c r="AM287" s="23">
        <v>4.5872217204948464</v>
      </c>
      <c r="AN287" s="23">
        <v>4.3355887871723429</v>
      </c>
      <c r="AO287" s="23">
        <v>5.694040237884348</v>
      </c>
      <c r="AP287" s="23">
        <v>7.2291501577901043</v>
      </c>
      <c r="AQ287" s="23">
        <v>9.4734294506102419</v>
      </c>
      <c r="AR287" s="23">
        <v>10.333945972188507</v>
      </c>
      <c r="AS287" s="23">
        <v>7.3535022788919804</v>
      </c>
      <c r="AT287" s="23">
        <v>9.6573036808123174</v>
      </c>
      <c r="AU287" s="23">
        <v>5.746890521735561</v>
      </c>
      <c r="AV287" s="23">
        <v>4.9045987425153772</v>
      </c>
      <c r="AW287" s="23">
        <v>3.8697588529220073</v>
      </c>
      <c r="AX287" s="23">
        <v>3.2994633321886213</v>
      </c>
      <c r="AY287" s="23">
        <v>2.401921537229784</v>
      </c>
      <c r="AZ287" s="23">
        <v>2.6611492172894868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1</v>
      </c>
      <c r="BJ287" s="20">
        <v>2</v>
      </c>
      <c r="BK287" s="20">
        <v>7</v>
      </c>
      <c r="BL287" s="20">
        <v>14</v>
      </c>
      <c r="BM287" s="20">
        <v>5</v>
      </c>
      <c r="BN287" s="20">
        <v>3</v>
      </c>
      <c r="BO287" s="20">
        <v>0</v>
      </c>
      <c r="BP287" s="20">
        <v>0</v>
      </c>
      <c r="BQ287" s="20">
        <v>0</v>
      </c>
      <c r="BR287" s="20">
        <v>3</v>
      </c>
      <c r="BS287" s="20">
        <v>4</v>
      </c>
      <c r="BT287" s="20">
        <v>1</v>
      </c>
      <c r="BU287" s="20">
        <v>0</v>
      </c>
      <c r="BV287" s="20">
        <v>6113</v>
      </c>
      <c r="BW287" s="20">
        <v>13319</v>
      </c>
      <c r="BX287" s="20">
        <v>17526</v>
      </c>
      <c r="BY287" s="20">
        <v>14796</v>
      </c>
      <c r="BZ287" s="20">
        <v>10393</v>
      </c>
      <c r="CA287" s="20">
        <v>16085</v>
      </c>
      <c r="CB287" s="20">
        <v>5628</v>
      </c>
      <c r="CC287" s="20">
        <v>12216</v>
      </c>
      <c r="CD287" s="20">
        <v>17035</v>
      </c>
      <c r="CE287" s="20">
        <v>14404</v>
      </c>
      <c r="CF287" s="20">
        <v>10031</v>
      </c>
      <c r="CG287" s="20">
        <v>12765</v>
      </c>
      <c r="CH287" s="21">
        <v>1</v>
      </c>
      <c r="CI287" s="21">
        <v>2</v>
      </c>
      <c r="CJ287" s="21">
        <v>10</v>
      </c>
      <c r="CK287" s="21">
        <v>18</v>
      </c>
      <c r="CL287" s="21">
        <v>6</v>
      </c>
      <c r="CM287" s="21">
        <v>3</v>
      </c>
      <c r="CN287" s="21">
        <v>0</v>
      </c>
      <c r="CO287" s="21">
        <v>32</v>
      </c>
      <c r="CP287" s="21">
        <v>8</v>
      </c>
      <c r="CQ287" s="21">
        <v>0</v>
      </c>
      <c r="CR287" s="21">
        <v>11741</v>
      </c>
      <c r="CS287" s="21">
        <v>25535</v>
      </c>
      <c r="CT287" s="21">
        <v>34561</v>
      </c>
      <c r="CU287" s="21">
        <v>29200</v>
      </c>
      <c r="CV287" s="21">
        <v>20424</v>
      </c>
      <c r="CW287" s="21">
        <v>28850</v>
      </c>
      <c r="CX287" s="21">
        <v>78232</v>
      </c>
      <c r="CY287" s="21">
        <v>72079</v>
      </c>
      <c r="CZ287" s="19">
        <v>273</v>
      </c>
      <c r="DA287" t="s">
        <v>8251</v>
      </c>
      <c r="DB287" t="s">
        <v>8481</v>
      </c>
      <c r="DD287">
        <v>4.4395732460217259</v>
      </c>
      <c r="DE287">
        <v>1.0225994477962983</v>
      </c>
      <c r="DF287">
        <v>-3.4169737982254276</v>
      </c>
    </row>
    <row r="288" spans="1:110" x14ac:dyDescent="0.25">
      <c r="A288" t="s">
        <v>813</v>
      </c>
      <c r="B288" t="s">
        <v>3129</v>
      </c>
      <c r="C288" t="s">
        <v>209</v>
      </c>
      <c r="D288" t="s">
        <v>211</v>
      </c>
      <c r="E288" s="17">
        <v>36025</v>
      </c>
      <c r="F288" s="17">
        <v>36528</v>
      </c>
      <c r="G288" s="17">
        <v>36857</v>
      </c>
      <c r="H288" s="17">
        <v>37226</v>
      </c>
      <c r="I288" s="17">
        <v>37550</v>
      </c>
      <c r="J288" s="17">
        <v>38390</v>
      </c>
      <c r="K288" s="17">
        <v>39159</v>
      </c>
      <c r="L288" s="17">
        <v>40019</v>
      </c>
      <c r="M288" s="17">
        <v>40834</v>
      </c>
      <c r="N288" s="17">
        <v>41476</v>
      </c>
      <c r="O288" s="17">
        <v>42272</v>
      </c>
      <c r="P288" s="17">
        <v>42877</v>
      </c>
      <c r="Q288" s="17">
        <v>43511</v>
      </c>
      <c r="R288" s="17">
        <v>43413</v>
      </c>
      <c r="S288" s="17">
        <v>42561</v>
      </c>
      <c r="T288" s="17">
        <v>42268</v>
      </c>
      <c r="U288" s="18">
        <v>15</v>
      </c>
      <c r="V288" s="18">
        <v>16</v>
      </c>
      <c r="W288" s="18">
        <v>11</v>
      </c>
      <c r="X288" s="18">
        <v>23</v>
      </c>
      <c r="Y288" s="18">
        <v>32</v>
      </c>
      <c r="Z288" s="18">
        <v>31</v>
      </c>
      <c r="AA288" s="18">
        <v>42</v>
      </c>
      <c r="AB288" s="18">
        <v>43</v>
      </c>
      <c r="AC288" s="18">
        <v>55</v>
      </c>
      <c r="AD288" s="18">
        <v>64</v>
      </c>
      <c r="AE288" s="18">
        <v>52</v>
      </c>
      <c r="AF288" s="18">
        <v>36</v>
      </c>
      <c r="AG288" s="18">
        <v>35</v>
      </c>
      <c r="AH288" s="18">
        <v>35</v>
      </c>
      <c r="AI288" s="18">
        <v>27</v>
      </c>
      <c r="AJ288" s="18">
        <v>18</v>
      </c>
      <c r="AK288" s="23">
        <v>4.1637751561415683</v>
      </c>
      <c r="AL288" s="23">
        <v>4.3802014892685062</v>
      </c>
      <c r="AM288" s="23">
        <v>2.9845076918902786</v>
      </c>
      <c r="AN288" s="23">
        <v>6.178477408263042</v>
      </c>
      <c r="AO288" s="23">
        <v>8.5219707057256997</v>
      </c>
      <c r="AP288" s="23">
        <v>8.0750195363375887</v>
      </c>
      <c r="AQ288" s="23">
        <v>10.725503715620929</v>
      </c>
      <c r="AR288" s="23">
        <v>10.7448961743172</v>
      </c>
      <c r="AS288" s="23">
        <v>13.469167850320812</v>
      </c>
      <c r="AT288" s="23">
        <v>15.430610473526858</v>
      </c>
      <c r="AU288" s="23">
        <v>12.301286903860712</v>
      </c>
      <c r="AV288" s="23">
        <v>8.396109802458195</v>
      </c>
      <c r="AW288" s="23">
        <v>8.0439429109880258</v>
      </c>
      <c r="AX288" s="23">
        <v>8.0621012139220962</v>
      </c>
      <c r="AY288" s="23">
        <v>6.3438359061112282</v>
      </c>
      <c r="AZ288" s="23">
        <v>4.2585407400397468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3</v>
      </c>
      <c r="BI288" s="20">
        <v>0</v>
      </c>
      <c r="BJ288" s="20">
        <v>4</v>
      </c>
      <c r="BK288" s="20">
        <v>3</v>
      </c>
      <c r="BL288" s="20">
        <v>1</v>
      </c>
      <c r="BM288" s="20">
        <v>1</v>
      </c>
      <c r="BN288" s="20">
        <v>1</v>
      </c>
      <c r="BO288" s="20">
        <v>1</v>
      </c>
      <c r="BP288" s="20">
        <v>0</v>
      </c>
      <c r="BQ288" s="20">
        <v>1</v>
      </c>
      <c r="BR288" s="20">
        <v>0</v>
      </c>
      <c r="BS288" s="20">
        <v>2</v>
      </c>
      <c r="BT288" s="20">
        <v>1</v>
      </c>
      <c r="BU288" s="20">
        <v>0</v>
      </c>
      <c r="BV288" s="20">
        <v>1542</v>
      </c>
      <c r="BW288" s="20">
        <v>2713</v>
      </c>
      <c r="BX288" s="20">
        <v>2782</v>
      </c>
      <c r="BY288" s="20">
        <v>3782</v>
      </c>
      <c r="BZ288" s="20">
        <v>3324</v>
      </c>
      <c r="CA288" s="20">
        <v>5543</v>
      </c>
      <c r="CB288" s="20">
        <v>3284</v>
      </c>
      <c r="CC288" s="20">
        <v>4415</v>
      </c>
      <c r="CD288" s="20">
        <v>3042</v>
      </c>
      <c r="CE288" s="20">
        <v>3689</v>
      </c>
      <c r="CF288" s="20">
        <v>3270</v>
      </c>
      <c r="CG288" s="20">
        <v>4882</v>
      </c>
      <c r="CH288" s="21">
        <v>0</v>
      </c>
      <c r="CI288" s="21">
        <v>5</v>
      </c>
      <c r="CJ288" s="21">
        <v>3</v>
      </c>
      <c r="CK288" s="21">
        <v>3</v>
      </c>
      <c r="CL288" s="21">
        <v>2</v>
      </c>
      <c r="CM288" s="21">
        <v>1</v>
      </c>
      <c r="CN288" s="21">
        <v>4</v>
      </c>
      <c r="CO288" s="21">
        <v>13</v>
      </c>
      <c r="CP288" s="21">
        <v>5</v>
      </c>
      <c r="CQ288" s="21">
        <v>0</v>
      </c>
      <c r="CR288" s="21">
        <v>4826</v>
      </c>
      <c r="CS288" s="21">
        <v>7128</v>
      </c>
      <c r="CT288" s="21">
        <v>5824</v>
      </c>
      <c r="CU288" s="21">
        <v>7471</v>
      </c>
      <c r="CV288" s="21">
        <v>6594</v>
      </c>
      <c r="CW288" s="21">
        <v>10425</v>
      </c>
      <c r="CX288" s="21">
        <v>19686</v>
      </c>
      <c r="CY288" s="21">
        <v>22582</v>
      </c>
      <c r="CZ288" s="19">
        <v>74</v>
      </c>
      <c r="DA288" t="s">
        <v>1376</v>
      </c>
      <c r="DB288" t="s">
        <v>8480</v>
      </c>
      <c r="DD288">
        <v>5.7567974492958998</v>
      </c>
      <c r="DE288">
        <v>2.5398760540485625</v>
      </c>
      <c r="DF288">
        <v>-3.2169213952473372</v>
      </c>
    </row>
    <row r="289" spans="1:110" x14ac:dyDescent="0.25">
      <c r="A289" t="s">
        <v>303</v>
      </c>
      <c r="B289" t="s">
        <v>3211</v>
      </c>
      <c r="C289" t="s">
        <v>3362</v>
      </c>
      <c r="D289" t="s">
        <v>199</v>
      </c>
      <c r="E289" s="17">
        <v>153082</v>
      </c>
      <c r="F289" s="17">
        <v>153774</v>
      </c>
      <c r="G289" s="17">
        <v>154230</v>
      </c>
      <c r="H289" s="17">
        <v>155228</v>
      </c>
      <c r="I289" s="17">
        <v>155383</v>
      </c>
      <c r="J289" s="17">
        <v>155557</v>
      </c>
      <c r="K289" s="17">
        <v>156461</v>
      </c>
      <c r="L289" s="17">
        <v>157101</v>
      </c>
      <c r="M289" s="17">
        <v>158458</v>
      </c>
      <c r="N289" s="17">
        <v>159295</v>
      </c>
      <c r="O289" s="17">
        <v>159866</v>
      </c>
      <c r="P289" s="17">
        <v>161249</v>
      </c>
      <c r="Q289" s="17">
        <v>161306</v>
      </c>
      <c r="R289" s="17">
        <v>161558</v>
      </c>
      <c r="S289" s="17">
        <v>162376</v>
      </c>
      <c r="T289" s="17">
        <v>163340</v>
      </c>
      <c r="U289" s="18">
        <v>68</v>
      </c>
      <c r="V289" s="18">
        <v>82</v>
      </c>
      <c r="W289" s="18">
        <v>107</v>
      </c>
      <c r="X289" s="18">
        <v>90</v>
      </c>
      <c r="Y289" s="18">
        <v>94</v>
      </c>
      <c r="Z289" s="18">
        <v>171</v>
      </c>
      <c r="AA289" s="18">
        <v>210</v>
      </c>
      <c r="AB289" s="18">
        <v>198</v>
      </c>
      <c r="AC289" s="18">
        <v>259</v>
      </c>
      <c r="AD289" s="18">
        <v>268</v>
      </c>
      <c r="AE289" s="18">
        <v>203</v>
      </c>
      <c r="AF289" s="18">
        <v>153</v>
      </c>
      <c r="AG289" s="18">
        <v>136</v>
      </c>
      <c r="AH289" s="18">
        <v>88</v>
      </c>
      <c r="AI289" s="18">
        <v>95</v>
      </c>
      <c r="AJ289" s="18">
        <v>59</v>
      </c>
      <c r="AK289" s="23">
        <v>4.4420637305496404</v>
      </c>
      <c r="AL289" s="23">
        <v>5.3325009429422403</v>
      </c>
      <c r="AM289" s="23">
        <v>6.9376904622965707</v>
      </c>
      <c r="AN289" s="23">
        <v>5.7979230551189209</v>
      </c>
      <c r="AO289" s="23">
        <v>6.0495678420419221</v>
      </c>
      <c r="AP289" s="23">
        <v>10.992755067274375</v>
      </c>
      <c r="AQ289" s="23">
        <v>13.421875099865144</v>
      </c>
      <c r="AR289" s="23">
        <v>12.603357076021158</v>
      </c>
      <c r="AS289" s="23">
        <v>16.345025180173927</v>
      </c>
      <c r="AT289" s="23">
        <v>16.824131328666937</v>
      </c>
      <c r="AU289" s="23">
        <v>12.698134687801033</v>
      </c>
      <c r="AV289" s="23">
        <v>9.4884309360058054</v>
      </c>
      <c r="AW289" s="23">
        <v>8.4311804892564446</v>
      </c>
      <c r="AX289" s="23">
        <v>5.446960224810903</v>
      </c>
      <c r="AY289" s="23">
        <v>5.850618317978026</v>
      </c>
      <c r="AZ289" s="23">
        <v>3.6120974654095752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3</v>
      </c>
      <c r="BI289" s="20">
        <v>0</v>
      </c>
      <c r="BJ289" s="20">
        <v>4</v>
      </c>
      <c r="BK289" s="20">
        <v>12</v>
      </c>
      <c r="BL289" s="20">
        <v>7</v>
      </c>
      <c r="BM289" s="20">
        <v>4</v>
      </c>
      <c r="BN289" s="20">
        <v>2</v>
      </c>
      <c r="BO289" s="20">
        <v>2</v>
      </c>
      <c r="BP289" s="20">
        <v>0</v>
      </c>
      <c r="BQ289" s="20">
        <v>5</v>
      </c>
      <c r="BR289" s="20">
        <v>3</v>
      </c>
      <c r="BS289" s="20">
        <v>12</v>
      </c>
      <c r="BT289" s="20">
        <v>3</v>
      </c>
      <c r="BU289" s="20">
        <v>2</v>
      </c>
      <c r="BV289" s="20">
        <v>8991</v>
      </c>
      <c r="BW289" s="20">
        <v>14774</v>
      </c>
      <c r="BX289" s="20">
        <v>13857</v>
      </c>
      <c r="BY289" s="20">
        <v>15180</v>
      </c>
      <c r="BZ289" s="20">
        <v>12581</v>
      </c>
      <c r="CA289" s="20">
        <v>18767</v>
      </c>
      <c r="CB289" s="20">
        <v>9522</v>
      </c>
      <c r="CC289" s="20">
        <v>14092</v>
      </c>
      <c r="CD289" s="20">
        <v>13165</v>
      </c>
      <c r="CE289" s="20">
        <v>14673</v>
      </c>
      <c r="CF289" s="20">
        <v>12172</v>
      </c>
      <c r="CG289" s="20">
        <v>15566</v>
      </c>
      <c r="CH289" s="21">
        <v>0</v>
      </c>
      <c r="CI289" s="21">
        <v>9</v>
      </c>
      <c r="CJ289" s="21">
        <v>15</v>
      </c>
      <c r="CK289" s="21">
        <v>19</v>
      </c>
      <c r="CL289" s="21">
        <v>7</v>
      </c>
      <c r="CM289" s="21">
        <v>4</v>
      </c>
      <c r="CN289" s="21">
        <v>5</v>
      </c>
      <c r="CO289" s="21">
        <v>32</v>
      </c>
      <c r="CP289" s="21">
        <v>27</v>
      </c>
      <c r="CQ289" s="21">
        <v>0</v>
      </c>
      <c r="CR289" s="21">
        <v>18513</v>
      </c>
      <c r="CS289" s="21">
        <v>28866</v>
      </c>
      <c r="CT289" s="21">
        <v>27022</v>
      </c>
      <c r="CU289" s="21">
        <v>29853</v>
      </c>
      <c r="CV289" s="21">
        <v>24753</v>
      </c>
      <c r="CW289" s="21">
        <v>34333</v>
      </c>
      <c r="CX289" s="21">
        <v>84150</v>
      </c>
      <c r="CY289" s="21">
        <v>79190</v>
      </c>
      <c r="CZ289" s="19">
        <v>148</v>
      </c>
      <c r="DA289" t="s">
        <v>8126</v>
      </c>
      <c r="DB289" t="s">
        <v>9</v>
      </c>
      <c r="DD289">
        <v>4.0409142568506127</v>
      </c>
      <c r="DE289">
        <v>3.2085561497326207</v>
      </c>
      <c r="DF289">
        <v>-0.83235810711799196</v>
      </c>
    </row>
    <row r="290" spans="1:110" x14ac:dyDescent="0.25">
      <c r="A290" t="s">
        <v>2437</v>
      </c>
      <c r="B290" t="s">
        <v>3038</v>
      </c>
      <c r="C290" t="s">
        <v>466</v>
      </c>
      <c r="D290" t="s">
        <v>51</v>
      </c>
      <c r="E290" s="17">
        <v>60843</v>
      </c>
      <c r="F290" s="17">
        <v>61188</v>
      </c>
      <c r="G290" s="17">
        <v>61851</v>
      </c>
      <c r="H290" s="17">
        <v>62122</v>
      </c>
      <c r="I290" s="17">
        <v>62680</v>
      </c>
      <c r="J290" s="17">
        <v>63324</v>
      </c>
      <c r="K290" s="17">
        <v>63929</v>
      </c>
      <c r="L290" s="17">
        <v>64690</v>
      </c>
      <c r="M290" s="17">
        <v>65567</v>
      </c>
      <c r="N290" s="17">
        <v>65726</v>
      </c>
      <c r="O290" s="17">
        <v>66043</v>
      </c>
      <c r="P290" s="17">
        <v>66147</v>
      </c>
      <c r="Q290" s="17">
        <v>66785</v>
      </c>
      <c r="R290" s="17">
        <v>66995</v>
      </c>
      <c r="S290" s="17">
        <v>67906</v>
      </c>
      <c r="T290" s="17">
        <v>68353</v>
      </c>
      <c r="U290" s="18">
        <v>21</v>
      </c>
      <c r="V290" s="18">
        <v>25</v>
      </c>
      <c r="W290" s="18">
        <v>25</v>
      </c>
      <c r="X290" s="18">
        <v>27</v>
      </c>
      <c r="Y290" s="18">
        <v>40</v>
      </c>
      <c r="Z290" s="18">
        <v>52</v>
      </c>
      <c r="AA290" s="18">
        <v>77</v>
      </c>
      <c r="AB290" s="18">
        <v>75</v>
      </c>
      <c r="AC290" s="18">
        <v>99</v>
      </c>
      <c r="AD290" s="18">
        <v>92</v>
      </c>
      <c r="AE290" s="18">
        <v>73</v>
      </c>
      <c r="AF290" s="18">
        <v>42</v>
      </c>
      <c r="AG290" s="18">
        <v>40</v>
      </c>
      <c r="AH290" s="18">
        <v>28</v>
      </c>
      <c r="AI290" s="18">
        <v>14</v>
      </c>
      <c r="AJ290" s="18">
        <v>28</v>
      </c>
      <c r="AK290" s="23">
        <v>3.451506335979488</v>
      </c>
      <c r="AL290" s="23">
        <v>4.0857684513303267</v>
      </c>
      <c r="AM290" s="23">
        <v>4.0419718355402496</v>
      </c>
      <c r="AN290" s="23">
        <v>4.3462863397830072</v>
      </c>
      <c r="AO290" s="23">
        <v>6.3816209317166566</v>
      </c>
      <c r="AP290" s="23">
        <v>8.2117364664266308</v>
      </c>
      <c r="AQ290" s="23">
        <v>12.04461199142799</v>
      </c>
      <c r="AR290" s="23">
        <v>11.59375483073118</v>
      </c>
      <c r="AS290" s="23">
        <v>15.09905897783946</v>
      </c>
      <c r="AT290" s="23">
        <v>13.997504792623923</v>
      </c>
      <c r="AU290" s="23">
        <v>11.053404600033312</v>
      </c>
      <c r="AV290" s="23">
        <v>6.349494308131888</v>
      </c>
      <c r="AW290" s="23">
        <v>5.9893688702552961</v>
      </c>
      <c r="AX290" s="23">
        <v>4.1794163743562951</v>
      </c>
      <c r="AY290" s="23">
        <v>2.0616734898241686</v>
      </c>
      <c r="AZ290" s="23">
        <v>4.0963820168829459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1</v>
      </c>
      <c r="BJ290" s="20">
        <v>2</v>
      </c>
      <c r="BK290" s="20">
        <v>6</v>
      </c>
      <c r="BL290" s="20">
        <v>2</v>
      </c>
      <c r="BM290" s="20">
        <v>4</v>
      </c>
      <c r="BN290" s="20">
        <v>1</v>
      </c>
      <c r="BO290" s="20">
        <v>0</v>
      </c>
      <c r="BP290" s="20">
        <v>0</v>
      </c>
      <c r="BQ290" s="20">
        <v>2</v>
      </c>
      <c r="BR290" s="20">
        <v>3</v>
      </c>
      <c r="BS290" s="20">
        <v>1</v>
      </c>
      <c r="BT290" s="20">
        <v>4</v>
      </c>
      <c r="BU290" s="20">
        <v>2</v>
      </c>
      <c r="BV290" s="20">
        <v>3036</v>
      </c>
      <c r="BW290" s="20">
        <v>4102</v>
      </c>
      <c r="BX290" s="20">
        <v>5412</v>
      </c>
      <c r="BY290" s="20">
        <v>6708</v>
      </c>
      <c r="BZ290" s="20">
        <v>5489</v>
      </c>
      <c r="CA290" s="20">
        <v>10536</v>
      </c>
      <c r="CB290" s="20">
        <v>3313</v>
      </c>
      <c r="CC290" s="20">
        <v>4144</v>
      </c>
      <c r="CD290" s="20">
        <v>5067</v>
      </c>
      <c r="CE290" s="20">
        <v>6427</v>
      </c>
      <c r="CF290" s="20">
        <v>5376</v>
      </c>
      <c r="CG290" s="20">
        <v>8743</v>
      </c>
      <c r="CH290" s="21">
        <v>1</v>
      </c>
      <c r="CI290" s="21">
        <v>4</v>
      </c>
      <c r="CJ290" s="21">
        <v>9</v>
      </c>
      <c r="CK290" s="21">
        <v>3</v>
      </c>
      <c r="CL290" s="21">
        <v>8</v>
      </c>
      <c r="CM290" s="21">
        <v>3</v>
      </c>
      <c r="CN290" s="21">
        <v>0</v>
      </c>
      <c r="CO290" s="21">
        <v>16</v>
      </c>
      <c r="CP290" s="21">
        <v>12</v>
      </c>
      <c r="CQ290" s="21">
        <v>0</v>
      </c>
      <c r="CR290" s="21">
        <v>6349</v>
      </c>
      <c r="CS290" s="21">
        <v>8246</v>
      </c>
      <c r="CT290" s="21">
        <v>10479</v>
      </c>
      <c r="CU290" s="21">
        <v>13135</v>
      </c>
      <c r="CV290" s="21">
        <v>10865</v>
      </c>
      <c r="CW290" s="21">
        <v>19279</v>
      </c>
      <c r="CX290" s="21">
        <v>35283</v>
      </c>
      <c r="CY290" s="21">
        <v>33070</v>
      </c>
      <c r="CZ290" s="19">
        <v>96</v>
      </c>
      <c r="DA290" t="s">
        <v>8074</v>
      </c>
      <c r="DB290" t="s">
        <v>9</v>
      </c>
      <c r="DD290">
        <v>4.8382219534321136</v>
      </c>
      <c r="DE290">
        <v>3.4010713374713033</v>
      </c>
      <c r="DF290">
        <v>-1.4371506159608103</v>
      </c>
    </row>
    <row r="291" spans="1:110" x14ac:dyDescent="0.25">
      <c r="A291" t="s">
        <v>201</v>
      </c>
      <c r="B291" t="s">
        <v>3089</v>
      </c>
      <c r="C291" t="s">
        <v>197</v>
      </c>
      <c r="D291" t="s">
        <v>199</v>
      </c>
      <c r="E291" s="17">
        <v>49052</v>
      </c>
      <c r="F291" s="17">
        <v>49262</v>
      </c>
      <c r="G291" s="17">
        <v>49389</v>
      </c>
      <c r="H291" s="17">
        <v>49711</v>
      </c>
      <c r="I291" s="17">
        <v>49878</v>
      </c>
      <c r="J291" s="17">
        <v>50214</v>
      </c>
      <c r="K291" s="17">
        <v>50699</v>
      </c>
      <c r="L291" s="17">
        <v>51279</v>
      </c>
      <c r="M291" s="17">
        <v>51805</v>
      </c>
      <c r="N291" s="17">
        <v>52364</v>
      </c>
      <c r="O291" s="17">
        <v>52783</v>
      </c>
      <c r="P291" s="17">
        <v>53015</v>
      </c>
      <c r="Q291" s="17">
        <v>53264</v>
      </c>
      <c r="R291" s="17">
        <v>53634</v>
      </c>
      <c r="S291" s="17">
        <v>53970</v>
      </c>
      <c r="T291" s="17">
        <v>54200</v>
      </c>
      <c r="U291" s="18">
        <v>32</v>
      </c>
      <c r="V291" s="18">
        <v>47</v>
      </c>
      <c r="W291" s="18">
        <v>41</v>
      </c>
      <c r="X291" s="18">
        <v>37</v>
      </c>
      <c r="Y291" s="18">
        <v>35</v>
      </c>
      <c r="Z291" s="18">
        <v>53</v>
      </c>
      <c r="AA291" s="18">
        <v>80</v>
      </c>
      <c r="AB291" s="18">
        <v>82</v>
      </c>
      <c r="AC291" s="18">
        <v>93</v>
      </c>
      <c r="AD291" s="18">
        <v>107</v>
      </c>
      <c r="AE291" s="18">
        <v>74</v>
      </c>
      <c r="AF291" s="18">
        <v>79</v>
      </c>
      <c r="AG291" s="18">
        <v>53</v>
      </c>
      <c r="AH291" s="18">
        <v>48</v>
      </c>
      <c r="AI291" s="18">
        <v>36</v>
      </c>
      <c r="AJ291" s="18">
        <v>29</v>
      </c>
      <c r="AK291" s="23">
        <v>6.5236891462121838</v>
      </c>
      <c r="AL291" s="23">
        <v>9.5408225407007432</v>
      </c>
      <c r="AM291" s="23">
        <v>8.301443641296645</v>
      </c>
      <c r="AN291" s="23">
        <v>7.4430206594113981</v>
      </c>
      <c r="AO291" s="23">
        <v>7.0171217771362127</v>
      </c>
      <c r="AP291" s="23">
        <v>10.554825347512645</v>
      </c>
      <c r="AQ291" s="23">
        <v>15.779403933016431</v>
      </c>
      <c r="AR291" s="23">
        <v>15.990951461611967</v>
      </c>
      <c r="AS291" s="23">
        <v>17.951935141395619</v>
      </c>
      <c r="AT291" s="23">
        <v>20.433885875792527</v>
      </c>
      <c r="AU291" s="23">
        <v>14.019665422579241</v>
      </c>
      <c r="AV291" s="23">
        <v>14.901442987833631</v>
      </c>
      <c r="AW291" s="23">
        <v>9.9504355662361057</v>
      </c>
      <c r="AX291" s="23">
        <v>8.9495469291867096</v>
      </c>
      <c r="AY291" s="23">
        <v>6.6703724291272932</v>
      </c>
      <c r="AZ291" s="23">
        <v>5.3505535055350553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 s="20">
        <v>0</v>
      </c>
      <c r="BJ291" s="20">
        <v>3</v>
      </c>
      <c r="BK291" s="20">
        <v>4</v>
      </c>
      <c r="BL291" s="20">
        <v>5</v>
      </c>
      <c r="BM291" s="20">
        <v>3</v>
      </c>
      <c r="BN291" s="20">
        <v>3</v>
      </c>
      <c r="BO291" s="20">
        <v>0</v>
      </c>
      <c r="BP291" s="20">
        <v>0</v>
      </c>
      <c r="BQ291" s="20">
        <v>3</v>
      </c>
      <c r="BR291" s="20">
        <v>4</v>
      </c>
      <c r="BS291" s="20">
        <v>3</v>
      </c>
      <c r="BT291" s="20">
        <v>1</v>
      </c>
      <c r="BU291" s="20">
        <v>0</v>
      </c>
      <c r="BV291" s="20">
        <v>2492</v>
      </c>
      <c r="BW291" s="20">
        <v>4346</v>
      </c>
      <c r="BX291" s="20">
        <v>4650</v>
      </c>
      <c r="BY291" s="20">
        <v>5345</v>
      </c>
      <c r="BZ291" s="20">
        <v>4437</v>
      </c>
      <c r="CA291" s="20">
        <v>6562</v>
      </c>
      <c r="CB291" s="20">
        <v>2583</v>
      </c>
      <c r="CC291" s="20">
        <v>3989</v>
      </c>
      <c r="CD291" s="20">
        <v>4360</v>
      </c>
      <c r="CE291" s="20">
        <v>5326</v>
      </c>
      <c r="CF291" s="20">
        <v>4411</v>
      </c>
      <c r="CG291" s="20">
        <v>5699</v>
      </c>
      <c r="CH291" s="21">
        <v>0</v>
      </c>
      <c r="CI291" s="21">
        <v>6</v>
      </c>
      <c r="CJ291" s="21">
        <v>8</v>
      </c>
      <c r="CK291" s="21">
        <v>8</v>
      </c>
      <c r="CL291" s="21">
        <v>4</v>
      </c>
      <c r="CM291" s="21">
        <v>3</v>
      </c>
      <c r="CN291" s="21">
        <v>0</v>
      </c>
      <c r="CO291" s="21">
        <v>18</v>
      </c>
      <c r="CP291" s="21">
        <v>11</v>
      </c>
      <c r="CQ291" s="21">
        <v>0</v>
      </c>
      <c r="CR291" s="21">
        <v>5075</v>
      </c>
      <c r="CS291" s="21">
        <v>8335</v>
      </c>
      <c r="CT291" s="21">
        <v>9010</v>
      </c>
      <c r="CU291" s="21">
        <v>10671</v>
      </c>
      <c r="CV291" s="21">
        <v>8848</v>
      </c>
      <c r="CW291" s="21">
        <v>12261</v>
      </c>
      <c r="CX291" s="21">
        <v>27832</v>
      </c>
      <c r="CY291" s="21">
        <v>26368</v>
      </c>
      <c r="CZ291" s="19">
        <v>22</v>
      </c>
      <c r="DA291" t="s">
        <v>1342</v>
      </c>
      <c r="DB291" t="s">
        <v>8480</v>
      </c>
      <c r="DD291">
        <v>6.8264563106796112</v>
      </c>
      <c r="DE291">
        <v>3.9522851394078762</v>
      </c>
      <c r="DF291">
        <v>-2.874171171271735</v>
      </c>
    </row>
    <row r="292" spans="1:110" x14ac:dyDescent="0.25">
      <c r="A292" t="s">
        <v>332</v>
      </c>
      <c r="B292" t="s">
        <v>3026</v>
      </c>
      <c r="C292" t="s">
        <v>305</v>
      </c>
      <c r="D292" t="s">
        <v>278</v>
      </c>
      <c r="E292" s="17">
        <v>69477</v>
      </c>
      <c r="F292" s="17">
        <v>69082</v>
      </c>
      <c r="G292" s="17">
        <v>69654</v>
      </c>
      <c r="H292" s="17">
        <v>70214</v>
      </c>
      <c r="I292" s="17">
        <v>70558</v>
      </c>
      <c r="J292" s="17">
        <v>71086</v>
      </c>
      <c r="K292" s="17">
        <v>71635</v>
      </c>
      <c r="L292" s="17">
        <v>72578</v>
      </c>
      <c r="M292" s="17">
        <v>73459</v>
      </c>
      <c r="N292" s="17">
        <v>73608</v>
      </c>
      <c r="O292" s="17">
        <v>74055</v>
      </c>
      <c r="P292" s="17">
        <v>74239</v>
      </c>
      <c r="Q292" s="17">
        <v>74710</v>
      </c>
      <c r="R292" s="17">
        <v>74924</v>
      </c>
      <c r="S292" s="17">
        <v>76015</v>
      </c>
      <c r="T292" s="17">
        <v>76737</v>
      </c>
      <c r="U292" s="18">
        <v>31</v>
      </c>
      <c r="V292" s="18">
        <v>42</v>
      </c>
      <c r="W292" s="18">
        <v>42</v>
      </c>
      <c r="X292" s="18">
        <v>49</v>
      </c>
      <c r="Y292" s="18">
        <v>81</v>
      </c>
      <c r="Z292" s="18">
        <v>113</v>
      </c>
      <c r="AA292" s="18">
        <v>101</v>
      </c>
      <c r="AB292" s="18">
        <v>128</v>
      </c>
      <c r="AC292" s="18">
        <v>129</v>
      </c>
      <c r="AD292" s="18">
        <v>130</v>
      </c>
      <c r="AE292" s="18">
        <v>114</v>
      </c>
      <c r="AF292" s="18">
        <v>76</v>
      </c>
      <c r="AG292" s="18">
        <v>65</v>
      </c>
      <c r="AH292" s="18">
        <v>44</v>
      </c>
      <c r="AI292" s="18">
        <v>39</v>
      </c>
      <c r="AJ292" s="18">
        <v>36</v>
      </c>
      <c r="AK292" s="23">
        <v>4.4619082574089264</v>
      </c>
      <c r="AL292" s="23">
        <v>6.0797313337772501</v>
      </c>
      <c r="AM292" s="23">
        <v>6.029804462055302</v>
      </c>
      <c r="AN292" s="23">
        <v>6.9786652234597089</v>
      </c>
      <c r="AO292" s="23">
        <v>11.479917231214035</v>
      </c>
      <c r="AP292" s="23">
        <v>15.896238359170583</v>
      </c>
      <c r="AQ292" s="23">
        <v>14.099253158372303</v>
      </c>
      <c r="AR292" s="23">
        <v>17.636198297004601</v>
      </c>
      <c r="AS292" s="23">
        <v>17.560816237629155</v>
      </c>
      <c r="AT292" s="23">
        <v>17.661123790892294</v>
      </c>
      <c r="AU292" s="23">
        <v>15.39396394571602</v>
      </c>
      <c r="AV292" s="23">
        <v>10.237206858928594</v>
      </c>
      <c r="AW292" s="23">
        <v>8.7003078570472496</v>
      </c>
      <c r="AX292" s="23">
        <v>5.872617585820298</v>
      </c>
      <c r="AY292" s="23">
        <v>5.1305663355916593</v>
      </c>
      <c r="AZ292" s="23">
        <v>4.691348371711169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1</v>
      </c>
      <c r="BI292" s="20">
        <v>0</v>
      </c>
      <c r="BJ292" s="20">
        <v>2</v>
      </c>
      <c r="BK292" s="20">
        <v>4</v>
      </c>
      <c r="BL292" s="20">
        <v>4</v>
      </c>
      <c r="BM292" s="20">
        <v>4</v>
      </c>
      <c r="BN292" s="20">
        <v>1</v>
      </c>
      <c r="BO292" s="20">
        <v>0</v>
      </c>
      <c r="BP292" s="20">
        <v>0</v>
      </c>
      <c r="BQ292" s="20">
        <v>3</v>
      </c>
      <c r="BR292" s="20">
        <v>5</v>
      </c>
      <c r="BS292" s="20">
        <v>7</v>
      </c>
      <c r="BT292" s="20">
        <v>5</v>
      </c>
      <c r="BU292" s="20">
        <v>0</v>
      </c>
      <c r="BV292" s="20">
        <v>2744</v>
      </c>
      <c r="BW292" s="20">
        <v>3672</v>
      </c>
      <c r="BX292" s="20">
        <v>4503</v>
      </c>
      <c r="BY292" s="20">
        <v>6746</v>
      </c>
      <c r="BZ292" s="20">
        <v>6923</v>
      </c>
      <c r="CA292" s="20">
        <v>16012</v>
      </c>
      <c r="CB292" s="20">
        <v>3045</v>
      </c>
      <c r="CC292" s="20">
        <v>3446</v>
      </c>
      <c r="CD292" s="20">
        <v>4071</v>
      </c>
      <c r="CE292" s="20">
        <v>6402</v>
      </c>
      <c r="CF292" s="20">
        <v>6269</v>
      </c>
      <c r="CG292" s="20">
        <v>12904</v>
      </c>
      <c r="CH292" s="21">
        <v>0</v>
      </c>
      <c r="CI292" s="21">
        <v>5</v>
      </c>
      <c r="CJ292" s="21">
        <v>9</v>
      </c>
      <c r="CK292" s="21">
        <v>11</v>
      </c>
      <c r="CL292" s="21">
        <v>9</v>
      </c>
      <c r="CM292" s="21">
        <v>1</v>
      </c>
      <c r="CN292" s="21">
        <v>1</v>
      </c>
      <c r="CO292" s="21">
        <v>16</v>
      </c>
      <c r="CP292" s="21">
        <v>20</v>
      </c>
      <c r="CQ292" s="21">
        <v>0</v>
      </c>
      <c r="CR292" s="21">
        <v>5789</v>
      </c>
      <c r="CS292" s="21">
        <v>7118</v>
      </c>
      <c r="CT292" s="21">
        <v>8574</v>
      </c>
      <c r="CU292" s="21">
        <v>13148</v>
      </c>
      <c r="CV292" s="21">
        <v>13192</v>
      </c>
      <c r="CW292" s="21">
        <v>28916</v>
      </c>
      <c r="CX292" s="21">
        <v>40600</v>
      </c>
      <c r="CY292" s="21">
        <v>36137</v>
      </c>
      <c r="CZ292" s="19">
        <v>47</v>
      </c>
      <c r="DA292" t="s">
        <v>8035</v>
      </c>
      <c r="DB292" t="s">
        <v>8480</v>
      </c>
      <c r="DD292">
        <v>4.4275949857486783</v>
      </c>
      <c r="DE292">
        <v>4.9261083743842367</v>
      </c>
      <c r="DF292">
        <v>0.49851338863555839</v>
      </c>
    </row>
    <row r="293" spans="1:110" x14ac:dyDescent="0.25">
      <c r="A293" t="s">
        <v>838</v>
      </c>
      <c r="B293" t="s">
        <v>3224</v>
      </c>
      <c r="C293" t="s">
        <v>3364</v>
      </c>
      <c r="D293" t="s">
        <v>211</v>
      </c>
      <c r="E293" s="17">
        <v>188404</v>
      </c>
      <c r="F293" s="17">
        <v>189676</v>
      </c>
      <c r="G293" s="17">
        <v>191113</v>
      </c>
      <c r="H293" s="17">
        <v>192615</v>
      </c>
      <c r="I293" s="17">
        <v>193780</v>
      </c>
      <c r="J293" s="17">
        <v>195136</v>
      </c>
      <c r="K293" s="17">
        <v>196382</v>
      </c>
      <c r="L293" s="17">
        <v>197206</v>
      </c>
      <c r="M293" s="17">
        <v>198396</v>
      </c>
      <c r="N293" s="17">
        <v>199686</v>
      </c>
      <c r="O293" s="17">
        <v>200641</v>
      </c>
      <c r="P293" s="17">
        <v>201646</v>
      </c>
      <c r="Q293" s="17">
        <v>202242</v>
      </c>
      <c r="R293" s="17">
        <v>202588</v>
      </c>
      <c r="S293" s="17">
        <v>203672</v>
      </c>
      <c r="T293" s="17">
        <v>204430</v>
      </c>
      <c r="U293" s="18">
        <v>101</v>
      </c>
      <c r="V293" s="18">
        <v>99</v>
      </c>
      <c r="W293" s="18">
        <v>107</v>
      </c>
      <c r="X293" s="18">
        <v>144</v>
      </c>
      <c r="Y293" s="18">
        <v>133</v>
      </c>
      <c r="Z293" s="18">
        <v>187</v>
      </c>
      <c r="AA293" s="18">
        <v>291</v>
      </c>
      <c r="AB293" s="18">
        <v>274</v>
      </c>
      <c r="AC293" s="18">
        <v>274</v>
      </c>
      <c r="AD293" s="18">
        <v>374</v>
      </c>
      <c r="AE293" s="18">
        <v>291</v>
      </c>
      <c r="AF293" s="18">
        <v>226</v>
      </c>
      <c r="AG293" s="18">
        <v>134</v>
      </c>
      <c r="AH293" s="18">
        <v>129</v>
      </c>
      <c r="AI293" s="18">
        <v>94</v>
      </c>
      <c r="AJ293" s="18">
        <v>69</v>
      </c>
      <c r="AK293" s="23">
        <v>5.3608203647480943</v>
      </c>
      <c r="AL293" s="23">
        <v>5.2194268120373692</v>
      </c>
      <c r="AM293" s="23">
        <v>5.5987818725047491</v>
      </c>
      <c r="AN293" s="23">
        <v>7.4760532668795268</v>
      </c>
      <c r="AO293" s="23">
        <v>6.8634534007637527</v>
      </c>
      <c r="AP293" s="23">
        <v>9.5830600196785838</v>
      </c>
      <c r="AQ293" s="23">
        <v>14.818058681549227</v>
      </c>
      <c r="AR293" s="23">
        <v>13.894100585174892</v>
      </c>
      <c r="AS293" s="23">
        <v>13.810762313756326</v>
      </c>
      <c r="AT293" s="23">
        <v>18.729405166110794</v>
      </c>
      <c r="AU293" s="23">
        <v>14.503516230481308</v>
      </c>
      <c r="AV293" s="23">
        <v>11.207760134096386</v>
      </c>
      <c r="AW293" s="23">
        <v>6.6257256158463624</v>
      </c>
      <c r="AX293" s="23">
        <v>6.3676032144055918</v>
      </c>
      <c r="AY293" s="23">
        <v>4.6152637574138815</v>
      </c>
      <c r="AZ293" s="23">
        <v>3.3752384679352345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 s="20">
        <v>1</v>
      </c>
      <c r="BJ293" s="20">
        <v>5</v>
      </c>
      <c r="BK293" s="20">
        <v>22</v>
      </c>
      <c r="BL293" s="20">
        <v>9</v>
      </c>
      <c r="BM293" s="20">
        <v>6</v>
      </c>
      <c r="BN293" s="20">
        <v>3</v>
      </c>
      <c r="BO293" s="20">
        <v>1</v>
      </c>
      <c r="BP293" s="20">
        <v>0</v>
      </c>
      <c r="BQ293" s="20">
        <v>8</v>
      </c>
      <c r="BR293" s="20">
        <v>8</v>
      </c>
      <c r="BS293" s="20">
        <v>2</v>
      </c>
      <c r="BT293" s="20">
        <v>2</v>
      </c>
      <c r="BU293" s="20">
        <v>2</v>
      </c>
      <c r="BV293" s="20">
        <v>10167</v>
      </c>
      <c r="BW293" s="20">
        <v>16505</v>
      </c>
      <c r="BX293" s="20">
        <v>15985</v>
      </c>
      <c r="BY293" s="20">
        <v>18990</v>
      </c>
      <c r="BZ293" s="20">
        <v>16069</v>
      </c>
      <c r="CA293" s="20">
        <v>27042</v>
      </c>
      <c r="CB293" s="20">
        <v>10742</v>
      </c>
      <c r="CC293" s="20">
        <v>15639</v>
      </c>
      <c r="CD293" s="20">
        <v>15298</v>
      </c>
      <c r="CE293" s="20">
        <v>19458</v>
      </c>
      <c r="CF293" s="20">
        <v>15952</v>
      </c>
      <c r="CG293" s="20">
        <v>22583</v>
      </c>
      <c r="CH293" s="21">
        <v>1</v>
      </c>
      <c r="CI293" s="21">
        <v>13</v>
      </c>
      <c r="CJ293" s="21">
        <v>30</v>
      </c>
      <c r="CK293" s="21">
        <v>11</v>
      </c>
      <c r="CL293" s="21">
        <v>8</v>
      </c>
      <c r="CM293" s="21">
        <v>5</v>
      </c>
      <c r="CN293" s="21">
        <v>1</v>
      </c>
      <c r="CO293" s="21">
        <v>46</v>
      </c>
      <c r="CP293" s="21">
        <v>23</v>
      </c>
      <c r="CQ293" s="21">
        <v>0</v>
      </c>
      <c r="CR293" s="21">
        <v>20909</v>
      </c>
      <c r="CS293" s="21">
        <v>32144</v>
      </c>
      <c r="CT293" s="21">
        <v>31283</v>
      </c>
      <c r="CU293" s="21">
        <v>38448</v>
      </c>
      <c r="CV293" s="21">
        <v>32021</v>
      </c>
      <c r="CW293" s="21">
        <v>49625</v>
      </c>
      <c r="CX293" s="21">
        <v>104758</v>
      </c>
      <c r="CY293" s="21">
        <v>99672</v>
      </c>
      <c r="CZ293" s="19">
        <v>171</v>
      </c>
      <c r="DA293" t="s">
        <v>8149</v>
      </c>
      <c r="DB293" t="s">
        <v>9</v>
      </c>
      <c r="DD293">
        <v>4.6151376514969096</v>
      </c>
      <c r="DE293">
        <v>2.1955363790832205</v>
      </c>
      <c r="DF293">
        <v>-2.4196012724136891</v>
      </c>
    </row>
    <row r="294" spans="1:110" x14ac:dyDescent="0.25">
      <c r="A294" t="s">
        <v>689</v>
      </c>
      <c r="B294" t="s">
        <v>3185</v>
      </c>
      <c r="C294" t="s">
        <v>113</v>
      </c>
      <c r="D294" t="s">
        <v>70</v>
      </c>
      <c r="E294" s="17">
        <v>66418</v>
      </c>
      <c r="F294" s="17">
        <v>67498</v>
      </c>
      <c r="G294" s="17">
        <v>68344</v>
      </c>
      <c r="H294" s="17">
        <v>68703</v>
      </c>
      <c r="I294" s="17">
        <v>69485</v>
      </c>
      <c r="J294" s="17">
        <v>70678</v>
      </c>
      <c r="K294" s="17">
        <v>72172</v>
      </c>
      <c r="L294" s="17">
        <v>73673</v>
      </c>
      <c r="M294" s="17">
        <v>75173</v>
      </c>
      <c r="N294" s="17">
        <v>76206</v>
      </c>
      <c r="O294" s="17">
        <v>77255</v>
      </c>
      <c r="P294" s="17">
        <v>78408</v>
      </c>
      <c r="Q294" s="17">
        <v>78434</v>
      </c>
      <c r="R294" s="17">
        <v>78881</v>
      </c>
      <c r="S294" s="17">
        <v>79605</v>
      </c>
      <c r="T294" s="17">
        <v>80356</v>
      </c>
      <c r="U294" s="18">
        <v>27</v>
      </c>
      <c r="V294" s="18">
        <v>23</v>
      </c>
      <c r="W294" s="18">
        <v>29</v>
      </c>
      <c r="X294" s="18">
        <v>31</v>
      </c>
      <c r="Y294" s="18">
        <v>24</v>
      </c>
      <c r="Z294" s="18">
        <v>40</v>
      </c>
      <c r="AA294" s="18">
        <v>64</v>
      </c>
      <c r="AB294" s="18">
        <v>92</v>
      </c>
      <c r="AC294" s="18">
        <v>71</v>
      </c>
      <c r="AD294" s="18">
        <v>123</v>
      </c>
      <c r="AE294" s="18">
        <v>96</v>
      </c>
      <c r="AF294" s="18">
        <v>70</v>
      </c>
      <c r="AG294" s="18">
        <v>56</v>
      </c>
      <c r="AH294" s="18">
        <v>42</v>
      </c>
      <c r="AI294" s="18">
        <v>28</v>
      </c>
      <c r="AJ294" s="18">
        <v>25</v>
      </c>
      <c r="AK294" s="23">
        <v>4.0651630582071121</v>
      </c>
      <c r="AL294" s="23">
        <v>3.4075083706183884</v>
      </c>
      <c r="AM294" s="23">
        <v>4.2432400795973306</v>
      </c>
      <c r="AN294" s="23">
        <v>4.5121755964077259</v>
      </c>
      <c r="AO294" s="23">
        <v>3.453982874001583</v>
      </c>
      <c r="AP294" s="23">
        <v>5.6594697076883893</v>
      </c>
      <c r="AQ294" s="23">
        <v>8.8677049271185506</v>
      </c>
      <c r="AR294" s="23">
        <v>12.487614187015597</v>
      </c>
      <c r="AS294" s="23">
        <v>9.4448804757027123</v>
      </c>
      <c r="AT294" s="23">
        <v>16.140461380993624</v>
      </c>
      <c r="AU294" s="23">
        <v>12.426380169568313</v>
      </c>
      <c r="AV294" s="23">
        <v>8.9276604428119573</v>
      </c>
      <c r="AW294" s="23">
        <v>7.1397608180125962</v>
      </c>
      <c r="AX294" s="23">
        <v>5.3244761095827888</v>
      </c>
      <c r="AY294" s="23">
        <v>3.5173669995603292</v>
      </c>
      <c r="AZ294" s="23">
        <v>3.1111553586539897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1</v>
      </c>
      <c r="BI294" s="20">
        <v>0</v>
      </c>
      <c r="BJ294" s="20">
        <v>2</v>
      </c>
      <c r="BK294" s="20">
        <v>1</v>
      </c>
      <c r="BL294" s="20">
        <v>9</v>
      </c>
      <c r="BM294" s="20">
        <v>1</v>
      </c>
      <c r="BN294" s="20">
        <v>1</v>
      </c>
      <c r="BO294" s="20">
        <v>0</v>
      </c>
      <c r="BP294" s="20">
        <v>0</v>
      </c>
      <c r="BQ294" s="20">
        <v>4</v>
      </c>
      <c r="BR294" s="20">
        <v>2</v>
      </c>
      <c r="BS294" s="20">
        <v>4</v>
      </c>
      <c r="BT294" s="20">
        <v>0</v>
      </c>
      <c r="BU294" s="20">
        <v>0</v>
      </c>
      <c r="BV294" s="20">
        <v>3326</v>
      </c>
      <c r="BW294" s="20">
        <v>6552</v>
      </c>
      <c r="BX294" s="20">
        <v>6939</v>
      </c>
      <c r="BY294" s="20">
        <v>7637</v>
      </c>
      <c r="BZ294" s="20">
        <v>5786</v>
      </c>
      <c r="CA294" s="20">
        <v>10508</v>
      </c>
      <c r="CB294" s="20">
        <v>3739</v>
      </c>
      <c r="CC294" s="20">
        <v>6172</v>
      </c>
      <c r="CD294" s="20">
        <v>6970</v>
      </c>
      <c r="CE294" s="20">
        <v>7813</v>
      </c>
      <c r="CF294" s="20">
        <v>5868</v>
      </c>
      <c r="CG294" s="20">
        <v>9046</v>
      </c>
      <c r="CH294" s="21">
        <v>0</v>
      </c>
      <c r="CI294" s="21">
        <v>6</v>
      </c>
      <c r="CJ294" s="21">
        <v>3</v>
      </c>
      <c r="CK294" s="21">
        <v>13</v>
      </c>
      <c r="CL294" s="21">
        <v>1</v>
      </c>
      <c r="CM294" s="21">
        <v>1</v>
      </c>
      <c r="CN294" s="21">
        <v>1</v>
      </c>
      <c r="CO294" s="21">
        <v>15</v>
      </c>
      <c r="CP294" s="21">
        <v>10</v>
      </c>
      <c r="CQ294" s="21">
        <v>0</v>
      </c>
      <c r="CR294" s="21">
        <v>7065</v>
      </c>
      <c r="CS294" s="21">
        <v>12724</v>
      </c>
      <c r="CT294" s="21">
        <v>13909</v>
      </c>
      <c r="CU294" s="21">
        <v>15450</v>
      </c>
      <c r="CV294" s="21">
        <v>11654</v>
      </c>
      <c r="CW294" s="21">
        <v>19554</v>
      </c>
      <c r="CX294" s="21">
        <v>40748</v>
      </c>
      <c r="CY294" s="21">
        <v>39608</v>
      </c>
      <c r="CZ294" s="19">
        <v>218</v>
      </c>
      <c r="DA294" t="s">
        <v>8196</v>
      </c>
      <c r="DB294" t="s">
        <v>9</v>
      </c>
      <c r="DD294">
        <v>3.7871137144011313</v>
      </c>
      <c r="DE294">
        <v>2.4541081770884463</v>
      </c>
      <c r="DF294">
        <v>-1.333005537312685</v>
      </c>
    </row>
    <row r="295" spans="1:110" x14ac:dyDescent="0.25">
      <c r="A295" t="s">
        <v>1114</v>
      </c>
      <c r="B295" t="s">
        <v>3176</v>
      </c>
      <c r="C295" t="s">
        <v>642</v>
      </c>
      <c r="D295" t="s">
        <v>278</v>
      </c>
      <c r="E295" s="17">
        <v>62383</v>
      </c>
      <c r="F295" s="17">
        <v>62826</v>
      </c>
      <c r="G295" s="17">
        <v>62724</v>
      </c>
      <c r="H295" s="17">
        <v>62752</v>
      </c>
      <c r="I295" s="17">
        <v>62346</v>
      </c>
      <c r="J295" s="17">
        <v>62468</v>
      </c>
      <c r="K295" s="17">
        <v>62545</v>
      </c>
      <c r="L295" s="17">
        <v>63532</v>
      </c>
      <c r="M295" s="17">
        <v>63627</v>
      </c>
      <c r="N295" s="17">
        <v>64058</v>
      </c>
      <c r="O295" s="17">
        <v>64729</v>
      </c>
      <c r="P295" s="17">
        <v>64876</v>
      </c>
      <c r="Q295" s="17">
        <v>66250</v>
      </c>
      <c r="R295" s="17">
        <v>67352</v>
      </c>
      <c r="S295" s="17">
        <v>68299</v>
      </c>
      <c r="T295" s="17">
        <v>69261</v>
      </c>
      <c r="U295" s="18">
        <v>16</v>
      </c>
      <c r="V295" s="18">
        <v>22</v>
      </c>
      <c r="W295" s="18">
        <v>23</v>
      </c>
      <c r="X295" s="18">
        <v>20</v>
      </c>
      <c r="Y295" s="18">
        <v>44</v>
      </c>
      <c r="Z295" s="18">
        <v>60</v>
      </c>
      <c r="AA295" s="18">
        <v>73</v>
      </c>
      <c r="AB295" s="18">
        <v>60</v>
      </c>
      <c r="AC295" s="18">
        <v>55</v>
      </c>
      <c r="AD295" s="18">
        <v>65</v>
      </c>
      <c r="AE295" s="18">
        <v>43</v>
      </c>
      <c r="AF295" s="18">
        <v>38</v>
      </c>
      <c r="AG295" s="18">
        <v>30</v>
      </c>
      <c r="AH295" s="18">
        <v>23</v>
      </c>
      <c r="AI295" s="18">
        <v>22</v>
      </c>
      <c r="AJ295" s="18">
        <v>13</v>
      </c>
      <c r="AK295" s="23">
        <v>2.5648013080486671</v>
      </c>
      <c r="AL295" s="23">
        <v>3.5017349504982014</v>
      </c>
      <c r="AM295" s="23">
        <v>3.6668579809961099</v>
      </c>
      <c r="AN295" s="23">
        <v>3.1871494135645078</v>
      </c>
      <c r="AO295" s="23">
        <v>7.0573894075000796</v>
      </c>
      <c r="AP295" s="23">
        <v>9.604917717871551</v>
      </c>
      <c r="AQ295" s="23">
        <v>11.671596450555601</v>
      </c>
      <c r="AR295" s="23">
        <v>9.4440596864572193</v>
      </c>
      <c r="AS295" s="23">
        <v>8.6441290647052345</v>
      </c>
      <c r="AT295" s="23">
        <v>10.147054232102157</v>
      </c>
      <c r="AU295" s="23">
        <v>6.6430811537332577</v>
      </c>
      <c r="AV295" s="23">
        <v>5.8573278253899748</v>
      </c>
      <c r="AW295" s="23">
        <v>4.5283018867924527</v>
      </c>
      <c r="AX295" s="23">
        <v>3.4148948806271529</v>
      </c>
      <c r="AY295" s="23">
        <v>3.221130616846513</v>
      </c>
      <c r="AZ295" s="23">
        <v>1.8769581727090281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1</v>
      </c>
      <c r="BJ295" s="20">
        <v>1</v>
      </c>
      <c r="BK295" s="20">
        <v>2</v>
      </c>
      <c r="BL295" s="20">
        <v>4</v>
      </c>
      <c r="BM295" s="20">
        <v>0</v>
      </c>
      <c r="BN295" s="20">
        <v>1</v>
      </c>
      <c r="BO295" s="20">
        <v>0</v>
      </c>
      <c r="BP295" s="20">
        <v>0</v>
      </c>
      <c r="BQ295" s="20">
        <v>2</v>
      </c>
      <c r="BR295" s="20">
        <v>0</v>
      </c>
      <c r="BS295" s="20">
        <v>2</v>
      </c>
      <c r="BT295" s="20">
        <v>0</v>
      </c>
      <c r="BU295" s="20">
        <v>0</v>
      </c>
      <c r="BV295" s="20">
        <v>5995</v>
      </c>
      <c r="BW295" s="20">
        <v>5524</v>
      </c>
      <c r="BX295" s="20">
        <v>5710</v>
      </c>
      <c r="BY295" s="20">
        <v>6063</v>
      </c>
      <c r="BZ295" s="20">
        <v>4560</v>
      </c>
      <c r="CA295" s="20">
        <v>8019</v>
      </c>
      <c r="CB295" s="20">
        <v>5224</v>
      </c>
      <c r="CC295" s="20">
        <v>5490</v>
      </c>
      <c r="CD295" s="20">
        <v>5540</v>
      </c>
      <c r="CE295" s="20">
        <v>5876</v>
      </c>
      <c r="CF295" s="20">
        <v>4578</v>
      </c>
      <c r="CG295" s="20">
        <v>6682</v>
      </c>
      <c r="CH295" s="21">
        <v>1</v>
      </c>
      <c r="CI295" s="21">
        <v>3</v>
      </c>
      <c r="CJ295" s="21">
        <v>2</v>
      </c>
      <c r="CK295" s="21">
        <v>6</v>
      </c>
      <c r="CL295" s="21">
        <v>0</v>
      </c>
      <c r="CM295" s="21">
        <v>1</v>
      </c>
      <c r="CN295" s="21">
        <v>0</v>
      </c>
      <c r="CO295" s="21">
        <v>9</v>
      </c>
      <c r="CP295" s="21">
        <v>4</v>
      </c>
      <c r="CQ295" s="21">
        <v>0</v>
      </c>
      <c r="CR295" s="21">
        <v>11219</v>
      </c>
      <c r="CS295" s="21">
        <v>11014</v>
      </c>
      <c r="CT295" s="21">
        <v>11250</v>
      </c>
      <c r="CU295" s="21">
        <v>11939</v>
      </c>
      <c r="CV295" s="21">
        <v>9138</v>
      </c>
      <c r="CW295" s="21">
        <v>14701</v>
      </c>
      <c r="CX295" s="21">
        <v>35871</v>
      </c>
      <c r="CY295" s="21">
        <v>33390</v>
      </c>
      <c r="CZ295" s="19">
        <v>341</v>
      </c>
      <c r="DA295" t="s">
        <v>8319</v>
      </c>
      <c r="DB295" t="s">
        <v>8481</v>
      </c>
      <c r="DD295">
        <v>2.6954177897574123</v>
      </c>
      <c r="DE295">
        <v>1.1151069108750802</v>
      </c>
      <c r="DF295">
        <v>-1.5803108788823321</v>
      </c>
    </row>
    <row r="296" spans="1:110" x14ac:dyDescent="0.25">
      <c r="A296" t="s">
        <v>787</v>
      </c>
      <c r="B296" t="s">
        <v>3140</v>
      </c>
      <c r="C296" t="s">
        <v>777</v>
      </c>
      <c r="D296" t="s">
        <v>150</v>
      </c>
      <c r="E296" s="17">
        <v>82036</v>
      </c>
      <c r="F296" s="17">
        <v>82798</v>
      </c>
      <c r="G296" s="17">
        <v>83501</v>
      </c>
      <c r="H296" s="17">
        <v>83943</v>
      </c>
      <c r="I296" s="17">
        <v>84491</v>
      </c>
      <c r="J296" s="17">
        <v>84858</v>
      </c>
      <c r="K296" s="17">
        <v>85513</v>
      </c>
      <c r="L296" s="17">
        <v>85788</v>
      </c>
      <c r="M296" s="17">
        <v>86329</v>
      </c>
      <c r="N296" s="17">
        <v>86941</v>
      </c>
      <c r="O296" s="17">
        <v>87821</v>
      </c>
      <c r="P296" s="17">
        <v>87969</v>
      </c>
      <c r="Q296" s="17">
        <v>88364</v>
      </c>
      <c r="R296" s="17">
        <v>89437</v>
      </c>
      <c r="S296" s="17">
        <v>90190</v>
      </c>
      <c r="T296" s="17">
        <v>90911</v>
      </c>
      <c r="U296" s="18">
        <v>37</v>
      </c>
      <c r="V296" s="18">
        <v>34</v>
      </c>
      <c r="W296" s="18">
        <v>41</v>
      </c>
      <c r="X296" s="18">
        <v>56</v>
      </c>
      <c r="Y296" s="18">
        <v>53</v>
      </c>
      <c r="Z296" s="18">
        <v>65</v>
      </c>
      <c r="AA296" s="18">
        <v>81</v>
      </c>
      <c r="AB296" s="18">
        <v>98</v>
      </c>
      <c r="AC296" s="18">
        <v>113</v>
      </c>
      <c r="AD296" s="18">
        <v>149</v>
      </c>
      <c r="AE296" s="18">
        <v>101</v>
      </c>
      <c r="AF296" s="18">
        <v>83</v>
      </c>
      <c r="AG296" s="18">
        <v>47</v>
      </c>
      <c r="AH296" s="18">
        <v>30</v>
      </c>
      <c r="AI296" s="18">
        <v>33</v>
      </c>
      <c r="AJ296" s="18">
        <v>20</v>
      </c>
      <c r="AK296" s="23">
        <v>4.510215027548881</v>
      </c>
      <c r="AL296" s="23">
        <v>4.106379381144472</v>
      </c>
      <c r="AM296" s="23">
        <v>4.9101208368762048</v>
      </c>
      <c r="AN296" s="23">
        <v>6.6711935480028117</v>
      </c>
      <c r="AO296" s="23">
        <v>6.2728574641086032</v>
      </c>
      <c r="AP296" s="23">
        <v>7.6598552876570274</v>
      </c>
      <c r="AQ296" s="23">
        <v>9.4722439862944814</v>
      </c>
      <c r="AR296" s="23">
        <v>11.42350911549401</v>
      </c>
      <c r="AS296" s="23">
        <v>13.089460088730322</v>
      </c>
      <c r="AT296" s="23">
        <v>17.138059143557125</v>
      </c>
      <c r="AU296" s="23">
        <v>11.500666127691554</v>
      </c>
      <c r="AV296" s="23">
        <v>9.4351419249963051</v>
      </c>
      <c r="AW296" s="23">
        <v>5.3189081526413462</v>
      </c>
      <c r="AX296" s="23">
        <v>3.3543164462135362</v>
      </c>
      <c r="AY296" s="23">
        <v>3.6589422330635326</v>
      </c>
      <c r="AZ296" s="23">
        <v>2.1999538009701798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 s="20">
        <v>1</v>
      </c>
      <c r="BK296" s="20">
        <v>2</v>
      </c>
      <c r="BL296" s="20">
        <v>5</v>
      </c>
      <c r="BM296" s="20">
        <v>1</v>
      </c>
      <c r="BN296" s="20">
        <v>4</v>
      </c>
      <c r="BO296" s="20">
        <v>0</v>
      </c>
      <c r="BP296" s="20">
        <v>0</v>
      </c>
      <c r="BQ296" s="20">
        <v>2</v>
      </c>
      <c r="BR296" s="20">
        <v>2</v>
      </c>
      <c r="BS296" s="20">
        <v>0</v>
      </c>
      <c r="BT296" s="20">
        <v>2</v>
      </c>
      <c r="BU296" s="20">
        <v>1</v>
      </c>
      <c r="BV296" s="20">
        <v>4276</v>
      </c>
      <c r="BW296" s="20">
        <v>5996</v>
      </c>
      <c r="BX296" s="20">
        <v>7785</v>
      </c>
      <c r="BY296" s="20">
        <v>8799</v>
      </c>
      <c r="BZ296" s="20">
        <v>7101</v>
      </c>
      <c r="CA296" s="20">
        <v>12759</v>
      </c>
      <c r="CB296" s="20">
        <v>4720</v>
      </c>
      <c r="CC296" s="20">
        <v>5810</v>
      </c>
      <c r="CD296" s="20">
        <v>7326</v>
      </c>
      <c r="CE296" s="20">
        <v>8703</v>
      </c>
      <c r="CF296" s="20">
        <v>7042</v>
      </c>
      <c r="CG296" s="20">
        <v>10594</v>
      </c>
      <c r="CH296" s="21">
        <v>0</v>
      </c>
      <c r="CI296" s="21">
        <v>3</v>
      </c>
      <c r="CJ296" s="21">
        <v>4</v>
      </c>
      <c r="CK296" s="21">
        <v>5</v>
      </c>
      <c r="CL296" s="21">
        <v>3</v>
      </c>
      <c r="CM296" s="21">
        <v>5</v>
      </c>
      <c r="CN296" s="21">
        <v>0</v>
      </c>
      <c r="CO296" s="21">
        <v>13</v>
      </c>
      <c r="CP296" s="21">
        <v>7</v>
      </c>
      <c r="CQ296" s="21">
        <v>0</v>
      </c>
      <c r="CR296" s="21">
        <v>8996</v>
      </c>
      <c r="CS296" s="21">
        <v>11806</v>
      </c>
      <c r="CT296" s="21">
        <v>15111</v>
      </c>
      <c r="CU296" s="21">
        <v>17502</v>
      </c>
      <c r="CV296" s="21">
        <v>14143</v>
      </c>
      <c r="CW296" s="21">
        <v>23353</v>
      </c>
      <c r="CX296" s="21">
        <v>46716</v>
      </c>
      <c r="CY296" s="21">
        <v>44195</v>
      </c>
      <c r="CZ296" s="19">
        <v>325</v>
      </c>
      <c r="DA296" t="s">
        <v>8303</v>
      </c>
      <c r="DB296" t="s">
        <v>8481</v>
      </c>
      <c r="DD296">
        <v>2.9415092205000564</v>
      </c>
      <c r="DE296">
        <v>1.4984159602705711</v>
      </c>
      <c r="DF296">
        <v>-1.4430932602294853</v>
      </c>
    </row>
    <row r="297" spans="1:110" x14ac:dyDescent="0.25">
      <c r="A297" t="s">
        <v>1097</v>
      </c>
      <c r="B297" t="s">
        <v>3057</v>
      </c>
      <c r="C297" t="s">
        <v>276</v>
      </c>
      <c r="D297" t="s">
        <v>278</v>
      </c>
      <c r="E297" s="17">
        <v>67755</v>
      </c>
      <c r="F297" s="17">
        <v>69136</v>
      </c>
      <c r="G297" s="17">
        <v>68640</v>
      </c>
      <c r="H297" s="17">
        <v>68657</v>
      </c>
      <c r="I297" s="17">
        <v>68378</v>
      </c>
      <c r="J297" s="17">
        <v>68919</v>
      </c>
      <c r="K297" s="17">
        <v>69729</v>
      </c>
      <c r="L297" s="17">
        <v>70410</v>
      </c>
      <c r="M297" s="17">
        <v>71237</v>
      </c>
      <c r="N297" s="17">
        <v>71480</v>
      </c>
      <c r="O297" s="17">
        <v>72113</v>
      </c>
      <c r="P297" s="17">
        <v>72883</v>
      </c>
      <c r="Q297" s="17">
        <v>73417</v>
      </c>
      <c r="R297" s="17">
        <v>73678</v>
      </c>
      <c r="S297" s="17">
        <v>74087</v>
      </c>
      <c r="T297" s="17">
        <v>74106</v>
      </c>
      <c r="U297" s="18">
        <v>31</v>
      </c>
      <c r="V297" s="18">
        <v>21</v>
      </c>
      <c r="W297" s="18">
        <v>39</v>
      </c>
      <c r="X297" s="18">
        <v>49</v>
      </c>
      <c r="Y297" s="18">
        <v>68</v>
      </c>
      <c r="Z297" s="18">
        <v>111</v>
      </c>
      <c r="AA297" s="18">
        <v>106</v>
      </c>
      <c r="AB297" s="18">
        <v>88</v>
      </c>
      <c r="AC297" s="18">
        <v>84</v>
      </c>
      <c r="AD297" s="18">
        <v>109</v>
      </c>
      <c r="AE297" s="18">
        <v>84</v>
      </c>
      <c r="AF297" s="18">
        <v>59</v>
      </c>
      <c r="AG297" s="18">
        <v>36</v>
      </c>
      <c r="AH297" s="18">
        <v>26</v>
      </c>
      <c r="AI297" s="18">
        <v>19</v>
      </c>
      <c r="AJ297" s="18">
        <v>24</v>
      </c>
      <c r="AK297" s="23">
        <v>4.5753080953435168</v>
      </c>
      <c r="AL297" s="23">
        <v>3.0374913214533672</v>
      </c>
      <c r="AM297" s="23">
        <v>5.6818181818181817</v>
      </c>
      <c r="AN297" s="23">
        <v>7.1369270431274305</v>
      </c>
      <c r="AO297" s="23">
        <v>9.9447190616865075</v>
      </c>
      <c r="AP297" s="23">
        <v>16.105863404866582</v>
      </c>
      <c r="AQ297" s="23">
        <v>15.201709475254198</v>
      </c>
      <c r="AR297" s="23">
        <v>12.498224683993751</v>
      </c>
      <c r="AS297" s="23">
        <v>11.791625138621784</v>
      </c>
      <c r="AT297" s="23">
        <v>15.249020705092333</v>
      </c>
      <c r="AU297" s="23">
        <v>11.64838517326973</v>
      </c>
      <c r="AV297" s="23">
        <v>8.0951662253200336</v>
      </c>
      <c r="AW297" s="23">
        <v>4.903496465396298</v>
      </c>
      <c r="AX297" s="23">
        <v>3.5288688618040664</v>
      </c>
      <c r="AY297" s="23">
        <v>2.5645524855912645</v>
      </c>
      <c r="AZ297" s="23">
        <v>3.2386041616063475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20">
        <v>0</v>
      </c>
      <c r="BJ297" s="20">
        <v>0</v>
      </c>
      <c r="BK297" s="20">
        <v>7</v>
      </c>
      <c r="BL297" s="20">
        <v>6</v>
      </c>
      <c r="BM297" s="20">
        <v>2</v>
      </c>
      <c r="BN297" s="20">
        <v>0</v>
      </c>
      <c r="BO297" s="20">
        <v>0</v>
      </c>
      <c r="BP297" s="20">
        <v>0</v>
      </c>
      <c r="BQ297" s="20">
        <v>2</v>
      </c>
      <c r="BR297" s="20">
        <v>3</v>
      </c>
      <c r="BS297" s="20">
        <v>2</v>
      </c>
      <c r="BT297" s="20">
        <v>2</v>
      </c>
      <c r="BU297" s="20">
        <v>0</v>
      </c>
      <c r="BV297" s="20">
        <v>3835</v>
      </c>
      <c r="BW297" s="20">
        <v>7367</v>
      </c>
      <c r="BX297" s="20">
        <v>7193</v>
      </c>
      <c r="BY297" s="20">
        <v>6979</v>
      </c>
      <c r="BZ297" s="20">
        <v>4812</v>
      </c>
      <c r="CA297" s="20">
        <v>7140</v>
      </c>
      <c r="CB297" s="20">
        <v>4111</v>
      </c>
      <c r="CC297" s="20">
        <v>7432</v>
      </c>
      <c r="CD297" s="20">
        <v>7193</v>
      </c>
      <c r="CE297" s="20">
        <v>7162</v>
      </c>
      <c r="CF297" s="20">
        <v>4812</v>
      </c>
      <c r="CG297" s="20">
        <v>6070</v>
      </c>
      <c r="CH297" s="21">
        <v>0</v>
      </c>
      <c r="CI297" s="21">
        <v>2</v>
      </c>
      <c r="CJ297" s="21">
        <v>10</v>
      </c>
      <c r="CK297" s="21">
        <v>8</v>
      </c>
      <c r="CL297" s="21">
        <v>4</v>
      </c>
      <c r="CM297" s="21">
        <v>0</v>
      </c>
      <c r="CN297" s="21">
        <v>0</v>
      </c>
      <c r="CO297" s="21">
        <v>15</v>
      </c>
      <c r="CP297" s="21">
        <v>9</v>
      </c>
      <c r="CQ297" s="21">
        <v>0</v>
      </c>
      <c r="CR297" s="21">
        <v>7946</v>
      </c>
      <c r="CS297" s="21">
        <v>14799</v>
      </c>
      <c r="CT297" s="21">
        <v>14386</v>
      </c>
      <c r="CU297" s="21">
        <v>14141</v>
      </c>
      <c r="CV297" s="21">
        <v>9624</v>
      </c>
      <c r="CW297" s="21">
        <v>13210</v>
      </c>
      <c r="CX297" s="21">
        <v>37326</v>
      </c>
      <c r="CY297" s="21">
        <v>36780</v>
      </c>
      <c r="CZ297" s="19">
        <v>195</v>
      </c>
      <c r="DA297" t="s">
        <v>8173</v>
      </c>
      <c r="DB297" t="s">
        <v>9</v>
      </c>
      <c r="DD297">
        <v>4.0783034257748776</v>
      </c>
      <c r="DE297">
        <v>2.4111879119112682</v>
      </c>
      <c r="DF297">
        <v>-1.6671155138636093</v>
      </c>
    </row>
    <row r="298" spans="1:110" x14ac:dyDescent="0.25">
      <c r="A298" t="s">
        <v>1428</v>
      </c>
      <c r="B298" t="s">
        <v>2939</v>
      </c>
      <c r="C298" t="s">
        <v>58</v>
      </c>
      <c r="D298" t="s">
        <v>150</v>
      </c>
      <c r="E298" s="17">
        <v>26544</v>
      </c>
      <c r="F298" s="17">
        <v>26780</v>
      </c>
      <c r="G298" s="17">
        <v>27222</v>
      </c>
      <c r="H298" s="17">
        <v>27492</v>
      </c>
      <c r="I298" s="17">
        <v>27657</v>
      </c>
      <c r="J298" s="17">
        <v>28108</v>
      </c>
      <c r="K298" s="17">
        <v>28510</v>
      </c>
      <c r="L298" s="17">
        <v>28970</v>
      </c>
      <c r="M298" s="17">
        <v>29364</v>
      </c>
      <c r="N298" s="17">
        <v>29422</v>
      </c>
      <c r="O298" s="17">
        <v>29591</v>
      </c>
      <c r="P298" s="17">
        <v>29550</v>
      </c>
      <c r="Q298" s="17">
        <v>29220</v>
      </c>
      <c r="R298" s="17">
        <v>29838</v>
      </c>
      <c r="S298" s="17">
        <v>30337</v>
      </c>
      <c r="T298" s="17">
        <v>30330</v>
      </c>
      <c r="U298" s="18">
        <v>13</v>
      </c>
      <c r="V298" s="18">
        <v>21</v>
      </c>
      <c r="W298" s="18">
        <v>20</v>
      </c>
      <c r="X298" s="18">
        <v>18</v>
      </c>
      <c r="Y298" s="18">
        <v>26</v>
      </c>
      <c r="Z298" s="18">
        <v>27</v>
      </c>
      <c r="AA298" s="18">
        <v>40</v>
      </c>
      <c r="AB298" s="18">
        <v>42</v>
      </c>
      <c r="AC298" s="18">
        <v>33</v>
      </c>
      <c r="AD298" s="18">
        <v>43</v>
      </c>
      <c r="AE298" s="18">
        <v>40</v>
      </c>
      <c r="AF298" s="18">
        <v>17</v>
      </c>
      <c r="AG298" s="18">
        <v>23</v>
      </c>
      <c r="AH298" s="18">
        <v>11</v>
      </c>
      <c r="AI298" s="18">
        <v>20</v>
      </c>
      <c r="AJ298" s="18">
        <v>7</v>
      </c>
      <c r="AK298" s="23">
        <v>4.8975286317058471</v>
      </c>
      <c r="AL298" s="23">
        <v>7.8416728902165795</v>
      </c>
      <c r="AM298" s="23">
        <v>7.3469987510102124</v>
      </c>
      <c r="AN298" s="23">
        <v>6.5473592317765164</v>
      </c>
      <c r="AO298" s="23">
        <v>9.4008750045196514</v>
      </c>
      <c r="AP298" s="23">
        <v>9.6058061761775999</v>
      </c>
      <c r="AQ298" s="23">
        <v>14.030164854437039</v>
      </c>
      <c r="AR298" s="23">
        <v>14.497756299620297</v>
      </c>
      <c r="AS298" s="23">
        <v>11.238250919493257</v>
      </c>
      <c r="AT298" s="23">
        <v>14.614914009924545</v>
      </c>
      <c r="AU298" s="23">
        <v>13.51762360177081</v>
      </c>
      <c r="AV298" s="23">
        <v>5.7529610829103213</v>
      </c>
      <c r="AW298" s="23">
        <v>7.871321013004791</v>
      </c>
      <c r="AX298" s="23">
        <v>3.6865741671693812</v>
      </c>
      <c r="AY298" s="23">
        <v>6.5926096845436266</v>
      </c>
      <c r="AZ298" s="23">
        <v>2.3079459281239698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0</v>
      </c>
      <c r="BK298" s="20">
        <v>0</v>
      </c>
      <c r="BL298" s="20">
        <v>3</v>
      </c>
      <c r="BM298" s="20">
        <v>1</v>
      </c>
      <c r="BN298" s="20">
        <v>0</v>
      </c>
      <c r="BO298" s="20">
        <v>0</v>
      </c>
      <c r="BP298" s="20">
        <v>0</v>
      </c>
      <c r="BQ298" s="20">
        <v>1</v>
      </c>
      <c r="BR298" s="20">
        <v>1</v>
      </c>
      <c r="BS298" s="20">
        <v>1</v>
      </c>
      <c r="BT298" s="20">
        <v>0</v>
      </c>
      <c r="BU298" s="20">
        <v>0</v>
      </c>
      <c r="BV298" s="20">
        <v>1204</v>
      </c>
      <c r="BW298" s="20">
        <v>1545</v>
      </c>
      <c r="BX298" s="20">
        <v>2066</v>
      </c>
      <c r="BY298" s="20">
        <v>2743</v>
      </c>
      <c r="BZ298" s="20">
        <v>2489</v>
      </c>
      <c r="CA298" s="20">
        <v>4889</v>
      </c>
      <c r="CB298" s="20">
        <v>1668</v>
      </c>
      <c r="CC298" s="20">
        <v>2164</v>
      </c>
      <c r="CD298" s="20">
        <v>2194</v>
      </c>
      <c r="CE298" s="20">
        <v>2738</v>
      </c>
      <c r="CF298" s="20">
        <v>2418</v>
      </c>
      <c r="CG298" s="20">
        <v>4212</v>
      </c>
      <c r="CH298" s="21">
        <v>0</v>
      </c>
      <c r="CI298" s="21">
        <v>1</v>
      </c>
      <c r="CJ298" s="21">
        <v>1</v>
      </c>
      <c r="CK298" s="21">
        <v>4</v>
      </c>
      <c r="CL298" s="21">
        <v>1</v>
      </c>
      <c r="CM298" s="21">
        <v>0</v>
      </c>
      <c r="CN298" s="21">
        <v>0</v>
      </c>
      <c r="CO298" s="21">
        <v>4</v>
      </c>
      <c r="CP298" s="21">
        <v>3</v>
      </c>
      <c r="CQ298" s="21">
        <v>0</v>
      </c>
      <c r="CR298" s="21">
        <v>2872</v>
      </c>
      <c r="CS298" s="21">
        <v>3709</v>
      </c>
      <c r="CT298" s="21">
        <v>4260</v>
      </c>
      <c r="CU298" s="21">
        <v>5481</v>
      </c>
      <c r="CV298" s="21">
        <v>4907</v>
      </c>
      <c r="CW298" s="21">
        <v>9101</v>
      </c>
      <c r="CX298" s="21">
        <v>14936</v>
      </c>
      <c r="CY298" s="21">
        <v>15394</v>
      </c>
      <c r="CZ298" s="19">
        <v>317</v>
      </c>
      <c r="DA298" t="s">
        <v>8295</v>
      </c>
      <c r="DB298" t="s">
        <v>8481</v>
      </c>
      <c r="DD298">
        <v>2.5984149668702088</v>
      </c>
      <c r="DE298">
        <v>2.0085698982324582</v>
      </c>
      <c r="DF298">
        <v>-0.58984506863775055</v>
      </c>
    </row>
    <row r="299" spans="1:110" x14ac:dyDescent="0.25">
      <c r="A299" t="s">
        <v>827</v>
      </c>
      <c r="B299" t="s">
        <v>3130</v>
      </c>
      <c r="C299" t="s">
        <v>209</v>
      </c>
      <c r="D299" t="s">
        <v>211</v>
      </c>
      <c r="E299" s="17">
        <v>39748</v>
      </c>
      <c r="F299" s="17">
        <v>40180</v>
      </c>
      <c r="G299" s="17">
        <v>40174</v>
      </c>
      <c r="H299" s="17">
        <v>40543</v>
      </c>
      <c r="I299" s="17">
        <v>41017</v>
      </c>
      <c r="J299" s="17">
        <v>41402</v>
      </c>
      <c r="K299" s="17">
        <v>41457</v>
      </c>
      <c r="L299" s="17">
        <v>41716</v>
      </c>
      <c r="M299" s="17">
        <v>41808</v>
      </c>
      <c r="N299" s="17">
        <v>42028</v>
      </c>
      <c r="O299" s="17">
        <v>41910</v>
      </c>
      <c r="P299" s="17">
        <v>41940</v>
      </c>
      <c r="Q299" s="17">
        <v>42268</v>
      </c>
      <c r="R299" s="17">
        <v>42485</v>
      </c>
      <c r="S299" s="17">
        <v>42924</v>
      </c>
      <c r="T299" s="17">
        <v>43370</v>
      </c>
      <c r="U299" s="18">
        <v>19</v>
      </c>
      <c r="V299" s="18">
        <v>32</v>
      </c>
      <c r="W299" s="18">
        <v>22</v>
      </c>
      <c r="X299" s="18">
        <v>39</v>
      </c>
      <c r="Y299" s="18">
        <v>44</v>
      </c>
      <c r="Z299" s="18">
        <v>55</v>
      </c>
      <c r="AA299" s="18">
        <v>59</v>
      </c>
      <c r="AB299" s="18">
        <v>59</v>
      </c>
      <c r="AC299" s="18">
        <v>69</v>
      </c>
      <c r="AD299" s="18">
        <v>89</v>
      </c>
      <c r="AE299" s="18">
        <v>59</v>
      </c>
      <c r="AF299" s="18">
        <v>53</v>
      </c>
      <c r="AG299" s="18">
        <v>28</v>
      </c>
      <c r="AH299" s="18">
        <v>22</v>
      </c>
      <c r="AI299" s="18">
        <v>27</v>
      </c>
      <c r="AJ299" s="18">
        <v>20</v>
      </c>
      <c r="AK299" s="23">
        <v>4.7801147227533463</v>
      </c>
      <c r="AL299" s="23">
        <v>7.9641612742658037</v>
      </c>
      <c r="AM299" s="23">
        <v>5.4761786229899938</v>
      </c>
      <c r="AN299" s="23">
        <v>9.6194164220703939</v>
      </c>
      <c r="AO299" s="23">
        <v>10.727259429017238</v>
      </c>
      <c r="AP299" s="23">
        <v>13.284382396985654</v>
      </c>
      <c r="AQ299" s="23">
        <v>14.231613479026462</v>
      </c>
      <c r="AR299" s="23">
        <v>14.143254386806023</v>
      </c>
      <c r="AS299" s="23">
        <v>16.504018369690012</v>
      </c>
      <c r="AT299" s="23">
        <v>21.17635861806415</v>
      </c>
      <c r="AU299" s="23">
        <v>14.077785731329039</v>
      </c>
      <c r="AV299" s="23">
        <v>12.637100619933237</v>
      </c>
      <c r="AW299" s="23">
        <v>6.6243967067284943</v>
      </c>
      <c r="AX299" s="23">
        <v>5.1782982229022014</v>
      </c>
      <c r="AY299" s="23">
        <v>6.2901873077998323</v>
      </c>
      <c r="AZ299" s="23">
        <v>4.6114825916532167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0</v>
      </c>
      <c r="BK299" s="20">
        <v>1</v>
      </c>
      <c r="BL299" s="20">
        <v>5</v>
      </c>
      <c r="BM299" s="20">
        <v>3</v>
      </c>
      <c r="BN299" s="20">
        <v>0</v>
      </c>
      <c r="BO299" s="20">
        <v>0</v>
      </c>
      <c r="BP299" s="20">
        <v>0</v>
      </c>
      <c r="BQ299" s="20">
        <v>2</v>
      </c>
      <c r="BR299" s="20">
        <v>2</v>
      </c>
      <c r="BS299" s="20">
        <v>2</v>
      </c>
      <c r="BT299" s="20">
        <v>5</v>
      </c>
      <c r="BU299" s="20">
        <v>0</v>
      </c>
      <c r="BV299" s="20">
        <v>1629</v>
      </c>
      <c r="BW299" s="20">
        <v>2370</v>
      </c>
      <c r="BX299" s="20">
        <v>2824</v>
      </c>
      <c r="BY299" s="20">
        <v>4170</v>
      </c>
      <c r="BZ299" s="20">
        <v>4039</v>
      </c>
      <c r="CA299" s="20">
        <v>7358</v>
      </c>
      <c r="CB299" s="20">
        <v>1930</v>
      </c>
      <c r="CC299" s="20">
        <v>2213</v>
      </c>
      <c r="CD299" s="20">
        <v>2601</v>
      </c>
      <c r="CE299" s="20">
        <v>3984</v>
      </c>
      <c r="CF299" s="20">
        <v>3861</v>
      </c>
      <c r="CG299" s="20">
        <v>6391</v>
      </c>
      <c r="CH299" s="21">
        <v>0</v>
      </c>
      <c r="CI299" s="21">
        <v>2</v>
      </c>
      <c r="CJ299" s="21">
        <v>3</v>
      </c>
      <c r="CK299" s="21">
        <v>7</v>
      </c>
      <c r="CL299" s="21">
        <v>8</v>
      </c>
      <c r="CM299" s="21">
        <v>0</v>
      </c>
      <c r="CN299" s="21">
        <v>0</v>
      </c>
      <c r="CO299" s="21">
        <v>9</v>
      </c>
      <c r="CP299" s="21">
        <v>11</v>
      </c>
      <c r="CQ299" s="21">
        <v>0</v>
      </c>
      <c r="CR299" s="21">
        <v>3559</v>
      </c>
      <c r="CS299" s="21">
        <v>4583</v>
      </c>
      <c r="CT299" s="21">
        <v>5425</v>
      </c>
      <c r="CU299" s="21">
        <v>8154</v>
      </c>
      <c r="CV299" s="21">
        <v>7900</v>
      </c>
      <c r="CW299" s="21">
        <v>13749</v>
      </c>
      <c r="CX299" s="21">
        <v>22390</v>
      </c>
      <c r="CY299" s="21">
        <v>20980</v>
      </c>
      <c r="CZ299" s="19">
        <v>50</v>
      </c>
      <c r="DA299" t="s">
        <v>8038</v>
      </c>
      <c r="DB299" t="s">
        <v>8480</v>
      </c>
      <c r="DD299">
        <v>4.2897998093422309</v>
      </c>
      <c r="DE299">
        <v>4.9129075480125062</v>
      </c>
      <c r="DF299">
        <v>0.62310773867027525</v>
      </c>
    </row>
    <row r="300" spans="1:110" x14ac:dyDescent="0.25">
      <c r="A300" t="s">
        <v>1592</v>
      </c>
      <c r="B300" t="s">
        <v>3212</v>
      </c>
      <c r="C300" t="s">
        <v>3362</v>
      </c>
      <c r="D300" t="s">
        <v>199</v>
      </c>
      <c r="E300" s="17">
        <v>168018</v>
      </c>
      <c r="F300" s="17">
        <v>167416</v>
      </c>
      <c r="G300" s="17">
        <v>167703</v>
      </c>
      <c r="H300" s="17">
        <v>169391</v>
      </c>
      <c r="I300" s="17">
        <v>170745</v>
      </c>
      <c r="J300" s="17">
        <v>172449</v>
      </c>
      <c r="K300" s="17">
        <v>174494</v>
      </c>
      <c r="L300" s="17">
        <v>175555</v>
      </c>
      <c r="M300" s="17">
        <v>177919</v>
      </c>
      <c r="N300" s="17">
        <v>179444</v>
      </c>
      <c r="O300" s="17">
        <v>181810</v>
      </c>
      <c r="P300" s="17">
        <v>183699</v>
      </c>
      <c r="Q300" s="17">
        <v>185532</v>
      </c>
      <c r="R300" s="17">
        <v>186744</v>
      </c>
      <c r="S300" s="17">
        <v>188963</v>
      </c>
      <c r="T300" s="17">
        <v>191776</v>
      </c>
      <c r="U300" s="18">
        <v>65</v>
      </c>
      <c r="V300" s="18">
        <v>95</v>
      </c>
      <c r="W300" s="18">
        <v>116</v>
      </c>
      <c r="X300" s="18">
        <v>121</v>
      </c>
      <c r="Y300" s="18">
        <v>155</v>
      </c>
      <c r="Z300" s="18">
        <v>173</v>
      </c>
      <c r="AA300" s="18">
        <v>223</v>
      </c>
      <c r="AB300" s="18">
        <v>274</v>
      </c>
      <c r="AC300" s="18">
        <v>303</v>
      </c>
      <c r="AD300" s="18">
        <v>266</v>
      </c>
      <c r="AE300" s="18">
        <v>238</v>
      </c>
      <c r="AF300" s="18">
        <v>222</v>
      </c>
      <c r="AG300" s="18">
        <v>152</v>
      </c>
      <c r="AH300" s="18">
        <v>81</v>
      </c>
      <c r="AI300" s="18">
        <v>102</v>
      </c>
      <c r="AJ300" s="18">
        <v>67</v>
      </c>
      <c r="AK300" s="23">
        <v>3.8686331226416217</v>
      </c>
      <c r="AL300" s="23">
        <v>5.6744875041812017</v>
      </c>
      <c r="AM300" s="23">
        <v>6.9169901552148731</v>
      </c>
      <c r="AN300" s="23">
        <v>7.1432366536592857</v>
      </c>
      <c r="AO300" s="23">
        <v>9.0778646519663813</v>
      </c>
      <c r="AP300" s="23">
        <v>10.0319514755087</v>
      </c>
      <c r="AQ300" s="23">
        <v>12.77980904787557</v>
      </c>
      <c r="AR300" s="23">
        <v>15.60764432798838</v>
      </c>
      <c r="AS300" s="23">
        <v>17.030221617702438</v>
      </c>
      <c r="AT300" s="23">
        <v>14.823566126479571</v>
      </c>
      <c r="AU300" s="23">
        <v>13.090589076508444</v>
      </c>
      <c r="AV300" s="23">
        <v>12.08498685349403</v>
      </c>
      <c r="AW300" s="23">
        <v>8.1926567923592692</v>
      </c>
      <c r="AX300" s="23">
        <v>4.3374887546587839</v>
      </c>
      <c r="AY300" s="23">
        <v>5.3978821250721039</v>
      </c>
      <c r="AZ300" s="23">
        <v>3.4936592691473387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1</v>
      </c>
      <c r="BI300" s="20">
        <v>0</v>
      </c>
      <c r="BJ300" s="20">
        <v>8</v>
      </c>
      <c r="BK300" s="20">
        <v>12</v>
      </c>
      <c r="BL300" s="20">
        <v>13</v>
      </c>
      <c r="BM300" s="20">
        <v>9</v>
      </c>
      <c r="BN300" s="20">
        <v>2</v>
      </c>
      <c r="BO300" s="20">
        <v>1</v>
      </c>
      <c r="BP300" s="20">
        <v>0</v>
      </c>
      <c r="BQ300" s="20">
        <v>8</v>
      </c>
      <c r="BR300" s="20">
        <v>3</v>
      </c>
      <c r="BS300" s="20">
        <v>8</v>
      </c>
      <c r="BT300" s="20">
        <v>1</v>
      </c>
      <c r="BU300" s="20">
        <v>1</v>
      </c>
      <c r="BV300" s="20">
        <v>12429</v>
      </c>
      <c r="BW300" s="20">
        <v>20776</v>
      </c>
      <c r="BX300" s="20">
        <v>15340</v>
      </c>
      <c r="BY300" s="20">
        <v>15623</v>
      </c>
      <c r="BZ300" s="20">
        <v>11819</v>
      </c>
      <c r="CA300" s="20">
        <v>19552</v>
      </c>
      <c r="CB300" s="20">
        <v>13001</v>
      </c>
      <c r="CC300" s="20">
        <v>22071</v>
      </c>
      <c r="CD300" s="20">
        <v>16326</v>
      </c>
      <c r="CE300" s="20">
        <v>16235</v>
      </c>
      <c r="CF300" s="20">
        <v>12389</v>
      </c>
      <c r="CG300" s="20">
        <v>16215</v>
      </c>
      <c r="CH300" s="21">
        <v>0</v>
      </c>
      <c r="CI300" s="21">
        <v>16</v>
      </c>
      <c r="CJ300" s="21">
        <v>15</v>
      </c>
      <c r="CK300" s="21">
        <v>21</v>
      </c>
      <c r="CL300" s="21">
        <v>10</v>
      </c>
      <c r="CM300" s="21">
        <v>3</v>
      </c>
      <c r="CN300" s="21">
        <v>2</v>
      </c>
      <c r="CO300" s="21">
        <v>45</v>
      </c>
      <c r="CP300" s="21">
        <v>22</v>
      </c>
      <c r="CQ300" s="21">
        <v>0</v>
      </c>
      <c r="CR300" s="21">
        <v>25430</v>
      </c>
      <c r="CS300" s="21">
        <v>42847</v>
      </c>
      <c r="CT300" s="21">
        <v>31666</v>
      </c>
      <c r="CU300" s="21">
        <v>31858</v>
      </c>
      <c r="CV300" s="21">
        <v>24208</v>
      </c>
      <c r="CW300" s="21">
        <v>35767</v>
      </c>
      <c r="CX300" s="21">
        <v>95539</v>
      </c>
      <c r="CY300" s="21">
        <v>96237</v>
      </c>
      <c r="CZ300" s="19">
        <v>157</v>
      </c>
      <c r="DA300" t="s">
        <v>8135</v>
      </c>
      <c r="DB300" t="s">
        <v>9</v>
      </c>
      <c r="DD300">
        <v>4.6759562330496589</v>
      </c>
      <c r="DE300">
        <v>2.3027245418101505</v>
      </c>
      <c r="DF300">
        <v>-2.3732316912395084</v>
      </c>
    </row>
    <row r="301" spans="1:110" x14ac:dyDescent="0.25">
      <c r="A301" t="s">
        <v>81</v>
      </c>
      <c r="B301" t="s">
        <v>3233</v>
      </c>
      <c r="C301" t="s">
        <v>3366</v>
      </c>
      <c r="D301" t="s">
        <v>70</v>
      </c>
      <c r="E301" s="17">
        <v>215555</v>
      </c>
      <c r="F301" s="17">
        <v>215561</v>
      </c>
      <c r="G301" s="17">
        <v>216363</v>
      </c>
      <c r="H301" s="17">
        <v>217783</v>
      </c>
      <c r="I301" s="17">
        <v>219152</v>
      </c>
      <c r="J301" s="17">
        <v>220601</v>
      </c>
      <c r="K301" s="17">
        <v>222481</v>
      </c>
      <c r="L301" s="17">
        <v>223995</v>
      </c>
      <c r="M301" s="17">
        <v>226696</v>
      </c>
      <c r="N301" s="17">
        <v>229429</v>
      </c>
      <c r="O301" s="17">
        <v>232390</v>
      </c>
      <c r="P301" s="17">
        <v>234401</v>
      </c>
      <c r="Q301" s="17">
        <v>235618</v>
      </c>
      <c r="R301" s="17">
        <v>237462</v>
      </c>
      <c r="S301" s="17">
        <v>239016</v>
      </c>
      <c r="T301" s="17">
        <v>240757</v>
      </c>
      <c r="U301" s="18">
        <v>100</v>
      </c>
      <c r="V301" s="18">
        <v>98</v>
      </c>
      <c r="W301" s="18">
        <v>112</v>
      </c>
      <c r="X301" s="18">
        <v>140</v>
      </c>
      <c r="Y301" s="18">
        <v>156</v>
      </c>
      <c r="Z301" s="18">
        <v>230</v>
      </c>
      <c r="AA301" s="18">
        <v>325</v>
      </c>
      <c r="AB301" s="18">
        <v>358</v>
      </c>
      <c r="AC301" s="18">
        <v>347</v>
      </c>
      <c r="AD301" s="18">
        <v>324</v>
      </c>
      <c r="AE301" s="18">
        <v>302</v>
      </c>
      <c r="AF301" s="18">
        <v>197</v>
      </c>
      <c r="AG301" s="18">
        <v>146</v>
      </c>
      <c r="AH301" s="18">
        <v>108</v>
      </c>
      <c r="AI301" s="18">
        <v>84</v>
      </c>
      <c r="AJ301" s="18">
        <v>82</v>
      </c>
      <c r="AK301" s="23">
        <v>4.639187214400037</v>
      </c>
      <c r="AL301" s="23">
        <v>4.5462769239333642</v>
      </c>
      <c r="AM301" s="23">
        <v>5.176485813193568</v>
      </c>
      <c r="AN301" s="23">
        <v>6.4284172777489514</v>
      </c>
      <c r="AO301" s="23">
        <v>7.118347083302913</v>
      </c>
      <c r="AP301" s="23">
        <v>10.426063345134427</v>
      </c>
      <c r="AQ301" s="23">
        <v>14.60798899681321</v>
      </c>
      <c r="AR301" s="23">
        <v>15.982499609366279</v>
      </c>
      <c r="AS301" s="23">
        <v>15.306842643893143</v>
      </c>
      <c r="AT301" s="23">
        <v>14.122015961364953</v>
      </c>
      <c r="AU301" s="23">
        <v>12.995395671070185</v>
      </c>
      <c r="AV301" s="23">
        <v>8.4044010051151652</v>
      </c>
      <c r="AW301" s="23">
        <v>6.1964705582765323</v>
      </c>
      <c r="AX301" s="23">
        <v>4.5480961164312603</v>
      </c>
      <c r="AY301" s="23">
        <v>3.5144090772165879</v>
      </c>
      <c r="AZ301" s="23">
        <v>3.4059238152992437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0</v>
      </c>
      <c r="BJ301" s="20">
        <v>5</v>
      </c>
      <c r="BK301" s="20">
        <v>18</v>
      </c>
      <c r="BL301" s="20">
        <v>13</v>
      </c>
      <c r="BM301" s="20">
        <v>8</v>
      </c>
      <c r="BN301" s="20">
        <v>4</v>
      </c>
      <c r="BO301" s="20">
        <v>0</v>
      </c>
      <c r="BP301" s="20">
        <v>0</v>
      </c>
      <c r="BQ301" s="20">
        <v>7</v>
      </c>
      <c r="BR301" s="20">
        <v>15</v>
      </c>
      <c r="BS301" s="20">
        <v>6</v>
      </c>
      <c r="BT301" s="20">
        <v>4</v>
      </c>
      <c r="BU301" s="20">
        <v>2</v>
      </c>
      <c r="BV301" s="20">
        <v>13685</v>
      </c>
      <c r="BW301" s="20">
        <v>24213</v>
      </c>
      <c r="BX301" s="20">
        <v>20806</v>
      </c>
      <c r="BY301" s="20">
        <v>21969</v>
      </c>
      <c r="BZ301" s="20">
        <v>15725</v>
      </c>
      <c r="CA301" s="20">
        <v>26989</v>
      </c>
      <c r="CB301" s="20">
        <v>14490</v>
      </c>
      <c r="CC301" s="20">
        <v>22717</v>
      </c>
      <c r="CD301" s="20">
        <v>21179</v>
      </c>
      <c r="CE301" s="20">
        <v>21351</v>
      </c>
      <c r="CF301" s="20">
        <v>15903</v>
      </c>
      <c r="CG301" s="20">
        <v>21730</v>
      </c>
      <c r="CH301" s="21">
        <v>0</v>
      </c>
      <c r="CI301" s="21">
        <v>12</v>
      </c>
      <c r="CJ301" s="21">
        <v>33</v>
      </c>
      <c r="CK301" s="21">
        <v>19</v>
      </c>
      <c r="CL301" s="21">
        <v>12</v>
      </c>
      <c r="CM301" s="21">
        <v>6</v>
      </c>
      <c r="CN301" s="21">
        <v>0</v>
      </c>
      <c r="CO301" s="21">
        <v>48</v>
      </c>
      <c r="CP301" s="21">
        <v>34</v>
      </c>
      <c r="CQ301" s="21">
        <v>0</v>
      </c>
      <c r="CR301" s="21">
        <v>28175</v>
      </c>
      <c r="CS301" s="21">
        <v>46930</v>
      </c>
      <c r="CT301" s="21">
        <v>41985</v>
      </c>
      <c r="CU301" s="21">
        <v>43320</v>
      </c>
      <c r="CV301" s="21">
        <v>31628</v>
      </c>
      <c r="CW301" s="21">
        <v>48719</v>
      </c>
      <c r="CX301" s="21">
        <v>123387</v>
      </c>
      <c r="CY301" s="21">
        <v>117370</v>
      </c>
      <c r="CZ301" s="19">
        <v>165</v>
      </c>
      <c r="DA301" t="s">
        <v>8143</v>
      </c>
      <c r="DB301" t="s">
        <v>9</v>
      </c>
      <c r="DD301">
        <v>4.0896310811962167</v>
      </c>
      <c r="DE301">
        <v>2.7555577167772944</v>
      </c>
      <c r="DF301">
        <v>-1.3340733644189222</v>
      </c>
    </row>
    <row r="302" spans="1:110" x14ac:dyDescent="0.25">
      <c r="A302" t="s">
        <v>2668</v>
      </c>
      <c r="B302" t="s">
        <v>3131</v>
      </c>
      <c r="C302" t="s">
        <v>209</v>
      </c>
      <c r="D302" t="s">
        <v>211</v>
      </c>
      <c r="E302" s="17">
        <v>84146</v>
      </c>
      <c r="F302" s="17">
        <v>84275</v>
      </c>
      <c r="G302" s="17">
        <v>85330</v>
      </c>
      <c r="H302" s="17">
        <v>86086</v>
      </c>
      <c r="I302" s="17">
        <v>86857</v>
      </c>
      <c r="J302" s="17">
        <v>87246</v>
      </c>
      <c r="K302" s="17">
        <v>87572</v>
      </c>
      <c r="L302" s="17">
        <v>87785</v>
      </c>
      <c r="M302" s="17">
        <v>88305</v>
      </c>
      <c r="N302" s="17">
        <v>88516</v>
      </c>
      <c r="O302" s="17">
        <v>88855</v>
      </c>
      <c r="P302" s="17">
        <v>88874</v>
      </c>
      <c r="Q302" s="17">
        <v>89001</v>
      </c>
      <c r="R302" s="17">
        <v>88660</v>
      </c>
      <c r="S302" s="17">
        <v>88556</v>
      </c>
      <c r="T302" s="17">
        <v>88504</v>
      </c>
      <c r="U302" s="18">
        <v>50</v>
      </c>
      <c r="V302" s="18">
        <v>59</v>
      </c>
      <c r="W302" s="18">
        <v>83</v>
      </c>
      <c r="X302" s="18">
        <v>85</v>
      </c>
      <c r="Y302" s="18">
        <v>107</v>
      </c>
      <c r="Z302" s="18">
        <v>136</v>
      </c>
      <c r="AA302" s="18">
        <v>181</v>
      </c>
      <c r="AB302" s="18">
        <v>218</v>
      </c>
      <c r="AC302" s="18">
        <v>207</v>
      </c>
      <c r="AD302" s="18">
        <v>201</v>
      </c>
      <c r="AE302" s="18">
        <v>179</v>
      </c>
      <c r="AF302" s="18">
        <v>132</v>
      </c>
      <c r="AG302" s="18">
        <v>87</v>
      </c>
      <c r="AH302" s="18">
        <v>53</v>
      </c>
      <c r="AI302" s="18">
        <v>56</v>
      </c>
      <c r="AJ302" s="18">
        <v>53</v>
      </c>
      <c r="AK302" s="23">
        <v>5.9420530981864852</v>
      </c>
      <c r="AL302" s="23">
        <v>7.0008899436369028</v>
      </c>
      <c r="AM302" s="23">
        <v>9.726942458689793</v>
      </c>
      <c r="AN302" s="23">
        <v>9.873847083149407</v>
      </c>
      <c r="AO302" s="23">
        <v>12.319099209044751</v>
      </c>
      <c r="AP302" s="23">
        <v>15.588107191160626</v>
      </c>
      <c r="AQ302" s="23">
        <v>20.668706892614075</v>
      </c>
      <c r="AR302" s="23">
        <v>24.833399783562115</v>
      </c>
      <c r="AS302" s="23">
        <v>23.441481229828433</v>
      </c>
      <c r="AT302" s="23">
        <v>22.707759049211443</v>
      </c>
      <c r="AU302" s="23">
        <v>20.145180350008442</v>
      </c>
      <c r="AV302" s="23">
        <v>14.85248779170511</v>
      </c>
      <c r="AW302" s="23">
        <v>9.7751710654936463</v>
      </c>
      <c r="AX302" s="23">
        <v>5.9778930746672678</v>
      </c>
      <c r="AY302" s="23">
        <v>6.3236821898008042</v>
      </c>
      <c r="AZ302" s="23">
        <v>5.9884299014733795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1</v>
      </c>
      <c r="BI302" s="20">
        <v>1</v>
      </c>
      <c r="BJ302" s="20">
        <v>6</v>
      </c>
      <c r="BK302" s="20">
        <v>6</v>
      </c>
      <c r="BL302" s="20">
        <v>8</v>
      </c>
      <c r="BM302" s="20">
        <v>6</v>
      </c>
      <c r="BN302" s="20">
        <v>3</v>
      </c>
      <c r="BO302" s="20">
        <v>0</v>
      </c>
      <c r="BP302" s="20">
        <v>1</v>
      </c>
      <c r="BQ302" s="20">
        <v>4</v>
      </c>
      <c r="BR302" s="20">
        <v>6</v>
      </c>
      <c r="BS302" s="20">
        <v>5</v>
      </c>
      <c r="BT302" s="20">
        <v>5</v>
      </c>
      <c r="BU302" s="20">
        <v>1</v>
      </c>
      <c r="BV302" s="20">
        <v>3813</v>
      </c>
      <c r="BW302" s="20">
        <v>5388</v>
      </c>
      <c r="BX302" s="20">
        <v>5619</v>
      </c>
      <c r="BY302" s="20">
        <v>7895</v>
      </c>
      <c r="BZ302" s="20">
        <v>8099</v>
      </c>
      <c r="CA302" s="20">
        <v>15323</v>
      </c>
      <c r="CB302" s="20">
        <v>4168</v>
      </c>
      <c r="CC302" s="20">
        <v>5408</v>
      </c>
      <c r="CD302" s="20">
        <v>5210</v>
      </c>
      <c r="CE302" s="20">
        <v>7515</v>
      </c>
      <c r="CF302" s="20">
        <v>7515</v>
      </c>
      <c r="CG302" s="20">
        <v>12551</v>
      </c>
      <c r="CH302" s="21">
        <v>2</v>
      </c>
      <c r="CI302" s="21">
        <v>10</v>
      </c>
      <c r="CJ302" s="21">
        <v>12</v>
      </c>
      <c r="CK302" s="21">
        <v>13</v>
      </c>
      <c r="CL302" s="21">
        <v>11</v>
      </c>
      <c r="CM302" s="21">
        <v>4</v>
      </c>
      <c r="CN302" s="21">
        <v>1</v>
      </c>
      <c r="CO302" s="21">
        <v>31</v>
      </c>
      <c r="CP302" s="21">
        <v>22</v>
      </c>
      <c r="CQ302" s="21">
        <v>0</v>
      </c>
      <c r="CR302" s="21">
        <v>7981</v>
      </c>
      <c r="CS302" s="21">
        <v>10796</v>
      </c>
      <c r="CT302" s="21">
        <v>10829</v>
      </c>
      <c r="CU302" s="21">
        <v>15410</v>
      </c>
      <c r="CV302" s="21">
        <v>15614</v>
      </c>
      <c r="CW302" s="21">
        <v>27874</v>
      </c>
      <c r="CX302" s="21">
        <v>46137</v>
      </c>
      <c r="CY302" s="21">
        <v>42367</v>
      </c>
      <c r="CZ302" s="19">
        <v>9</v>
      </c>
      <c r="DA302" t="s">
        <v>1380</v>
      </c>
      <c r="DB302" t="s">
        <v>8480</v>
      </c>
      <c r="DD302">
        <v>7.317015601765525</v>
      </c>
      <c r="DE302">
        <v>4.7684071352710413</v>
      </c>
      <c r="DF302">
        <v>-2.5486084664944837</v>
      </c>
    </row>
    <row r="303" spans="1:110" x14ac:dyDescent="0.25">
      <c r="A303" t="s">
        <v>190</v>
      </c>
      <c r="B303" t="s">
        <v>3149</v>
      </c>
      <c r="C303" t="s">
        <v>171</v>
      </c>
      <c r="D303" t="s">
        <v>168</v>
      </c>
      <c r="E303" s="17">
        <v>81784</v>
      </c>
      <c r="F303" s="17">
        <v>82508</v>
      </c>
      <c r="G303" s="17">
        <v>83394</v>
      </c>
      <c r="H303" s="17">
        <v>83910</v>
      </c>
      <c r="I303" s="17">
        <v>84863</v>
      </c>
      <c r="J303" s="17">
        <v>85886</v>
      </c>
      <c r="K303" s="17">
        <v>86922</v>
      </c>
      <c r="L303" s="17">
        <v>88385</v>
      </c>
      <c r="M303" s="17">
        <v>89293</v>
      </c>
      <c r="N303" s="17">
        <v>89552</v>
      </c>
      <c r="O303" s="17">
        <v>90274</v>
      </c>
      <c r="P303" s="17">
        <v>91210</v>
      </c>
      <c r="Q303" s="17">
        <v>92185</v>
      </c>
      <c r="R303" s="17">
        <v>93377</v>
      </c>
      <c r="S303" s="17">
        <v>94668</v>
      </c>
      <c r="T303" s="17">
        <v>95769</v>
      </c>
      <c r="U303" s="18">
        <v>54</v>
      </c>
      <c r="V303" s="18">
        <v>49</v>
      </c>
      <c r="W303" s="18">
        <v>51</v>
      </c>
      <c r="X303" s="18">
        <v>56</v>
      </c>
      <c r="Y303" s="18">
        <v>66</v>
      </c>
      <c r="Z303" s="18">
        <v>100</v>
      </c>
      <c r="AA303" s="18">
        <v>171</v>
      </c>
      <c r="AB303" s="18">
        <v>138</v>
      </c>
      <c r="AC303" s="18">
        <v>170</v>
      </c>
      <c r="AD303" s="18">
        <v>193</v>
      </c>
      <c r="AE303" s="18">
        <v>139</v>
      </c>
      <c r="AF303" s="18">
        <v>94</v>
      </c>
      <c r="AG303" s="18">
        <v>90</v>
      </c>
      <c r="AH303" s="18">
        <v>60</v>
      </c>
      <c r="AI303" s="18">
        <v>50</v>
      </c>
      <c r="AJ303" s="18">
        <v>30</v>
      </c>
      <c r="AK303" s="23">
        <v>6.6027584857673869</v>
      </c>
      <c r="AL303" s="23">
        <v>5.9388180540068838</v>
      </c>
      <c r="AM303" s="23">
        <v>6.1155478811425281</v>
      </c>
      <c r="AN303" s="23">
        <v>6.6738171850792511</v>
      </c>
      <c r="AO303" s="23">
        <v>7.7772409648492271</v>
      </c>
      <c r="AP303" s="23">
        <v>11.643341173183057</v>
      </c>
      <c r="AQ303" s="23">
        <v>19.67281010561193</v>
      </c>
      <c r="AR303" s="23">
        <v>15.613509079594953</v>
      </c>
      <c r="AS303" s="23">
        <v>19.03844646276864</v>
      </c>
      <c r="AT303" s="23">
        <v>21.551724137931036</v>
      </c>
      <c r="AU303" s="23">
        <v>15.3975674058976</v>
      </c>
      <c r="AV303" s="23">
        <v>10.305887512334174</v>
      </c>
      <c r="AW303" s="23">
        <v>9.7629766230948629</v>
      </c>
      <c r="AX303" s="23">
        <v>6.4255651820041342</v>
      </c>
      <c r="AY303" s="23">
        <v>5.2816157518908184</v>
      </c>
      <c r="AZ303" s="23">
        <v>3.1325376687654667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1</v>
      </c>
      <c r="BJ303" s="20">
        <v>2</v>
      </c>
      <c r="BK303" s="20">
        <v>8</v>
      </c>
      <c r="BL303" s="20">
        <v>3</v>
      </c>
      <c r="BM303" s="20">
        <v>2</v>
      </c>
      <c r="BN303" s="20">
        <v>2</v>
      </c>
      <c r="BO303" s="20">
        <v>0</v>
      </c>
      <c r="BP303" s="20">
        <v>1</v>
      </c>
      <c r="BQ303" s="20">
        <v>0</v>
      </c>
      <c r="BR303" s="20">
        <v>3</v>
      </c>
      <c r="BS303" s="20">
        <v>3</v>
      </c>
      <c r="BT303" s="20">
        <v>4</v>
      </c>
      <c r="BU303" s="20">
        <v>1</v>
      </c>
      <c r="BV303" s="20">
        <v>4301</v>
      </c>
      <c r="BW303" s="20">
        <v>6336</v>
      </c>
      <c r="BX303" s="20">
        <v>6837</v>
      </c>
      <c r="BY303" s="20">
        <v>9198</v>
      </c>
      <c r="BZ303" s="20">
        <v>8068</v>
      </c>
      <c r="CA303" s="20">
        <v>14525</v>
      </c>
      <c r="CB303" s="20">
        <v>4565</v>
      </c>
      <c r="CC303" s="20">
        <v>6196</v>
      </c>
      <c r="CD303" s="20">
        <v>6484</v>
      </c>
      <c r="CE303" s="20">
        <v>8812</v>
      </c>
      <c r="CF303" s="20">
        <v>7963</v>
      </c>
      <c r="CG303" s="20">
        <v>12484</v>
      </c>
      <c r="CH303" s="21">
        <v>2</v>
      </c>
      <c r="CI303" s="21">
        <v>2</v>
      </c>
      <c r="CJ303" s="21">
        <v>11</v>
      </c>
      <c r="CK303" s="21">
        <v>6</v>
      </c>
      <c r="CL303" s="21">
        <v>6</v>
      </c>
      <c r="CM303" s="21">
        <v>3</v>
      </c>
      <c r="CN303" s="21">
        <v>0</v>
      </c>
      <c r="CO303" s="21">
        <v>18</v>
      </c>
      <c r="CP303" s="21">
        <v>12</v>
      </c>
      <c r="CQ303" s="21">
        <v>0</v>
      </c>
      <c r="CR303" s="21">
        <v>8866</v>
      </c>
      <c r="CS303" s="21">
        <v>12532</v>
      </c>
      <c r="CT303" s="21">
        <v>13321</v>
      </c>
      <c r="CU303" s="21">
        <v>18010</v>
      </c>
      <c r="CV303" s="21">
        <v>16031</v>
      </c>
      <c r="CW303" s="21">
        <v>27009</v>
      </c>
      <c r="CX303" s="21">
        <v>49265</v>
      </c>
      <c r="CY303" s="21">
        <v>46504</v>
      </c>
      <c r="CZ303" s="19">
        <v>216</v>
      </c>
      <c r="DA303" t="s">
        <v>8194</v>
      </c>
      <c r="DB303" t="s">
        <v>9</v>
      </c>
      <c r="DD303">
        <v>3.8706347841045927</v>
      </c>
      <c r="DE303">
        <v>2.4358063533949053</v>
      </c>
      <c r="DF303">
        <v>-1.4348284307096875</v>
      </c>
    </row>
    <row r="304" spans="1:110" x14ac:dyDescent="0.25">
      <c r="A304" t="s">
        <v>1329</v>
      </c>
      <c r="B304" t="s">
        <v>3220</v>
      </c>
      <c r="C304" t="s">
        <v>3363</v>
      </c>
      <c r="D304" t="s">
        <v>199</v>
      </c>
      <c r="E304" s="17">
        <v>218085</v>
      </c>
      <c r="F304" s="17">
        <v>217957</v>
      </c>
      <c r="G304" s="17">
        <v>217308</v>
      </c>
      <c r="H304" s="17">
        <v>217604</v>
      </c>
      <c r="I304" s="17">
        <v>217364</v>
      </c>
      <c r="J304" s="17">
        <v>216804</v>
      </c>
      <c r="K304" s="17">
        <v>216977</v>
      </c>
      <c r="L304" s="17">
        <v>217467</v>
      </c>
      <c r="M304" s="17">
        <v>218320</v>
      </c>
      <c r="N304" s="17">
        <v>218973</v>
      </c>
      <c r="O304" s="17">
        <v>219290</v>
      </c>
      <c r="P304" s="17">
        <v>219776</v>
      </c>
      <c r="Q304" s="17">
        <v>219863</v>
      </c>
      <c r="R304" s="17">
        <v>219646</v>
      </c>
      <c r="S304" s="17">
        <v>220051</v>
      </c>
      <c r="T304" s="17">
        <v>220506</v>
      </c>
      <c r="U304" s="18">
        <v>100</v>
      </c>
      <c r="V304" s="18">
        <v>111</v>
      </c>
      <c r="W304" s="18">
        <v>96</v>
      </c>
      <c r="X304" s="18">
        <v>118</v>
      </c>
      <c r="Y304" s="18">
        <v>145</v>
      </c>
      <c r="Z304" s="18">
        <v>187</v>
      </c>
      <c r="AA304" s="18">
        <v>238</v>
      </c>
      <c r="AB304" s="18">
        <v>265</v>
      </c>
      <c r="AC304" s="18">
        <v>301</v>
      </c>
      <c r="AD304" s="18">
        <v>378</v>
      </c>
      <c r="AE304" s="18">
        <v>286</v>
      </c>
      <c r="AF304" s="18">
        <v>218</v>
      </c>
      <c r="AG304" s="18">
        <v>200</v>
      </c>
      <c r="AH304" s="18">
        <v>141</v>
      </c>
      <c r="AI304" s="18">
        <v>133</v>
      </c>
      <c r="AJ304" s="18">
        <v>111</v>
      </c>
      <c r="AK304" s="23">
        <v>4.5853680904234588</v>
      </c>
      <c r="AL304" s="23">
        <v>5.0927476520598107</v>
      </c>
      <c r="AM304" s="23">
        <v>4.4176928599039149</v>
      </c>
      <c r="AN304" s="23">
        <v>5.4226944357640487</v>
      </c>
      <c r="AO304" s="23">
        <v>6.6708378572348686</v>
      </c>
      <c r="AP304" s="23">
        <v>8.6253021161971173</v>
      </c>
      <c r="AQ304" s="23">
        <v>10.968904538269033</v>
      </c>
      <c r="AR304" s="23">
        <v>12.185756919440651</v>
      </c>
      <c r="AS304" s="23">
        <v>13.787101502381827</v>
      </c>
      <c r="AT304" s="23">
        <v>17.262402213971587</v>
      </c>
      <c r="AU304" s="23">
        <v>13.042090382598387</v>
      </c>
      <c r="AV304" s="23">
        <v>9.9191904484566091</v>
      </c>
      <c r="AW304" s="23">
        <v>9.0965737754874638</v>
      </c>
      <c r="AX304" s="23">
        <v>6.4194203400016381</v>
      </c>
      <c r="AY304" s="23">
        <v>6.0440534239789869</v>
      </c>
      <c r="AZ304" s="23">
        <v>5.0338766292073682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1</v>
      </c>
      <c r="BI304" s="20">
        <v>0</v>
      </c>
      <c r="BJ304" s="20">
        <v>6</v>
      </c>
      <c r="BK304" s="20">
        <v>19</v>
      </c>
      <c r="BL304" s="20">
        <v>18</v>
      </c>
      <c r="BM304" s="20">
        <v>4</v>
      </c>
      <c r="BN304" s="20">
        <v>6</v>
      </c>
      <c r="BO304" s="20">
        <v>1</v>
      </c>
      <c r="BP304" s="20">
        <v>1</v>
      </c>
      <c r="BQ304" s="20">
        <v>8</v>
      </c>
      <c r="BR304" s="20">
        <v>20</v>
      </c>
      <c r="BS304" s="20">
        <v>18</v>
      </c>
      <c r="BT304" s="20">
        <v>5</v>
      </c>
      <c r="BU304" s="20">
        <v>4</v>
      </c>
      <c r="BV304" s="20">
        <v>10032</v>
      </c>
      <c r="BW304" s="20">
        <v>15186</v>
      </c>
      <c r="BX304" s="20">
        <v>15781</v>
      </c>
      <c r="BY304" s="20">
        <v>21169</v>
      </c>
      <c r="BZ304" s="20">
        <v>19087</v>
      </c>
      <c r="CA304" s="20">
        <v>34983</v>
      </c>
      <c r="CB304" s="20">
        <v>10745</v>
      </c>
      <c r="CC304" s="20">
        <v>15127</v>
      </c>
      <c r="CD304" s="20">
        <v>14236</v>
      </c>
      <c r="CE304" s="20">
        <v>19536</v>
      </c>
      <c r="CF304" s="20">
        <v>17798</v>
      </c>
      <c r="CG304" s="20">
        <v>26826</v>
      </c>
      <c r="CH304" s="21">
        <v>1</v>
      </c>
      <c r="CI304" s="21">
        <v>14</v>
      </c>
      <c r="CJ304" s="21">
        <v>39</v>
      </c>
      <c r="CK304" s="21">
        <v>36</v>
      </c>
      <c r="CL304" s="21">
        <v>9</v>
      </c>
      <c r="CM304" s="21">
        <v>10</v>
      </c>
      <c r="CN304" s="21">
        <v>2</v>
      </c>
      <c r="CO304" s="21">
        <v>54</v>
      </c>
      <c r="CP304" s="21">
        <v>57</v>
      </c>
      <c r="CQ304" s="21">
        <v>0</v>
      </c>
      <c r="CR304" s="21">
        <v>20777</v>
      </c>
      <c r="CS304" s="21">
        <v>30313</v>
      </c>
      <c r="CT304" s="21">
        <v>30017</v>
      </c>
      <c r="CU304" s="21">
        <v>40705</v>
      </c>
      <c r="CV304" s="21">
        <v>36885</v>
      </c>
      <c r="CW304" s="21">
        <v>61809</v>
      </c>
      <c r="CX304" s="21">
        <v>116238</v>
      </c>
      <c r="CY304" s="21">
        <v>104268</v>
      </c>
      <c r="CZ304" s="19">
        <v>35</v>
      </c>
      <c r="DA304" t="s">
        <v>1359</v>
      </c>
      <c r="DB304" t="s">
        <v>8480</v>
      </c>
      <c r="DD304">
        <v>5.1789619058579817</v>
      </c>
      <c r="DE304">
        <v>4.903731998141744</v>
      </c>
      <c r="DF304">
        <v>-0.27522990771623768</v>
      </c>
    </row>
    <row r="305" spans="1:110" x14ac:dyDescent="0.25">
      <c r="A305" t="s">
        <v>841</v>
      </c>
      <c r="B305" t="s">
        <v>3132</v>
      </c>
      <c r="C305" t="s">
        <v>209</v>
      </c>
      <c r="D305" t="s">
        <v>211</v>
      </c>
      <c r="E305" s="17">
        <v>57884</v>
      </c>
      <c r="F305" s="17">
        <v>58572</v>
      </c>
      <c r="G305" s="17">
        <v>59114</v>
      </c>
      <c r="H305" s="17">
        <v>59450</v>
      </c>
      <c r="I305" s="17">
        <v>59974</v>
      </c>
      <c r="J305" s="17">
        <v>60663</v>
      </c>
      <c r="K305" s="17">
        <v>61655</v>
      </c>
      <c r="L305" s="17">
        <v>62851</v>
      </c>
      <c r="M305" s="17">
        <v>64120</v>
      </c>
      <c r="N305" s="17">
        <v>64725</v>
      </c>
      <c r="O305" s="17">
        <v>65603</v>
      </c>
      <c r="P305" s="17">
        <v>66110</v>
      </c>
      <c r="Q305" s="17">
        <v>66749</v>
      </c>
      <c r="R305" s="17">
        <v>67137</v>
      </c>
      <c r="S305" s="17">
        <v>67712</v>
      </c>
      <c r="T305" s="17">
        <v>68178</v>
      </c>
      <c r="U305" s="18">
        <v>28</v>
      </c>
      <c r="V305" s="18">
        <v>30</v>
      </c>
      <c r="W305" s="18">
        <v>38</v>
      </c>
      <c r="X305" s="18">
        <v>32</v>
      </c>
      <c r="Y305" s="18">
        <v>34</v>
      </c>
      <c r="Z305" s="18">
        <v>59</v>
      </c>
      <c r="AA305" s="18">
        <v>85</v>
      </c>
      <c r="AB305" s="18">
        <v>90</v>
      </c>
      <c r="AC305" s="18">
        <v>118</v>
      </c>
      <c r="AD305" s="18">
        <v>103</v>
      </c>
      <c r="AE305" s="18">
        <v>97</v>
      </c>
      <c r="AF305" s="18">
        <v>71</v>
      </c>
      <c r="AG305" s="18">
        <v>59</v>
      </c>
      <c r="AH305" s="18">
        <v>43</v>
      </c>
      <c r="AI305" s="18">
        <v>37</v>
      </c>
      <c r="AJ305" s="18">
        <v>41</v>
      </c>
      <c r="AK305" s="23">
        <v>4.8372607283532583</v>
      </c>
      <c r="AL305" s="23">
        <v>5.1219012497439049</v>
      </c>
      <c r="AM305" s="23">
        <v>6.4282572656223573</v>
      </c>
      <c r="AN305" s="23">
        <v>5.3826745164003365</v>
      </c>
      <c r="AO305" s="23">
        <v>5.6691232867575954</v>
      </c>
      <c r="AP305" s="23">
        <v>9.7258625521322717</v>
      </c>
      <c r="AQ305" s="23">
        <v>13.786392020111913</v>
      </c>
      <c r="AR305" s="23">
        <v>14.319581231802198</v>
      </c>
      <c r="AS305" s="23">
        <v>18.402994385527137</v>
      </c>
      <c r="AT305" s="23">
        <v>15.913480108149866</v>
      </c>
      <c r="AU305" s="23">
        <v>14.785909180982577</v>
      </c>
      <c r="AV305" s="23">
        <v>10.739676297080623</v>
      </c>
      <c r="AW305" s="23">
        <v>8.8390837315914847</v>
      </c>
      <c r="AX305" s="23">
        <v>6.4048140369691824</v>
      </c>
      <c r="AY305" s="23">
        <v>5.4643194706994329</v>
      </c>
      <c r="AZ305" s="23">
        <v>6.0136700988588689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2</v>
      </c>
      <c r="BK305" s="20">
        <v>8</v>
      </c>
      <c r="BL305" s="20">
        <v>9</v>
      </c>
      <c r="BM305" s="20">
        <v>4</v>
      </c>
      <c r="BN305" s="20">
        <v>2</v>
      </c>
      <c r="BO305" s="20">
        <v>0</v>
      </c>
      <c r="BP305" s="20">
        <v>0</v>
      </c>
      <c r="BQ305" s="20">
        <v>3</v>
      </c>
      <c r="BR305" s="20">
        <v>6</v>
      </c>
      <c r="BS305" s="20">
        <v>3</v>
      </c>
      <c r="BT305" s="20">
        <v>3</v>
      </c>
      <c r="BU305" s="20">
        <v>1</v>
      </c>
      <c r="BV305" s="20">
        <v>2762</v>
      </c>
      <c r="BW305" s="20">
        <v>4961</v>
      </c>
      <c r="BX305" s="20">
        <v>5539</v>
      </c>
      <c r="BY305" s="20">
        <v>7092</v>
      </c>
      <c r="BZ305" s="20">
        <v>5695</v>
      </c>
      <c r="CA305" s="20">
        <v>8995</v>
      </c>
      <c r="CB305" s="20">
        <v>3016</v>
      </c>
      <c r="CC305" s="20">
        <v>4657</v>
      </c>
      <c r="CD305" s="20">
        <v>5257</v>
      </c>
      <c r="CE305" s="20">
        <v>6762</v>
      </c>
      <c r="CF305" s="20">
        <v>5730</v>
      </c>
      <c r="CG305" s="20">
        <v>7712</v>
      </c>
      <c r="CH305" s="21">
        <v>0</v>
      </c>
      <c r="CI305" s="21">
        <v>5</v>
      </c>
      <c r="CJ305" s="21">
        <v>14</v>
      </c>
      <c r="CK305" s="21">
        <v>12</v>
      </c>
      <c r="CL305" s="21">
        <v>7</v>
      </c>
      <c r="CM305" s="21">
        <v>3</v>
      </c>
      <c r="CN305" s="21">
        <v>0</v>
      </c>
      <c r="CO305" s="21">
        <v>25</v>
      </c>
      <c r="CP305" s="21">
        <v>16</v>
      </c>
      <c r="CQ305" s="21">
        <v>0</v>
      </c>
      <c r="CR305" s="21">
        <v>5778</v>
      </c>
      <c r="CS305" s="21">
        <v>9618</v>
      </c>
      <c r="CT305" s="21">
        <v>10796</v>
      </c>
      <c r="CU305" s="21">
        <v>13854</v>
      </c>
      <c r="CV305" s="21">
        <v>11425</v>
      </c>
      <c r="CW305" s="21">
        <v>16707</v>
      </c>
      <c r="CX305" s="21">
        <v>35044</v>
      </c>
      <c r="CY305" s="21">
        <v>33134</v>
      </c>
      <c r="CZ305" s="19">
        <v>8</v>
      </c>
      <c r="DA305" t="s">
        <v>1378</v>
      </c>
      <c r="DB305" t="s">
        <v>8480</v>
      </c>
      <c r="DD305">
        <v>7.5451198165026856</v>
      </c>
      <c r="DE305">
        <v>4.5656888483049878</v>
      </c>
      <c r="DF305">
        <v>-2.9794309681976978</v>
      </c>
    </row>
    <row r="306" spans="1:110" x14ac:dyDescent="0.25">
      <c r="A306" t="s">
        <v>364</v>
      </c>
      <c r="B306" t="s">
        <v>3074</v>
      </c>
      <c r="C306" t="s">
        <v>363</v>
      </c>
      <c r="D306" t="s">
        <v>278</v>
      </c>
      <c r="E306" s="17">
        <v>84407</v>
      </c>
      <c r="F306" s="17">
        <v>84266</v>
      </c>
      <c r="G306" s="17">
        <v>84209</v>
      </c>
      <c r="H306" s="17">
        <v>84303</v>
      </c>
      <c r="I306" s="17">
        <v>84983</v>
      </c>
      <c r="J306" s="17">
        <v>86020</v>
      </c>
      <c r="K306" s="17">
        <v>86906</v>
      </c>
      <c r="L306" s="17">
        <v>87499</v>
      </c>
      <c r="M306" s="17">
        <v>87801</v>
      </c>
      <c r="N306" s="17">
        <v>88324</v>
      </c>
      <c r="O306" s="17">
        <v>88961</v>
      </c>
      <c r="P306" s="17">
        <v>89774</v>
      </c>
      <c r="Q306" s="17">
        <v>90698</v>
      </c>
      <c r="R306" s="17">
        <v>91226</v>
      </c>
      <c r="S306" s="17">
        <v>91820</v>
      </c>
      <c r="T306" s="17">
        <v>92135</v>
      </c>
      <c r="U306" s="18">
        <v>22</v>
      </c>
      <c r="V306" s="18">
        <v>44</v>
      </c>
      <c r="W306" s="18">
        <v>44</v>
      </c>
      <c r="X306" s="18">
        <v>48</v>
      </c>
      <c r="Y306" s="18">
        <v>73</v>
      </c>
      <c r="Z306" s="18">
        <v>86</v>
      </c>
      <c r="AA306" s="18">
        <v>128</v>
      </c>
      <c r="AB306" s="18">
        <v>111</v>
      </c>
      <c r="AC306" s="18">
        <v>106</v>
      </c>
      <c r="AD306" s="18">
        <v>114</v>
      </c>
      <c r="AE306" s="18">
        <v>96</v>
      </c>
      <c r="AF306" s="18">
        <v>69</v>
      </c>
      <c r="AG306" s="18">
        <v>60</v>
      </c>
      <c r="AH306" s="18">
        <v>36</v>
      </c>
      <c r="AI306" s="18">
        <v>41</v>
      </c>
      <c r="AJ306" s="18">
        <v>39</v>
      </c>
      <c r="AK306" s="23">
        <v>2.6064188989064889</v>
      </c>
      <c r="AL306" s="23">
        <v>5.2215602971542499</v>
      </c>
      <c r="AM306" s="23">
        <v>5.2250947048415251</v>
      </c>
      <c r="AN306" s="23">
        <v>5.6937475534678477</v>
      </c>
      <c r="AO306" s="23">
        <v>8.5899532847746016</v>
      </c>
      <c r="AP306" s="23">
        <v>9.9976749593117891</v>
      </c>
      <c r="AQ306" s="23">
        <v>14.728557291786528</v>
      </c>
      <c r="AR306" s="23">
        <v>12.68585926696305</v>
      </c>
      <c r="AS306" s="23">
        <v>12.072755435587293</v>
      </c>
      <c r="AT306" s="23">
        <v>12.907024138399528</v>
      </c>
      <c r="AU306" s="23">
        <v>10.791245602005374</v>
      </c>
      <c r="AV306" s="23">
        <v>7.6859669837592177</v>
      </c>
      <c r="AW306" s="23">
        <v>6.6153608679353457</v>
      </c>
      <c r="AX306" s="23">
        <v>3.9462433955232061</v>
      </c>
      <c r="AY306" s="23">
        <v>4.4652581137007195</v>
      </c>
      <c r="AZ306" s="23">
        <v>4.2329190861236228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3</v>
      </c>
      <c r="BI306" s="20">
        <v>0</v>
      </c>
      <c r="BJ306" s="20">
        <v>3</v>
      </c>
      <c r="BK306" s="20">
        <v>5</v>
      </c>
      <c r="BL306" s="20">
        <v>8</v>
      </c>
      <c r="BM306" s="20">
        <v>2</v>
      </c>
      <c r="BN306" s="20">
        <v>2</v>
      </c>
      <c r="BO306" s="20">
        <v>0</v>
      </c>
      <c r="BP306" s="20">
        <v>0</v>
      </c>
      <c r="BQ306" s="20">
        <v>3</v>
      </c>
      <c r="BR306" s="20">
        <v>2</v>
      </c>
      <c r="BS306" s="20">
        <v>7</v>
      </c>
      <c r="BT306" s="20">
        <v>1</v>
      </c>
      <c r="BU306" s="20">
        <v>3</v>
      </c>
      <c r="BV306" s="20">
        <v>3841</v>
      </c>
      <c r="BW306" s="20">
        <v>5870</v>
      </c>
      <c r="BX306" s="20">
        <v>8110</v>
      </c>
      <c r="BY306" s="20">
        <v>9143</v>
      </c>
      <c r="BZ306" s="20">
        <v>7533</v>
      </c>
      <c r="CA306" s="20">
        <v>13563</v>
      </c>
      <c r="CB306" s="20">
        <v>3735</v>
      </c>
      <c r="CC306" s="20">
        <v>5855</v>
      </c>
      <c r="CD306" s="20">
        <v>7444</v>
      </c>
      <c r="CE306" s="20">
        <v>8839</v>
      </c>
      <c r="CF306" s="20">
        <v>7088</v>
      </c>
      <c r="CG306" s="20">
        <v>11114</v>
      </c>
      <c r="CH306" s="21">
        <v>0</v>
      </c>
      <c r="CI306" s="21">
        <v>6</v>
      </c>
      <c r="CJ306" s="21">
        <v>7</v>
      </c>
      <c r="CK306" s="21">
        <v>15</v>
      </c>
      <c r="CL306" s="21">
        <v>3</v>
      </c>
      <c r="CM306" s="21">
        <v>5</v>
      </c>
      <c r="CN306" s="21">
        <v>3</v>
      </c>
      <c r="CO306" s="21">
        <v>23</v>
      </c>
      <c r="CP306" s="21">
        <v>16</v>
      </c>
      <c r="CQ306" s="21">
        <v>0</v>
      </c>
      <c r="CR306" s="21">
        <v>7576</v>
      </c>
      <c r="CS306" s="21">
        <v>11725</v>
      </c>
      <c r="CT306" s="21">
        <v>15554</v>
      </c>
      <c r="CU306" s="21">
        <v>17982</v>
      </c>
      <c r="CV306" s="21">
        <v>14621</v>
      </c>
      <c r="CW306" s="21">
        <v>24677</v>
      </c>
      <c r="CX306" s="21">
        <v>48060</v>
      </c>
      <c r="CY306" s="21">
        <v>44075</v>
      </c>
      <c r="CZ306" s="19">
        <v>79</v>
      </c>
      <c r="DA306" t="s">
        <v>8058</v>
      </c>
      <c r="DB306" t="s">
        <v>8480</v>
      </c>
      <c r="DD306">
        <v>5.2183777651730008</v>
      </c>
      <c r="DE306">
        <v>3.3291718684977112</v>
      </c>
      <c r="DF306">
        <v>-1.8892058966752896</v>
      </c>
    </row>
    <row r="307" spans="1:110" x14ac:dyDescent="0.25">
      <c r="A307" t="s">
        <v>2166</v>
      </c>
      <c r="B307" t="s">
        <v>3225</v>
      </c>
      <c r="C307" t="s">
        <v>3364</v>
      </c>
      <c r="D307" t="s">
        <v>211</v>
      </c>
      <c r="E307" s="17">
        <v>404207</v>
      </c>
      <c r="F307" s="17">
        <v>403833</v>
      </c>
      <c r="G307" s="17">
        <v>405477</v>
      </c>
      <c r="H307" s="17">
        <v>407145</v>
      </c>
      <c r="I307" s="17">
        <v>411205</v>
      </c>
      <c r="J307" s="17">
        <v>416810</v>
      </c>
      <c r="K307" s="17">
        <v>418562</v>
      </c>
      <c r="L307" s="17">
        <v>419922</v>
      </c>
      <c r="M307" s="17">
        <v>422945</v>
      </c>
      <c r="N307" s="17">
        <v>426247</v>
      </c>
      <c r="O307" s="17">
        <v>432305</v>
      </c>
      <c r="P307" s="17">
        <v>438565</v>
      </c>
      <c r="Q307" s="17">
        <v>443374</v>
      </c>
      <c r="R307" s="17">
        <v>445431</v>
      </c>
      <c r="S307" s="17">
        <v>448589</v>
      </c>
      <c r="T307" s="17">
        <v>453896</v>
      </c>
      <c r="U307" s="18">
        <v>218</v>
      </c>
      <c r="V307" s="18">
        <v>219</v>
      </c>
      <c r="W307" s="18">
        <v>187</v>
      </c>
      <c r="X307" s="18">
        <v>260</v>
      </c>
      <c r="Y307" s="18">
        <v>346</v>
      </c>
      <c r="Z307" s="18">
        <v>364</v>
      </c>
      <c r="AA307" s="18">
        <v>540</v>
      </c>
      <c r="AB307" s="18">
        <v>536</v>
      </c>
      <c r="AC307" s="18">
        <v>605</v>
      </c>
      <c r="AD307" s="18">
        <v>573</v>
      </c>
      <c r="AE307" s="18">
        <v>510</v>
      </c>
      <c r="AF307" s="18">
        <v>399</v>
      </c>
      <c r="AG307" s="18">
        <v>269</v>
      </c>
      <c r="AH307" s="18">
        <v>231</v>
      </c>
      <c r="AI307" s="18">
        <v>178</v>
      </c>
      <c r="AJ307" s="18">
        <v>128</v>
      </c>
      <c r="AK307" s="23">
        <v>5.3932762173836677</v>
      </c>
      <c r="AL307" s="23">
        <v>5.42303377881451</v>
      </c>
      <c r="AM307" s="23">
        <v>4.6118522135657507</v>
      </c>
      <c r="AN307" s="23">
        <v>6.3859313021159547</v>
      </c>
      <c r="AO307" s="23">
        <v>8.4142945732663765</v>
      </c>
      <c r="AP307" s="23">
        <v>8.7329958494277964</v>
      </c>
      <c r="AQ307" s="23">
        <v>12.901314500599673</v>
      </c>
      <c r="AR307" s="23">
        <v>12.764275270169222</v>
      </c>
      <c r="AS307" s="23">
        <v>14.304460390830959</v>
      </c>
      <c r="AT307" s="23">
        <v>13.442909862122196</v>
      </c>
      <c r="AU307" s="23">
        <v>11.797226495182798</v>
      </c>
      <c r="AV307" s="23">
        <v>9.0978532258616163</v>
      </c>
      <c r="AW307" s="23">
        <v>6.0671126407953562</v>
      </c>
      <c r="AX307" s="23">
        <v>5.1859884022441189</v>
      </c>
      <c r="AY307" s="23">
        <v>3.9679974319477296</v>
      </c>
      <c r="AZ307" s="23">
        <v>2.82002925780355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1</v>
      </c>
      <c r="BI307" s="20">
        <v>1</v>
      </c>
      <c r="BJ307" s="20">
        <v>12</v>
      </c>
      <c r="BK307" s="20">
        <v>27</v>
      </c>
      <c r="BL307" s="20">
        <v>23</v>
      </c>
      <c r="BM307" s="20">
        <v>14</v>
      </c>
      <c r="BN307" s="20">
        <v>3</v>
      </c>
      <c r="BO307" s="20">
        <v>1</v>
      </c>
      <c r="BP307" s="20">
        <v>0</v>
      </c>
      <c r="BQ307" s="20">
        <v>10</v>
      </c>
      <c r="BR307" s="20">
        <v>22</v>
      </c>
      <c r="BS307" s="20">
        <v>11</v>
      </c>
      <c r="BT307" s="20">
        <v>3</v>
      </c>
      <c r="BU307" s="20">
        <v>0</v>
      </c>
      <c r="BV307" s="20">
        <v>40134</v>
      </c>
      <c r="BW307" s="20">
        <v>39986</v>
      </c>
      <c r="BX307" s="20">
        <v>34271</v>
      </c>
      <c r="BY307" s="20">
        <v>36735</v>
      </c>
      <c r="BZ307" s="20">
        <v>28486</v>
      </c>
      <c r="CA307" s="20">
        <v>50677</v>
      </c>
      <c r="CB307" s="20">
        <v>42314</v>
      </c>
      <c r="CC307" s="20">
        <v>40497</v>
      </c>
      <c r="CD307" s="20">
        <v>34768</v>
      </c>
      <c r="CE307" s="20">
        <v>36692</v>
      </c>
      <c r="CF307" s="20">
        <v>28000</v>
      </c>
      <c r="CG307" s="20">
        <v>41336</v>
      </c>
      <c r="CH307" s="21">
        <v>1</v>
      </c>
      <c r="CI307" s="21">
        <v>22</v>
      </c>
      <c r="CJ307" s="21">
        <v>49</v>
      </c>
      <c r="CK307" s="21">
        <v>34</v>
      </c>
      <c r="CL307" s="21">
        <v>17</v>
      </c>
      <c r="CM307" s="21">
        <v>3</v>
      </c>
      <c r="CN307" s="21">
        <v>2</v>
      </c>
      <c r="CO307" s="21">
        <v>81</v>
      </c>
      <c r="CP307" s="21">
        <v>47</v>
      </c>
      <c r="CQ307" s="21">
        <v>0</v>
      </c>
      <c r="CR307" s="21">
        <v>82448</v>
      </c>
      <c r="CS307" s="21">
        <v>80483</v>
      </c>
      <c r="CT307" s="21">
        <v>69039</v>
      </c>
      <c r="CU307" s="21">
        <v>73427</v>
      </c>
      <c r="CV307" s="21">
        <v>56486</v>
      </c>
      <c r="CW307" s="21">
        <v>92013</v>
      </c>
      <c r="CX307" s="21">
        <v>230289</v>
      </c>
      <c r="CY307" s="21">
        <v>223607</v>
      </c>
      <c r="CZ307" s="19">
        <v>246</v>
      </c>
      <c r="DA307" t="s">
        <v>8224</v>
      </c>
      <c r="DB307" t="s">
        <v>9</v>
      </c>
      <c r="DD307">
        <v>3.622426847102282</v>
      </c>
      <c r="DE307">
        <v>2.0409138083017426</v>
      </c>
      <c r="DF307">
        <v>-1.5815130388005394</v>
      </c>
    </row>
    <row r="308" spans="1:110" x14ac:dyDescent="0.25">
      <c r="A308" t="s">
        <v>665</v>
      </c>
      <c r="B308" t="s">
        <v>3075</v>
      </c>
      <c r="C308" t="s">
        <v>363</v>
      </c>
      <c r="D308" t="s">
        <v>278</v>
      </c>
      <c r="E308" s="17">
        <v>75047</v>
      </c>
      <c r="F308" s="17">
        <v>75246</v>
      </c>
      <c r="G308" s="17">
        <v>75892</v>
      </c>
      <c r="H308" s="17">
        <v>76968</v>
      </c>
      <c r="I308" s="17">
        <v>78006</v>
      </c>
      <c r="J308" s="17">
        <v>79493</v>
      </c>
      <c r="K308" s="17">
        <v>80492</v>
      </c>
      <c r="L308" s="17">
        <v>81894</v>
      </c>
      <c r="M308" s="17">
        <v>82912</v>
      </c>
      <c r="N308" s="17">
        <v>83879</v>
      </c>
      <c r="O308" s="17">
        <v>85024</v>
      </c>
      <c r="P308" s="17">
        <v>86274</v>
      </c>
      <c r="Q308" s="17">
        <v>86957</v>
      </c>
      <c r="R308" s="17">
        <v>87269</v>
      </c>
      <c r="S308" s="17">
        <v>88011</v>
      </c>
      <c r="T308" s="17">
        <v>88646</v>
      </c>
      <c r="U308" s="18">
        <v>36</v>
      </c>
      <c r="V308" s="18">
        <v>41</v>
      </c>
      <c r="W308" s="18">
        <v>46</v>
      </c>
      <c r="X308" s="18">
        <v>52</v>
      </c>
      <c r="Y308" s="18">
        <v>63</v>
      </c>
      <c r="Z308" s="18">
        <v>86</v>
      </c>
      <c r="AA308" s="18">
        <v>147</v>
      </c>
      <c r="AB308" s="18">
        <v>154</v>
      </c>
      <c r="AC308" s="18">
        <v>129</v>
      </c>
      <c r="AD308" s="18">
        <v>178</v>
      </c>
      <c r="AE308" s="18">
        <v>136</v>
      </c>
      <c r="AF308" s="18">
        <v>117</v>
      </c>
      <c r="AG308" s="18">
        <v>92</v>
      </c>
      <c r="AH308" s="18">
        <v>56</v>
      </c>
      <c r="AI308" s="18">
        <v>47</v>
      </c>
      <c r="AJ308" s="18">
        <v>43</v>
      </c>
      <c r="AK308" s="23">
        <v>4.7969938838327977</v>
      </c>
      <c r="AL308" s="23">
        <v>5.448794620312043</v>
      </c>
      <c r="AM308" s="23">
        <v>6.0612449270015283</v>
      </c>
      <c r="AN308" s="23">
        <v>6.7560544641929106</v>
      </c>
      <c r="AO308" s="23">
        <v>8.0763018229366974</v>
      </c>
      <c r="AP308" s="23">
        <v>10.818562640735662</v>
      </c>
      <c r="AQ308" s="23">
        <v>18.262684490384135</v>
      </c>
      <c r="AR308" s="23">
        <v>18.804796444183946</v>
      </c>
      <c r="AS308" s="23">
        <v>15.55866460825936</v>
      </c>
      <c r="AT308" s="23">
        <v>21.221044599959463</v>
      </c>
      <c r="AU308" s="23">
        <v>15.995483628152051</v>
      </c>
      <c r="AV308" s="23">
        <v>13.561443772167744</v>
      </c>
      <c r="AW308" s="23">
        <v>10.579941810320044</v>
      </c>
      <c r="AX308" s="23">
        <v>6.4169407235100664</v>
      </c>
      <c r="AY308" s="23">
        <v>5.3402415607140021</v>
      </c>
      <c r="AZ308" s="23">
        <v>4.850754687182727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5</v>
      </c>
      <c r="BI308" s="20">
        <v>0</v>
      </c>
      <c r="BJ308" s="20">
        <v>2</v>
      </c>
      <c r="BK308" s="20">
        <v>9</v>
      </c>
      <c r="BL308" s="20">
        <v>8</v>
      </c>
      <c r="BM308" s="20">
        <v>1</v>
      </c>
      <c r="BN308" s="20">
        <v>2</v>
      </c>
      <c r="BO308" s="20">
        <v>0</v>
      </c>
      <c r="BP308" s="20">
        <v>0</v>
      </c>
      <c r="BQ308" s="20">
        <v>3</v>
      </c>
      <c r="BR308" s="20">
        <v>2</v>
      </c>
      <c r="BS308" s="20">
        <v>5</v>
      </c>
      <c r="BT308" s="20">
        <v>5</v>
      </c>
      <c r="BU308" s="20">
        <v>1</v>
      </c>
      <c r="BV308" s="20">
        <v>3813</v>
      </c>
      <c r="BW308" s="20">
        <v>5900</v>
      </c>
      <c r="BX308" s="20">
        <v>6212</v>
      </c>
      <c r="BY308" s="20">
        <v>8026</v>
      </c>
      <c r="BZ308" s="20">
        <v>7380</v>
      </c>
      <c r="CA308" s="20">
        <v>13995</v>
      </c>
      <c r="CB308" s="20">
        <v>4236</v>
      </c>
      <c r="CC308" s="20">
        <v>5979</v>
      </c>
      <c r="CD308" s="20">
        <v>6218</v>
      </c>
      <c r="CE308" s="20">
        <v>8073</v>
      </c>
      <c r="CF308" s="20">
        <v>6903</v>
      </c>
      <c r="CG308" s="20">
        <v>11911</v>
      </c>
      <c r="CH308" s="21">
        <v>0</v>
      </c>
      <c r="CI308" s="21">
        <v>5</v>
      </c>
      <c r="CJ308" s="21">
        <v>11</v>
      </c>
      <c r="CK308" s="21">
        <v>13</v>
      </c>
      <c r="CL308" s="21">
        <v>6</v>
      </c>
      <c r="CM308" s="21">
        <v>3</v>
      </c>
      <c r="CN308" s="21">
        <v>5</v>
      </c>
      <c r="CO308" s="21">
        <v>27</v>
      </c>
      <c r="CP308" s="21">
        <v>16</v>
      </c>
      <c r="CQ308" s="21">
        <v>0</v>
      </c>
      <c r="CR308" s="21">
        <v>8049</v>
      </c>
      <c r="CS308" s="21">
        <v>11879</v>
      </c>
      <c r="CT308" s="21">
        <v>12430</v>
      </c>
      <c r="CU308" s="21">
        <v>16099</v>
      </c>
      <c r="CV308" s="21">
        <v>14283</v>
      </c>
      <c r="CW308" s="21">
        <v>25906</v>
      </c>
      <c r="CX308" s="21">
        <v>45326</v>
      </c>
      <c r="CY308" s="21">
        <v>43320</v>
      </c>
      <c r="CZ308" s="19">
        <v>40</v>
      </c>
      <c r="DA308" t="s">
        <v>1365</v>
      </c>
      <c r="DB308" t="s">
        <v>8480</v>
      </c>
      <c r="DD308">
        <v>6.2326869806094187</v>
      </c>
      <c r="DE308">
        <v>3.5299827913338921</v>
      </c>
      <c r="DF308">
        <v>-2.7027041892755266</v>
      </c>
    </row>
    <row r="309" spans="1:110" x14ac:dyDescent="0.25">
      <c r="A309" t="s">
        <v>721</v>
      </c>
      <c r="B309" t="s">
        <v>2972</v>
      </c>
      <c r="C309" t="s">
        <v>58</v>
      </c>
      <c r="D309" t="s">
        <v>70</v>
      </c>
      <c r="E309" s="17">
        <v>220254</v>
      </c>
      <c r="F309" s="17">
        <v>221800</v>
      </c>
      <c r="G309" s="17">
        <v>223285</v>
      </c>
      <c r="H309" s="17">
        <v>225133</v>
      </c>
      <c r="I309" s="17">
        <v>226966</v>
      </c>
      <c r="J309" s="17">
        <v>229544</v>
      </c>
      <c r="K309" s="17">
        <v>232627</v>
      </c>
      <c r="L309" s="17">
        <v>235846</v>
      </c>
      <c r="M309" s="17">
        <v>238732</v>
      </c>
      <c r="N309" s="17">
        <v>241007</v>
      </c>
      <c r="O309" s="17">
        <v>243486</v>
      </c>
      <c r="P309" s="17">
        <v>246004</v>
      </c>
      <c r="Q309" s="17">
        <v>247679</v>
      </c>
      <c r="R309" s="17">
        <v>248550</v>
      </c>
      <c r="S309" s="17">
        <v>250359</v>
      </c>
      <c r="T309" s="17">
        <v>252091</v>
      </c>
      <c r="U309" s="18">
        <v>111</v>
      </c>
      <c r="V309" s="18">
        <v>107</v>
      </c>
      <c r="W309" s="18">
        <v>123</v>
      </c>
      <c r="X309" s="18">
        <v>130</v>
      </c>
      <c r="Y309" s="18">
        <v>171</v>
      </c>
      <c r="Z309" s="18">
        <v>247</v>
      </c>
      <c r="AA309" s="18">
        <v>332</v>
      </c>
      <c r="AB309" s="18">
        <v>327</v>
      </c>
      <c r="AC309" s="18">
        <v>328</v>
      </c>
      <c r="AD309" s="18">
        <v>404</v>
      </c>
      <c r="AE309" s="18">
        <v>288</v>
      </c>
      <c r="AF309" s="18">
        <v>203</v>
      </c>
      <c r="AG309" s="18">
        <v>159</v>
      </c>
      <c r="AH309" s="18">
        <v>123</v>
      </c>
      <c r="AI309" s="18">
        <v>101</v>
      </c>
      <c r="AJ309" s="18">
        <v>67</v>
      </c>
      <c r="AK309" s="23">
        <v>5.0396360565528893</v>
      </c>
      <c r="AL309" s="23">
        <v>4.8241659152389538</v>
      </c>
      <c r="AM309" s="23">
        <v>5.5086548581409414</v>
      </c>
      <c r="AN309" s="23">
        <v>5.7743644867700423</v>
      </c>
      <c r="AO309" s="23">
        <v>7.5341681132856904</v>
      </c>
      <c r="AP309" s="23">
        <v>10.760464224723799</v>
      </c>
      <c r="AQ309" s="23">
        <v>14.271774127680795</v>
      </c>
      <c r="AR309" s="23">
        <v>13.864979690136783</v>
      </c>
      <c r="AS309" s="23">
        <v>13.73925573446375</v>
      </c>
      <c r="AT309" s="23">
        <v>16.76299858510334</v>
      </c>
      <c r="AU309" s="23">
        <v>11.828195460929992</v>
      </c>
      <c r="AV309" s="23">
        <v>8.2518983431163715</v>
      </c>
      <c r="AW309" s="23">
        <v>6.4195995623367343</v>
      </c>
      <c r="AX309" s="23">
        <v>4.9487024743512373</v>
      </c>
      <c r="AY309" s="23">
        <v>4.0342068789218679</v>
      </c>
      <c r="AZ309" s="23">
        <v>2.6577704083049376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2</v>
      </c>
      <c r="BI309" s="20">
        <v>0</v>
      </c>
      <c r="BJ309" s="20">
        <v>4</v>
      </c>
      <c r="BK309" s="20">
        <v>14</v>
      </c>
      <c r="BL309" s="20">
        <v>11</v>
      </c>
      <c r="BM309" s="20">
        <v>4</v>
      </c>
      <c r="BN309" s="20">
        <v>3</v>
      </c>
      <c r="BO309" s="20">
        <v>0</v>
      </c>
      <c r="BP309" s="20">
        <v>0</v>
      </c>
      <c r="BQ309" s="20">
        <v>6</v>
      </c>
      <c r="BR309" s="20">
        <v>11</v>
      </c>
      <c r="BS309" s="20">
        <v>8</v>
      </c>
      <c r="BT309" s="20">
        <v>1</v>
      </c>
      <c r="BU309" s="20">
        <v>3</v>
      </c>
      <c r="BV309" s="20">
        <v>10389</v>
      </c>
      <c r="BW309" s="20">
        <v>15598</v>
      </c>
      <c r="BX309" s="20">
        <v>17683</v>
      </c>
      <c r="BY309" s="20">
        <v>23483</v>
      </c>
      <c r="BZ309" s="20">
        <v>21258</v>
      </c>
      <c r="CA309" s="20">
        <v>39396</v>
      </c>
      <c r="CB309" s="20">
        <v>12121</v>
      </c>
      <c r="CC309" s="20">
        <v>17247</v>
      </c>
      <c r="CD309" s="20">
        <v>17549</v>
      </c>
      <c r="CE309" s="20">
        <v>23630</v>
      </c>
      <c r="CF309" s="20">
        <v>20448</v>
      </c>
      <c r="CG309" s="20">
        <v>33289</v>
      </c>
      <c r="CH309" s="21">
        <v>0</v>
      </c>
      <c r="CI309" s="21">
        <v>10</v>
      </c>
      <c r="CJ309" s="21">
        <v>25</v>
      </c>
      <c r="CK309" s="21">
        <v>19</v>
      </c>
      <c r="CL309" s="21">
        <v>5</v>
      </c>
      <c r="CM309" s="21">
        <v>6</v>
      </c>
      <c r="CN309" s="21">
        <v>2</v>
      </c>
      <c r="CO309" s="21">
        <v>38</v>
      </c>
      <c r="CP309" s="21">
        <v>29</v>
      </c>
      <c r="CQ309" s="21">
        <v>0</v>
      </c>
      <c r="CR309" s="21">
        <v>22510</v>
      </c>
      <c r="CS309" s="21">
        <v>32845</v>
      </c>
      <c r="CT309" s="21">
        <v>35232</v>
      </c>
      <c r="CU309" s="21">
        <v>47113</v>
      </c>
      <c r="CV309" s="21">
        <v>41706</v>
      </c>
      <c r="CW309" s="21">
        <v>72685</v>
      </c>
      <c r="CX309" s="21">
        <v>127807</v>
      </c>
      <c r="CY309" s="21">
        <v>124284</v>
      </c>
      <c r="CZ309" s="19">
        <v>274</v>
      </c>
      <c r="DA309" t="s">
        <v>8252</v>
      </c>
      <c r="DB309" t="s">
        <v>8481</v>
      </c>
      <c r="DD309">
        <v>3.0575134369669468</v>
      </c>
      <c r="DE309">
        <v>2.2690462963687437</v>
      </c>
      <c r="DF309">
        <v>-0.78846714059820311</v>
      </c>
    </row>
    <row r="310" spans="1:110" x14ac:dyDescent="0.25">
      <c r="A310" t="s">
        <v>2346</v>
      </c>
      <c r="B310" t="s">
        <v>2961</v>
      </c>
      <c r="C310" t="s">
        <v>58</v>
      </c>
      <c r="D310" t="s">
        <v>278</v>
      </c>
      <c r="E310" s="17">
        <v>89953</v>
      </c>
      <c r="F310" s="17">
        <v>90869</v>
      </c>
      <c r="G310" s="17">
        <v>90887</v>
      </c>
      <c r="H310" s="17">
        <v>90717</v>
      </c>
      <c r="I310" s="17">
        <v>90483</v>
      </c>
      <c r="J310" s="17">
        <v>92046</v>
      </c>
      <c r="K310" s="17">
        <v>93817</v>
      </c>
      <c r="L310" s="17">
        <v>95645</v>
      </c>
      <c r="M310" s="17">
        <v>97942</v>
      </c>
      <c r="N310" s="17">
        <v>100123</v>
      </c>
      <c r="O310" s="17">
        <v>101831</v>
      </c>
      <c r="P310" s="17">
        <v>103297</v>
      </c>
      <c r="Q310" s="17">
        <v>103548</v>
      </c>
      <c r="R310" s="17">
        <v>104010</v>
      </c>
      <c r="S310" s="17">
        <v>104708</v>
      </c>
      <c r="T310" s="17">
        <v>105173</v>
      </c>
      <c r="U310" s="18">
        <v>39</v>
      </c>
      <c r="V310" s="18">
        <v>42</v>
      </c>
      <c r="W310" s="18">
        <v>37</v>
      </c>
      <c r="X310" s="18">
        <v>62</v>
      </c>
      <c r="Y310" s="18">
        <v>67</v>
      </c>
      <c r="Z310" s="18">
        <v>102</v>
      </c>
      <c r="AA310" s="18">
        <v>125</v>
      </c>
      <c r="AB310" s="18">
        <v>114</v>
      </c>
      <c r="AC310" s="18">
        <v>121</v>
      </c>
      <c r="AD310" s="18">
        <v>138</v>
      </c>
      <c r="AE310" s="18">
        <v>118</v>
      </c>
      <c r="AF310" s="18">
        <v>69</v>
      </c>
      <c r="AG310" s="18">
        <v>73</v>
      </c>
      <c r="AH310" s="18">
        <v>38</v>
      </c>
      <c r="AI310" s="18">
        <v>38</v>
      </c>
      <c r="AJ310" s="18">
        <v>33</v>
      </c>
      <c r="AK310" s="23">
        <v>4.3355974786833125</v>
      </c>
      <c r="AL310" s="23">
        <v>4.6220383188986345</v>
      </c>
      <c r="AM310" s="23">
        <v>4.0709892503878446</v>
      </c>
      <c r="AN310" s="23">
        <v>6.8344411742010864</v>
      </c>
      <c r="AO310" s="23">
        <v>7.4047058563487056</v>
      </c>
      <c r="AP310" s="23">
        <v>11.081415813832216</v>
      </c>
      <c r="AQ310" s="23">
        <v>13.323811249560315</v>
      </c>
      <c r="AR310" s="23">
        <v>11.919075748862983</v>
      </c>
      <c r="AS310" s="23">
        <v>12.354250474770783</v>
      </c>
      <c r="AT310" s="23">
        <v>13.783046852371584</v>
      </c>
      <c r="AU310" s="23">
        <v>11.587826889650499</v>
      </c>
      <c r="AV310" s="23">
        <v>6.6797680474747576</v>
      </c>
      <c r="AW310" s="23">
        <v>7.0498705914165418</v>
      </c>
      <c r="AX310" s="23">
        <v>3.653494856263821</v>
      </c>
      <c r="AY310" s="23">
        <v>3.6291400848072732</v>
      </c>
      <c r="AZ310" s="23">
        <v>3.1376874292831811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0</v>
      </c>
      <c r="BH310" s="20">
        <v>0</v>
      </c>
      <c r="BI310" s="20">
        <v>0</v>
      </c>
      <c r="BJ310" s="20">
        <v>4</v>
      </c>
      <c r="BK310" s="20">
        <v>11</v>
      </c>
      <c r="BL310" s="20">
        <v>2</v>
      </c>
      <c r="BM310" s="20">
        <v>5</v>
      </c>
      <c r="BN310" s="20">
        <v>1</v>
      </c>
      <c r="BO310" s="20">
        <v>1</v>
      </c>
      <c r="BP310" s="20">
        <v>0</v>
      </c>
      <c r="BQ310" s="20">
        <v>0</v>
      </c>
      <c r="BR310" s="20">
        <v>4</v>
      </c>
      <c r="BS310" s="20">
        <v>3</v>
      </c>
      <c r="BT310" s="20">
        <v>2</v>
      </c>
      <c r="BU310" s="20">
        <v>0</v>
      </c>
      <c r="BV310" s="20">
        <v>5414</v>
      </c>
      <c r="BW310" s="20">
        <v>12960</v>
      </c>
      <c r="BX310" s="20">
        <v>11549</v>
      </c>
      <c r="BY310" s="20">
        <v>8842</v>
      </c>
      <c r="BZ310" s="20">
        <v>6291</v>
      </c>
      <c r="CA310" s="20">
        <v>7640</v>
      </c>
      <c r="CB310" s="20">
        <v>5762</v>
      </c>
      <c r="CC310" s="20">
        <v>12007</v>
      </c>
      <c r="CD310" s="20">
        <v>12764</v>
      </c>
      <c r="CE310" s="20">
        <v>9151</v>
      </c>
      <c r="CF310" s="20">
        <v>6515</v>
      </c>
      <c r="CG310" s="20">
        <v>6278</v>
      </c>
      <c r="CH310" s="21">
        <v>0</v>
      </c>
      <c r="CI310" s="21">
        <v>4</v>
      </c>
      <c r="CJ310" s="21">
        <v>15</v>
      </c>
      <c r="CK310" s="21">
        <v>5</v>
      </c>
      <c r="CL310" s="21">
        <v>7</v>
      </c>
      <c r="CM310" s="21">
        <v>1</v>
      </c>
      <c r="CN310" s="21">
        <v>1</v>
      </c>
      <c r="CO310" s="21">
        <v>23</v>
      </c>
      <c r="CP310" s="21">
        <v>10</v>
      </c>
      <c r="CQ310" s="21">
        <v>0</v>
      </c>
      <c r="CR310" s="21">
        <v>11176</v>
      </c>
      <c r="CS310" s="21">
        <v>24967</v>
      </c>
      <c r="CT310" s="21">
        <v>24313</v>
      </c>
      <c r="CU310" s="21">
        <v>17993</v>
      </c>
      <c r="CV310" s="21">
        <v>12806</v>
      </c>
      <c r="CW310" s="21">
        <v>13918</v>
      </c>
      <c r="CX310" s="21">
        <v>52696</v>
      </c>
      <c r="CY310" s="21">
        <v>52477</v>
      </c>
      <c r="CZ310" s="19">
        <v>215</v>
      </c>
      <c r="DA310" t="s">
        <v>8193</v>
      </c>
      <c r="DB310" t="s">
        <v>9</v>
      </c>
      <c r="DD310">
        <v>4.3828724965222863</v>
      </c>
      <c r="DE310">
        <v>1.8976772430545015</v>
      </c>
      <c r="DF310">
        <v>-2.4851952534677846</v>
      </c>
    </row>
    <row r="311" spans="1:110" x14ac:dyDescent="0.25">
      <c r="A311" t="s">
        <v>78</v>
      </c>
      <c r="B311" t="s">
        <v>3234</v>
      </c>
      <c r="C311" t="s">
        <v>3366</v>
      </c>
      <c r="D311" t="s">
        <v>70</v>
      </c>
      <c r="E311" s="17">
        <v>152037</v>
      </c>
      <c r="F311" s="17">
        <v>152449</v>
      </c>
      <c r="G311" s="17">
        <v>153129</v>
      </c>
      <c r="H311" s="17">
        <v>153749</v>
      </c>
      <c r="I311" s="17">
        <v>154536</v>
      </c>
      <c r="J311" s="17">
        <v>155280</v>
      </c>
      <c r="K311" s="17">
        <v>156377</v>
      </c>
      <c r="L311" s="17">
        <v>157222</v>
      </c>
      <c r="M311" s="17">
        <v>158951</v>
      </c>
      <c r="N311" s="17">
        <v>160219</v>
      </c>
      <c r="O311" s="17">
        <v>161351</v>
      </c>
      <c r="P311" s="17">
        <v>161899</v>
      </c>
      <c r="Q311" s="17">
        <v>162279</v>
      </c>
      <c r="R311" s="17">
        <v>163587</v>
      </c>
      <c r="S311" s="17">
        <v>164453</v>
      </c>
      <c r="T311" s="17">
        <v>164862</v>
      </c>
      <c r="U311" s="18">
        <v>45</v>
      </c>
      <c r="V311" s="18">
        <v>56</v>
      </c>
      <c r="W311" s="18">
        <v>45</v>
      </c>
      <c r="X311" s="18">
        <v>58</v>
      </c>
      <c r="Y311" s="18">
        <v>67</v>
      </c>
      <c r="Z311" s="18">
        <v>123</v>
      </c>
      <c r="AA311" s="18">
        <v>170</v>
      </c>
      <c r="AB311" s="18">
        <v>178</v>
      </c>
      <c r="AC311" s="18">
        <v>200</v>
      </c>
      <c r="AD311" s="18">
        <v>228</v>
      </c>
      <c r="AE311" s="18">
        <v>178</v>
      </c>
      <c r="AF311" s="18">
        <v>115</v>
      </c>
      <c r="AG311" s="18">
        <v>82</v>
      </c>
      <c r="AH311" s="18">
        <v>77</v>
      </c>
      <c r="AI311" s="18">
        <v>61</v>
      </c>
      <c r="AJ311" s="18">
        <v>46</v>
      </c>
      <c r="AK311" s="23">
        <v>2.9598058367371105</v>
      </c>
      <c r="AL311" s="23">
        <v>3.6733596153467718</v>
      </c>
      <c r="AM311" s="23">
        <v>2.9386987441960701</v>
      </c>
      <c r="AN311" s="23">
        <v>3.7723822593968093</v>
      </c>
      <c r="AO311" s="23">
        <v>4.3355593518662321</v>
      </c>
      <c r="AP311" s="23">
        <v>7.9211746522411124</v>
      </c>
      <c r="AQ311" s="23">
        <v>10.871163917967475</v>
      </c>
      <c r="AR311" s="23">
        <v>11.321570772538195</v>
      </c>
      <c r="AS311" s="23">
        <v>12.58249397613101</v>
      </c>
      <c r="AT311" s="23">
        <v>14.230521973049388</v>
      </c>
      <c r="AU311" s="23">
        <v>11.031849818098431</v>
      </c>
      <c r="AV311" s="23">
        <v>7.1031939666088117</v>
      </c>
      <c r="AW311" s="23">
        <v>5.0530259614614339</v>
      </c>
      <c r="AX311" s="23">
        <v>4.70697549316266</v>
      </c>
      <c r="AY311" s="23">
        <v>3.7092664773521919</v>
      </c>
      <c r="AZ311" s="23">
        <v>2.7902124200846767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1</v>
      </c>
      <c r="BI311" s="20">
        <v>0</v>
      </c>
      <c r="BJ311" s="20">
        <v>2</v>
      </c>
      <c r="BK311" s="20">
        <v>4</v>
      </c>
      <c r="BL311" s="20">
        <v>6</v>
      </c>
      <c r="BM311" s="20">
        <v>5</v>
      </c>
      <c r="BN311" s="20">
        <v>5</v>
      </c>
      <c r="BO311" s="20">
        <v>0</v>
      </c>
      <c r="BP311" s="20">
        <v>0</v>
      </c>
      <c r="BQ311" s="20">
        <v>4</v>
      </c>
      <c r="BR311" s="20">
        <v>6</v>
      </c>
      <c r="BS311" s="20">
        <v>10</v>
      </c>
      <c r="BT311" s="20">
        <v>2</v>
      </c>
      <c r="BU311" s="20">
        <v>1</v>
      </c>
      <c r="BV311" s="20">
        <v>7644</v>
      </c>
      <c r="BW311" s="20">
        <v>11665</v>
      </c>
      <c r="BX311" s="20">
        <v>13316</v>
      </c>
      <c r="BY311" s="20">
        <v>16438</v>
      </c>
      <c r="BZ311" s="20">
        <v>12741</v>
      </c>
      <c r="CA311" s="20">
        <v>24292</v>
      </c>
      <c r="CB311" s="20">
        <v>8055</v>
      </c>
      <c r="CC311" s="20">
        <v>11316</v>
      </c>
      <c r="CD311" s="20">
        <v>12028</v>
      </c>
      <c r="CE311" s="20">
        <v>15433</v>
      </c>
      <c r="CF311" s="20">
        <v>12337</v>
      </c>
      <c r="CG311" s="20">
        <v>19597</v>
      </c>
      <c r="CH311" s="21">
        <v>0</v>
      </c>
      <c r="CI311" s="21">
        <v>6</v>
      </c>
      <c r="CJ311" s="21">
        <v>10</v>
      </c>
      <c r="CK311" s="21">
        <v>16</v>
      </c>
      <c r="CL311" s="21">
        <v>7</v>
      </c>
      <c r="CM311" s="21">
        <v>6</v>
      </c>
      <c r="CN311" s="21">
        <v>1</v>
      </c>
      <c r="CO311" s="21">
        <v>23</v>
      </c>
      <c r="CP311" s="21">
        <v>23</v>
      </c>
      <c r="CQ311" s="21">
        <v>0</v>
      </c>
      <c r="CR311" s="21">
        <v>15699</v>
      </c>
      <c r="CS311" s="21">
        <v>22981</v>
      </c>
      <c r="CT311" s="21">
        <v>25344</v>
      </c>
      <c r="CU311" s="21">
        <v>31871</v>
      </c>
      <c r="CV311" s="21">
        <v>25078</v>
      </c>
      <c r="CW311" s="21">
        <v>43889</v>
      </c>
      <c r="CX311" s="21">
        <v>86096</v>
      </c>
      <c r="CY311" s="21">
        <v>78766</v>
      </c>
      <c r="CZ311" s="19">
        <v>249</v>
      </c>
      <c r="DA311" t="s">
        <v>8227</v>
      </c>
      <c r="DB311" t="s">
        <v>9</v>
      </c>
      <c r="DD311">
        <v>2.9200416423329862</v>
      </c>
      <c r="DE311">
        <v>2.6714365359598586</v>
      </c>
      <c r="DF311">
        <v>-0.2486051063731276</v>
      </c>
    </row>
    <row r="312" spans="1:110" x14ac:dyDescent="0.25">
      <c r="A312" t="s">
        <v>1175</v>
      </c>
      <c r="B312" t="s">
        <v>2982</v>
      </c>
      <c r="C312" t="s">
        <v>1173</v>
      </c>
      <c r="D312" t="s">
        <v>278</v>
      </c>
      <c r="E312" s="17">
        <v>48032</v>
      </c>
      <c r="F312" s="17">
        <v>48092</v>
      </c>
      <c r="G312" s="17">
        <v>47853</v>
      </c>
      <c r="H312" s="17">
        <v>47956</v>
      </c>
      <c r="I312" s="17">
        <v>48479</v>
      </c>
      <c r="J312" s="17">
        <v>49218</v>
      </c>
      <c r="K312" s="17">
        <v>49684</v>
      </c>
      <c r="L312" s="17">
        <v>50432</v>
      </c>
      <c r="M312" s="17">
        <v>50955</v>
      </c>
      <c r="N312" s="17">
        <v>51545</v>
      </c>
      <c r="O312" s="17">
        <v>52183</v>
      </c>
      <c r="P312" s="17">
        <v>52642</v>
      </c>
      <c r="Q312" s="17">
        <v>52893</v>
      </c>
      <c r="R312" s="17">
        <v>53218</v>
      </c>
      <c r="S312" s="17">
        <v>53786</v>
      </c>
      <c r="T312" s="17">
        <v>54175</v>
      </c>
      <c r="U312" s="18">
        <v>26</v>
      </c>
      <c r="V312" s="18">
        <v>14</v>
      </c>
      <c r="W312" s="18">
        <v>22</v>
      </c>
      <c r="X312" s="18">
        <v>32</v>
      </c>
      <c r="Y312" s="18">
        <v>25</v>
      </c>
      <c r="Z312" s="18">
        <v>65</v>
      </c>
      <c r="AA312" s="18">
        <v>74</v>
      </c>
      <c r="AB312" s="18">
        <v>61</v>
      </c>
      <c r="AC312" s="18">
        <v>59</v>
      </c>
      <c r="AD312" s="18">
        <v>66</v>
      </c>
      <c r="AE312" s="18">
        <v>52</v>
      </c>
      <c r="AF312" s="18">
        <v>30</v>
      </c>
      <c r="AG312" s="18">
        <v>33</v>
      </c>
      <c r="AH312" s="18">
        <v>35</v>
      </c>
      <c r="AI312" s="18">
        <v>22</v>
      </c>
      <c r="AJ312" s="18">
        <v>23</v>
      </c>
      <c r="AK312" s="23">
        <v>5.4130579613590939</v>
      </c>
      <c r="AL312" s="23">
        <v>2.9110870830907425</v>
      </c>
      <c r="AM312" s="23">
        <v>4.5974129103713457</v>
      </c>
      <c r="AN312" s="23">
        <v>6.6727833847693718</v>
      </c>
      <c r="AO312" s="23">
        <v>5.1568720476907535</v>
      </c>
      <c r="AP312" s="23">
        <v>13.206550449022716</v>
      </c>
      <c r="AQ312" s="23">
        <v>14.894130907334352</v>
      </c>
      <c r="AR312" s="23">
        <v>12.095494923857867</v>
      </c>
      <c r="AS312" s="23">
        <v>11.578844078108133</v>
      </c>
      <c r="AT312" s="23">
        <v>12.804345717334369</v>
      </c>
      <c r="AU312" s="23">
        <v>9.9649311078320526</v>
      </c>
      <c r="AV312" s="23">
        <v>5.6988716234185635</v>
      </c>
      <c r="AW312" s="23">
        <v>6.2390108331915375</v>
      </c>
      <c r="AX312" s="23">
        <v>6.5767221616746214</v>
      </c>
      <c r="AY312" s="23">
        <v>4.0902837169523671</v>
      </c>
      <c r="AZ312" s="23">
        <v>4.2455006922011993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1</v>
      </c>
      <c r="BI312" s="20">
        <v>0</v>
      </c>
      <c r="BJ312" s="20">
        <v>1</v>
      </c>
      <c r="BK312" s="20">
        <v>5</v>
      </c>
      <c r="BL312" s="20">
        <v>2</v>
      </c>
      <c r="BM312" s="20">
        <v>5</v>
      </c>
      <c r="BN312" s="20">
        <v>2</v>
      </c>
      <c r="BO312" s="20">
        <v>0</v>
      </c>
      <c r="BP312" s="20">
        <v>0</v>
      </c>
      <c r="BQ312" s="20">
        <v>1</v>
      </c>
      <c r="BR312" s="20">
        <v>2</v>
      </c>
      <c r="BS312" s="20">
        <v>2</v>
      </c>
      <c r="BT312" s="20">
        <v>1</v>
      </c>
      <c r="BU312" s="20">
        <v>1</v>
      </c>
      <c r="BV312" s="20">
        <v>2219</v>
      </c>
      <c r="BW312" s="20">
        <v>3761</v>
      </c>
      <c r="BX312" s="20">
        <v>4493</v>
      </c>
      <c r="BY312" s="20">
        <v>5602</v>
      </c>
      <c r="BZ312" s="20">
        <v>4258</v>
      </c>
      <c r="CA312" s="20">
        <v>8146</v>
      </c>
      <c r="CB312" s="20">
        <v>2087</v>
      </c>
      <c r="CC312" s="20">
        <v>3462</v>
      </c>
      <c r="CD312" s="20">
        <v>4077</v>
      </c>
      <c r="CE312" s="20">
        <v>5334</v>
      </c>
      <c r="CF312" s="20">
        <v>4450</v>
      </c>
      <c r="CG312" s="20">
        <v>6286</v>
      </c>
      <c r="CH312" s="21">
        <v>0</v>
      </c>
      <c r="CI312" s="21">
        <v>2</v>
      </c>
      <c r="CJ312" s="21">
        <v>7</v>
      </c>
      <c r="CK312" s="21">
        <v>4</v>
      </c>
      <c r="CL312" s="21">
        <v>6</v>
      </c>
      <c r="CM312" s="21">
        <v>3</v>
      </c>
      <c r="CN312" s="21">
        <v>1</v>
      </c>
      <c r="CO312" s="21">
        <v>16</v>
      </c>
      <c r="CP312" s="21">
        <v>7</v>
      </c>
      <c r="CQ312" s="21">
        <v>0</v>
      </c>
      <c r="CR312" s="21">
        <v>4306</v>
      </c>
      <c r="CS312" s="21">
        <v>7223</v>
      </c>
      <c r="CT312" s="21">
        <v>8570</v>
      </c>
      <c r="CU312" s="21">
        <v>10936</v>
      </c>
      <c r="CV312" s="21">
        <v>8708</v>
      </c>
      <c r="CW312" s="21">
        <v>14432</v>
      </c>
      <c r="CX312" s="21">
        <v>28479</v>
      </c>
      <c r="CY312" s="21">
        <v>25696</v>
      </c>
      <c r="CZ312" s="19">
        <v>75</v>
      </c>
      <c r="DA312" t="s">
        <v>1377</v>
      </c>
      <c r="DB312" t="s">
        <v>8480</v>
      </c>
      <c r="DD312">
        <v>6.2266500622665006</v>
      </c>
      <c r="DE312">
        <v>2.4579514730152039</v>
      </c>
      <c r="DF312">
        <v>-3.7686985892512967</v>
      </c>
    </row>
    <row r="313" spans="1:110" x14ac:dyDescent="0.25">
      <c r="A313" t="s">
        <v>464</v>
      </c>
      <c r="B313" t="s">
        <v>2989</v>
      </c>
      <c r="C313" t="s">
        <v>462</v>
      </c>
      <c r="D313" t="s">
        <v>51</v>
      </c>
      <c r="E313" s="17">
        <v>99165</v>
      </c>
      <c r="F313" s="17">
        <v>100829</v>
      </c>
      <c r="G313" s="17">
        <v>101908</v>
      </c>
      <c r="H313" s="17">
        <v>103489</v>
      </c>
      <c r="I313" s="17">
        <v>104687</v>
      </c>
      <c r="J313" s="17">
        <v>106163</v>
      </c>
      <c r="K313" s="17">
        <v>107797</v>
      </c>
      <c r="L313" s="17">
        <v>109634</v>
      </c>
      <c r="M313" s="17">
        <v>111390</v>
      </c>
      <c r="N313" s="17">
        <v>112963</v>
      </c>
      <c r="O313" s="17">
        <v>114830</v>
      </c>
      <c r="P313" s="17">
        <v>116477</v>
      </c>
      <c r="Q313" s="17">
        <v>117491</v>
      </c>
      <c r="R313" s="17">
        <v>117820</v>
      </c>
      <c r="S313" s="17">
        <v>119158</v>
      </c>
      <c r="T313" s="17">
        <v>120481</v>
      </c>
      <c r="U313" s="18">
        <v>32</v>
      </c>
      <c r="V313" s="18">
        <v>52</v>
      </c>
      <c r="W313" s="18">
        <v>58</v>
      </c>
      <c r="X313" s="18">
        <v>68</v>
      </c>
      <c r="Y313" s="18">
        <v>94</v>
      </c>
      <c r="Z313" s="18">
        <v>143</v>
      </c>
      <c r="AA313" s="18">
        <v>174</v>
      </c>
      <c r="AB313" s="18">
        <v>162</v>
      </c>
      <c r="AC313" s="18">
        <v>183</v>
      </c>
      <c r="AD313" s="18">
        <v>174</v>
      </c>
      <c r="AE313" s="18">
        <v>95</v>
      </c>
      <c r="AF313" s="18">
        <v>83</v>
      </c>
      <c r="AG313" s="18">
        <v>66</v>
      </c>
      <c r="AH313" s="18">
        <v>62</v>
      </c>
      <c r="AI313" s="18">
        <v>36</v>
      </c>
      <c r="AJ313" s="18">
        <v>38</v>
      </c>
      <c r="AK313" s="23">
        <v>3.2269449906721124</v>
      </c>
      <c r="AL313" s="23">
        <v>5.1572464271191816</v>
      </c>
      <c r="AM313" s="23">
        <v>5.6914079365702399</v>
      </c>
      <c r="AN313" s="23">
        <v>6.5707466494023512</v>
      </c>
      <c r="AO313" s="23">
        <v>8.979147363091883</v>
      </c>
      <c r="AP313" s="23">
        <v>13.46985296195473</v>
      </c>
      <c r="AQ313" s="23">
        <v>16.141451060790189</v>
      </c>
      <c r="AR313" s="23">
        <v>14.776437966324314</v>
      </c>
      <c r="AS313" s="23">
        <v>16.428763802854835</v>
      </c>
      <c r="AT313" s="23">
        <v>15.403273638270939</v>
      </c>
      <c r="AU313" s="23">
        <v>8.2730993642776269</v>
      </c>
      <c r="AV313" s="23">
        <v>7.1258703435012913</v>
      </c>
      <c r="AW313" s="23">
        <v>5.6174515494803856</v>
      </c>
      <c r="AX313" s="23">
        <v>5.2622644712272955</v>
      </c>
      <c r="AY313" s="23">
        <v>3.0211987445240771</v>
      </c>
      <c r="AZ313" s="23">
        <v>3.1540242859870022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0</v>
      </c>
      <c r="BJ313" s="20">
        <v>5</v>
      </c>
      <c r="BK313" s="20">
        <v>4</v>
      </c>
      <c r="BL313" s="20">
        <v>5</v>
      </c>
      <c r="BM313" s="20">
        <v>6</v>
      </c>
      <c r="BN313" s="20">
        <v>0</v>
      </c>
      <c r="BO313" s="20">
        <v>0</v>
      </c>
      <c r="BP313" s="20">
        <v>0</v>
      </c>
      <c r="BQ313" s="20">
        <v>2</v>
      </c>
      <c r="BR313" s="20">
        <v>8</v>
      </c>
      <c r="BS313" s="20">
        <v>2</v>
      </c>
      <c r="BT313" s="20">
        <v>3</v>
      </c>
      <c r="BU313" s="20">
        <v>3</v>
      </c>
      <c r="BV313" s="20">
        <v>4662</v>
      </c>
      <c r="BW313" s="20">
        <v>8667</v>
      </c>
      <c r="BX313" s="20">
        <v>11408</v>
      </c>
      <c r="BY313" s="20">
        <v>11985</v>
      </c>
      <c r="BZ313" s="20">
        <v>9230</v>
      </c>
      <c r="CA313" s="20">
        <v>15494</v>
      </c>
      <c r="CB313" s="20">
        <v>4965</v>
      </c>
      <c r="CC313" s="20">
        <v>8744</v>
      </c>
      <c r="CD313" s="20">
        <v>11181</v>
      </c>
      <c r="CE313" s="20">
        <v>11585</v>
      </c>
      <c r="CF313" s="20">
        <v>9136</v>
      </c>
      <c r="CG313" s="20">
        <v>13424</v>
      </c>
      <c r="CH313" s="21">
        <v>0</v>
      </c>
      <c r="CI313" s="21">
        <v>7</v>
      </c>
      <c r="CJ313" s="21">
        <v>12</v>
      </c>
      <c r="CK313" s="21">
        <v>7</v>
      </c>
      <c r="CL313" s="21">
        <v>9</v>
      </c>
      <c r="CM313" s="21">
        <v>3</v>
      </c>
      <c r="CN313" s="21">
        <v>0</v>
      </c>
      <c r="CO313" s="21">
        <v>20</v>
      </c>
      <c r="CP313" s="21">
        <v>18</v>
      </c>
      <c r="CQ313" s="21">
        <v>0</v>
      </c>
      <c r="CR313" s="21">
        <v>9627</v>
      </c>
      <c r="CS313" s="21">
        <v>17411</v>
      </c>
      <c r="CT313" s="21">
        <v>22589</v>
      </c>
      <c r="CU313" s="21">
        <v>23570</v>
      </c>
      <c r="CV313" s="21">
        <v>18366</v>
      </c>
      <c r="CW313" s="21">
        <v>28918</v>
      </c>
      <c r="CX313" s="21">
        <v>61446</v>
      </c>
      <c r="CY313" s="21">
        <v>59035</v>
      </c>
      <c r="CZ313" s="19">
        <v>209</v>
      </c>
      <c r="DA313" t="s">
        <v>8187</v>
      </c>
      <c r="DB313" t="s">
        <v>9</v>
      </c>
      <c r="DD313">
        <v>3.3878207842805113</v>
      </c>
      <c r="DE313">
        <v>2.9294014256420273</v>
      </c>
      <c r="DF313">
        <v>-0.45841935863848393</v>
      </c>
    </row>
    <row r="314" spans="1:110" x14ac:dyDescent="0.25">
      <c r="A314" t="s">
        <v>755</v>
      </c>
      <c r="B314" t="s">
        <v>3005</v>
      </c>
      <c r="C314" t="s">
        <v>754</v>
      </c>
      <c r="D314" t="s">
        <v>150</v>
      </c>
      <c r="E314" s="17">
        <v>62041</v>
      </c>
      <c r="F314" s="17">
        <v>62768</v>
      </c>
      <c r="G314" s="17">
        <v>64151</v>
      </c>
      <c r="H314" s="17">
        <v>65591</v>
      </c>
      <c r="I314" s="17">
        <v>66464</v>
      </c>
      <c r="J314" s="17">
        <v>67625</v>
      </c>
      <c r="K314" s="17">
        <v>68769</v>
      </c>
      <c r="L314" s="17">
        <v>69817</v>
      </c>
      <c r="M314" s="17">
        <v>70986</v>
      </c>
      <c r="N314" s="17">
        <v>71987</v>
      </c>
      <c r="O314" s="17">
        <v>72854</v>
      </c>
      <c r="P314" s="17">
        <v>73740</v>
      </c>
      <c r="Q314" s="17">
        <v>74732</v>
      </c>
      <c r="R314" s="17">
        <v>75732</v>
      </c>
      <c r="S314" s="17">
        <v>76859</v>
      </c>
      <c r="T314" s="17">
        <v>77792</v>
      </c>
      <c r="U314" s="18">
        <v>33</v>
      </c>
      <c r="V314" s="18">
        <v>50</v>
      </c>
      <c r="W314" s="18">
        <v>34</v>
      </c>
      <c r="X314" s="18">
        <v>43</v>
      </c>
      <c r="Y314" s="18">
        <v>42</v>
      </c>
      <c r="Z314" s="18">
        <v>92</v>
      </c>
      <c r="AA314" s="18">
        <v>124</v>
      </c>
      <c r="AB314" s="18">
        <v>116</v>
      </c>
      <c r="AC314" s="18">
        <v>136</v>
      </c>
      <c r="AD314" s="18">
        <v>184</v>
      </c>
      <c r="AE314" s="18">
        <v>133</v>
      </c>
      <c r="AF314" s="18">
        <v>71</v>
      </c>
      <c r="AG314" s="18">
        <v>69</v>
      </c>
      <c r="AH314" s="18">
        <v>55</v>
      </c>
      <c r="AI314" s="18">
        <v>51</v>
      </c>
      <c r="AJ314" s="18">
        <v>34</v>
      </c>
      <c r="AK314" s="23">
        <v>5.3190632001418416</v>
      </c>
      <c r="AL314" s="23">
        <v>7.9658424674993631</v>
      </c>
      <c r="AM314" s="23">
        <v>5.2999953235335386</v>
      </c>
      <c r="AN314" s="23">
        <v>6.5557774694698967</v>
      </c>
      <c r="AO314" s="23">
        <v>6.3192103996148292</v>
      </c>
      <c r="AP314" s="23">
        <v>13.604436229205175</v>
      </c>
      <c r="AQ314" s="23">
        <v>18.031380418502522</v>
      </c>
      <c r="AR314" s="23">
        <v>16.614864574530561</v>
      </c>
      <c r="AS314" s="23">
        <v>19.158707350745217</v>
      </c>
      <c r="AT314" s="23">
        <v>25.56017058635587</v>
      </c>
      <c r="AU314" s="23">
        <v>18.255689461114009</v>
      </c>
      <c r="AV314" s="23">
        <v>9.6284241931109307</v>
      </c>
      <c r="AW314" s="23">
        <v>9.2329925600813567</v>
      </c>
      <c r="AX314" s="23">
        <v>7.2624518037289381</v>
      </c>
      <c r="AY314" s="23">
        <v>6.6355273943194684</v>
      </c>
      <c r="AZ314" s="23">
        <v>4.3706293706293708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0</v>
      </c>
      <c r="BJ314" s="20">
        <v>2</v>
      </c>
      <c r="BK314" s="20">
        <v>7</v>
      </c>
      <c r="BL314" s="20">
        <v>6</v>
      </c>
      <c r="BM314" s="20">
        <v>3</v>
      </c>
      <c r="BN314" s="20">
        <v>2</v>
      </c>
      <c r="BO314" s="20">
        <v>0</v>
      </c>
      <c r="BP314" s="20">
        <v>0</v>
      </c>
      <c r="BQ314" s="20">
        <v>2</v>
      </c>
      <c r="BR314" s="20">
        <v>2</v>
      </c>
      <c r="BS314" s="20">
        <v>8</v>
      </c>
      <c r="BT314" s="20">
        <v>2</v>
      </c>
      <c r="BU314" s="20">
        <v>0</v>
      </c>
      <c r="BV314" s="20">
        <v>3488</v>
      </c>
      <c r="BW314" s="20">
        <v>6186</v>
      </c>
      <c r="BX314" s="20">
        <v>6901</v>
      </c>
      <c r="BY314" s="20">
        <v>7839</v>
      </c>
      <c r="BZ314" s="20">
        <v>6064</v>
      </c>
      <c r="CA314" s="20">
        <v>9282</v>
      </c>
      <c r="CB314" s="20">
        <v>3696</v>
      </c>
      <c r="CC314" s="20">
        <v>5754</v>
      </c>
      <c r="CD314" s="20">
        <v>6687</v>
      </c>
      <c r="CE314" s="20">
        <v>7772</v>
      </c>
      <c r="CF314" s="20">
        <v>5994</v>
      </c>
      <c r="CG314" s="20">
        <v>8129</v>
      </c>
      <c r="CH314" s="21">
        <v>0</v>
      </c>
      <c r="CI314" s="21">
        <v>4</v>
      </c>
      <c r="CJ314" s="21">
        <v>9</v>
      </c>
      <c r="CK314" s="21">
        <v>14</v>
      </c>
      <c r="CL314" s="21">
        <v>5</v>
      </c>
      <c r="CM314" s="21">
        <v>2</v>
      </c>
      <c r="CN314" s="21">
        <v>0</v>
      </c>
      <c r="CO314" s="21">
        <v>20</v>
      </c>
      <c r="CP314" s="21">
        <v>14</v>
      </c>
      <c r="CQ314" s="21">
        <v>0</v>
      </c>
      <c r="CR314" s="21">
        <v>7184</v>
      </c>
      <c r="CS314" s="21">
        <v>11940</v>
      </c>
      <c r="CT314" s="21">
        <v>13588</v>
      </c>
      <c r="CU314" s="21">
        <v>15611</v>
      </c>
      <c r="CV314" s="21">
        <v>12058</v>
      </c>
      <c r="CW314" s="21">
        <v>17411</v>
      </c>
      <c r="CX314" s="21">
        <v>39760</v>
      </c>
      <c r="CY314" s="21">
        <v>38032</v>
      </c>
      <c r="CZ314" s="19">
        <v>64</v>
      </c>
      <c r="DA314" t="s">
        <v>8052</v>
      </c>
      <c r="DB314" t="s">
        <v>8480</v>
      </c>
      <c r="DD314">
        <v>5.2587294909549858</v>
      </c>
      <c r="DE314">
        <v>3.5211267605633805</v>
      </c>
      <c r="DF314">
        <v>-1.7376027303916053</v>
      </c>
    </row>
    <row r="315" spans="1:110" x14ac:dyDescent="0.25">
      <c r="A315" t="s">
        <v>169</v>
      </c>
      <c r="B315" t="s">
        <v>2947</v>
      </c>
      <c r="C315" t="s">
        <v>58</v>
      </c>
      <c r="D315" t="s">
        <v>168</v>
      </c>
      <c r="E315" s="17">
        <v>187901</v>
      </c>
      <c r="F315" s="17">
        <v>188971</v>
      </c>
      <c r="G315" s="17">
        <v>191157</v>
      </c>
      <c r="H315" s="17">
        <v>193013</v>
      </c>
      <c r="I315" s="17">
        <v>195388</v>
      </c>
      <c r="J315" s="17">
        <v>197635</v>
      </c>
      <c r="K315" s="17">
        <v>199766</v>
      </c>
      <c r="L315" s="17">
        <v>201498</v>
      </c>
      <c r="M315" s="17">
        <v>202215</v>
      </c>
      <c r="N315" s="17">
        <v>203251</v>
      </c>
      <c r="O315" s="17">
        <v>204732</v>
      </c>
      <c r="P315" s="17">
        <v>206430</v>
      </c>
      <c r="Q315" s="17">
        <v>209101</v>
      </c>
      <c r="R315" s="17">
        <v>212159</v>
      </c>
      <c r="S315" s="17">
        <v>214497</v>
      </c>
      <c r="T315" s="17">
        <v>217209</v>
      </c>
      <c r="U315" s="18">
        <v>62</v>
      </c>
      <c r="V315" s="18">
        <v>86</v>
      </c>
      <c r="W315" s="18">
        <v>97</v>
      </c>
      <c r="X315" s="18">
        <v>99</v>
      </c>
      <c r="Y315" s="18">
        <v>153</v>
      </c>
      <c r="Z315" s="18">
        <v>214</v>
      </c>
      <c r="AA315" s="18">
        <v>250</v>
      </c>
      <c r="AB315" s="18">
        <v>236</v>
      </c>
      <c r="AC315" s="18">
        <v>301</v>
      </c>
      <c r="AD315" s="18">
        <v>342</v>
      </c>
      <c r="AE315" s="18">
        <v>289</v>
      </c>
      <c r="AF315" s="18">
        <v>172</v>
      </c>
      <c r="AG315" s="18">
        <v>153</v>
      </c>
      <c r="AH315" s="18">
        <v>106</v>
      </c>
      <c r="AI315" s="18">
        <v>110</v>
      </c>
      <c r="AJ315" s="18">
        <v>73</v>
      </c>
      <c r="AK315" s="23">
        <v>3.2996099009584836</v>
      </c>
      <c r="AL315" s="23">
        <v>4.5509628461509966</v>
      </c>
      <c r="AM315" s="23">
        <v>5.0743629581966649</v>
      </c>
      <c r="AN315" s="23">
        <v>5.1291881893965687</v>
      </c>
      <c r="AO315" s="23">
        <v>7.830573013695826</v>
      </c>
      <c r="AP315" s="23">
        <v>10.828041591823311</v>
      </c>
      <c r="AQ315" s="23">
        <v>12.514642131293613</v>
      </c>
      <c r="AR315" s="23">
        <v>11.712275059802082</v>
      </c>
      <c r="AS315" s="23">
        <v>14.885146997008135</v>
      </c>
      <c r="AT315" s="23">
        <v>16.826485478546232</v>
      </c>
      <c r="AU315" s="23">
        <v>14.116015083133073</v>
      </c>
      <c r="AV315" s="23">
        <v>8.3321222690500409</v>
      </c>
      <c r="AW315" s="23">
        <v>7.3170381777227274</v>
      </c>
      <c r="AX315" s="23">
        <v>4.9962528103922059</v>
      </c>
      <c r="AY315" s="23">
        <v>5.12827685235691</v>
      </c>
      <c r="AZ315" s="23">
        <v>3.3608183822953928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1</v>
      </c>
      <c r="BI315" s="20">
        <v>2</v>
      </c>
      <c r="BJ315" s="20">
        <v>7</v>
      </c>
      <c r="BK315" s="20">
        <v>12</v>
      </c>
      <c r="BL315" s="20">
        <v>12</v>
      </c>
      <c r="BM315" s="20">
        <v>6</v>
      </c>
      <c r="BN315" s="20">
        <v>0</v>
      </c>
      <c r="BO315" s="20">
        <v>0</v>
      </c>
      <c r="BP315" s="20">
        <v>0</v>
      </c>
      <c r="BQ315" s="20">
        <v>11</v>
      </c>
      <c r="BR315" s="20">
        <v>7</v>
      </c>
      <c r="BS315" s="20">
        <v>11</v>
      </c>
      <c r="BT315" s="20">
        <v>4</v>
      </c>
      <c r="BU315" s="20">
        <v>0</v>
      </c>
      <c r="BV315" s="20">
        <v>11377</v>
      </c>
      <c r="BW315" s="20">
        <v>17270</v>
      </c>
      <c r="BX315" s="20">
        <v>17930</v>
      </c>
      <c r="BY315" s="20">
        <v>20840</v>
      </c>
      <c r="BZ315" s="20">
        <v>15493</v>
      </c>
      <c r="CA315" s="20">
        <v>27321</v>
      </c>
      <c r="CB315" s="20">
        <v>12781</v>
      </c>
      <c r="CC315" s="20">
        <v>17286</v>
      </c>
      <c r="CD315" s="20">
        <v>17696</v>
      </c>
      <c r="CE315" s="20">
        <v>20743</v>
      </c>
      <c r="CF315" s="20">
        <v>15312</v>
      </c>
      <c r="CG315" s="20">
        <v>23160</v>
      </c>
      <c r="CH315" s="21">
        <v>2</v>
      </c>
      <c r="CI315" s="21">
        <v>18</v>
      </c>
      <c r="CJ315" s="21">
        <v>19</v>
      </c>
      <c r="CK315" s="21">
        <v>23</v>
      </c>
      <c r="CL315" s="21">
        <v>10</v>
      </c>
      <c r="CM315" s="21">
        <v>0</v>
      </c>
      <c r="CN315" s="21">
        <v>1</v>
      </c>
      <c r="CO315" s="21">
        <v>40</v>
      </c>
      <c r="CP315" s="21">
        <v>33</v>
      </c>
      <c r="CQ315" s="21">
        <v>0</v>
      </c>
      <c r="CR315" s="21">
        <v>24158</v>
      </c>
      <c r="CS315" s="21">
        <v>34556</v>
      </c>
      <c r="CT315" s="21">
        <v>35626</v>
      </c>
      <c r="CU315" s="21">
        <v>41583</v>
      </c>
      <c r="CV315" s="21">
        <v>30805</v>
      </c>
      <c r="CW315" s="21">
        <v>50481</v>
      </c>
      <c r="CX315" s="21">
        <v>110231</v>
      </c>
      <c r="CY315" s="21">
        <v>106978</v>
      </c>
      <c r="CZ315" s="19">
        <v>173</v>
      </c>
      <c r="DA315" t="s">
        <v>8151</v>
      </c>
      <c r="DB315" t="s">
        <v>9</v>
      </c>
      <c r="DD315">
        <v>3.7390865411579948</v>
      </c>
      <c r="DE315">
        <v>2.993713202275222</v>
      </c>
      <c r="DF315">
        <v>-0.7453733388827728</v>
      </c>
    </row>
    <row r="316" spans="1:110" x14ac:dyDescent="0.25">
      <c r="A316" t="s">
        <v>2012</v>
      </c>
      <c r="B316" t="s">
        <v>3011</v>
      </c>
      <c r="C316" t="s">
        <v>886</v>
      </c>
      <c r="D316" t="s">
        <v>168</v>
      </c>
      <c r="E316" s="17">
        <v>64967</v>
      </c>
      <c r="F316" s="17">
        <v>64950</v>
      </c>
      <c r="G316" s="17">
        <v>65272</v>
      </c>
      <c r="H316" s="17">
        <v>65269</v>
      </c>
      <c r="I316" s="17">
        <v>65524</v>
      </c>
      <c r="J316" s="17">
        <v>66134</v>
      </c>
      <c r="K316" s="17">
        <v>66758</v>
      </c>
      <c r="L316" s="17">
        <v>67349</v>
      </c>
      <c r="M316" s="17">
        <v>67762</v>
      </c>
      <c r="N316" s="17">
        <v>67876</v>
      </c>
      <c r="O316" s="17">
        <v>68249</v>
      </c>
      <c r="P316" s="17">
        <v>68277</v>
      </c>
      <c r="Q316" s="17">
        <v>68280</v>
      </c>
      <c r="R316" s="17">
        <v>68461</v>
      </c>
      <c r="S316" s="17">
        <v>68762</v>
      </c>
      <c r="T316" s="17">
        <v>69142</v>
      </c>
      <c r="U316" s="18">
        <v>52</v>
      </c>
      <c r="V316" s="18">
        <v>44</v>
      </c>
      <c r="W316" s="18">
        <v>59</v>
      </c>
      <c r="X316" s="18">
        <v>92</v>
      </c>
      <c r="Y316" s="18">
        <v>91</v>
      </c>
      <c r="Z316" s="18">
        <v>154</v>
      </c>
      <c r="AA316" s="18">
        <v>172</v>
      </c>
      <c r="AB316" s="18">
        <v>137</v>
      </c>
      <c r="AC316" s="18">
        <v>138</v>
      </c>
      <c r="AD316" s="18">
        <v>168</v>
      </c>
      <c r="AE316" s="18">
        <v>123</v>
      </c>
      <c r="AF316" s="18">
        <v>77</v>
      </c>
      <c r="AG316" s="18">
        <v>67</v>
      </c>
      <c r="AH316" s="18">
        <v>46</v>
      </c>
      <c r="AI316" s="18">
        <v>40</v>
      </c>
      <c r="AJ316" s="18">
        <v>31</v>
      </c>
      <c r="AK316" s="23">
        <v>8.0040636015207731</v>
      </c>
      <c r="AL316" s="23">
        <v>6.7744418783679761</v>
      </c>
      <c r="AM316" s="23">
        <v>9.0390979286677293</v>
      </c>
      <c r="AN316" s="23">
        <v>14.095512417840016</v>
      </c>
      <c r="AO316" s="23">
        <v>13.888041023136561</v>
      </c>
      <c r="AP316" s="23">
        <v>23.286055584117097</v>
      </c>
      <c r="AQ316" s="23">
        <v>25.764702357769856</v>
      </c>
      <c r="AR316" s="23">
        <v>20.3418016600098</v>
      </c>
      <c r="AS316" s="23">
        <v>20.365396534931079</v>
      </c>
      <c r="AT316" s="23">
        <v>24.751016559608697</v>
      </c>
      <c r="AU316" s="23">
        <v>18.022242084133101</v>
      </c>
      <c r="AV316" s="23">
        <v>11.277589817947479</v>
      </c>
      <c r="AW316" s="23">
        <v>9.8125366139425889</v>
      </c>
      <c r="AX316" s="23">
        <v>6.7191539708739283</v>
      </c>
      <c r="AY316" s="23">
        <v>5.8171664582182023</v>
      </c>
      <c r="AZ316" s="23">
        <v>4.4835266552891149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0</v>
      </c>
      <c r="BI316" s="20">
        <v>0</v>
      </c>
      <c r="BJ316" s="20">
        <v>2</v>
      </c>
      <c r="BK316" s="20">
        <v>6</v>
      </c>
      <c r="BL316" s="20">
        <v>7</v>
      </c>
      <c r="BM316" s="20">
        <v>1</v>
      </c>
      <c r="BN316" s="20">
        <v>1</v>
      </c>
      <c r="BO316" s="20">
        <v>0</v>
      </c>
      <c r="BP316" s="20">
        <v>0</v>
      </c>
      <c r="BQ316" s="20">
        <v>4</v>
      </c>
      <c r="BR316" s="20">
        <v>4</v>
      </c>
      <c r="BS316" s="20">
        <v>5</v>
      </c>
      <c r="BT316" s="20">
        <v>0</v>
      </c>
      <c r="BU316" s="20">
        <v>1</v>
      </c>
      <c r="BV316" s="20">
        <v>2262</v>
      </c>
      <c r="BW316" s="20">
        <v>3445</v>
      </c>
      <c r="BX316" s="20">
        <v>4532</v>
      </c>
      <c r="BY316" s="20">
        <v>6898</v>
      </c>
      <c r="BZ316" s="20">
        <v>6765</v>
      </c>
      <c r="CA316" s="20">
        <v>12198</v>
      </c>
      <c r="CB316" s="20">
        <v>2938</v>
      </c>
      <c r="CC316" s="20">
        <v>3492</v>
      </c>
      <c r="CD316" s="20">
        <v>3946</v>
      </c>
      <c r="CE316" s="20">
        <v>5988</v>
      </c>
      <c r="CF316" s="20">
        <v>6245</v>
      </c>
      <c r="CG316" s="20">
        <v>10433</v>
      </c>
      <c r="CH316" s="21">
        <v>0</v>
      </c>
      <c r="CI316" s="21">
        <v>6</v>
      </c>
      <c r="CJ316" s="21">
        <v>10</v>
      </c>
      <c r="CK316" s="21">
        <v>12</v>
      </c>
      <c r="CL316" s="21">
        <v>1</v>
      </c>
      <c r="CM316" s="21">
        <v>2</v>
      </c>
      <c r="CN316" s="21">
        <v>0</v>
      </c>
      <c r="CO316" s="21">
        <v>17</v>
      </c>
      <c r="CP316" s="21">
        <v>14</v>
      </c>
      <c r="CQ316" s="21">
        <v>0</v>
      </c>
      <c r="CR316" s="21">
        <v>5200</v>
      </c>
      <c r="CS316" s="21">
        <v>6937</v>
      </c>
      <c r="CT316" s="21">
        <v>8478</v>
      </c>
      <c r="CU316" s="21">
        <v>12886</v>
      </c>
      <c r="CV316" s="21">
        <v>13010</v>
      </c>
      <c r="CW316" s="21">
        <v>22631</v>
      </c>
      <c r="CX316" s="21">
        <v>36100</v>
      </c>
      <c r="CY316" s="21">
        <v>33042</v>
      </c>
      <c r="CZ316" s="19">
        <v>60</v>
      </c>
      <c r="DA316" t="s">
        <v>8048</v>
      </c>
      <c r="DB316" t="s">
        <v>8480</v>
      </c>
      <c r="DD316">
        <v>5.1449670116821018</v>
      </c>
      <c r="DE316">
        <v>3.878116343490305</v>
      </c>
      <c r="DF316">
        <v>-1.2668506681917968</v>
      </c>
    </row>
    <row r="317" spans="1:110" x14ac:dyDescent="0.25">
      <c r="A317" t="s">
        <v>1963</v>
      </c>
      <c r="B317" t="s">
        <v>3106</v>
      </c>
      <c r="C317" t="s">
        <v>846</v>
      </c>
      <c r="D317" t="s">
        <v>150</v>
      </c>
      <c r="E317" s="17">
        <v>60506</v>
      </c>
      <c r="F317" s="17">
        <v>61289</v>
      </c>
      <c r="G317" s="17">
        <v>62221</v>
      </c>
      <c r="H317" s="17">
        <v>63333</v>
      </c>
      <c r="I317" s="17">
        <v>64512</v>
      </c>
      <c r="J317" s="17">
        <v>65222</v>
      </c>
      <c r="K317" s="17">
        <v>66611</v>
      </c>
      <c r="L317" s="17">
        <v>67814</v>
      </c>
      <c r="M317" s="17">
        <v>69122</v>
      </c>
      <c r="N317" s="17">
        <v>70150</v>
      </c>
      <c r="O317" s="17">
        <v>70959</v>
      </c>
      <c r="P317" s="17">
        <v>71443</v>
      </c>
      <c r="Q317" s="17">
        <v>71563</v>
      </c>
      <c r="R317" s="17">
        <v>72122</v>
      </c>
      <c r="S317" s="17">
        <v>73038</v>
      </c>
      <c r="T317" s="17">
        <v>73766</v>
      </c>
      <c r="U317" s="18">
        <v>31</v>
      </c>
      <c r="V317" s="18">
        <v>61</v>
      </c>
      <c r="W317" s="18">
        <v>28</v>
      </c>
      <c r="X317" s="18">
        <v>40</v>
      </c>
      <c r="Y317" s="18">
        <v>40</v>
      </c>
      <c r="Z317" s="18">
        <v>68</v>
      </c>
      <c r="AA317" s="18">
        <v>89</v>
      </c>
      <c r="AB317" s="18">
        <v>107</v>
      </c>
      <c r="AC317" s="18">
        <v>138</v>
      </c>
      <c r="AD317" s="18">
        <v>138</v>
      </c>
      <c r="AE317" s="18">
        <v>135</v>
      </c>
      <c r="AF317" s="18">
        <v>58</v>
      </c>
      <c r="AG317" s="18">
        <v>68</v>
      </c>
      <c r="AH317" s="18">
        <v>34</v>
      </c>
      <c r="AI317" s="18">
        <v>38</v>
      </c>
      <c r="AJ317" s="18">
        <v>19</v>
      </c>
      <c r="AK317" s="23">
        <v>5.1234588305292039</v>
      </c>
      <c r="AL317" s="23">
        <v>9.952846350894939</v>
      </c>
      <c r="AM317" s="23">
        <v>4.5000883945934653</v>
      </c>
      <c r="AN317" s="23">
        <v>6.3158227148563943</v>
      </c>
      <c r="AO317" s="23">
        <v>6.2003968253968251</v>
      </c>
      <c r="AP317" s="23">
        <v>10.425929900953665</v>
      </c>
      <c r="AQ317" s="23">
        <v>13.361156565732387</v>
      </c>
      <c r="AR317" s="23">
        <v>15.778452826849913</v>
      </c>
      <c r="AS317" s="23">
        <v>19.964700095483348</v>
      </c>
      <c r="AT317" s="23">
        <v>19.672131147540984</v>
      </c>
      <c r="AU317" s="23">
        <v>19.025070815541369</v>
      </c>
      <c r="AV317" s="23">
        <v>8.1183600912615663</v>
      </c>
      <c r="AW317" s="23">
        <v>9.5021170157763084</v>
      </c>
      <c r="AX317" s="23">
        <v>4.71423421424808</v>
      </c>
      <c r="AY317" s="23">
        <v>5.2027711602179689</v>
      </c>
      <c r="AZ317" s="23">
        <v>2.5757123878209476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0</v>
      </c>
      <c r="BJ317" s="20">
        <v>2</v>
      </c>
      <c r="BK317" s="20">
        <v>2</v>
      </c>
      <c r="BL317" s="20">
        <v>9</v>
      </c>
      <c r="BM317" s="20">
        <v>1</v>
      </c>
      <c r="BN317" s="20">
        <v>0</v>
      </c>
      <c r="BO317" s="20">
        <v>0</v>
      </c>
      <c r="BP317" s="20">
        <v>0</v>
      </c>
      <c r="BQ317" s="20">
        <v>1</v>
      </c>
      <c r="BR317" s="20">
        <v>2</v>
      </c>
      <c r="BS317" s="20">
        <v>2</v>
      </c>
      <c r="BT317" s="20">
        <v>0</v>
      </c>
      <c r="BU317" s="20">
        <v>0</v>
      </c>
      <c r="BV317" s="20">
        <v>3040</v>
      </c>
      <c r="BW317" s="20">
        <v>5168</v>
      </c>
      <c r="BX317" s="20">
        <v>5461</v>
      </c>
      <c r="BY317" s="20">
        <v>6599</v>
      </c>
      <c r="BZ317" s="20">
        <v>5985</v>
      </c>
      <c r="CA317" s="20">
        <v>11684</v>
      </c>
      <c r="CB317" s="20">
        <v>3197</v>
      </c>
      <c r="CC317" s="20">
        <v>5122</v>
      </c>
      <c r="CD317" s="20">
        <v>5178</v>
      </c>
      <c r="CE317" s="20">
        <v>6429</v>
      </c>
      <c r="CF317" s="20">
        <v>5658</v>
      </c>
      <c r="CG317" s="20">
        <v>10245</v>
      </c>
      <c r="CH317" s="21">
        <v>0</v>
      </c>
      <c r="CI317" s="21">
        <v>3</v>
      </c>
      <c r="CJ317" s="21">
        <v>4</v>
      </c>
      <c r="CK317" s="21">
        <v>11</v>
      </c>
      <c r="CL317" s="21">
        <v>1</v>
      </c>
      <c r="CM317" s="21">
        <v>0</v>
      </c>
      <c r="CN317" s="21">
        <v>0</v>
      </c>
      <c r="CO317" s="21">
        <v>14</v>
      </c>
      <c r="CP317" s="21">
        <v>5</v>
      </c>
      <c r="CQ317" s="21">
        <v>0</v>
      </c>
      <c r="CR317" s="21">
        <v>6237</v>
      </c>
      <c r="CS317" s="21">
        <v>10290</v>
      </c>
      <c r="CT317" s="21">
        <v>10639</v>
      </c>
      <c r="CU317" s="21">
        <v>13028</v>
      </c>
      <c r="CV317" s="21">
        <v>11643</v>
      </c>
      <c r="CW317" s="21">
        <v>21929</v>
      </c>
      <c r="CX317" s="21">
        <v>37937</v>
      </c>
      <c r="CY317" s="21">
        <v>35829</v>
      </c>
      <c r="CZ317" s="19">
        <v>286</v>
      </c>
      <c r="DA317" t="s">
        <v>8264</v>
      </c>
      <c r="DB317" t="s">
        <v>8481</v>
      </c>
      <c r="DD317">
        <v>3.9074492729353318</v>
      </c>
      <c r="DE317">
        <v>1.3179745367319504</v>
      </c>
      <c r="DF317">
        <v>-2.5894747362033814</v>
      </c>
    </row>
    <row r="318" spans="1:110" x14ac:dyDescent="0.25">
      <c r="A318" t="s">
        <v>1789</v>
      </c>
      <c r="B318" t="s">
        <v>3107</v>
      </c>
      <c r="C318" t="s">
        <v>846</v>
      </c>
      <c r="D318" t="s">
        <v>150</v>
      </c>
      <c r="E318" s="17">
        <v>95341</v>
      </c>
      <c r="F318" s="17">
        <v>95930</v>
      </c>
      <c r="G318" s="17">
        <v>96726</v>
      </c>
      <c r="H318" s="17">
        <v>97548</v>
      </c>
      <c r="I318" s="17">
        <v>98533</v>
      </c>
      <c r="J318" s="17">
        <v>99224</v>
      </c>
      <c r="K318" s="17">
        <v>100456</v>
      </c>
      <c r="L318" s="17">
        <v>101689</v>
      </c>
      <c r="M318" s="17">
        <v>102698</v>
      </c>
      <c r="N318" s="17">
        <v>103885</v>
      </c>
      <c r="O318" s="17">
        <v>104957</v>
      </c>
      <c r="P318" s="17">
        <v>105905</v>
      </c>
      <c r="Q318" s="17">
        <v>106734</v>
      </c>
      <c r="R318" s="17">
        <v>108017</v>
      </c>
      <c r="S318" s="17">
        <v>109557</v>
      </c>
      <c r="T318" s="17">
        <v>110222</v>
      </c>
      <c r="U318" s="18">
        <v>60</v>
      </c>
      <c r="V318" s="18">
        <v>43</v>
      </c>
      <c r="W318" s="18">
        <v>56</v>
      </c>
      <c r="X318" s="18">
        <v>60</v>
      </c>
      <c r="Y318" s="18">
        <v>63</v>
      </c>
      <c r="Z318" s="18">
        <v>120</v>
      </c>
      <c r="AA318" s="18">
        <v>118</v>
      </c>
      <c r="AB318" s="18">
        <v>179</v>
      </c>
      <c r="AC318" s="18">
        <v>223</v>
      </c>
      <c r="AD318" s="18">
        <v>241</v>
      </c>
      <c r="AE318" s="18">
        <v>186</v>
      </c>
      <c r="AF318" s="18">
        <v>134</v>
      </c>
      <c r="AG318" s="18">
        <v>104</v>
      </c>
      <c r="AH318" s="18">
        <v>100</v>
      </c>
      <c r="AI318" s="18">
        <v>77</v>
      </c>
      <c r="AJ318" s="18">
        <v>55</v>
      </c>
      <c r="AK318" s="23">
        <v>6.2932001971869393</v>
      </c>
      <c r="AL318" s="23">
        <v>4.4824351089335979</v>
      </c>
      <c r="AM318" s="23">
        <v>5.7895498624981903</v>
      </c>
      <c r="AN318" s="23">
        <v>6.1508180588018213</v>
      </c>
      <c r="AO318" s="23">
        <v>6.3937970020196273</v>
      </c>
      <c r="AP318" s="23">
        <v>12.093848262517133</v>
      </c>
      <c r="AQ318" s="23">
        <v>11.746436250696823</v>
      </c>
      <c r="AR318" s="23">
        <v>17.602690556500704</v>
      </c>
      <c r="AS318" s="23">
        <v>21.714152174336405</v>
      </c>
      <c r="AT318" s="23">
        <v>23.198729364200801</v>
      </c>
      <c r="AU318" s="23">
        <v>17.721543108129996</v>
      </c>
      <c r="AV318" s="23">
        <v>12.652849251687833</v>
      </c>
      <c r="AW318" s="23">
        <v>9.7438491951955335</v>
      </c>
      <c r="AX318" s="23">
        <v>9.2578020126461578</v>
      </c>
      <c r="AY318" s="23">
        <v>7.0283049006453258</v>
      </c>
      <c r="AZ318" s="23">
        <v>4.9899294151802724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1</v>
      </c>
      <c r="BJ318" s="20">
        <v>3</v>
      </c>
      <c r="BK318" s="20">
        <v>9</v>
      </c>
      <c r="BL318" s="20">
        <v>8</v>
      </c>
      <c r="BM318" s="20">
        <v>7</v>
      </c>
      <c r="BN318" s="20">
        <v>7</v>
      </c>
      <c r="BO318" s="20">
        <v>0</v>
      </c>
      <c r="BP318" s="20">
        <v>0</v>
      </c>
      <c r="BQ318" s="20">
        <v>4</v>
      </c>
      <c r="BR318" s="20">
        <v>9</v>
      </c>
      <c r="BS318" s="20">
        <v>2</v>
      </c>
      <c r="BT318" s="20">
        <v>3</v>
      </c>
      <c r="BU318" s="20">
        <v>2</v>
      </c>
      <c r="BV318" s="20">
        <v>4423</v>
      </c>
      <c r="BW318" s="20">
        <v>7575</v>
      </c>
      <c r="BX318" s="20">
        <v>8825</v>
      </c>
      <c r="BY318" s="20">
        <v>10891</v>
      </c>
      <c r="BZ318" s="20">
        <v>9659</v>
      </c>
      <c r="CA318" s="20">
        <v>16170</v>
      </c>
      <c r="CB318" s="20">
        <v>4741</v>
      </c>
      <c r="CC318" s="20">
        <v>6778</v>
      </c>
      <c r="CD318" s="20">
        <v>8068</v>
      </c>
      <c r="CE318" s="20">
        <v>10425</v>
      </c>
      <c r="CF318" s="20">
        <v>8820</v>
      </c>
      <c r="CG318" s="20">
        <v>13847</v>
      </c>
      <c r="CH318" s="21">
        <v>1</v>
      </c>
      <c r="CI318" s="21">
        <v>7</v>
      </c>
      <c r="CJ318" s="21">
        <v>18</v>
      </c>
      <c r="CK318" s="21">
        <v>10</v>
      </c>
      <c r="CL318" s="21">
        <v>10</v>
      </c>
      <c r="CM318" s="21">
        <v>9</v>
      </c>
      <c r="CN318" s="21">
        <v>0</v>
      </c>
      <c r="CO318" s="21">
        <v>35</v>
      </c>
      <c r="CP318" s="21">
        <v>20</v>
      </c>
      <c r="CQ318" s="21">
        <v>0</v>
      </c>
      <c r="CR318" s="21">
        <v>9164</v>
      </c>
      <c r="CS318" s="21">
        <v>14353</v>
      </c>
      <c r="CT318" s="21">
        <v>16893</v>
      </c>
      <c r="CU318" s="21">
        <v>21316</v>
      </c>
      <c r="CV318" s="21">
        <v>18479</v>
      </c>
      <c r="CW318" s="21">
        <v>30017</v>
      </c>
      <c r="CX318" s="21">
        <v>57543</v>
      </c>
      <c r="CY318" s="21">
        <v>52679</v>
      </c>
      <c r="CZ318" s="19">
        <v>36</v>
      </c>
      <c r="DA318" t="s">
        <v>1360</v>
      </c>
      <c r="DB318" t="s">
        <v>8480</v>
      </c>
      <c r="DD318">
        <v>6.644013743617001</v>
      </c>
      <c r="DE318">
        <v>3.4756616790921573</v>
      </c>
      <c r="DF318">
        <v>-3.1683520645248437</v>
      </c>
    </row>
    <row r="319" spans="1:110" x14ac:dyDescent="0.25">
      <c r="A319" t="s">
        <v>1384</v>
      </c>
      <c r="B319" t="s">
        <v>2996</v>
      </c>
      <c r="C319" t="s">
        <v>425</v>
      </c>
      <c r="D319" t="s">
        <v>199</v>
      </c>
      <c r="E319" s="17">
        <v>82091</v>
      </c>
      <c r="F319" s="17">
        <v>82368</v>
      </c>
      <c r="G319" s="17">
        <v>82455</v>
      </c>
      <c r="H319" s="17">
        <v>83066</v>
      </c>
      <c r="I319" s="17">
        <v>83770</v>
      </c>
      <c r="J319" s="17">
        <v>84393</v>
      </c>
      <c r="K319" s="17">
        <v>84840</v>
      </c>
      <c r="L319" s="17">
        <v>85310</v>
      </c>
      <c r="M319" s="17">
        <v>85409</v>
      </c>
      <c r="N319" s="17">
        <v>85510</v>
      </c>
      <c r="O319" s="17">
        <v>85554</v>
      </c>
      <c r="P319" s="17">
        <v>85376</v>
      </c>
      <c r="Q319" s="17">
        <v>85284</v>
      </c>
      <c r="R319" s="17">
        <v>85400</v>
      </c>
      <c r="S319" s="17">
        <v>85498</v>
      </c>
      <c r="T319" s="17">
        <v>85777</v>
      </c>
      <c r="U319" s="18">
        <v>24</v>
      </c>
      <c r="V319" s="18">
        <v>32</v>
      </c>
      <c r="W319" s="18">
        <v>33</v>
      </c>
      <c r="X319" s="18">
        <v>35</v>
      </c>
      <c r="Y319" s="18">
        <v>62</v>
      </c>
      <c r="Z319" s="18">
        <v>59</v>
      </c>
      <c r="AA319" s="18">
        <v>93</v>
      </c>
      <c r="AB319" s="18">
        <v>79</v>
      </c>
      <c r="AC319" s="18">
        <v>84</v>
      </c>
      <c r="AD319" s="18">
        <v>108</v>
      </c>
      <c r="AE319" s="18">
        <v>82</v>
      </c>
      <c r="AF319" s="18">
        <v>54</v>
      </c>
      <c r="AG319" s="18">
        <v>47</v>
      </c>
      <c r="AH319" s="18">
        <v>39</v>
      </c>
      <c r="AI319" s="18">
        <v>28</v>
      </c>
      <c r="AJ319" s="18">
        <v>22</v>
      </c>
      <c r="AK319" s="23">
        <v>2.9235848022316699</v>
      </c>
      <c r="AL319" s="23">
        <v>3.885003885003885</v>
      </c>
      <c r="AM319" s="23">
        <v>4.0021830089139536</v>
      </c>
      <c r="AN319" s="23">
        <v>4.2135169624154285</v>
      </c>
      <c r="AO319" s="23">
        <v>7.4012176196729138</v>
      </c>
      <c r="AP319" s="23">
        <v>6.9911011576789548</v>
      </c>
      <c r="AQ319" s="23">
        <v>10.961810466760962</v>
      </c>
      <c r="AR319" s="23">
        <v>9.2603446254835315</v>
      </c>
      <c r="AS319" s="23">
        <v>9.8350290952944075</v>
      </c>
      <c r="AT319" s="23">
        <v>12.630101742486259</v>
      </c>
      <c r="AU319" s="23">
        <v>9.5845898496855799</v>
      </c>
      <c r="AV319" s="23">
        <v>6.3249625187406293</v>
      </c>
      <c r="AW319" s="23">
        <v>5.5109985460344255</v>
      </c>
      <c r="AX319" s="23">
        <v>4.5667447306791571</v>
      </c>
      <c r="AY319" s="23">
        <v>3.2749304077288359</v>
      </c>
      <c r="AZ319" s="23">
        <v>2.5647900952469778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20">
        <v>2</v>
      </c>
      <c r="BK319" s="20">
        <v>1</v>
      </c>
      <c r="BL319" s="20">
        <v>2</v>
      </c>
      <c r="BM319" s="20">
        <v>1</v>
      </c>
      <c r="BN319" s="20">
        <v>3</v>
      </c>
      <c r="BO319" s="20">
        <v>1</v>
      </c>
      <c r="BP319" s="20">
        <v>0</v>
      </c>
      <c r="BQ319" s="20">
        <v>5</v>
      </c>
      <c r="BR319" s="20">
        <v>3</v>
      </c>
      <c r="BS319" s="20">
        <v>4</v>
      </c>
      <c r="BT319" s="20">
        <v>0</v>
      </c>
      <c r="BU319" s="20">
        <v>0</v>
      </c>
      <c r="BV319" s="20">
        <v>2980</v>
      </c>
      <c r="BW319" s="20">
        <v>4495</v>
      </c>
      <c r="BX319" s="20">
        <v>5750</v>
      </c>
      <c r="BY319" s="20">
        <v>8237</v>
      </c>
      <c r="BZ319" s="20">
        <v>7691</v>
      </c>
      <c r="CA319" s="20">
        <v>15216</v>
      </c>
      <c r="CB319" s="20">
        <v>3607</v>
      </c>
      <c r="CC319" s="20">
        <v>4472</v>
      </c>
      <c r="CD319" s="20">
        <v>5246</v>
      </c>
      <c r="CE319" s="20">
        <v>7665</v>
      </c>
      <c r="CF319" s="20">
        <v>7309</v>
      </c>
      <c r="CG319" s="20">
        <v>13109</v>
      </c>
      <c r="CH319" s="21">
        <v>0</v>
      </c>
      <c r="CI319" s="21">
        <v>7</v>
      </c>
      <c r="CJ319" s="21">
        <v>4</v>
      </c>
      <c r="CK319" s="21">
        <v>6</v>
      </c>
      <c r="CL319" s="21">
        <v>1</v>
      </c>
      <c r="CM319" s="21">
        <v>3</v>
      </c>
      <c r="CN319" s="21">
        <v>1</v>
      </c>
      <c r="CO319" s="21">
        <v>9</v>
      </c>
      <c r="CP319" s="21">
        <v>13</v>
      </c>
      <c r="CQ319" s="21">
        <v>0</v>
      </c>
      <c r="CR319" s="21">
        <v>6587</v>
      </c>
      <c r="CS319" s="21">
        <v>8967</v>
      </c>
      <c r="CT319" s="21">
        <v>10996</v>
      </c>
      <c r="CU319" s="21">
        <v>15902</v>
      </c>
      <c r="CV319" s="21">
        <v>15000</v>
      </c>
      <c r="CW319" s="21">
        <v>28325</v>
      </c>
      <c r="CX319" s="21">
        <v>44369</v>
      </c>
      <c r="CY319" s="21">
        <v>41408</v>
      </c>
      <c r="CZ319" s="19">
        <v>288</v>
      </c>
      <c r="DA319" t="s">
        <v>8266</v>
      </c>
      <c r="DB319" t="s">
        <v>8481</v>
      </c>
      <c r="DD319">
        <v>2.1734930448222567</v>
      </c>
      <c r="DE319">
        <v>2.929973630237328</v>
      </c>
      <c r="DF319">
        <v>0.75648058541507135</v>
      </c>
    </row>
    <row r="320" spans="1:110" x14ac:dyDescent="0.25">
      <c r="A320" t="s">
        <v>1271</v>
      </c>
      <c r="B320" t="s">
        <v>3116</v>
      </c>
      <c r="C320" t="s">
        <v>481</v>
      </c>
      <c r="D320" t="s">
        <v>51</v>
      </c>
      <c r="E320" s="17">
        <v>86941</v>
      </c>
      <c r="F320" s="17">
        <v>87396</v>
      </c>
      <c r="G320" s="17">
        <v>88776</v>
      </c>
      <c r="H320" s="17">
        <v>89852</v>
      </c>
      <c r="I320" s="17">
        <v>90652</v>
      </c>
      <c r="J320" s="17">
        <v>91504</v>
      </c>
      <c r="K320" s="17">
        <v>92173</v>
      </c>
      <c r="L320" s="17">
        <v>93153</v>
      </c>
      <c r="M320" s="17">
        <v>94428</v>
      </c>
      <c r="N320" s="17">
        <v>95876</v>
      </c>
      <c r="O320" s="17">
        <v>97514</v>
      </c>
      <c r="P320" s="17">
        <v>98930</v>
      </c>
      <c r="Q320" s="17">
        <v>100178</v>
      </c>
      <c r="R320" s="17">
        <v>101393</v>
      </c>
      <c r="S320" s="17">
        <v>102748</v>
      </c>
      <c r="T320" s="17">
        <v>104364</v>
      </c>
      <c r="U320" s="18">
        <v>43</v>
      </c>
      <c r="V320" s="18">
        <v>60</v>
      </c>
      <c r="W320" s="18">
        <v>62</v>
      </c>
      <c r="X320" s="18">
        <v>56</v>
      </c>
      <c r="Y320" s="18">
        <v>68</v>
      </c>
      <c r="Z320" s="18">
        <v>103</v>
      </c>
      <c r="AA320" s="18">
        <v>142</v>
      </c>
      <c r="AB320" s="18">
        <v>133</v>
      </c>
      <c r="AC320" s="18">
        <v>160</v>
      </c>
      <c r="AD320" s="18">
        <v>152</v>
      </c>
      <c r="AE320" s="18">
        <v>116</v>
      </c>
      <c r="AF320" s="18">
        <v>87</v>
      </c>
      <c r="AG320" s="18">
        <v>69</v>
      </c>
      <c r="AH320" s="18">
        <v>53</v>
      </c>
      <c r="AI320" s="18">
        <v>50</v>
      </c>
      <c r="AJ320" s="18">
        <v>30</v>
      </c>
      <c r="AK320" s="23">
        <v>4.9458828400869557</v>
      </c>
      <c r="AL320" s="23">
        <v>6.8653027598517102</v>
      </c>
      <c r="AM320" s="23">
        <v>6.9838695142831391</v>
      </c>
      <c r="AN320" s="23">
        <v>6.2324711748208159</v>
      </c>
      <c r="AO320" s="23">
        <v>7.5012134315845218</v>
      </c>
      <c r="AP320" s="23">
        <v>11.256338520720405</v>
      </c>
      <c r="AQ320" s="23">
        <v>15.40581298210973</v>
      </c>
      <c r="AR320" s="23">
        <v>14.277586336457226</v>
      </c>
      <c r="AS320" s="23">
        <v>16.944126742068029</v>
      </c>
      <c r="AT320" s="23">
        <v>15.853811172764821</v>
      </c>
      <c r="AU320" s="23">
        <v>11.895727792932297</v>
      </c>
      <c r="AV320" s="23">
        <v>8.7940968361467711</v>
      </c>
      <c r="AW320" s="23">
        <v>6.8877398231148561</v>
      </c>
      <c r="AX320" s="23">
        <v>5.2271853086504985</v>
      </c>
      <c r="AY320" s="23">
        <v>4.8662747693385757</v>
      </c>
      <c r="AZ320" s="23">
        <v>2.8745544440611703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20">
        <v>1</v>
      </c>
      <c r="BK320" s="20">
        <v>3</v>
      </c>
      <c r="BL320" s="20">
        <v>7</v>
      </c>
      <c r="BM320" s="20">
        <v>4</v>
      </c>
      <c r="BN320" s="20">
        <v>1</v>
      </c>
      <c r="BO320" s="20">
        <v>0</v>
      </c>
      <c r="BP320" s="20">
        <v>0</v>
      </c>
      <c r="BQ320" s="20">
        <v>1</v>
      </c>
      <c r="BR320" s="20">
        <v>8</v>
      </c>
      <c r="BS320" s="20">
        <v>4</v>
      </c>
      <c r="BT320" s="20">
        <v>1</v>
      </c>
      <c r="BU320" s="20">
        <v>0</v>
      </c>
      <c r="BV320" s="20">
        <v>4012</v>
      </c>
      <c r="BW320" s="20">
        <v>6925</v>
      </c>
      <c r="BX320" s="20">
        <v>8222</v>
      </c>
      <c r="BY320" s="20">
        <v>9919</v>
      </c>
      <c r="BZ320" s="20">
        <v>8587</v>
      </c>
      <c r="CA320" s="20">
        <v>16493</v>
      </c>
      <c r="CB320" s="20">
        <v>4169</v>
      </c>
      <c r="CC320" s="20">
        <v>6301</v>
      </c>
      <c r="CD320" s="20">
        <v>7603</v>
      </c>
      <c r="CE320" s="20">
        <v>9393</v>
      </c>
      <c r="CF320" s="20">
        <v>8213</v>
      </c>
      <c r="CG320" s="20">
        <v>14527</v>
      </c>
      <c r="CH320" s="21">
        <v>0</v>
      </c>
      <c r="CI320" s="21">
        <v>2</v>
      </c>
      <c r="CJ320" s="21">
        <v>11</v>
      </c>
      <c r="CK320" s="21">
        <v>11</v>
      </c>
      <c r="CL320" s="21">
        <v>5</v>
      </c>
      <c r="CM320" s="21">
        <v>1</v>
      </c>
      <c r="CN320" s="21">
        <v>0</v>
      </c>
      <c r="CO320" s="21">
        <v>16</v>
      </c>
      <c r="CP320" s="21">
        <v>14</v>
      </c>
      <c r="CQ320" s="21">
        <v>0</v>
      </c>
      <c r="CR320" s="21">
        <v>8181</v>
      </c>
      <c r="CS320" s="21">
        <v>13226</v>
      </c>
      <c r="CT320" s="21">
        <v>15825</v>
      </c>
      <c r="CU320" s="21">
        <v>19312</v>
      </c>
      <c r="CV320" s="21">
        <v>16800</v>
      </c>
      <c r="CW320" s="21">
        <v>31020</v>
      </c>
      <c r="CX320" s="21">
        <v>54158</v>
      </c>
      <c r="CY320" s="21">
        <v>50206</v>
      </c>
      <c r="CZ320" s="19">
        <v>241</v>
      </c>
      <c r="DA320" t="s">
        <v>8219</v>
      </c>
      <c r="DB320" t="s">
        <v>9</v>
      </c>
      <c r="DD320">
        <v>3.1868700952077442</v>
      </c>
      <c r="DE320">
        <v>2.5850289892536651</v>
      </c>
      <c r="DF320">
        <v>-0.60184110595407914</v>
      </c>
    </row>
    <row r="321" spans="1:110" x14ac:dyDescent="0.25">
      <c r="A321" t="s">
        <v>1666</v>
      </c>
      <c r="B321" t="s">
        <v>3123</v>
      </c>
      <c r="C321" t="s">
        <v>696</v>
      </c>
      <c r="D321" t="s">
        <v>150</v>
      </c>
      <c r="E321" s="17">
        <v>59766</v>
      </c>
      <c r="F321" s="17">
        <v>60579</v>
      </c>
      <c r="G321" s="17">
        <v>62040</v>
      </c>
      <c r="H321" s="17">
        <v>62681</v>
      </c>
      <c r="I321" s="17">
        <v>63437</v>
      </c>
      <c r="J321" s="17">
        <v>64878</v>
      </c>
      <c r="K321" s="17">
        <v>65534</v>
      </c>
      <c r="L321" s="17">
        <v>66030</v>
      </c>
      <c r="M321" s="17">
        <v>66203</v>
      </c>
      <c r="N321" s="17">
        <v>66364</v>
      </c>
      <c r="O321" s="17">
        <v>66660</v>
      </c>
      <c r="P321" s="17">
        <v>66711</v>
      </c>
      <c r="Q321" s="17">
        <v>67411</v>
      </c>
      <c r="R321" s="17">
        <v>68200</v>
      </c>
      <c r="S321" s="17">
        <v>69143</v>
      </c>
      <c r="T321" s="17">
        <v>69866</v>
      </c>
      <c r="U321" s="18">
        <v>14</v>
      </c>
      <c r="V321" s="18">
        <v>33</v>
      </c>
      <c r="W321" s="18">
        <v>40</v>
      </c>
      <c r="X321" s="18">
        <v>43</v>
      </c>
      <c r="Y321" s="18">
        <v>49</v>
      </c>
      <c r="Z321" s="18">
        <v>61</v>
      </c>
      <c r="AA321" s="18">
        <v>76</v>
      </c>
      <c r="AB321" s="18">
        <v>88</v>
      </c>
      <c r="AC321" s="18">
        <v>92</v>
      </c>
      <c r="AD321" s="18">
        <v>126</v>
      </c>
      <c r="AE321" s="18">
        <v>80</v>
      </c>
      <c r="AF321" s="18">
        <v>69</v>
      </c>
      <c r="AG321" s="18">
        <v>40</v>
      </c>
      <c r="AH321" s="18">
        <v>33</v>
      </c>
      <c r="AI321" s="18">
        <v>27</v>
      </c>
      <c r="AJ321" s="18">
        <v>29</v>
      </c>
      <c r="AK321" s="23">
        <v>2.3424689622862496</v>
      </c>
      <c r="AL321" s="23">
        <v>5.4474322785123555</v>
      </c>
      <c r="AM321" s="23">
        <v>6.447453255963894</v>
      </c>
      <c r="AN321" s="23">
        <v>6.860133054673665</v>
      </c>
      <c r="AO321" s="23">
        <v>7.7241988114192042</v>
      </c>
      <c r="AP321" s="23">
        <v>9.4022627084682018</v>
      </c>
      <c r="AQ321" s="23">
        <v>11.597033600878934</v>
      </c>
      <c r="AR321" s="23">
        <v>13.327275480842042</v>
      </c>
      <c r="AS321" s="23">
        <v>13.896651209159707</v>
      </c>
      <c r="AT321" s="23">
        <v>18.986197335905008</v>
      </c>
      <c r="AU321" s="23">
        <v>12.001200120012003</v>
      </c>
      <c r="AV321" s="23">
        <v>10.343121823987047</v>
      </c>
      <c r="AW321" s="23">
        <v>5.9337496847695483</v>
      </c>
      <c r="AX321" s="23">
        <v>4.838709677419355</v>
      </c>
      <c r="AY321" s="23">
        <v>3.9049506096061783</v>
      </c>
      <c r="AZ321" s="23">
        <v>4.150802965677153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0</v>
      </c>
      <c r="BI321" s="20">
        <v>0</v>
      </c>
      <c r="BJ321" s="20">
        <v>2</v>
      </c>
      <c r="BK321" s="20">
        <v>5</v>
      </c>
      <c r="BL321" s="20">
        <v>3</v>
      </c>
      <c r="BM321" s="20">
        <v>5</v>
      </c>
      <c r="BN321" s="20">
        <v>4</v>
      </c>
      <c r="BO321" s="20">
        <v>0</v>
      </c>
      <c r="BP321" s="20">
        <v>0</v>
      </c>
      <c r="BQ321" s="20">
        <v>1</v>
      </c>
      <c r="BR321" s="20">
        <v>2</v>
      </c>
      <c r="BS321" s="20">
        <v>2</v>
      </c>
      <c r="BT321" s="20">
        <v>2</v>
      </c>
      <c r="BU321" s="20">
        <v>3</v>
      </c>
      <c r="BV321" s="20">
        <v>2597</v>
      </c>
      <c r="BW321" s="20">
        <v>4323</v>
      </c>
      <c r="BX321" s="20">
        <v>6304</v>
      </c>
      <c r="BY321" s="20">
        <v>7611</v>
      </c>
      <c r="BZ321" s="20">
        <v>5751</v>
      </c>
      <c r="CA321" s="20">
        <v>9315</v>
      </c>
      <c r="CB321" s="20">
        <v>3042</v>
      </c>
      <c r="CC321" s="20">
        <v>4123</v>
      </c>
      <c r="CD321" s="20">
        <v>5406</v>
      </c>
      <c r="CE321" s="20">
        <v>7183</v>
      </c>
      <c r="CF321" s="20">
        <v>5829</v>
      </c>
      <c r="CG321" s="20">
        <v>8382</v>
      </c>
      <c r="CH321" s="21">
        <v>0</v>
      </c>
      <c r="CI321" s="21">
        <v>3</v>
      </c>
      <c r="CJ321" s="21">
        <v>7</v>
      </c>
      <c r="CK321" s="21">
        <v>5</v>
      </c>
      <c r="CL321" s="21">
        <v>7</v>
      </c>
      <c r="CM321" s="21">
        <v>7</v>
      </c>
      <c r="CN321" s="21">
        <v>0</v>
      </c>
      <c r="CO321" s="21">
        <v>19</v>
      </c>
      <c r="CP321" s="21">
        <v>10</v>
      </c>
      <c r="CQ321" s="21">
        <v>0</v>
      </c>
      <c r="CR321" s="21">
        <v>5639</v>
      </c>
      <c r="CS321" s="21">
        <v>8446</v>
      </c>
      <c r="CT321" s="21">
        <v>11710</v>
      </c>
      <c r="CU321" s="21">
        <v>14794</v>
      </c>
      <c r="CV321" s="21">
        <v>11580</v>
      </c>
      <c r="CW321" s="21">
        <v>17697</v>
      </c>
      <c r="CX321" s="21">
        <v>35901</v>
      </c>
      <c r="CY321" s="21">
        <v>33965</v>
      </c>
      <c r="CZ321" s="19">
        <v>92</v>
      </c>
      <c r="DA321" t="s">
        <v>8070</v>
      </c>
      <c r="DB321" t="s">
        <v>9</v>
      </c>
      <c r="DD321">
        <v>5.5939938171647281</v>
      </c>
      <c r="DE321">
        <v>2.7854377315395116</v>
      </c>
      <c r="DF321">
        <v>-2.8085560856252165</v>
      </c>
    </row>
    <row r="322" spans="1:110" x14ac:dyDescent="0.25">
      <c r="A322" t="s">
        <v>1181</v>
      </c>
      <c r="B322" t="s">
        <v>3144</v>
      </c>
      <c r="C322" t="s">
        <v>1083</v>
      </c>
      <c r="D322" t="s">
        <v>278</v>
      </c>
      <c r="E322" s="17">
        <v>98775</v>
      </c>
      <c r="F322" s="17">
        <v>99232</v>
      </c>
      <c r="G322" s="17">
        <v>99765</v>
      </c>
      <c r="H322" s="17">
        <v>99840</v>
      </c>
      <c r="I322" s="17">
        <v>100126</v>
      </c>
      <c r="J322" s="17">
        <v>100764</v>
      </c>
      <c r="K322" s="17">
        <v>101274</v>
      </c>
      <c r="L322" s="17">
        <v>102138</v>
      </c>
      <c r="M322" s="17">
        <v>103191</v>
      </c>
      <c r="N322" s="17">
        <v>104148</v>
      </c>
      <c r="O322" s="17">
        <v>104749</v>
      </c>
      <c r="P322" s="17">
        <v>105580</v>
      </c>
      <c r="Q322" s="17">
        <v>106031</v>
      </c>
      <c r="R322" s="17">
        <v>106478</v>
      </c>
      <c r="S322" s="17">
        <v>107489</v>
      </c>
      <c r="T322" s="17">
        <v>107890</v>
      </c>
      <c r="U322" s="18">
        <v>33</v>
      </c>
      <c r="V322" s="18">
        <v>40</v>
      </c>
      <c r="W322" s="18">
        <v>51</v>
      </c>
      <c r="X322" s="18">
        <v>44</v>
      </c>
      <c r="Y322" s="18">
        <v>72</v>
      </c>
      <c r="Z322" s="18">
        <v>95</v>
      </c>
      <c r="AA322" s="18">
        <v>88</v>
      </c>
      <c r="AB322" s="18">
        <v>107</v>
      </c>
      <c r="AC322" s="18">
        <v>126</v>
      </c>
      <c r="AD322" s="18">
        <v>124</v>
      </c>
      <c r="AE322" s="18">
        <v>86</v>
      </c>
      <c r="AF322" s="18">
        <v>74</v>
      </c>
      <c r="AG322" s="18">
        <v>69</v>
      </c>
      <c r="AH322" s="18">
        <v>27</v>
      </c>
      <c r="AI322" s="18">
        <v>44</v>
      </c>
      <c r="AJ322" s="18">
        <v>36</v>
      </c>
      <c r="AK322" s="23">
        <v>3.3409263477600608</v>
      </c>
      <c r="AL322" s="23">
        <v>4.0309577555627216</v>
      </c>
      <c r="AM322" s="23">
        <v>5.1120132310930684</v>
      </c>
      <c r="AN322" s="23">
        <v>4.4070512820512819</v>
      </c>
      <c r="AO322" s="23">
        <v>7.190939416335417</v>
      </c>
      <c r="AP322" s="23">
        <v>9.427970306855622</v>
      </c>
      <c r="AQ322" s="23">
        <v>8.6892983391591123</v>
      </c>
      <c r="AR322" s="23">
        <v>10.476022636041433</v>
      </c>
      <c r="AS322" s="23">
        <v>12.21036718318458</v>
      </c>
      <c r="AT322" s="23">
        <v>11.906133579137382</v>
      </c>
      <c r="AU322" s="23">
        <v>8.210102244412834</v>
      </c>
      <c r="AV322" s="23">
        <v>7.0089032013638946</v>
      </c>
      <c r="AW322" s="23">
        <v>6.5075308164593375</v>
      </c>
      <c r="AX322" s="23">
        <v>2.5357350814252708</v>
      </c>
      <c r="AY322" s="23">
        <v>4.0934421196587563</v>
      </c>
      <c r="AZ322" s="23">
        <v>3.3367318565205304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 s="20">
        <v>4</v>
      </c>
      <c r="BK322" s="20">
        <v>8</v>
      </c>
      <c r="BL322" s="20">
        <v>8</v>
      </c>
      <c r="BM322" s="20">
        <v>3</v>
      </c>
      <c r="BN322" s="20">
        <v>1</v>
      </c>
      <c r="BO322" s="20">
        <v>0</v>
      </c>
      <c r="BP322" s="20">
        <v>0</v>
      </c>
      <c r="BQ322" s="20">
        <v>2</v>
      </c>
      <c r="BR322" s="20">
        <v>4</v>
      </c>
      <c r="BS322" s="20">
        <v>2</v>
      </c>
      <c r="BT322" s="20">
        <v>2</v>
      </c>
      <c r="BU322" s="20">
        <v>2</v>
      </c>
      <c r="BV322" s="20">
        <v>4127</v>
      </c>
      <c r="BW322" s="20">
        <v>7214</v>
      </c>
      <c r="BX322" s="20">
        <v>9247</v>
      </c>
      <c r="BY322" s="20">
        <v>10956</v>
      </c>
      <c r="BZ322" s="20">
        <v>8521</v>
      </c>
      <c r="CA322" s="20">
        <v>15184</v>
      </c>
      <c r="CB322" s="20">
        <v>4932</v>
      </c>
      <c r="CC322" s="20">
        <v>7609</v>
      </c>
      <c r="CD322" s="20">
        <v>8780</v>
      </c>
      <c r="CE322" s="20">
        <v>10458</v>
      </c>
      <c r="CF322" s="20">
        <v>8175</v>
      </c>
      <c r="CG322" s="20">
        <v>12687</v>
      </c>
      <c r="CH322" s="21">
        <v>0</v>
      </c>
      <c r="CI322" s="21">
        <v>6</v>
      </c>
      <c r="CJ322" s="21">
        <v>12</v>
      </c>
      <c r="CK322" s="21">
        <v>10</v>
      </c>
      <c r="CL322" s="21">
        <v>5</v>
      </c>
      <c r="CM322" s="21">
        <v>3</v>
      </c>
      <c r="CN322" s="21">
        <v>0</v>
      </c>
      <c r="CO322" s="21">
        <v>24</v>
      </c>
      <c r="CP322" s="21">
        <v>12</v>
      </c>
      <c r="CQ322" s="21">
        <v>0</v>
      </c>
      <c r="CR322" s="21">
        <v>9059</v>
      </c>
      <c r="CS322" s="21">
        <v>14823</v>
      </c>
      <c r="CT322" s="21">
        <v>18027</v>
      </c>
      <c r="CU322" s="21">
        <v>21414</v>
      </c>
      <c r="CV322" s="21">
        <v>16696</v>
      </c>
      <c r="CW322" s="21">
        <v>27871</v>
      </c>
      <c r="CX322" s="21">
        <v>55249</v>
      </c>
      <c r="CY322" s="21">
        <v>52641</v>
      </c>
      <c r="CZ322" s="19">
        <v>180</v>
      </c>
      <c r="DA322" t="s">
        <v>8158</v>
      </c>
      <c r="DB322" t="s">
        <v>9</v>
      </c>
      <c r="DD322">
        <v>4.5591839060808113</v>
      </c>
      <c r="DE322">
        <v>2.1719850133034084</v>
      </c>
      <c r="DF322">
        <v>-2.3871988927774028</v>
      </c>
    </row>
    <row r="323" spans="1:110" x14ac:dyDescent="0.25">
      <c r="A323" t="s">
        <v>214</v>
      </c>
      <c r="B323" t="s">
        <v>3090</v>
      </c>
      <c r="C323" t="s">
        <v>197</v>
      </c>
      <c r="D323" t="s">
        <v>199</v>
      </c>
      <c r="E323" s="17">
        <v>79871</v>
      </c>
      <c r="F323" s="17">
        <v>80237</v>
      </c>
      <c r="G323" s="17">
        <v>80769</v>
      </c>
      <c r="H323" s="17">
        <v>81515</v>
      </c>
      <c r="I323" s="17">
        <v>82034</v>
      </c>
      <c r="J323" s="17">
        <v>82555</v>
      </c>
      <c r="K323" s="17">
        <v>83557</v>
      </c>
      <c r="L323" s="17">
        <v>84217</v>
      </c>
      <c r="M323" s="17">
        <v>85015</v>
      </c>
      <c r="N323" s="17">
        <v>85759</v>
      </c>
      <c r="O323" s="17">
        <v>86166</v>
      </c>
      <c r="P323" s="17">
        <v>86537</v>
      </c>
      <c r="Q323" s="17">
        <v>86512</v>
      </c>
      <c r="R323" s="17">
        <v>86453</v>
      </c>
      <c r="S323" s="17">
        <v>86738</v>
      </c>
      <c r="T323" s="17">
        <v>87215</v>
      </c>
      <c r="U323" s="18">
        <v>26</v>
      </c>
      <c r="V323" s="18">
        <v>30</v>
      </c>
      <c r="W323" s="18">
        <v>34</v>
      </c>
      <c r="X323" s="18">
        <v>44</v>
      </c>
      <c r="Y323" s="18">
        <v>59</v>
      </c>
      <c r="Z323" s="18">
        <v>50</v>
      </c>
      <c r="AA323" s="18">
        <v>102</v>
      </c>
      <c r="AB323" s="18">
        <v>113</v>
      </c>
      <c r="AC323" s="18">
        <v>150</v>
      </c>
      <c r="AD323" s="18">
        <v>171</v>
      </c>
      <c r="AE323" s="18">
        <v>130</v>
      </c>
      <c r="AF323" s="18">
        <v>91</v>
      </c>
      <c r="AG323" s="18">
        <v>81</v>
      </c>
      <c r="AH323" s="18">
        <v>44</v>
      </c>
      <c r="AI323" s="18">
        <v>38</v>
      </c>
      <c r="AJ323" s="18">
        <v>25</v>
      </c>
      <c r="AK323" s="23">
        <v>3.2552490891562647</v>
      </c>
      <c r="AL323" s="23">
        <v>3.7389234393110411</v>
      </c>
      <c r="AM323" s="23">
        <v>4.2095358367690574</v>
      </c>
      <c r="AN323" s="23">
        <v>5.3977795497761152</v>
      </c>
      <c r="AO323" s="23">
        <v>7.1921398444547382</v>
      </c>
      <c r="AP323" s="23">
        <v>6.056568348373812</v>
      </c>
      <c r="AQ323" s="23">
        <v>12.207235779168712</v>
      </c>
      <c r="AR323" s="23">
        <v>13.417718512889323</v>
      </c>
      <c r="AS323" s="23">
        <v>17.643945186143622</v>
      </c>
      <c r="AT323" s="23">
        <v>19.939598176284704</v>
      </c>
      <c r="AU323" s="23">
        <v>15.087157347445627</v>
      </c>
      <c r="AV323" s="23">
        <v>10.515733154604389</v>
      </c>
      <c r="AW323" s="23">
        <v>9.3628629554281488</v>
      </c>
      <c r="AX323" s="23">
        <v>5.0894705793899577</v>
      </c>
      <c r="AY323" s="23">
        <v>4.3810094768152368</v>
      </c>
      <c r="AZ323" s="23">
        <v>2.8664793900131862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2</v>
      </c>
      <c r="BI323" s="20">
        <v>0</v>
      </c>
      <c r="BJ323" s="20">
        <v>1</v>
      </c>
      <c r="BK323" s="20">
        <v>8</v>
      </c>
      <c r="BL323" s="20">
        <v>5</v>
      </c>
      <c r="BM323" s="20">
        <v>3</v>
      </c>
      <c r="BN323" s="20">
        <v>1</v>
      </c>
      <c r="BO323" s="20">
        <v>0</v>
      </c>
      <c r="BP323" s="20">
        <v>0</v>
      </c>
      <c r="BQ323" s="20">
        <v>1</v>
      </c>
      <c r="BR323" s="20">
        <v>2</v>
      </c>
      <c r="BS323" s="20">
        <v>2</v>
      </c>
      <c r="BT323" s="20">
        <v>0</v>
      </c>
      <c r="BU323" s="20">
        <v>0</v>
      </c>
      <c r="BV323" s="20">
        <v>3852</v>
      </c>
      <c r="BW323" s="20">
        <v>6563</v>
      </c>
      <c r="BX323" s="20">
        <v>7127</v>
      </c>
      <c r="BY323" s="20">
        <v>8449</v>
      </c>
      <c r="BZ323" s="20">
        <v>6900</v>
      </c>
      <c r="CA323" s="20">
        <v>12103</v>
      </c>
      <c r="CB323" s="20">
        <v>4164</v>
      </c>
      <c r="CC323" s="20">
        <v>6397</v>
      </c>
      <c r="CD323" s="20">
        <v>6643</v>
      </c>
      <c r="CE323" s="20">
        <v>8177</v>
      </c>
      <c r="CF323" s="20">
        <v>6658</v>
      </c>
      <c r="CG323" s="20">
        <v>10182</v>
      </c>
      <c r="CH323" s="21">
        <v>0</v>
      </c>
      <c r="CI323" s="21">
        <v>2</v>
      </c>
      <c r="CJ323" s="21">
        <v>10</v>
      </c>
      <c r="CK323" s="21">
        <v>7</v>
      </c>
      <c r="CL323" s="21">
        <v>3</v>
      </c>
      <c r="CM323" s="21">
        <v>1</v>
      </c>
      <c r="CN323" s="21">
        <v>2</v>
      </c>
      <c r="CO323" s="21">
        <v>20</v>
      </c>
      <c r="CP323" s="21">
        <v>5</v>
      </c>
      <c r="CQ323" s="21">
        <v>0</v>
      </c>
      <c r="CR323" s="21">
        <v>8016</v>
      </c>
      <c r="CS323" s="21">
        <v>12960</v>
      </c>
      <c r="CT323" s="21">
        <v>13770</v>
      </c>
      <c r="CU323" s="21">
        <v>16626</v>
      </c>
      <c r="CV323" s="21">
        <v>13558</v>
      </c>
      <c r="CW323" s="21">
        <v>22285</v>
      </c>
      <c r="CX323" s="21">
        <v>44994</v>
      </c>
      <c r="CY323" s="21">
        <v>42221</v>
      </c>
      <c r="CZ323" s="19">
        <v>243</v>
      </c>
      <c r="DA323" t="s">
        <v>8221</v>
      </c>
      <c r="DB323" t="s">
        <v>9</v>
      </c>
      <c r="DD323">
        <v>4.7369792283460832</v>
      </c>
      <c r="DE323">
        <v>1.1112592790149798</v>
      </c>
      <c r="DF323">
        <v>-3.6257199493311036</v>
      </c>
    </row>
    <row r="324" spans="1:110" x14ac:dyDescent="0.25">
      <c r="A324" t="s">
        <v>173</v>
      </c>
      <c r="B324" t="s">
        <v>3150</v>
      </c>
      <c r="C324" t="s">
        <v>171</v>
      </c>
      <c r="D324" t="s">
        <v>168</v>
      </c>
      <c r="E324" s="17">
        <v>117491</v>
      </c>
      <c r="F324" s="17">
        <v>117799</v>
      </c>
      <c r="G324" s="17">
        <v>118745</v>
      </c>
      <c r="H324" s="17">
        <v>119917</v>
      </c>
      <c r="I324" s="17">
        <v>121285</v>
      </c>
      <c r="J324" s="17">
        <v>122745</v>
      </c>
      <c r="K324" s="17">
        <v>124073</v>
      </c>
      <c r="L324" s="17">
        <v>125737</v>
      </c>
      <c r="M324" s="17">
        <v>127200</v>
      </c>
      <c r="N324" s="17">
        <v>127944</v>
      </c>
      <c r="O324" s="17">
        <v>128368</v>
      </c>
      <c r="P324" s="17">
        <v>129408</v>
      </c>
      <c r="Q324" s="17">
        <v>130271</v>
      </c>
      <c r="R324" s="17">
        <v>131107</v>
      </c>
      <c r="S324" s="17">
        <v>131704</v>
      </c>
      <c r="T324" s="17">
        <v>132206</v>
      </c>
      <c r="U324" s="18">
        <v>42</v>
      </c>
      <c r="V324" s="18">
        <v>75</v>
      </c>
      <c r="W324" s="18">
        <v>79</v>
      </c>
      <c r="X324" s="18">
        <v>82</v>
      </c>
      <c r="Y324" s="18">
        <v>131</v>
      </c>
      <c r="Z324" s="18">
        <v>172</v>
      </c>
      <c r="AA324" s="18">
        <v>239</v>
      </c>
      <c r="AB324" s="18">
        <v>251</v>
      </c>
      <c r="AC324" s="18">
        <v>222</v>
      </c>
      <c r="AD324" s="18">
        <v>288</v>
      </c>
      <c r="AE324" s="18">
        <v>182</v>
      </c>
      <c r="AF324" s="18">
        <v>158</v>
      </c>
      <c r="AG324" s="18">
        <v>111</v>
      </c>
      <c r="AH324" s="18">
        <v>82</v>
      </c>
      <c r="AI324" s="18">
        <v>61</v>
      </c>
      <c r="AJ324" s="18">
        <v>51</v>
      </c>
      <c r="AK324" s="23">
        <v>3.5747418951238821</v>
      </c>
      <c r="AL324" s="23">
        <v>6.3667773071078697</v>
      </c>
      <c r="AM324" s="23">
        <v>6.652911701545329</v>
      </c>
      <c r="AN324" s="23">
        <v>6.8380629935705537</v>
      </c>
      <c r="AO324" s="23">
        <v>10.801005895205508</v>
      </c>
      <c r="AP324" s="23">
        <v>14.012790745040531</v>
      </c>
      <c r="AQ324" s="23">
        <v>19.262853320222774</v>
      </c>
      <c r="AR324" s="23">
        <v>19.962302265840606</v>
      </c>
      <c r="AS324" s="23">
        <v>17.452830188679247</v>
      </c>
      <c r="AT324" s="23">
        <v>22.509848058525606</v>
      </c>
      <c r="AU324" s="23">
        <v>14.177988283684407</v>
      </c>
      <c r="AV324" s="23">
        <v>12.209446092977249</v>
      </c>
      <c r="AW324" s="23">
        <v>8.5206991579092808</v>
      </c>
      <c r="AX324" s="23">
        <v>6.2544334017253078</v>
      </c>
      <c r="AY324" s="23">
        <v>4.6315981291380677</v>
      </c>
      <c r="AZ324" s="23">
        <v>3.8576161445017623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 s="20">
        <v>8</v>
      </c>
      <c r="BK324" s="20">
        <v>8</v>
      </c>
      <c r="BL324" s="20">
        <v>14</v>
      </c>
      <c r="BM324" s="20">
        <v>7</v>
      </c>
      <c r="BN324" s="20">
        <v>3</v>
      </c>
      <c r="BO324" s="20">
        <v>0</v>
      </c>
      <c r="BP324" s="20">
        <v>0</v>
      </c>
      <c r="BQ324" s="20">
        <v>5</v>
      </c>
      <c r="BR324" s="20">
        <v>2</v>
      </c>
      <c r="BS324" s="20">
        <v>2</v>
      </c>
      <c r="BT324" s="20">
        <v>2</v>
      </c>
      <c r="BU324" s="20">
        <v>0</v>
      </c>
      <c r="BV324" s="20">
        <v>5407</v>
      </c>
      <c r="BW324" s="20">
        <v>8493</v>
      </c>
      <c r="BX324" s="20">
        <v>9335</v>
      </c>
      <c r="BY324" s="20">
        <v>11972</v>
      </c>
      <c r="BZ324" s="20">
        <v>11084</v>
      </c>
      <c r="CA324" s="20">
        <v>21524</v>
      </c>
      <c r="CB324" s="20">
        <v>5880</v>
      </c>
      <c r="CC324" s="20">
        <v>8878</v>
      </c>
      <c r="CD324" s="20">
        <v>8865</v>
      </c>
      <c r="CE324" s="20">
        <v>11579</v>
      </c>
      <c r="CF324" s="20">
        <v>10856</v>
      </c>
      <c r="CG324" s="20">
        <v>18333</v>
      </c>
      <c r="CH324" s="21">
        <v>0</v>
      </c>
      <c r="CI324" s="21">
        <v>13</v>
      </c>
      <c r="CJ324" s="21">
        <v>10</v>
      </c>
      <c r="CK324" s="21">
        <v>16</v>
      </c>
      <c r="CL324" s="21">
        <v>9</v>
      </c>
      <c r="CM324" s="21">
        <v>3</v>
      </c>
      <c r="CN324" s="21">
        <v>0</v>
      </c>
      <c r="CO324" s="21">
        <v>40</v>
      </c>
      <c r="CP324" s="21">
        <v>11</v>
      </c>
      <c r="CQ324" s="21">
        <v>0</v>
      </c>
      <c r="CR324" s="21">
        <v>11287</v>
      </c>
      <c r="CS324" s="21">
        <v>17371</v>
      </c>
      <c r="CT324" s="21">
        <v>18200</v>
      </c>
      <c r="CU324" s="21">
        <v>23551</v>
      </c>
      <c r="CV324" s="21">
        <v>21940</v>
      </c>
      <c r="CW324" s="21">
        <v>39857</v>
      </c>
      <c r="CX324" s="21">
        <v>67815</v>
      </c>
      <c r="CY324" s="21">
        <v>64391</v>
      </c>
      <c r="CZ324" s="19">
        <v>122</v>
      </c>
      <c r="DA324" t="s">
        <v>8100</v>
      </c>
      <c r="DB324" t="s">
        <v>9</v>
      </c>
      <c r="DD324">
        <v>6.2120482676150397</v>
      </c>
      <c r="DE324">
        <v>1.6220600162206</v>
      </c>
      <c r="DF324">
        <v>-4.5899882513944394</v>
      </c>
    </row>
    <row r="325" spans="1:110" x14ac:dyDescent="0.25">
      <c r="A325" t="s">
        <v>892</v>
      </c>
      <c r="B325" t="s">
        <v>3158</v>
      </c>
      <c r="C325" t="s">
        <v>140</v>
      </c>
      <c r="D325" t="s">
        <v>70</v>
      </c>
      <c r="E325" s="17">
        <v>82337</v>
      </c>
      <c r="F325" s="17">
        <v>82888</v>
      </c>
      <c r="G325" s="17">
        <v>83158</v>
      </c>
      <c r="H325" s="17">
        <v>83527</v>
      </c>
      <c r="I325" s="17">
        <v>83818</v>
      </c>
      <c r="J325" s="17">
        <v>84233</v>
      </c>
      <c r="K325" s="17">
        <v>84743</v>
      </c>
      <c r="L325" s="17">
        <v>85298</v>
      </c>
      <c r="M325" s="17">
        <v>85955</v>
      </c>
      <c r="N325" s="17">
        <v>86612</v>
      </c>
      <c r="O325" s="17">
        <v>87399</v>
      </c>
      <c r="P325" s="17">
        <v>87899</v>
      </c>
      <c r="Q325" s="17">
        <v>88120</v>
      </c>
      <c r="R325" s="17">
        <v>90178</v>
      </c>
      <c r="S325" s="17">
        <v>90661</v>
      </c>
      <c r="T325" s="17">
        <v>90914</v>
      </c>
      <c r="U325" s="18">
        <v>34</v>
      </c>
      <c r="V325" s="18">
        <v>25</v>
      </c>
      <c r="W325" s="18">
        <v>18</v>
      </c>
      <c r="X325" s="18">
        <v>53</v>
      </c>
      <c r="Y325" s="18">
        <v>61</v>
      </c>
      <c r="Z325" s="18">
        <v>71</v>
      </c>
      <c r="AA325" s="18">
        <v>113</v>
      </c>
      <c r="AB325" s="18">
        <v>115</v>
      </c>
      <c r="AC325" s="18">
        <v>128</v>
      </c>
      <c r="AD325" s="18">
        <v>162</v>
      </c>
      <c r="AE325" s="18">
        <v>126</v>
      </c>
      <c r="AF325" s="18">
        <v>76</v>
      </c>
      <c r="AG325" s="18">
        <v>56</v>
      </c>
      <c r="AH325" s="18">
        <v>32</v>
      </c>
      <c r="AI325" s="18">
        <v>27</v>
      </c>
      <c r="AJ325" s="18">
        <v>19</v>
      </c>
      <c r="AK325" s="23">
        <v>4.1293707567679174</v>
      </c>
      <c r="AL325" s="23">
        <v>3.0161181353151241</v>
      </c>
      <c r="AM325" s="23">
        <v>2.1645542220832632</v>
      </c>
      <c r="AN325" s="23">
        <v>6.3452536305625733</v>
      </c>
      <c r="AO325" s="23">
        <v>7.277673053520723</v>
      </c>
      <c r="AP325" s="23">
        <v>8.4290005104887626</v>
      </c>
      <c r="AQ325" s="23">
        <v>13.334434702571304</v>
      </c>
      <c r="AR325" s="23">
        <v>13.482144950643628</v>
      </c>
      <c r="AS325" s="23">
        <v>14.891513000988889</v>
      </c>
      <c r="AT325" s="23">
        <v>18.704105666651273</v>
      </c>
      <c r="AU325" s="23">
        <v>14.416640922665019</v>
      </c>
      <c r="AV325" s="23">
        <v>8.6462872160092825</v>
      </c>
      <c r="AW325" s="23">
        <v>6.3549704947798462</v>
      </c>
      <c r="AX325" s="23">
        <v>3.5485373372662954</v>
      </c>
      <c r="AY325" s="23">
        <v>2.9781273094274274</v>
      </c>
      <c r="AZ325" s="23">
        <v>2.0898871460941111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0</v>
      </c>
      <c r="BJ325" s="20">
        <v>1</v>
      </c>
      <c r="BK325" s="20">
        <v>3</v>
      </c>
      <c r="BL325" s="20">
        <v>5</v>
      </c>
      <c r="BM325" s="20">
        <v>4</v>
      </c>
      <c r="BN325" s="20">
        <v>0</v>
      </c>
      <c r="BO325" s="20">
        <v>0</v>
      </c>
      <c r="BP325" s="20">
        <v>0</v>
      </c>
      <c r="BQ325" s="20">
        <v>3</v>
      </c>
      <c r="BR325" s="20">
        <v>2</v>
      </c>
      <c r="BS325" s="20">
        <v>0</v>
      </c>
      <c r="BT325" s="20">
        <v>1</v>
      </c>
      <c r="BU325" s="20">
        <v>0</v>
      </c>
      <c r="BV325" s="20">
        <v>3844</v>
      </c>
      <c r="BW325" s="20">
        <v>5292</v>
      </c>
      <c r="BX325" s="20">
        <v>6314</v>
      </c>
      <c r="BY325" s="20">
        <v>8762</v>
      </c>
      <c r="BZ325" s="20">
        <v>7679</v>
      </c>
      <c r="CA325" s="20">
        <v>13939</v>
      </c>
      <c r="CB325" s="20">
        <v>4669</v>
      </c>
      <c r="CC325" s="20">
        <v>6142</v>
      </c>
      <c r="CD325" s="20">
        <v>6297</v>
      </c>
      <c r="CE325" s="20">
        <v>8689</v>
      </c>
      <c r="CF325" s="20">
        <v>7353</v>
      </c>
      <c r="CG325" s="20">
        <v>11934</v>
      </c>
      <c r="CH325" s="21">
        <v>0</v>
      </c>
      <c r="CI325" s="21">
        <v>4</v>
      </c>
      <c r="CJ325" s="21">
        <v>5</v>
      </c>
      <c r="CK325" s="21">
        <v>5</v>
      </c>
      <c r="CL325" s="21">
        <v>5</v>
      </c>
      <c r="CM325" s="21">
        <v>0</v>
      </c>
      <c r="CN325" s="21">
        <v>0</v>
      </c>
      <c r="CO325" s="21">
        <v>13</v>
      </c>
      <c r="CP325" s="21">
        <v>6</v>
      </c>
      <c r="CQ325" s="21">
        <v>0</v>
      </c>
      <c r="CR325" s="21">
        <v>8513</v>
      </c>
      <c r="CS325" s="21">
        <v>11434</v>
      </c>
      <c r="CT325" s="21">
        <v>12611</v>
      </c>
      <c r="CU325" s="21">
        <v>17451</v>
      </c>
      <c r="CV325" s="21">
        <v>15032</v>
      </c>
      <c r="CW325" s="21">
        <v>25873</v>
      </c>
      <c r="CX325" s="21">
        <v>45830</v>
      </c>
      <c r="CY325" s="21">
        <v>45084</v>
      </c>
      <c r="CZ325" s="19">
        <v>329</v>
      </c>
      <c r="DA325" t="s">
        <v>8307</v>
      </c>
      <c r="DB325" t="s">
        <v>8481</v>
      </c>
      <c r="DD325">
        <v>2.8835063437139561</v>
      </c>
      <c r="DE325">
        <v>1.3091861226271</v>
      </c>
      <c r="DF325">
        <v>-1.5743202210868561</v>
      </c>
    </row>
    <row r="326" spans="1:110" x14ac:dyDescent="0.25">
      <c r="A326" t="s">
        <v>1717</v>
      </c>
      <c r="B326" t="s">
        <v>3228</v>
      </c>
      <c r="C326" t="s">
        <v>3365</v>
      </c>
      <c r="D326" t="s">
        <v>457</v>
      </c>
      <c r="E326" s="17">
        <v>117768</v>
      </c>
      <c r="F326" s="17">
        <v>117858</v>
      </c>
      <c r="G326" s="17">
        <v>117835</v>
      </c>
      <c r="H326" s="17">
        <v>117536</v>
      </c>
      <c r="I326" s="17">
        <v>117389</v>
      </c>
      <c r="J326" s="17">
        <v>117441</v>
      </c>
      <c r="K326" s="17">
        <v>117339</v>
      </c>
      <c r="L326" s="17">
        <v>117478</v>
      </c>
      <c r="M326" s="17">
        <v>117780</v>
      </c>
      <c r="N326" s="17">
        <v>118192</v>
      </c>
      <c r="O326" s="17">
        <v>118424</v>
      </c>
      <c r="P326" s="17">
        <v>118569</v>
      </c>
      <c r="Q326" s="17">
        <v>118928</v>
      </c>
      <c r="R326" s="17">
        <v>119084</v>
      </c>
      <c r="S326" s="17">
        <v>119425</v>
      </c>
      <c r="T326" s="17">
        <v>119478</v>
      </c>
      <c r="U326" s="18">
        <v>88</v>
      </c>
      <c r="V326" s="18">
        <v>86</v>
      </c>
      <c r="W326" s="18">
        <v>114</v>
      </c>
      <c r="X326" s="18">
        <v>86</v>
      </c>
      <c r="Y326" s="18">
        <v>116</v>
      </c>
      <c r="Z326" s="18">
        <v>157</v>
      </c>
      <c r="AA326" s="18">
        <v>250</v>
      </c>
      <c r="AB326" s="18">
        <v>220</v>
      </c>
      <c r="AC326" s="18">
        <v>272</v>
      </c>
      <c r="AD326" s="18">
        <v>292</v>
      </c>
      <c r="AE326" s="18">
        <v>204</v>
      </c>
      <c r="AF326" s="18">
        <v>173</v>
      </c>
      <c r="AG326" s="18">
        <v>116</v>
      </c>
      <c r="AH326" s="18">
        <v>92</v>
      </c>
      <c r="AI326" s="18">
        <v>94</v>
      </c>
      <c r="AJ326" s="18">
        <v>59</v>
      </c>
      <c r="AK326" s="23">
        <v>7.4723184566265886</v>
      </c>
      <c r="AL326" s="23">
        <v>7.2969166284851257</v>
      </c>
      <c r="AM326" s="23">
        <v>9.6745449144990872</v>
      </c>
      <c r="AN326" s="23">
        <v>7.3169071603593787</v>
      </c>
      <c r="AO326" s="23">
        <v>9.8816754551107842</v>
      </c>
      <c r="AP326" s="23">
        <v>13.368414778484516</v>
      </c>
      <c r="AQ326" s="23">
        <v>21.30578920904388</v>
      </c>
      <c r="AR326" s="23">
        <v>18.726910570489792</v>
      </c>
      <c r="AS326" s="23">
        <v>23.093903888605876</v>
      </c>
      <c r="AT326" s="23">
        <v>24.705563828347099</v>
      </c>
      <c r="AU326" s="23">
        <v>17.226237924744986</v>
      </c>
      <c r="AV326" s="23">
        <v>14.590660290632458</v>
      </c>
      <c r="AW326" s="23">
        <v>9.7538006188618329</v>
      </c>
      <c r="AX326" s="23">
        <v>7.7256390447079371</v>
      </c>
      <c r="AY326" s="23">
        <v>7.8710487753820395</v>
      </c>
      <c r="AZ326" s="23">
        <v>4.9381476087647931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3</v>
      </c>
      <c r="BI326" s="20">
        <v>0</v>
      </c>
      <c r="BJ326" s="20">
        <v>3</v>
      </c>
      <c r="BK326" s="20">
        <v>7</v>
      </c>
      <c r="BL326" s="20">
        <v>9</v>
      </c>
      <c r="BM326" s="20">
        <v>10</v>
      </c>
      <c r="BN326" s="20">
        <v>2</v>
      </c>
      <c r="BO326" s="20">
        <v>0</v>
      </c>
      <c r="BP326" s="20">
        <v>1</v>
      </c>
      <c r="BQ326" s="20">
        <v>5</v>
      </c>
      <c r="BR326" s="20">
        <v>10</v>
      </c>
      <c r="BS326" s="20">
        <v>7</v>
      </c>
      <c r="BT326" s="20">
        <v>1</v>
      </c>
      <c r="BU326" s="20">
        <v>1</v>
      </c>
      <c r="BV326" s="20">
        <v>5977</v>
      </c>
      <c r="BW326" s="20">
        <v>9463</v>
      </c>
      <c r="BX326" s="20">
        <v>8973</v>
      </c>
      <c r="BY326" s="20">
        <v>11588</v>
      </c>
      <c r="BZ326" s="20">
        <v>10063</v>
      </c>
      <c r="CA326" s="20">
        <v>16296</v>
      </c>
      <c r="CB326" s="20">
        <v>6442</v>
      </c>
      <c r="CC326" s="20">
        <v>9019</v>
      </c>
      <c r="CD326" s="20">
        <v>8176</v>
      </c>
      <c r="CE326" s="20">
        <v>10813</v>
      </c>
      <c r="CF326" s="20">
        <v>9814</v>
      </c>
      <c r="CG326" s="20">
        <v>12854</v>
      </c>
      <c r="CH326" s="21">
        <v>1</v>
      </c>
      <c r="CI326" s="21">
        <v>8</v>
      </c>
      <c r="CJ326" s="21">
        <v>17</v>
      </c>
      <c r="CK326" s="21">
        <v>16</v>
      </c>
      <c r="CL326" s="21">
        <v>11</v>
      </c>
      <c r="CM326" s="21">
        <v>3</v>
      </c>
      <c r="CN326" s="21">
        <v>3</v>
      </c>
      <c r="CO326" s="21">
        <v>34</v>
      </c>
      <c r="CP326" s="21">
        <v>25</v>
      </c>
      <c r="CQ326" s="21">
        <v>0</v>
      </c>
      <c r="CR326" s="21">
        <v>12419</v>
      </c>
      <c r="CS326" s="21">
        <v>18482</v>
      </c>
      <c r="CT326" s="21">
        <v>17149</v>
      </c>
      <c r="CU326" s="21">
        <v>22401</v>
      </c>
      <c r="CV326" s="21">
        <v>19877</v>
      </c>
      <c r="CW326" s="21">
        <v>29150</v>
      </c>
      <c r="CX326" s="21">
        <v>62360</v>
      </c>
      <c r="CY326" s="21">
        <v>57118</v>
      </c>
      <c r="CZ326" s="19">
        <v>38</v>
      </c>
      <c r="DA326" t="s">
        <v>1362</v>
      </c>
      <c r="DB326" t="s">
        <v>8480</v>
      </c>
      <c r="DD326">
        <v>5.9525893763787243</v>
      </c>
      <c r="DE326">
        <v>4.0089801154586278</v>
      </c>
      <c r="DF326">
        <v>-1.9436092609200966</v>
      </c>
    </row>
    <row r="327" spans="1:110" x14ac:dyDescent="0.25">
      <c r="A327" t="s">
        <v>2387</v>
      </c>
      <c r="B327" t="s">
        <v>2967</v>
      </c>
      <c r="C327" t="s">
        <v>58</v>
      </c>
      <c r="D327" t="s">
        <v>278</v>
      </c>
      <c r="E327" s="17">
        <v>171878</v>
      </c>
      <c r="F327" s="17">
        <v>174724</v>
      </c>
      <c r="G327" s="17">
        <v>176374</v>
      </c>
      <c r="H327" s="17">
        <v>178705</v>
      </c>
      <c r="I327" s="17">
        <v>180848</v>
      </c>
      <c r="J327" s="17">
        <v>184158</v>
      </c>
      <c r="K327" s="17">
        <v>184307</v>
      </c>
      <c r="L327" s="17">
        <v>184397</v>
      </c>
      <c r="M327" s="17">
        <v>184820</v>
      </c>
      <c r="N327" s="17">
        <v>185364</v>
      </c>
      <c r="O327" s="17">
        <v>187803</v>
      </c>
      <c r="P327" s="17">
        <v>189638</v>
      </c>
      <c r="Q327" s="17">
        <v>192375</v>
      </c>
      <c r="R327" s="17">
        <v>194254</v>
      </c>
      <c r="S327" s="17">
        <v>196707</v>
      </c>
      <c r="T327" s="17">
        <v>200385</v>
      </c>
      <c r="U327" s="18">
        <v>68</v>
      </c>
      <c r="V327" s="18">
        <v>89</v>
      </c>
      <c r="W327" s="18">
        <v>98</v>
      </c>
      <c r="X327" s="18">
        <v>126</v>
      </c>
      <c r="Y327" s="18">
        <v>199</v>
      </c>
      <c r="Z327" s="18">
        <v>275</v>
      </c>
      <c r="AA327" s="18">
        <v>359</v>
      </c>
      <c r="AB327" s="18">
        <v>369</v>
      </c>
      <c r="AC327" s="18">
        <v>375</v>
      </c>
      <c r="AD327" s="18">
        <v>369</v>
      </c>
      <c r="AE327" s="18">
        <v>250</v>
      </c>
      <c r="AF327" s="18">
        <v>167</v>
      </c>
      <c r="AG327" s="18">
        <v>120</v>
      </c>
      <c r="AH327" s="18">
        <v>77</v>
      </c>
      <c r="AI327" s="18">
        <v>68</v>
      </c>
      <c r="AJ327" s="18">
        <v>64</v>
      </c>
      <c r="AK327" s="23">
        <v>3.9562945810400398</v>
      </c>
      <c r="AL327" s="23">
        <v>5.0937478537579262</v>
      </c>
      <c r="AM327" s="23">
        <v>5.5563745223218843</v>
      </c>
      <c r="AN327" s="23">
        <v>7.0507260569094319</v>
      </c>
      <c r="AO327" s="23">
        <v>11.003715827656373</v>
      </c>
      <c r="AP327" s="23">
        <v>14.932829418216967</v>
      </c>
      <c r="AQ327" s="23">
        <v>19.478370327768342</v>
      </c>
      <c r="AR327" s="23">
        <v>20.011171548344063</v>
      </c>
      <c r="AS327" s="23">
        <v>20.290011903473648</v>
      </c>
      <c r="AT327" s="23">
        <v>19.906778015148571</v>
      </c>
      <c r="AU327" s="23">
        <v>13.311821429902611</v>
      </c>
      <c r="AV327" s="23">
        <v>8.8062519115367177</v>
      </c>
      <c r="AW327" s="23">
        <v>6.2378167641325541</v>
      </c>
      <c r="AX327" s="23">
        <v>3.9638823396172023</v>
      </c>
      <c r="AY327" s="23">
        <v>3.4569181574626224</v>
      </c>
      <c r="AZ327" s="23">
        <v>3.1938518352172069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4</v>
      </c>
      <c r="BI327" s="20">
        <v>0</v>
      </c>
      <c r="BJ327" s="20">
        <v>4</v>
      </c>
      <c r="BK327" s="20">
        <v>15</v>
      </c>
      <c r="BL327" s="20">
        <v>11</v>
      </c>
      <c r="BM327" s="20">
        <v>4</v>
      </c>
      <c r="BN327" s="20">
        <v>2</v>
      </c>
      <c r="BO327" s="20">
        <v>5</v>
      </c>
      <c r="BP327" s="20">
        <v>0</v>
      </c>
      <c r="BQ327" s="20">
        <v>5</v>
      </c>
      <c r="BR327" s="20">
        <v>2</v>
      </c>
      <c r="BS327" s="20">
        <v>8</v>
      </c>
      <c r="BT327" s="20">
        <v>4</v>
      </c>
      <c r="BU327" s="20">
        <v>0</v>
      </c>
      <c r="BV327" s="20">
        <v>20359</v>
      </c>
      <c r="BW327" s="20">
        <v>20119</v>
      </c>
      <c r="BX327" s="20">
        <v>14810</v>
      </c>
      <c r="BY327" s="20">
        <v>13898</v>
      </c>
      <c r="BZ327" s="20">
        <v>11150</v>
      </c>
      <c r="CA327" s="20">
        <v>18240</v>
      </c>
      <c r="CB327" s="20">
        <v>22539</v>
      </c>
      <c r="CC327" s="20">
        <v>22259</v>
      </c>
      <c r="CD327" s="20">
        <v>16441</v>
      </c>
      <c r="CE327" s="20">
        <v>14582</v>
      </c>
      <c r="CF327" s="20">
        <v>11280</v>
      </c>
      <c r="CG327" s="20">
        <v>14708</v>
      </c>
      <c r="CH327" s="21">
        <v>0</v>
      </c>
      <c r="CI327" s="21">
        <v>9</v>
      </c>
      <c r="CJ327" s="21">
        <v>17</v>
      </c>
      <c r="CK327" s="21">
        <v>19</v>
      </c>
      <c r="CL327" s="21">
        <v>8</v>
      </c>
      <c r="CM327" s="21">
        <v>2</v>
      </c>
      <c r="CN327" s="21">
        <v>9</v>
      </c>
      <c r="CO327" s="21">
        <v>40</v>
      </c>
      <c r="CP327" s="21">
        <v>24</v>
      </c>
      <c r="CQ327" s="21">
        <v>0</v>
      </c>
      <c r="CR327" s="21">
        <v>42898</v>
      </c>
      <c r="CS327" s="21">
        <v>42378</v>
      </c>
      <c r="CT327" s="21">
        <v>31251</v>
      </c>
      <c r="CU327" s="21">
        <v>28480</v>
      </c>
      <c r="CV327" s="21">
        <v>22430</v>
      </c>
      <c r="CW327" s="21">
        <v>32948</v>
      </c>
      <c r="CX327" s="21">
        <v>98576</v>
      </c>
      <c r="CY327" s="21">
        <v>101809</v>
      </c>
      <c r="CZ327" s="19">
        <v>203</v>
      </c>
      <c r="DA327" t="s">
        <v>8181</v>
      </c>
      <c r="DB327" t="s">
        <v>9</v>
      </c>
      <c r="DD327">
        <v>3.9289257334813232</v>
      </c>
      <c r="DE327">
        <v>2.4346696964778447</v>
      </c>
      <c r="DF327">
        <v>-1.4942560370034785</v>
      </c>
    </row>
    <row r="328" spans="1:110" x14ac:dyDescent="0.25">
      <c r="A328" t="s">
        <v>2434</v>
      </c>
      <c r="B328" t="s">
        <v>2955</v>
      </c>
      <c r="C328" t="s">
        <v>58</v>
      </c>
      <c r="D328" t="s">
        <v>51</v>
      </c>
      <c r="E328" s="17">
        <v>125428</v>
      </c>
      <c r="F328" s="17">
        <v>124387</v>
      </c>
      <c r="G328" s="17">
        <v>124989</v>
      </c>
      <c r="H328" s="17">
        <v>125368</v>
      </c>
      <c r="I328" s="17">
        <v>125569</v>
      </c>
      <c r="J328" s="17">
        <v>126810</v>
      </c>
      <c r="K328" s="17">
        <v>128050</v>
      </c>
      <c r="L328" s="17">
        <v>129340</v>
      </c>
      <c r="M328" s="17">
        <v>131716</v>
      </c>
      <c r="N328" s="17">
        <v>133278</v>
      </c>
      <c r="O328" s="17">
        <v>135109</v>
      </c>
      <c r="P328" s="17">
        <v>136829</v>
      </c>
      <c r="Q328" s="17">
        <v>137221</v>
      </c>
      <c r="R328" s="17">
        <v>137929</v>
      </c>
      <c r="S328" s="17">
        <v>139715</v>
      </c>
      <c r="T328" s="17">
        <v>140300</v>
      </c>
      <c r="U328" s="18">
        <v>66</v>
      </c>
      <c r="V328" s="18">
        <v>68</v>
      </c>
      <c r="W328" s="18">
        <v>87</v>
      </c>
      <c r="X328" s="18">
        <v>84</v>
      </c>
      <c r="Y328" s="18">
        <v>118</v>
      </c>
      <c r="Z328" s="18">
        <v>176</v>
      </c>
      <c r="AA328" s="18">
        <v>246</v>
      </c>
      <c r="AB328" s="18">
        <v>231</v>
      </c>
      <c r="AC328" s="18">
        <v>258</v>
      </c>
      <c r="AD328" s="18">
        <v>276</v>
      </c>
      <c r="AE328" s="18">
        <v>176</v>
      </c>
      <c r="AF328" s="18">
        <v>129</v>
      </c>
      <c r="AG328" s="18">
        <v>88</v>
      </c>
      <c r="AH328" s="18">
        <v>55</v>
      </c>
      <c r="AI328" s="18">
        <v>70</v>
      </c>
      <c r="AJ328" s="18">
        <v>57</v>
      </c>
      <c r="AK328" s="23">
        <v>5.2619829703096599</v>
      </c>
      <c r="AL328" s="23">
        <v>5.4668092324760629</v>
      </c>
      <c r="AM328" s="23">
        <v>6.9606125339029834</v>
      </c>
      <c r="AN328" s="23">
        <v>6.7002743921893941</v>
      </c>
      <c r="AO328" s="23">
        <v>9.3972238370935504</v>
      </c>
      <c r="AP328" s="23">
        <v>13.879031622111819</v>
      </c>
      <c r="AQ328" s="23">
        <v>19.211245607184694</v>
      </c>
      <c r="AR328" s="23">
        <v>17.859904128653163</v>
      </c>
      <c r="AS328" s="23">
        <v>19.587597558383187</v>
      </c>
      <c r="AT328" s="23">
        <v>20.708594066537614</v>
      </c>
      <c r="AU328" s="23">
        <v>13.026519328838198</v>
      </c>
      <c r="AV328" s="23">
        <v>9.4278259725642943</v>
      </c>
      <c r="AW328" s="23">
        <v>6.4130125855371993</v>
      </c>
      <c r="AX328" s="23">
        <v>3.9875588164925433</v>
      </c>
      <c r="AY328" s="23">
        <v>5.0101993343592319</v>
      </c>
      <c r="AZ328" s="23">
        <v>4.0627227369921597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0</v>
      </c>
      <c r="BI328" s="20">
        <v>2</v>
      </c>
      <c r="BJ328" s="20">
        <v>3</v>
      </c>
      <c r="BK328" s="20">
        <v>9</v>
      </c>
      <c r="BL328" s="20">
        <v>8</v>
      </c>
      <c r="BM328" s="20">
        <v>5</v>
      </c>
      <c r="BN328" s="20">
        <v>4</v>
      </c>
      <c r="BO328" s="20">
        <v>0</v>
      </c>
      <c r="BP328" s="20">
        <v>1</v>
      </c>
      <c r="BQ328" s="20">
        <v>3</v>
      </c>
      <c r="BR328" s="20">
        <v>5</v>
      </c>
      <c r="BS328" s="20">
        <v>10</v>
      </c>
      <c r="BT328" s="20">
        <v>6</v>
      </c>
      <c r="BU328" s="20">
        <v>1</v>
      </c>
      <c r="BV328" s="20">
        <v>6648</v>
      </c>
      <c r="BW328" s="20">
        <v>11509</v>
      </c>
      <c r="BX328" s="20">
        <v>12382</v>
      </c>
      <c r="BY328" s="20">
        <v>12820</v>
      </c>
      <c r="BZ328" s="20">
        <v>9998</v>
      </c>
      <c r="CA328" s="20">
        <v>18991</v>
      </c>
      <c r="CB328" s="20">
        <v>6840</v>
      </c>
      <c r="CC328" s="20">
        <v>10924</v>
      </c>
      <c r="CD328" s="20">
        <v>12267</v>
      </c>
      <c r="CE328" s="20">
        <v>12850</v>
      </c>
      <c r="CF328" s="20">
        <v>10019</v>
      </c>
      <c r="CG328" s="20">
        <v>15052</v>
      </c>
      <c r="CH328" s="21">
        <v>3</v>
      </c>
      <c r="CI328" s="21">
        <v>6</v>
      </c>
      <c r="CJ328" s="21">
        <v>14</v>
      </c>
      <c r="CK328" s="21">
        <v>18</v>
      </c>
      <c r="CL328" s="21">
        <v>11</v>
      </c>
      <c r="CM328" s="21">
        <v>5</v>
      </c>
      <c r="CN328" s="21">
        <v>0</v>
      </c>
      <c r="CO328" s="21">
        <v>31</v>
      </c>
      <c r="CP328" s="21">
        <v>26</v>
      </c>
      <c r="CQ328" s="21">
        <v>0</v>
      </c>
      <c r="CR328" s="21">
        <v>13488</v>
      </c>
      <c r="CS328" s="21">
        <v>22433</v>
      </c>
      <c r="CT328" s="21">
        <v>24649</v>
      </c>
      <c r="CU328" s="21">
        <v>25670</v>
      </c>
      <c r="CV328" s="21">
        <v>20017</v>
      </c>
      <c r="CW328" s="21">
        <v>34043</v>
      </c>
      <c r="CX328" s="21">
        <v>72348</v>
      </c>
      <c r="CY328" s="21">
        <v>67952</v>
      </c>
      <c r="CZ328" s="19">
        <v>101</v>
      </c>
      <c r="DA328" t="s">
        <v>8079</v>
      </c>
      <c r="DB328" t="s">
        <v>9</v>
      </c>
      <c r="DD328">
        <v>4.562043795620438</v>
      </c>
      <c r="DE328">
        <v>3.5937413611986511</v>
      </c>
      <c r="DF328">
        <v>-0.96830243442178698</v>
      </c>
    </row>
    <row r="329" spans="1:110" x14ac:dyDescent="0.25">
      <c r="A329" t="s">
        <v>2277</v>
      </c>
      <c r="B329" t="s">
        <v>3270</v>
      </c>
      <c r="C329" t="s">
        <v>3368</v>
      </c>
      <c r="D329" t="s">
        <v>355</v>
      </c>
      <c r="E329" s="17">
        <v>195938</v>
      </c>
      <c r="F329" s="17">
        <v>200582</v>
      </c>
      <c r="G329" s="17">
        <v>200152</v>
      </c>
      <c r="H329" s="17">
        <v>199330</v>
      </c>
      <c r="I329" s="17">
        <v>201440</v>
      </c>
      <c r="J329" s="17">
        <v>205928</v>
      </c>
      <c r="K329" s="17">
        <v>211098</v>
      </c>
      <c r="L329" s="17">
        <v>215399</v>
      </c>
      <c r="M329" s="17">
        <v>219257</v>
      </c>
      <c r="N329" s="17">
        <v>222781</v>
      </c>
      <c r="O329" s="17">
        <v>225207</v>
      </c>
      <c r="P329" s="17">
        <v>229678</v>
      </c>
      <c r="Q329" s="17">
        <v>233262</v>
      </c>
      <c r="R329" s="17">
        <v>237370</v>
      </c>
      <c r="S329" s="17">
        <v>240836</v>
      </c>
      <c r="T329" s="17">
        <v>245948</v>
      </c>
      <c r="U329" s="18">
        <v>35</v>
      </c>
      <c r="V329" s="18">
        <v>58</v>
      </c>
      <c r="W329" s="18">
        <v>71</v>
      </c>
      <c r="X329" s="18">
        <v>107</v>
      </c>
      <c r="Y329" s="18">
        <v>184</v>
      </c>
      <c r="Z329" s="18">
        <v>249</v>
      </c>
      <c r="AA329" s="18">
        <v>271</v>
      </c>
      <c r="AB329" s="18">
        <v>241</v>
      </c>
      <c r="AC329" s="18">
        <v>247</v>
      </c>
      <c r="AD329" s="18">
        <v>199</v>
      </c>
      <c r="AE329" s="18">
        <v>186</v>
      </c>
      <c r="AF329" s="18">
        <v>130</v>
      </c>
      <c r="AG329" s="18">
        <v>134</v>
      </c>
      <c r="AH329" s="18">
        <v>97</v>
      </c>
      <c r="AI329" s="18">
        <v>63</v>
      </c>
      <c r="AJ329" s="18">
        <v>56</v>
      </c>
      <c r="AK329" s="23">
        <v>1.7862793332584797</v>
      </c>
      <c r="AL329" s="23">
        <v>2.8915854862350558</v>
      </c>
      <c r="AM329" s="23">
        <v>3.5473040489228187</v>
      </c>
      <c r="AN329" s="23">
        <v>5.3679827421863244</v>
      </c>
      <c r="AO329" s="23">
        <v>9.1342335186656083</v>
      </c>
      <c r="AP329" s="23">
        <v>12.09160483275708</v>
      </c>
      <c r="AQ329" s="23">
        <v>12.837639390235815</v>
      </c>
      <c r="AR329" s="23">
        <v>11.188538479751532</v>
      </c>
      <c r="AS329" s="23">
        <v>11.26531878115636</v>
      </c>
      <c r="AT329" s="23">
        <v>8.9325391303567176</v>
      </c>
      <c r="AU329" s="23">
        <v>8.2590683238087639</v>
      </c>
      <c r="AV329" s="23">
        <v>5.6600980503139171</v>
      </c>
      <c r="AW329" s="23">
        <v>5.7446133532251284</v>
      </c>
      <c r="AX329" s="23">
        <v>4.0864473185322492</v>
      </c>
      <c r="AY329" s="23">
        <v>2.6158879901675829</v>
      </c>
      <c r="AZ329" s="23">
        <v>2.2769040610210287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0</v>
      </c>
      <c r="BH329" s="20">
        <v>0</v>
      </c>
      <c r="BI329" s="20">
        <v>0</v>
      </c>
      <c r="BJ329" s="20">
        <v>7</v>
      </c>
      <c r="BK329" s="20">
        <v>8</v>
      </c>
      <c r="BL329" s="20">
        <v>10</v>
      </c>
      <c r="BM329" s="20">
        <v>5</v>
      </c>
      <c r="BN329" s="20">
        <v>0</v>
      </c>
      <c r="BO329" s="20">
        <v>1</v>
      </c>
      <c r="BP329" s="20">
        <v>0</v>
      </c>
      <c r="BQ329" s="20">
        <v>4</v>
      </c>
      <c r="BR329" s="20">
        <v>5</v>
      </c>
      <c r="BS329" s="20">
        <v>7</v>
      </c>
      <c r="BT329" s="20">
        <v>7</v>
      </c>
      <c r="BU329" s="20">
        <v>2</v>
      </c>
      <c r="BV329" s="20">
        <v>17173</v>
      </c>
      <c r="BW329" s="20">
        <v>37465</v>
      </c>
      <c r="BX329" s="20">
        <v>23920</v>
      </c>
      <c r="BY329" s="20">
        <v>19756</v>
      </c>
      <c r="BZ329" s="20">
        <v>12436</v>
      </c>
      <c r="CA329" s="20">
        <v>13734</v>
      </c>
      <c r="CB329" s="20">
        <v>15240</v>
      </c>
      <c r="CC329" s="20">
        <v>37339</v>
      </c>
      <c r="CD329" s="20">
        <v>25911</v>
      </c>
      <c r="CE329" s="20">
        <v>20100</v>
      </c>
      <c r="CF329" s="20">
        <v>12088</v>
      </c>
      <c r="CG329" s="20">
        <v>10786</v>
      </c>
      <c r="CH329" s="21">
        <v>0</v>
      </c>
      <c r="CI329" s="21">
        <v>11</v>
      </c>
      <c r="CJ329" s="21">
        <v>13</v>
      </c>
      <c r="CK329" s="21">
        <v>17</v>
      </c>
      <c r="CL329" s="21">
        <v>12</v>
      </c>
      <c r="CM329" s="21">
        <v>2</v>
      </c>
      <c r="CN329" s="21">
        <v>1</v>
      </c>
      <c r="CO329" s="21">
        <v>30</v>
      </c>
      <c r="CP329" s="21">
        <v>26</v>
      </c>
      <c r="CQ329" s="21">
        <v>0</v>
      </c>
      <c r="CR329" s="21">
        <v>32413</v>
      </c>
      <c r="CS329" s="21">
        <v>74804</v>
      </c>
      <c r="CT329" s="21">
        <v>49831</v>
      </c>
      <c r="CU329" s="21">
        <v>39856</v>
      </c>
      <c r="CV329" s="21">
        <v>24524</v>
      </c>
      <c r="CW329" s="21">
        <v>24520</v>
      </c>
      <c r="CX329" s="21">
        <v>124484</v>
      </c>
      <c r="CY329" s="21">
        <v>121464</v>
      </c>
      <c r="CZ329" s="19">
        <v>320</v>
      </c>
      <c r="DA329" t="s">
        <v>8298</v>
      </c>
      <c r="DB329" t="s">
        <v>8481</v>
      </c>
      <c r="DD329">
        <v>2.469867615095831</v>
      </c>
      <c r="DE329">
        <v>2.0886218309180298</v>
      </c>
      <c r="DF329">
        <v>-0.38124578417780119</v>
      </c>
    </row>
    <row r="330" spans="1:110" x14ac:dyDescent="0.25">
      <c r="A330" t="s">
        <v>1302</v>
      </c>
      <c r="B330" t="s">
        <v>3177</v>
      </c>
      <c r="C330" t="s">
        <v>642</v>
      </c>
      <c r="D330" t="s">
        <v>278</v>
      </c>
      <c r="E330" s="17">
        <v>71540</v>
      </c>
      <c r="F330" s="17">
        <v>71412</v>
      </c>
      <c r="G330" s="17">
        <v>71210</v>
      </c>
      <c r="H330" s="17">
        <v>71173</v>
      </c>
      <c r="I330" s="17">
        <v>71096</v>
      </c>
      <c r="J330" s="17">
        <v>71445</v>
      </c>
      <c r="K330" s="17">
        <v>72232</v>
      </c>
      <c r="L330" s="17">
        <v>73048</v>
      </c>
      <c r="M330" s="17">
        <v>73875</v>
      </c>
      <c r="N330" s="17">
        <v>74664</v>
      </c>
      <c r="O330" s="17">
        <v>75333</v>
      </c>
      <c r="P330" s="17">
        <v>76045</v>
      </c>
      <c r="Q330" s="17">
        <v>76683</v>
      </c>
      <c r="R330" s="17">
        <v>77250</v>
      </c>
      <c r="S330" s="17">
        <v>77737</v>
      </c>
      <c r="T330" s="17">
        <v>77722</v>
      </c>
      <c r="U330" s="18">
        <v>25</v>
      </c>
      <c r="V330" s="18">
        <v>23</v>
      </c>
      <c r="W330" s="18">
        <v>28</v>
      </c>
      <c r="X330" s="18">
        <v>32</v>
      </c>
      <c r="Y330" s="18">
        <v>59</v>
      </c>
      <c r="Z330" s="18">
        <v>63</v>
      </c>
      <c r="AA330" s="18">
        <v>87</v>
      </c>
      <c r="AB330" s="18">
        <v>71</v>
      </c>
      <c r="AC330" s="18">
        <v>89</v>
      </c>
      <c r="AD330" s="18">
        <v>92</v>
      </c>
      <c r="AE330" s="18">
        <v>59</v>
      </c>
      <c r="AF330" s="18">
        <v>55</v>
      </c>
      <c r="AG330" s="18">
        <v>47</v>
      </c>
      <c r="AH330" s="18">
        <v>34</v>
      </c>
      <c r="AI330" s="18">
        <v>16</v>
      </c>
      <c r="AJ330" s="18">
        <v>20</v>
      </c>
      <c r="AK330" s="23">
        <v>3.4945485043332405</v>
      </c>
      <c r="AL330" s="23">
        <v>3.2207472133534978</v>
      </c>
      <c r="AM330" s="23">
        <v>3.9320320179750037</v>
      </c>
      <c r="AN330" s="23">
        <v>4.4960869992834365</v>
      </c>
      <c r="AO330" s="23">
        <v>8.2986384606728922</v>
      </c>
      <c r="AP330" s="23">
        <v>8.8179718664707121</v>
      </c>
      <c r="AQ330" s="23">
        <v>12.044523203012517</v>
      </c>
      <c r="AR330" s="23">
        <v>9.7196364034607381</v>
      </c>
      <c r="AS330" s="23">
        <v>12.047377326565144</v>
      </c>
      <c r="AT330" s="23">
        <v>12.321868638165649</v>
      </c>
      <c r="AU330" s="23">
        <v>7.831893061473723</v>
      </c>
      <c r="AV330" s="23">
        <v>7.2325596686172666</v>
      </c>
      <c r="AW330" s="23">
        <v>6.1291290116453458</v>
      </c>
      <c r="AX330" s="23">
        <v>4.4012944983818771</v>
      </c>
      <c r="AY330" s="23">
        <v>2.0582219535099116</v>
      </c>
      <c r="AZ330" s="23">
        <v>2.5732739764802757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 s="20">
        <v>3</v>
      </c>
      <c r="BK330" s="20">
        <v>5</v>
      </c>
      <c r="BL330" s="20">
        <v>4</v>
      </c>
      <c r="BM330" s="20">
        <v>1</v>
      </c>
      <c r="BN330" s="20">
        <v>1</v>
      </c>
      <c r="BO330" s="20">
        <v>0</v>
      </c>
      <c r="BP330" s="20">
        <v>0</v>
      </c>
      <c r="BQ330" s="20">
        <v>0</v>
      </c>
      <c r="BR330" s="20">
        <v>1</v>
      </c>
      <c r="BS330" s="20">
        <v>3</v>
      </c>
      <c r="BT330" s="20">
        <v>2</v>
      </c>
      <c r="BU330" s="20">
        <v>0</v>
      </c>
      <c r="BV330" s="20">
        <v>3298</v>
      </c>
      <c r="BW330" s="20">
        <v>6488</v>
      </c>
      <c r="BX330" s="20">
        <v>7107</v>
      </c>
      <c r="BY330" s="20">
        <v>7536</v>
      </c>
      <c r="BZ330" s="20">
        <v>5518</v>
      </c>
      <c r="CA330" s="20">
        <v>9927</v>
      </c>
      <c r="CB330" s="20">
        <v>3582</v>
      </c>
      <c r="CC330" s="20">
        <v>6106</v>
      </c>
      <c r="CD330" s="20">
        <v>6923</v>
      </c>
      <c r="CE330" s="20">
        <v>7382</v>
      </c>
      <c r="CF330" s="20">
        <v>5678</v>
      </c>
      <c r="CG330" s="20">
        <v>8177</v>
      </c>
      <c r="CH330" s="21">
        <v>0</v>
      </c>
      <c r="CI330" s="21">
        <v>3</v>
      </c>
      <c r="CJ330" s="21">
        <v>6</v>
      </c>
      <c r="CK330" s="21">
        <v>7</v>
      </c>
      <c r="CL330" s="21">
        <v>3</v>
      </c>
      <c r="CM330" s="21">
        <v>1</v>
      </c>
      <c r="CN330" s="21">
        <v>0</v>
      </c>
      <c r="CO330" s="21">
        <v>14</v>
      </c>
      <c r="CP330" s="21">
        <v>6</v>
      </c>
      <c r="CQ330" s="21">
        <v>0</v>
      </c>
      <c r="CR330" s="21">
        <v>6880</v>
      </c>
      <c r="CS330" s="21">
        <v>12594</v>
      </c>
      <c r="CT330" s="21">
        <v>14030</v>
      </c>
      <c r="CU330" s="21">
        <v>14918</v>
      </c>
      <c r="CV330" s="21">
        <v>11196</v>
      </c>
      <c r="CW330" s="21">
        <v>18104</v>
      </c>
      <c r="CX330" s="21">
        <v>39874</v>
      </c>
      <c r="CY330" s="21">
        <v>37848</v>
      </c>
      <c r="CZ330" s="19">
        <v>287</v>
      </c>
      <c r="DA330" t="s">
        <v>8265</v>
      </c>
      <c r="DB330" t="s">
        <v>8481</v>
      </c>
      <c r="DD330">
        <v>3.6990065525258928</v>
      </c>
      <c r="DE330">
        <v>1.5047399307819631</v>
      </c>
      <c r="DF330">
        <v>-2.1942666217439299</v>
      </c>
    </row>
    <row r="331" spans="1:110" x14ac:dyDescent="0.25">
      <c r="A331" t="s">
        <v>49</v>
      </c>
      <c r="B331" t="s">
        <v>3203</v>
      </c>
      <c r="C331" t="s">
        <v>48</v>
      </c>
      <c r="D331" t="s">
        <v>51</v>
      </c>
      <c r="E331" s="17">
        <v>99474</v>
      </c>
      <c r="F331" s="17">
        <v>99514</v>
      </c>
      <c r="G331" s="17">
        <v>100246</v>
      </c>
      <c r="H331" s="17">
        <v>100613</v>
      </c>
      <c r="I331" s="17">
        <v>100345</v>
      </c>
      <c r="J331" s="17">
        <v>100626</v>
      </c>
      <c r="K331" s="17">
        <v>101520</v>
      </c>
      <c r="L331" s="17">
        <v>102276</v>
      </c>
      <c r="M331" s="17">
        <v>103727</v>
      </c>
      <c r="N331" s="17">
        <v>104983</v>
      </c>
      <c r="O331" s="17">
        <v>106184</v>
      </c>
      <c r="P331" s="17">
        <v>107392</v>
      </c>
      <c r="Q331" s="17">
        <v>107609</v>
      </c>
      <c r="R331" s="17">
        <v>108299</v>
      </c>
      <c r="S331" s="17">
        <v>109537</v>
      </c>
      <c r="T331" s="17">
        <v>110089</v>
      </c>
      <c r="U331" s="18">
        <v>32</v>
      </c>
      <c r="V331" s="18">
        <v>37</v>
      </c>
      <c r="W331" s="18">
        <v>47</v>
      </c>
      <c r="X331" s="18">
        <v>39</v>
      </c>
      <c r="Y331" s="18">
        <v>62</v>
      </c>
      <c r="Z331" s="18">
        <v>75</v>
      </c>
      <c r="AA331" s="18">
        <v>81</v>
      </c>
      <c r="AB331" s="18">
        <v>112</v>
      </c>
      <c r="AC331" s="18">
        <v>112</v>
      </c>
      <c r="AD331" s="18">
        <v>99</v>
      </c>
      <c r="AE331" s="18">
        <v>78</v>
      </c>
      <c r="AF331" s="18">
        <v>48</v>
      </c>
      <c r="AG331" s="18">
        <v>42</v>
      </c>
      <c r="AH331" s="18">
        <v>40</v>
      </c>
      <c r="AI331" s="18">
        <v>39</v>
      </c>
      <c r="AJ331" s="18">
        <v>23</v>
      </c>
      <c r="AK331" s="23">
        <v>3.2169210044835834</v>
      </c>
      <c r="AL331" s="23">
        <v>3.7180698193219044</v>
      </c>
      <c r="AM331" s="23">
        <v>4.6884663727231013</v>
      </c>
      <c r="AN331" s="23">
        <v>3.8762386570323915</v>
      </c>
      <c r="AO331" s="23">
        <v>6.1786835417808552</v>
      </c>
      <c r="AP331" s="23">
        <v>7.4533420785880393</v>
      </c>
      <c r="AQ331" s="23">
        <v>7.9787234042553186</v>
      </c>
      <c r="AR331" s="23">
        <v>10.950760686769135</v>
      </c>
      <c r="AS331" s="23">
        <v>10.797574402036114</v>
      </c>
      <c r="AT331" s="23">
        <v>9.4300982063762699</v>
      </c>
      <c r="AU331" s="23">
        <v>7.3457394711067581</v>
      </c>
      <c r="AV331" s="23">
        <v>4.4696066746126339</v>
      </c>
      <c r="AW331" s="23">
        <v>3.9030192641879395</v>
      </c>
      <c r="AX331" s="23">
        <v>3.6934782407963138</v>
      </c>
      <c r="AY331" s="23">
        <v>3.560440764307951</v>
      </c>
      <c r="AZ331" s="23">
        <v>2.089218723033182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1</v>
      </c>
      <c r="BI331" s="20">
        <v>0</v>
      </c>
      <c r="BJ331" s="20">
        <v>3</v>
      </c>
      <c r="BK331" s="20">
        <v>1</v>
      </c>
      <c r="BL331" s="20">
        <v>7</v>
      </c>
      <c r="BM331" s="20">
        <v>2</v>
      </c>
      <c r="BN331" s="20">
        <v>2</v>
      </c>
      <c r="BO331" s="20">
        <v>0</v>
      </c>
      <c r="BP331" s="20">
        <v>0</v>
      </c>
      <c r="BQ331" s="20">
        <v>0</v>
      </c>
      <c r="BR331" s="20">
        <v>2</v>
      </c>
      <c r="BS331" s="20">
        <v>3</v>
      </c>
      <c r="BT331" s="20">
        <v>1</v>
      </c>
      <c r="BU331" s="20">
        <v>1</v>
      </c>
      <c r="BV331" s="20">
        <v>4343</v>
      </c>
      <c r="BW331" s="20">
        <v>9007</v>
      </c>
      <c r="BX331" s="20">
        <v>11679</v>
      </c>
      <c r="BY331" s="20">
        <v>10837</v>
      </c>
      <c r="BZ331" s="20">
        <v>7872</v>
      </c>
      <c r="CA331" s="20">
        <v>13223</v>
      </c>
      <c r="CB331" s="20">
        <v>4417</v>
      </c>
      <c r="CC331" s="20">
        <v>7978</v>
      </c>
      <c r="CD331" s="20">
        <v>11314</v>
      </c>
      <c r="CE331" s="20">
        <v>10834</v>
      </c>
      <c r="CF331" s="20">
        <v>7678</v>
      </c>
      <c r="CG331" s="20">
        <v>10907</v>
      </c>
      <c r="CH331" s="21">
        <v>0</v>
      </c>
      <c r="CI331" s="21">
        <v>3</v>
      </c>
      <c r="CJ331" s="21">
        <v>3</v>
      </c>
      <c r="CK331" s="21">
        <v>10</v>
      </c>
      <c r="CL331" s="21">
        <v>3</v>
      </c>
      <c r="CM331" s="21">
        <v>3</v>
      </c>
      <c r="CN331" s="21">
        <v>1</v>
      </c>
      <c r="CO331" s="21">
        <v>16</v>
      </c>
      <c r="CP331" s="21">
        <v>7</v>
      </c>
      <c r="CQ331" s="21">
        <v>0</v>
      </c>
      <c r="CR331" s="21">
        <v>8760</v>
      </c>
      <c r="CS331" s="21">
        <v>16985</v>
      </c>
      <c r="CT331" s="21">
        <v>22993</v>
      </c>
      <c r="CU331" s="21">
        <v>21671</v>
      </c>
      <c r="CV331" s="21">
        <v>15550</v>
      </c>
      <c r="CW331" s="21">
        <v>24130</v>
      </c>
      <c r="CX331" s="21">
        <v>56961</v>
      </c>
      <c r="CY331" s="21">
        <v>53128</v>
      </c>
      <c r="CZ331" s="19">
        <v>330</v>
      </c>
      <c r="DA331" t="s">
        <v>8308</v>
      </c>
      <c r="DB331" t="s">
        <v>8481</v>
      </c>
      <c r="DD331">
        <v>3.011594639361542</v>
      </c>
      <c r="DE331">
        <v>1.2289110092870559</v>
      </c>
      <c r="DF331">
        <v>-1.7826836300744862</v>
      </c>
    </row>
    <row r="332" spans="1:110" x14ac:dyDescent="0.25">
      <c r="A332" t="s">
        <v>487</v>
      </c>
      <c r="B332" t="s">
        <v>3167</v>
      </c>
      <c r="C332" t="s">
        <v>484</v>
      </c>
      <c r="D332" t="s">
        <v>51</v>
      </c>
      <c r="E332" s="17">
        <v>76725</v>
      </c>
      <c r="F332" s="17">
        <v>77123</v>
      </c>
      <c r="G332" s="17">
        <v>77973</v>
      </c>
      <c r="H332" s="17">
        <v>78810</v>
      </c>
      <c r="I332" s="17">
        <v>79975</v>
      </c>
      <c r="J332" s="17">
        <v>81040</v>
      </c>
      <c r="K332" s="17">
        <v>82417</v>
      </c>
      <c r="L332" s="17">
        <v>83583</v>
      </c>
      <c r="M332" s="17">
        <v>84799</v>
      </c>
      <c r="N332" s="17">
        <v>85754</v>
      </c>
      <c r="O332" s="17">
        <v>87061</v>
      </c>
      <c r="P332" s="17">
        <v>88327</v>
      </c>
      <c r="Q332" s="17">
        <v>88513</v>
      </c>
      <c r="R332" s="17">
        <v>88883</v>
      </c>
      <c r="S332" s="17">
        <v>89218</v>
      </c>
      <c r="T332" s="17">
        <v>89759</v>
      </c>
      <c r="U332" s="18">
        <v>54</v>
      </c>
      <c r="V332" s="18">
        <v>54</v>
      </c>
      <c r="W332" s="18">
        <v>57</v>
      </c>
      <c r="X332" s="18">
        <v>67</v>
      </c>
      <c r="Y332" s="18">
        <v>81</v>
      </c>
      <c r="Z332" s="18">
        <v>100</v>
      </c>
      <c r="AA332" s="18">
        <v>131</v>
      </c>
      <c r="AB332" s="18">
        <v>145</v>
      </c>
      <c r="AC332" s="18">
        <v>182</v>
      </c>
      <c r="AD332" s="18">
        <v>177</v>
      </c>
      <c r="AE332" s="18">
        <v>115</v>
      </c>
      <c r="AF332" s="18">
        <v>78</v>
      </c>
      <c r="AG332" s="18">
        <v>63</v>
      </c>
      <c r="AH332" s="18">
        <v>54</v>
      </c>
      <c r="AI332" s="18">
        <v>37</v>
      </c>
      <c r="AJ332" s="18">
        <v>24</v>
      </c>
      <c r="AK332" s="23">
        <v>7.0381231671554252</v>
      </c>
      <c r="AL332" s="23">
        <v>7.0018023157812843</v>
      </c>
      <c r="AM332" s="23">
        <v>7.310222769420184</v>
      </c>
      <c r="AN332" s="23">
        <v>8.5014592056845579</v>
      </c>
      <c r="AO332" s="23">
        <v>10.128165051578618</v>
      </c>
      <c r="AP332" s="23">
        <v>12.339585389930898</v>
      </c>
      <c r="AQ332" s="23">
        <v>15.894778989771529</v>
      </c>
      <c r="AR332" s="23">
        <v>17.348025316152807</v>
      </c>
      <c r="AS332" s="23">
        <v>21.462517246665648</v>
      </c>
      <c r="AT332" s="23">
        <v>20.64043659770973</v>
      </c>
      <c r="AU332" s="23">
        <v>13.20912923122868</v>
      </c>
      <c r="AV332" s="23">
        <v>8.8308218325087466</v>
      </c>
      <c r="AW332" s="23">
        <v>7.1175985448465191</v>
      </c>
      <c r="AX332" s="23">
        <v>6.0754024954153216</v>
      </c>
      <c r="AY332" s="23">
        <v>4.147145194915824</v>
      </c>
      <c r="AZ332" s="23">
        <v>2.6738265800643948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20">
        <v>1</v>
      </c>
      <c r="BJ332" s="20">
        <v>1</v>
      </c>
      <c r="BK332" s="20">
        <v>6</v>
      </c>
      <c r="BL332" s="20">
        <v>4</v>
      </c>
      <c r="BM332" s="20">
        <v>4</v>
      </c>
      <c r="BN332" s="20">
        <v>0</v>
      </c>
      <c r="BO332" s="20">
        <v>0</v>
      </c>
      <c r="BP332" s="20">
        <v>0</v>
      </c>
      <c r="BQ332" s="20">
        <v>2</v>
      </c>
      <c r="BR332" s="20">
        <v>4</v>
      </c>
      <c r="BS332" s="20">
        <v>1</v>
      </c>
      <c r="BT332" s="20">
        <v>0</v>
      </c>
      <c r="BU332" s="20">
        <v>1</v>
      </c>
      <c r="BV332" s="20">
        <v>3791</v>
      </c>
      <c r="BW332" s="20">
        <v>6410</v>
      </c>
      <c r="BX332" s="20">
        <v>6713</v>
      </c>
      <c r="BY332" s="20">
        <v>8209</v>
      </c>
      <c r="BZ332" s="20">
        <v>6681</v>
      </c>
      <c r="CA332" s="20">
        <v>13257</v>
      </c>
      <c r="CB332" s="20">
        <v>4509</v>
      </c>
      <c r="CC332" s="20">
        <v>7734</v>
      </c>
      <c r="CD332" s="20">
        <v>6961</v>
      </c>
      <c r="CE332" s="20">
        <v>8157</v>
      </c>
      <c r="CF332" s="20">
        <v>6326</v>
      </c>
      <c r="CG332" s="20">
        <v>11011</v>
      </c>
      <c r="CH332" s="21">
        <v>1</v>
      </c>
      <c r="CI332" s="21">
        <v>3</v>
      </c>
      <c r="CJ332" s="21">
        <v>10</v>
      </c>
      <c r="CK332" s="21">
        <v>5</v>
      </c>
      <c r="CL332" s="21">
        <v>4</v>
      </c>
      <c r="CM332" s="21">
        <v>1</v>
      </c>
      <c r="CN332" s="21">
        <v>0</v>
      </c>
      <c r="CO332" s="21">
        <v>16</v>
      </c>
      <c r="CP332" s="21">
        <v>8</v>
      </c>
      <c r="CQ332" s="21">
        <v>0</v>
      </c>
      <c r="CR332" s="21">
        <v>8300</v>
      </c>
      <c r="CS332" s="21">
        <v>14144</v>
      </c>
      <c r="CT332" s="21">
        <v>13674</v>
      </c>
      <c r="CU332" s="21">
        <v>16366</v>
      </c>
      <c r="CV332" s="21">
        <v>13007</v>
      </c>
      <c r="CW332" s="21">
        <v>24268</v>
      </c>
      <c r="CX332" s="21">
        <v>45061</v>
      </c>
      <c r="CY332" s="21">
        <v>44698</v>
      </c>
      <c r="CZ332" s="19">
        <v>271</v>
      </c>
      <c r="DA332" t="s">
        <v>8249</v>
      </c>
      <c r="DB332" t="s">
        <v>8481</v>
      </c>
      <c r="DD332">
        <v>3.5795785046310797</v>
      </c>
      <c r="DE332">
        <v>1.7753711635338763</v>
      </c>
      <c r="DF332">
        <v>-1.8042073410972035</v>
      </c>
    </row>
    <row r="333" spans="1:110" x14ac:dyDescent="0.25">
      <c r="A333" t="s">
        <v>1358</v>
      </c>
      <c r="B333" t="s">
        <v>3219</v>
      </c>
      <c r="C333" t="s">
        <v>3363</v>
      </c>
      <c r="D333" t="s">
        <v>199</v>
      </c>
      <c r="E333" s="17">
        <v>135362</v>
      </c>
      <c r="F333" s="17">
        <v>135570</v>
      </c>
      <c r="G333" s="17">
        <v>135557</v>
      </c>
      <c r="H333" s="17">
        <v>135889</v>
      </c>
      <c r="I333" s="17">
        <v>135935</v>
      </c>
      <c r="J333" s="17">
        <v>136124</v>
      </c>
      <c r="K333" s="17">
        <v>136557</v>
      </c>
      <c r="L333" s="17">
        <v>136698</v>
      </c>
      <c r="M333" s="17">
        <v>137259</v>
      </c>
      <c r="N333" s="17">
        <v>137955</v>
      </c>
      <c r="O333" s="17">
        <v>138445</v>
      </c>
      <c r="P333" s="17">
        <v>139036</v>
      </c>
      <c r="Q333" s="17">
        <v>139707</v>
      </c>
      <c r="R333" s="17">
        <v>139950</v>
      </c>
      <c r="S333" s="17">
        <v>140774</v>
      </c>
      <c r="T333" s="17">
        <v>141333</v>
      </c>
      <c r="U333" s="18">
        <v>63</v>
      </c>
      <c r="V333" s="18">
        <v>62</v>
      </c>
      <c r="W333" s="18">
        <v>89</v>
      </c>
      <c r="X333" s="18">
        <v>100</v>
      </c>
      <c r="Y333" s="18">
        <v>114</v>
      </c>
      <c r="Z333" s="18">
        <v>143</v>
      </c>
      <c r="AA333" s="18">
        <v>221</v>
      </c>
      <c r="AB333" s="18">
        <v>200</v>
      </c>
      <c r="AC333" s="18">
        <v>260</v>
      </c>
      <c r="AD333" s="18">
        <v>296</v>
      </c>
      <c r="AE333" s="18">
        <v>169</v>
      </c>
      <c r="AF333" s="18">
        <v>144</v>
      </c>
      <c r="AG333" s="18">
        <v>121</v>
      </c>
      <c r="AH333" s="18">
        <v>105</v>
      </c>
      <c r="AI333" s="18">
        <v>78</v>
      </c>
      <c r="AJ333" s="18">
        <v>79</v>
      </c>
      <c r="AK333" s="23">
        <v>4.654186551617145</v>
      </c>
      <c r="AL333" s="23">
        <v>4.5732831747436746</v>
      </c>
      <c r="AM333" s="23">
        <v>6.5655038102053016</v>
      </c>
      <c r="AN333" s="23">
        <v>7.358947376167313</v>
      </c>
      <c r="AO333" s="23">
        <v>8.3863611284805231</v>
      </c>
      <c r="AP333" s="23">
        <v>10.505127677705621</v>
      </c>
      <c r="AQ333" s="23">
        <v>16.183718154323834</v>
      </c>
      <c r="AR333" s="23">
        <v>14.630791964769053</v>
      </c>
      <c r="AS333" s="23">
        <v>18.942291580151391</v>
      </c>
      <c r="AT333" s="23">
        <v>21.456271972744734</v>
      </c>
      <c r="AU333" s="23">
        <v>12.207013615515185</v>
      </c>
      <c r="AV333" s="23">
        <v>10.357029833999826</v>
      </c>
      <c r="AW333" s="23">
        <v>8.6609833437121981</v>
      </c>
      <c r="AX333" s="23">
        <v>7.502679528403001</v>
      </c>
      <c r="AY333" s="23">
        <v>5.5407958856038757</v>
      </c>
      <c r="AZ333" s="23">
        <v>5.5896358246127944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3</v>
      </c>
      <c r="BJ333" s="20">
        <v>7</v>
      </c>
      <c r="BK333" s="20">
        <v>13</v>
      </c>
      <c r="BL333" s="20">
        <v>19</v>
      </c>
      <c r="BM333" s="20">
        <v>4</v>
      </c>
      <c r="BN333" s="20">
        <v>1</v>
      </c>
      <c r="BO333" s="20">
        <v>0</v>
      </c>
      <c r="BP333" s="20">
        <v>0</v>
      </c>
      <c r="BQ333" s="20">
        <v>5</v>
      </c>
      <c r="BR333" s="20">
        <v>11</v>
      </c>
      <c r="BS333" s="20">
        <v>8</v>
      </c>
      <c r="BT333" s="20">
        <v>8</v>
      </c>
      <c r="BU333" s="20">
        <v>0</v>
      </c>
      <c r="BV333" s="20">
        <v>6986</v>
      </c>
      <c r="BW333" s="20">
        <v>11292</v>
      </c>
      <c r="BX333" s="20">
        <v>11033</v>
      </c>
      <c r="BY333" s="20">
        <v>13080</v>
      </c>
      <c r="BZ333" s="20">
        <v>11092</v>
      </c>
      <c r="CA333" s="20">
        <v>19266</v>
      </c>
      <c r="CB333" s="20">
        <v>7187</v>
      </c>
      <c r="CC333" s="20">
        <v>10743</v>
      </c>
      <c r="CD333" s="20">
        <v>10728</v>
      </c>
      <c r="CE333" s="20">
        <v>12838</v>
      </c>
      <c r="CF333" s="20">
        <v>10970</v>
      </c>
      <c r="CG333" s="20">
        <v>16118</v>
      </c>
      <c r="CH333" s="21">
        <v>3</v>
      </c>
      <c r="CI333" s="21">
        <v>12</v>
      </c>
      <c r="CJ333" s="21">
        <v>24</v>
      </c>
      <c r="CK333" s="21">
        <v>27</v>
      </c>
      <c r="CL333" s="21">
        <v>12</v>
      </c>
      <c r="CM333" s="21">
        <v>1</v>
      </c>
      <c r="CN333" s="21">
        <v>0</v>
      </c>
      <c r="CO333" s="21">
        <v>47</v>
      </c>
      <c r="CP333" s="21">
        <v>32</v>
      </c>
      <c r="CQ333" s="21">
        <v>0</v>
      </c>
      <c r="CR333" s="21">
        <v>14173</v>
      </c>
      <c r="CS333" s="21">
        <v>22035</v>
      </c>
      <c r="CT333" s="21">
        <v>21761</v>
      </c>
      <c r="CU333" s="21">
        <v>25918</v>
      </c>
      <c r="CV333" s="21">
        <v>22062</v>
      </c>
      <c r="CW333" s="21">
        <v>35384</v>
      </c>
      <c r="CX333" s="21">
        <v>72749</v>
      </c>
      <c r="CY333" s="21">
        <v>68584</v>
      </c>
      <c r="CZ333" s="19">
        <v>14</v>
      </c>
      <c r="DA333" t="s">
        <v>1333</v>
      </c>
      <c r="DB333" t="s">
        <v>8480</v>
      </c>
      <c r="DD333">
        <v>6.8529102997783742</v>
      </c>
      <c r="DE333">
        <v>4.3986858925895893</v>
      </c>
      <c r="DF333">
        <v>-2.4542244071887849</v>
      </c>
    </row>
    <row r="334" spans="1:110" x14ac:dyDescent="0.25">
      <c r="A334" t="s">
        <v>2458</v>
      </c>
      <c r="B334" t="s">
        <v>3159</v>
      </c>
      <c r="C334" t="s">
        <v>140</v>
      </c>
      <c r="D334" t="s">
        <v>70</v>
      </c>
      <c r="E334" s="17">
        <v>95577</v>
      </c>
      <c r="F334" s="17">
        <v>95648</v>
      </c>
      <c r="G334" s="17">
        <v>96393</v>
      </c>
      <c r="H334" s="17">
        <v>97453</v>
      </c>
      <c r="I334" s="17">
        <v>98265</v>
      </c>
      <c r="J334" s="17">
        <v>99401</v>
      </c>
      <c r="K334" s="17">
        <v>100684</v>
      </c>
      <c r="L334" s="17">
        <v>101911</v>
      </c>
      <c r="M334" s="17">
        <v>102994</v>
      </c>
      <c r="N334" s="17">
        <v>103669</v>
      </c>
      <c r="O334" s="17">
        <v>104622</v>
      </c>
      <c r="P334" s="17">
        <v>105607</v>
      </c>
      <c r="Q334" s="17">
        <v>106506</v>
      </c>
      <c r="R334" s="17">
        <v>106915</v>
      </c>
      <c r="S334" s="17">
        <v>107128</v>
      </c>
      <c r="T334" s="17">
        <v>107393</v>
      </c>
      <c r="U334" s="18">
        <v>34</v>
      </c>
      <c r="V334" s="18">
        <v>38</v>
      </c>
      <c r="W334" s="18">
        <v>48</v>
      </c>
      <c r="X334" s="18">
        <v>50</v>
      </c>
      <c r="Y334" s="18">
        <v>64</v>
      </c>
      <c r="Z334" s="18">
        <v>88</v>
      </c>
      <c r="AA334" s="18">
        <v>115</v>
      </c>
      <c r="AB334" s="18">
        <v>142</v>
      </c>
      <c r="AC334" s="18">
        <v>136</v>
      </c>
      <c r="AD334" s="18">
        <v>145</v>
      </c>
      <c r="AE334" s="18">
        <v>120</v>
      </c>
      <c r="AF334" s="18">
        <v>74</v>
      </c>
      <c r="AG334" s="18">
        <v>68</v>
      </c>
      <c r="AH334" s="18">
        <v>50</v>
      </c>
      <c r="AI334" s="18">
        <v>33</v>
      </c>
      <c r="AJ334" s="18">
        <v>40</v>
      </c>
      <c r="AK334" s="23">
        <v>3.5573412013350496</v>
      </c>
      <c r="AL334" s="23">
        <v>3.9729006356641019</v>
      </c>
      <c r="AM334" s="23">
        <v>4.9796147023124089</v>
      </c>
      <c r="AN334" s="23">
        <v>5.1306783782951788</v>
      </c>
      <c r="AO334" s="23">
        <v>6.5130005597109859</v>
      </c>
      <c r="AP334" s="23">
        <v>8.8530296475890591</v>
      </c>
      <c r="AQ334" s="23">
        <v>11.421874379245956</v>
      </c>
      <c r="AR334" s="23">
        <v>13.933726486836553</v>
      </c>
      <c r="AS334" s="23">
        <v>13.20465269821543</v>
      </c>
      <c r="AT334" s="23">
        <v>13.986823447703749</v>
      </c>
      <c r="AU334" s="23">
        <v>11.469862935137925</v>
      </c>
      <c r="AV334" s="23">
        <v>7.0071112710331702</v>
      </c>
      <c r="AW334" s="23">
        <v>6.3846168290988308</v>
      </c>
      <c r="AX334" s="23">
        <v>4.6766122620773514</v>
      </c>
      <c r="AY334" s="23">
        <v>3.0804271525651554</v>
      </c>
      <c r="AZ334" s="23">
        <v>3.7246375462087844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20">
        <v>1</v>
      </c>
      <c r="BJ334" s="20">
        <v>3</v>
      </c>
      <c r="BK334" s="20">
        <v>6</v>
      </c>
      <c r="BL334" s="20">
        <v>12</v>
      </c>
      <c r="BM334" s="20">
        <v>2</v>
      </c>
      <c r="BN334" s="20">
        <v>1</v>
      </c>
      <c r="BO334" s="20">
        <v>0</v>
      </c>
      <c r="BP334" s="20">
        <v>0</v>
      </c>
      <c r="BQ334" s="20">
        <v>2</v>
      </c>
      <c r="BR334" s="20">
        <v>7</v>
      </c>
      <c r="BS334" s="20">
        <v>5</v>
      </c>
      <c r="BT334" s="20">
        <v>1</v>
      </c>
      <c r="BU334" s="20">
        <v>0</v>
      </c>
      <c r="BV334" s="20">
        <v>4628</v>
      </c>
      <c r="BW334" s="20">
        <v>7154</v>
      </c>
      <c r="BX334" s="20">
        <v>8087</v>
      </c>
      <c r="BY334" s="20">
        <v>10065</v>
      </c>
      <c r="BZ334" s="20">
        <v>8521</v>
      </c>
      <c r="CA334" s="20">
        <v>15290</v>
      </c>
      <c r="CB334" s="20">
        <v>6103</v>
      </c>
      <c r="CC334" s="20">
        <v>7817</v>
      </c>
      <c r="CD334" s="20">
        <v>7947</v>
      </c>
      <c r="CE334" s="20">
        <v>10116</v>
      </c>
      <c r="CF334" s="20">
        <v>8394</v>
      </c>
      <c r="CG334" s="20">
        <v>13271</v>
      </c>
      <c r="CH334" s="21">
        <v>1</v>
      </c>
      <c r="CI334" s="21">
        <v>5</v>
      </c>
      <c r="CJ334" s="21">
        <v>13</v>
      </c>
      <c r="CK334" s="21">
        <v>17</v>
      </c>
      <c r="CL334" s="21">
        <v>3</v>
      </c>
      <c r="CM334" s="21">
        <v>1</v>
      </c>
      <c r="CN334" s="21">
        <v>0</v>
      </c>
      <c r="CO334" s="21">
        <v>25</v>
      </c>
      <c r="CP334" s="21">
        <v>15</v>
      </c>
      <c r="CQ334" s="21">
        <v>0</v>
      </c>
      <c r="CR334" s="21">
        <v>10731</v>
      </c>
      <c r="CS334" s="21">
        <v>14971</v>
      </c>
      <c r="CT334" s="21">
        <v>16034</v>
      </c>
      <c r="CU334" s="21">
        <v>20181</v>
      </c>
      <c r="CV334" s="21">
        <v>16915</v>
      </c>
      <c r="CW334" s="21">
        <v>28561</v>
      </c>
      <c r="CX334" s="21">
        <v>53745</v>
      </c>
      <c r="CY334" s="21">
        <v>53648</v>
      </c>
      <c r="CZ334" s="19">
        <v>132</v>
      </c>
      <c r="DA334" t="s">
        <v>8110</v>
      </c>
      <c r="DB334" t="s">
        <v>9</v>
      </c>
      <c r="DD334">
        <v>4.6600059648076355</v>
      </c>
      <c r="DE334">
        <v>2.7909572983533351</v>
      </c>
      <c r="DF334">
        <v>-1.8690486664543005</v>
      </c>
    </row>
    <row r="335" spans="1:110" x14ac:dyDescent="0.25">
      <c r="A335" t="s">
        <v>717</v>
      </c>
      <c r="B335" t="s">
        <v>3160</v>
      </c>
      <c r="C335" t="s">
        <v>140</v>
      </c>
      <c r="D335" t="s">
        <v>70</v>
      </c>
      <c r="E335" s="17">
        <v>74335</v>
      </c>
      <c r="F335" s="17">
        <v>74920</v>
      </c>
      <c r="G335" s="17">
        <v>75324</v>
      </c>
      <c r="H335" s="17">
        <v>75460</v>
      </c>
      <c r="I335" s="17">
        <v>75704</v>
      </c>
      <c r="J335" s="17">
        <v>76150</v>
      </c>
      <c r="K335" s="17">
        <v>76750</v>
      </c>
      <c r="L335" s="17">
        <v>77356</v>
      </c>
      <c r="M335" s="17">
        <v>77785</v>
      </c>
      <c r="N335" s="17">
        <v>78224</v>
      </c>
      <c r="O335" s="17">
        <v>78526</v>
      </c>
      <c r="P335" s="17">
        <v>78814</v>
      </c>
      <c r="Q335" s="17">
        <v>78925</v>
      </c>
      <c r="R335" s="17">
        <v>79167</v>
      </c>
      <c r="S335" s="17">
        <v>79596</v>
      </c>
      <c r="T335" s="17">
        <v>79714</v>
      </c>
      <c r="U335" s="18">
        <v>28</v>
      </c>
      <c r="V335" s="18">
        <v>35</v>
      </c>
      <c r="W335" s="18">
        <v>42</v>
      </c>
      <c r="X335" s="18">
        <v>32</v>
      </c>
      <c r="Y335" s="18">
        <v>68</v>
      </c>
      <c r="Z335" s="18">
        <v>52</v>
      </c>
      <c r="AA335" s="18">
        <v>81</v>
      </c>
      <c r="AB335" s="18">
        <v>84</v>
      </c>
      <c r="AC335" s="18">
        <v>104</v>
      </c>
      <c r="AD335" s="18">
        <v>121</v>
      </c>
      <c r="AE335" s="18">
        <v>97</v>
      </c>
      <c r="AF335" s="18">
        <v>73</v>
      </c>
      <c r="AG335" s="18">
        <v>81</v>
      </c>
      <c r="AH335" s="18">
        <v>58</v>
      </c>
      <c r="AI335" s="18">
        <v>32</v>
      </c>
      <c r="AJ335" s="18">
        <v>26</v>
      </c>
      <c r="AK335" s="23">
        <v>3.7667316876303221</v>
      </c>
      <c r="AL335" s="23">
        <v>4.671649759743727</v>
      </c>
      <c r="AM335" s="23">
        <v>5.5759120599012268</v>
      </c>
      <c r="AN335" s="23">
        <v>4.2406573018817921</v>
      </c>
      <c r="AO335" s="23">
        <v>8.9823523195603929</v>
      </c>
      <c r="AP335" s="23">
        <v>6.8286277084701243</v>
      </c>
      <c r="AQ335" s="23">
        <v>10.553745928338762</v>
      </c>
      <c r="AR335" s="23">
        <v>10.858886188530947</v>
      </c>
      <c r="AS335" s="23">
        <v>13.370187054059265</v>
      </c>
      <c r="AT335" s="23">
        <v>15.468398445489875</v>
      </c>
      <c r="AU335" s="23">
        <v>12.352596592211498</v>
      </c>
      <c r="AV335" s="23">
        <v>9.262313802116374</v>
      </c>
      <c r="AW335" s="23">
        <v>10.262907823883433</v>
      </c>
      <c r="AX335" s="23">
        <v>7.3262849419581384</v>
      </c>
      <c r="AY335" s="23">
        <v>4.0203025277652147</v>
      </c>
      <c r="AZ335" s="23">
        <v>3.2616604360589108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1</v>
      </c>
      <c r="BI335" s="20">
        <v>0</v>
      </c>
      <c r="BJ335" s="20">
        <v>3</v>
      </c>
      <c r="BK335" s="20">
        <v>6</v>
      </c>
      <c r="BL335" s="20">
        <v>1</v>
      </c>
      <c r="BM335" s="20">
        <v>5</v>
      </c>
      <c r="BN335" s="20">
        <v>2</v>
      </c>
      <c r="BO335" s="20">
        <v>0</v>
      </c>
      <c r="BP335" s="20">
        <v>0</v>
      </c>
      <c r="BQ335" s="20">
        <v>3</v>
      </c>
      <c r="BR335" s="20">
        <v>2</v>
      </c>
      <c r="BS335" s="20">
        <v>2</v>
      </c>
      <c r="BT335" s="20">
        <v>1</v>
      </c>
      <c r="BU335" s="20">
        <v>0</v>
      </c>
      <c r="BV335" s="20">
        <v>3307</v>
      </c>
      <c r="BW335" s="20">
        <v>4555</v>
      </c>
      <c r="BX335" s="20">
        <v>5811</v>
      </c>
      <c r="BY335" s="20">
        <v>7838</v>
      </c>
      <c r="BZ335" s="20">
        <v>6785</v>
      </c>
      <c r="CA335" s="20">
        <v>12441</v>
      </c>
      <c r="CB335" s="20">
        <v>3477</v>
      </c>
      <c r="CC335" s="20">
        <v>4640</v>
      </c>
      <c r="CD335" s="20">
        <v>5598</v>
      </c>
      <c r="CE335" s="20">
        <v>7689</v>
      </c>
      <c r="CF335" s="20">
        <v>6627</v>
      </c>
      <c r="CG335" s="20">
        <v>10946</v>
      </c>
      <c r="CH335" s="21">
        <v>0</v>
      </c>
      <c r="CI335" s="21">
        <v>6</v>
      </c>
      <c r="CJ335" s="21">
        <v>8</v>
      </c>
      <c r="CK335" s="21">
        <v>3</v>
      </c>
      <c r="CL335" s="21">
        <v>6</v>
      </c>
      <c r="CM335" s="21">
        <v>2</v>
      </c>
      <c r="CN335" s="21">
        <v>1</v>
      </c>
      <c r="CO335" s="21">
        <v>18</v>
      </c>
      <c r="CP335" s="21">
        <v>8</v>
      </c>
      <c r="CQ335" s="21">
        <v>0</v>
      </c>
      <c r="CR335" s="21">
        <v>6784</v>
      </c>
      <c r="CS335" s="21">
        <v>9195</v>
      </c>
      <c r="CT335" s="21">
        <v>11409</v>
      </c>
      <c r="CU335" s="21">
        <v>15527</v>
      </c>
      <c r="CV335" s="21">
        <v>13412</v>
      </c>
      <c r="CW335" s="21">
        <v>23387</v>
      </c>
      <c r="CX335" s="21">
        <v>40737</v>
      </c>
      <c r="CY335" s="21">
        <v>38977</v>
      </c>
      <c r="CZ335" s="19">
        <v>191</v>
      </c>
      <c r="DA335" t="s">
        <v>8169</v>
      </c>
      <c r="DB335" t="s">
        <v>9</v>
      </c>
      <c r="DD335">
        <v>4.6181081150422045</v>
      </c>
      <c r="DE335">
        <v>1.9638166777131356</v>
      </c>
      <c r="DF335">
        <v>-2.6542914373290687</v>
      </c>
    </row>
    <row r="336" spans="1:110" x14ac:dyDescent="0.25">
      <c r="A336" t="s">
        <v>2307</v>
      </c>
      <c r="B336" t="s">
        <v>3206</v>
      </c>
      <c r="C336" t="s">
        <v>48</v>
      </c>
      <c r="D336" t="s">
        <v>51</v>
      </c>
      <c r="E336" s="17">
        <v>58991</v>
      </c>
      <c r="F336" s="17">
        <v>59682</v>
      </c>
      <c r="G336" s="17">
        <v>60175</v>
      </c>
      <c r="H336" s="17">
        <v>60527</v>
      </c>
      <c r="I336" s="17">
        <v>60413</v>
      </c>
      <c r="J336" s="17">
        <v>60866</v>
      </c>
      <c r="K336" s="17">
        <v>61084</v>
      </c>
      <c r="L336" s="17">
        <v>61584</v>
      </c>
      <c r="M336" s="17">
        <v>62507</v>
      </c>
      <c r="N336" s="17">
        <v>63142</v>
      </c>
      <c r="O336" s="17">
        <v>63698</v>
      </c>
      <c r="P336" s="17">
        <v>64778</v>
      </c>
      <c r="Q336" s="17">
        <v>65325</v>
      </c>
      <c r="R336" s="17">
        <v>65952</v>
      </c>
      <c r="S336" s="17">
        <v>66473</v>
      </c>
      <c r="T336" s="17">
        <v>66832</v>
      </c>
      <c r="U336" s="18">
        <v>26</v>
      </c>
      <c r="V336" s="18">
        <v>34</v>
      </c>
      <c r="W336" s="18">
        <v>39</v>
      </c>
      <c r="X336" s="18">
        <v>59</v>
      </c>
      <c r="Y336" s="18">
        <v>52</v>
      </c>
      <c r="Z336" s="18">
        <v>79</v>
      </c>
      <c r="AA336" s="18">
        <v>111</v>
      </c>
      <c r="AB336" s="18">
        <v>123</v>
      </c>
      <c r="AC336" s="18">
        <v>120</v>
      </c>
      <c r="AD336" s="18">
        <v>115</v>
      </c>
      <c r="AE336" s="18">
        <v>94</v>
      </c>
      <c r="AF336" s="18">
        <v>62</v>
      </c>
      <c r="AG336" s="18">
        <v>56</v>
      </c>
      <c r="AH336" s="18">
        <v>30</v>
      </c>
      <c r="AI336" s="18">
        <v>27</v>
      </c>
      <c r="AJ336" s="18">
        <v>21</v>
      </c>
      <c r="AK336" s="23">
        <v>4.4074519842009803</v>
      </c>
      <c r="AL336" s="23">
        <v>5.6968600247980969</v>
      </c>
      <c r="AM336" s="23">
        <v>6.4810968009970917</v>
      </c>
      <c r="AN336" s="23">
        <v>9.7477158953855305</v>
      </c>
      <c r="AO336" s="23">
        <v>8.6074189330111057</v>
      </c>
      <c r="AP336" s="23">
        <v>12.97933164656787</v>
      </c>
      <c r="AQ336" s="23">
        <v>18.171697989653591</v>
      </c>
      <c r="AR336" s="23">
        <v>19.972720187061572</v>
      </c>
      <c r="AS336" s="23">
        <v>19.197849840817828</v>
      </c>
      <c r="AT336" s="23">
        <v>18.21291691742422</v>
      </c>
      <c r="AU336" s="23">
        <v>14.757135231875413</v>
      </c>
      <c r="AV336" s="23">
        <v>9.5711506993114952</v>
      </c>
      <c r="AW336" s="23">
        <v>8.5725220053578255</v>
      </c>
      <c r="AX336" s="23">
        <v>4.5487627365356627</v>
      </c>
      <c r="AY336" s="23">
        <v>4.0617995276277581</v>
      </c>
      <c r="AZ336" s="23">
        <v>3.142207325831937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 s="20">
        <v>1</v>
      </c>
      <c r="BJ336" s="20">
        <v>3</v>
      </c>
      <c r="BK336" s="20">
        <v>1</v>
      </c>
      <c r="BL336" s="20">
        <v>3</v>
      </c>
      <c r="BM336" s="20">
        <v>4</v>
      </c>
      <c r="BN336" s="20">
        <v>1</v>
      </c>
      <c r="BO336" s="20">
        <v>0</v>
      </c>
      <c r="BP336" s="20">
        <v>0</v>
      </c>
      <c r="BQ336" s="20">
        <v>2</v>
      </c>
      <c r="BR336" s="20">
        <v>2</v>
      </c>
      <c r="BS336" s="20">
        <v>4</v>
      </c>
      <c r="BT336" s="20">
        <v>0</v>
      </c>
      <c r="BU336" s="20">
        <v>0</v>
      </c>
      <c r="BV336" s="20">
        <v>3424</v>
      </c>
      <c r="BW336" s="20">
        <v>6669</v>
      </c>
      <c r="BX336" s="20">
        <v>5822</v>
      </c>
      <c r="BY336" s="20">
        <v>6527</v>
      </c>
      <c r="BZ336" s="20">
        <v>4663</v>
      </c>
      <c r="CA336" s="20">
        <v>7324</v>
      </c>
      <c r="CB336" s="20">
        <v>3622</v>
      </c>
      <c r="CC336" s="20">
        <v>6229</v>
      </c>
      <c r="CD336" s="20">
        <v>5577</v>
      </c>
      <c r="CE336" s="20">
        <v>6353</v>
      </c>
      <c r="CF336" s="20">
        <v>4854</v>
      </c>
      <c r="CG336" s="20">
        <v>5768</v>
      </c>
      <c r="CH336" s="21">
        <v>1</v>
      </c>
      <c r="CI336" s="21">
        <v>5</v>
      </c>
      <c r="CJ336" s="21">
        <v>3</v>
      </c>
      <c r="CK336" s="21">
        <v>7</v>
      </c>
      <c r="CL336" s="21">
        <v>4</v>
      </c>
      <c r="CM336" s="21">
        <v>1</v>
      </c>
      <c r="CN336" s="21">
        <v>0</v>
      </c>
      <c r="CO336" s="21">
        <v>13</v>
      </c>
      <c r="CP336" s="21">
        <v>8</v>
      </c>
      <c r="CQ336" s="21">
        <v>0</v>
      </c>
      <c r="CR336" s="21">
        <v>7046</v>
      </c>
      <c r="CS336" s="21">
        <v>12898</v>
      </c>
      <c r="CT336" s="21">
        <v>11399</v>
      </c>
      <c r="CU336" s="21">
        <v>12880</v>
      </c>
      <c r="CV336" s="21">
        <v>9517</v>
      </c>
      <c r="CW336" s="21">
        <v>13092</v>
      </c>
      <c r="CX336" s="21">
        <v>34429</v>
      </c>
      <c r="CY336" s="21">
        <v>32403</v>
      </c>
      <c r="CZ336" s="19">
        <v>212</v>
      </c>
      <c r="DA336" t="s">
        <v>8190</v>
      </c>
      <c r="DB336" t="s">
        <v>9</v>
      </c>
      <c r="DD336">
        <v>4.0119741999197602</v>
      </c>
      <c r="DE336">
        <v>2.3236225275204045</v>
      </c>
      <c r="DF336">
        <v>-1.6883516723993557</v>
      </c>
    </row>
    <row r="337" spans="1:110" x14ac:dyDescent="0.25">
      <c r="A337" t="s">
        <v>1595</v>
      </c>
      <c r="B337" t="s">
        <v>3213</v>
      </c>
      <c r="C337" t="s">
        <v>3362</v>
      </c>
      <c r="D337" t="s">
        <v>199</v>
      </c>
      <c r="E337" s="17">
        <v>219337</v>
      </c>
      <c r="F337" s="17">
        <v>219654</v>
      </c>
      <c r="G337" s="17">
        <v>219290</v>
      </c>
      <c r="H337" s="17">
        <v>219542</v>
      </c>
      <c r="I337" s="17">
        <v>219460</v>
      </c>
      <c r="J337" s="17">
        <v>218966</v>
      </c>
      <c r="K337" s="17">
        <v>219161</v>
      </c>
      <c r="L337" s="17">
        <v>219745</v>
      </c>
      <c r="M337" s="17">
        <v>220551</v>
      </c>
      <c r="N337" s="17">
        <v>221650</v>
      </c>
      <c r="O337" s="17">
        <v>222230</v>
      </c>
      <c r="P337" s="17">
        <v>222699</v>
      </c>
      <c r="Q337" s="17">
        <v>223209</v>
      </c>
      <c r="R337" s="17">
        <v>224011</v>
      </c>
      <c r="S337" s="17">
        <v>225248</v>
      </c>
      <c r="T337" s="17">
        <v>226868</v>
      </c>
      <c r="U337" s="18">
        <v>83</v>
      </c>
      <c r="V337" s="18">
        <v>87</v>
      </c>
      <c r="W337" s="18">
        <v>75</v>
      </c>
      <c r="X337" s="18">
        <v>108</v>
      </c>
      <c r="Y337" s="18">
        <v>130</v>
      </c>
      <c r="Z337" s="18">
        <v>167</v>
      </c>
      <c r="AA337" s="18">
        <v>229</v>
      </c>
      <c r="AB337" s="18">
        <v>258</v>
      </c>
      <c r="AC337" s="18">
        <v>289</v>
      </c>
      <c r="AD337" s="18">
        <v>285</v>
      </c>
      <c r="AE337" s="18">
        <v>215</v>
      </c>
      <c r="AF337" s="18">
        <v>223</v>
      </c>
      <c r="AG337" s="18">
        <v>169</v>
      </c>
      <c r="AH337" s="18">
        <v>126</v>
      </c>
      <c r="AI337" s="18">
        <v>95</v>
      </c>
      <c r="AJ337" s="18">
        <v>77</v>
      </c>
      <c r="AK337" s="23">
        <v>3.7841312683222621</v>
      </c>
      <c r="AL337" s="23">
        <v>3.9607746728946434</v>
      </c>
      <c r="AM337" s="23">
        <v>3.4201285968352413</v>
      </c>
      <c r="AN337" s="23">
        <v>4.9193320640241964</v>
      </c>
      <c r="AO337" s="23">
        <v>5.9236307299735715</v>
      </c>
      <c r="AP337" s="23">
        <v>7.6267548386507498</v>
      </c>
      <c r="AQ337" s="23">
        <v>10.448939364211698</v>
      </c>
      <c r="AR337" s="23">
        <v>11.74088147625657</v>
      </c>
      <c r="AS337" s="23">
        <v>13.103545211765079</v>
      </c>
      <c r="AT337" s="23">
        <v>12.858109632303181</v>
      </c>
      <c r="AU337" s="23">
        <v>9.6746613868514597</v>
      </c>
      <c r="AV337" s="23">
        <v>10.013516001418955</v>
      </c>
      <c r="AW337" s="23">
        <v>7.5713792902615937</v>
      </c>
      <c r="AX337" s="23">
        <v>5.6247237858855144</v>
      </c>
      <c r="AY337" s="23">
        <v>4.2175735189657617</v>
      </c>
      <c r="AZ337" s="23">
        <v>3.3940441137577797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3</v>
      </c>
      <c r="BI337" s="20">
        <v>0</v>
      </c>
      <c r="BJ337" s="20">
        <v>7</v>
      </c>
      <c r="BK337" s="20">
        <v>15</v>
      </c>
      <c r="BL337" s="20">
        <v>13</v>
      </c>
      <c r="BM337" s="20">
        <v>6</v>
      </c>
      <c r="BN337" s="20">
        <v>2</v>
      </c>
      <c r="BO337" s="20">
        <v>1</v>
      </c>
      <c r="BP337" s="20">
        <v>0</v>
      </c>
      <c r="BQ337" s="20">
        <v>7</v>
      </c>
      <c r="BR337" s="20">
        <v>10</v>
      </c>
      <c r="BS337" s="20">
        <v>4</v>
      </c>
      <c r="BT337" s="20">
        <v>6</v>
      </c>
      <c r="BU337" s="20">
        <v>3</v>
      </c>
      <c r="BV337" s="20">
        <v>10039</v>
      </c>
      <c r="BW337" s="20">
        <v>17891</v>
      </c>
      <c r="BX337" s="20">
        <v>19132</v>
      </c>
      <c r="BY337" s="20">
        <v>21840</v>
      </c>
      <c r="BZ337" s="20">
        <v>17412</v>
      </c>
      <c r="CA337" s="20">
        <v>30946</v>
      </c>
      <c r="CB337" s="20">
        <v>10621</v>
      </c>
      <c r="CC337" s="20">
        <v>16426</v>
      </c>
      <c r="CD337" s="20">
        <v>18416</v>
      </c>
      <c r="CE337" s="20">
        <v>21017</v>
      </c>
      <c r="CF337" s="20">
        <v>17600</v>
      </c>
      <c r="CG337" s="20">
        <v>25528</v>
      </c>
      <c r="CH337" s="21">
        <v>0</v>
      </c>
      <c r="CI337" s="21">
        <v>14</v>
      </c>
      <c r="CJ337" s="21">
        <v>25</v>
      </c>
      <c r="CK337" s="21">
        <v>17</v>
      </c>
      <c r="CL337" s="21">
        <v>12</v>
      </c>
      <c r="CM337" s="21">
        <v>5</v>
      </c>
      <c r="CN337" s="21">
        <v>4</v>
      </c>
      <c r="CO337" s="21">
        <v>46</v>
      </c>
      <c r="CP337" s="21">
        <v>31</v>
      </c>
      <c r="CQ337" s="21">
        <v>0</v>
      </c>
      <c r="CR337" s="21">
        <v>20660</v>
      </c>
      <c r="CS337" s="21">
        <v>34317</v>
      </c>
      <c r="CT337" s="21">
        <v>37548</v>
      </c>
      <c r="CU337" s="21">
        <v>42857</v>
      </c>
      <c r="CV337" s="21">
        <v>35012</v>
      </c>
      <c r="CW337" s="21">
        <v>56474</v>
      </c>
      <c r="CX337" s="21">
        <v>117260</v>
      </c>
      <c r="CY337" s="21">
        <v>109608</v>
      </c>
      <c r="CZ337" s="19">
        <v>168</v>
      </c>
      <c r="DA337" t="s">
        <v>8146</v>
      </c>
      <c r="DB337" t="s">
        <v>9</v>
      </c>
      <c r="DD337">
        <v>4.1967739581052479</v>
      </c>
      <c r="DE337">
        <v>2.6436977656489851</v>
      </c>
      <c r="DF337">
        <v>-1.5530761924562628</v>
      </c>
    </row>
    <row r="338" spans="1:110" x14ac:dyDescent="0.25">
      <c r="A338" t="s">
        <v>822</v>
      </c>
      <c r="B338" t="s">
        <v>2926</v>
      </c>
      <c r="C338" t="s">
        <v>58</v>
      </c>
      <c r="D338" t="s">
        <v>457</v>
      </c>
      <c r="E338" s="17">
        <v>137691</v>
      </c>
      <c r="F338" s="17">
        <v>139033</v>
      </c>
      <c r="G338" s="17">
        <v>140482</v>
      </c>
      <c r="H338" s="17">
        <v>141749</v>
      </c>
      <c r="I338" s="17">
        <v>142333</v>
      </c>
      <c r="J338" s="17">
        <v>143404</v>
      </c>
      <c r="K338" s="17">
        <v>144494</v>
      </c>
      <c r="L338" s="17">
        <v>145248</v>
      </c>
      <c r="M338" s="17">
        <v>146337</v>
      </c>
      <c r="N338" s="17">
        <v>147475</v>
      </c>
      <c r="O338" s="17">
        <v>148679</v>
      </c>
      <c r="P338" s="17">
        <v>149545</v>
      </c>
      <c r="Q338" s="17">
        <v>150283</v>
      </c>
      <c r="R338" s="17">
        <v>150920</v>
      </c>
      <c r="S338" s="17">
        <v>151654</v>
      </c>
      <c r="T338" s="17">
        <v>152058</v>
      </c>
      <c r="U338" s="18">
        <v>64</v>
      </c>
      <c r="V338" s="18">
        <v>81</v>
      </c>
      <c r="W338" s="18">
        <v>61</v>
      </c>
      <c r="X338" s="18">
        <v>74</v>
      </c>
      <c r="Y338" s="18">
        <v>110</v>
      </c>
      <c r="Z338" s="18">
        <v>99</v>
      </c>
      <c r="AA338" s="18">
        <v>177</v>
      </c>
      <c r="AB338" s="18">
        <v>169</v>
      </c>
      <c r="AC338" s="18">
        <v>206</v>
      </c>
      <c r="AD338" s="18">
        <v>263</v>
      </c>
      <c r="AE338" s="18">
        <v>201</v>
      </c>
      <c r="AF338" s="18">
        <v>161</v>
      </c>
      <c r="AG338" s="18">
        <v>100</v>
      </c>
      <c r="AH338" s="18">
        <v>90</v>
      </c>
      <c r="AI338" s="18">
        <v>97</v>
      </c>
      <c r="AJ338" s="18">
        <v>64</v>
      </c>
      <c r="AK338" s="23">
        <v>4.6480888365978892</v>
      </c>
      <c r="AL338" s="23">
        <v>5.8259549891033071</v>
      </c>
      <c r="AM338" s="23">
        <v>4.342193305903959</v>
      </c>
      <c r="AN338" s="23">
        <v>5.2204953826834757</v>
      </c>
      <c r="AO338" s="23">
        <v>7.7283553357267811</v>
      </c>
      <c r="AP338" s="23">
        <v>6.9035731220886447</v>
      </c>
      <c r="AQ338" s="23">
        <v>12.24964358381663</v>
      </c>
      <c r="AR338" s="23">
        <v>11.635272086362635</v>
      </c>
      <c r="AS338" s="23">
        <v>14.07709601809522</v>
      </c>
      <c r="AT338" s="23">
        <v>17.833531106967282</v>
      </c>
      <c r="AU338" s="23">
        <v>13.51905783600912</v>
      </c>
      <c r="AV338" s="23">
        <v>10.765990170182889</v>
      </c>
      <c r="AW338" s="23">
        <v>6.6541125742765317</v>
      </c>
      <c r="AX338" s="23">
        <v>5.9634243307712689</v>
      </c>
      <c r="AY338" s="23">
        <v>6.396138578606565</v>
      </c>
      <c r="AZ338" s="23">
        <v>4.2089202804193135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1</v>
      </c>
      <c r="BI338" s="20">
        <v>0</v>
      </c>
      <c r="BJ338" s="20">
        <v>9</v>
      </c>
      <c r="BK338" s="20">
        <v>5</v>
      </c>
      <c r="BL338" s="20">
        <v>14</v>
      </c>
      <c r="BM338" s="20">
        <v>6</v>
      </c>
      <c r="BN338" s="20">
        <v>0</v>
      </c>
      <c r="BO338" s="20">
        <v>1</v>
      </c>
      <c r="BP338" s="20">
        <v>0</v>
      </c>
      <c r="BQ338" s="20">
        <v>4</v>
      </c>
      <c r="BR338" s="20">
        <v>9</v>
      </c>
      <c r="BS338" s="20">
        <v>13</v>
      </c>
      <c r="BT338" s="20">
        <v>1</v>
      </c>
      <c r="BU338" s="20">
        <v>1</v>
      </c>
      <c r="BV338" s="20">
        <v>8128</v>
      </c>
      <c r="BW338" s="20">
        <v>13093</v>
      </c>
      <c r="BX338" s="20">
        <v>12154</v>
      </c>
      <c r="BY338" s="20">
        <v>14579</v>
      </c>
      <c r="BZ338" s="20">
        <v>12140</v>
      </c>
      <c r="CA338" s="20">
        <v>18455</v>
      </c>
      <c r="CB338" s="20">
        <v>8928</v>
      </c>
      <c r="CC338" s="20">
        <v>12398</v>
      </c>
      <c r="CD338" s="20">
        <v>11507</v>
      </c>
      <c r="CE338" s="20">
        <v>13718</v>
      </c>
      <c r="CF338" s="20">
        <v>11591</v>
      </c>
      <c r="CG338" s="20">
        <v>15367</v>
      </c>
      <c r="CH338" s="21">
        <v>0</v>
      </c>
      <c r="CI338" s="21">
        <v>13</v>
      </c>
      <c r="CJ338" s="21">
        <v>14</v>
      </c>
      <c r="CK338" s="21">
        <v>27</v>
      </c>
      <c r="CL338" s="21">
        <v>7</v>
      </c>
      <c r="CM338" s="21">
        <v>1</v>
      </c>
      <c r="CN338" s="21">
        <v>2</v>
      </c>
      <c r="CO338" s="21">
        <v>35</v>
      </c>
      <c r="CP338" s="21">
        <v>29</v>
      </c>
      <c r="CQ338" s="21">
        <v>0</v>
      </c>
      <c r="CR338" s="21">
        <v>17056</v>
      </c>
      <c r="CS338" s="21">
        <v>25491</v>
      </c>
      <c r="CT338" s="21">
        <v>23661</v>
      </c>
      <c r="CU338" s="21">
        <v>28297</v>
      </c>
      <c r="CV338" s="21">
        <v>23731</v>
      </c>
      <c r="CW338" s="21">
        <v>33822</v>
      </c>
      <c r="CX338" s="21">
        <v>78549</v>
      </c>
      <c r="CY338" s="21">
        <v>73509</v>
      </c>
      <c r="CZ338" s="19">
        <v>83</v>
      </c>
      <c r="DA338" t="s">
        <v>8061</v>
      </c>
      <c r="DB338" t="s">
        <v>8480</v>
      </c>
      <c r="DD338">
        <v>4.7613217429158334</v>
      </c>
      <c r="DE338">
        <v>3.6919629785229602</v>
      </c>
      <c r="DF338">
        <v>-1.0693587643928733</v>
      </c>
    </row>
    <row r="339" spans="1:110" x14ac:dyDescent="0.25">
      <c r="A339" t="s">
        <v>2456</v>
      </c>
      <c r="B339" t="s">
        <v>2943</v>
      </c>
      <c r="C339" t="s">
        <v>58</v>
      </c>
      <c r="D339" t="s">
        <v>70</v>
      </c>
      <c r="E339" s="17">
        <v>187175</v>
      </c>
      <c r="F339" s="17">
        <v>186473</v>
      </c>
      <c r="G339" s="17">
        <v>186597</v>
      </c>
      <c r="H339" s="17">
        <v>187081</v>
      </c>
      <c r="I339" s="17">
        <v>187986</v>
      </c>
      <c r="J339" s="17">
        <v>188274</v>
      </c>
      <c r="K339" s="17">
        <v>189747</v>
      </c>
      <c r="L339" s="17">
        <v>190283</v>
      </c>
      <c r="M339" s="17">
        <v>191251</v>
      </c>
      <c r="N339" s="17">
        <v>191623</v>
      </c>
      <c r="O339" s="17">
        <v>193030</v>
      </c>
      <c r="P339" s="17">
        <v>194183</v>
      </c>
      <c r="Q339" s="17">
        <v>195120</v>
      </c>
      <c r="R339" s="17">
        <v>195150</v>
      </c>
      <c r="S339" s="17">
        <v>195256</v>
      </c>
      <c r="T339" s="17">
        <v>195537</v>
      </c>
      <c r="U339" s="18">
        <v>97</v>
      </c>
      <c r="V339" s="18">
        <v>137</v>
      </c>
      <c r="W339" s="18">
        <v>171</v>
      </c>
      <c r="X339" s="18">
        <v>176</v>
      </c>
      <c r="Y339" s="18">
        <v>230</v>
      </c>
      <c r="Z339" s="18">
        <v>229</v>
      </c>
      <c r="AA339" s="18">
        <v>326</v>
      </c>
      <c r="AB339" s="18">
        <v>407</v>
      </c>
      <c r="AC339" s="18">
        <v>402</v>
      </c>
      <c r="AD339" s="18">
        <v>369</v>
      </c>
      <c r="AE339" s="18">
        <v>353</v>
      </c>
      <c r="AF339" s="18">
        <v>197</v>
      </c>
      <c r="AG339" s="18">
        <v>186</v>
      </c>
      <c r="AH339" s="18">
        <v>143</v>
      </c>
      <c r="AI339" s="18">
        <v>120</v>
      </c>
      <c r="AJ339" s="18">
        <v>105</v>
      </c>
      <c r="AK339" s="23">
        <v>5.1823160144250036</v>
      </c>
      <c r="AL339" s="23">
        <v>7.3469081314721167</v>
      </c>
      <c r="AM339" s="23">
        <v>9.1641344716153004</v>
      </c>
      <c r="AN339" s="23">
        <v>9.4076897172882337</v>
      </c>
      <c r="AO339" s="23">
        <v>12.234953666762419</v>
      </c>
      <c r="AP339" s="23">
        <v>12.163123957636211</v>
      </c>
      <c r="AQ339" s="23">
        <v>17.180772291525031</v>
      </c>
      <c r="AR339" s="23">
        <v>21.389193990004365</v>
      </c>
      <c r="AS339" s="23">
        <v>21.01949793726569</v>
      </c>
      <c r="AT339" s="23">
        <v>19.256561059998017</v>
      </c>
      <c r="AU339" s="23">
        <v>18.287312852924416</v>
      </c>
      <c r="AV339" s="23">
        <v>10.14506934180644</v>
      </c>
      <c r="AW339" s="23">
        <v>9.5325953259532596</v>
      </c>
      <c r="AX339" s="23">
        <v>7.3276966436074815</v>
      </c>
      <c r="AY339" s="23">
        <v>6.1457778506166267</v>
      </c>
      <c r="AZ339" s="23">
        <v>5.3698277052424865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0</v>
      </c>
      <c r="BJ339" s="20">
        <v>14</v>
      </c>
      <c r="BK339" s="20">
        <v>21</v>
      </c>
      <c r="BL339" s="20">
        <v>18</v>
      </c>
      <c r="BM339" s="20">
        <v>7</v>
      </c>
      <c r="BN339" s="20">
        <v>2</v>
      </c>
      <c r="BO339" s="20">
        <v>0</v>
      </c>
      <c r="BP339" s="20">
        <v>0</v>
      </c>
      <c r="BQ339" s="20">
        <v>10</v>
      </c>
      <c r="BR339" s="20">
        <v>19</v>
      </c>
      <c r="BS339" s="20">
        <v>11</v>
      </c>
      <c r="BT339" s="20">
        <v>2</v>
      </c>
      <c r="BU339" s="20">
        <v>1</v>
      </c>
      <c r="BV339" s="20">
        <v>12076</v>
      </c>
      <c r="BW339" s="20">
        <v>17734</v>
      </c>
      <c r="BX339" s="20">
        <v>15174</v>
      </c>
      <c r="BY339" s="20">
        <v>16577</v>
      </c>
      <c r="BZ339" s="20">
        <v>14036</v>
      </c>
      <c r="CA339" s="20">
        <v>23018</v>
      </c>
      <c r="CB339" s="20">
        <v>12581</v>
      </c>
      <c r="CC339" s="20">
        <v>17982</v>
      </c>
      <c r="CD339" s="20">
        <v>15669</v>
      </c>
      <c r="CE339" s="20">
        <v>17363</v>
      </c>
      <c r="CF339" s="20">
        <v>14011</v>
      </c>
      <c r="CG339" s="20">
        <v>19316</v>
      </c>
      <c r="CH339" s="21">
        <v>0</v>
      </c>
      <c r="CI339" s="21">
        <v>24</v>
      </c>
      <c r="CJ339" s="21">
        <v>40</v>
      </c>
      <c r="CK339" s="21">
        <v>29</v>
      </c>
      <c r="CL339" s="21">
        <v>9</v>
      </c>
      <c r="CM339" s="21">
        <v>3</v>
      </c>
      <c r="CN339" s="21">
        <v>0</v>
      </c>
      <c r="CO339" s="21">
        <v>62</v>
      </c>
      <c r="CP339" s="21">
        <v>43</v>
      </c>
      <c r="CQ339" s="21">
        <v>0</v>
      </c>
      <c r="CR339" s="21">
        <v>24657</v>
      </c>
      <c r="CS339" s="21">
        <v>35716</v>
      </c>
      <c r="CT339" s="21">
        <v>30843</v>
      </c>
      <c r="CU339" s="21">
        <v>33940</v>
      </c>
      <c r="CV339" s="21">
        <v>28047</v>
      </c>
      <c r="CW339" s="21">
        <v>42334</v>
      </c>
      <c r="CX339" s="21">
        <v>98615</v>
      </c>
      <c r="CY339" s="21">
        <v>96922</v>
      </c>
      <c r="CZ339" s="19">
        <v>21</v>
      </c>
      <c r="DA339" t="s">
        <v>1341</v>
      </c>
      <c r="DB339" t="s">
        <v>8480</v>
      </c>
      <c r="DD339">
        <v>6.3968964734528795</v>
      </c>
      <c r="DE339">
        <v>4.3603914211833903</v>
      </c>
      <c r="DF339">
        <v>-2.0365050522694892</v>
      </c>
    </row>
    <row r="340" spans="1:110" x14ac:dyDescent="0.25">
      <c r="A340" t="s">
        <v>116</v>
      </c>
      <c r="B340" t="s">
        <v>3186</v>
      </c>
      <c r="C340" t="s">
        <v>113</v>
      </c>
      <c r="D340" t="s">
        <v>70</v>
      </c>
      <c r="E340" s="17">
        <v>87876</v>
      </c>
      <c r="F340" s="17">
        <v>88649</v>
      </c>
      <c r="G340" s="17">
        <v>89075</v>
      </c>
      <c r="H340" s="17">
        <v>89562</v>
      </c>
      <c r="I340" s="17">
        <v>89865</v>
      </c>
      <c r="J340" s="17">
        <v>90952</v>
      </c>
      <c r="K340" s="17">
        <v>92651</v>
      </c>
      <c r="L340" s="17">
        <v>94206</v>
      </c>
      <c r="M340" s="17">
        <v>95558</v>
      </c>
      <c r="N340" s="17">
        <v>95998</v>
      </c>
      <c r="O340" s="17">
        <v>96690</v>
      </c>
      <c r="P340" s="17">
        <v>97462</v>
      </c>
      <c r="Q340" s="17">
        <v>97371</v>
      </c>
      <c r="R340" s="17">
        <v>97649</v>
      </c>
      <c r="S340" s="17">
        <v>97985</v>
      </c>
      <c r="T340" s="17">
        <v>98506</v>
      </c>
      <c r="U340" s="18">
        <v>33</v>
      </c>
      <c r="V340" s="18">
        <v>39</v>
      </c>
      <c r="W340" s="18">
        <v>44</v>
      </c>
      <c r="X340" s="18">
        <v>53</v>
      </c>
      <c r="Y340" s="18">
        <v>69</v>
      </c>
      <c r="Z340" s="18">
        <v>98</v>
      </c>
      <c r="AA340" s="18">
        <v>129</v>
      </c>
      <c r="AB340" s="18">
        <v>137</v>
      </c>
      <c r="AC340" s="18">
        <v>114</v>
      </c>
      <c r="AD340" s="18">
        <v>159</v>
      </c>
      <c r="AE340" s="18">
        <v>131</v>
      </c>
      <c r="AF340" s="18">
        <v>83</v>
      </c>
      <c r="AG340" s="18">
        <v>94</v>
      </c>
      <c r="AH340" s="18">
        <v>74</v>
      </c>
      <c r="AI340" s="18">
        <v>47</v>
      </c>
      <c r="AJ340" s="18">
        <v>62</v>
      </c>
      <c r="AK340" s="23">
        <v>3.7552915471801174</v>
      </c>
      <c r="AL340" s="23">
        <v>4.3993728073638732</v>
      </c>
      <c r="AM340" s="23">
        <v>4.9396575919169248</v>
      </c>
      <c r="AN340" s="23">
        <v>5.9176883053080545</v>
      </c>
      <c r="AO340" s="23">
        <v>7.6781839425805369</v>
      </c>
      <c r="AP340" s="23">
        <v>10.774914240478495</v>
      </c>
      <c r="AQ340" s="23">
        <v>13.923217234568435</v>
      </c>
      <c r="AR340" s="23">
        <v>14.54259813599983</v>
      </c>
      <c r="AS340" s="23">
        <v>11.929927373950898</v>
      </c>
      <c r="AT340" s="23">
        <v>16.562845059272068</v>
      </c>
      <c r="AU340" s="23">
        <v>13.548453821491364</v>
      </c>
      <c r="AV340" s="23">
        <v>8.5161396236481917</v>
      </c>
      <c r="AW340" s="23">
        <v>9.653798358854278</v>
      </c>
      <c r="AX340" s="23">
        <v>7.5781626027916316</v>
      </c>
      <c r="AY340" s="23">
        <v>4.7966525488595195</v>
      </c>
      <c r="AZ340" s="23">
        <v>6.2940328507908152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2</v>
      </c>
      <c r="BI340" s="20">
        <v>0</v>
      </c>
      <c r="BJ340" s="20">
        <v>5</v>
      </c>
      <c r="BK340" s="20">
        <v>5</v>
      </c>
      <c r="BL340" s="20">
        <v>18</v>
      </c>
      <c r="BM340" s="20">
        <v>7</v>
      </c>
      <c r="BN340" s="20">
        <v>4</v>
      </c>
      <c r="BO340" s="20">
        <v>1</v>
      </c>
      <c r="BP340" s="20">
        <v>0</v>
      </c>
      <c r="BQ340" s="20">
        <v>4</v>
      </c>
      <c r="BR340" s="20">
        <v>5</v>
      </c>
      <c r="BS340" s="20">
        <v>8</v>
      </c>
      <c r="BT340" s="20">
        <v>2</v>
      </c>
      <c r="BU340" s="20">
        <v>1</v>
      </c>
      <c r="BV340" s="20">
        <v>3631</v>
      </c>
      <c r="BW340" s="20">
        <v>5510</v>
      </c>
      <c r="BX340" s="20">
        <v>7397</v>
      </c>
      <c r="BY340" s="20">
        <v>9790</v>
      </c>
      <c r="BZ340" s="20">
        <v>8388</v>
      </c>
      <c r="CA340" s="20">
        <v>16572</v>
      </c>
      <c r="CB340" s="20">
        <v>3859</v>
      </c>
      <c r="CC340" s="20">
        <v>5437</v>
      </c>
      <c r="CD340" s="20">
        <v>6638</v>
      </c>
      <c r="CE340" s="20">
        <v>9086</v>
      </c>
      <c r="CF340" s="20">
        <v>8192</v>
      </c>
      <c r="CG340" s="20">
        <v>14006</v>
      </c>
      <c r="CH340" s="21">
        <v>0</v>
      </c>
      <c r="CI340" s="21">
        <v>9</v>
      </c>
      <c r="CJ340" s="21">
        <v>10</v>
      </c>
      <c r="CK340" s="21">
        <v>26</v>
      </c>
      <c r="CL340" s="21">
        <v>9</v>
      </c>
      <c r="CM340" s="21">
        <v>5</v>
      </c>
      <c r="CN340" s="21">
        <v>3</v>
      </c>
      <c r="CO340" s="21">
        <v>41</v>
      </c>
      <c r="CP340" s="21">
        <v>21</v>
      </c>
      <c r="CQ340" s="21">
        <v>0</v>
      </c>
      <c r="CR340" s="21">
        <v>7490</v>
      </c>
      <c r="CS340" s="21">
        <v>10947</v>
      </c>
      <c r="CT340" s="21">
        <v>14035</v>
      </c>
      <c r="CU340" s="21">
        <v>18876</v>
      </c>
      <c r="CV340" s="21">
        <v>16580</v>
      </c>
      <c r="CW340" s="21">
        <v>30578</v>
      </c>
      <c r="CX340" s="21">
        <v>51288</v>
      </c>
      <c r="CY340" s="21">
        <v>47218</v>
      </c>
      <c r="CZ340" s="19">
        <v>5</v>
      </c>
      <c r="DA340" t="s">
        <v>1366</v>
      </c>
      <c r="DB340" t="s">
        <v>8480</v>
      </c>
      <c r="DD340">
        <v>8.683129315091703</v>
      </c>
      <c r="DE340">
        <v>4.0945250350959288</v>
      </c>
      <c r="DF340">
        <v>-4.5886042799957742</v>
      </c>
    </row>
    <row r="341" spans="1:110" x14ac:dyDescent="0.25">
      <c r="A341" t="s">
        <v>1055</v>
      </c>
      <c r="B341" t="s">
        <v>3046</v>
      </c>
      <c r="C341" t="s">
        <v>1052</v>
      </c>
      <c r="D341" t="s">
        <v>168</v>
      </c>
      <c r="E341" s="17">
        <v>83652</v>
      </c>
      <c r="F341" s="17">
        <v>83702</v>
      </c>
      <c r="G341" s="17">
        <v>83874</v>
      </c>
      <c r="H341" s="17">
        <v>84330</v>
      </c>
      <c r="I341" s="17">
        <v>84906</v>
      </c>
      <c r="J341" s="17">
        <v>85593</v>
      </c>
      <c r="K341" s="17">
        <v>86223</v>
      </c>
      <c r="L341" s="17">
        <v>86960</v>
      </c>
      <c r="M341" s="17">
        <v>87508</v>
      </c>
      <c r="N341" s="17">
        <v>88165</v>
      </c>
      <c r="O341" s="17">
        <v>88893</v>
      </c>
      <c r="P341" s="17">
        <v>89503</v>
      </c>
      <c r="Q341" s="17">
        <v>90020</v>
      </c>
      <c r="R341" s="17">
        <v>90635</v>
      </c>
      <c r="S341" s="17">
        <v>91704</v>
      </c>
      <c r="T341" s="17">
        <v>92869</v>
      </c>
      <c r="U341" s="18">
        <v>39</v>
      </c>
      <c r="V341" s="18">
        <v>49</v>
      </c>
      <c r="W341" s="18">
        <v>69</v>
      </c>
      <c r="X341" s="18">
        <v>84</v>
      </c>
      <c r="Y341" s="18">
        <v>97</v>
      </c>
      <c r="Z341" s="18">
        <v>122</v>
      </c>
      <c r="AA341" s="18">
        <v>147</v>
      </c>
      <c r="AB341" s="18">
        <v>115</v>
      </c>
      <c r="AC341" s="18">
        <v>167</v>
      </c>
      <c r="AD341" s="18">
        <v>175</v>
      </c>
      <c r="AE341" s="18">
        <v>140</v>
      </c>
      <c r="AF341" s="18">
        <v>83</v>
      </c>
      <c r="AG341" s="18">
        <v>58</v>
      </c>
      <c r="AH341" s="18">
        <v>51</v>
      </c>
      <c r="AI341" s="18">
        <v>42</v>
      </c>
      <c r="AJ341" s="18">
        <v>22</v>
      </c>
      <c r="AK341" s="23">
        <v>4.6621718548271414</v>
      </c>
      <c r="AL341" s="23">
        <v>5.854101455162362</v>
      </c>
      <c r="AM341" s="23">
        <v>8.2266256527648611</v>
      </c>
      <c r="AN341" s="23">
        <v>9.9608680184987559</v>
      </c>
      <c r="AO341" s="23">
        <v>11.424398746849457</v>
      </c>
      <c r="AP341" s="23">
        <v>14.253502038718119</v>
      </c>
      <c r="AQ341" s="23">
        <v>17.048815281305451</v>
      </c>
      <c r="AR341" s="23">
        <v>13.224471021159154</v>
      </c>
      <c r="AS341" s="23">
        <v>19.083969465648853</v>
      </c>
      <c r="AT341" s="23">
        <v>19.84914648670107</v>
      </c>
      <c r="AU341" s="23">
        <v>15.749271596188677</v>
      </c>
      <c r="AV341" s="23">
        <v>9.2734321754578062</v>
      </c>
      <c r="AW341" s="23">
        <v>6.4430126638524774</v>
      </c>
      <c r="AX341" s="23">
        <v>5.6269653003806477</v>
      </c>
      <c r="AY341" s="23">
        <v>4.5799528919131118</v>
      </c>
      <c r="AZ341" s="23">
        <v>2.3689282753125371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0</v>
      </c>
      <c r="BJ341" s="20">
        <v>3</v>
      </c>
      <c r="BK341" s="20">
        <v>1</v>
      </c>
      <c r="BL341" s="20">
        <v>3</v>
      </c>
      <c r="BM341" s="20">
        <v>1</v>
      </c>
      <c r="BN341" s="20">
        <v>3</v>
      </c>
      <c r="BO341" s="20">
        <v>0</v>
      </c>
      <c r="BP341" s="20">
        <v>1</v>
      </c>
      <c r="BQ341" s="20">
        <v>1</v>
      </c>
      <c r="BR341" s="20">
        <v>2</v>
      </c>
      <c r="BS341" s="20">
        <v>4</v>
      </c>
      <c r="BT341" s="20">
        <v>2</v>
      </c>
      <c r="BU341" s="20">
        <v>1</v>
      </c>
      <c r="BV341" s="20">
        <v>3679</v>
      </c>
      <c r="BW341" s="20">
        <v>5726</v>
      </c>
      <c r="BX341" s="20">
        <v>7321</v>
      </c>
      <c r="BY341" s="20">
        <v>9362</v>
      </c>
      <c r="BZ341" s="20">
        <v>7984</v>
      </c>
      <c r="CA341" s="20">
        <v>13701</v>
      </c>
      <c r="CB341" s="20">
        <v>4045</v>
      </c>
      <c r="CC341" s="20">
        <v>5463</v>
      </c>
      <c r="CD341" s="20">
        <v>7202</v>
      </c>
      <c r="CE341" s="20">
        <v>9006</v>
      </c>
      <c r="CF341" s="20">
        <v>7879</v>
      </c>
      <c r="CG341" s="20">
        <v>11501</v>
      </c>
      <c r="CH341" s="21">
        <v>1</v>
      </c>
      <c r="CI341" s="21">
        <v>4</v>
      </c>
      <c r="CJ341" s="21">
        <v>3</v>
      </c>
      <c r="CK341" s="21">
        <v>7</v>
      </c>
      <c r="CL341" s="21">
        <v>3</v>
      </c>
      <c r="CM341" s="21">
        <v>4</v>
      </c>
      <c r="CN341" s="21">
        <v>0</v>
      </c>
      <c r="CO341" s="21">
        <v>11</v>
      </c>
      <c r="CP341" s="21">
        <v>11</v>
      </c>
      <c r="CQ341" s="21">
        <v>0</v>
      </c>
      <c r="CR341" s="21">
        <v>7724</v>
      </c>
      <c r="CS341" s="21">
        <v>11189</v>
      </c>
      <c r="CT341" s="21">
        <v>14523</v>
      </c>
      <c r="CU341" s="21">
        <v>18368</v>
      </c>
      <c r="CV341" s="21">
        <v>15863</v>
      </c>
      <c r="CW341" s="21">
        <v>25202</v>
      </c>
      <c r="CX341" s="21">
        <v>47773</v>
      </c>
      <c r="CY341" s="21">
        <v>45096</v>
      </c>
      <c r="CZ341" s="19">
        <v>308</v>
      </c>
      <c r="DA341" t="s">
        <v>8286</v>
      </c>
      <c r="DB341" t="s">
        <v>8481</v>
      </c>
      <c r="DD341">
        <v>2.4392407308852229</v>
      </c>
      <c r="DE341">
        <v>2.3025558369790464</v>
      </c>
      <c r="DF341">
        <v>-0.13668489390617644</v>
      </c>
    </row>
    <row r="342" spans="1:110" x14ac:dyDescent="0.25">
      <c r="A342" t="s">
        <v>1258</v>
      </c>
      <c r="B342" t="s">
        <v>3168</v>
      </c>
      <c r="C342" t="s">
        <v>484</v>
      </c>
      <c r="D342" t="s">
        <v>51</v>
      </c>
      <c r="E342" s="17">
        <v>89952</v>
      </c>
      <c r="F342" s="17">
        <v>90050</v>
      </c>
      <c r="G342" s="17">
        <v>90670</v>
      </c>
      <c r="H342" s="17">
        <v>91753</v>
      </c>
      <c r="I342" s="17">
        <v>92967</v>
      </c>
      <c r="J342" s="17">
        <v>94234</v>
      </c>
      <c r="K342" s="17">
        <v>95504</v>
      </c>
      <c r="L342" s="17">
        <v>97312</v>
      </c>
      <c r="M342" s="17">
        <v>98280</v>
      </c>
      <c r="N342" s="17">
        <v>98615</v>
      </c>
      <c r="O342" s="17">
        <v>99159</v>
      </c>
      <c r="P342" s="17">
        <v>99497</v>
      </c>
      <c r="Q342" s="17">
        <v>99541</v>
      </c>
      <c r="R342" s="17">
        <v>99869</v>
      </c>
      <c r="S342" s="17">
        <v>100387</v>
      </c>
      <c r="T342" s="17">
        <v>100806</v>
      </c>
      <c r="U342" s="18">
        <v>40</v>
      </c>
      <c r="V342" s="18">
        <v>59</v>
      </c>
      <c r="W342" s="18">
        <v>60</v>
      </c>
      <c r="X342" s="18">
        <v>92</v>
      </c>
      <c r="Y342" s="18">
        <v>103</v>
      </c>
      <c r="Z342" s="18">
        <v>109</v>
      </c>
      <c r="AA342" s="18">
        <v>148</v>
      </c>
      <c r="AB342" s="18">
        <v>172</v>
      </c>
      <c r="AC342" s="18">
        <v>159</v>
      </c>
      <c r="AD342" s="18">
        <v>158</v>
      </c>
      <c r="AE342" s="18">
        <v>117</v>
      </c>
      <c r="AF342" s="18">
        <v>74</v>
      </c>
      <c r="AG342" s="18">
        <v>57</v>
      </c>
      <c r="AH342" s="18">
        <v>51</v>
      </c>
      <c r="AI342" s="18">
        <v>39</v>
      </c>
      <c r="AJ342" s="18">
        <v>37</v>
      </c>
      <c r="AK342" s="23">
        <v>4.4468160796869443</v>
      </c>
      <c r="AL342" s="23">
        <v>6.5519156024430867</v>
      </c>
      <c r="AM342" s="23">
        <v>6.6174037719201504</v>
      </c>
      <c r="AN342" s="23">
        <v>10.026920100705155</v>
      </c>
      <c r="AO342" s="23">
        <v>11.079200146288468</v>
      </c>
      <c r="AP342" s="23">
        <v>11.566950357620392</v>
      </c>
      <c r="AQ342" s="23">
        <v>15.496733121125818</v>
      </c>
      <c r="AR342" s="23">
        <v>17.675106872739232</v>
      </c>
      <c r="AS342" s="23">
        <v>16.178266178266178</v>
      </c>
      <c r="AT342" s="23">
        <v>16.021903361557573</v>
      </c>
      <c r="AU342" s="23">
        <v>11.799231537228088</v>
      </c>
      <c r="AV342" s="23">
        <v>7.4374101731710498</v>
      </c>
      <c r="AW342" s="23">
        <v>5.7262836419163969</v>
      </c>
      <c r="AX342" s="23">
        <v>5.1066897635903032</v>
      </c>
      <c r="AY342" s="23">
        <v>3.884965184735075</v>
      </c>
      <c r="AZ342" s="23">
        <v>3.6704164434656668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1</v>
      </c>
      <c r="BI342" s="20">
        <v>0</v>
      </c>
      <c r="BJ342" s="20">
        <v>1</v>
      </c>
      <c r="BK342" s="20">
        <v>6</v>
      </c>
      <c r="BL342" s="20">
        <v>7</v>
      </c>
      <c r="BM342" s="20">
        <v>3</v>
      </c>
      <c r="BN342" s="20">
        <v>4</v>
      </c>
      <c r="BO342" s="20">
        <v>0</v>
      </c>
      <c r="BP342" s="20">
        <v>0</v>
      </c>
      <c r="BQ342" s="20">
        <v>4</v>
      </c>
      <c r="BR342" s="20">
        <v>5</v>
      </c>
      <c r="BS342" s="20">
        <v>4</v>
      </c>
      <c r="BT342" s="20">
        <v>2</v>
      </c>
      <c r="BU342" s="20">
        <v>0</v>
      </c>
      <c r="BV342" s="20">
        <v>3595</v>
      </c>
      <c r="BW342" s="20">
        <v>5014</v>
      </c>
      <c r="BX342" s="20">
        <v>6970</v>
      </c>
      <c r="BY342" s="20">
        <v>9610</v>
      </c>
      <c r="BZ342" s="20">
        <v>9035</v>
      </c>
      <c r="CA342" s="20">
        <v>17959</v>
      </c>
      <c r="CB342" s="20">
        <v>4054</v>
      </c>
      <c r="CC342" s="20">
        <v>5082</v>
      </c>
      <c r="CD342" s="20">
        <v>6566</v>
      </c>
      <c r="CE342" s="20">
        <v>9140</v>
      </c>
      <c r="CF342" s="20">
        <v>8598</v>
      </c>
      <c r="CG342" s="20">
        <v>15183</v>
      </c>
      <c r="CH342" s="21">
        <v>0</v>
      </c>
      <c r="CI342" s="21">
        <v>5</v>
      </c>
      <c r="CJ342" s="21">
        <v>11</v>
      </c>
      <c r="CK342" s="21">
        <v>11</v>
      </c>
      <c r="CL342" s="21">
        <v>5</v>
      </c>
      <c r="CM342" s="21">
        <v>4</v>
      </c>
      <c r="CN342" s="21">
        <v>1</v>
      </c>
      <c r="CO342" s="21">
        <v>22</v>
      </c>
      <c r="CP342" s="21">
        <v>15</v>
      </c>
      <c r="CQ342" s="21">
        <v>0</v>
      </c>
      <c r="CR342" s="21">
        <v>7649</v>
      </c>
      <c r="CS342" s="21">
        <v>10096</v>
      </c>
      <c r="CT342" s="21">
        <v>13536</v>
      </c>
      <c r="CU342" s="21">
        <v>18750</v>
      </c>
      <c r="CV342" s="21">
        <v>17633</v>
      </c>
      <c r="CW342" s="21">
        <v>33142</v>
      </c>
      <c r="CX342" s="21">
        <v>52183</v>
      </c>
      <c r="CY342" s="21">
        <v>48623</v>
      </c>
      <c r="CZ342" s="19">
        <v>139</v>
      </c>
      <c r="DA342" t="s">
        <v>8117</v>
      </c>
      <c r="DB342" t="s">
        <v>9</v>
      </c>
      <c r="DD342">
        <v>4.5246076959463624</v>
      </c>
      <c r="DE342">
        <v>2.8744993580284768</v>
      </c>
      <c r="DF342">
        <v>-1.6501083379178856</v>
      </c>
    </row>
    <row r="343" spans="1:110" x14ac:dyDescent="0.25">
      <c r="A343" t="s">
        <v>799</v>
      </c>
      <c r="B343" t="s">
        <v>3229</v>
      </c>
      <c r="C343" t="s">
        <v>3365</v>
      </c>
      <c r="D343" t="s">
        <v>457</v>
      </c>
      <c r="E343" s="17">
        <v>220232</v>
      </c>
      <c r="F343" s="17">
        <v>220318</v>
      </c>
      <c r="G343" s="17">
        <v>219988</v>
      </c>
      <c r="H343" s="17">
        <v>219542</v>
      </c>
      <c r="I343" s="17">
        <v>219394</v>
      </c>
      <c r="J343" s="17">
        <v>219592</v>
      </c>
      <c r="K343" s="17">
        <v>219772</v>
      </c>
      <c r="L343" s="17">
        <v>219967</v>
      </c>
      <c r="M343" s="17">
        <v>219479</v>
      </c>
      <c r="N343" s="17">
        <v>219731</v>
      </c>
      <c r="O343" s="17">
        <v>220465</v>
      </c>
      <c r="P343" s="17">
        <v>220528</v>
      </c>
      <c r="Q343" s="17">
        <v>221054</v>
      </c>
      <c r="R343" s="17">
        <v>221536</v>
      </c>
      <c r="S343" s="17">
        <v>222418</v>
      </c>
      <c r="T343" s="17">
        <v>222847</v>
      </c>
      <c r="U343" s="18">
        <v>98</v>
      </c>
      <c r="V343" s="18">
        <v>128</v>
      </c>
      <c r="W343" s="18">
        <v>114</v>
      </c>
      <c r="X343" s="18">
        <v>138</v>
      </c>
      <c r="Y343" s="18">
        <v>157</v>
      </c>
      <c r="Z343" s="18">
        <v>269</v>
      </c>
      <c r="AA343" s="18">
        <v>312</v>
      </c>
      <c r="AB343" s="18">
        <v>394</v>
      </c>
      <c r="AC343" s="18">
        <v>455</v>
      </c>
      <c r="AD343" s="18">
        <v>441</v>
      </c>
      <c r="AE343" s="18">
        <v>357</v>
      </c>
      <c r="AF343" s="18">
        <v>272</v>
      </c>
      <c r="AG343" s="18">
        <v>194</v>
      </c>
      <c r="AH343" s="18">
        <v>168</v>
      </c>
      <c r="AI343" s="18">
        <v>142</v>
      </c>
      <c r="AJ343" s="18">
        <v>114</v>
      </c>
      <c r="AK343" s="23">
        <v>4.4498528824149082</v>
      </c>
      <c r="AL343" s="23">
        <v>5.8097840394339091</v>
      </c>
      <c r="AM343" s="23">
        <v>5.1821008418641021</v>
      </c>
      <c r="AN343" s="23">
        <v>6.2858131929198056</v>
      </c>
      <c r="AO343" s="23">
        <v>7.156075371249897</v>
      </c>
      <c r="AP343" s="23">
        <v>12.24999089220008</v>
      </c>
      <c r="AQ343" s="23">
        <v>14.196530950257539</v>
      </c>
      <c r="AR343" s="23">
        <v>17.911777675742268</v>
      </c>
      <c r="AS343" s="23">
        <v>20.730912752472904</v>
      </c>
      <c r="AT343" s="23">
        <v>20.069994675307534</v>
      </c>
      <c r="AU343" s="23">
        <v>16.193046515319892</v>
      </c>
      <c r="AV343" s="23">
        <v>12.334034680403395</v>
      </c>
      <c r="AW343" s="23">
        <v>8.7761361477286091</v>
      </c>
      <c r="AX343" s="23">
        <v>7.5834175935288171</v>
      </c>
      <c r="AY343" s="23">
        <v>6.3843753653031676</v>
      </c>
      <c r="AZ343" s="23">
        <v>5.1156174415630451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2</v>
      </c>
      <c r="BI343" s="20">
        <v>2</v>
      </c>
      <c r="BJ343" s="20">
        <v>15</v>
      </c>
      <c r="BK343" s="20">
        <v>25</v>
      </c>
      <c r="BL343" s="20">
        <v>14</v>
      </c>
      <c r="BM343" s="20">
        <v>7</v>
      </c>
      <c r="BN343" s="20">
        <v>4</v>
      </c>
      <c r="BO343" s="20">
        <v>0</v>
      </c>
      <c r="BP343" s="20">
        <v>1</v>
      </c>
      <c r="BQ343" s="20">
        <v>10</v>
      </c>
      <c r="BR343" s="20">
        <v>15</v>
      </c>
      <c r="BS343" s="20">
        <v>13</v>
      </c>
      <c r="BT343" s="20">
        <v>5</v>
      </c>
      <c r="BU343" s="20">
        <v>1</v>
      </c>
      <c r="BV343" s="20">
        <v>13338</v>
      </c>
      <c r="BW343" s="20">
        <v>17672</v>
      </c>
      <c r="BX343" s="20">
        <v>17061</v>
      </c>
      <c r="BY343" s="20">
        <v>20666</v>
      </c>
      <c r="BZ343" s="20">
        <v>18362</v>
      </c>
      <c r="CA343" s="20">
        <v>28778</v>
      </c>
      <c r="CB343" s="20">
        <v>13511</v>
      </c>
      <c r="CC343" s="20">
        <v>17713</v>
      </c>
      <c r="CD343" s="20">
        <v>15790</v>
      </c>
      <c r="CE343" s="20">
        <v>19458</v>
      </c>
      <c r="CF343" s="20">
        <v>17733</v>
      </c>
      <c r="CG343" s="20">
        <v>22765</v>
      </c>
      <c r="CH343" s="21">
        <v>3</v>
      </c>
      <c r="CI343" s="21">
        <v>25</v>
      </c>
      <c r="CJ343" s="21">
        <v>40</v>
      </c>
      <c r="CK343" s="21">
        <v>27</v>
      </c>
      <c r="CL343" s="21">
        <v>12</v>
      </c>
      <c r="CM343" s="21">
        <v>5</v>
      </c>
      <c r="CN343" s="21">
        <v>2</v>
      </c>
      <c r="CO343" s="21">
        <v>69</v>
      </c>
      <c r="CP343" s="21">
        <v>45</v>
      </c>
      <c r="CQ343" s="21">
        <v>0</v>
      </c>
      <c r="CR343" s="21">
        <v>26849</v>
      </c>
      <c r="CS343" s="21">
        <v>35385</v>
      </c>
      <c r="CT343" s="21">
        <v>32851</v>
      </c>
      <c r="CU343" s="21">
        <v>40124</v>
      </c>
      <c r="CV343" s="21">
        <v>36095</v>
      </c>
      <c r="CW343" s="21">
        <v>51543</v>
      </c>
      <c r="CX343" s="21">
        <v>115877</v>
      </c>
      <c r="CY343" s="21">
        <v>106970</v>
      </c>
      <c r="CZ343" s="19">
        <v>32</v>
      </c>
      <c r="DA343" t="s">
        <v>1355</v>
      </c>
      <c r="DB343" t="s">
        <v>8480</v>
      </c>
      <c r="DD343">
        <v>6.4504066560717961</v>
      </c>
      <c r="DE343">
        <v>3.8834281177455408</v>
      </c>
      <c r="DF343">
        <v>-2.5669785383262553</v>
      </c>
    </row>
    <row r="344" spans="1:110" x14ac:dyDescent="0.25">
      <c r="A344" t="s">
        <v>1099</v>
      </c>
      <c r="B344" t="s">
        <v>3178</v>
      </c>
      <c r="C344" t="s">
        <v>642</v>
      </c>
      <c r="D344" t="s">
        <v>278</v>
      </c>
      <c r="E344" s="17">
        <v>62041</v>
      </c>
      <c r="F344" s="17">
        <v>61875</v>
      </c>
      <c r="G344" s="17">
        <v>61748</v>
      </c>
      <c r="H344" s="17">
        <v>61995</v>
      </c>
      <c r="I344" s="17">
        <v>62453</v>
      </c>
      <c r="J344" s="17">
        <v>63143</v>
      </c>
      <c r="K344" s="17">
        <v>63975</v>
      </c>
      <c r="L344" s="17">
        <v>64866</v>
      </c>
      <c r="M344" s="17">
        <v>65098</v>
      </c>
      <c r="N344" s="17">
        <v>65892</v>
      </c>
      <c r="O344" s="17">
        <v>66696</v>
      </c>
      <c r="P344" s="17">
        <v>67278</v>
      </c>
      <c r="Q344" s="17">
        <v>67485</v>
      </c>
      <c r="R344" s="17">
        <v>67813</v>
      </c>
      <c r="S344" s="17">
        <v>68336</v>
      </c>
      <c r="T344" s="17">
        <v>68923</v>
      </c>
      <c r="U344" s="18">
        <v>13</v>
      </c>
      <c r="V344" s="18">
        <v>23</v>
      </c>
      <c r="W344" s="18">
        <v>21</v>
      </c>
      <c r="X344" s="18">
        <v>47</v>
      </c>
      <c r="Y344" s="18">
        <v>30</v>
      </c>
      <c r="Z344" s="18">
        <v>50</v>
      </c>
      <c r="AA344" s="18">
        <v>62</v>
      </c>
      <c r="AB344" s="18">
        <v>72</v>
      </c>
      <c r="AC344" s="18">
        <v>82</v>
      </c>
      <c r="AD344" s="18">
        <v>103</v>
      </c>
      <c r="AE344" s="18">
        <v>59</v>
      </c>
      <c r="AF344" s="18">
        <v>52</v>
      </c>
      <c r="AG344" s="18">
        <v>40</v>
      </c>
      <c r="AH344" s="18">
        <v>31</v>
      </c>
      <c r="AI344" s="18">
        <v>31</v>
      </c>
      <c r="AJ344" s="18">
        <v>20</v>
      </c>
      <c r="AK344" s="23">
        <v>2.0953885333892104</v>
      </c>
      <c r="AL344" s="23">
        <v>3.7171717171717171</v>
      </c>
      <c r="AM344" s="23">
        <v>3.4009198678499706</v>
      </c>
      <c r="AN344" s="23">
        <v>7.5812565529478189</v>
      </c>
      <c r="AO344" s="23">
        <v>4.8036123164619795</v>
      </c>
      <c r="AP344" s="23">
        <v>7.9185341209635274</v>
      </c>
      <c r="AQ344" s="23">
        <v>9.6912856584603357</v>
      </c>
      <c r="AR344" s="23">
        <v>11.099805753399314</v>
      </c>
      <c r="AS344" s="23">
        <v>12.596393130357306</v>
      </c>
      <c r="AT344" s="23">
        <v>15.631639652765131</v>
      </c>
      <c r="AU344" s="23">
        <v>8.846107712606452</v>
      </c>
      <c r="AV344" s="23">
        <v>7.729123933529535</v>
      </c>
      <c r="AW344" s="23">
        <v>5.9272430910572718</v>
      </c>
      <c r="AX344" s="23">
        <v>4.5713948652913157</v>
      </c>
      <c r="AY344" s="23">
        <v>4.5364083352844764</v>
      </c>
      <c r="AZ344" s="23">
        <v>2.901788952889456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0</v>
      </c>
      <c r="BJ344" s="20">
        <v>1</v>
      </c>
      <c r="BK344" s="20">
        <v>5</v>
      </c>
      <c r="BL344" s="20">
        <v>6</v>
      </c>
      <c r="BM344" s="20">
        <v>2</v>
      </c>
      <c r="BN344" s="20">
        <v>0</v>
      </c>
      <c r="BO344" s="20">
        <v>0</v>
      </c>
      <c r="BP344" s="20">
        <v>0</v>
      </c>
      <c r="BQ344" s="20">
        <v>1</v>
      </c>
      <c r="BR344" s="20">
        <v>1</v>
      </c>
      <c r="BS344" s="20">
        <v>2</v>
      </c>
      <c r="BT344" s="20">
        <v>2</v>
      </c>
      <c r="BU344" s="20">
        <v>0</v>
      </c>
      <c r="BV344" s="20">
        <v>2862</v>
      </c>
      <c r="BW344" s="20">
        <v>4671</v>
      </c>
      <c r="BX344" s="20">
        <v>6158</v>
      </c>
      <c r="BY344" s="20">
        <v>7080</v>
      </c>
      <c r="BZ344" s="20">
        <v>5265</v>
      </c>
      <c r="CA344" s="20">
        <v>8966</v>
      </c>
      <c r="CB344" s="20">
        <v>3201</v>
      </c>
      <c r="CC344" s="20">
        <v>4803</v>
      </c>
      <c r="CD344" s="20">
        <v>6010</v>
      </c>
      <c r="CE344" s="20">
        <v>7142</v>
      </c>
      <c r="CF344" s="20">
        <v>5219</v>
      </c>
      <c r="CG344" s="20">
        <v>7546</v>
      </c>
      <c r="CH344" s="21">
        <v>0</v>
      </c>
      <c r="CI344" s="21">
        <v>2</v>
      </c>
      <c r="CJ344" s="21">
        <v>6</v>
      </c>
      <c r="CK344" s="21">
        <v>8</v>
      </c>
      <c r="CL344" s="21">
        <v>4</v>
      </c>
      <c r="CM344" s="21">
        <v>0</v>
      </c>
      <c r="CN344" s="21">
        <v>0</v>
      </c>
      <c r="CO344" s="21">
        <v>14</v>
      </c>
      <c r="CP344" s="21">
        <v>6</v>
      </c>
      <c r="CQ344" s="21">
        <v>0</v>
      </c>
      <c r="CR344" s="21">
        <v>6063</v>
      </c>
      <c r="CS344" s="21">
        <v>9474</v>
      </c>
      <c r="CT344" s="21">
        <v>12168</v>
      </c>
      <c r="CU344" s="21">
        <v>14222</v>
      </c>
      <c r="CV344" s="21">
        <v>10484</v>
      </c>
      <c r="CW344" s="21">
        <v>16512</v>
      </c>
      <c r="CX344" s="21">
        <v>35002</v>
      </c>
      <c r="CY344" s="21">
        <v>33921</v>
      </c>
      <c r="CZ344" s="19">
        <v>237</v>
      </c>
      <c r="DA344" t="s">
        <v>8215</v>
      </c>
      <c r="DB344" t="s">
        <v>9</v>
      </c>
      <c r="DD344">
        <v>4.127236814952389</v>
      </c>
      <c r="DE344">
        <v>1.7141877606993887</v>
      </c>
      <c r="DF344">
        <v>-2.4130490542530003</v>
      </c>
    </row>
    <row r="345" spans="1:110" x14ac:dyDescent="0.25">
      <c r="A345" t="s">
        <v>639</v>
      </c>
      <c r="B345" t="s">
        <v>3271</v>
      </c>
      <c r="C345" t="s">
        <v>3369</v>
      </c>
      <c r="D345" t="s">
        <v>355</v>
      </c>
      <c r="E345" s="17">
        <v>138749</v>
      </c>
      <c r="F345" s="17">
        <v>139563</v>
      </c>
      <c r="G345" s="17">
        <v>139570</v>
      </c>
      <c r="H345" s="17">
        <v>139624</v>
      </c>
      <c r="I345" s="17">
        <v>139641</v>
      </c>
      <c r="J345" s="17">
        <v>140462</v>
      </c>
      <c r="K345" s="17">
        <v>141323</v>
      </c>
      <c r="L345" s="17">
        <v>142233</v>
      </c>
      <c r="M345" s="17">
        <v>143671</v>
      </c>
      <c r="N345" s="17">
        <v>145504</v>
      </c>
      <c r="O345" s="17">
        <v>146338</v>
      </c>
      <c r="P345" s="17">
        <v>147902</v>
      </c>
      <c r="Q345" s="17">
        <v>149672</v>
      </c>
      <c r="R345" s="17">
        <v>151229</v>
      </c>
      <c r="S345" s="17">
        <v>152818</v>
      </c>
      <c r="T345" s="17">
        <v>153955</v>
      </c>
      <c r="U345" s="18">
        <v>32</v>
      </c>
      <c r="V345" s="18">
        <v>42</v>
      </c>
      <c r="W345" s="18">
        <v>59</v>
      </c>
      <c r="X345" s="18">
        <v>59</v>
      </c>
      <c r="Y345" s="18">
        <v>97</v>
      </c>
      <c r="Z345" s="18">
        <v>124</v>
      </c>
      <c r="AA345" s="18">
        <v>183</v>
      </c>
      <c r="AB345" s="18">
        <v>135</v>
      </c>
      <c r="AC345" s="18">
        <v>183</v>
      </c>
      <c r="AD345" s="18">
        <v>179</v>
      </c>
      <c r="AE345" s="18">
        <v>120</v>
      </c>
      <c r="AF345" s="18">
        <v>111</v>
      </c>
      <c r="AG345" s="18">
        <v>93</v>
      </c>
      <c r="AH345" s="18">
        <v>54</v>
      </c>
      <c r="AI345" s="18">
        <v>56</v>
      </c>
      <c r="AJ345" s="18">
        <v>42</v>
      </c>
      <c r="AK345" s="23">
        <v>2.3063229284535387</v>
      </c>
      <c r="AL345" s="23">
        <v>3.009393607188152</v>
      </c>
      <c r="AM345" s="23">
        <v>4.2272694705165863</v>
      </c>
      <c r="AN345" s="23">
        <v>4.2256345613934565</v>
      </c>
      <c r="AO345" s="23">
        <v>6.9463839416790201</v>
      </c>
      <c r="AP345" s="23">
        <v>8.8280104227477896</v>
      </c>
      <c r="AQ345" s="23">
        <v>12.949059954855189</v>
      </c>
      <c r="AR345" s="23">
        <v>9.4914682246736</v>
      </c>
      <c r="AS345" s="23">
        <v>12.737434833752115</v>
      </c>
      <c r="AT345" s="23">
        <v>12.302067297118979</v>
      </c>
      <c r="AU345" s="23">
        <v>8.2001940712596859</v>
      </c>
      <c r="AV345" s="23">
        <v>7.5049695068356073</v>
      </c>
      <c r="AW345" s="23">
        <v>6.2135870436688219</v>
      </c>
      <c r="AX345" s="23">
        <v>3.5707437065642171</v>
      </c>
      <c r="AY345" s="23">
        <v>3.664489785234724</v>
      </c>
      <c r="AZ345" s="23">
        <v>2.7280698905524341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0</v>
      </c>
      <c r="BI345" s="20">
        <v>0</v>
      </c>
      <c r="BJ345" s="20">
        <v>6</v>
      </c>
      <c r="BK345" s="20">
        <v>6</v>
      </c>
      <c r="BL345" s="20">
        <v>10</v>
      </c>
      <c r="BM345" s="20">
        <v>3</v>
      </c>
      <c r="BN345" s="20">
        <v>0</v>
      </c>
      <c r="BO345" s="20">
        <v>0</v>
      </c>
      <c r="BP345" s="20">
        <v>1</v>
      </c>
      <c r="BQ345" s="20">
        <v>2</v>
      </c>
      <c r="BR345" s="20">
        <v>5</v>
      </c>
      <c r="BS345" s="20">
        <v>6</v>
      </c>
      <c r="BT345" s="20">
        <v>2</v>
      </c>
      <c r="BU345" s="20">
        <v>1</v>
      </c>
      <c r="BV345" s="20">
        <v>6912</v>
      </c>
      <c r="BW345" s="20">
        <v>14997</v>
      </c>
      <c r="BX345" s="20">
        <v>15912</v>
      </c>
      <c r="BY345" s="20">
        <v>15120</v>
      </c>
      <c r="BZ345" s="20">
        <v>10415</v>
      </c>
      <c r="CA345" s="20">
        <v>16874</v>
      </c>
      <c r="CB345" s="20">
        <v>7183</v>
      </c>
      <c r="CC345" s="20">
        <v>12975</v>
      </c>
      <c r="CD345" s="20">
        <v>15380</v>
      </c>
      <c r="CE345" s="20">
        <v>14617</v>
      </c>
      <c r="CF345" s="20">
        <v>10285</v>
      </c>
      <c r="CG345" s="20">
        <v>13285</v>
      </c>
      <c r="CH345" s="21">
        <v>1</v>
      </c>
      <c r="CI345" s="21">
        <v>8</v>
      </c>
      <c r="CJ345" s="21">
        <v>11</v>
      </c>
      <c r="CK345" s="21">
        <v>16</v>
      </c>
      <c r="CL345" s="21">
        <v>5</v>
      </c>
      <c r="CM345" s="21">
        <v>1</v>
      </c>
      <c r="CN345" s="21">
        <v>0</v>
      </c>
      <c r="CO345" s="21">
        <v>25</v>
      </c>
      <c r="CP345" s="21">
        <v>17</v>
      </c>
      <c r="CQ345" s="21">
        <v>0</v>
      </c>
      <c r="CR345" s="21">
        <v>14095</v>
      </c>
      <c r="CS345" s="21">
        <v>27972</v>
      </c>
      <c r="CT345" s="21">
        <v>31292</v>
      </c>
      <c r="CU345" s="21">
        <v>29737</v>
      </c>
      <c r="CV345" s="21">
        <v>20700</v>
      </c>
      <c r="CW345" s="21">
        <v>30159</v>
      </c>
      <c r="CX345" s="21">
        <v>80230</v>
      </c>
      <c r="CY345" s="21">
        <v>73725</v>
      </c>
      <c r="CZ345" s="19">
        <v>263</v>
      </c>
      <c r="DA345" t="s">
        <v>8241</v>
      </c>
      <c r="DB345" t="s">
        <v>8481</v>
      </c>
      <c r="DD345">
        <v>3.39097999321804</v>
      </c>
      <c r="DE345">
        <v>2.1189081391000872</v>
      </c>
      <c r="DF345">
        <v>-1.2720718541179528</v>
      </c>
    </row>
    <row r="346" spans="1:110" x14ac:dyDescent="0.25">
      <c r="A346" t="s">
        <v>671</v>
      </c>
      <c r="B346" t="s">
        <v>3076</v>
      </c>
      <c r="C346" t="s">
        <v>363</v>
      </c>
      <c r="D346" t="s">
        <v>278</v>
      </c>
      <c r="E346" s="17">
        <v>92189</v>
      </c>
      <c r="F346" s="17">
        <v>93323</v>
      </c>
      <c r="G346" s="17">
        <v>94209</v>
      </c>
      <c r="H346" s="17">
        <v>95320</v>
      </c>
      <c r="I346" s="17">
        <v>95893</v>
      </c>
      <c r="J346" s="17">
        <v>96676</v>
      </c>
      <c r="K346" s="17">
        <v>97690</v>
      </c>
      <c r="L346" s="17">
        <v>99483</v>
      </c>
      <c r="M346" s="17">
        <v>101260</v>
      </c>
      <c r="N346" s="17">
        <v>102409</v>
      </c>
      <c r="O346" s="17">
        <v>104109</v>
      </c>
      <c r="P346" s="17">
        <v>105332</v>
      </c>
      <c r="Q346" s="17">
        <v>106348</v>
      </c>
      <c r="R346" s="17">
        <v>107588</v>
      </c>
      <c r="S346" s="17">
        <v>109033</v>
      </c>
      <c r="T346" s="17">
        <v>110416</v>
      </c>
      <c r="U346" s="18">
        <v>35</v>
      </c>
      <c r="V346" s="18">
        <v>48</v>
      </c>
      <c r="W346" s="18">
        <v>45</v>
      </c>
      <c r="X346" s="18">
        <v>45</v>
      </c>
      <c r="Y346" s="18">
        <v>64</v>
      </c>
      <c r="Z346" s="18">
        <v>92</v>
      </c>
      <c r="AA346" s="18">
        <v>135</v>
      </c>
      <c r="AB346" s="18">
        <v>182</v>
      </c>
      <c r="AC346" s="18">
        <v>170</v>
      </c>
      <c r="AD346" s="18">
        <v>170</v>
      </c>
      <c r="AE346" s="18">
        <v>138</v>
      </c>
      <c r="AF346" s="18">
        <v>105</v>
      </c>
      <c r="AG346" s="18">
        <v>80</v>
      </c>
      <c r="AH346" s="18">
        <v>61</v>
      </c>
      <c r="AI346" s="18">
        <v>38</v>
      </c>
      <c r="AJ346" s="18">
        <v>43</v>
      </c>
      <c r="AK346" s="23">
        <v>3.7965483951447565</v>
      </c>
      <c r="AL346" s="23">
        <v>5.1434265936585835</v>
      </c>
      <c r="AM346" s="23">
        <v>4.7766136993280899</v>
      </c>
      <c r="AN346" s="23">
        <v>4.7209399916072181</v>
      </c>
      <c r="AO346" s="23">
        <v>6.6741055134368512</v>
      </c>
      <c r="AP346" s="23">
        <v>9.5163225619595337</v>
      </c>
      <c r="AQ346" s="23">
        <v>13.819224076159278</v>
      </c>
      <c r="AR346" s="23">
        <v>18.294582994079391</v>
      </c>
      <c r="AS346" s="23">
        <v>16.788465336756865</v>
      </c>
      <c r="AT346" s="23">
        <v>16.600103506527745</v>
      </c>
      <c r="AU346" s="23">
        <v>13.25533815520272</v>
      </c>
      <c r="AV346" s="23">
        <v>9.9684806136786541</v>
      </c>
      <c r="AW346" s="23">
        <v>7.5224733892503854</v>
      </c>
      <c r="AX346" s="23">
        <v>5.6697772985834858</v>
      </c>
      <c r="AY346" s="23">
        <v>3.4851833848467897</v>
      </c>
      <c r="AZ346" s="23">
        <v>3.8943631357774233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3</v>
      </c>
      <c r="BI346" s="20">
        <v>0</v>
      </c>
      <c r="BJ346" s="20">
        <v>4</v>
      </c>
      <c r="BK346" s="20">
        <v>4</v>
      </c>
      <c r="BL346" s="20">
        <v>6</v>
      </c>
      <c r="BM346" s="20">
        <v>4</v>
      </c>
      <c r="BN346" s="20">
        <v>1</v>
      </c>
      <c r="BO346" s="20">
        <v>0</v>
      </c>
      <c r="BP346" s="20">
        <v>0</v>
      </c>
      <c r="BQ346" s="20">
        <v>4</v>
      </c>
      <c r="BR346" s="20">
        <v>6</v>
      </c>
      <c r="BS346" s="20">
        <v>7</v>
      </c>
      <c r="BT346" s="20">
        <v>4</v>
      </c>
      <c r="BU346" s="20">
        <v>0</v>
      </c>
      <c r="BV346" s="20">
        <v>5356</v>
      </c>
      <c r="BW346" s="20">
        <v>8738</v>
      </c>
      <c r="BX346" s="20">
        <v>8830</v>
      </c>
      <c r="BY346" s="20">
        <v>10546</v>
      </c>
      <c r="BZ346" s="20">
        <v>8526</v>
      </c>
      <c r="CA346" s="20">
        <v>14463</v>
      </c>
      <c r="CB346" s="20">
        <v>6031</v>
      </c>
      <c r="CC346" s="20">
        <v>8244</v>
      </c>
      <c r="CD346" s="20">
        <v>8401</v>
      </c>
      <c r="CE346" s="20">
        <v>10335</v>
      </c>
      <c r="CF346" s="20">
        <v>8566</v>
      </c>
      <c r="CG346" s="20">
        <v>12380</v>
      </c>
      <c r="CH346" s="21">
        <v>0</v>
      </c>
      <c r="CI346" s="21">
        <v>8</v>
      </c>
      <c r="CJ346" s="21">
        <v>10</v>
      </c>
      <c r="CK346" s="21">
        <v>13</v>
      </c>
      <c r="CL346" s="21">
        <v>8</v>
      </c>
      <c r="CM346" s="21">
        <v>1</v>
      </c>
      <c r="CN346" s="21">
        <v>3</v>
      </c>
      <c r="CO346" s="21">
        <v>22</v>
      </c>
      <c r="CP346" s="21">
        <v>21</v>
      </c>
      <c r="CQ346" s="21">
        <v>0</v>
      </c>
      <c r="CR346" s="21">
        <v>11387</v>
      </c>
      <c r="CS346" s="21">
        <v>16982</v>
      </c>
      <c r="CT346" s="21">
        <v>17231</v>
      </c>
      <c r="CU346" s="21">
        <v>20881</v>
      </c>
      <c r="CV346" s="21">
        <v>17092</v>
      </c>
      <c r="CW346" s="21">
        <v>26843</v>
      </c>
      <c r="CX346" s="21">
        <v>56459</v>
      </c>
      <c r="CY346" s="21">
        <v>53957</v>
      </c>
      <c r="CZ346" s="19">
        <v>117</v>
      </c>
      <c r="DA346" t="s">
        <v>8095</v>
      </c>
      <c r="DB346" t="s">
        <v>9</v>
      </c>
      <c r="DD346">
        <v>4.0773208295494561</v>
      </c>
      <c r="DE346">
        <v>3.7195132751199984</v>
      </c>
      <c r="DF346">
        <v>-0.35780755442945766</v>
      </c>
    </row>
    <row r="347" spans="1:110" x14ac:dyDescent="0.25">
      <c r="A347" t="s">
        <v>2220</v>
      </c>
      <c r="B347" t="s">
        <v>3328</v>
      </c>
      <c r="C347" t="s">
        <v>491</v>
      </c>
      <c r="D347" t="s">
        <v>491</v>
      </c>
      <c r="E347" s="17">
        <v>176063</v>
      </c>
      <c r="F347" s="17">
        <v>175625</v>
      </c>
      <c r="G347" s="17">
        <v>177270</v>
      </c>
      <c r="H347" s="17">
        <v>179189</v>
      </c>
      <c r="I347" s="17">
        <v>181225</v>
      </c>
      <c r="J347" s="17">
        <v>182568</v>
      </c>
      <c r="K347" s="17">
        <v>184058</v>
      </c>
      <c r="L347" s="17">
        <v>185708</v>
      </c>
      <c r="M347" s="17">
        <v>187271</v>
      </c>
      <c r="N347" s="17">
        <v>188718</v>
      </c>
      <c r="O347" s="17">
        <v>190590</v>
      </c>
      <c r="P347" s="17">
        <v>191909</v>
      </c>
      <c r="Q347" s="17">
        <v>192893</v>
      </c>
      <c r="R347" s="17">
        <v>193324</v>
      </c>
      <c r="S347" s="17">
        <v>194267</v>
      </c>
      <c r="T347" s="17">
        <v>195356</v>
      </c>
      <c r="U347" s="18">
        <v>95</v>
      </c>
      <c r="V347" s="18">
        <v>100</v>
      </c>
      <c r="W347" s="18">
        <v>100</v>
      </c>
      <c r="X347" s="18">
        <v>114</v>
      </c>
      <c r="Y347" s="18">
        <v>152</v>
      </c>
      <c r="Z347" s="18">
        <v>154</v>
      </c>
      <c r="AA347" s="18">
        <v>216</v>
      </c>
      <c r="AB347" s="18">
        <v>275</v>
      </c>
      <c r="AC347" s="18">
        <v>309</v>
      </c>
      <c r="AD347" s="18">
        <v>293</v>
      </c>
      <c r="AE347" s="18">
        <v>263</v>
      </c>
      <c r="AF347" s="18">
        <v>183</v>
      </c>
      <c r="AG347" s="18">
        <v>137</v>
      </c>
      <c r="AH347" s="18">
        <v>114</v>
      </c>
      <c r="AI347" s="18">
        <v>93</v>
      </c>
      <c r="AJ347" s="18">
        <v>93</v>
      </c>
      <c r="AK347" s="23">
        <v>5.3957958230860541</v>
      </c>
      <c r="AL347" s="23">
        <v>5.6939501779359425</v>
      </c>
      <c r="AM347" s="23">
        <v>5.6411124273706772</v>
      </c>
      <c r="AN347" s="23">
        <v>6.3619976672675227</v>
      </c>
      <c r="AO347" s="23">
        <v>8.3873637743136982</v>
      </c>
      <c r="AP347" s="23">
        <v>8.4352131808422079</v>
      </c>
      <c r="AQ347" s="23">
        <v>11.735431222766735</v>
      </c>
      <c r="AR347" s="23">
        <v>14.808193508087967</v>
      </c>
      <c r="AS347" s="23">
        <v>16.500152185869677</v>
      </c>
      <c r="AT347" s="23">
        <v>15.525810998420924</v>
      </c>
      <c r="AU347" s="23">
        <v>13.79925494517026</v>
      </c>
      <c r="AV347" s="23">
        <v>9.535769557446498</v>
      </c>
      <c r="AW347" s="23">
        <v>7.1023831865334666</v>
      </c>
      <c r="AX347" s="23">
        <v>5.8968363989985724</v>
      </c>
      <c r="AY347" s="23">
        <v>4.7872258283702331</v>
      </c>
      <c r="AZ347" s="23">
        <v>4.7605397325907575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1</v>
      </c>
      <c r="BI347" s="20">
        <v>0</v>
      </c>
      <c r="BJ347" s="20">
        <v>11</v>
      </c>
      <c r="BK347" s="20">
        <v>13</v>
      </c>
      <c r="BL347" s="20">
        <v>19</v>
      </c>
      <c r="BM347" s="20">
        <v>8</v>
      </c>
      <c r="BN347" s="20">
        <v>3</v>
      </c>
      <c r="BO347" s="20">
        <v>0</v>
      </c>
      <c r="BP347" s="20">
        <v>0</v>
      </c>
      <c r="BQ347" s="20">
        <v>6</v>
      </c>
      <c r="BR347" s="20">
        <v>12</v>
      </c>
      <c r="BS347" s="20">
        <v>16</v>
      </c>
      <c r="BT347" s="20">
        <v>1</v>
      </c>
      <c r="BU347" s="20">
        <v>3</v>
      </c>
      <c r="BV347" s="20">
        <v>12872</v>
      </c>
      <c r="BW347" s="20">
        <v>15051</v>
      </c>
      <c r="BX347" s="20">
        <v>14282</v>
      </c>
      <c r="BY347" s="20">
        <v>16032</v>
      </c>
      <c r="BZ347" s="20">
        <v>14717</v>
      </c>
      <c r="CA347" s="20">
        <v>26049</v>
      </c>
      <c r="CB347" s="20">
        <v>15796</v>
      </c>
      <c r="CC347" s="20">
        <v>16343</v>
      </c>
      <c r="CD347" s="20">
        <v>14251</v>
      </c>
      <c r="CE347" s="20">
        <v>15792</v>
      </c>
      <c r="CF347" s="20">
        <v>13408</v>
      </c>
      <c r="CG347" s="20">
        <v>20763</v>
      </c>
      <c r="CH347" s="21">
        <v>0</v>
      </c>
      <c r="CI347" s="21">
        <v>17</v>
      </c>
      <c r="CJ347" s="21">
        <v>25</v>
      </c>
      <c r="CK347" s="21">
        <v>35</v>
      </c>
      <c r="CL347" s="21">
        <v>9</v>
      </c>
      <c r="CM347" s="21">
        <v>6</v>
      </c>
      <c r="CN347" s="21">
        <v>1</v>
      </c>
      <c r="CO347" s="21">
        <v>55</v>
      </c>
      <c r="CP347" s="21">
        <v>38</v>
      </c>
      <c r="CQ347" s="21">
        <v>0</v>
      </c>
      <c r="CR347" s="21">
        <v>28668</v>
      </c>
      <c r="CS347" s="21">
        <v>31394</v>
      </c>
      <c r="CT347" s="21">
        <v>28533</v>
      </c>
      <c r="CU347" s="21">
        <v>31824</v>
      </c>
      <c r="CV347" s="21">
        <v>28125</v>
      </c>
      <c r="CW347" s="21">
        <v>46812</v>
      </c>
      <c r="CX347" s="21">
        <v>99003</v>
      </c>
      <c r="CY347" s="21">
        <v>96353</v>
      </c>
      <c r="CZ347" s="19">
        <v>44</v>
      </c>
      <c r="DA347" t="s">
        <v>8032</v>
      </c>
      <c r="DB347" t="s">
        <v>8480</v>
      </c>
      <c r="DD347">
        <v>5.7081772233350279</v>
      </c>
      <c r="DE347">
        <v>3.8382675272466491</v>
      </c>
      <c r="DF347">
        <v>-1.8699096960883788</v>
      </c>
    </row>
    <row r="348" spans="1:110" x14ac:dyDescent="0.25">
      <c r="A348" t="s">
        <v>2366</v>
      </c>
      <c r="B348" t="s">
        <v>2952</v>
      </c>
      <c r="C348" t="s">
        <v>58</v>
      </c>
      <c r="D348" t="s">
        <v>168</v>
      </c>
      <c r="E348" s="17">
        <v>137393</v>
      </c>
      <c r="F348" s="17">
        <v>138066</v>
      </c>
      <c r="G348" s="17">
        <v>139692</v>
      </c>
      <c r="H348" s="17">
        <v>141670</v>
      </c>
      <c r="I348" s="17">
        <v>143377</v>
      </c>
      <c r="J348" s="17">
        <v>146377</v>
      </c>
      <c r="K348" s="17">
        <v>148818</v>
      </c>
      <c r="L348" s="17">
        <v>152700</v>
      </c>
      <c r="M348" s="17">
        <v>156507</v>
      </c>
      <c r="N348" s="17">
        <v>158884</v>
      </c>
      <c r="O348" s="17">
        <v>160997</v>
      </c>
      <c r="P348" s="17">
        <v>163136</v>
      </c>
      <c r="Q348" s="17">
        <v>164550</v>
      </c>
      <c r="R348" s="17">
        <v>166065</v>
      </c>
      <c r="S348" s="17">
        <v>167195</v>
      </c>
      <c r="T348" s="17">
        <v>168134</v>
      </c>
      <c r="U348" s="18">
        <v>62</v>
      </c>
      <c r="V348" s="18">
        <v>87</v>
      </c>
      <c r="W348" s="18">
        <v>103</v>
      </c>
      <c r="X348" s="18">
        <v>128</v>
      </c>
      <c r="Y348" s="18">
        <v>184</v>
      </c>
      <c r="Z348" s="18">
        <v>300</v>
      </c>
      <c r="AA348" s="18">
        <v>258</v>
      </c>
      <c r="AB348" s="18">
        <v>277</v>
      </c>
      <c r="AC348" s="18">
        <v>277</v>
      </c>
      <c r="AD348" s="18">
        <v>377</v>
      </c>
      <c r="AE348" s="18">
        <v>311</v>
      </c>
      <c r="AF348" s="18">
        <v>189</v>
      </c>
      <c r="AG348" s="18">
        <v>145</v>
      </c>
      <c r="AH348" s="18">
        <v>107</v>
      </c>
      <c r="AI348" s="18">
        <v>96</v>
      </c>
      <c r="AJ348" s="18">
        <v>66</v>
      </c>
      <c r="AK348" s="23">
        <v>4.5126025343358105</v>
      </c>
      <c r="AL348" s="23">
        <v>6.3013341445395676</v>
      </c>
      <c r="AM348" s="23">
        <v>7.3733642585115824</v>
      </c>
      <c r="AN348" s="23">
        <v>9.035081527493471</v>
      </c>
      <c r="AO348" s="23">
        <v>12.833299622673092</v>
      </c>
      <c r="AP348" s="23">
        <v>20.495023125217763</v>
      </c>
      <c r="AQ348" s="23">
        <v>17.336612506551628</v>
      </c>
      <c r="AR348" s="23">
        <v>18.140144073346431</v>
      </c>
      <c r="AS348" s="23">
        <v>17.698888867590586</v>
      </c>
      <c r="AT348" s="23">
        <v>23.728002819667179</v>
      </c>
      <c r="AU348" s="23">
        <v>19.317130132859617</v>
      </c>
      <c r="AV348" s="23">
        <v>11.585425657120439</v>
      </c>
      <c r="AW348" s="23">
        <v>8.8119112731692493</v>
      </c>
      <c r="AX348" s="23">
        <v>6.443260169210852</v>
      </c>
      <c r="AY348" s="23">
        <v>5.7417984987589339</v>
      </c>
      <c r="AZ348" s="23">
        <v>3.9254404225201327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1</v>
      </c>
      <c r="BJ348" s="20">
        <v>6</v>
      </c>
      <c r="BK348" s="20">
        <v>17</v>
      </c>
      <c r="BL348" s="20">
        <v>5</v>
      </c>
      <c r="BM348" s="20">
        <v>5</v>
      </c>
      <c r="BN348" s="20">
        <v>3</v>
      </c>
      <c r="BO348" s="20">
        <v>0</v>
      </c>
      <c r="BP348" s="20">
        <v>1</v>
      </c>
      <c r="BQ348" s="20">
        <v>7</v>
      </c>
      <c r="BR348" s="20">
        <v>14</v>
      </c>
      <c r="BS348" s="20">
        <v>5</v>
      </c>
      <c r="BT348" s="20">
        <v>0</v>
      </c>
      <c r="BU348" s="20">
        <v>2</v>
      </c>
      <c r="BV348" s="20">
        <v>8031</v>
      </c>
      <c r="BW348" s="20">
        <v>15475</v>
      </c>
      <c r="BX348" s="20">
        <v>15449</v>
      </c>
      <c r="BY348" s="20">
        <v>15962</v>
      </c>
      <c r="BZ348" s="20">
        <v>12090</v>
      </c>
      <c r="CA348" s="20">
        <v>17944</v>
      </c>
      <c r="CB348" s="20">
        <v>8262</v>
      </c>
      <c r="CC348" s="20">
        <v>14715</v>
      </c>
      <c r="CD348" s="20">
        <v>16157</v>
      </c>
      <c r="CE348" s="20">
        <v>16726</v>
      </c>
      <c r="CF348" s="20">
        <v>12201</v>
      </c>
      <c r="CG348" s="20">
        <v>15122</v>
      </c>
      <c r="CH348" s="21">
        <v>2</v>
      </c>
      <c r="CI348" s="21">
        <v>13</v>
      </c>
      <c r="CJ348" s="21">
        <v>31</v>
      </c>
      <c r="CK348" s="21">
        <v>10</v>
      </c>
      <c r="CL348" s="21">
        <v>5</v>
      </c>
      <c r="CM348" s="21">
        <v>5</v>
      </c>
      <c r="CN348" s="21">
        <v>0</v>
      </c>
      <c r="CO348" s="21">
        <v>37</v>
      </c>
      <c r="CP348" s="21">
        <v>29</v>
      </c>
      <c r="CQ348" s="21">
        <v>0</v>
      </c>
      <c r="CR348" s="21">
        <v>16293</v>
      </c>
      <c r="CS348" s="21">
        <v>30190</v>
      </c>
      <c r="CT348" s="21">
        <v>31606</v>
      </c>
      <c r="CU348" s="21">
        <v>32688</v>
      </c>
      <c r="CV348" s="21">
        <v>24291</v>
      </c>
      <c r="CW348" s="21">
        <v>33066</v>
      </c>
      <c r="CX348" s="21">
        <v>84951</v>
      </c>
      <c r="CY348" s="21">
        <v>83183</v>
      </c>
      <c r="CZ348" s="19">
        <v>115</v>
      </c>
      <c r="DA348" t="s">
        <v>8093</v>
      </c>
      <c r="DB348" t="s">
        <v>9</v>
      </c>
      <c r="DD348">
        <v>4.4480242357212409</v>
      </c>
      <c r="DE348">
        <v>3.4137326223352282</v>
      </c>
      <c r="DF348">
        <v>-1.0342916133860127</v>
      </c>
    </row>
    <row r="349" spans="1:110" x14ac:dyDescent="0.25">
      <c r="A349" t="s">
        <v>1584</v>
      </c>
      <c r="B349" t="s">
        <v>3214</v>
      </c>
      <c r="C349" t="s">
        <v>3362</v>
      </c>
      <c r="D349" t="s">
        <v>199</v>
      </c>
      <c r="E349" s="17">
        <v>161411</v>
      </c>
      <c r="F349" s="17">
        <v>161972</v>
      </c>
      <c r="G349" s="17">
        <v>162273</v>
      </c>
      <c r="H349" s="17">
        <v>163086</v>
      </c>
      <c r="I349" s="17">
        <v>163830</v>
      </c>
      <c r="J349" s="17">
        <v>164286</v>
      </c>
      <c r="K349" s="17">
        <v>165398</v>
      </c>
      <c r="L349" s="17">
        <v>166321</v>
      </c>
      <c r="M349" s="17">
        <v>167823</v>
      </c>
      <c r="N349" s="17">
        <v>168939</v>
      </c>
      <c r="O349" s="17">
        <v>170235</v>
      </c>
      <c r="P349" s="17">
        <v>171263</v>
      </c>
      <c r="Q349" s="17">
        <v>171737</v>
      </c>
      <c r="R349" s="17">
        <v>171930</v>
      </c>
      <c r="S349" s="17">
        <v>172011</v>
      </c>
      <c r="T349" s="17">
        <v>172707</v>
      </c>
      <c r="U349" s="18">
        <v>81</v>
      </c>
      <c r="V349" s="18">
        <v>84</v>
      </c>
      <c r="W349" s="18">
        <v>84</v>
      </c>
      <c r="X349" s="18">
        <v>89</v>
      </c>
      <c r="Y349" s="18">
        <v>111</v>
      </c>
      <c r="Z349" s="18">
        <v>126</v>
      </c>
      <c r="AA349" s="18">
        <v>209</v>
      </c>
      <c r="AB349" s="18">
        <v>238</v>
      </c>
      <c r="AC349" s="18">
        <v>276</v>
      </c>
      <c r="AD349" s="18">
        <v>282</v>
      </c>
      <c r="AE349" s="18">
        <v>180</v>
      </c>
      <c r="AF349" s="18">
        <v>184</v>
      </c>
      <c r="AG349" s="18">
        <v>142</v>
      </c>
      <c r="AH349" s="18">
        <v>101</v>
      </c>
      <c r="AI349" s="18">
        <v>94</v>
      </c>
      <c r="AJ349" s="18">
        <v>66</v>
      </c>
      <c r="AK349" s="23">
        <v>5.0182453488300052</v>
      </c>
      <c r="AL349" s="23">
        <v>5.1860815449583884</v>
      </c>
      <c r="AM349" s="23">
        <v>5.1764618882993476</v>
      </c>
      <c r="AN349" s="23">
        <v>5.4572434175833608</v>
      </c>
      <c r="AO349" s="23">
        <v>6.7753158762131473</v>
      </c>
      <c r="AP349" s="23">
        <v>7.6695518790402106</v>
      </c>
      <c r="AQ349" s="23">
        <v>12.636186652801122</v>
      </c>
      <c r="AR349" s="23">
        <v>14.309678272737658</v>
      </c>
      <c r="AS349" s="23">
        <v>16.445898357197763</v>
      </c>
      <c r="AT349" s="23">
        <v>16.692415605632803</v>
      </c>
      <c r="AU349" s="23">
        <v>10.573618821041501</v>
      </c>
      <c r="AV349" s="23">
        <v>10.743709966542685</v>
      </c>
      <c r="AW349" s="23">
        <v>8.2684570011121661</v>
      </c>
      <c r="AX349" s="23">
        <v>5.8744838015471412</v>
      </c>
      <c r="AY349" s="23">
        <v>5.4647667881705244</v>
      </c>
      <c r="AZ349" s="23">
        <v>3.8215011551355764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2</v>
      </c>
      <c r="BJ349" s="20">
        <v>5</v>
      </c>
      <c r="BK349" s="20">
        <v>10</v>
      </c>
      <c r="BL349" s="20">
        <v>13</v>
      </c>
      <c r="BM349" s="20">
        <v>5</v>
      </c>
      <c r="BN349" s="20">
        <v>2</v>
      </c>
      <c r="BO349" s="20">
        <v>1</v>
      </c>
      <c r="BP349" s="20">
        <v>0</v>
      </c>
      <c r="BQ349" s="20">
        <v>4</v>
      </c>
      <c r="BR349" s="20">
        <v>9</v>
      </c>
      <c r="BS349" s="20">
        <v>7</v>
      </c>
      <c r="BT349" s="20">
        <v>6</v>
      </c>
      <c r="BU349" s="20">
        <v>2</v>
      </c>
      <c r="BV349" s="20">
        <v>8840</v>
      </c>
      <c r="BW349" s="20">
        <v>15244</v>
      </c>
      <c r="BX349" s="20">
        <v>14174</v>
      </c>
      <c r="BY349" s="20">
        <v>16809</v>
      </c>
      <c r="BZ349" s="20">
        <v>12811</v>
      </c>
      <c r="CA349" s="20">
        <v>20746</v>
      </c>
      <c r="CB349" s="20">
        <v>9193</v>
      </c>
      <c r="CC349" s="20">
        <v>13830</v>
      </c>
      <c r="CD349" s="20">
        <v>13765</v>
      </c>
      <c r="CE349" s="20">
        <v>16632</v>
      </c>
      <c r="CF349" s="20">
        <v>13066</v>
      </c>
      <c r="CG349" s="20">
        <v>17597</v>
      </c>
      <c r="CH349" s="21">
        <v>2</v>
      </c>
      <c r="CI349" s="21">
        <v>9</v>
      </c>
      <c r="CJ349" s="21">
        <v>19</v>
      </c>
      <c r="CK349" s="21">
        <v>20</v>
      </c>
      <c r="CL349" s="21">
        <v>11</v>
      </c>
      <c r="CM349" s="21">
        <v>4</v>
      </c>
      <c r="CN349" s="21">
        <v>1</v>
      </c>
      <c r="CO349" s="21">
        <v>37</v>
      </c>
      <c r="CP349" s="21">
        <v>29</v>
      </c>
      <c r="CQ349" s="21">
        <v>0</v>
      </c>
      <c r="CR349" s="21">
        <v>18033</v>
      </c>
      <c r="CS349" s="21">
        <v>29074</v>
      </c>
      <c r="CT349" s="21">
        <v>27939</v>
      </c>
      <c r="CU349" s="21">
        <v>33441</v>
      </c>
      <c r="CV349" s="21">
        <v>25877</v>
      </c>
      <c r="CW349" s="21">
        <v>38343</v>
      </c>
      <c r="CX349" s="21">
        <v>88624</v>
      </c>
      <c r="CY349" s="21">
        <v>84083</v>
      </c>
      <c r="CZ349" s="19">
        <v>124</v>
      </c>
      <c r="DA349" t="s">
        <v>8102</v>
      </c>
      <c r="DB349" t="s">
        <v>9</v>
      </c>
      <c r="DD349">
        <v>4.4004138767646248</v>
      </c>
      <c r="DE349">
        <v>3.2722513089005241</v>
      </c>
      <c r="DF349">
        <v>-1.1281625678641007</v>
      </c>
    </row>
    <row r="350" spans="1:110" x14ac:dyDescent="0.25">
      <c r="A350" t="s">
        <v>145</v>
      </c>
      <c r="B350" t="s">
        <v>3161</v>
      </c>
      <c r="C350" t="s">
        <v>140</v>
      </c>
      <c r="D350" t="s">
        <v>70</v>
      </c>
      <c r="E350" s="17">
        <v>55088</v>
      </c>
      <c r="F350" s="17">
        <v>55628</v>
      </c>
      <c r="G350" s="17">
        <v>55844</v>
      </c>
      <c r="H350" s="17">
        <v>56195</v>
      </c>
      <c r="I350" s="17">
        <v>56350</v>
      </c>
      <c r="J350" s="17">
        <v>56824</v>
      </c>
      <c r="K350" s="17">
        <v>57384</v>
      </c>
      <c r="L350" s="17">
        <v>57861</v>
      </c>
      <c r="M350" s="17">
        <v>58419</v>
      </c>
      <c r="N350" s="17">
        <v>58907</v>
      </c>
      <c r="O350" s="17">
        <v>59217</v>
      </c>
      <c r="P350" s="17">
        <v>59556</v>
      </c>
      <c r="Q350" s="17">
        <v>59783</v>
      </c>
      <c r="R350" s="17">
        <v>59899</v>
      </c>
      <c r="S350" s="17">
        <v>59964</v>
      </c>
      <c r="T350" s="17">
        <v>60211</v>
      </c>
      <c r="U350" s="18">
        <v>20</v>
      </c>
      <c r="V350" s="18">
        <v>21</v>
      </c>
      <c r="W350" s="18">
        <v>32</v>
      </c>
      <c r="X350" s="18">
        <v>21</v>
      </c>
      <c r="Y350" s="18">
        <v>48</v>
      </c>
      <c r="Z350" s="18">
        <v>79</v>
      </c>
      <c r="AA350" s="18">
        <v>79</v>
      </c>
      <c r="AB350" s="18">
        <v>86</v>
      </c>
      <c r="AC350" s="18">
        <v>112</v>
      </c>
      <c r="AD350" s="18">
        <v>138</v>
      </c>
      <c r="AE350" s="18">
        <v>126</v>
      </c>
      <c r="AF350" s="18">
        <v>82</v>
      </c>
      <c r="AG350" s="18">
        <v>72</v>
      </c>
      <c r="AH350" s="18">
        <v>50</v>
      </c>
      <c r="AI350" s="18">
        <v>29</v>
      </c>
      <c r="AJ350" s="18">
        <v>14</v>
      </c>
      <c r="AK350" s="23">
        <v>3.6305547487656114</v>
      </c>
      <c r="AL350" s="23">
        <v>3.7750772992018411</v>
      </c>
      <c r="AM350" s="23">
        <v>5.7302485495308355</v>
      </c>
      <c r="AN350" s="23">
        <v>3.7369872764480823</v>
      </c>
      <c r="AO350" s="23">
        <v>8.5181898846495123</v>
      </c>
      <c r="AP350" s="23">
        <v>13.902576376179079</v>
      </c>
      <c r="AQ350" s="23">
        <v>13.766903666527254</v>
      </c>
      <c r="AR350" s="23">
        <v>14.863206650420837</v>
      </c>
      <c r="AS350" s="23">
        <v>19.171844776528186</v>
      </c>
      <c r="AT350" s="23">
        <v>23.426757431205118</v>
      </c>
      <c r="AU350" s="23">
        <v>21.277673641015252</v>
      </c>
      <c r="AV350" s="23">
        <v>13.768553966015178</v>
      </c>
      <c r="AW350" s="23">
        <v>12.043557533077966</v>
      </c>
      <c r="AX350" s="23">
        <v>8.347384764353329</v>
      </c>
      <c r="AY350" s="23">
        <v>4.8362350743779601</v>
      </c>
      <c r="AZ350" s="23">
        <v>2.3251565328594443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 s="20">
        <v>0</v>
      </c>
      <c r="BJ350" s="20">
        <v>2</v>
      </c>
      <c r="BK350" s="20">
        <v>2</v>
      </c>
      <c r="BL350" s="20">
        <v>1</v>
      </c>
      <c r="BM350" s="20">
        <v>3</v>
      </c>
      <c r="BN350" s="20">
        <v>0</v>
      </c>
      <c r="BO350" s="20">
        <v>0</v>
      </c>
      <c r="BP350" s="20">
        <v>1</v>
      </c>
      <c r="BQ350" s="20">
        <v>2</v>
      </c>
      <c r="BR350" s="20">
        <v>1</v>
      </c>
      <c r="BS350" s="20">
        <v>1</v>
      </c>
      <c r="BT350" s="20">
        <v>1</v>
      </c>
      <c r="BU350" s="20">
        <v>0</v>
      </c>
      <c r="BV350" s="20">
        <v>3102</v>
      </c>
      <c r="BW350" s="20">
        <v>5227</v>
      </c>
      <c r="BX350" s="20">
        <v>5130</v>
      </c>
      <c r="BY350" s="20">
        <v>5551</v>
      </c>
      <c r="BZ350" s="20">
        <v>4860</v>
      </c>
      <c r="CA350" s="20">
        <v>7226</v>
      </c>
      <c r="CB350" s="20">
        <v>3125</v>
      </c>
      <c r="CC350" s="20">
        <v>4874</v>
      </c>
      <c r="CD350" s="20">
        <v>4980</v>
      </c>
      <c r="CE350" s="20">
        <v>5511</v>
      </c>
      <c r="CF350" s="20">
        <v>4525</v>
      </c>
      <c r="CG350" s="20">
        <v>6100</v>
      </c>
      <c r="CH350" s="21">
        <v>1</v>
      </c>
      <c r="CI350" s="21">
        <v>4</v>
      </c>
      <c r="CJ350" s="21">
        <v>3</v>
      </c>
      <c r="CK350" s="21">
        <v>2</v>
      </c>
      <c r="CL350" s="21">
        <v>4</v>
      </c>
      <c r="CM350" s="21">
        <v>0</v>
      </c>
      <c r="CN350" s="21">
        <v>0</v>
      </c>
      <c r="CO350" s="21">
        <v>8</v>
      </c>
      <c r="CP350" s="21">
        <v>6</v>
      </c>
      <c r="CQ350" s="21">
        <v>0</v>
      </c>
      <c r="CR350" s="21">
        <v>6227</v>
      </c>
      <c r="CS350" s="21">
        <v>10101</v>
      </c>
      <c r="CT350" s="21">
        <v>10110</v>
      </c>
      <c r="CU350" s="21">
        <v>11062</v>
      </c>
      <c r="CV350" s="21">
        <v>9385</v>
      </c>
      <c r="CW350" s="21">
        <v>13326</v>
      </c>
      <c r="CX350" s="21">
        <v>31096</v>
      </c>
      <c r="CY350" s="21">
        <v>29115</v>
      </c>
      <c r="CZ350" s="19">
        <v>313</v>
      </c>
      <c r="DA350" t="s">
        <v>8291</v>
      </c>
      <c r="DB350" t="s">
        <v>8481</v>
      </c>
      <c r="DD350">
        <v>2.747724540614803</v>
      </c>
      <c r="DE350">
        <v>1.9295086184718293</v>
      </c>
      <c r="DF350">
        <v>-0.81821592214297367</v>
      </c>
    </row>
    <row r="351" spans="1:110" x14ac:dyDescent="0.25">
      <c r="A351" t="s">
        <v>643</v>
      </c>
      <c r="B351" t="s">
        <v>3179</v>
      </c>
      <c r="C351" t="s">
        <v>642</v>
      </c>
      <c r="D351" t="s">
        <v>278</v>
      </c>
      <c r="E351" s="17">
        <v>61070</v>
      </c>
      <c r="F351" s="17">
        <v>61265</v>
      </c>
      <c r="G351" s="17">
        <v>60862</v>
      </c>
      <c r="H351" s="17">
        <v>60900</v>
      </c>
      <c r="I351" s="17">
        <v>60761</v>
      </c>
      <c r="J351" s="17">
        <v>61114</v>
      </c>
      <c r="K351" s="17">
        <v>61704</v>
      </c>
      <c r="L351" s="17">
        <v>62555</v>
      </c>
      <c r="M351" s="17">
        <v>63238</v>
      </c>
      <c r="N351" s="17">
        <v>63842</v>
      </c>
      <c r="O351" s="17">
        <v>64426</v>
      </c>
      <c r="P351" s="17">
        <v>64872</v>
      </c>
      <c r="Q351" s="17">
        <v>65440</v>
      </c>
      <c r="R351" s="17">
        <v>66252</v>
      </c>
      <c r="S351" s="17">
        <v>67011</v>
      </c>
      <c r="T351" s="17">
        <v>67569</v>
      </c>
      <c r="U351" s="18">
        <v>21</v>
      </c>
      <c r="V351" s="18">
        <v>19</v>
      </c>
      <c r="W351" s="18">
        <v>23</v>
      </c>
      <c r="X351" s="18">
        <v>43</v>
      </c>
      <c r="Y351" s="18">
        <v>48</v>
      </c>
      <c r="Z351" s="18">
        <v>62</v>
      </c>
      <c r="AA351" s="18">
        <v>68</v>
      </c>
      <c r="AB351" s="18">
        <v>78</v>
      </c>
      <c r="AC351" s="18">
        <v>73</v>
      </c>
      <c r="AD351" s="18">
        <v>58</v>
      </c>
      <c r="AE351" s="18">
        <v>70</v>
      </c>
      <c r="AF351" s="18">
        <v>45</v>
      </c>
      <c r="AG351" s="18">
        <v>34</v>
      </c>
      <c r="AH351" s="18">
        <v>33</v>
      </c>
      <c r="AI351" s="18">
        <v>29</v>
      </c>
      <c r="AJ351" s="18">
        <v>25</v>
      </c>
      <c r="AK351" s="23">
        <v>3.4386769281152776</v>
      </c>
      <c r="AL351" s="23">
        <v>3.1012813188606869</v>
      </c>
      <c r="AM351" s="23">
        <v>3.7790411093950245</v>
      </c>
      <c r="AN351" s="23">
        <v>7.0607553366174054</v>
      </c>
      <c r="AO351" s="23">
        <v>7.8998041506887642</v>
      </c>
      <c r="AP351" s="23">
        <v>10.144974964819845</v>
      </c>
      <c r="AQ351" s="23">
        <v>11.020355244392585</v>
      </c>
      <c r="AR351" s="23">
        <v>12.469027256014707</v>
      </c>
      <c r="AS351" s="23">
        <v>11.543692083873619</v>
      </c>
      <c r="AT351" s="23">
        <v>9.0849284170295412</v>
      </c>
      <c r="AU351" s="23">
        <v>10.865178654580449</v>
      </c>
      <c r="AV351" s="23">
        <v>6.9367369589345174</v>
      </c>
      <c r="AW351" s="23">
        <v>5.19559902200489</v>
      </c>
      <c r="AX351" s="23">
        <v>4.9809817062126429</v>
      </c>
      <c r="AY351" s="23">
        <v>4.3276476996314033</v>
      </c>
      <c r="AZ351" s="23">
        <v>3.6999215616628929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0</v>
      </c>
      <c r="BJ351" s="20">
        <v>4</v>
      </c>
      <c r="BK351" s="20">
        <v>3</v>
      </c>
      <c r="BL351" s="20">
        <v>5</v>
      </c>
      <c r="BM351" s="20">
        <v>5</v>
      </c>
      <c r="BN351" s="20">
        <v>2</v>
      </c>
      <c r="BO351" s="20">
        <v>0</v>
      </c>
      <c r="BP351" s="20">
        <v>0</v>
      </c>
      <c r="BQ351" s="20">
        <v>1</v>
      </c>
      <c r="BR351" s="20">
        <v>2</v>
      </c>
      <c r="BS351" s="20">
        <v>2</v>
      </c>
      <c r="BT351" s="20">
        <v>1</v>
      </c>
      <c r="BU351" s="20">
        <v>0</v>
      </c>
      <c r="BV351" s="20">
        <v>2760</v>
      </c>
      <c r="BW351" s="20">
        <v>4666</v>
      </c>
      <c r="BX351" s="20">
        <v>5865</v>
      </c>
      <c r="BY351" s="20">
        <v>6789</v>
      </c>
      <c r="BZ351" s="20">
        <v>5422</v>
      </c>
      <c r="CA351" s="20">
        <v>9502</v>
      </c>
      <c r="CB351" s="20">
        <v>2879</v>
      </c>
      <c r="CC351" s="20">
        <v>4419</v>
      </c>
      <c r="CD351" s="20">
        <v>5428</v>
      </c>
      <c r="CE351" s="20">
        <v>6741</v>
      </c>
      <c r="CF351" s="20">
        <v>5226</v>
      </c>
      <c r="CG351" s="20">
        <v>7872</v>
      </c>
      <c r="CH351" s="21">
        <v>0</v>
      </c>
      <c r="CI351" s="21">
        <v>5</v>
      </c>
      <c r="CJ351" s="21">
        <v>5</v>
      </c>
      <c r="CK351" s="21">
        <v>7</v>
      </c>
      <c r="CL351" s="21">
        <v>6</v>
      </c>
      <c r="CM351" s="21">
        <v>2</v>
      </c>
      <c r="CN351" s="21">
        <v>0</v>
      </c>
      <c r="CO351" s="21">
        <v>19</v>
      </c>
      <c r="CP351" s="21">
        <v>6</v>
      </c>
      <c r="CQ351" s="21">
        <v>0</v>
      </c>
      <c r="CR351" s="21">
        <v>5639</v>
      </c>
      <c r="CS351" s="21">
        <v>9085</v>
      </c>
      <c r="CT351" s="21">
        <v>11293</v>
      </c>
      <c r="CU351" s="21">
        <v>13530</v>
      </c>
      <c r="CV351" s="21">
        <v>10648</v>
      </c>
      <c r="CW351" s="21">
        <v>17374</v>
      </c>
      <c r="CX351" s="21">
        <v>35004</v>
      </c>
      <c r="CY351" s="21">
        <v>32565</v>
      </c>
      <c r="CZ351" s="19">
        <v>135</v>
      </c>
      <c r="DA351" t="s">
        <v>8113</v>
      </c>
      <c r="DB351" t="s">
        <v>9</v>
      </c>
      <c r="DD351">
        <v>5.834484876401044</v>
      </c>
      <c r="DE351">
        <v>1.7140898183064792</v>
      </c>
      <c r="DF351">
        <v>-4.120395058094565</v>
      </c>
    </row>
    <row r="352" spans="1:110" x14ac:dyDescent="0.25">
      <c r="A352" t="s">
        <v>994</v>
      </c>
      <c r="B352" t="s">
        <v>3151</v>
      </c>
      <c r="C352" t="s">
        <v>171</v>
      </c>
      <c r="D352" t="s">
        <v>168</v>
      </c>
      <c r="E352" s="17">
        <v>78016</v>
      </c>
      <c r="F352" s="17">
        <v>80128</v>
      </c>
      <c r="G352" s="17">
        <v>81420</v>
      </c>
      <c r="H352" s="17">
        <v>82190</v>
      </c>
      <c r="I352" s="17">
        <v>82662</v>
      </c>
      <c r="J352" s="17">
        <v>83562</v>
      </c>
      <c r="K352" s="17">
        <v>84153</v>
      </c>
      <c r="L352" s="17">
        <v>84989</v>
      </c>
      <c r="M352" s="17">
        <v>85697</v>
      </c>
      <c r="N352" s="17">
        <v>86265</v>
      </c>
      <c r="O352" s="17">
        <v>86917</v>
      </c>
      <c r="P352" s="17">
        <v>87455</v>
      </c>
      <c r="Q352" s="17">
        <v>88378</v>
      </c>
      <c r="R352" s="17">
        <v>89213</v>
      </c>
      <c r="S352" s="17">
        <v>89756</v>
      </c>
      <c r="T352" s="17">
        <v>90745</v>
      </c>
      <c r="U352" s="18">
        <v>52</v>
      </c>
      <c r="V352" s="18">
        <v>59</v>
      </c>
      <c r="W352" s="18">
        <v>60</v>
      </c>
      <c r="X352" s="18">
        <v>82</v>
      </c>
      <c r="Y352" s="18">
        <v>132</v>
      </c>
      <c r="Z352" s="18">
        <v>140</v>
      </c>
      <c r="AA352" s="18">
        <v>213</v>
      </c>
      <c r="AB352" s="18">
        <v>201</v>
      </c>
      <c r="AC352" s="18">
        <v>215</v>
      </c>
      <c r="AD352" s="18">
        <v>200</v>
      </c>
      <c r="AE352" s="18">
        <v>162</v>
      </c>
      <c r="AF352" s="18">
        <v>118</v>
      </c>
      <c r="AG352" s="18">
        <v>75</v>
      </c>
      <c r="AH352" s="18">
        <v>55</v>
      </c>
      <c r="AI352" s="18">
        <v>44</v>
      </c>
      <c r="AJ352" s="18">
        <v>47</v>
      </c>
      <c r="AK352" s="23">
        <v>6.6652994257588185</v>
      </c>
      <c r="AL352" s="23">
        <v>7.3632188498402558</v>
      </c>
      <c r="AM352" s="23">
        <v>7.3691967575534267</v>
      </c>
      <c r="AN352" s="23">
        <v>9.9768828324613708</v>
      </c>
      <c r="AO352" s="23">
        <v>15.968643391159178</v>
      </c>
      <c r="AP352" s="23">
        <v>16.754026950049067</v>
      </c>
      <c r="AQ352" s="23">
        <v>25.311040604613027</v>
      </c>
      <c r="AR352" s="23">
        <v>23.650119427219991</v>
      </c>
      <c r="AS352" s="23">
        <v>25.088392825886555</v>
      </c>
      <c r="AT352" s="23">
        <v>23.184373732104561</v>
      </c>
      <c r="AU352" s="23">
        <v>18.638471185153652</v>
      </c>
      <c r="AV352" s="23">
        <v>13.492653364587502</v>
      </c>
      <c r="AW352" s="23">
        <v>8.4862748647853543</v>
      </c>
      <c r="AX352" s="23">
        <v>6.1650207929337659</v>
      </c>
      <c r="AY352" s="23">
        <v>4.9021792414991756</v>
      </c>
      <c r="AZ352" s="23">
        <v>5.1793487244476273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1</v>
      </c>
      <c r="BI352" s="20">
        <v>1</v>
      </c>
      <c r="BJ352" s="20">
        <v>4</v>
      </c>
      <c r="BK352" s="20">
        <v>7</v>
      </c>
      <c r="BL352" s="20">
        <v>7</v>
      </c>
      <c r="BM352" s="20">
        <v>4</v>
      </c>
      <c r="BN352" s="20">
        <v>0</v>
      </c>
      <c r="BO352" s="20">
        <v>0</v>
      </c>
      <c r="BP352" s="20">
        <v>0</v>
      </c>
      <c r="BQ352" s="20">
        <v>4</v>
      </c>
      <c r="BR352" s="20">
        <v>8</v>
      </c>
      <c r="BS352" s="20">
        <v>4</v>
      </c>
      <c r="BT352" s="20">
        <v>5</v>
      </c>
      <c r="BU352" s="20">
        <v>2</v>
      </c>
      <c r="BV352" s="20">
        <v>3887</v>
      </c>
      <c r="BW352" s="20">
        <v>6730</v>
      </c>
      <c r="BX352" s="20">
        <v>6933</v>
      </c>
      <c r="BY352" s="20">
        <v>8463</v>
      </c>
      <c r="BZ352" s="20">
        <v>7466</v>
      </c>
      <c r="CA352" s="20">
        <v>13826</v>
      </c>
      <c r="CB352" s="20">
        <v>4290</v>
      </c>
      <c r="CC352" s="20">
        <v>6590</v>
      </c>
      <c r="CD352" s="20">
        <v>6232</v>
      </c>
      <c r="CE352" s="20">
        <v>7848</v>
      </c>
      <c r="CF352" s="20">
        <v>7105</v>
      </c>
      <c r="CG352" s="20">
        <v>11375</v>
      </c>
      <c r="CH352" s="21">
        <v>1</v>
      </c>
      <c r="CI352" s="21">
        <v>8</v>
      </c>
      <c r="CJ352" s="21">
        <v>15</v>
      </c>
      <c r="CK352" s="21">
        <v>11</v>
      </c>
      <c r="CL352" s="21">
        <v>9</v>
      </c>
      <c r="CM352" s="21">
        <v>2</v>
      </c>
      <c r="CN352" s="21">
        <v>1</v>
      </c>
      <c r="CO352" s="21">
        <v>24</v>
      </c>
      <c r="CP352" s="21">
        <v>23</v>
      </c>
      <c r="CQ352" s="21">
        <v>0</v>
      </c>
      <c r="CR352" s="21">
        <v>8177</v>
      </c>
      <c r="CS352" s="21">
        <v>13320</v>
      </c>
      <c r="CT352" s="21">
        <v>13165</v>
      </c>
      <c r="CU352" s="21">
        <v>16311</v>
      </c>
      <c r="CV352" s="21">
        <v>14571</v>
      </c>
      <c r="CW352" s="21">
        <v>25201</v>
      </c>
      <c r="CX352" s="21">
        <v>47305</v>
      </c>
      <c r="CY352" s="21">
        <v>43440</v>
      </c>
      <c r="CZ352" s="19">
        <v>29</v>
      </c>
      <c r="DA352" t="s">
        <v>1350</v>
      </c>
      <c r="DB352" t="s">
        <v>8480</v>
      </c>
      <c r="DD352">
        <v>5.5248618784530379</v>
      </c>
      <c r="DE352">
        <v>4.8620653207906139</v>
      </c>
      <c r="DF352">
        <v>-0.66279655766242396</v>
      </c>
    </row>
    <row r="353" spans="1:110" x14ac:dyDescent="0.25">
      <c r="A353" t="s">
        <v>1005</v>
      </c>
      <c r="B353" t="s">
        <v>3012</v>
      </c>
      <c r="C353" t="s">
        <v>886</v>
      </c>
      <c r="D353" t="s">
        <v>168</v>
      </c>
      <c r="E353" s="17">
        <v>95211</v>
      </c>
      <c r="F353" s="17">
        <v>95890</v>
      </c>
      <c r="G353" s="17">
        <v>96546</v>
      </c>
      <c r="H353" s="17">
        <v>97157</v>
      </c>
      <c r="I353" s="17">
        <v>97757</v>
      </c>
      <c r="J353" s="17">
        <v>98454</v>
      </c>
      <c r="K353" s="17">
        <v>98937</v>
      </c>
      <c r="L353" s="17">
        <v>99617</v>
      </c>
      <c r="M353" s="17">
        <v>100200</v>
      </c>
      <c r="N353" s="17">
        <v>100482</v>
      </c>
      <c r="O353" s="17">
        <v>100652</v>
      </c>
      <c r="P353" s="17">
        <v>100850</v>
      </c>
      <c r="Q353" s="17">
        <v>101685</v>
      </c>
      <c r="R353" s="17">
        <v>102555</v>
      </c>
      <c r="S353" s="17">
        <v>103738</v>
      </c>
      <c r="T353" s="17">
        <v>105009</v>
      </c>
      <c r="U353" s="18">
        <v>66</v>
      </c>
      <c r="V353" s="18">
        <v>66</v>
      </c>
      <c r="W353" s="18">
        <v>71</v>
      </c>
      <c r="X353" s="18">
        <v>96</v>
      </c>
      <c r="Y353" s="18">
        <v>127</v>
      </c>
      <c r="Z353" s="18">
        <v>203</v>
      </c>
      <c r="AA353" s="18">
        <v>204</v>
      </c>
      <c r="AB353" s="18">
        <v>217</v>
      </c>
      <c r="AC353" s="18">
        <v>255</v>
      </c>
      <c r="AD353" s="18">
        <v>259</v>
      </c>
      <c r="AE353" s="18">
        <v>155</v>
      </c>
      <c r="AF353" s="18">
        <v>135</v>
      </c>
      <c r="AG353" s="18">
        <v>101</v>
      </c>
      <c r="AH353" s="18">
        <v>79</v>
      </c>
      <c r="AI353" s="18">
        <v>68</v>
      </c>
      <c r="AJ353" s="18">
        <v>46</v>
      </c>
      <c r="AK353" s="23">
        <v>6.9319721460755588</v>
      </c>
      <c r="AL353" s="23">
        <v>6.8828866409427469</v>
      </c>
      <c r="AM353" s="23">
        <v>7.3540074161539586</v>
      </c>
      <c r="AN353" s="23">
        <v>9.880914396286423</v>
      </c>
      <c r="AO353" s="23">
        <v>12.991397035506409</v>
      </c>
      <c r="AP353" s="23">
        <v>20.61876612428139</v>
      </c>
      <c r="AQ353" s="23">
        <v>20.619181903635646</v>
      </c>
      <c r="AR353" s="23">
        <v>21.783430538964236</v>
      </c>
      <c r="AS353" s="23">
        <v>25.449101796407184</v>
      </c>
      <c r="AT353" s="23">
        <v>25.77576083278597</v>
      </c>
      <c r="AU353" s="23">
        <v>15.399594642928108</v>
      </c>
      <c r="AV353" s="23">
        <v>13.38621715418939</v>
      </c>
      <c r="AW353" s="23">
        <v>9.9326350985887792</v>
      </c>
      <c r="AX353" s="23">
        <v>7.7031836575496078</v>
      </c>
      <c r="AY353" s="23">
        <v>6.5549750332568584</v>
      </c>
      <c r="AZ353" s="23">
        <v>4.3805769029321295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0</v>
      </c>
      <c r="BI353" s="20">
        <v>0</v>
      </c>
      <c r="BJ353" s="20">
        <v>7</v>
      </c>
      <c r="BK353" s="20">
        <v>8</v>
      </c>
      <c r="BL353" s="20">
        <v>9</v>
      </c>
      <c r="BM353" s="20">
        <v>8</v>
      </c>
      <c r="BN353" s="20">
        <v>1</v>
      </c>
      <c r="BO353" s="20">
        <v>0</v>
      </c>
      <c r="BP353" s="20">
        <v>0</v>
      </c>
      <c r="BQ353" s="20">
        <v>3</v>
      </c>
      <c r="BR353" s="20">
        <v>3</v>
      </c>
      <c r="BS353" s="20">
        <v>4</v>
      </c>
      <c r="BT353" s="20">
        <v>3</v>
      </c>
      <c r="BU353" s="20">
        <v>0</v>
      </c>
      <c r="BV353" s="20">
        <v>3982</v>
      </c>
      <c r="BW353" s="20">
        <v>6272</v>
      </c>
      <c r="BX353" s="20">
        <v>7245</v>
      </c>
      <c r="BY353" s="20">
        <v>10071</v>
      </c>
      <c r="BZ353" s="20">
        <v>9383</v>
      </c>
      <c r="CA353" s="20">
        <v>18118</v>
      </c>
      <c r="CB353" s="20">
        <v>4371</v>
      </c>
      <c r="CC353" s="20">
        <v>6109</v>
      </c>
      <c r="CD353" s="20">
        <v>6686</v>
      </c>
      <c r="CE353" s="20">
        <v>9345</v>
      </c>
      <c r="CF353" s="20">
        <v>8607</v>
      </c>
      <c r="CG353" s="20">
        <v>14820</v>
      </c>
      <c r="CH353" s="21">
        <v>0</v>
      </c>
      <c r="CI353" s="21">
        <v>10</v>
      </c>
      <c r="CJ353" s="21">
        <v>11</v>
      </c>
      <c r="CK353" s="21">
        <v>13</v>
      </c>
      <c r="CL353" s="21">
        <v>11</v>
      </c>
      <c r="CM353" s="21">
        <v>1</v>
      </c>
      <c r="CN353" s="21">
        <v>0</v>
      </c>
      <c r="CO353" s="21">
        <v>33</v>
      </c>
      <c r="CP353" s="21">
        <v>13</v>
      </c>
      <c r="CQ353" s="21">
        <v>0</v>
      </c>
      <c r="CR353" s="21">
        <v>8353</v>
      </c>
      <c r="CS353" s="21">
        <v>12381</v>
      </c>
      <c r="CT353" s="21">
        <v>13931</v>
      </c>
      <c r="CU353" s="21">
        <v>19416</v>
      </c>
      <c r="CV353" s="21">
        <v>17990</v>
      </c>
      <c r="CW353" s="21">
        <v>32938</v>
      </c>
      <c r="CX353" s="21">
        <v>55071</v>
      </c>
      <c r="CY353" s="21">
        <v>49938</v>
      </c>
      <c r="CZ353" s="19">
        <v>62</v>
      </c>
      <c r="DA353" t="s">
        <v>8050</v>
      </c>
      <c r="DB353" t="s">
        <v>8480</v>
      </c>
      <c r="DD353">
        <v>6.6081941607593411</v>
      </c>
      <c r="DE353">
        <v>2.3605890577617981</v>
      </c>
      <c r="DF353">
        <v>-4.247605102997543</v>
      </c>
    </row>
    <row r="354" spans="1:110" x14ac:dyDescent="0.25">
      <c r="A354" t="s">
        <v>2529</v>
      </c>
      <c r="B354" t="s">
        <v>2942</v>
      </c>
      <c r="C354" t="s">
        <v>58</v>
      </c>
      <c r="D354" t="s">
        <v>70</v>
      </c>
      <c r="E354" s="17">
        <v>116607</v>
      </c>
      <c r="F354" s="17">
        <v>118938</v>
      </c>
      <c r="G354" s="17">
        <v>119753</v>
      </c>
      <c r="H354" s="17">
        <v>120514</v>
      </c>
      <c r="I354" s="17">
        <v>121270</v>
      </c>
      <c r="J354" s="17">
        <v>122399</v>
      </c>
      <c r="K354" s="17">
        <v>123802</v>
      </c>
      <c r="L354" s="17">
        <v>124603</v>
      </c>
      <c r="M354" s="17">
        <v>125433</v>
      </c>
      <c r="N354" s="17">
        <v>126169</v>
      </c>
      <c r="O354" s="17">
        <v>127028</v>
      </c>
      <c r="P354" s="17">
        <v>127921</v>
      </c>
      <c r="Q354" s="17">
        <v>128689</v>
      </c>
      <c r="R354" s="17">
        <v>129499</v>
      </c>
      <c r="S354" s="17">
        <v>130430</v>
      </c>
      <c r="T354" s="17">
        <v>132028</v>
      </c>
      <c r="U354" s="18">
        <v>74</v>
      </c>
      <c r="V354" s="18">
        <v>97</v>
      </c>
      <c r="W354" s="18">
        <v>92</v>
      </c>
      <c r="X354" s="18">
        <v>86</v>
      </c>
      <c r="Y354" s="18">
        <v>107</v>
      </c>
      <c r="Z354" s="18">
        <v>145</v>
      </c>
      <c r="AA354" s="18">
        <v>202</v>
      </c>
      <c r="AB354" s="18">
        <v>157</v>
      </c>
      <c r="AC354" s="18">
        <v>210</v>
      </c>
      <c r="AD354" s="18">
        <v>241</v>
      </c>
      <c r="AE354" s="18">
        <v>183</v>
      </c>
      <c r="AF354" s="18">
        <v>124</v>
      </c>
      <c r="AG354" s="18">
        <v>88</v>
      </c>
      <c r="AH354" s="18">
        <v>63</v>
      </c>
      <c r="AI354" s="18">
        <v>62</v>
      </c>
      <c r="AJ354" s="18">
        <v>36</v>
      </c>
      <c r="AK354" s="23">
        <v>6.3461027211059369</v>
      </c>
      <c r="AL354" s="23">
        <v>8.1555095932334485</v>
      </c>
      <c r="AM354" s="23">
        <v>7.6824797708616908</v>
      </c>
      <c r="AN354" s="23">
        <v>7.1361003700814845</v>
      </c>
      <c r="AO354" s="23">
        <v>8.823286880514555</v>
      </c>
      <c r="AP354" s="23">
        <v>11.846502013905342</v>
      </c>
      <c r="AQ354" s="23">
        <v>16.316376149012132</v>
      </c>
      <c r="AR354" s="23">
        <v>12.600017656075696</v>
      </c>
      <c r="AS354" s="23">
        <v>16.742005692281936</v>
      </c>
      <c r="AT354" s="23">
        <v>19.101364043465509</v>
      </c>
      <c r="AU354" s="23">
        <v>14.406272632805365</v>
      </c>
      <c r="AV354" s="23">
        <v>9.6934826963516549</v>
      </c>
      <c r="AW354" s="23">
        <v>6.8381912984015729</v>
      </c>
      <c r="AX354" s="23">
        <v>4.8649024316790088</v>
      </c>
      <c r="AY354" s="23">
        <v>4.7535076286130495</v>
      </c>
      <c r="AZ354" s="23">
        <v>2.726694337564759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0</v>
      </c>
      <c r="BJ354" s="20">
        <v>2</v>
      </c>
      <c r="BK354" s="20">
        <v>9</v>
      </c>
      <c r="BL354" s="20">
        <v>10</v>
      </c>
      <c r="BM354" s="20">
        <v>0</v>
      </c>
      <c r="BN354" s="20">
        <v>2</v>
      </c>
      <c r="BO354" s="20">
        <v>0</v>
      </c>
      <c r="BP354" s="20">
        <v>0</v>
      </c>
      <c r="BQ354" s="20">
        <v>3</v>
      </c>
      <c r="BR354" s="20">
        <v>5</v>
      </c>
      <c r="BS354" s="20">
        <v>4</v>
      </c>
      <c r="BT354" s="20">
        <v>1</v>
      </c>
      <c r="BU354" s="20">
        <v>0</v>
      </c>
      <c r="BV354" s="20">
        <v>7546</v>
      </c>
      <c r="BW354" s="20">
        <v>10801</v>
      </c>
      <c r="BX354" s="20">
        <v>10859</v>
      </c>
      <c r="BY354" s="20">
        <v>12457</v>
      </c>
      <c r="BZ354" s="20">
        <v>10018</v>
      </c>
      <c r="CA354" s="20">
        <v>15155</v>
      </c>
      <c r="CB354" s="20">
        <v>8218</v>
      </c>
      <c r="CC354" s="20">
        <v>10797</v>
      </c>
      <c r="CD354" s="20">
        <v>11215</v>
      </c>
      <c r="CE354" s="20">
        <v>12559</v>
      </c>
      <c r="CF354" s="20">
        <v>9533</v>
      </c>
      <c r="CG354" s="20">
        <v>12870</v>
      </c>
      <c r="CH354" s="21">
        <v>0</v>
      </c>
      <c r="CI354" s="21">
        <v>5</v>
      </c>
      <c r="CJ354" s="21">
        <v>14</v>
      </c>
      <c r="CK354" s="21">
        <v>14</v>
      </c>
      <c r="CL354" s="21">
        <v>1</v>
      </c>
      <c r="CM354" s="21">
        <v>2</v>
      </c>
      <c r="CN354" s="21">
        <v>0</v>
      </c>
      <c r="CO354" s="21">
        <v>23</v>
      </c>
      <c r="CP354" s="21">
        <v>13</v>
      </c>
      <c r="CQ354" s="21">
        <v>0</v>
      </c>
      <c r="CR354" s="21">
        <v>15764</v>
      </c>
      <c r="CS354" s="21">
        <v>21598</v>
      </c>
      <c r="CT354" s="21">
        <v>22074</v>
      </c>
      <c r="CU354" s="21">
        <v>25016</v>
      </c>
      <c r="CV354" s="21">
        <v>19551</v>
      </c>
      <c r="CW354" s="21">
        <v>28025</v>
      </c>
      <c r="CX354" s="21">
        <v>66836</v>
      </c>
      <c r="CY354" s="21">
        <v>65192</v>
      </c>
      <c r="CZ354" s="19">
        <v>264</v>
      </c>
      <c r="DA354" t="s">
        <v>8242</v>
      </c>
      <c r="DB354" t="s">
        <v>8481</v>
      </c>
      <c r="DD354">
        <v>3.5280402503374648</v>
      </c>
      <c r="DE354">
        <v>1.9450595487461846</v>
      </c>
      <c r="DF354">
        <v>-1.5829807015912802</v>
      </c>
    </row>
    <row r="355" spans="1:110" x14ac:dyDescent="0.25">
      <c r="A355" t="s">
        <v>624</v>
      </c>
      <c r="B355" t="s">
        <v>3039</v>
      </c>
      <c r="C355" t="s">
        <v>466</v>
      </c>
      <c r="D355" t="s">
        <v>51</v>
      </c>
      <c r="E355" s="17">
        <v>110470</v>
      </c>
      <c r="F355" s="17">
        <v>111516</v>
      </c>
      <c r="G355" s="17">
        <v>112029</v>
      </c>
      <c r="H355" s="17">
        <v>112615</v>
      </c>
      <c r="I355" s="17">
        <v>112929</v>
      </c>
      <c r="J355" s="17">
        <v>113125</v>
      </c>
      <c r="K355" s="17">
        <v>113369</v>
      </c>
      <c r="L355" s="17">
        <v>113575</v>
      </c>
      <c r="M355" s="17">
        <v>113648</v>
      </c>
      <c r="N355" s="17">
        <v>113064</v>
      </c>
      <c r="O355" s="17">
        <v>112780</v>
      </c>
      <c r="P355" s="17">
        <v>112239</v>
      </c>
      <c r="Q355" s="17">
        <v>112460</v>
      </c>
      <c r="R355" s="17">
        <v>112924</v>
      </c>
      <c r="S355" s="17">
        <v>113863</v>
      </c>
      <c r="T355" s="17">
        <v>114872</v>
      </c>
      <c r="U355" s="18">
        <v>52</v>
      </c>
      <c r="V355" s="18">
        <v>94</v>
      </c>
      <c r="W355" s="18">
        <v>73</v>
      </c>
      <c r="X355" s="18">
        <v>101</v>
      </c>
      <c r="Y355" s="18">
        <v>147</v>
      </c>
      <c r="Z355" s="18">
        <v>175</v>
      </c>
      <c r="AA355" s="18">
        <v>243</v>
      </c>
      <c r="AB355" s="18">
        <v>256</v>
      </c>
      <c r="AC355" s="18">
        <v>200</v>
      </c>
      <c r="AD355" s="18">
        <v>275</v>
      </c>
      <c r="AE355" s="18">
        <v>198</v>
      </c>
      <c r="AF355" s="18">
        <v>120</v>
      </c>
      <c r="AG355" s="18">
        <v>91</v>
      </c>
      <c r="AH355" s="18">
        <v>70</v>
      </c>
      <c r="AI355" s="18">
        <v>65</v>
      </c>
      <c r="AJ355" s="18">
        <v>48</v>
      </c>
      <c r="AK355" s="23">
        <v>4.707160315017652</v>
      </c>
      <c r="AL355" s="23">
        <v>8.4292836902327917</v>
      </c>
      <c r="AM355" s="23">
        <v>6.5161699202884966</v>
      </c>
      <c r="AN355" s="23">
        <v>8.9686098654708513</v>
      </c>
      <c r="AO355" s="23">
        <v>13.017028398374199</v>
      </c>
      <c r="AP355" s="23">
        <v>15.469613259668508</v>
      </c>
      <c r="AQ355" s="23">
        <v>21.43443092908996</v>
      </c>
      <c r="AR355" s="23">
        <v>22.540171692714065</v>
      </c>
      <c r="AS355" s="23">
        <v>17.598197944530479</v>
      </c>
      <c r="AT355" s="23">
        <v>24.322507606311468</v>
      </c>
      <c r="AU355" s="23">
        <v>17.556304309274694</v>
      </c>
      <c r="AV355" s="23">
        <v>10.691470879106193</v>
      </c>
      <c r="AW355" s="23">
        <v>8.0917659612306601</v>
      </c>
      <c r="AX355" s="23">
        <v>6.1988594098685841</v>
      </c>
      <c r="AY355" s="23">
        <v>5.7086147387650072</v>
      </c>
      <c r="AZ355" s="23">
        <v>4.1785639668500592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0</v>
      </c>
      <c r="BJ355" s="20">
        <v>3</v>
      </c>
      <c r="BK355" s="20">
        <v>5</v>
      </c>
      <c r="BL355" s="20">
        <v>12</v>
      </c>
      <c r="BM355" s="20">
        <v>6</v>
      </c>
      <c r="BN355" s="20">
        <v>4</v>
      </c>
      <c r="BO355" s="20">
        <v>1</v>
      </c>
      <c r="BP355" s="20">
        <v>0</v>
      </c>
      <c r="BQ355" s="20">
        <v>4</v>
      </c>
      <c r="BR355" s="20">
        <v>5</v>
      </c>
      <c r="BS355" s="20">
        <v>5</v>
      </c>
      <c r="BT355" s="20">
        <v>2</v>
      </c>
      <c r="BU355" s="20">
        <v>1</v>
      </c>
      <c r="BV355" s="20">
        <v>4643</v>
      </c>
      <c r="BW355" s="20">
        <v>6217</v>
      </c>
      <c r="BX355" s="20">
        <v>7144</v>
      </c>
      <c r="BY355" s="20">
        <v>9887</v>
      </c>
      <c r="BZ355" s="20">
        <v>9934</v>
      </c>
      <c r="CA355" s="20">
        <v>22705</v>
      </c>
      <c r="CB355" s="20">
        <v>5054</v>
      </c>
      <c r="CC355" s="20">
        <v>5812</v>
      </c>
      <c r="CD355" s="20">
        <v>6361</v>
      </c>
      <c r="CE355" s="20">
        <v>9286</v>
      </c>
      <c r="CF355" s="20">
        <v>9041</v>
      </c>
      <c r="CG355" s="20">
        <v>18788</v>
      </c>
      <c r="CH355" s="21">
        <v>0</v>
      </c>
      <c r="CI355" s="21">
        <v>7</v>
      </c>
      <c r="CJ355" s="21">
        <v>10</v>
      </c>
      <c r="CK355" s="21">
        <v>17</v>
      </c>
      <c r="CL355" s="21">
        <v>8</v>
      </c>
      <c r="CM355" s="21">
        <v>5</v>
      </c>
      <c r="CN355" s="21">
        <v>1</v>
      </c>
      <c r="CO355" s="21">
        <v>30</v>
      </c>
      <c r="CP355" s="21">
        <v>18</v>
      </c>
      <c r="CQ355" s="21">
        <v>0</v>
      </c>
      <c r="CR355" s="21">
        <v>9697</v>
      </c>
      <c r="CS355" s="21">
        <v>12029</v>
      </c>
      <c r="CT355" s="21">
        <v>13505</v>
      </c>
      <c r="CU355" s="21">
        <v>19173</v>
      </c>
      <c r="CV355" s="21">
        <v>18975</v>
      </c>
      <c r="CW355" s="21">
        <v>41493</v>
      </c>
      <c r="CX355" s="21">
        <v>60530</v>
      </c>
      <c r="CY355" s="21">
        <v>54342</v>
      </c>
      <c r="CZ355" s="19">
        <v>86</v>
      </c>
      <c r="DA355" t="s">
        <v>8064</v>
      </c>
      <c r="DB355" t="s">
        <v>8480</v>
      </c>
      <c r="DD355">
        <v>5.5205918074417584</v>
      </c>
      <c r="DE355">
        <v>2.9737320337022966</v>
      </c>
      <c r="DF355">
        <v>-2.5468597737394618</v>
      </c>
    </row>
    <row r="356" spans="1:110" x14ac:dyDescent="0.25">
      <c r="A356" t="s">
        <v>2109</v>
      </c>
      <c r="B356" t="s">
        <v>3058</v>
      </c>
      <c r="C356" t="s">
        <v>276</v>
      </c>
      <c r="D356" t="s">
        <v>278</v>
      </c>
      <c r="E356" s="17">
        <v>83718</v>
      </c>
      <c r="F356" s="17">
        <v>84297</v>
      </c>
      <c r="G356" s="17">
        <v>84861</v>
      </c>
      <c r="H356" s="17">
        <v>85604</v>
      </c>
      <c r="I356" s="17">
        <v>86129</v>
      </c>
      <c r="J356" s="17">
        <v>86871</v>
      </c>
      <c r="K356" s="17">
        <v>87821</v>
      </c>
      <c r="L356" s="17">
        <v>88891</v>
      </c>
      <c r="M356" s="17">
        <v>89727</v>
      </c>
      <c r="N356" s="17">
        <v>90161</v>
      </c>
      <c r="O356" s="17">
        <v>90882</v>
      </c>
      <c r="P356" s="17">
        <v>91747</v>
      </c>
      <c r="Q356" s="17">
        <v>92165</v>
      </c>
      <c r="R356" s="17">
        <v>93287</v>
      </c>
      <c r="S356" s="17">
        <v>94327</v>
      </c>
      <c r="T356" s="17">
        <v>95395</v>
      </c>
      <c r="U356" s="18">
        <v>41</v>
      </c>
      <c r="V356" s="18">
        <v>30</v>
      </c>
      <c r="W356" s="18">
        <v>46</v>
      </c>
      <c r="X356" s="18">
        <v>65</v>
      </c>
      <c r="Y356" s="18">
        <v>73</v>
      </c>
      <c r="Z356" s="18">
        <v>92</v>
      </c>
      <c r="AA356" s="18">
        <v>139</v>
      </c>
      <c r="AB356" s="18">
        <v>113</v>
      </c>
      <c r="AC356" s="18">
        <v>122</v>
      </c>
      <c r="AD356" s="18">
        <v>160</v>
      </c>
      <c r="AE356" s="18">
        <v>115</v>
      </c>
      <c r="AF356" s="18">
        <v>68</v>
      </c>
      <c r="AG356" s="18">
        <v>34</v>
      </c>
      <c r="AH356" s="18">
        <v>45</v>
      </c>
      <c r="AI356" s="18">
        <v>41</v>
      </c>
      <c r="AJ356" s="18">
        <v>15</v>
      </c>
      <c r="AK356" s="23">
        <v>4.897393630999308</v>
      </c>
      <c r="AL356" s="23">
        <v>3.5588455105163885</v>
      </c>
      <c r="AM356" s="23">
        <v>5.4206290286468466</v>
      </c>
      <c r="AN356" s="23">
        <v>7.5931031260221484</v>
      </c>
      <c r="AO356" s="23">
        <v>8.4756586051155836</v>
      </c>
      <c r="AP356" s="23">
        <v>10.590415673815198</v>
      </c>
      <c r="AQ356" s="23">
        <v>15.827649423258675</v>
      </c>
      <c r="AR356" s="23">
        <v>12.712198085295475</v>
      </c>
      <c r="AS356" s="23">
        <v>13.596799179734081</v>
      </c>
      <c r="AT356" s="23">
        <v>17.746032098135558</v>
      </c>
      <c r="AU356" s="23">
        <v>12.653770823705464</v>
      </c>
      <c r="AV356" s="23">
        <v>7.4116864856616571</v>
      </c>
      <c r="AW356" s="23">
        <v>3.689035968100689</v>
      </c>
      <c r="AX356" s="23">
        <v>4.8238232551159328</v>
      </c>
      <c r="AY356" s="23">
        <v>4.3465815726144159</v>
      </c>
      <c r="AZ356" s="23">
        <v>1.5724094554221921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1</v>
      </c>
      <c r="BI356" s="20">
        <v>0</v>
      </c>
      <c r="BJ356" s="20">
        <v>1</v>
      </c>
      <c r="BK356" s="20">
        <v>4</v>
      </c>
      <c r="BL356" s="20">
        <v>3</v>
      </c>
      <c r="BM356" s="20">
        <v>1</v>
      </c>
      <c r="BN356" s="20">
        <v>1</v>
      </c>
      <c r="BO356" s="20">
        <v>0</v>
      </c>
      <c r="BP356" s="20">
        <v>0</v>
      </c>
      <c r="BQ356" s="20">
        <v>0</v>
      </c>
      <c r="BR356" s="20">
        <v>1</v>
      </c>
      <c r="BS356" s="20">
        <v>3</v>
      </c>
      <c r="BT356" s="20">
        <v>0</v>
      </c>
      <c r="BU356" s="20">
        <v>0</v>
      </c>
      <c r="BV356" s="20">
        <v>3941</v>
      </c>
      <c r="BW356" s="20">
        <v>6347</v>
      </c>
      <c r="BX356" s="20">
        <v>8007</v>
      </c>
      <c r="BY356" s="20">
        <v>9615</v>
      </c>
      <c r="BZ356" s="20">
        <v>7731</v>
      </c>
      <c r="CA356" s="20">
        <v>13660</v>
      </c>
      <c r="CB356" s="20">
        <v>4227</v>
      </c>
      <c r="CC356" s="20">
        <v>6014</v>
      </c>
      <c r="CD356" s="20">
        <v>7368</v>
      </c>
      <c r="CE356" s="20">
        <v>9309</v>
      </c>
      <c r="CF356" s="20">
        <v>7573</v>
      </c>
      <c r="CG356" s="20">
        <v>11603</v>
      </c>
      <c r="CH356" s="21">
        <v>0</v>
      </c>
      <c r="CI356" s="21">
        <v>1</v>
      </c>
      <c r="CJ356" s="21">
        <v>5</v>
      </c>
      <c r="CK356" s="21">
        <v>6</v>
      </c>
      <c r="CL356" s="21">
        <v>1</v>
      </c>
      <c r="CM356" s="21">
        <v>1</v>
      </c>
      <c r="CN356" s="21">
        <v>1</v>
      </c>
      <c r="CO356" s="21">
        <v>11</v>
      </c>
      <c r="CP356" s="21">
        <v>4</v>
      </c>
      <c r="CQ356" s="21">
        <v>0</v>
      </c>
      <c r="CR356" s="21">
        <v>8168</v>
      </c>
      <c r="CS356" s="21">
        <v>12361</v>
      </c>
      <c r="CT356" s="21">
        <v>15375</v>
      </c>
      <c r="CU356" s="21">
        <v>18924</v>
      </c>
      <c r="CV356" s="21">
        <v>15304</v>
      </c>
      <c r="CW356" s="21">
        <v>25263</v>
      </c>
      <c r="CX356" s="21">
        <v>49301</v>
      </c>
      <c r="CY356" s="21">
        <v>46094</v>
      </c>
      <c r="CZ356" s="19">
        <v>346</v>
      </c>
      <c r="DA356" t="s">
        <v>8324</v>
      </c>
      <c r="DB356" t="s">
        <v>8481</v>
      </c>
      <c r="DD356">
        <v>2.386427734629236</v>
      </c>
      <c r="DE356">
        <v>0.81134256911624503</v>
      </c>
      <c r="DF356">
        <v>-1.5750851655129909</v>
      </c>
    </row>
    <row r="357" spans="1:110" x14ac:dyDescent="0.25">
      <c r="A357" t="s">
        <v>1069</v>
      </c>
      <c r="B357" t="s">
        <v>3047</v>
      </c>
      <c r="C357" t="s">
        <v>1052</v>
      </c>
      <c r="D357" t="s">
        <v>168</v>
      </c>
      <c r="E357" s="17">
        <v>59849</v>
      </c>
      <c r="F357" s="17">
        <v>59956</v>
      </c>
      <c r="G357" s="17">
        <v>60482</v>
      </c>
      <c r="H357" s="17">
        <v>60868</v>
      </c>
      <c r="I357" s="17">
        <v>61063</v>
      </c>
      <c r="J357" s="17">
        <v>61587</v>
      </c>
      <c r="K357" s="17">
        <v>62237</v>
      </c>
      <c r="L357" s="17">
        <v>62882</v>
      </c>
      <c r="M357" s="17">
        <v>63448</v>
      </c>
      <c r="N357" s="17">
        <v>64174</v>
      </c>
      <c r="O357" s="17">
        <v>65055</v>
      </c>
      <c r="P357" s="17">
        <v>65697</v>
      </c>
      <c r="Q357" s="17">
        <v>66316</v>
      </c>
      <c r="R357" s="17">
        <v>67310</v>
      </c>
      <c r="S357" s="17">
        <v>68452</v>
      </c>
      <c r="T357" s="17">
        <v>69228</v>
      </c>
      <c r="U357" s="18">
        <v>34</v>
      </c>
      <c r="V357" s="18">
        <v>26</v>
      </c>
      <c r="W357" s="18">
        <v>28</v>
      </c>
      <c r="X357" s="18">
        <v>34</v>
      </c>
      <c r="Y357" s="18">
        <v>36</v>
      </c>
      <c r="Z357" s="18">
        <v>73</v>
      </c>
      <c r="AA357" s="18">
        <v>88</v>
      </c>
      <c r="AB357" s="18">
        <v>102</v>
      </c>
      <c r="AC357" s="18">
        <v>101</v>
      </c>
      <c r="AD357" s="18">
        <v>123</v>
      </c>
      <c r="AE357" s="18">
        <v>93</v>
      </c>
      <c r="AF357" s="18">
        <v>75</v>
      </c>
      <c r="AG357" s="18">
        <v>49</v>
      </c>
      <c r="AH357" s="18">
        <v>43</v>
      </c>
      <c r="AI357" s="18">
        <v>35</v>
      </c>
      <c r="AJ357" s="18">
        <v>29</v>
      </c>
      <c r="AK357" s="23">
        <v>5.6809637587929629</v>
      </c>
      <c r="AL357" s="23">
        <v>4.3365134431916736</v>
      </c>
      <c r="AM357" s="23">
        <v>4.6294765384742567</v>
      </c>
      <c r="AN357" s="23">
        <v>5.5858579220608533</v>
      </c>
      <c r="AO357" s="23">
        <v>5.8955504970276591</v>
      </c>
      <c r="AP357" s="23">
        <v>11.853150827284978</v>
      </c>
      <c r="AQ357" s="23">
        <v>14.139499011841831</v>
      </c>
      <c r="AR357" s="23">
        <v>16.220858115199899</v>
      </c>
      <c r="AS357" s="23">
        <v>15.91854747194553</v>
      </c>
      <c r="AT357" s="23">
        <v>19.166640695608812</v>
      </c>
      <c r="AU357" s="23">
        <v>14.295596034124973</v>
      </c>
      <c r="AV357" s="23">
        <v>11.416046394812549</v>
      </c>
      <c r="AW357" s="23">
        <v>7.3888654321732314</v>
      </c>
      <c r="AX357" s="23">
        <v>6.3883523993463083</v>
      </c>
      <c r="AY357" s="23">
        <v>5.1130719336177171</v>
      </c>
      <c r="AZ357" s="23">
        <v>4.1890564511469348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1</v>
      </c>
      <c r="BI357" s="20">
        <v>0</v>
      </c>
      <c r="BJ357" s="20">
        <v>1</v>
      </c>
      <c r="BK357" s="20">
        <v>3</v>
      </c>
      <c r="BL357" s="20">
        <v>7</v>
      </c>
      <c r="BM357" s="20">
        <v>4</v>
      </c>
      <c r="BN357" s="20">
        <v>0</v>
      </c>
      <c r="BO357" s="20">
        <v>0</v>
      </c>
      <c r="BP357" s="20">
        <v>0</v>
      </c>
      <c r="BQ357" s="20">
        <v>0</v>
      </c>
      <c r="BR357" s="20">
        <v>8</v>
      </c>
      <c r="BS357" s="20">
        <v>0</v>
      </c>
      <c r="BT357" s="20">
        <v>4</v>
      </c>
      <c r="BU357" s="20">
        <v>1</v>
      </c>
      <c r="BV357" s="20">
        <v>2662</v>
      </c>
      <c r="BW357" s="20">
        <v>4977</v>
      </c>
      <c r="BX357" s="20">
        <v>5429</v>
      </c>
      <c r="BY357" s="20">
        <v>6616</v>
      </c>
      <c r="BZ357" s="20">
        <v>5739</v>
      </c>
      <c r="CA357" s="20">
        <v>10387</v>
      </c>
      <c r="CB357" s="20">
        <v>2811</v>
      </c>
      <c r="CC357" s="20">
        <v>4640</v>
      </c>
      <c r="CD357" s="20">
        <v>5343</v>
      </c>
      <c r="CE357" s="20">
        <v>6606</v>
      </c>
      <c r="CF357" s="20">
        <v>5425</v>
      </c>
      <c r="CG357" s="20">
        <v>8593</v>
      </c>
      <c r="CH357" s="21">
        <v>0</v>
      </c>
      <c r="CI357" s="21">
        <v>1</v>
      </c>
      <c r="CJ357" s="21">
        <v>11</v>
      </c>
      <c r="CK357" s="21">
        <v>7</v>
      </c>
      <c r="CL357" s="21">
        <v>8</v>
      </c>
      <c r="CM357" s="21">
        <v>1</v>
      </c>
      <c r="CN357" s="21">
        <v>1</v>
      </c>
      <c r="CO357" s="21">
        <v>16</v>
      </c>
      <c r="CP357" s="21">
        <v>13</v>
      </c>
      <c r="CQ357" s="21">
        <v>0</v>
      </c>
      <c r="CR357" s="21">
        <v>5473</v>
      </c>
      <c r="CS357" s="21">
        <v>9617</v>
      </c>
      <c r="CT357" s="21">
        <v>10772</v>
      </c>
      <c r="CU357" s="21">
        <v>13222</v>
      </c>
      <c r="CV357" s="21">
        <v>11164</v>
      </c>
      <c r="CW357" s="21">
        <v>18980</v>
      </c>
      <c r="CX357" s="21">
        <v>35810</v>
      </c>
      <c r="CY357" s="21">
        <v>33418</v>
      </c>
      <c r="CZ357" s="19">
        <v>84</v>
      </c>
      <c r="DA357" t="s">
        <v>8062</v>
      </c>
      <c r="DB357" t="s">
        <v>8480</v>
      </c>
      <c r="DD357">
        <v>4.7878388892213772</v>
      </c>
      <c r="DE357">
        <v>3.6302708740575258</v>
      </c>
      <c r="DF357">
        <v>-1.1575680151638514</v>
      </c>
    </row>
    <row r="358" spans="1:110" x14ac:dyDescent="0.25">
      <c r="A358" t="s">
        <v>658</v>
      </c>
      <c r="B358" t="s">
        <v>3077</v>
      </c>
      <c r="C358" t="s">
        <v>363</v>
      </c>
      <c r="D358" t="s">
        <v>278</v>
      </c>
      <c r="E358" s="17">
        <v>97689</v>
      </c>
      <c r="F358" s="17">
        <v>97921</v>
      </c>
      <c r="G358" s="17">
        <v>98762</v>
      </c>
      <c r="H358" s="17">
        <v>99241</v>
      </c>
      <c r="I358" s="17">
        <v>100044</v>
      </c>
      <c r="J358" s="17">
        <v>100694</v>
      </c>
      <c r="K358" s="17">
        <v>101107</v>
      </c>
      <c r="L358" s="17">
        <v>101980</v>
      </c>
      <c r="M358" s="17">
        <v>102891</v>
      </c>
      <c r="N358" s="17">
        <v>103412</v>
      </c>
      <c r="O358" s="17">
        <v>104497</v>
      </c>
      <c r="P358" s="17">
        <v>105245</v>
      </c>
      <c r="Q358" s="17">
        <v>106284</v>
      </c>
      <c r="R358" s="17">
        <v>107152</v>
      </c>
      <c r="S358" s="17">
        <v>108666</v>
      </c>
      <c r="T358" s="17">
        <v>109957</v>
      </c>
      <c r="U358" s="18">
        <v>77</v>
      </c>
      <c r="V358" s="18">
        <v>70</v>
      </c>
      <c r="W358" s="18">
        <v>67</v>
      </c>
      <c r="X358" s="18">
        <v>83</v>
      </c>
      <c r="Y358" s="18">
        <v>107</v>
      </c>
      <c r="Z358" s="18">
        <v>158</v>
      </c>
      <c r="AA358" s="18">
        <v>273</v>
      </c>
      <c r="AB358" s="18">
        <v>257</v>
      </c>
      <c r="AC358" s="18">
        <v>238</v>
      </c>
      <c r="AD358" s="18">
        <v>273</v>
      </c>
      <c r="AE358" s="18">
        <v>188</v>
      </c>
      <c r="AF358" s="18">
        <v>141</v>
      </c>
      <c r="AG358" s="18">
        <v>77</v>
      </c>
      <c r="AH358" s="18">
        <v>73</v>
      </c>
      <c r="AI358" s="18">
        <v>51</v>
      </c>
      <c r="AJ358" s="18">
        <v>58</v>
      </c>
      <c r="AK358" s="23">
        <v>7.8821566399492262</v>
      </c>
      <c r="AL358" s="23">
        <v>7.1486198057617871</v>
      </c>
      <c r="AM358" s="23">
        <v>6.7839857435045863</v>
      </c>
      <c r="AN358" s="23">
        <v>8.3634788041232966</v>
      </c>
      <c r="AO358" s="23">
        <v>10.695294070608933</v>
      </c>
      <c r="AP358" s="23">
        <v>15.691103740044094</v>
      </c>
      <c r="AQ358" s="23">
        <v>27.001097846835531</v>
      </c>
      <c r="AR358" s="23">
        <v>25.201019807805451</v>
      </c>
      <c r="AS358" s="23">
        <v>23.131274844252655</v>
      </c>
      <c r="AT358" s="23">
        <v>26.399257339573744</v>
      </c>
      <c r="AU358" s="23">
        <v>17.990947108529433</v>
      </c>
      <c r="AV358" s="23">
        <v>13.397311036153736</v>
      </c>
      <c r="AW358" s="23">
        <v>7.2447405065673101</v>
      </c>
      <c r="AX358" s="23">
        <v>6.8127519784978352</v>
      </c>
      <c r="AY358" s="23">
        <v>4.6932803268731709</v>
      </c>
      <c r="AZ358" s="23">
        <v>5.2747892357921726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2</v>
      </c>
      <c r="BI358" s="20">
        <v>1</v>
      </c>
      <c r="BJ358" s="20">
        <v>6</v>
      </c>
      <c r="BK358" s="20">
        <v>10</v>
      </c>
      <c r="BL358" s="20">
        <v>5</v>
      </c>
      <c r="BM358" s="20">
        <v>4</v>
      </c>
      <c r="BN358" s="20">
        <v>3</v>
      </c>
      <c r="BO358" s="20">
        <v>0</v>
      </c>
      <c r="BP358" s="20">
        <v>2</v>
      </c>
      <c r="BQ358" s="20">
        <v>9</v>
      </c>
      <c r="BR358" s="20">
        <v>8</v>
      </c>
      <c r="BS358" s="20">
        <v>5</v>
      </c>
      <c r="BT358" s="20">
        <v>1</v>
      </c>
      <c r="BU358" s="20">
        <v>2</v>
      </c>
      <c r="BV358" s="20">
        <v>5426</v>
      </c>
      <c r="BW358" s="20">
        <v>8003</v>
      </c>
      <c r="BX358" s="20">
        <v>8048</v>
      </c>
      <c r="BY358" s="20">
        <v>9814</v>
      </c>
      <c r="BZ358" s="20">
        <v>9035</v>
      </c>
      <c r="CA358" s="20">
        <v>17671</v>
      </c>
      <c r="CB358" s="20">
        <v>5877</v>
      </c>
      <c r="CC358" s="20">
        <v>7090</v>
      </c>
      <c r="CD358" s="20">
        <v>7240</v>
      </c>
      <c r="CE358" s="20">
        <v>9100</v>
      </c>
      <c r="CF358" s="20">
        <v>8405</v>
      </c>
      <c r="CG358" s="20">
        <v>14248</v>
      </c>
      <c r="CH358" s="21">
        <v>3</v>
      </c>
      <c r="CI358" s="21">
        <v>15</v>
      </c>
      <c r="CJ358" s="21">
        <v>18</v>
      </c>
      <c r="CK358" s="21">
        <v>10</v>
      </c>
      <c r="CL358" s="21">
        <v>5</v>
      </c>
      <c r="CM358" s="21">
        <v>5</v>
      </c>
      <c r="CN358" s="21">
        <v>2</v>
      </c>
      <c r="CO358" s="21">
        <v>31</v>
      </c>
      <c r="CP358" s="21">
        <v>27</v>
      </c>
      <c r="CQ358" s="21">
        <v>0</v>
      </c>
      <c r="CR358" s="21">
        <v>11303</v>
      </c>
      <c r="CS358" s="21">
        <v>15093</v>
      </c>
      <c r="CT358" s="21">
        <v>15288</v>
      </c>
      <c r="CU358" s="21">
        <v>18914</v>
      </c>
      <c r="CV358" s="21">
        <v>17440</v>
      </c>
      <c r="CW358" s="21">
        <v>31919</v>
      </c>
      <c r="CX358" s="21">
        <v>57997</v>
      </c>
      <c r="CY358" s="21">
        <v>51960</v>
      </c>
      <c r="CZ358" s="19">
        <v>23</v>
      </c>
      <c r="DA358" t="s">
        <v>1343</v>
      </c>
      <c r="DB358" t="s">
        <v>8480</v>
      </c>
      <c r="DD358">
        <v>5.9661277906081605</v>
      </c>
      <c r="DE358">
        <v>4.655413211028157</v>
      </c>
      <c r="DF358">
        <v>-1.3107145795800035</v>
      </c>
    </row>
    <row r="359" spans="1:110" x14ac:dyDescent="0.25">
      <c r="A359" t="s">
        <v>1152</v>
      </c>
      <c r="B359" t="s">
        <v>3065</v>
      </c>
      <c r="C359" t="s">
        <v>48</v>
      </c>
      <c r="D359" t="s">
        <v>51</v>
      </c>
      <c r="E359" s="17">
        <v>64001</v>
      </c>
      <c r="F359" s="17">
        <v>63802</v>
      </c>
      <c r="G359" s="17">
        <v>64234</v>
      </c>
      <c r="H359" s="17">
        <v>64500</v>
      </c>
      <c r="I359" s="17">
        <v>64402</v>
      </c>
      <c r="J359" s="17">
        <v>64682</v>
      </c>
      <c r="K359" s="17">
        <v>64903</v>
      </c>
      <c r="L359" s="17">
        <v>65593</v>
      </c>
      <c r="M359" s="17">
        <v>66359</v>
      </c>
      <c r="N359" s="17">
        <v>67166</v>
      </c>
      <c r="O359" s="17">
        <v>67652</v>
      </c>
      <c r="P359" s="17">
        <v>68035</v>
      </c>
      <c r="Q359" s="17">
        <v>68682</v>
      </c>
      <c r="R359" s="17">
        <v>69151</v>
      </c>
      <c r="S359" s="17">
        <v>69829</v>
      </c>
      <c r="T359" s="17">
        <v>70771</v>
      </c>
      <c r="U359" s="18">
        <v>25</v>
      </c>
      <c r="V359" s="18">
        <v>19</v>
      </c>
      <c r="W359" s="18">
        <v>25</v>
      </c>
      <c r="X359" s="18">
        <v>29</v>
      </c>
      <c r="Y359" s="18">
        <v>35</v>
      </c>
      <c r="Z359" s="18">
        <v>56</v>
      </c>
      <c r="AA359" s="18">
        <v>95</v>
      </c>
      <c r="AB359" s="18">
        <v>89</v>
      </c>
      <c r="AC359" s="18">
        <v>69</v>
      </c>
      <c r="AD359" s="18">
        <v>86</v>
      </c>
      <c r="AE359" s="18">
        <v>68</v>
      </c>
      <c r="AF359" s="18">
        <v>55</v>
      </c>
      <c r="AG359" s="18">
        <v>31</v>
      </c>
      <c r="AH359" s="18">
        <v>33</v>
      </c>
      <c r="AI359" s="18">
        <v>35</v>
      </c>
      <c r="AJ359" s="18">
        <v>21</v>
      </c>
      <c r="AK359" s="23">
        <v>3.9061889657974094</v>
      </c>
      <c r="AL359" s="23">
        <v>2.9779630732578917</v>
      </c>
      <c r="AM359" s="23">
        <v>3.8920198025967556</v>
      </c>
      <c r="AN359" s="23">
        <v>4.4961240310077519</v>
      </c>
      <c r="AO359" s="23">
        <v>5.4346138318685755</v>
      </c>
      <c r="AP359" s="23">
        <v>8.6577409480226333</v>
      </c>
      <c r="AQ359" s="23">
        <v>14.637227863118808</v>
      </c>
      <c r="AR359" s="23">
        <v>13.568521031207597</v>
      </c>
      <c r="AS359" s="23">
        <v>10.397986708660467</v>
      </c>
      <c r="AT359" s="23">
        <v>12.804097311139564</v>
      </c>
      <c r="AU359" s="23">
        <v>10.051439720924732</v>
      </c>
      <c r="AV359" s="23">
        <v>8.0840743734842349</v>
      </c>
      <c r="AW359" s="23">
        <v>4.5135552255321629</v>
      </c>
      <c r="AX359" s="23">
        <v>4.7721652615291177</v>
      </c>
      <c r="AY359" s="23">
        <v>5.0122441965372548</v>
      </c>
      <c r="AZ359" s="23">
        <v>2.9673171214197906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0</v>
      </c>
      <c r="BJ359" s="20">
        <v>0</v>
      </c>
      <c r="BK359" s="20">
        <v>3</v>
      </c>
      <c r="BL359" s="20">
        <v>6</v>
      </c>
      <c r="BM359" s="20">
        <v>2</v>
      </c>
      <c r="BN359" s="20">
        <v>1</v>
      </c>
      <c r="BO359" s="20">
        <v>0</v>
      </c>
      <c r="BP359" s="20">
        <v>0</v>
      </c>
      <c r="BQ359" s="20">
        <v>2</v>
      </c>
      <c r="BR359" s="20">
        <v>5</v>
      </c>
      <c r="BS359" s="20">
        <v>1</v>
      </c>
      <c r="BT359" s="20">
        <v>0</v>
      </c>
      <c r="BU359" s="20">
        <v>1</v>
      </c>
      <c r="BV359" s="20">
        <v>3020</v>
      </c>
      <c r="BW359" s="20">
        <v>5541</v>
      </c>
      <c r="BX359" s="20">
        <v>6686</v>
      </c>
      <c r="BY359" s="20">
        <v>7117</v>
      </c>
      <c r="BZ359" s="20">
        <v>5296</v>
      </c>
      <c r="CA359" s="20">
        <v>9197</v>
      </c>
      <c r="CB359" s="20">
        <v>3161</v>
      </c>
      <c r="CC359" s="20">
        <v>5143</v>
      </c>
      <c r="CD359" s="20">
        <v>6300</v>
      </c>
      <c r="CE359" s="20">
        <v>6922</v>
      </c>
      <c r="CF359" s="20">
        <v>5125</v>
      </c>
      <c r="CG359" s="20">
        <v>7263</v>
      </c>
      <c r="CH359" s="21">
        <v>0</v>
      </c>
      <c r="CI359" s="21">
        <v>2</v>
      </c>
      <c r="CJ359" s="21">
        <v>8</v>
      </c>
      <c r="CK359" s="21">
        <v>7</v>
      </c>
      <c r="CL359" s="21">
        <v>2</v>
      </c>
      <c r="CM359" s="21">
        <v>2</v>
      </c>
      <c r="CN359" s="21">
        <v>0</v>
      </c>
      <c r="CO359" s="21">
        <v>12</v>
      </c>
      <c r="CP359" s="21">
        <v>9</v>
      </c>
      <c r="CQ359" s="21">
        <v>0</v>
      </c>
      <c r="CR359" s="21">
        <v>6181</v>
      </c>
      <c r="CS359" s="21">
        <v>10684</v>
      </c>
      <c r="CT359" s="21">
        <v>12986</v>
      </c>
      <c r="CU359" s="21">
        <v>14039</v>
      </c>
      <c r="CV359" s="21">
        <v>10421</v>
      </c>
      <c r="CW359" s="21">
        <v>16460</v>
      </c>
      <c r="CX359" s="21">
        <v>36857</v>
      </c>
      <c r="CY359" s="21">
        <v>33914</v>
      </c>
      <c r="CZ359" s="19">
        <v>230</v>
      </c>
      <c r="DA359" t="s">
        <v>8208</v>
      </c>
      <c r="DB359" t="s">
        <v>9</v>
      </c>
      <c r="DD359">
        <v>3.5383617385150674</v>
      </c>
      <c r="DE359">
        <v>2.4418699297284099</v>
      </c>
      <c r="DF359">
        <v>-1.0964918087866575</v>
      </c>
    </row>
    <row r="360" spans="1:110" x14ac:dyDescent="0.25">
      <c r="A360" t="s">
        <v>591</v>
      </c>
      <c r="B360" t="s">
        <v>2956</v>
      </c>
      <c r="C360" t="s">
        <v>58</v>
      </c>
      <c r="D360" t="s">
        <v>51</v>
      </c>
      <c r="E360" s="17">
        <v>107004</v>
      </c>
      <c r="F360" s="17">
        <v>108408</v>
      </c>
      <c r="G360" s="17">
        <v>109606</v>
      </c>
      <c r="H360" s="17">
        <v>110667</v>
      </c>
      <c r="I360" s="17">
        <v>111514</v>
      </c>
      <c r="J360" s="17">
        <v>112577</v>
      </c>
      <c r="K360" s="17">
        <v>113993</v>
      </c>
      <c r="L360" s="17">
        <v>115160</v>
      </c>
      <c r="M360" s="17">
        <v>116562</v>
      </c>
      <c r="N360" s="17">
        <v>117541</v>
      </c>
      <c r="O360" s="17">
        <v>118660</v>
      </c>
      <c r="P360" s="17">
        <v>119777</v>
      </c>
      <c r="Q360" s="17">
        <v>120531</v>
      </c>
      <c r="R360" s="17">
        <v>121434</v>
      </c>
      <c r="S360" s="17">
        <v>123177</v>
      </c>
      <c r="T360" s="17">
        <v>124250</v>
      </c>
      <c r="U360" s="18">
        <v>56</v>
      </c>
      <c r="V360" s="18">
        <v>56</v>
      </c>
      <c r="W360" s="18">
        <v>43</v>
      </c>
      <c r="X360" s="18">
        <v>64</v>
      </c>
      <c r="Y360" s="18">
        <v>72</v>
      </c>
      <c r="Z360" s="18">
        <v>120</v>
      </c>
      <c r="AA360" s="18">
        <v>162</v>
      </c>
      <c r="AB360" s="18">
        <v>214</v>
      </c>
      <c r="AC360" s="18">
        <v>280</v>
      </c>
      <c r="AD360" s="18">
        <v>216</v>
      </c>
      <c r="AE360" s="18">
        <v>191</v>
      </c>
      <c r="AF360" s="18">
        <v>169</v>
      </c>
      <c r="AG360" s="18">
        <v>137</v>
      </c>
      <c r="AH360" s="18">
        <v>79</v>
      </c>
      <c r="AI360" s="18">
        <v>41</v>
      </c>
      <c r="AJ360" s="18">
        <v>38</v>
      </c>
      <c r="AK360" s="23">
        <v>5.2334492168517066</v>
      </c>
      <c r="AL360" s="23">
        <v>5.1656704302265508</v>
      </c>
      <c r="AM360" s="23">
        <v>3.9231428936372099</v>
      </c>
      <c r="AN360" s="23">
        <v>5.7831151110990628</v>
      </c>
      <c r="AO360" s="23">
        <v>6.4565884104238025</v>
      </c>
      <c r="AP360" s="23">
        <v>10.659370919459571</v>
      </c>
      <c r="AQ360" s="23">
        <v>14.21139894554929</v>
      </c>
      <c r="AR360" s="23">
        <v>18.58284126432789</v>
      </c>
      <c r="AS360" s="23">
        <v>24.021550762684239</v>
      </c>
      <c r="AT360" s="23">
        <v>18.37656647467692</v>
      </c>
      <c r="AU360" s="23">
        <v>16.096409910669138</v>
      </c>
      <c r="AV360" s="23">
        <v>14.109553587082662</v>
      </c>
      <c r="AW360" s="23">
        <v>11.366370477304594</v>
      </c>
      <c r="AX360" s="23">
        <v>6.5055915147322825</v>
      </c>
      <c r="AY360" s="23">
        <v>3.3285434780843826</v>
      </c>
      <c r="AZ360" s="23">
        <v>3.0583501006036218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1</v>
      </c>
      <c r="BI360" s="20">
        <v>0</v>
      </c>
      <c r="BJ360" s="20">
        <v>4</v>
      </c>
      <c r="BK360" s="20">
        <v>9</v>
      </c>
      <c r="BL360" s="20">
        <v>6</v>
      </c>
      <c r="BM360" s="20">
        <v>3</v>
      </c>
      <c r="BN360" s="20">
        <v>2</v>
      </c>
      <c r="BO360" s="20">
        <v>0</v>
      </c>
      <c r="BP360" s="20">
        <v>0</v>
      </c>
      <c r="BQ360" s="20">
        <v>4</v>
      </c>
      <c r="BR360" s="20">
        <v>5</v>
      </c>
      <c r="BS360" s="20">
        <v>3</v>
      </c>
      <c r="BT360" s="20">
        <v>1</v>
      </c>
      <c r="BU360" s="20">
        <v>0</v>
      </c>
      <c r="BV360" s="20">
        <v>6526</v>
      </c>
      <c r="BW360" s="20">
        <v>12519</v>
      </c>
      <c r="BX360" s="20">
        <v>12443</v>
      </c>
      <c r="BY360" s="20">
        <v>11498</v>
      </c>
      <c r="BZ360" s="20">
        <v>8168</v>
      </c>
      <c r="CA360" s="20">
        <v>12524</v>
      </c>
      <c r="CB360" s="20">
        <v>6650</v>
      </c>
      <c r="CC360" s="20">
        <v>11202</v>
      </c>
      <c r="CD360" s="20">
        <v>12018</v>
      </c>
      <c r="CE360" s="20">
        <v>11878</v>
      </c>
      <c r="CF360" s="20">
        <v>8503</v>
      </c>
      <c r="CG360" s="20">
        <v>10321</v>
      </c>
      <c r="CH360" s="21">
        <v>0</v>
      </c>
      <c r="CI360" s="21">
        <v>8</v>
      </c>
      <c r="CJ360" s="21">
        <v>14</v>
      </c>
      <c r="CK360" s="21">
        <v>9</v>
      </c>
      <c r="CL360" s="21">
        <v>4</v>
      </c>
      <c r="CM360" s="21">
        <v>2</v>
      </c>
      <c r="CN360" s="21">
        <v>1</v>
      </c>
      <c r="CO360" s="21">
        <v>25</v>
      </c>
      <c r="CP360" s="21">
        <v>13</v>
      </c>
      <c r="CQ360" s="21">
        <v>0</v>
      </c>
      <c r="CR360" s="21">
        <v>13176</v>
      </c>
      <c r="CS360" s="21">
        <v>23721</v>
      </c>
      <c r="CT360" s="21">
        <v>24461</v>
      </c>
      <c r="CU360" s="21">
        <v>23376</v>
      </c>
      <c r="CV360" s="21">
        <v>16671</v>
      </c>
      <c r="CW360" s="21">
        <v>22845</v>
      </c>
      <c r="CX360" s="21">
        <v>63678</v>
      </c>
      <c r="CY360" s="21">
        <v>60572</v>
      </c>
      <c r="CZ360" s="19">
        <v>220</v>
      </c>
      <c r="DA360" t="s">
        <v>8198</v>
      </c>
      <c r="DB360" t="s">
        <v>9</v>
      </c>
      <c r="DD360">
        <v>4.1273195535891167</v>
      </c>
      <c r="DE360">
        <v>2.0415214045667263</v>
      </c>
      <c r="DF360">
        <v>-2.0857981490223905</v>
      </c>
    </row>
    <row r="361" spans="1:110" x14ac:dyDescent="0.25">
      <c r="A361" t="s">
        <v>736</v>
      </c>
      <c r="B361" t="s">
        <v>3078</v>
      </c>
      <c r="C361" t="s">
        <v>363</v>
      </c>
      <c r="D361" t="s">
        <v>278</v>
      </c>
      <c r="E361" s="17">
        <v>81065</v>
      </c>
      <c r="F361" s="17">
        <v>81690</v>
      </c>
      <c r="G361" s="17">
        <v>82391</v>
      </c>
      <c r="H361" s="17">
        <v>82980</v>
      </c>
      <c r="I361" s="17">
        <v>83650</v>
      </c>
      <c r="J361" s="17">
        <v>84631</v>
      </c>
      <c r="K361" s="17">
        <v>86303</v>
      </c>
      <c r="L361" s="17">
        <v>87933</v>
      </c>
      <c r="M361" s="17">
        <v>89044</v>
      </c>
      <c r="N361" s="17">
        <v>90305</v>
      </c>
      <c r="O361" s="17">
        <v>91579</v>
      </c>
      <c r="P361" s="17">
        <v>92485</v>
      </c>
      <c r="Q361" s="17">
        <v>93351</v>
      </c>
      <c r="R361" s="17">
        <v>94361</v>
      </c>
      <c r="S361" s="17">
        <v>95533</v>
      </c>
      <c r="T361" s="17">
        <v>96585</v>
      </c>
      <c r="U361" s="18">
        <v>27</v>
      </c>
      <c r="V361" s="18">
        <v>42</v>
      </c>
      <c r="W361" s="18">
        <v>53</v>
      </c>
      <c r="X361" s="18">
        <v>46</v>
      </c>
      <c r="Y361" s="18">
        <v>71</v>
      </c>
      <c r="Z361" s="18">
        <v>110</v>
      </c>
      <c r="AA361" s="18">
        <v>153</v>
      </c>
      <c r="AB361" s="18">
        <v>177</v>
      </c>
      <c r="AC361" s="18">
        <v>138</v>
      </c>
      <c r="AD361" s="18">
        <v>182</v>
      </c>
      <c r="AE361" s="18">
        <v>108</v>
      </c>
      <c r="AF361" s="18">
        <v>80</v>
      </c>
      <c r="AG361" s="18">
        <v>51</v>
      </c>
      <c r="AH361" s="18">
        <v>48</v>
      </c>
      <c r="AI361" s="18">
        <v>46</v>
      </c>
      <c r="AJ361" s="18">
        <v>32</v>
      </c>
      <c r="AK361" s="23">
        <v>3.3306605810152345</v>
      </c>
      <c r="AL361" s="23">
        <v>5.1413881748071972</v>
      </c>
      <c r="AM361" s="23">
        <v>6.4327414402058469</v>
      </c>
      <c r="AN361" s="23">
        <v>5.5435044589057609</v>
      </c>
      <c r="AO361" s="23">
        <v>8.4877465630603695</v>
      </c>
      <c r="AP361" s="23">
        <v>12.997601351750541</v>
      </c>
      <c r="AQ361" s="23">
        <v>17.728236561880816</v>
      </c>
      <c r="AR361" s="23">
        <v>20.128961823206303</v>
      </c>
      <c r="AS361" s="23">
        <v>15.497956066663672</v>
      </c>
      <c r="AT361" s="23">
        <v>20.153922817119764</v>
      </c>
      <c r="AU361" s="23">
        <v>11.793096670634096</v>
      </c>
      <c r="AV361" s="23">
        <v>8.6500513596799493</v>
      </c>
      <c r="AW361" s="23">
        <v>5.4632515988045114</v>
      </c>
      <c r="AX361" s="23">
        <v>5.0868473203971973</v>
      </c>
      <c r="AY361" s="23">
        <v>4.8150900735871378</v>
      </c>
      <c r="AZ361" s="23">
        <v>3.3131438629186727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1</v>
      </c>
      <c r="BI361" s="20">
        <v>0</v>
      </c>
      <c r="BJ361" s="20">
        <v>2</v>
      </c>
      <c r="BK361" s="20">
        <v>3</v>
      </c>
      <c r="BL361" s="20">
        <v>8</v>
      </c>
      <c r="BM361" s="20">
        <v>2</v>
      </c>
      <c r="BN361" s="20">
        <v>2</v>
      </c>
      <c r="BO361" s="20">
        <v>1</v>
      </c>
      <c r="BP361" s="20">
        <v>1</v>
      </c>
      <c r="BQ361" s="20">
        <v>3</v>
      </c>
      <c r="BR361" s="20">
        <v>4</v>
      </c>
      <c r="BS361" s="20">
        <v>2</v>
      </c>
      <c r="BT361" s="20">
        <v>1</v>
      </c>
      <c r="BU361" s="20">
        <v>2</v>
      </c>
      <c r="BV361" s="20">
        <v>4509</v>
      </c>
      <c r="BW361" s="20">
        <v>6922</v>
      </c>
      <c r="BX361" s="20">
        <v>8768</v>
      </c>
      <c r="BY361" s="20">
        <v>9918</v>
      </c>
      <c r="BZ361" s="20">
        <v>7183</v>
      </c>
      <c r="CA361" s="20">
        <v>12794</v>
      </c>
      <c r="CB361" s="20">
        <v>4512</v>
      </c>
      <c r="CC361" s="20">
        <v>6266</v>
      </c>
      <c r="CD361" s="20">
        <v>8070</v>
      </c>
      <c r="CE361" s="20">
        <v>9640</v>
      </c>
      <c r="CF361" s="20">
        <v>7304</v>
      </c>
      <c r="CG361" s="20">
        <v>10699</v>
      </c>
      <c r="CH361" s="21">
        <v>1</v>
      </c>
      <c r="CI361" s="21">
        <v>5</v>
      </c>
      <c r="CJ361" s="21">
        <v>7</v>
      </c>
      <c r="CK361" s="21">
        <v>10</v>
      </c>
      <c r="CL361" s="21">
        <v>3</v>
      </c>
      <c r="CM361" s="21">
        <v>4</v>
      </c>
      <c r="CN361" s="21">
        <v>2</v>
      </c>
      <c r="CO361" s="21">
        <v>18</v>
      </c>
      <c r="CP361" s="21">
        <v>14</v>
      </c>
      <c r="CQ361" s="21">
        <v>0</v>
      </c>
      <c r="CR361" s="21">
        <v>9021</v>
      </c>
      <c r="CS361" s="21">
        <v>13188</v>
      </c>
      <c r="CT361" s="21">
        <v>16838</v>
      </c>
      <c r="CU361" s="21">
        <v>19558</v>
      </c>
      <c r="CV361" s="21">
        <v>14487</v>
      </c>
      <c r="CW361" s="21">
        <v>23493</v>
      </c>
      <c r="CX361" s="21">
        <v>50094</v>
      </c>
      <c r="CY361" s="21">
        <v>46491</v>
      </c>
      <c r="CZ361" s="19">
        <v>185</v>
      </c>
      <c r="DA361" t="s">
        <v>8163</v>
      </c>
      <c r="DB361" t="s">
        <v>9</v>
      </c>
      <c r="DD361">
        <v>3.8717171065367491</v>
      </c>
      <c r="DE361">
        <v>2.79474587774983</v>
      </c>
      <c r="DF361">
        <v>-1.0769712287869191</v>
      </c>
    </row>
    <row r="362" spans="1:110" x14ac:dyDescent="0.25">
      <c r="A362" t="s">
        <v>2619</v>
      </c>
      <c r="B362" t="s">
        <v>2949</v>
      </c>
      <c r="C362" t="s">
        <v>58</v>
      </c>
      <c r="D362" t="s">
        <v>168</v>
      </c>
      <c r="E362" s="17">
        <v>102221</v>
      </c>
      <c r="F362" s="17">
        <v>103520</v>
      </c>
      <c r="G362" s="17">
        <v>104144</v>
      </c>
      <c r="H362" s="17">
        <v>104826</v>
      </c>
      <c r="I362" s="17">
        <v>105463</v>
      </c>
      <c r="J362" s="17">
        <v>105926</v>
      </c>
      <c r="K362" s="17">
        <v>105941</v>
      </c>
      <c r="L362" s="17">
        <v>106314</v>
      </c>
      <c r="M362" s="17">
        <v>106464</v>
      </c>
      <c r="N362" s="17">
        <v>106383</v>
      </c>
      <c r="O362" s="17">
        <v>106378</v>
      </c>
      <c r="P362" s="17">
        <v>106363</v>
      </c>
      <c r="Q362" s="17">
        <v>106633</v>
      </c>
      <c r="R362" s="17">
        <v>107155</v>
      </c>
      <c r="S362" s="17">
        <v>107913</v>
      </c>
      <c r="T362" s="17">
        <v>108131</v>
      </c>
      <c r="U362" s="18">
        <v>86</v>
      </c>
      <c r="V362" s="18">
        <v>94</v>
      </c>
      <c r="W362" s="18">
        <v>115</v>
      </c>
      <c r="X362" s="18">
        <v>130</v>
      </c>
      <c r="Y362" s="18">
        <v>198</v>
      </c>
      <c r="Z362" s="18">
        <v>267</v>
      </c>
      <c r="AA362" s="18">
        <v>336</v>
      </c>
      <c r="AB362" s="18">
        <v>368</v>
      </c>
      <c r="AC362" s="18">
        <v>375</v>
      </c>
      <c r="AD362" s="18">
        <v>378</v>
      </c>
      <c r="AE362" s="18">
        <v>291</v>
      </c>
      <c r="AF362" s="18">
        <v>172</v>
      </c>
      <c r="AG362" s="18">
        <v>155</v>
      </c>
      <c r="AH362" s="18">
        <v>118</v>
      </c>
      <c r="AI362" s="18">
        <v>100</v>
      </c>
      <c r="AJ362" s="18">
        <v>74</v>
      </c>
      <c r="AK362" s="23">
        <v>8.413144070200838</v>
      </c>
      <c r="AL362" s="23">
        <v>9.0803709428129817</v>
      </c>
      <c r="AM362" s="23">
        <v>11.042402826855124</v>
      </c>
      <c r="AN362" s="23">
        <v>12.40150344380211</v>
      </c>
      <c r="AO362" s="23">
        <v>18.774356883456758</v>
      </c>
      <c r="AP362" s="23">
        <v>25.206276079527218</v>
      </c>
      <c r="AQ362" s="23">
        <v>31.715766322764559</v>
      </c>
      <c r="AR362" s="23">
        <v>34.614444005493162</v>
      </c>
      <c r="AS362" s="23">
        <v>35.223174030658249</v>
      </c>
      <c r="AT362" s="23">
        <v>35.531992893601419</v>
      </c>
      <c r="AU362" s="23">
        <v>27.35528022711463</v>
      </c>
      <c r="AV362" s="23">
        <v>16.171036920733716</v>
      </c>
      <c r="AW362" s="23">
        <v>14.535837873828926</v>
      </c>
      <c r="AX362" s="23">
        <v>11.012085296999672</v>
      </c>
      <c r="AY362" s="23">
        <v>9.2667241203562121</v>
      </c>
      <c r="AZ362" s="23">
        <v>6.8435508781015617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0</v>
      </c>
      <c r="BI362" s="20">
        <v>0</v>
      </c>
      <c r="BJ362" s="20">
        <v>7</v>
      </c>
      <c r="BK362" s="20">
        <v>13</v>
      </c>
      <c r="BL362" s="20">
        <v>14</v>
      </c>
      <c r="BM362" s="20">
        <v>6</v>
      </c>
      <c r="BN362" s="20">
        <v>4</v>
      </c>
      <c r="BO362" s="20">
        <v>0</v>
      </c>
      <c r="BP362" s="20">
        <v>0</v>
      </c>
      <c r="BQ362" s="20">
        <v>8</v>
      </c>
      <c r="BR362" s="20">
        <v>12</v>
      </c>
      <c r="BS362" s="20">
        <v>7</v>
      </c>
      <c r="BT362" s="20">
        <v>2</v>
      </c>
      <c r="BU362" s="20">
        <v>1</v>
      </c>
      <c r="BV362" s="20">
        <v>4506</v>
      </c>
      <c r="BW362" s="20">
        <v>6825</v>
      </c>
      <c r="BX362" s="20">
        <v>7252</v>
      </c>
      <c r="BY362" s="20">
        <v>9801</v>
      </c>
      <c r="BZ362" s="20">
        <v>9273</v>
      </c>
      <c r="CA362" s="20">
        <v>18776</v>
      </c>
      <c r="CB362" s="20">
        <v>4876</v>
      </c>
      <c r="CC362" s="20">
        <v>6608</v>
      </c>
      <c r="CD362" s="20">
        <v>6646</v>
      </c>
      <c r="CE362" s="20">
        <v>9333</v>
      </c>
      <c r="CF362" s="20">
        <v>8706</v>
      </c>
      <c r="CG362" s="20">
        <v>15529</v>
      </c>
      <c r="CH362" s="21">
        <v>0</v>
      </c>
      <c r="CI362" s="21">
        <v>15</v>
      </c>
      <c r="CJ362" s="21">
        <v>25</v>
      </c>
      <c r="CK362" s="21">
        <v>21</v>
      </c>
      <c r="CL362" s="21">
        <v>8</v>
      </c>
      <c r="CM362" s="21">
        <v>5</v>
      </c>
      <c r="CN362" s="21">
        <v>0</v>
      </c>
      <c r="CO362" s="21">
        <v>44</v>
      </c>
      <c r="CP362" s="21">
        <v>30</v>
      </c>
      <c r="CQ362" s="21">
        <v>0</v>
      </c>
      <c r="CR362" s="21">
        <v>9382</v>
      </c>
      <c r="CS362" s="21">
        <v>13433</v>
      </c>
      <c r="CT362" s="21">
        <v>13898</v>
      </c>
      <c r="CU362" s="21">
        <v>19134</v>
      </c>
      <c r="CV362" s="21">
        <v>17979</v>
      </c>
      <c r="CW362" s="21">
        <v>34305</v>
      </c>
      <c r="CX362" s="21">
        <v>56433</v>
      </c>
      <c r="CY362" s="21">
        <v>51698</v>
      </c>
      <c r="CZ362" s="19">
        <v>3</v>
      </c>
      <c r="DA362" t="s">
        <v>1351</v>
      </c>
      <c r="DB362" t="s">
        <v>8480</v>
      </c>
      <c r="DD362">
        <v>8.5109675422646909</v>
      </c>
      <c r="DE362">
        <v>5.3160384881186538</v>
      </c>
      <c r="DF362">
        <v>-3.1949290541460371</v>
      </c>
    </row>
    <row r="363" spans="1:110" x14ac:dyDescent="0.25">
      <c r="A363" t="s">
        <v>1843</v>
      </c>
      <c r="B363" t="s">
        <v>3336</v>
      </c>
      <c r="C363" t="s">
        <v>491</v>
      </c>
      <c r="D363" t="s">
        <v>491</v>
      </c>
      <c r="E363" s="17">
        <v>69011</v>
      </c>
      <c r="F363" s="17">
        <v>68981</v>
      </c>
      <c r="G363" s="17">
        <v>69071</v>
      </c>
      <c r="H363" s="17">
        <v>69351</v>
      </c>
      <c r="I363" s="17">
        <v>69472</v>
      </c>
      <c r="J363" s="17">
        <v>69764</v>
      </c>
      <c r="K363" s="17">
        <v>70084</v>
      </c>
      <c r="L363" s="17">
        <v>70444</v>
      </c>
      <c r="M363" s="17">
        <v>70753</v>
      </c>
      <c r="N363" s="17">
        <v>71104</v>
      </c>
      <c r="O363" s="17">
        <v>71117</v>
      </c>
      <c r="P363" s="17">
        <v>71371</v>
      </c>
      <c r="Q363" s="17">
        <v>71767</v>
      </c>
      <c r="R363" s="17">
        <v>71980</v>
      </c>
      <c r="S363" s="17">
        <v>72248</v>
      </c>
      <c r="T363" s="17">
        <v>72726</v>
      </c>
      <c r="U363" s="18">
        <v>35</v>
      </c>
      <c r="V363" s="18">
        <v>32</v>
      </c>
      <c r="W363" s="18">
        <v>32</v>
      </c>
      <c r="X363" s="18">
        <v>37</v>
      </c>
      <c r="Y363" s="18">
        <v>47</v>
      </c>
      <c r="Z363" s="18">
        <v>75</v>
      </c>
      <c r="AA363" s="18">
        <v>84</v>
      </c>
      <c r="AB363" s="18">
        <v>96</v>
      </c>
      <c r="AC363" s="18">
        <v>83</v>
      </c>
      <c r="AD363" s="18">
        <v>166</v>
      </c>
      <c r="AE363" s="18">
        <v>147</v>
      </c>
      <c r="AF363" s="18">
        <v>90</v>
      </c>
      <c r="AG363" s="18">
        <v>78</v>
      </c>
      <c r="AH363" s="18">
        <v>51</v>
      </c>
      <c r="AI363" s="18">
        <v>36</v>
      </c>
      <c r="AJ363" s="18">
        <v>23</v>
      </c>
      <c r="AK363" s="23">
        <v>5.0716552433670001</v>
      </c>
      <c r="AL363" s="23">
        <v>4.6389585538046703</v>
      </c>
      <c r="AM363" s="23">
        <v>4.6329139581010841</v>
      </c>
      <c r="AN363" s="23">
        <v>5.335179016885121</v>
      </c>
      <c r="AO363" s="23">
        <v>6.7653155228005533</v>
      </c>
      <c r="AP363" s="23">
        <v>10.750530359497736</v>
      </c>
      <c r="AQ363" s="23">
        <v>11.985617259288853</v>
      </c>
      <c r="AR363" s="23">
        <v>13.627846232468343</v>
      </c>
      <c r="AS363" s="23">
        <v>11.730951337752462</v>
      </c>
      <c r="AT363" s="23">
        <v>23.346084608460846</v>
      </c>
      <c r="AU363" s="23">
        <v>20.670163252105688</v>
      </c>
      <c r="AV363" s="23">
        <v>12.610163792016365</v>
      </c>
      <c r="AW363" s="23">
        <v>10.868505023200077</v>
      </c>
      <c r="AX363" s="23">
        <v>7.0853014726312864</v>
      </c>
      <c r="AY363" s="23">
        <v>4.9828368951389654</v>
      </c>
      <c r="AZ363" s="23">
        <v>3.1625553447185326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1</v>
      </c>
      <c r="BJ363" s="20">
        <v>3</v>
      </c>
      <c r="BK363" s="20">
        <v>4</v>
      </c>
      <c r="BL363" s="20">
        <v>5</v>
      </c>
      <c r="BM363" s="20">
        <v>0</v>
      </c>
      <c r="BN363" s="20">
        <v>1</v>
      </c>
      <c r="BO363" s="20">
        <v>0</v>
      </c>
      <c r="BP363" s="20">
        <v>0</v>
      </c>
      <c r="BQ363" s="20">
        <v>3</v>
      </c>
      <c r="BR363" s="20">
        <v>4</v>
      </c>
      <c r="BS363" s="20">
        <v>0</v>
      </c>
      <c r="BT363" s="20">
        <v>1</v>
      </c>
      <c r="BU363" s="20">
        <v>1</v>
      </c>
      <c r="BV363" s="20">
        <v>3839</v>
      </c>
      <c r="BW363" s="20">
        <v>5881</v>
      </c>
      <c r="BX363" s="20">
        <v>5426</v>
      </c>
      <c r="BY363" s="20">
        <v>6801</v>
      </c>
      <c r="BZ363" s="20">
        <v>5829</v>
      </c>
      <c r="CA363" s="20">
        <v>9920</v>
      </c>
      <c r="CB363" s="20">
        <v>4057</v>
      </c>
      <c r="CC363" s="20">
        <v>5503</v>
      </c>
      <c r="CD363" s="20">
        <v>5092</v>
      </c>
      <c r="CE363" s="20">
        <v>6558</v>
      </c>
      <c r="CF363" s="20">
        <v>5633</v>
      </c>
      <c r="CG363" s="20">
        <v>8187</v>
      </c>
      <c r="CH363" s="21">
        <v>1</v>
      </c>
      <c r="CI363" s="21">
        <v>6</v>
      </c>
      <c r="CJ363" s="21">
        <v>8</v>
      </c>
      <c r="CK363" s="21">
        <v>5</v>
      </c>
      <c r="CL363" s="21">
        <v>1</v>
      </c>
      <c r="CM363" s="21">
        <v>2</v>
      </c>
      <c r="CN363" s="21">
        <v>0</v>
      </c>
      <c r="CO363" s="21">
        <v>14</v>
      </c>
      <c r="CP363" s="21">
        <v>9</v>
      </c>
      <c r="CQ363" s="21">
        <v>0</v>
      </c>
      <c r="CR363" s="21">
        <v>7896</v>
      </c>
      <c r="CS363" s="21">
        <v>11384</v>
      </c>
      <c r="CT363" s="21">
        <v>10518</v>
      </c>
      <c r="CU363" s="21">
        <v>13359</v>
      </c>
      <c r="CV363" s="21">
        <v>11462</v>
      </c>
      <c r="CW363" s="21">
        <v>18107</v>
      </c>
      <c r="CX363" s="21">
        <v>37696</v>
      </c>
      <c r="CY363" s="21">
        <v>35030</v>
      </c>
      <c r="CZ363" s="19">
        <v>208</v>
      </c>
      <c r="DA363" t="s">
        <v>8186</v>
      </c>
      <c r="DB363" t="s">
        <v>9</v>
      </c>
      <c r="DD363">
        <v>3.9965743648301455</v>
      </c>
      <c r="DE363">
        <v>2.3875212224108657</v>
      </c>
      <c r="DF363">
        <v>-1.6090531424192798</v>
      </c>
    </row>
    <row r="364" spans="1:110" x14ac:dyDescent="0.25">
      <c r="A364" t="s">
        <v>1002</v>
      </c>
      <c r="B364" t="s">
        <v>3013</v>
      </c>
      <c r="C364" t="s">
        <v>886</v>
      </c>
      <c r="D364" t="s">
        <v>168</v>
      </c>
      <c r="E364" s="17">
        <v>45693</v>
      </c>
      <c r="F364" s="17">
        <v>46775</v>
      </c>
      <c r="G364" s="17">
        <v>47368</v>
      </c>
      <c r="H364" s="17">
        <v>48117</v>
      </c>
      <c r="I364" s="17">
        <v>48863</v>
      </c>
      <c r="J364" s="17">
        <v>49319</v>
      </c>
      <c r="K364" s="17">
        <v>50015</v>
      </c>
      <c r="L364" s="17">
        <v>50575</v>
      </c>
      <c r="M364" s="17">
        <v>51107</v>
      </c>
      <c r="N364" s="17">
        <v>51290</v>
      </c>
      <c r="O364" s="17">
        <v>51552</v>
      </c>
      <c r="P364" s="17">
        <v>51901</v>
      </c>
      <c r="Q364" s="17">
        <v>52565</v>
      </c>
      <c r="R364" s="17">
        <v>52888</v>
      </c>
      <c r="S364" s="17">
        <v>53396</v>
      </c>
      <c r="T364" s="17">
        <v>54013</v>
      </c>
      <c r="U364" s="18">
        <v>28</v>
      </c>
      <c r="V364" s="18">
        <v>35</v>
      </c>
      <c r="W364" s="18">
        <v>28</v>
      </c>
      <c r="X364" s="18">
        <v>47</v>
      </c>
      <c r="Y364" s="18">
        <v>67</v>
      </c>
      <c r="Z364" s="18">
        <v>94</v>
      </c>
      <c r="AA364" s="18">
        <v>118</v>
      </c>
      <c r="AB364" s="18">
        <v>88</v>
      </c>
      <c r="AC364" s="18">
        <v>109</v>
      </c>
      <c r="AD364" s="18">
        <v>121</v>
      </c>
      <c r="AE364" s="18">
        <v>88</v>
      </c>
      <c r="AF364" s="18">
        <v>52</v>
      </c>
      <c r="AG364" s="18">
        <v>53</v>
      </c>
      <c r="AH364" s="18">
        <v>30</v>
      </c>
      <c r="AI364" s="18">
        <v>24</v>
      </c>
      <c r="AJ364" s="18">
        <v>17</v>
      </c>
      <c r="AK364" s="23">
        <v>6.1278532816842848</v>
      </c>
      <c r="AL364" s="23">
        <v>7.4826296098343139</v>
      </c>
      <c r="AM364" s="23">
        <v>5.9111636547880426</v>
      </c>
      <c r="AN364" s="23">
        <v>9.7678575139763488</v>
      </c>
      <c r="AO364" s="23">
        <v>13.711806479340197</v>
      </c>
      <c r="AP364" s="23">
        <v>19.059591638111073</v>
      </c>
      <c r="AQ364" s="23">
        <v>23.592922123362989</v>
      </c>
      <c r="AR364" s="23">
        <v>17.399901136925358</v>
      </c>
      <c r="AS364" s="23">
        <v>21.32780245367562</v>
      </c>
      <c r="AT364" s="23">
        <v>23.591343341782022</v>
      </c>
      <c r="AU364" s="23">
        <v>17.070142768466791</v>
      </c>
      <c r="AV364" s="23">
        <v>10.019074776979249</v>
      </c>
      <c r="AW364" s="23">
        <v>10.082754684676116</v>
      </c>
      <c r="AX364" s="23">
        <v>5.6723642414158224</v>
      </c>
      <c r="AY364" s="23">
        <v>4.4947187055210129</v>
      </c>
      <c r="AZ364" s="23">
        <v>3.1473904430414903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1</v>
      </c>
      <c r="BI364" s="20">
        <v>0</v>
      </c>
      <c r="BJ364" s="20">
        <v>2</v>
      </c>
      <c r="BK364" s="20">
        <v>3</v>
      </c>
      <c r="BL364" s="20">
        <v>4</v>
      </c>
      <c r="BM364" s="20">
        <v>3</v>
      </c>
      <c r="BN364" s="20">
        <v>0</v>
      </c>
      <c r="BO364" s="20">
        <v>0</v>
      </c>
      <c r="BP364" s="20">
        <v>0</v>
      </c>
      <c r="BQ364" s="20">
        <v>0</v>
      </c>
      <c r="BR364" s="20">
        <v>3</v>
      </c>
      <c r="BS364" s="20">
        <v>1</v>
      </c>
      <c r="BT364" s="20">
        <v>0</v>
      </c>
      <c r="BU364" s="20">
        <v>0</v>
      </c>
      <c r="BV364" s="20">
        <v>1997</v>
      </c>
      <c r="BW364" s="20">
        <v>3112</v>
      </c>
      <c r="BX364" s="20">
        <v>3634</v>
      </c>
      <c r="BY364" s="20">
        <v>4856</v>
      </c>
      <c r="BZ364" s="20">
        <v>5182</v>
      </c>
      <c r="CA364" s="20">
        <v>9194</v>
      </c>
      <c r="CB364" s="20">
        <v>2281</v>
      </c>
      <c r="CC364" s="20">
        <v>2941</v>
      </c>
      <c r="CD364" s="20">
        <v>3267</v>
      </c>
      <c r="CE364" s="20">
        <v>4706</v>
      </c>
      <c r="CF364" s="20">
        <v>4762</v>
      </c>
      <c r="CG364" s="20">
        <v>8081</v>
      </c>
      <c r="CH364" s="21">
        <v>0</v>
      </c>
      <c r="CI364" s="21">
        <v>2</v>
      </c>
      <c r="CJ364" s="21">
        <v>6</v>
      </c>
      <c r="CK364" s="21">
        <v>5</v>
      </c>
      <c r="CL364" s="21">
        <v>3</v>
      </c>
      <c r="CM364" s="21">
        <v>0</v>
      </c>
      <c r="CN364" s="21">
        <v>1</v>
      </c>
      <c r="CO364" s="21">
        <v>13</v>
      </c>
      <c r="CP364" s="21">
        <v>4</v>
      </c>
      <c r="CQ364" s="21">
        <v>0</v>
      </c>
      <c r="CR364" s="21">
        <v>4278</v>
      </c>
      <c r="CS364" s="21">
        <v>6053</v>
      </c>
      <c r="CT364" s="21">
        <v>6901</v>
      </c>
      <c r="CU364" s="21">
        <v>9562</v>
      </c>
      <c r="CV364" s="21">
        <v>9944</v>
      </c>
      <c r="CW364" s="21">
        <v>17275</v>
      </c>
      <c r="CX364" s="21">
        <v>27975</v>
      </c>
      <c r="CY364" s="21">
        <v>26038</v>
      </c>
      <c r="CZ364" s="19">
        <v>211</v>
      </c>
      <c r="DA364" t="s">
        <v>8189</v>
      </c>
      <c r="DB364" t="s">
        <v>9</v>
      </c>
      <c r="DD364">
        <v>4.992702972578539</v>
      </c>
      <c r="DE364">
        <v>1.4298480786416443</v>
      </c>
      <c r="DF364">
        <v>-3.5628548939368949</v>
      </c>
    </row>
    <row r="365" spans="1:110" x14ac:dyDescent="0.25">
      <c r="A365" t="s">
        <v>911</v>
      </c>
      <c r="B365" t="s">
        <v>3272</v>
      </c>
      <c r="C365" t="s">
        <v>3368</v>
      </c>
      <c r="D365" t="s">
        <v>355</v>
      </c>
      <c r="E365" s="17">
        <v>146193</v>
      </c>
      <c r="F365" s="17">
        <v>150865</v>
      </c>
      <c r="G365" s="17">
        <v>155886</v>
      </c>
      <c r="H365" s="17">
        <v>156839</v>
      </c>
      <c r="I365" s="17">
        <v>159110</v>
      </c>
      <c r="J365" s="17">
        <v>161802</v>
      </c>
      <c r="K365" s="17">
        <v>166595</v>
      </c>
      <c r="L365" s="17">
        <v>173325</v>
      </c>
      <c r="M365" s="17">
        <v>179676</v>
      </c>
      <c r="N365" s="17">
        <v>187347</v>
      </c>
      <c r="O365" s="17">
        <v>193979</v>
      </c>
      <c r="P365" s="17">
        <v>200617</v>
      </c>
      <c r="Q365" s="17">
        <v>205348</v>
      </c>
      <c r="R365" s="17">
        <v>212378</v>
      </c>
      <c r="S365" s="17">
        <v>221189</v>
      </c>
      <c r="T365" s="17">
        <v>230243</v>
      </c>
      <c r="U365" s="18">
        <v>89</v>
      </c>
      <c r="V365" s="18">
        <v>75</v>
      </c>
      <c r="W365" s="18">
        <v>103</v>
      </c>
      <c r="X365" s="18">
        <v>132</v>
      </c>
      <c r="Y365" s="18">
        <v>168</v>
      </c>
      <c r="Z365" s="18">
        <v>217</v>
      </c>
      <c r="AA365" s="18">
        <v>252</v>
      </c>
      <c r="AB365" s="18">
        <v>239</v>
      </c>
      <c r="AC365" s="18">
        <v>284</v>
      </c>
      <c r="AD365" s="18">
        <v>281</v>
      </c>
      <c r="AE365" s="18">
        <v>183</v>
      </c>
      <c r="AF365" s="18">
        <v>180</v>
      </c>
      <c r="AG365" s="18">
        <v>104</v>
      </c>
      <c r="AH365" s="18">
        <v>118</v>
      </c>
      <c r="AI365" s="18">
        <v>84</v>
      </c>
      <c r="AJ365" s="18">
        <v>73</v>
      </c>
      <c r="AK365" s="23">
        <v>6.0878427831701929</v>
      </c>
      <c r="AL365" s="23">
        <v>4.9713319855499947</v>
      </c>
      <c r="AM365" s="23">
        <v>6.6073925817584644</v>
      </c>
      <c r="AN365" s="23">
        <v>8.416274013478791</v>
      </c>
      <c r="AO365" s="23">
        <v>10.558732952045755</v>
      </c>
      <c r="AP365" s="23">
        <v>13.411453504901052</v>
      </c>
      <c r="AQ365" s="23">
        <v>15.126504396890663</v>
      </c>
      <c r="AR365" s="23">
        <v>13.789124477138323</v>
      </c>
      <c r="AS365" s="23">
        <v>15.806228989959706</v>
      </c>
      <c r="AT365" s="23">
        <v>14.99890577377807</v>
      </c>
      <c r="AU365" s="23">
        <v>9.4340108980869068</v>
      </c>
      <c r="AV365" s="23">
        <v>8.9723203915919392</v>
      </c>
      <c r="AW365" s="23">
        <v>5.0645733096986572</v>
      </c>
      <c r="AX365" s="23">
        <v>5.556131049355395</v>
      </c>
      <c r="AY365" s="23">
        <v>3.7976572071848058</v>
      </c>
      <c r="AZ365" s="23">
        <v>3.1705632744535124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1</v>
      </c>
      <c r="BI365" s="20">
        <v>0</v>
      </c>
      <c r="BJ365" s="20">
        <v>7</v>
      </c>
      <c r="BK365" s="20">
        <v>19</v>
      </c>
      <c r="BL365" s="20">
        <v>15</v>
      </c>
      <c r="BM365" s="20">
        <v>8</v>
      </c>
      <c r="BN365" s="20">
        <v>2</v>
      </c>
      <c r="BO365" s="20">
        <v>0</v>
      </c>
      <c r="BP365" s="20">
        <v>1</v>
      </c>
      <c r="BQ365" s="20">
        <v>6</v>
      </c>
      <c r="BR365" s="20">
        <v>10</v>
      </c>
      <c r="BS365" s="20">
        <v>3</v>
      </c>
      <c r="BT365" s="20">
        <v>1</v>
      </c>
      <c r="BU365" s="20">
        <v>0</v>
      </c>
      <c r="BV365" s="20">
        <v>17533</v>
      </c>
      <c r="BW365" s="20">
        <v>41177</v>
      </c>
      <c r="BX365" s="20">
        <v>21276</v>
      </c>
      <c r="BY365" s="20">
        <v>12033</v>
      </c>
      <c r="BZ365" s="20">
        <v>8365</v>
      </c>
      <c r="CA365" s="20">
        <v>9643</v>
      </c>
      <c r="CB365" s="20">
        <v>16746</v>
      </c>
      <c r="CC365" s="20">
        <v>44398</v>
      </c>
      <c r="CD365" s="20">
        <v>26820</v>
      </c>
      <c r="CE365" s="20">
        <v>15100</v>
      </c>
      <c r="CF365" s="20">
        <v>9107</v>
      </c>
      <c r="CG365" s="20">
        <v>8045</v>
      </c>
      <c r="CH365" s="21">
        <v>1</v>
      </c>
      <c r="CI365" s="21">
        <v>13</v>
      </c>
      <c r="CJ365" s="21">
        <v>29</v>
      </c>
      <c r="CK365" s="21">
        <v>18</v>
      </c>
      <c r="CL365" s="21">
        <v>9</v>
      </c>
      <c r="CM365" s="21">
        <v>2</v>
      </c>
      <c r="CN365" s="21">
        <v>1</v>
      </c>
      <c r="CO365" s="21">
        <v>52</v>
      </c>
      <c r="CP365" s="21">
        <v>21</v>
      </c>
      <c r="CQ365" s="21">
        <v>0</v>
      </c>
      <c r="CR365" s="21">
        <v>34279</v>
      </c>
      <c r="CS365" s="21">
        <v>85575</v>
      </c>
      <c r="CT365" s="21">
        <v>48096</v>
      </c>
      <c r="CU365" s="21">
        <v>27133</v>
      </c>
      <c r="CV365" s="21">
        <v>17472</v>
      </c>
      <c r="CW365" s="21">
        <v>17688</v>
      </c>
      <c r="CX365" s="21">
        <v>110027</v>
      </c>
      <c r="CY365" s="21">
        <v>120216</v>
      </c>
      <c r="CZ365" s="19">
        <v>206</v>
      </c>
      <c r="DA365" t="s">
        <v>8184</v>
      </c>
      <c r="DB365" t="s">
        <v>9</v>
      </c>
      <c r="DD365">
        <v>4.325547348106741</v>
      </c>
      <c r="DE365">
        <v>1.9086224290401446</v>
      </c>
      <c r="DF365">
        <v>-2.4169249190665965</v>
      </c>
    </row>
    <row r="366" spans="1:110" x14ac:dyDescent="0.25">
      <c r="A366" t="s">
        <v>1589</v>
      </c>
      <c r="B366" t="s">
        <v>3215</v>
      </c>
      <c r="C366" t="s">
        <v>3362</v>
      </c>
      <c r="D366" t="s">
        <v>199</v>
      </c>
      <c r="E366" s="17">
        <v>162640</v>
      </c>
      <c r="F366" s="17">
        <v>162127</v>
      </c>
      <c r="G366" s="17">
        <v>162982</v>
      </c>
      <c r="H366" s="17">
        <v>164605</v>
      </c>
      <c r="I366" s="17">
        <v>165538</v>
      </c>
      <c r="J366" s="17">
        <v>166401</v>
      </c>
      <c r="K366" s="17">
        <v>168072</v>
      </c>
      <c r="L366" s="17">
        <v>169552</v>
      </c>
      <c r="M366" s="17">
        <v>170838</v>
      </c>
      <c r="N366" s="17">
        <v>172471</v>
      </c>
      <c r="O366" s="17">
        <v>174123</v>
      </c>
      <c r="P366" s="17">
        <v>175275</v>
      </c>
      <c r="Q366" s="17">
        <v>176157</v>
      </c>
      <c r="R366" s="17">
        <v>177254</v>
      </c>
      <c r="S366" s="17">
        <v>178771</v>
      </c>
      <c r="T366" s="17">
        <v>179151</v>
      </c>
      <c r="U366" s="18">
        <v>61</v>
      </c>
      <c r="V366" s="18">
        <v>57</v>
      </c>
      <c r="W366" s="18">
        <v>65</v>
      </c>
      <c r="X366" s="18">
        <v>79</v>
      </c>
      <c r="Y366" s="18">
        <v>94</v>
      </c>
      <c r="Z366" s="18">
        <v>122</v>
      </c>
      <c r="AA366" s="18">
        <v>133</v>
      </c>
      <c r="AB366" s="18">
        <v>161</v>
      </c>
      <c r="AC366" s="18">
        <v>209</v>
      </c>
      <c r="AD366" s="18">
        <v>207</v>
      </c>
      <c r="AE366" s="18">
        <v>169</v>
      </c>
      <c r="AF366" s="18">
        <v>142</v>
      </c>
      <c r="AG366" s="18">
        <v>102</v>
      </c>
      <c r="AH366" s="18">
        <v>67</v>
      </c>
      <c r="AI366" s="18">
        <v>78</v>
      </c>
      <c r="AJ366" s="18">
        <v>67</v>
      </c>
      <c r="AK366" s="23">
        <v>3.7506148548942448</v>
      </c>
      <c r="AL366" s="23">
        <v>3.5157623344661899</v>
      </c>
      <c r="AM366" s="23">
        <v>3.9881704728129486</v>
      </c>
      <c r="AN366" s="23">
        <v>4.7993681844415415</v>
      </c>
      <c r="AO366" s="23">
        <v>5.6784544938322323</v>
      </c>
      <c r="AP366" s="23">
        <v>7.33168670861353</v>
      </c>
      <c r="AQ366" s="23">
        <v>7.9132752629825314</v>
      </c>
      <c r="AR366" s="23">
        <v>9.4956119656506566</v>
      </c>
      <c r="AS366" s="23">
        <v>12.23381214952177</v>
      </c>
      <c r="AT366" s="23">
        <v>12.002017730517013</v>
      </c>
      <c r="AU366" s="23">
        <v>9.705782693842858</v>
      </c>
      <c r="AV366" s="23">
        <v>8.1015546997575232</v>
      </c>
      <c r="AW366" s="23">
        <v>5.7902893441645809</v>
      </c>
      <c r="AX366" s="23">
        <v>3.7798864905728502</v>
      </c>
      <c r="AY366" s="23">
        <v>4.3631237728714387</v>
      </c>
      <c r="AZ366" s="23">
        <v>3.7398619042037162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3</v>
      </c>
      <c r="BI366" s="20">
        <v>1</v>
      </c>
      <c r="BJ366" s="20">
        <v>4</v>
      </c>
      <c r="BK366" s="20">
        <v>17</v>
      </c>
      <c r="BL366" s="20">
        <v>10</v>
      </c>
      <c r="BM366" s="20">
        <v>8</v>
      </c>
      <c r="BN366" s="20">
        <v>3</v>
      </c>
      <c r="BO366" s="20">
        <v>0</v>
      </c>
      <c r="BP366" s="20">
        <v>0</v>
      </c>
      <c r="BQ366" s="20">
        <v>2</v>
      </c>
      <c r="BR366" s="20">
        <v>7</v>
      </c>
      <c r="BS366" s="20">
        <v>5</v>
      </c>
      <c r="BT366" s="20">
        <v>6</v>
      </c>
      <c r="BU366" s="20">
        <v>1</v>
      </c>
      <c r="BV366" s="20">
        <v>7545</v>
      </c>
      <c r="BW366" s="20">
        <v>14624</v>
      </c>
      <c r="BX366" s="20">
        <v>17298</v>
      </c>
      <c r="BY366" s="20">
        <v>18080</v>
      </c>
      <c r="BZ366" s="20">
        <v>12983</v>
      </c>
      <c r="CA366" s="20">
        <v>22073</v>
      </c>
      <c r="CB366" s="20">
        <v>8384</v>
      </c>
      <c r="CC366" s="20">
        <v>14152</v>
      </c>
      <c r="CD366" s="20">
        <v>16209</v>
      </c>
      <c r="CE366" s="20">
        <v>17022</v>
      </c>
      <c r="CF366" s="20">
        <v>13135</v>
      </c>
      <c r="CG366" s="20">
        <v>17646</v>
      </c>
      <c r="CH366" s="21">
        <v>1</v>
      </c>
      <c r="CI366" s="21">
        <v>6</v>
      </c>
      <c r="CJ366" s="21">
        <v>24</v>
      </c>
      <c r="CK366" s="21">
        <v>15</v>
      </c>
      <c r="CL366" s="21">
        <v>14</v>
      </c>
      <c r="CM366" s="21">
        <v>4</v>
      </c>
      <c r="CN366" s="21">
        <v>3</v>
      </c>
      <c r="CO366" s="21">
        <v>46</v>
      </c>
      <c r="CP366" s="21">
        <v>21</v>
      </c>
      <c r="CQ366" s="21">
        <v>0</v>
      </c>
      <c r="CR366" s="21">
        <v>15929</v>
      </c>
      <c r="CS366" s="21">
        <v>28776</v>
      </c>
      <c r="CT366" s="21">
        <v>33507</v>
      </c>
      <c r="CU366" s="21">
        <v>35102</v>
      </c>
      <c r="CV366" s="21">
        <v>26118</v>
      </c>
      <c r="CW366" s="21">
        <v>39719</v>
      </c>
      <c r="CX366" s="21">
        <v>92603</v>
      </c>
      <c r="CY366" s="21">
        <v>86548</v>
      </c>
      <c r="CZ366" s="19">
        <v>131</v>
      </c>
      <c r="DA366" t="s">
        <v>8109</v>
      </c>
      <c r="DB366" t="s">
        <v>9</v>
      </c>
      <c r="DD366">
        <v>5.3149697277811159</v>
      </c>
      <c r="DE366">
        <v>2.2677451054501474</v>
      </c>
      <c r="DF366">
        <v>-3.0472246223309685</v>
      </c>
    </row>
    <row r="367" spans="1:110" x14ac:dyDescent="0.25">
      <c r="A367" t="s">
        <v>2577</v>
      </c>
      <c r="B367" t="s">
        <v>3079</v>
      </c>
      <c r="C367" t="s">
        <v>363</v>
      </c>
      <c r="D367" t="s">
        <v>278</v>
      </c>
      <c r="E367" s="17">
        <v>79514</v>
      </c>
      <c r="F367" s="17">
        <v>79733</v>
      </c>
      <c r="G367" s="17">
        <v>79677</v>
      </c>
      <c r="H367" s="17">
        <v>79760</v>
      </c>
      <c r="I367" s="17">
        <v>80166</v>
      </c>
      <c r="J367" s="17">
        <v>80773</v>
      </c>
      <c r="K367" s="17">
        <v>81670</v>
      </c>
      <c r="L367" s="17">
        <v>83285</v>
      </c>
      <c r="M367" s="17">
        <v>85211</v>
      </c>
      <c r="N367" s="17">
        <v>86610</v>
      </c>
      <c r="O367" s="17">
        <v>87583</v>
      </c>
      <c r="P367" s="17">
        <v>88385</v>
      </c>
      <c r="Q367" s="17">
        <v>88736</v>
      </c>
      <c r="R367" s="17">
        <v>89023</v>
      </c>
      <c r="S367" s="17">
        <v>89485</v>
      </c>
      <c r="T367" s="17">
        <v>89608</v>
      </c>
      <c r="U367" s="18">
        <v>47</v>
      </c>
      <c r="V367" s="18">
        <v>51</v>
      </c>
      <c r="W367" s="18">
        <v>66</v>
      </c>
      <c r="X367" s="18">
        <v>68</v>
      </c>
      <c r="Y367" s="18">
        <v>85</v>
      </c>
      <c r="Z367" s="18">
        <v>131</v>
      </c>
      <c r="AA367" s="18">
        <v>132</v>
      </c>
      <c r="AB367" s="18">
        <v>154</v>
      </c>
      <c r="AC367" s="18">
        <v>110</v>
      </c>
      <c r="AD367" s="18">
        <v>141</v>
      </c>
      <c r="AE367" s="18">
        <v>91</v>
      </c>
      <c r="AF367" s="18">
        <v>64</v>
      </c>
      <c r="AG367" s="18">
        <v>43</v>
      </c>
      <c r="AH367" s="18">
        <v>35</v>
      </c>
      <c r="AI367" s="18">
        <v>38</v>
      </c>
      <c r="AJ367" s="18">
        <v>38</v>
      </c>
      <c r="AK367" s="23">
        <v>5.9109087707825037</v>
      </c>
      <c r="AL367" s="23">
        <v>6.3963478108186065</v>
      </c>
      <c r="AM367" s="23">
        <v>8.2834444067924249</v>
      </c>
      <c r="AN367" s="23">
        <v>8.5255767301905721</v>
      </c>
      <c r="AO367" s="23">
        <v>10.602998777536612</v>
      </c>
      <c r="AP367" s="23">
        <v>16.218290765478564</v>
      </c>
      <c r="AQ367" s="23">
        <v>16.162605607934371</v>
      </c>
      <c r="AR367" s="23">
        <v>18.490724620279764</v>
      </c>
      <c r="AS367" s="23">
        <v>12.909131450164885</v>
      </c>
      <c r="AT367" s="23">
        <v>16.279875303082783</v>
      </c>
      <c r="AU367" s="23">
        <v>10.390144206067387</v>
      </c>
      <c r="AV367" s="23">
        <v>7.2410476890875151</v>
      </c>
      <c r="AW367" s="23">
        <v>4.8458348359177785</v>
      </c>
      <c r="AX367" s="23">
        <v>3.9315682464082315</v>
      </c>
      <c r="AY367" s="23">
        <v>4.2465217634240373</v>
      </c>
      <c r="AZ367" s="23">
        <v>4.2406927952861357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1</v>
      </c>
      <c r="BI367" s="20">
        <v>1</v>
      </c>
      <c r="BJ367" s="20">
        <v>1</v>
      </c>
      <c r="BK367" s="20">
        <v>5</v>
      </c>
      <c r="BL367" s="20">
        <v>7</v>
      </c>
      <c r="BM367" s="20">
        <v>7</v>
      </c>
      <c r="BN367" s="20">
        <v>4</v>
      </c>
      <c r="BO367" s="20">
        <v>0</v>
      </c>
      <c r="BP367" s="20">
        <v>1</v>
      </c>
      <c r="BQ367" s="20">
        <v>2</v>
      </c>
      <c r="BR367" s="20">
        <v>1</v>
      </c>
      <c r="BS367" s="20">
        <v>3</v>
      </c>
      <c r="BT367" s="20">
        <v>2</v>
      </c>
      <c r="BU367" s="20">
        <v>3</v>
      </c>
      <c r="BV367" s="20">
        <v>3528</v>
      </c>
      <c r="BW367" s="20">
        <v>6560</v>
      </c>
      <c r="BX367" s="20">
        <v>7889</v>
      </c>
      <c r="BY367" s="20">
        <v>8975</v>
      </c>
      <c r="BZ367" s="20">
        <v>6783</v>
      </c>
      <c r="CA367" s="20">
        <v>12000</v>
      </c>
      <c r="CB367" s="20">
        <v>3749</v>
      </c>
      <c r="CC367" s="20">
        <v>6842</v>
      </c>
      <c r="CD367" s="20">
        <v>8042</v>
      </c>
      <c r="CE367" s="20">
        <v>9078</v>
      </c>
      <c r="CF367" s="20">
        <v>6367</v>
      </c>
      <c r="CG367" s="20">
        <v>9795</v>
      </c>
      <c r="CH367" s="21">
        <v>2</v>
      </c>
      <c r="CI367" s="21">
        <v>3</v>
      </c>
      <c r="CJ367" s="21">
        <v>6</v>
      </c>
      <c r="CK367" s="21">
        <v>10</v>
      </c>
      <c r="CL367" s="21">
        <v>9</v>
      </c>
      <c r="CM367" s="21">
        <v>7</v>
      </c>
      <c r="CN367" s="21">
        <v>1</v>
      </c>
      <c r="CO367" s="21">
        <v>26</v>
      </c>
      <c r="CP367" s="21">
        <v>12</v>
      </c>
      <c r="CQ367" s="21">
        <v>0</v>
      </c>
      <c r="CR367" s="21">
        <v>7277</v>
      </c>
      <c r="CS367" s="21">
        <v>13402</v>
      </c>
      <c r="CT367" s="21">
        <v>15931</v>
      </c>
      <c r="CU367" s="21">
        <v>18053</v>
      </c>
      <c r="CV367" s="21">
        <v>13150</v>
      </c>
      <c r="CW367" s="21">
        <v>21795</v>
      </c>
      <c r="CX367" s="21">
        <v>45735</v>
      </c>
      <c r="CY367" s="21">
        <v>43873</v>
      </c>
      <c r="CZ367" s="19">
        <v>76</v>
      </c>
      <c r="DA367" t="s">
        <v>8055</v>
      </c>
      <c r="DB367" t="s">
        <v>8480</v>
      </c>
      <c r="DD367">
        <v>5.9261960659175354</v>
      </c>
      <c r="DE367">
        <v>2.6238110856018366</v>
      </c>
      <c r="DF367">
        <v>-3.3023849803156988</v>
      </c>
    </row>
    <row r="368" spans="1:110" x14ac:dyDescent="0.25">
      <c r="A368" t="s">
        <v>467</v>
      </c>
      <c r="B368" t="s">
        <v>3040</v>
      </c>
      <c r="C368" t="s">
        <v>466</v>
      </c>
      <c r="D368" t="s">
        <v>51</v>
      </c>
      <c r="E368" s="17">
        <v>52733</v>
      </c>
      <c r="F368" s="17">
        <v>53030</v>
      </c>
      <c r="G368" s="17">
        <v>53492</v>
      </c>
      <c r="H368" s="17">
        <v>54021</v>
      </c>
      <c r="I368" s="17">
        <v>54457</v>
      </c>
      <c r="J368" s="17">
        <v>55098</v>
      </c>
      <c r="K368" s="17">
        <v>56073</v>
      </c>
      <c r="L368" s="17">
        <v>56947</v>
      </c>
      <c r="M368" s="17">
        <v>58066</v>
      </c>
      <c r="N368" s="17">
        <v>59129</v>
      </c>
      <c r="O368" s="17">
        <v>60547</v>
      </c>
      <c r="P368" s="17">
        <v>61683</v>
      </c>
      <c r="Q368" s="17">
        <v>62784</v>
      </c>
      <c r="R368" s="17">
        <v>63897</v>
      </c>
      <c r="S368" s="17">
        <v>65050</v>
      </c>
      <c r="T368" s="17">
        <v>65939</v>
      </c>
      <c r="U368" s="18">
        <v>23</v>
      </c>
      <c r="V368" s="18">
        <v>28</v>
      </c>
      <c r="W368" s="18">
        <v>14</v>
      </c>
      <c r="X368" s="18">
        <v>36</v>
      </c>
      <c r="Y368" s="18">
        <v>48</v>
      </c>
      <c r="Z368" s="18">
        <v>65</v>
      </c>
      <c r="AA368" s="18">
        <v>90</v>
      </c>
      <c r="AB368" s="18">
        <v>90</v>
      </c>
      <c r="AC368" s="18">
        <v>91</v>
      </c>
      <c r="AD368" s="18">
        <v>103</v>
      </c>
      <c r="AE368" s="18">
        <v>55</v>
      </c>
      <c r="AF368" s="18">
        <v>75</v>
      </c>
      <c r="AG368" s="18">
        <v>47</v>
      </c>
      <c r="AH368" s="18">
        <v>41</v>
      </c>
      <c r="AI368" s="18">
        <v>29</v>
      </c>
      <c r="AJ368" s="18">
        <v>30</v>
      </c>
      <c r="AK368" s="23">
        <v>4.3615952060379648</v>
      </c>
      <c r="AL368" s="23">
        <v>5.2800301716009805</v>
      </c>
      <c r="AM368" s="23">
        <v>2.6172137889777911</v>
      </c>
      <c r="AN368" s="23">
        <v>6.66407508191259</v>
      </c>
      <c r="AO368" s="23">
        <v>8.8142938465211085</v>
      </c>
      <c r="AP368" s="23">
        <v>11.797161421467203</v>
      </c>
      <c r="AQ368" s="23">
        <v>16.050505590926115</v>
      </c>
      <c r="AR368" s="23">
        <v>15.804168788522661</v>
      </c>
      <c r="AS368" s="23">
        <v>15.671821720111597</v>
      </c>
      <c r="AT368" s="23">
        <v>17.419540327081464</v>
      </c>
      <c r="AU368" s="23">
        <v>9.0838522139825262</v>
      </c>
      <c r="AV368" s="23">
        <v>12.158941685715675</v>
      </c>
      <c r="AW368" s="23">
        <v>7.4859836901121302</v>
      </c>
      <c r="AX368" s="23">
        <v>6.4165766780913032</v>
      </c>
      <c r="AY368" s="23">
        <v>4.4581091468101466</v>
      </c>
      <c r="AZ368" s="23">
        <v>4.5496595338115533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1</v>
      </c>
      <c r="BJ368" s="20">
        <v>4</v>
      </c>
      <c r="BK368" s="20">
        <v>4</v>
      </c>
      <c r="BL368" s="20">
        <v>7</v>
      </c>
      <c r="BM368" s="20">
        <v>3</v>
      </c>
      <c r="BN368" s="20">
        <v>1</v>
      </c>
      <c r="BO368" s="20">
        <v>0</v>
      </c>
      <c r="BP368" s="20">
        <v>0</v>
      </c>
      <c r="BQ368" s="20">
        <v>2</v>
      </c>
      <c r="BR368" s="20">
        <v>4</v>
      </c>
      <c r="BS368" s="20">
        <v>3</v>
      </c>
      <c r="BT368" s="20">
        <v>1</v>
      </c>
      <c r="BU368" s="20">
        <v>0</v>
      </c>
      <c r="BV368" s="20">
        <v>2655</v>
      </c>
      <c r="BW368" s="20">
        <v>4315</v>
      </c>
      <c r="BX368" s="20">
        <v>5833</v>
      </c>
      <c r="BY368" s="20">
        <v>7065</v>
      </c>
      <c r="BZ368" s="20">
        <v>5298</v>
      </c>
      <c r="CA368" s="20">
        <v>8670</v>
      </c>
      <c r="CB368" s="20">
        <v>2988</v>
      </c>
      <c r="CC368" s="20">
        <v>4061</v>
      </c>
      <c r="CD368" s="20">
        <v>5395</v>
      </c>
      <c r="CE368" s="20">
        <v>6775</v>
      </c>
      <c r="CF368" s="20">
        <v>5329</v>
      </c>
      <c r="CG368" s="20">
        <v>7555</v>
      </c>
      <c r="CH368" s="21">
        <v>1</v>
      </c>
      <c r="CI368" s="21">
        <v>6</v>
      </c>
      <c r="CJ368" s="21">
        <v>8</v>
      </c>
      <c r="CK368" s="21">
        <v>10</v>
      </c>
      <c r="CL368" s="21">
        <v>4</v>
      </c>
      <c r="CM368" s="21">
        <v>1</v>
      </c>
      <c r="CN368" s="21">
        <v>0</v>
      </c>
      <c r="CO368" s="21">
        <v>20</v>
      </c>
      <c r="CP368" s="21">
        <v>10</v>
      </c>
      <c r="CQ368" s="21">
        <v>0</v>
      </c>
      <c r="CR368" s="21">
        <v>5643</v>
      </c>
      <c r="CS368" s="21">
        <v>8376</v>
      </c>
      <c r="CT368" s="21">
        <v>11228</v>
      </c>
      <c r="CU368" s="21">
        <v>13840</v>
      </c>
      <c r="CV368" s="21">
        <v>10627</v>
      </c>
      <c r="CW368" s="21">
        <v>16225</v>
      </c>
      <c r="CX368" s="21">
        <v>33836</v>
      </c>
      <c r="CY368" s="21">
        <v>32103</v>
      </c>
      <c r="CZ368" s="19">
        <v>53</v>
      </c>
      <c r="DA368" t="s">
        <v>8041</v>
      </c>
      <c r="DB368" t="s">
        <v>8480</v>
      </c>
      <c r="DD368">
        <v>6.2299473569448338</v>
      </c>
      <c r="DE368">
        <v>2.955432084170706</v>
      </c>
      <c r="DF368">
        <v>-3.2745152727741278</v>
      </c>
    </row>
    <row r="369" spans="1:110" x14ac:dyDescent="0.25">
      <c r="A369" t="s">
        <v>495</v>
      </c>
      <c r="B369" t="s">
        <v>3331</v>
      </c>
      <c r="C369" t="s">
        <v>491</v>
      </c>
      <c r="D369" t="s">
        <v>491</v>
      </c>
      <c r="E369" s="17">
        <v>90306</v>
      </c>
      <c r="F369" s="17">
        <v>90414</v>
      </c>
      <c r="G369" s="17">
        <v>91467</v>
      </c>
      <c r="H369" s="17">
        <v>92228</v>
      </c>
      <c r="I369" s="17">
        <v>93485</v>
      </c>
      <c r="J369" s="17">
        <v>94527</v>
      </c>
      <c r="K369" s="17">
        <v>95475</v>
      </c>
      <c r="L369" s="17">
        <v>96651</v>
      </c>
      <c r="M369" s="17">
        <v>97658</v>
      </c>
      <c r="N369" s="17">
        <v>98421</v>
      </c>
      <c r="O369" s="17">
        <v>98824</v>
      </c>
      <c r="P369" s="17">
        <v>99443</v>
      </c>
      <c r="Q369" s="17">
        <v>99722</v>
      </c>
      <c r="R369" s="17">
        <v>100113</v>
      </c>
      <c r="S369" s="17">
        <v>100662</v>
      </c>
      <c r="T369" s="17">
        <v>100652</v>
      </c>
      <c r="U369" s="18">
        <v>40</v>
      </c>
      <c r="V369" s="18">
        <v>44</v>
      </c>
      <c r="W369" s="18">
        <v>46</v>
      </c>
      <c r="X369" s="18">
        <v>38</v>
      </c>
      <c r="Y369" s="18">
        <v>77</v>
      </c>
      <c r="Z369" s="18">
        <v>70</v>
      </c>
      <c r="AA369" s="18">
        <v>110</v>
      </c>
      <c r="AB369" s="18">
        <v>106</v>
      </c>
      <c r="AC369" s="18">
        <v>132</v>
      </c>
      <c r="AD369" s="18">
        <v>130</v>
      </c>
      <c r="AE369" s="18">
        <v>112</v>
      </c>
      <c r="AF369" s="18">
        <v>88</v>
      </c>
      <c r="AG369" s="18">
        <v>60</v>
      </c>
      <c r="AH369" s="18">
        <v>48</v>
      </c>
      <c r="AI369" s="18">
        <v>43</v>
      </c>
      <c r="AJ369" s="18">
        <v>44</v>
      </c>
      <c r="AK369" s="23">
        <v>4.4293845370185814</v>
      </c>
      <c r="AL369" s="23">
        <v>4.8665029752029554</v>
      </c>
      <c r="AM369" s="23">
        <v>5.0291361911946382</v>
      </c>
      <c r="AN369" s="23">
        <v>4.1202237932081367</v>
      </c>
      <c r="AO369" s="23">
        <v>8.2366154998128049</v>
      </c>
      <c r="AP369" s="23">
        <v>7.405291609804606</v>
      </c>
      <c r="AQ369" s="23">
        <v>11.521340665095574</v>
      </c>
      <c r="AR369" s="23">
        <v>10.96729469948578</v>
      </c>
      <c r="AS369" s="23">
        <v>13.516557783284522</v>
      </c>
      <c r="AT369" s="23">
        <v>13.20856321313541</v>
      </c>
      <c r="AU369" s="23">
        <v>11.333279365336356</v>
      </c>
      <c r="AV369" s="23">
        <v>8.8492905483543343</v>
      </c>
      <c r="AW369" s="23">
        <v>6.0167264996690806</v>
      </c>
      <c r="AX369" s="23">
        <v>4.7945821222019118</v>
      </c>
      <c r="AY369" s="23">
        <v>4.2717212056188032</v>
      </c>
      <c r="AZ369" s="23">
        <v>4.371497834121528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0</v>
      </c>
      <c r="BI369" s="20">
        <v>0</v>
      </c>
      <c r="BJ369" s="20">
        <v>4</v>
      </c>
      <c r="BK369" s="20">
        <v>13</v>
      </c>
      <c r="BL369" s="20">
        <v>7</v>
      </c>
      <c r="BM369" s="20">
        <v>4</v>
      </c>
      <c r="BN369" s="20">
        <v>1</v>
      </c>
      <c r="BO369" s="20">
        <v>0</v>
      </c>
      <c r="BP369" s="20">
        <v>0</v>
      </c>
      <c r="BQ369" s="20">
        <v>5</v>
      </c>
      <c r="BR369" s="20">
        <v>6</v>
      </c>
      <c r="BS369" s="20">
        <v>3</v>
      </c>
      <c r="BT369" s="20">
        <v>1</v>
      </c>
      <c r="BU369" s="20">
        <v>0</v>
      </c>
      <c r="BV369" s="20">
        <v>4583</v>
      </c>
      <c r="BW369" s="20">
        <v>6822</v>
      </c>
      <c r="BX369" s="20">
        <v>8226</v>
      </c>
      <c r="BY369" s="20">
        <v>9644</v>
      </c>
      <c r="BZ369" s="20">
        <v>8678</v>
      </c>
      <c r="CA369" s="20">
        <v>14443</v>
      </c>
      <c r="CB369" s="20">
        <v>4983</v>
      </c>
      <c r="CC369" s="20">
        <v>7218</v>
      </c>
      <c r="CD369" s="20">
        <v>7804</v>
      </c>
      <c r="CE369" s="20">
        <v>8814</v>
      </c>
      <c r="CF369" s="20">
        <v>7907</v>
      </c>
      <c r="CG369" s="20">
        <v>11530</v>
      </c>
      <c r="CH369" s="21">
        <v>0</v>
      </c>
      <c r="CI369" s="21">
        <v>9</v>
      </c>
      <c r="CJ369" s="21">
        <v>19</v>
      </c>
      <c r="CK369" s="21">
        <v>10</v>
      </c>
      <c r="CL369" s="21">
        <v>5</v>
      </c>
      <c r="CM369" s="21">
        <v>1</v>
      </c>
      <c r="CN369" s="21">
        <v>0</v>
      </c>
      <c r="CO369" s="21">
        <v>29</v>
      </c>
      <c r="CP369" s="21">
        <v>15</v>
      </c>
      <c r="CQ369" s="21">
        <v>0</v>
      </c>
      <c r="CR369" s="21">
        <v>9566</v>
      </c>
      <c r="CS369" s="21">
        <v>14040</v>
      </c>
      <c r="CT369" s="21">
        <v>16030</v>
      </c>
      <c r="CU369" s="21">
        <v>18458</v>
      </c>
      <c r="CV369" s="21">
        <v>16585</v>
      </c>
      <c r="CW369" s="21">
        <v>25973</v>
      </c>
      <c r="CX369" s="21">
        <v>52396</v>
      </c>
      <c r="CY369" s="21">
        <v>48256</v>
      </c>
      <c r="CZ369" s="19">
        <v>63</v>
      </c>
      <c r="DA369" t="s">
        <v>8051</v>
      </c>
      <c r="DB369" t="s">
        <v>8480</v>
      </c>
      <c r="DD369">
        <v>6.009615384615385</v>
      </c>
      <c r="DE369">
        <v>2.8628139552637606</v>
      </c>
      <c r="DF369">
        <v>-3.1468014293516244</v>
      </c>
    </row>
    <row r="370" spans="1:110" x14ac:dyDescent="0.25">
      <c r="A370" t="s">
        <v>1087</v>
      </c>
      <c r="B370" t="s">
        <v>3145</v>
      </c>
      <c r="C370" t="s">
        <v>1083</v>
      </c>
      <c r="D370" t="s">
        <v>278</v>
      </c>
      <c r="E370" s="17">
        <v>88220</v>
      </c>
      <c r="F370" s="17">
        <v>88946</v>
      </c>
      <c r="G370" s="17">
        <v>89066</v>
      </c>
      <c r="H370" s="17">
        <v>89658</v>
      </c>
      <c r="I370" s="17">
        <v>90097</v>
      </c>
      <c r="J370" s="17">
        <v>91032</v>
      </c>
      <c r="K370" s="17">
        <v>91982</v>
      </c>
      <c r="L370" s="17">
        <v>92841</v>
      </c>
      <c r="M370" s="17">
        <v>93324</v>
      </c>
      <c r="N370" s="17">
        <v>93939</v>
      </c>
      <c r="O370" s="17">
        <v>94580</v>
      </c>
      <c r="P370" s="17">
        <v>95541</v>
      </c>
      <c r="Q370" s="17">
        <v>96279</v>
      </c>
      <c r="R370" s="17">
        <v>96988</v>
      </c>
      <c r="S370" s="17">
        <v>98056</v>
      </c>
      <c r="T370" s="17">
        <v>99466</v>
      </c>
      <c r="U370" s="18">
        <v>23</v>
      </c>
      <c r="V370" s="18">
        <v>22</v>
      </c>
      <c r="W370" s="18">
        <v>32</v>
      </c>
      <c r="X370" s="18">
        <v>26</v>
      </c>
      <c r="Y370" s="18">
        <v>50</v>
      </c>
      <c r="Z370" s="18">
        <v>78</v>
      </c>
      <c r="AA370" s="18">
        <v>116</v>
      </c>
      <c r="AB370" s="18">
        <v>100</v>
      </c>
      <c r="AC370" s="18">
        <v>112</v>
      </c>
      <c r="AD370" s="18">
        <v>114</v>
      </c>
      <c r="AE370" s="18">
        <v>107</v>
      </c>
      <c r="AF370" s="18">
        <v>84</v>
      </c>
      <c r="AG370" s="18">
        <v>52</v>
      </c>
      <c r="AH370" s="18">
        <v>57</v>
      </c>
      <c r="AI370" s="18">
        <v>19</v>
      </c>
      <c r="AJ370" s="18">
        <v>23</v>
      </c>
      <c r="AK370" s="23">
        <v>2.6071185672183179</v>
      </c>
      <c r="AL370" s="23">
        <v>2.4734108335394511</v>
      </c>
      <c r="AM370" s="23">
        <v>3.5928412637819145</v>
      </c>
      <c r="AN370" s="23">
        <v>2.8999085413460035</v>
      </c>
      <c r="AO370" s="23">
        <v>5.5495743476475354</v>
      </c>
      <c r="AP370" s="23">
        <v>8.5684155022409705</v>
      </c>
      <c r="AQ370" s="23">
        <v>12.611163053640929</v>
      </c>
      <c r="AR370" s="23">
        <v>10.77110328410939</v>
      </c>
      <c r="AS370" s="23">
        <v>12.001200120012003</v>
      </c>
      <c r="AT370" s="23">
        <v>12.135534761919969</v>
      </c>
      <c r="AU370" s="23">
        <v>11.313174032565025</v>
      </c>
      <c r="AV370" s="23">
        <v>8.7920369265550917</v>
      </c>
      <c r="AW370" s="23">
        <v>5.4009700973213262</v>
      </c>
      <c r="AX370" s="23">
        <v>5.8770157132841181</v>
      </c>
      <c r="AY370" s="23">
        <v>1.9376682711919719</v>
      </c>
      <c r="AZ370" s="23">
        <v>2.3123479379888607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 s="20">
        <v>0</v>
      </c>
      <c r="BJ370" s="20">
        <v>2</v>
      </c>
      <c r="BK370" s="20">
        <v>3</v>
      </c>
      <c r="BL370" s="20">
        <v>6</v>
      </c>
      <c r="BM370" s="20">
        <v>3</v>
      </c>
      <c r="BN370" s="20">
        <v>1</v>
      </c>
      <c r="BO370" s="20">
        <v>0</v>
      </c>
      <c r="BP370" s="20">
        <v>0</v>
      </c>
      <c r="BQ370" s="20">
        <v>0</v>
      </c>
      <c r="BR370" s="20">
        <v>4</v>
      </c>
      <c r="BS370" s="20">
        <v>2</v>
      </c>
      <c r="BT370" s="20">
        <v>2</v>
      </c>
      <c r="BU370" s="20">
        <v>0</v>
      </c>
      <c r="BV370" s="20">
        <v>3967</v>
      </c>
      <c r="BW370" s="20">
        <v>7448</v>
      </c>
      <c r="BX370" s="20">
        <v>8393</v>
      </c>
      <c r="BY370" s="20">
        <v>9518</v>
      </c>
      <c r="BZ370" s="20">
        <v>7812</v>
      </c>
      <c r="CA370" s="20">
        <v>13440</v>
      </c>
      <c r="CB370" s="20">
        <v>4492</v>
      </c>
      <c r="CC370" s="20">
        <v>7597</v>
      </c>
      <c r="CD370" s="20">
        <v>8297</v>
      </c>
      <c r="CE370" s="20">
        <v>9358</v>
      </c>
      <c r="CF370" s="20">
        <v>7601</v>
      </c>
      <c r="CG370" s="20">
        <v>11543</v>
      </c>
      <c r="CH370" s="21">
        <v>0</v>
      </c>
      <c r="CI370" s="21">
        <v>2</v>
      </c>
      <c r="CJ370" s="21">
        <v>7</v>
      </c>
      <c r="CK370" s="21">
        <v>8</v>
      </c>
      <c r="CL370" s="21">
        <v>5</v>
      </c>
      <c r="CM370" s="21">
        <v>1</v>
      </c>
      <c r="CN370" s="21">
        <v>0</v>
      </c>
      <c r="CO370" s="21">
        <v>15</v>
      </c>
      <c r="CP370" s="21">
        <v>8</v>
      </c>
      <c r="CQ370" s="21">
        <v>0</v>
      </c>
      <c r="CR370" s="21">
        <v>8459</v>
      </c>
      <c r="CS370" s="21">
        <v>15045</v>
      </c>
      <c r="CT370" s="21">
        <v>16690</v>
      </c>
      <c r="CU370" s="21">
        <v>18876</v>
      </c>
      <c r="CV370" s="21">
        <v>15413</v>
      </c>
      <c r="CW370" s="21">
        <v>24983</v>
      </c>
      <c r="CX370" s="21">
        <v>50578</v>
      </c>
      <c r="CY370" s="21">
        <v>48888</v>
      </c>
      <c r="CZ370" s="19">
        <v>314</v>
      </c>
      <c r="DA370" t="s">
        <v>8292</v>
      </c>
      <c r="DB370" t="s">
        <v>8481</v>
      </c>
      <c r="DD370">
        <v>3.0682376043200787</v>
      </c>
      <c r="DE370">
        <v>1.5817153703191109</v>
      </c>
      <c r="DF370">
        <v>-1.4865222340009678</v>
      </c>
    </row>
    <row r="371" spans="1:110" x14ac:dyDescent="0.25">
      <c r="A371" t="s">
        <v>1559</v>
      </c>
      <c r="B371" t="s">
        <v>3241</v>
      </c>
      <c r="C371" t="s">
        <v>3367</v>
      </c>
      <c r="D371" t="s">
        <v>211</v>
      </c>
      <c r="E371" s="17">
        <v>241308</v>
      </c>
      <c r="F371" s="17">
        <v>242626</v>
      </c>
      <c r="G371" s="17">
        <v>244022</v>
      </c>
      <c r="H371" s="17">
        <v>245707</v>
      </c>
      <c r="I371" s="17">
        <v>247083</v>
      </c>
      <c r="J371" s="17">
        <v>248452</v>
      </c>
      <c r="K371" s="17">
        <v>250517</v>
      </c>
      <c r="L371" s="17">
        <v>252211</v>
      </c>
      <c r="M371" s="17">
        <v>254045</v>
      </c>
      <c r="N371" s="17">
        <v>255559</v>
      </c>
      <c r="O371" s="17">
        <v>256945</v>
      </c>
      <c r="P371" s="17">
        <v>258024</v>
      </c>
      <c r="Q371" s="17">
        <v>259246</v>
      </c>
      <c r="R371" s="17">
        <v>260843</v>
      </c>
      <c r="S371" s="17">
        <v>262243</v>
      </c>
      <c r="T371" s="17">
        <v>264112</v>
      </c>
      <c r="U371" s="18">
        <v>98</v>
      </c>
      <c r="V371" s="18">
        <v>143</v>
      </c>
      <c r="W371" s="18">
        <v>137</v>
      </c>
      <c r="X371" s="18">
        <v>183</v>
      </c>
      <c r="Y371" s="18">
        <v>167</v>
      </c>
      <c r="Z371" s="18">
        <v>220</v>
      </c>
      <c r="AA371" s="18">
        <v>310</v>
      </c>
      <c r="AB371" s="18">
        <v>343</v>
      </c>
      <c r="AC371" s="18">
        <v>470</v>
      </c>
      <c r="AD371" s="18">
        <v>455</v>
      </c>
      <c r="AE371" s="18">
        <v>411</v>
      </c>
      <c r="AF371" s="18">
        <v>280</v>
      </c>
      <c r="AG371" s="18">
        <v>216</v>
      </c>
      <c r="AH371" s="18">
        <v>165</v>
      </c>
      <c r="AI371" s="18">
        <v>131</v>
      </c>
      <c r="AJ371" s="18">
        <v>81</v>
      </c>
      <c r="AK371" s="23">
        <v>4.0611997944535609</v>
      </c>
      <c r="AL371" s="23">
        <v>5.8938448476255632</v>
      </c>
      <c r="AM371" s="23">
        <v>5.6142478956815376</v>
      </c>
      <c r="AN371" s="23">
        <v>7.4478952573593755</v>
      </c>
      <c r="AO371" s="23">
        <v>6.7588624065597385</v>
      </c>
      <c r="AP371" s="23">
        <v>8.8548291017983356</v>
      </c>
      <c r="AQ371" s="23">
        <v>12.374409720697598</v>
      </c>
      <c r="AR371" s="23">
        <v>13.599724040585066</v>
      </c>
      <c r="AS371" s="23">
        <v>18.500659332008109</v>
      </c>
      <c r="AT371" s="23">
        <v>17.804107857676701</v>
      </c>
      <c r="AU371" s="23">
        <v>15.99564109050575</v>
      </c>
      <c r="AV371" s="23">
        <v>10.851703717483645</v>
      </c>
      <c r="AW371" s="23">
        <v>8.3318546862825276</v>
      </c>
      <c r="AX371" s="23">
        <v>6.3256441614304393</v>
      </c>
      <c r="AY371" s="23">
        <v>4.9953668925386001</v>
      </c>
      <c r="AZ371" s="23">
        <v>3.0668807172714603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1</v>
      </c>
      <c r="BI371" s="20">
        <v>0</v>
      </c>
      <c r="BJ371" s="20">
        <v>14</v>
      </c>
      <c r="BK371" s="20">
        <v>11</v>
      </c>
      <c r="BL371" s="20">
        <v>14</v>
      </c>
      <c r="BM371" s="20">
        <v>6</v>
      </c>
      <c r="BN371" s="20">
        <v>3</v>
      </c>
      <c r="BO371" s="20">
        <v>1</v>
      </c>
      <c r="BP371" s="20">
        <v>0</v>
      </c>
      <c r="BQ371" s="20">
        <v>5</v>
      </c>
      <c r="BR371" s="20">
        <v>15</v>
      </c>
      <c r="BS371" s="20">
        <v>5</v>
      </c>
      <c r="BT371" s="20">
        <v>6</v>
      </c>
      <c r="BU371" s="20">
        <v>0</v>
      </c>
      <c r="BV371" s="20">
        <v>12808</v>
      </c>
      <c r="BW371" s="20">
        <v>22314</v>
      </c>
      <c r="BX371" s="20">
        <v>21036</v>
      </c>
      <c r="BY371" s="20">
        <v>25019</v>
      </c>
      <c r="BZ371" s="20">
        <v>20556</v>
      </c>
      <c r="CA371" s="20">
        <v>33901</v>
      </c>
      <c r="CB371" s="20">
        <v>13333</v>
      </c>
      <c r="CC371" s="20">
        <v>20877</v>
      </c>
      <c r="CD371" s="20">
        <v>20210</v>
      </c>
      <c r="CE371" s="20">
        <v>25307</v>
      </c>
      <c r="CF371" s="20">
        <v>20529</v>
      </c>
      <c r="CG371" s="20">
        <v>28222</v>
      </c>
      <c r="CH371" s="21">
        <v>0</v>
      </c>
      <c r="CI371" s="21">
        <v>19</v>
      </c>
      <c r="CJ371" s="21">
        <v>26</v>
      </c>
      <c r="CK371" s="21">
        <v>19</v>
      </c>
      <c r="CL371" s="21">
        <v>12</v>
      </c>
      <c r="CM371" s="21">
        <v>3</v>
      </c>
      <c r="CN371" s="21">
        <v>2</v>
      </c>
      <c r="CO371" s="21">
        <v>49</v>
      </c>
      <c r="CP371" s="21">
        <v>32</v>
      </c>
      <c r="CQ371" s="21">
        <v>0</v>
      </c>
      <c r="CR371" s="21">
        <v>26141</v>
      </c>
      <c r="CS371" s="21">
        <v>43191</v>
      </c>
      <c r="CT371" s="21">
        <v>41246</v>
      </c>
      <c r="CU371" s="21">
        <v>50326</v>
      </c>
      <c r="CV371" s="21">
        <v>41085</v>
      </c>
      <c r="CW371" s="21">
        <v>62123</v>
      </c>
      <c r="CX371" s="21">
        <v>135634</v>
      </c>
      <c r="CY371" s="21">
        <v>128478</v>
      </c>
      <c r="CZ371" s="19">
        <v>219</v>
      </c>
      <c r="DA371" t="s">
        <v>8197</v>
      </c>
      <c r="DB371" t="s">
        <v>9</v>
      </c>
      <c r="DD371">
        <v>3.8138825324180017</v>
      </c>
      <c r="DE371">
        <v>2.3592904433991477</v>
      </c>
      <c r="DF371">
        <v>-1.454592089018854</v>
      </c>
    </row>
    <row r="372" spans="1:110" x14ac:dyDescent="0.25">
      <c r="A372" t="s">
        <v>109</v>
      </c>
      <c r="B372" t="s">
        <v>3235</v>
      </c>
      <c r="C372" t="s">
        <v>3366</v>
      </c>
      <c r="D372" t="s">
        <v>70</v>
      </c>
      <c r="E372" s="17">
        <v>192579</v>
      </c>
      <c r="F372" s="17">
        <v>191507</v>
      </c>
      <c r="G372" s="17">
        <v>192353</v>
      </c>
      <c r="H372" s="17">
        <v>193504</v>
      </c>
      <c r="I372" s="17">
        <v>194656</v>
      </c>
      <c r="J372" s="17">
        <v>196189</v>
      </c>
      <c r="K372" s="17">
        <v>197433</v>
      </c>
      <c r="L372" s="17">
        <v>198741</v>
      </c>
      <c r="M372" s="17">
        <v>200524</v>
      </c>
      <c r="N372" s="17">
        <v>202122</v>
      </c>
      <c r="O372" s="17">
        <v>204004</v>
      </c>
      <c r="P372" s="17">
        <v>206203</v>
      </c>
      <c r="Q372" s="17">
        <v>207444</v>
      </c>
      <c r="R372" s="17">
        <v>208276</v>
      </c>
      <c r="S372" s="17">
        <v>209594</v>
      </c>
      <c r="T372" s="17">
        <v>210992</v>
      </c>
      <c r="U372" s="18">
        <v>78</v>
      </c>
      <c r="V372" s="18">
        <v>96</v>
      </c>
      <c r="W372" s="18">
        <v>105</v>
      </c>
      <c r="X372" s="18">
        <v>110</v>
      </c>
      <c r="Y372" s="18">
        <v>146</v>
      </c>
      <c r="Z372" s="18">
        <v>210</v>
      </c>
      <c r="AA372" s="18">
        <v>277</v>
      </c>
      <c r="AB372" s="18">
        <v>360</v>
      </c>
      <c r="AC372" s="18">
        <v>307</v>
      </c>
      <c r="AD372" s="18">
        <v>483</v>
      </c>
      <c r="AE372" s="18">
        <v>313</v>
      </c>
      <c r="AF372" s="18">
        <v>224</v>
      </c>
      <c r="AG372" s="18">
        <v>177</v>
      </c>
      <c r="AH372" s="18">
        <v>140</v>
      </c>
      <c r="AI372" s="18">
        <v>90</v>
      </c>
      <c r="AJ372" s="18">
        <v>74</v>
      </c>
      <c r="AK372" s="23">
        <v>4.0502858567133488</v>
      </c>
      <c r="AL372" s="23">
        <v>5.0128715921611215</v>
      </c>
      <c r="AM372" s="23">
        <v>5.4587139269987999</v>
      </c>
      <c r="AN372" s="23">
        <v>5.6846370100876467</v>
      </c>
      <c r="AO372" s="23">
        <v>7.5004109814236397</v>
      </c>
      <c r="AP372" s="23">
        <v>10.703964034680844</v>
      </c>
      <c r="AQ372" s="23">
        <v>14.030076025791029</v>
      </c>
      <c r="AR372" s="23">
        <v>18.114027805032681</v>
      </c>
      <c r="AS372" s="23">
        <v>15.309888093195827</v>
      </c>
      <c r="AT372" s="23">
        <v>23.896458574524296</v>
      </c>
      <c r="AU372" s="23">
        <v>15.342836414972256</v>
      </c>
      <c r="AV372" s="23">
        <v>10.863081526456938</v>
      </c>
      <c r="AW372" s="23">
        <v>8.5324232081911262</v>
      </c>
      <c r="AX372" s="23">
        <v>6.7218498530795676</v>
      </c>
      <c r="AY372" s="23">
        <v>4.2940160500777695</v>
      </c>
      <c r="AZ372" s="23">
        <v>3.5072419807386059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0</v>
      </c>
      <c r="BJ372" s="20">
        <v>12</v>
      </c>
      <c r="BK372" s="20">
        <v>11</v>
      </c>
      <c r="BL372" s="20">
        <v>12</v>
      </c>
      <c r="BM372" s="20">
        <v>6</v>
      </c>
      <c r="BN372" s="20">
        <v>2</v>
      </c>
      <c r="BO372" s="20">
        <v>1</v>
      </c>
      <c r="BP372" s="20">
        <v>0</v>
      </c>
      <c r="BQ372" s="20">
        <v>4</v>
      </c>
      <c r="BR372" s="20">
        <v>13</v>
      </c>
      <c r="BS372" s="20">
        <v>8</v>
      </c>
      <c r="BT372" s="20">
        <v>4</v>
      </c>
      <c r="BU372" s="20">
        <v>1</v>
      </c>
      <c r="BV372" s="20">
        <v>11910</v>
      </c>
      <c r="BW372" s="20">
        <v>18801</v>
      </c>
      <c r="BX372" s="20">
        <v>16731</v>
      </c>
      <c r="BY372" s="20">
        <v>19057</v>
      </c>
      <c r="BZ372" s="20">
        <v>14903</v>
      </c>
      <c r="CA372" s="20">
        <v>27209</v>
      </c>
      <c r="CB372" s="20">
        <v>11914</v>
      </c>
      <c r="CC372" s="20">
        <v>17871</v>
      </c>
      <c r="CD372" s="20">
        <v>17017</v>
      </c>
      <c r="CE372" s="20">
        <v>18918</v>
      </c>
      <c r="CF372" s="20">
        <v>14716</v>
      </c>
      <c r="CG372" s="20">
        <v>21945</v>
      </c>
      <c r="CH372" s="21">
        <v>0</v>
      </c>
      <c r="CI372" s="21">
        <v>16</v>
      </c>
      <c r="CJ372" s="21">
        <v>24</v>
      </c>
      <c r="CK372" s="21">
        <v>20</v>
      </c>
      <c r="CL372" s="21">
        <v>10</v>
      </c>
      <c r="CM372" s="21">
        <v>3</v>
      </c>
      <c r="CN372" s="21">
        <v>1</v>
      </c>
      <c r="CO372" s="21">
        <v>43</v>
      </c>
      <c r="CP372" s="21">
        <v>31</v>
      </c>
      <c r="CQ372" s="21">
        <v>0</v>
      </c>
      <c r="CR372" s="21">
        <v>23824</v>
      </c>
      <c r="CS372" s="21">
        <v>36672</v>
      </c>
      <c r="CT372" s="21">
        <v>33748</v>
      </c>
      <c r="CU372" s="21">
        <v>37975</v>
      </c>
      <c r="CV372" s="21">
        <v>29619</v>
      </c>
      <c r="CW372" s="21">
        <v>49154</v>
      </c>
      <c r="CX372" s="21">
        <v>108611</v>
      </c>
      <c r="CY372" s="21">
        <v>102381</v>
      </c>
      <c r="CZ372" s="19">
        <v>155</v>
      </c>
      <c r="DA372" t="s">
        <v>8133</v>
      </c>
      <c r="DB372" t="s">
        <v>9</v>
      </c>
      <c r="DD372">
        <v>4.1999980465125368</v>
      </c>
      <c r="DE372">
        <v>2.854222868770198</v>
      </c>
      <c r="DF372">
        <v>-1.3457751777423388</v>
      </c>
    </row>
    <row r="373" spans="1:110" x14ac:dyDescent="0.25">
      <c r="A373" t="s">
        <v>913</v>
      </c>
      <c r="B373" t="s">
        <v>3273</v>
      </c>
      <c r="C373" t="s">
        <v>3369</v>
      </c>
      <c r="D373" t="s">
        <v>355</v>
      </c>
      <c r="E373" s="17">
        <v>168095</v>
      </c>
      <c r="F373" s="17">
        <v>169784</v>
      </c>
      <c r="G373" s="17">
        <v>171154</v>
      </c>
      <c r="H373" s="17">
        <v>171219</v>
      </c>
      <c r="I373" s="17">
        <v>171407</v>
      </c>
      <c r="J373" s="17">
        <v>172505</v>
      </c>
      <c r="K373" s="17">
        <v>175347</v>
      </c>
      <c r="L373" s="17">
        <v>178896</v>
      </c>
      <c r="M373" s="17">
        <v>184113</v>
      </c>
      <c r="N373" s="17">
        <v>188884</v>
      </c>
      <c r="O373" s="17">
        <v>193359</v>
      </c>
      <c r="P373" s="17">
        <v>198122</v>
      </c>
      <c r="Q373" s="17">
        <v>199733</v>
      </c>
      <c r="R373" s="17">
        <v>202000</v>
      </c>
      <c r="S373" s="17">
        <v>203724</v>
      </c>
      <c r="T373" s="17">
        <v>206048</v>
      </c>
      <c r="U373" s="18">
        <v>45</v>
      </c>
      <c r="V373" s="18">
        <v>48</v>
      </c>
      <c r="W373" s="18">
        <v>32</v>
      </c>
      <c r="X373" s="18">
        <v>55</v>
      </c>
      <c r="Y373" s="18">
        <v>96</v>
      </c>
      <c r="Z373" s="18">
        <v>136</v>
      </c>
      <c r="AA373" s="18">
        <v>216</v>
      </c>
      <c r="AB373" s="18">
        <v>210</v>
      </c>
      <c r="AC373" s="18">
        <v>221</v>
      </c>
      <c r="AD373" s="18">
        <v>217</v>
      </c>
      <c r="AE373" s="18">
        <v>213</v>
      </c>
      <c r="AF373" s="18">
        <v>144</v>
      </c>
      <c r="AG373" s="18">
        <v>96</v>
      </c>
      <c r="AH373" s="18">
        <v>98</v>
      </c>
      <c r="AI373" s="18">
        <v>74</v>
      </c>
      <c r="AJ373" s="18">
        <v>73</v>
      </c>
      <c r="AK373" s="23">
        <v>2.6770576162289186</v>
      </c>
      <c r="AL373" s="23">
        <v>2.8271215191066292</v>
      </c>
      <c r="AM373" s="23">
        <v>1.8696612407539408</v>
      </c>
      <c r="AN373" s="23">
        <v>3.2122603215764602</v>
      </c>
      <c r="AO373" s="23">
        <v>5.6007047553483815</v>
      </c>
      <c r="AP373" s="23">
        <v>7.8838294542187191</v>
      </c>
      <c r="AQ373" s="23">
        <v>12.318431453061644</v>
      </c>
      <c r="AR373" s="23">
        <v>11.738663804668635</v>
      </c>
      <c r="AS373" s="23">
        <v>12.003497851862715</v>
      </c>
      <c r="AT373" s="23">
        <v>11.488532644374326</v>
      </c>
      <c r="AU373" s="23">
        <v>11.01577893969249</v>
      </c>
      <c r="AV373" s="23">
        <v>7.2682488567650232</v>
      </c>
      <c r="AW373" s="23">
        <v>4.8064165661157645</v>
      </c>
      <c r="AX373" s="23">
        <v>4.8514851485148514</v>
      </c>
      <c r="AY373" s="23">
        <v>3.6323653570516976</v>
      </c>
      <c r="AZ373" s="23">
        <v>3.5428637987265099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1</v>
      </c>
      <c r="BI373" s="20">
        <v>0</v>
      </c>
      <c r="BJ373" s="20">
        <v>5</v>
      </c>
      <c r="BK373" s="20">
        <v>15</v>
      </c>
      <c r="BL373" s="20">
        <v>21</v>
      </c>
      <c r="BM373" s="20">
        <v>13</v>
      </c>
      <c r="BN373" s="20">
        <v>2</v>
      </c>
      <c r="BO373" s="20">
        <v>1</v>
      </c>
      <c r="BP373" s="20">
        <v>1</v>
      </c>
      <c r="BQ373" s="20">
        <v>0</v>
      </c>
      <c r="BR373" s="20">
        <v>6</v>
      </c>
      <c r="BS373" s="20">
        <v>5</v>
      </c>
      <c r="BT373" s="20">
        <v>3</v>
      </c>
      <c r="BU373" s="20">
        <v>0</v>
      </c>
      <c r="BV373" s="20">
        <v>11145</v>
      </c>
      <c r="BW373" s="20">
        <v>25518</v>
      </c>
      <c r="BX373" s="20">
        <v>21469</v>
      </c>
      <c r="BY373" s="20">
        <v>17943</v>
      </c>
      <c r="BZ373" s="20">
        <v>12347</v>
      </c>
      <c r="CA373" s="20">
        <v>15426</v>
      </c>
      <c r="CB373" s="20">
        <v>11649</v>
      </c>
      <c r="CC373" s="20">
        <v>26932</v>
      </c>
      <c r="CD373" s="20">
        <v>22275</v>
      </c>
      <c r="CE373" s="20">
        <v>17604</v>
      </c>
      <c r="CF373" s="20">
        <v>11285</v>
      </c>
      <c r="CG373" s="20">
        <v>12455</v>
      </c>
      <c r="CH373" s="21">
        <v>1</v>
      </c>
      <c r="CI373" s="21">
        <v>5</v>
      </c>
      <c r="CJ373" s="21">
        <v>21</v>
      </c>
      <c r="CK373" s="21">
        <v>26</v>
      </c>
      <c r="CL373" s="21">
        <v>16</v>
      </c>
      <c r="CM373" s="21">
        <v>2</v>
      </c>
      <c r="CN373" s="21">
        <v>2</v>
      </c>
      <c r="CO373" s="21">
        <v>57</v>
      </c>
      <c r="CP373" s="21">
        <v>16</v>
      </c>
      <c r="CQ373" s="21">
        <v>0</v>
      </c>
      <c r="CR373" s="21">
        <v>22794</v>
      </c>
      <c r="CS373" s="21">
        <v>52450</v>
      </c>
      <c r="CT373" s="21">
        <v>43744</v>
      </c>
      <c r="CU373" s="21">
        <v>35547</v>
      </c>
      <c r="CV373" s="21">
        <v>23632</v>
      </c>
      <c r="CW373" s="21">
        <v>27881</v>
      </c>
      <c r="CX373" s="21">
        <v>103848</v>
      </c>
      <c r="CY373" s="21">
        <v>102200</v>
      </c>
      <c r="CZ373" s="19">
        <v>152</v>
      </c>
      <c r="DA373" t="s">
        <v>8130</v>
      </c>
      <c r="DB373" t="s">
        <v>9</v>
      </c>
      <c r="DD373">
        <v>5.5772994129158509</v>
      </c>
      <c r="DE373">
        <v>1.5407133502811801</v>
      </c>
      <c r="DF373">
        <v>-4.0365860626346706</v>
      </c>
    </row>
    <row r="374" spans="1:110" x14ac:dyDescent="0.25">
      <c r="A374" t="s">
        <v>2482</v>
      </c>
      <c r="B374" t="s">
        <v>3274</v>
      </c>
      <c r="C374" t="s">
        <v>3368</v>
      </c>
      <c r="D374" t="s">
        <v>355</v>
      </c>
      <c r="E374" s="17">
        <v>222058</v>
      </c>
      <c r="F374" s="17">
        <v>226130</v>
      </c>
      <c r="G374" s="17">
        <v>228429</v>
      </c>
      <c r="H374" s="17">
        <v>229323</v>
      </c>
      <c r="I374" s="17">
        <v>230278</v>
      </c>
      <c r="J374" s="17">
        <v>234183</v>
      </c>
      <c r="K374" s="17">
        <v>237905</v>
      </c>
      <c r="L374" s="17">
        <v>240639</v>
      </c>
      <c r="M374" s="17">
        <v>242347</v>
      </c>
      <c r="N374" s="17">
        <v>245639</v>
      </c>
      <c r="O374" s="17">
        <v>247871</v>
      </c>
      <c r="P374" s="17">
        <v>251877</v>
      </c>
      <c r="Q374" s="17">
        <v>251353</v>
      </c>
      <c r="R374" s="17">
        <v>252281</v>
      </c>
      <c r="S374" s="17">
        <v>252442</v>
      </c>
      <c r="T374" s="17">
        <v>253600</v>
      </c>
      <c r="U374" s="18">
        <v>50</v>
      </c>
      <c r="V374" s="18">
        <v>57</v>
      </c>
      <c r="W374" s="18">
        <v>51</v>
      </c>
      <c r="X374" s="18">
        <v>86</v>
      </c>
      <c r="Y374" s="18">
        <v>93</v>
      </c>
      <c r="Z374" s="18">
        <v>140</v>
      </c>
      <c r="AA374" s="18">
        <v>164</v>
      </c>
      <c r="AB374" s="18">
        <v>171</v>
      </c>
      <c r="AC374" s="18">
        <v>184</v>
      </c>
      <c r="AD374" s="18">
        <v>193</v>
      </c>
      <c r="AE374" s="18">
        <v>135</v>
      </c>
      <c r="AF374" s="18">
        <v>112</v>
      </c>
      <c r="AG374" s="18">
        <v>72</v>
      </c>
      <c r="AH374" s="18">
        <v>61</v>
      </c>
      <c r="AI374" s="18">
        <v>59</v>
      </c>
      <c r="AJ374" s="18">
        <v>45</v>
      </c>
      <c r="AK374" s="23">
        <v>2.2516639796809841</v>
      </c>
      <c r="AL374" s="23">
        <v>2.5206739486136294</v>
      </c>
      <c r="AM374" s="23">
        <v>2.2326412145568209</v>
      </c>
      <c r="AN374" s="23">
        <v>3.7501689756369836</v>
      </c>
      <c r="AO374" s="23">
        <v>4.0385968264445582</v>
      </c>
      <c r="AP374" s="23">
        <v>5.9782306999227099</v>
      </c>
      <c r="AQ374" s="23">
        <v>6.8935079128223453</v>
      </c>
      <c r="AR374" s="23">
        <v>7.1060800618353639</v>
      </c>
      <c r="AS374" s="23">
        <v>7.5924191345467458</v>
      </c>
      <c r="AT374" s="23">
        <v>7.8570585289795183</v>
      </c>
      <c r="AU374" s="23">
        <v>5.4463813838649937</v>
      </c>
      <c r="AV374" s="23">
        <v>4.4466148159617589</v>
      </c>
      <c r="AW374" s="23">
        <v>2.8644973403937892</v>
      </c>
      <c r="AX374" s="23">
        <v>2.4179387270543562</v>
      </c>
      <c r="AY374" s="23">
        <v>2.3371705183764981</v>
      </c>
      <c r="AZ374" s="23">
        <v>1.774447949526814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0</v>
      </c>
      <c r="BI374" s="20">
        <v>0</v>
      </c>
      <c r="BJ374" s="20">
        <v>3</v>
      </c>
      <c r="BK374" s="20">
        <v>7</v>
      </c>
      <c r="BL374" s="20">
        <v>11</v>
      </c>
      <c r="BM374" s="20">
        <v>7</v>
      </c>
      <c r="BN374" s="20">
        <v>2</v>
      </c>
      <c r="BO374" s="20">
        <v>0</v>
      </c>
      <c r="BP374" s="20">
        <v>0</v>
      </c>
      <c r="BQ374" s="20">
        <v>2</v>
      </c>
      <c r="BR374" s="20">
        <v>4</v>
      </c>
      <c r="BS374" s="20">
        <v>4</v>
      </c>
      <c r="BT374" s="20">
        <v>3</v>
      </c>
      <c r="BU374" s="20">
        <v>2</v>
      </c>
      <c r="BV374" s="20">
        <v>13664</v>
      </c>
      <c r="BW374" s="20">
        <v>46035</v>
      </c>
      <c r="BX374" s="20">
        <v>27084</v>
      </c>
      <c r="BY374" s="20">
        <v>18214</v>
      </c>
      <c r="BZ374" s="20">
        <v>11911</v>
      </c>
      <c r="CA374" s="20">
        <v>16462</v>
      </c>
      <c r="CB374" s="20">
        <v>10175</v>
      </c>
      <c r="CC374" s="20">
        <v>40939</v>
      </c>
      <c r="CD374" s="20">
        <v>27829</v>
      </c>
      <c r="CE374" s="20">
        <v>17532</v>
      </c>
      <c r="CF374" s="20">
        <v>10908</v>
      </c>
      <c r="CG374" s="20">
        <v>12847</v>
      </c>
      <c r="CH374" s="21">
        <v>0</v>
      </c>
      <c r="CI374" s="21">
        <v>5</v>
      </c>
      <c r="CJ374" s="21">
        <v>11</v>
      </c>
      <c r="CK374" s="21">
        <v>15</v>
      </c>
      <c r="CL374" s="21">
        <v>10</v>
      </c>
      <c r="CM374" s="21">
        <v>4</v>
      </c>
      <c r="CN374" s="21">
        <v>0</v>
      </c>
      <c r="CO374" s="21">
        <v>30</v>
      </c>
      <c r="CP374" s="21">
        <v>15</v>
      </c>
      <c r="CQ374" s="21">
        <v>0</v>
      </c>
      <c r="CR374" s="21">
        <v>23839</v>
      </c>
      <c r="CS374" s="21">
        <v>86974</v>
      </c>
      <c r="CT374" s="21">
        <v>54913</v>
      </c>
      <c r="CU374" s="21">
        <v>35746</v>
      </c>
      <c r="CV374" s="21">
        <v>22819</v>
      </c>
      <c r="CW374" s="21">
        <v>29309</v>
      </c>
      <c r="CX374" s="21">
        <v>133370</v>
      </c>
      <c r="CY374" s="21">
        <v>120230</v>
      </c>
      <c r="CZ374" s="19">
        <v>343</v>
      </c>
      <c r="DA374" t="s">
        <v>8321</v>
      </c>
      <c r="DB374" t="s">
        <v>8481</v>
      </c>
      <c r="DD374">
        <v>2.4952174997920653</v>
      </c>
      <c r="DE374">
        <v>1.124690710054735</v>
      </c>
      <c r="DF374">
        <v>-1.3705267897373303</v>
      </c>
    </row>
    <row r="375" spans="1:110" x14ac:dyDescent="0.25">
      <c r="A375" t="s">
        <v>2754</v>
      </c>
      <c r="B375" t="s">
        <v>2929</v>
      </c>
      <c r="C375" t="s">
        <v>58</v>
      </c>
      <c r="D375" t="s">
        <v>199</v>
      </c>
      <c r="E375" s="17">
        <v>145770</v>
      </c>
      <c r="F375" s="17">
        <v>146516</v>
      </c>
      <c r="G375" s="17">
        <v>146968</v>
      </c>
      <c r="H375" s="17">
        <v>147570</v>
      </c>
      <c r="I375" s="17">
        <v>147495</v>
      </c>
      <c r="J375" s="17">
        <v>148792</v>
      </c>
      <c r="K375" s="17">
        <v>150618</v>
      </c>
      <c r="L375" s="17">
        <v>152496</v>
      </c>
      <c r="M375" s="17">
        <v>154182</v>
      </c>
      <c r="N375" s="17">
        <v>156145</v>
      </c>
      <c r="O375" s="17">
        <v>157409</v>
      </c>
      <c r="P375" s="17">
        <v>158719</v>
      </c>
      <c r="Q375" s="17">
        <v>159549</v>
      </c>
      <c r="R375" s="17">
        <v>160810</v>
      </c>
      <c r="S375" s="17">
        <v>161981</v>
      </c>
      <c r="T375" s="17">
        <v>163186</v>
      </c>
      <c r="U375" s="18">
        <v>63</v>
      </c>
      <c r="V375" s="18">
        <v>82</v>
      </c>
      <c r="W375" s="18">
        <v>82</v>
      </c>
      <c r="X375" s="18">
        <v>90</v>
      </c>
      <c r="Y375" s="18">
        <v>110</v>
      </c>
      <c r="Z375" s="18">
        <v>133</v>
      </c>
      <c r="AA375" s="18">
        <v>234</v>
      </c>
      <c r="AB375" s="18">
        <v>299</v>
      </c>
      <c r="AC375" s="18">
        <v>227</v>
      </c>
      <c r="AD375" s="18">
        <v>331</v>
      </c>
      <c r="AE375" s="18">
        <v>285</v>
      </c>
      <c r="AF375" s="18">
        <v>207</v>
      </c>
      <c r="AG375" s="18">
        <v>111</v>
      </c>
      <c r="AH375" s="18">
        <v>129</v>
      </c>
      <c r="AI375" s="18">
        <v>109</v>
      </c>
      <c r="AJ375" s="18">
        <v>68</v>
      </c>
      <c r="AK375" s="23">
        <v>4.3218769294093438</v>
      </c>
      <c r="AL375" s="23">
        <v>5.596658385432308</v>
      </c>
      <c r="AM375" s="23">
        <v>5.5794458657666972</v>
      </c>
      <c r="AN375" s="23">
        <v>6.0988005692213871</v>
      </c>
      <c r="AO375" s="23">
        <v>7.4578799281331571</v>
      </c>
      <c r="AP375" s="23">
        <v>8.9386526157320283</v>
      </c>
      <c r="AQ375" s="23">
        <v>15.535991714137753</v>
      </c>
      <c r="AR375" s="23">
        <v>19.607071660896025</v>
      </c>
      <c r="AS375" s="23">
        <v>14.722859996627363</v>
      </c>
      <c r="AT375" s="23">
        <v>21.198245220788369</v>
      </c>
      <c r="AU375" s="23">
        <v>18.105699165867264</v>
      </c>
      <c r="AV375" s="23">
        <v>13.041916846754328</v>
      </c>
      <c r="AW375" s="23">
        <v>6.9571103548126283</v>
      </c>
      <c r="AX375" s="23">
        <v>8.0218891859958958</v>
      </c>
      <c r="AY375" s="23">
        <v>6.729184287046011</v>
      </c>
      <c r="AZ375" s="23">
        <v>4.1670241319721049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1</v>
      </c>
      <c r="BI375" s="20">
        <v>0</v>
      </c>
      <c r="BJ375" s="20">
        <v>10</v>
      </c>
      <c r="BK375" s="20">
        <v>13</v>
      </c>
      <c r="BL375" s="20">
        <v>8</v>
      </c>
      <c r="BM375" s="20">
        <v>3</v>
      </c>
      <c r="BN375" s="20">
        <v>3</v>
      </c>
      <c r="BO375" s="20">
        <v>1</v>
      </c>
      <c r="BP375" s="20">
        <v>0</v>
      </c>
      <c r="BQ375" s="20">
        <v>5</v>
      </c>
      <c r="BR375" s="20">
        <v>9</v>
      </c>
      <c r="BS375" s="20">
        <v>9</v>
      </c>
      <c r="BT375" s="20">
        <v>5</v>
      </c>
      <c r="BU375" s="20">
        <v>1</v>
      </c>
      <c r="BV375" s="20">
        <v>7617</v>
      </c>
      <c r="BW375" s="20">
        <v>13141</v>
      </c>
      <c r="BX375" s="20">
        <v>13815</v>
      </c>
      <c r="BY375" s="20">
        <v>16200</v>
      </c>
      <c r="BZ375" s="20">
        <v>12053</v>
      </c>
      <c r="CA375" s="20">
        <v>20139</v>
      </c>
      <c r="CB375" s="20">
        <v>8381</v>
      </c>
      <c r="CC375" s="20">
        <v>13200</v>
      </c>
      <c r="CD375" s="20">
        <v>13766</v>
      </c>
      <c r="CE375" s="20">
        <v>16091</v>
      </c>
      <c r="CF375" s="20">
        <v>12046</v>
      </c>
      <c r="CG375" s="20">
        <v>16737</v>
      </c>
      <c r="CH375" s="21">
        <v>0</v>
      </c>
      <c r="CI375" s="21">
        <v>15</v>
      </c>
      <c r="CJ375" s="21">
        <v>22</v>
      </c>
      <c r="CK375" s="21">
        <v>17</v>
      </c>
      <c r="CL375" s="21">
        <v>8</v>
      </c>
      <c r="CM375" s="21">
        <v>4</v>
      </c>
      <c r="CN375" s="21">
        <v>2</v>
      </c>
      <c r="CO375" s="21">
        <v>38</v>
      </c>
      <c r="CP375" s="21">
        <v>30</v>
      </c>
      <c r="CQ375" s="21">
        <v>0</v>
      </c>
      <c r="CR375" s="21">
        <v>15998</v>
      </c>
      <c r="CS375" s="21">
        <v>26341</v>
      </c>
      <c r="CT375" s="21">
        <v>27581</v>
      </c>
      <c r="CU375" s="21">
        <v>32291</v>
      </c>
      <c r="CV375" s="21">
        <v>24099</v>
      </c>
      <c r="CW375" s="21">
        <v>36876</v>
      </c>
      <c r="CX375" s="21">
        <v>82965</v>
      </c>
      <c r="CY375" s="21">
        <v>80221</v>
      </c>
      <c r="CZ375" s="19">
        <v>87</v>
      </c>
      <c r="DA375" t="s">
        <v>8065</v>
      </c>
      <c r="DB375" t="s">
        <v>8480</v>
      </c>
      <c r="DD375">
        <v>4.7369142743171988</v>
      </c>
      <c r="DE375">
        <v>3.6159826432833122</v>
      </c>
      <c r="DF375">
        <v>-1.1209316310338866</v>
      </c>
    </row>
    <row r="376" spans="1:110" x14ac:dyDescent="0.25">
      <c r="A376" t="s">
        <v>159</v>
      </c>
      <c r="B376" t="s">
        <v>3187</v>
      </c>
      <c r="C376" t="s">
        <v>113</v>
      </c>
      <c r="D376" t="s">
        <v>70</v>
      </c>
      <c r="E376" s="17">
        <v>98231</v>
      </c>
      <c r="F376" s="17">
        <v>100272</v>
      </c>
      <c r="G376" s="17">
        <v>102251</v>
      </c>
      <c r="H376" s="17">
        <v>104236</v>
      </c>
      <c r="I376" s="17">
        <v>105893</v>
      </c>
      <c r="J376" s="17">
        <v>107468</v>
      </c>
      <c r="K376" s="17">
        <v>108323</v>
      </c>
      <c r="L376" s="17">
        <v>109151</v>
      </c>
      <c r="M376" s="17">
        <v>110057</v>
      </c>
      <c r="N376" s="17">
        <v>111469</v>
      </c>
      <c r="O376" s="17">
        <v>111687</v>
      </c>
      <c r="P376" s="17">
        <v>111179</v>
      </c>
      <c r="Q376" s="17">
        <v>111948</v>
      </c>
      <c r="R376" s="17">
        <v>111687</v>
      </c>
      <c r="S376" s="17">
        <v>112438</v>
      </c>
      <c r="T376" s="17">
        <v>112807</v>
      </c>
      <c r="U376" s="18">
        <v>33</v>
      </c>
      <c r="V376" s="18">
        <v>49</v>
      </c>
      <c r="W376" s="18">
        <v>48</v>
      </c>
      <c r="X376" s="18">
        <v>58</v>
      </c>
      <c r="Y376" s="18">
        <v>60</v>
      </c>
      <c r="Z376" s="18">
        <v>78</v>
      </c>
      <c r="AA376" s="18">
        <v>110</v>
      </c>
      <c r="AB376" s="18">
        <v>114</v>
      </c>
      <c r="AC376" s="18">
        <v>104</v>
      </c>
      <c r="AD376" s="18">
        <v>136</v>
      </c>
      <c r="AE376" s="18">
        <v>95</v>
      </c>
      <c r="AF376" s="18">
        <v>72</v>
      </c>
      <c r="AG376" s="18">
        <v>40</v>
      </c>
      <c r="AH376" s="18">
        <v>50</v>
      </c>
      <c r="AI376" s="18">
        <v>39</v>
      </c>
      <c r="AJ376" s="18">
        <v>26</v>
      </c>
      <c r="AK376" s="23">
        <v>3.3594282863861715</v>
      </c>
      <c r="AL376" s="23">
        <v>4.8867081538216048</v>
      </c>
      <c r="AM376" s="23">
        <v>4.6943306177934687</v>
      </c>
      <c r="AN376" s="23">
        <v>5.5642964043132892</v>
      </c>
      <c r="AO376" s="23">
        <v>5.6660969091441364</v>
      </c>
      <c r="AP376" s="23">
        <v>7.2579744668180286</v>
      </c>
      <c r="AQ376" s="23">
        <v>10.154814766947002</v>
      </c>
      <c r="AR376" s="23">
        <v>10.444246960632519</v>
      </c>
      <c r="AS376" s="23">
        <v>9.4496488183395879</v>
      </c>
      <c r="AT376" s="23">
        <v>12.200701540338571</v>
      </c>
      <c r="AU376" s="23">
        <v>8.5059138485231038</v>
      </c>
      <c r="AV376" s="23">
        <v>6.4760431376429004</v>
      </c>
      <c r="AW376" s="23">
        <v>3.5730875049129951</v>
      </c>
      <c r="AX376" s="23">
        <v>4.4767967623805811</v>
      </c>
      <c r="AY376" s="23">
        <v>3.468578238673758</v>
      </c>
      <c r="AZ376" s="23">
        <v>2.3048215093035007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 s="20">
        <v>1</v>
      </c>
      <c r="BJ376" s="20">
        <v>3</v>
      </c>
      <c r="BK376" s="20">
        <v>2</v>
      </c>
      <c r="BL376" s="20">
        <v>6</v>
      </c>
      <c r="BM376" s="20">
        <v>1</v>
      </c>
      <c r="BN376" s="20">
        <v>2</v>
      </c>
      <c r="BO376" s="20">
        <v>0</v>
      </c>
      <c r="BP376" s="20">
        <v>0</v>
      </c>
      <c r="BQ376" s="20">
        <v>2</v>
      </c>
      <c r="BR376" s="20">
        <v>7</v>
      </c>
      <c r="BS376" s="20">
        <v>2</v>
      </c>
      <c r="BT376" s="20">
        <v>0</v>
      </c>
      <c r="BU376" s="20">
        <v>0</v>
      </c>
      <c r="BV376" s="20">
        <v>7438</v>
      </c>
      <c r="BW376" s="20">
        <v>8515</v>
      </c>
      <c r="BX376" s="20">
        <v>9266</v>
      </c>
      <c r="BY376" s="20">
        <v>9878</v>
      </c>
      <c r="BZ376" s="20">
        <v>7611</v>
      </c>
      <c r="CA376" s="20">
        <v>13961</v>
      </c>
      <c r="CB376" s="20">
        <v>8265</v>
      </c>
      <c r="CC376" s="20">
        <v>9761</v>
      </c>
      <c r="CD376" s="20">
        <v>9219</v>
      </c>
      <c r="CE376" s="20">
        <v>9720</v>
      </c>
      <c r="CF376" s="20">
        <v>7658</v>
      </c>
      <c r="CG376" s="20">
        <v>11515</v>
      </c>
      <c r="CH376" s="21">
        <v>1</v>
      </c>
      <c r="CI376" s="21">
        <v>5</v>
      </c>
      <c r="CJ376" s="21">
        <v>9</v>
      </c>
      <c r="CK376" s="21">
        <v>8</v>
      </c>
      <c r="CL376" s="21">
        <v>1</v>
      </c>
      <c r="CM376" s="21">
        <v>2</v>
      </c>
      <c r="CN376" s="21">
        <v>0</v>
      </c>
      <c r="CO376" s="21">
        <v>15</v>
      </c>
      <c r="CP376" s="21">
        <v>11</v>
      </c>
      <c r="CQ376" s="21">
        <v>0</v>
      </c>
      <c r="CR376" s="21">
        <v>15703</v>
      </c>
      <c r="CS376" s="21">
        <v>18276</v>
      </c>
      <c r="CT376" s="21">
        <v>18485</v>
      </c>
      <c r="CU376" s="21">
        <v>19598</v>
      </c>
      <c r="CV376" s="21">
        <v>15269</v>
      </c>
      <c r="CW376" s="21">
        <v>25476</v>
      </c>
      <c r="CX376" s="21">
        <v>56669</v>
      </c>
      <c r="CY376" s="21">
        <v>56138</v>
      </c>
      <c r="CZ376" s="19">
        <v>318</v>
      </c>
      <c r="DA376" t="s">
        <v>8296</v>
      </c>
      <c r="DB376" t="s">
        <v>8481</v>
      </c>
      <c r="DD376">
        <v>2.6719868894509955</v>
      </c>
      <c r="DE376">
        <v>1.9410965430835201</v>
      </c>
      <c r="DF376">
        <v>-0.73089034636747541</v>
      </c>
    </row>
    <row r="377" spans="1:110" x14ac:dyDescent="0.25">
      <c r="A377" t="s">
        <v>2787</v>
      </c>
      <c r="B377" t="s">
        <v>3066</v>
      </c>
      <c r="C377" t="s">
        <v>48</v>
      </c>
      <c r="D377" t="s">
        <v>51</v>
      </c>
      <c r="E377" s="17">
        <v>61932</v>
      </c>
      <c r="F377" s="17">
        <v>62174</v>
      </c>
      <c r="G377" s="17">
        <v>61902</v>
      </c>
      <c r="H377" s="17">
        <v>62254</v>
      </c>
      <c r="I377" s="17">
        <v>62519</v>
      </c>
      <c r="J377" s="17">
        <v>63377</v>
      </c>
      <c r="K377" s="17">
        <v>63380</v>
      </c>
      <c r="L377" s="17">
        <v>64002</v>
      </c>
      <c r="M377" s="17">
        <v>65339</v>
      </c>
      <c r="N377" s="17">
        <v>66649</v>
      </c>
      <c r="O377" s="17">
        <v>68335</v>
      </c>
      <c r="P377" s="17">
        <v>69770</v>
      </c>
      <c r="Q377" s="17">
        <v>70354</v>
      </c>
      <c r="R377" s="17">
        <v>71528</v>
      </c>
      <c r="S377" s="17">
        <v>72646</v>
      </c>
      <c r="T377" s="17">
        <v>73264</v>
      </c>
      <c r="U377" s="18">
        <v>16</v>
      </c>
      <c r="V377" s="18">
        <v>27</v>
      </c>
      <c r="W377" s="18">
        <v>18</v>
      </c>
      <c r="X377" s="18">
        <v>20</v>
      </c>
      <c r="Y377" s="18">
        <v>42</v>
      </c>
      <c r="Z377" s="18">
        <v>53</v>
      </c>
      <c r="AA377" s="18">
        <v>71</v>
      </c>
      <c r="AB377" s="18">
        <v>84</v>
      </c>
      <c r="AC377" s="18">
        <v>97</v>
      </c>
      <c r="AD377" s="18">
        <v>97</v>
      </c>
      <c r="AE377" s="18">
        <v>65</v>
      </c>
      <c r="AF377" s="18">
        <v>43</v>
      </c>
      <c r="AG377" s="18">
        <v>35</v>
      </c>
      <c r="AH377" s="18">
        <v>27</v>
      </c>
      <c r="AI377" s="18">
        <v>26</v>
      </c>
      <c r="AJ377" s="18">
        <v>18</v>
      </c>
      <c r="AK377" s="23">
        <v>2.5834786540076213</v>
      </c>
      <c r="AL377" s="23">
        <v>4.3426512690192043</v>
      </c>
      <c r="AM377" s="23">
        <v>2.9078220412910727</v>
      </c>
      <c r="AN377" s="23">
        <v>3.2126449706042983</v>
      </c>
      <c r="AO377" s="23">
        <v>6.7179577408467832</v>
      </c>
      <c r="AP377" s="23">
        <v>8.3626552219259356</v>
      </c>
      <c r="AQ377" s="23">
        <v>11.202272010097824</v>
      </c>
      <c r="AR377" s="23">
        <v>13.124589856566983</v>
      </c>
      <c r="AS377" s="23">
        <v>14.845651142502945</v>
      </c>
      <c r="AT377" s="23">
        <v>14.553856772044591</v>
      </c>
      <c r="AU377" s="23">
        <v>9.5119631228506627</v>
      </c>
      <c r="AV377" s="23">
        <v>6.1631073527303997</v>
      </c>
      <c r="AW377" s="23">
        <v>4.9748415157631412</v>
      </c>
      <c r="AX377" s="23">
        <v>3.7747455541885695</v>
      </c>
      <c r="AY377" s="23">
        <v>3.5789995319769843</v>
      </c>
      <c r="AZ377" s="23">
        <v>2.4568683118584844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0</v>
      </c>
      <c r="BJ377" s="20">
        <v>1</v>
      </c>
      <c r="BK377" s="20">
        <v>2</v>
      </c>
      <c r="BL377" s="20">
        <v>7</v>
      </c>
      <c r="BM377" s="20">
        <v>0</v>
      </c>
      <c r="BN377" s="20">
        <v>1</v>
      </c>
      <c r="BO377" s="20">
        <v>0</v>
      </c>
      <c r="BP377" s="20">
        <v>1</v>
      </c>
      <c r="BQ377" s="20">
        <v>1</v>
      </c>
      <c r="BR377" s="20">
        <v>4</v>
      </c>
      <c r="BS377" s="20">
        <v>1</v>
      </c>
      <c r="BT377" s="20">
        <v>0</v>
      </c>
      <c r="BU377" s="20">
        <v>0</v>
      </c>
      <c r="BV377" s="20">
        <v>3615</v>
      </c>
      <c r="BW377" s="20">
        <v>8564</v>
      </c>
      <c r="BX377" s="20">
        <v>7632</v>
      </c>
      <c r="BY377" s="20">
        <v>6278</v>
      </c>
      <c r="BZ377" s="20">
        <v>4467</v>
      </c>
      <c r="CA377" s="20">
        <v>6875</v>
      </c>
      <c r="CB377" s="20">
        <v>3531</v>
      </c>
      <c r="CC377" s="20">
        <v>7935</v>
      </c>
      <c r="CD377" s="20">
        <v>7838</v>
      </c>
      <c r="CE377" s="20">
        <v>6569</v>
      </c>
      <c r="CF377" s="20">
        <v>4579</v>
      </c>
      <c r="CG377" s="20">
        <v>5381</v>
      </c>
      <c r="CH377" s="21">
        <v>1</v>
      </c>
      <c r="CI377" s="21">
        <v>2</v>
      </c>
      <c r="CJ377" s="21">
        <v>6</v>
      </c>
      <c r="CK377" s="21">
        <v>8</v>
      </c>
      <c r="CL377" s="21">
        <v>0</v>
      </c>
      <c r="CM377" s="21">
        <v>1</v>
      </c>
      <c r="CN377" s="21">
        <v>0</v>
      </c>
      <c r="CO377" s="21">
        <v>11</v>
      </c>
      <c r="CP377" s="21">
        <v>7</v>
      </c>
      <c r="CQ377" s="21">
        <v>0</v>
      </c>
      <c r="CR377" s="21">
        <v>7146</v>
      </c>
      <c r="CS377" s="21">
        <v>16499</v>
      </c>
      <c r="CT377" s="21">
        <v>15470</v>
      </c>
      <c r="CU377" s="21">
        <v>12847</v>
      </c>
      <c r="CV377" s="21">
        <v>9046</v>
      </c>
      <c r="CW377" s="21">
        <v>12256</v>
      </c>
      <c r="CX377" s="21">
        <v>37431</v>
      </c>
      <c r="CY377" s="21">
        <v>35833</v>
      </c>
      <c r="CZ377" s="19">
        <v>298</v>
      </c>
      <c r="DA377" t="s">
        <v>8276</v>
      </c>
      <c r="DB377" t="s">
        <v>8481</v>
      </c>
      <c r="DD377">
        <v>3.069795998102308</v>
      </c>
      <c r="DE377">
        <v>1.8701076647698431</v>
      </c>
      <c r="DF377">
        <v>-1.1996883333324648</v>
      </c>
    </row>
    <row r="378" spans="1:110" x14ac:dyDescent="0.25">
      <c r="A378" t="s">
        <v>1267</v>
      </c>
      <c r="B378" t="s">
        <v>3169</v>
      </c>
      <c r="C378" t="s">
        <v>484</v>
      </c>
      <c r="D378" t="s">
        <v>51</v>
      </c>
      <c r="E378" s="17">
        <v>87130</v>
      </c>
      <c r="F378" s="17">
        <v>87977</v>
      </c>
      <c r="G378" s="17">
        <v>88648</v>
      </c>
      <c r="H378" s="17">
        <v>89551</v>
      </c>
      <c r="I378" s="17">
        <v>90658</v>
      </c>
      <c r="J378" s="17">
        <v>91716</v>
      </c>
      <c r="K378" s="17">
        <v>92164</v>
      </c>
      <c r="L378" s="17">
        <v>92624</v>
      </c>
      <c r="M378" s="17">
        <v>92883</v>
      </c>
      <c r="N378" s="17">
        <v>92827</v>
      </c>
      <c r="O378" s="17">
        <v>92755</v>
      </c>
      <c r="P378" s="17">
        <v>92695</v>
      </c>
      <c r="Q378" s="17">
        <v>93060</v>
      </c>
      <c r="R378" s="17">
        <v>93410</v>
      </c>
      <c r="S378" s="17">
        <v>93341</v>
      </c>
      <c r="T378" s="17">
        <v>93641</v>
      </c>
      <c r="U378" s="18">
        <v>57</v>
      </c>
      <c r="V378" s="18">
        <v>79</v>
      </c>
      <c r="W378" s="18">
        <v>71</v>
      </c>
      <c r="X378" s="18">
        <v>97</v>
      </c>
      <c r="Y378" s="18">
        <v>101</v>
      </c>
      <c r="Z378" s="18">
        <v>124</v>
      </c>
      <c r="AA378" s="18">
        <v>155</v>
      </c>
      <c r="AB378" s="18">
        <v>133</v>
      </c>
      <c r="AC378" s="18">
        <v>158</v>
      </c>
      <c r="AD378" s="18">
        <v>186</v>
      </c>
      <c r="AE378" s="18">
        <v>150</v>
      </c>
      <c r="AF378" s="18">
        <v>93</v>
      </c>
      <c r="AG378" s="18">
        <v>52</v>
      </c>
      <c r="AH378" s="18">
        <v>64</v>
      </c>
      <c r="AI378" s="18">
        <v>45</v>
      </c>
      <c r="AJ378" s="18">
        <v>39</v>
      </c>
      <c r="AK378" s="23">
        <v>6.5419488121198208</v>
      </c>
      <c r="AL378" s="23">
        <v>8.9796196733237093</v>
      </c>
      <c r="AM378" s="23">
        <v>8.0092049454020398</v>
      </c>
      <c r="AN378" s="23">
        <v>10.831816506795011</v>
      </c>
      <c r="AO378" s="23">
        <v>11.140770808974388</v>
      </c>
      <c r="AP378" s="23">
        <v>13.519996510968641</v>
      </c>
      <c r="AQ378" s="23">
        <v>16.817846447636821</v>
      </c>
      <c r="AR378" s="23">
        <v>14.35912938331318</v>
      </c>
      <c r="AS378" s="23">
        <v>17.010647804226824</v>
      </c>
      <c r="AT378" s="23">
        <v>20.03727363805789</v>
      </c>
      <c r="AU378" s="23">
        <v>16.171634952293676</v>
      </c>
      <c r="AV378" s="23">
        <v>10.032903608608878</v>
      </c>
      <c r="AW378" s="23">
        <v>5.5877928218353752</v>
      </c>
      <c r="AX378" s="23">
        <v>6.8515148271063051</v>
      </c>
      <c r="AY378" s="23">
        <v>4.8210325580398754</v>
      </c>
      <c r="AZ378" s="23">
        <v>4.1648423233412712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1</v>
      </c>
      <c r="BJ378" s="20">
        <v>2</v>
      </c>
      <c r="BK378" s="20">
        <v>8</v>
      </c>
      <c r="BL378" s="20">
        <v>6</v>
      </c>
      <c r="BM378" s="20">
        <v>4</v>
      </c>
      <c r="BN378" s="20">
        <v>4</v>
      </c>
      <c r="BO378" s="20">
        <v>0</v>
      </c>
      <c r="BP378" s="20">
        <v>1</v>
      </c>
      <c r="BQ378" s="20">
        <v>2</v>
      </c>
      <c r="BR378" s="20">
        <v>4</v>
      </c>
      <c r="BS378" s="20">
        <v>3</v>
      </c>
      <c r="BT378" s="20">
        <v>3</v>
      </c>
      <c r="BU378" s="20">
        <v>1</v>
      </c>
      <c r="BV378" s="20">
        <v>4008</v>
      </c>
      <c r="BW378" s="20">
        <v>6070</v>
      </c>
      <c r="BX378" s="20">
        <v>6288</v>
      </c>
      <c r="BY378" s="20">
        <v>8192</v>
      </c>
      <c r="BZ378" s="20">
        <v>7775</v>
      </c>
      <c r="CA378" s="20">
        <v>16484</v>
      </c>
      <c r="CB378" s="20">
        <v>4311</v>
      </c>
      <c r="CC378" s="20">
        <v>5680</v>
      </c>
      <c r="CD378" s="20">
        <v>5991</v>
      </c>
      <c r="CE378" s="20">
        <v>7714</v>
      </c>
      <c r="CF378" s="20">
        <v>7107</v>
      </c>
      <c r="CG378" s="20">
        <v>14021</v>
      </c>
      <c r="CH378" s="21">
        <v>2</v>
      </c>
      <c r="CI378" s="21">
        <v>4</v>
      </c>
      <c r="CJ378" s="21">
        <v>12</v>
      </c>
      <c r="CK378" s="21">
        <v>9</v>
      </c>
      <c r="CL378" s="21">
        <v>7</v>
      </c>
      <c r="CM378" s="21">
        <v>5</v>
      </c>
      <c r="CN378" s="21">
        <v>0</v>
      </c>
      <c r="CO378" s="21">
        <v>25</v>
      </c>
      <c r="CP378" s="21">
        <v>14</v>
      </c>
      <c r="CQ378" s="21">
        <v>0</v>
      </c>
      <c r="CR378" s="21">
        <v>8319</v>
      </c>
      <c r="CS378" s="21">
        <v>11750</v>
      </c>
      <c r="CT378" s="21">
        <v>12279</v>
      </c>
      <c r="CU378" s="21">
        <v>15906</v>
      </c>
      <c r="CV378" s="21">
        <v>14882</v>
      </c>
      <c r="CW378" s="21">
        <v>30505</v>
      </c>
      <c r="CX378" s="21">
        <v>48817</v>
      </c>
      <c r="CY378" s="21">
        <v>44824</v>
      </c>
      <c r="CZ378" s="19">
        <v>89</v>
      </c>
      <c r="DA378" t="s">
        <v>8067</v>
      </c>
      <c r="DB378" t="s">
        <v>9</v>
      </c>
      <c r="DD378">
        <v>5.5773692664643937</v>
      </c>
      <c r="DE378">
        <v>2.8678534117213266</v>
      </c>
      <c r="DF378">
        <v>-2.7095158547430671</v>
      </c>
    </row>
    <row r="379" spans="1:110" x14ac:dyDescent="0.25">
      <c r="A379" t="s">
        <v>1095</v>
      </c>
      <c r="B379" t="s">
        <v>3180</v>
      </c>
      <c r="C379" t="s">
        <v>642</v>
      </c>
      <c r="D379" t="s">
        <v>278</v>
      </c>
      <c r="E379" s="17">
        <v>90067</v>
      </c>
      <c r="F379" s="17">
        <v>90182</v>
      </c>
      <c r="G379" s="17">
        <v>90143</v>
      </c>
      <c r="H379" s="17">
        <v>90443</v>
      </c>
      <c r="I379" s="17">
        <v>90437</v>
      </c>
      <c r="J379" s="17">
        <v>90359</v>
      </c>
      <c r="K379" s="17">
        <v>90890</v>
      </c>
      <c r="L379" s="17">
        <v>91479</v>
      </c>
      <c r="M379" s="17">
        <v>92219</v>
      </c>
      <c r="N379" s="17">
        <v>93077</v>
      </c>
      <c r="O379" s="17">
        <v>93609</v>
      </c>
      <c r="P379" s="17">
        <v>94212</v>
      </c>
      <c r="Q379" s="17">
        <v>94277</v>
      </c>
      <c r="R379" s="17">
        <v>94626</v>
      </c>
      <c r="S379" s="17">
        <v>94978</v>
      </c>
      <c r="T379" s="17">
        <v>95278</v>
      </c>
      <c r="U379" s="18">
        <v>34</v>
      </c>
      <c r="V379" s="18">
        <v>36</v>
      </c>
      <c r="W379" s="18">
        <v>36</v>
      </c>
      <c r="X379" s="18">
        <v>73</v>
      </c>
      <c r="Y379" s="18">
        <v>84</v>
      </c>
      <c r="Z379" s="18">
        <v>68</v>
      </c>
      <c r="AA379" s="18">
        <v>117</v>
      </c>
      <c r="AB379" s="18">
        <v>110</v>
      </c>
      <c r="AC379" s="18">
        <v>120</v>
      </c>
      <c r="AD379" s="18">
        <v>131</v>
      </c>
      <c r="AE379" s="18">
        <v>98</v>
      </c>
      <c r="AF379" s="18">
        <v>60</v>
      </c>
      <c r="AG379" s="18">
        <v>46</v>
      </c>
      <c r="AH379" s="18">
        <v>45</v>
      </c>
      <c r="AI379" s="18">
        <v>38</v>
      </c>
      <c r="AJ379" s="18">
        <v>36</v>
      </c>
      <c r="AK379" s="23">
        <v>3.7749675241764464</v>
      </c>
      <c r="AL379" s="23">
        <v>3.9919274356301702</v>
      </c>
      <c r="AM379" s="23">
        <v>3.9936545266964711</v>
      </c>
      <c r="AN379" s="23">
        <v>8.0713819753878138</v>
      </c>
      <c r="AO379" s="23">
        <v>9.2882337981136036</v>
      </c>
      <c r="AP379" s="23">
        <v>7.5255370245354642</v>
      </c>
      <c r="AQ379" s="23">
        <v>12.872703267686214</v>
      </c>
      <c r="AR379" s="23">
        <v>12.02461767181539</v>
      </c>
      <c r="AS379" s="23">
        <v>13.012502846484997</v>
      </c>
      <c r="AT379" s="23">
        <v>14.074368533579724</v>
      </c>
      <c r="AU379" s="23">
        <v>10.469078827890481</v>
      </c>
      <c r="AV379" s="23">
        <v>6.3686154629983447</v>
      </c>
      <c r="AW379" s="23">
        <v>4.8792388387411565</v>
      </c>
      <c r="AX379" s="23">
        <v>4.7555640098915735</v>
      </c>
      <c r="AY379" s="23">
        <v>4.0009265303543984</v>
      </c>
      <c r="AZ379" s="23">
        <v>3.7784168433426397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1</v>
      </c>
      <c r="BI379" s="20">
        <v>0</v>
      </c>
      <c r="BJ379" s="20">
        <v>2</v>
      </c>
      <c r="BK379" s="20">
        <v>3</v>
      </c>
      <c r="BL379" s="20">
        <v>11</v>
      </c>
      <c r="BM379" s="20">
        <v>4</v>
      </c>
      <c r="BN379" s="20">
        <v>1</v>
      </c>
      <c r="BO379" s="20">
        <v>0</v>
      </c>
      <c r="BP379" s="20">
        <v>0</v>
      </c>
      <c r="BQ379" s="20">
        <v>2</v>
      </c>
      <c r="BR379" s="20">
        <v>7</v>
      </c>
      <c r="BS379" s="20">
        <v>5</v>
      </c>
      <c r="BT379" s="20">
        <v>0</v>
      </c>
      <c r="BU379" s="20">
        <v>0</v>
      </c>
      <c r="BV379" s="20">
        <v>3896</v>
      </c>
      <c r="BW379" s="20">
        <v>5396</v>
      </c>
      <c r="BX379" s="20">
        <v>8705</v>
      </c>
      <c r="BY379" s="20">
        <v>9431</v>
      </c>
      <c r="BZ379" s="20">
        <v>7485</v>
      </c>
      <c r="CA379" s="20">
        <v>14787</v>
      </c>
      <c r="CB379" s="20">
        <v>4463</v>
      </c>
      <c r="CC379" s="20">
        <v>5089</v>
      </c>
      <c r="CD379" s="20">
        <v>7863</v>
      </c>
      <c r="CE379" s="20">
        <v>9190</v>
      </c>
      <c r="CF379" s="20">
        <v>7166</v>
      </c>
      <c r="CG379" s="20">
        <v>11807</v>
      </c>
      <c r="CH379" s="21">
        <v>0</v>
      </c>
      <c r="CI379" s="21">
        <v>4</v>
      </c>
      <c r="CJ379" s="21">
        <v>10</v>
      </c>
      <c r="CK379" s="21">
        <v>16</v>
      </c>
      <c r="CL379" s="21">
        <v>4</v>
      </c>
      <c r="CM379" s="21">
        <v>1</v>
      </c>
      <c r="CN379" s="21">
        <v>1</v>
      </c>
      <c r="CO379" s="21">
        <v>22</v>
      </c>
      <c r="CP379" s="21">
        <v>14</v>
      </c>
      <c r="CQ379" s="21">
        <v>0</v>
      </c>
      <c r="CR379" s="21">
        <v>8359</v>
      </c>
      <c r="CS379" s="21">
        <v>10485</v>
      </c>
      <c r="CT379" s="21">
        <v>16568</v>
      </c>
      <c r="CU379" s="21">
        <v>18621</v>
      </c>
      <c r="CV379" s="21">
        <v>14651</v>
      </c>
      <c r="CW379" s="21">
        <v>26594</v>
      </c>
      <c r="CX379" s="21">
        <v>49700</v>
      </c>
      <c r="CY379" s="21">
        <v>45578</v>
      </c>
      <c r="CZ379" s="19">
        <v>126</v>
      </c>
      <c r="DA379" t="s">
        <v>8104</v>
      </c>
      <c r="DB379" t="s">
        <v>9</v>
      </c>
      <c r="DD379">
        <v>4.8268901663083064</v>
      </c>
      <c r="DE379">
        <v>2.8169014084507045</v>
      </c>
      <c r="DF379">
        <v>-2.0099887578576019</v>
      </c>
    </row>
    <row r="380" spans="1:110" x14ac:dyDescent="0.25">
      <c r="A380" t="s">
        <v>327</v>
      </c>
      <c r="B380" t="s">
        <v>3027</v>
      </c>
      <c r="C380" t="s">
        <v>305</v>
      </c>
      <c r="D380" t="s">
        <v>278</v>
      </c>
      <c r="E380" s="17">
        <v>109427</v>
      </c>
      <c r="F380" s="17">
        <v>109853</v>
      </c>
      <c r="G380" s="17">
        <v>110538</v>
      </c>
      <c r="H380" s="17">
        <v>111534</v>
      </c>
      <c r="I380" s="17">
        <v>112424</v>
      </c>
      <c r="J380" s="17">
        <v>113202</v>
      </c>
      <c r="K380" s="17">
        <v>114248</v>
      </c>
      <c r="L380" s="17">
        <v>115523</v>
      </c>
      <c r="M380" s="17">
        <v>116247</v>
      </c>
      <c r="N380" s="17">
        <v>116533</v>
      </c>
      <c r="O380" s="17">
        <v>117743</v>
      </c>
      <c r="P380" s="17">
        <v>119032</v>
      </c>
      <c r="Q380" s="17">
        <v>120685</v>
      </c>
      <c r="R380" s="17">
        <v>122251</v>
      </c>
      <c r="S380" s="17">
        <v>124259</v>
      </c>
      <c r="T380" s="17">
        <v>125718</v>
      </c>
      <c r="U380" s="18">
        <v>57</v>
      </c>
      <c r="V380" s="18">
        <v>60</v>
      </c>
      <c r="W380" s="18">
        <v>60</v>
      </c>
      <c r="X380" s="18">
        <v>78</v>
      </c>
      <c r="Y380" s="18">
        <v>113</v>
      </c>
      <c r="Z380" s="18">
        <v>141</v>
      </c>
      <c r="AA380" s="18">
        <v>155</v>
      </c>
      <c r="AB380" s="18">
        <v>157</v>
      </c>
      <c r="AC380" s="18">
        <v>128</v>
      </c>
      <c r="AD380" s="18">
        <v>177</v>
      </c>
      <c r="AE380" s="18">
        <v>127</v>
      </c>
      <c r="AF380" s="18">
        <v>91</v>
      </c>
      <c r="AG380" s="18">
        <v>77</v>
      </c>
      <c r="AH380" s="18">
        <v>71</v>
      </c>
      <c r="AI380" s="18">
        <v>54</v>
      </c>
      <c r="AJ380" s="18">
        <v>42</v>
      </c>
      <c r="AK380" s="23">
        <v>5.2089520867793144</v>
      </c>
      <c r="AL380" s="23">
        <v>5.4618444648757878</v>
      </c>
      <c r="AM380" s="23">
        <v>5.4279976116810502</v>
      </c>
      <c r="AN380" s="23">
        <v>6.9933831836032061</v>
      </c>
      <c r="AO380" s="23">
        <v>10.051234611826656</v>
      </c>
      <c r="AP380" s="23">
        <v>12.455610324905921</v>
      </c>
      <c r="AQ380" s="23">
        <v>13.566977102443808</v>
      </c>
      <c r="AR380" s="23">
        <v>13.590367286168121</v>
      </c>
      <c r="AS380" s="23">
        <v>11.011036843961564</v>
      </c>
      <c r="AT380" s="23">
        <v>15.188830631666567</v>
      </c>
      <c r="AU380" s="23">
        <v>10.786203850759707</v>
      </c>
      <c r="AV380" s="23">
        <v>7.645003024396801</v>
      </c>
      <c r="AW380" s="23">
        <v>6.3802460952065294</v>
      </c>
      <c r="AX380" s="23">
        <v>5.8077234542048739</v>
      </c>
      <c r="AY380" s="23">
        <v>4.3457616752106487</v>
      </c>
      <c r="AZ380" s="23">
        <v>3.3408103851477113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3</v>
      </c>
      <c r="BI380" s="20">
        <v>1</v>
      </c>
      <c r="BJ380" s="20">
        <v>4</v>
      </c>
      <c r="BK380" s="20">
        <v>6</v>
      </c>
      <c r="BL380" s="20">
        <v>9</v>
      </c>
      <c r="BM380" s="20">
        <v>3</v>
      </c>
      <c r="BN380" s="20">
        <v>2</v>
      </c>
      <c r="BO380" s="20">
        <v>2</v>
      </c>
      <c r="BP380" s="20">
        <v>0</v>
      </c>
      <c r="BQ380" s="20">
        <v>2</v>
      </c>
      <c r="BR380" s="20">
        <v>5</v>
      </c>
      <c r="BS380" s="20">
        <v>2</v>
      </c>
      <c r="BT380" s="20">
        <v>2</v>
      </c>
      <c r="BU380" s="20">
        <v>1</v>
      </c>
      <c r="BV380" s="20">
        <v>4790</v>
      </c>
      <c r="BW380" s="20">
        <v>6957</v>
      </c>
      <c r="BX380" s="20">
        <v>9124</v>
      </c>
      <c r="BY380" s="20">
        <v>12422</v>
      </c>
      <c r="BZ380" s="20">
        <v>11052</v>
      </c>
      <c r="CA380" s="20">
        <v>21735</v>
      </c>
      <c r="CB380" s="20">
        <v>5183</v>
      </c>
      <c r="CC380" s="20">
        <v>6739</v>
      </c>
      <c r="CD380" s="20">
        <v>7918</v>
      </c>
      <c r="CE380" s="20">
        <v>11668</v>
      </c>
      <c r="CF380" s="20">
        <v>10364</v>
      </c>
      <c r="CG380" s="20">
        <v>17766</v>
      </c>
      <c r="CH380" s="21">
        <v>1</v>
      </c>
      <c r="CI380" s="21">
        <v>6</v>
      </c>
      <c r="CJ380" s="21">
        <v>11</v>
      </c>
      <c r="CK380" s="21">
        <v>11</v>
      </c>
      <c r="CL380" s="21">
        <v>5</v>
      </c>
      <c r="CM380" s="21">
        <v>3</v>
      </c>
      <c r="CN380" s="21">
        <v>5</v>
      </c>
      <c r="CO380" s="21">
        <v>28</v>
      </c>
      <c r="CP380" s="21">
        <v>14</v>
      </c>
      <c r="CQ380" s="21">
        <v>0</v>
      </c>
      <c r="CR380" s="21">
        <v>9973</v>
      </c>
      <c r="CS380" s="21">
        <v>13696</v>
      </c>
      <c r="CT380" s="21">
        <v>17042</v>
      </c>
      <c r="CU380" s="21">
        <v>24090</v>
      </c>
      <c r="CV380" s="21">
        <v>21416</v>
      </c>
      <c r="CW380" s="21">
        <v>39501</v>
      </c>
      <c r="CX380" s="21">
        <v>66080</v>
      </c>
      <c r="CY380" s="21">
        <v>59638</v>
      </c>
      <c r="CZ380" s="19">
        <v>179</v>
      </c>
      <c r="DA380" t="s">
        <v>8157</v>
      </c>
      <c r="DB380" t="s">
        <v>9</v>
      </c>
      <c r="DD380">
        <v>4.6949931251886383</v>
      </c>
      <c r="DE380">
        <v>2.1186440677966103</v>
      </c>
      <c r="DF380">
        <v>-2.576349057392028</v>
      </c>
    </row>
    <row r="381" spans="1:110" x14ac:dyDescent="0.25">
      <c r="A381" t="s">
        <v>1826</v>
      </c>
      <c r="B381" t="s">
        <v>3124</v>
      </c>
      <c r="C381" t="s">
        <v>696</v>
      </c>
      <c r="D381" t="s">
        <v>150</v>
      </c>
      <c r="E381" s="17">
        <v>54819</v>
      </c>
      <c r="F381" s="17">
        <v>55266</v>
      </c>
      <c r="G381" s="17">
        <v>55724</v>
      </c>
      <c r="H381" s="17">
        <v>55842</v>
      </c>
      <c r="I381" s="17">
        <v>56054</v>
      </c>
      <c r="J381" s="17">
        <v>56852</v>
      </c>
      <c r="K381" s="17">
        <v>57440</v>
      </c>
      <c r="L381" s="17">
        <v>57832</v>
      </c>
      <c r="M381" s="17">
        <v>58113</v>
      </c>
      <c r="N381" s="17">
        <v>58185</v>
      </c>
      <c r="O381" s="17">
        <v>58383</v>
      </c>
      <c r="P381" s="17">
        <v>58646</v>
      </c>
      <c r="Q381" s="17">
        <v>58863</v>
      </c>
      <c r="R381" s="17">
        <v>58596</v>
      </c>
      <c r="S381" s="17">
        <v>58942</v>
      </c>
      <c r="T381" s="17">
        <v>59508</v>
      </c>
      <c r="U381" s="18">
        <v>27</v>
      </c>
      <c r="V381" s="18">
        <v>33</v>
      </c>
      <c r="W381" s="18">
        <v>44</v>
      </c>
      <c r="X381" s="18">
        <v>41</v>
      </c>
      <c r="Y381" s="18">
        <v>40</v>
      </c>
      <c r="Z381" s="18">
        <v>72</v>
      </c>
      <c r="AA381" s="18">
        <v>100</v>
      </c>
      <c r="AB381" s="18">
        <v>89</v>
      </c>
      <c r="AC381" s="18">
        <v>94</v>
      </c>
      <c r="AD381" s="18">
        <v>123</v>
      </c>
      <c r="AE381" s="18">
        <v>90</v>
      </c>
      <c r="AF381" s="18">
        <v>82</v>
      </c>
      <c r="AG381" s="18">
        <v>45</v>
      </c>
      <c r="AH381" s="18">
        <v>37</v>
      </c>
      <c r="AI381" s="18">
        <v>21</v>
      </c>
      <c r="AJ381" s="18">
        <v>24</v>
      </c>
      <c r="AK381" s="23">
        <v>4.9252996223936956</v>
      </c>
      <c r="AL381" s="23">
        <v>5.9711214851807624</v>
      </c>
      <c r="AM381" s="23">
        <v>7.8960591486612586</v>
      </c>
      <c r="AN381" s="23">
        <v>7.3421439060205573</v>
      </c>
      <c r="AO381" s="23">
        <v>7.1359760231205618</v>
      </c>
      <c r="AP381" s="23">
        <v>12.664462112150847</v>
      </c>
      <c r="AQ381" s="23">
        <v>17.409470752089135</v>
      </c>
      <c r="AR381" s="23">
        <v>15.389403790289112</v>
      </c>
      <c r="AS381" s="23">
        <v>16.17538244454769</v>
      </c>
      <c r="AT381" s="23">
        <v>21.139468935292598</v>
      </c>
      <c r="AU381" s="23">
        <v>15.415446277169723</v>
      </c>
      <c r="AV381" s="23">
        <v>13.982198274392116</v>
      </c>
      <c r="AW381" s="23">
        <v>7.6448702920340459</v>
      </c>
      <c r="AX381" s="23">
        <v>6.3144241927776648</v>
      </c>
      <c r="AY381" s="23">
        <v>3.5628244715143702</v>
      </c>
      <c r="AZ381" s="23">
        <v>4.0330711837063919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0</v>
      </c>
      <c r="BJ381" s="20">
        <v>0</v>
      </c>
      <c r="BK381" s="20">
        <v>4</v>
      </c>
      <c r="BL381" s="20">
        <v>6</v>
      </c>
      <c r="BM381" s="20">
        <v>3</v>
      </c>
      <c r="BN381" s="20">
        <v>0</v>
      </c>
      <c r="BO381" s="20">
        <v>0</v>
      </c>
      <c r="BP381" s="20">
        <v>1</v>
      </c>
      <c r="BQ381" s="20">
        <v>2</v>
      </c>
      <c r="BR381" s="20">
        <v>5</v>
      </c>
      <c r="BS381" s="20">
        <v>2</v>
      </c>
      <c r="BT381" s="20">
        <v>0</v>
      </c>
      <c r="BU381" s="20">
        <v>1</v>
      </c>
      <c r="BV381" s="20">
        <v>2547</v>
      </c>
      <c r="BW381" s="20">
        <v>4817</v>
      </c>
      <c r="BX381" s="20">
        <v>5153</v>
      </c>
      <c r="BY381" s="20">
        <v>5676</v>
      </c>
      <c r="BZ381" s="20">
        <v>4734</v>
      </c>
      <c r="CA381" s="20">
        <v>7799</v>
      </c>
      <c r="CB381" s="20">
        <v>2811</v>
      </c>
      <c r="CC381" s="20">
        <v>4302</v>
      </c>
      <c r="CD381" s="20">
        <v>4883</v>
      </c>
      <c r="CE381" s="20">
        <v>5630</v>
      </c>
      <c r="CF381" s="20">
        <v>4516</v>
      </c>
      <c r="CG381" s="20">
        <v>6640</v>
      </c>
      <c r="CH381" s="21">
        <v>1</v>
      </c>
      <c r="CI381" s="21">
        <v>2</v>
      </c>
      <c r="CJ381" s="21">
        <v>9</v>
      </c>
      <c r="CK381" s="21">
        <v>8</v>
      </c>
      <c r="CL381" s="21">
        <v>3</v>
      </c>
      <c r="CM381" s="21">
        <v>1</v>
      </c>
      <c r="CN381" s="21">
        <v>0</v>
      </c>
      <c r="CO381" s="21">
        <v>13</v>
      </c>
      <c r="CP381" s="21">
        <v>11</v>
      </c>
      <c r="CQ381" s="21">
        <v>0</v>
      </c>
      <c r="CR381" s="21">
        <v>5358</v>
      </c>
      <c r="CS381" s="21">
        <v>9119</v>
      </c>
      <c r="CT381" s="21">
        <v>10036</v>
      </c>
      <c r="CU381" s="21">
        <v>11306</v>
      </c>
      <c r="CV381" s="21">
        <v>9250</v>
      </c>
      <c r="CW381" s="21">
        <v>14439</v>
      </c>
      <c r="CX381" s="21">
        <v>30726</v>
      </c>
      <c r="CY381" s="21">
        <v>28782</v>
      </c>
      <c r="CZ381" s="19">
        <v>104</v>
      </c>
      <c r="DA381" t="s">
        <v>8082</v>
      </c>
      <c r="DB381" t="s">
        <v>9</v>
      </c>
      <c r="DD381">
        <v>4.5167118337850045</v>
      </c>
      <c r="DE381">
        <v>3.5800299420686064</v>
      </c>
      <c r="DF381">
        <v>-0.93668189171639815</v>
      </c>
    </row>
    <row r="382" spans="1:110" x14ac:dyDescent="0.25">
      <c r="A382" t="s">
        <v>53</v>
      </c>
      <c r="B382" t="s">
        <v>3204</v>
      </c>
      <c r="C382" t="s">
        <v>48</v>
      </c>
      <c r="D382" t="s">
        <v>51</v>
      </c>
      <c r="E382" s="17">
        <v>75556</v>
      </c>
      <c r="F382" s="17">
        <v>76103</v>
      </c>
      <c r="G382" s="17">
        <v>76910</v>
      </c>
      <c r="H382" s="17">
        <v>78137</v>
      </c>
      <c r="I382" s="17">
        <v>79371</v>
      </c>
      <c r="J382" s="17">
        <v>81915</v>
      </c>
      <c r="K382" s="17">
        <v>83735</v>
      </c>
      <c r="L382" s="17">
        <v>85052</v>
      </c>
      <c r="M382" s="17">
        <v>85171</v>
      </c>
      <c r="N382" s="17">
        <v>85720</v>
      </c>
      <c r="O382" s="17">
        <v>86811</v>
      </c>
      <c r="P382" s="17">
        <v>87816</v>
      </c>
      <c r="Q382" s="17">
        <v>88813</v>
      </c>
      <c r="R382" s="17">
        <v>90619</v>
      </c>
      <c r="S382" s="17">
        <v>91988</v>
      </c>
      <c r="T382" s="17">
        <v>94451</v>
      </c>
      <c r="U382" s="18">
        <v>26</v>
      </c>
      <c r="V382" s="18">
        <v>25</v>
      </c>
      <c r="W382" s="18">
        <v>38</v>
      </c>
      <c r="X382" s="18">
        <v>39</v>
      </c>
      <c r="Y382" s="18">
        <v>78</v>
      </c>
      <c r="Z382" s="18">
        <v>87</v>
      </c>
      <c r="AA382" s="18">
        <v>96</v>
      </c>
      <c r="AB382" s="18">
        <v>116</v>
      </c>
      <c r="AC382" s="18">
        <v>114</v>
      </c>
      <c r="AD382" s="18">
        <v>123</v>
      </c>
      <c r="AE382" s="18">
        <v>69</v>
      </c>
      <c r="AF382" s="18">
        <v>57</v>
      </c>
      <c r="AG382" s="18">
        <v>44</v>
      </c>
      <c r="AH382" s="18">
        <v>29</v>
      </c>
      <c r="AI382" s="18">
        <v>31</v>
      </c>
      <c r="AJ382" s="18">
        <v>21</v>
      </c>
      <c r="AK382" s="23">
        <v>3.4411562284927735</v>
      </c>
      <c r="AL382" s="23">
        <v>3.2850216154422296</v>
      </c>
      <c r="AM382" s="23">
        <v>4.9408399427902747</v>
      </c>
      <c r="AN382" s="23">
        <v>4.9912333465579684</v>
      </c>
      <c r="AO382" s="23">
        <v>9.8272668858903121</v>
      </c>
      <c r="AP382" s="23">
        <v>10.620765427577366</v>
      </c>
      <c r="AQ382" s="23">
        <v>11.464739953424493</v>
      </c>
      <c r="AR382" s="23">
        <v>13.638715138973804</v>
      </c>
      <c r="AS382" s="23">
        <v>13.384837562080991</v>
      </c>
      <c r="AT382" s="23">
        <v>14.349043397106859</v>
      </c>
      <c r="AU382" s="23">
        <v>7.9483014825310159</v>
      </c>
      <c r="AV382" s="23">
        <v>6.4908444930308828</v>
      </c>
      <c r="AW382" s="23">
        <v>4.9542296735838223</v>
      </c>
      <c r="AX382" s="23">
        <v>3.2002118760966245</v>
      </c>
      <c r="AY382" s="23">
        <v>3.3700047832325954</v>
      </c>
      <c r="AZ382" s="23">
        <v>2.2233750833765655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1</v>
      </c>
      <c r="BJ382" s="20">
        <v>2</v>
      </c>
      <c r="BK382" s="20">
        <v>2</v>
      </c>
      <c r="BL382" s="20">
        <v>1</v>
      </c>
      <c r="BM382" s="20">
        <v>1</v>
      </c>
      <c r="BN382" s="20">
        <v>2</v>
      </c>
      <c r="BO382" s="20">
        <v>0</v>
      </c>
      <c r="BP382" s="20">
        <v>0</v>
      </c>
      <c r="BQ382" s="20">
        <v>2</v>
      </c>
      <c r="BR382" s="20">
        <v>3</v>
      </c>
      <c r="BS382" s="20">
        <v>3</v>
      </c>
      <c r="BT382" s="20">
        <v>3</v>
      </c>
      <c r="BU382" s="20">
        <v>1</v>
      </c>
      <c r="BV382" s="20">
        <v>8125</v>
      </c>
      <c r="BW382" s="20">
        <v>8392</v>
      </c>
      <c r="BX382" s="20">
        <v>7595</v>
      </c>
      <c r="BY382" s="20">
        <v>7681</v>
      </c>
      <c r="BZ382" s="20">
        <v>5889</v>
      </c>
      <c r="CA382" s="20">
        <v>10373</v>
      </c>
      <c r="CB382" s="20">
        <v>8585</v>
      </c>
      <c r="CC382" s="20">
        <v>8768</v>
      </c>
      <c r="CD382" s="20">
        <v>7380</v>
      </c>
      <c r="CE382" s="20">
        <v>7480</v>
      </c>
      <c r="CF382" s="20">
        <v>6047</v>
      </c>
      <c r="CG382" s="20">
        <v>8136</v>
      </c>
      <c r="CH382" s="21">
        <v>1</v>
      </c>
      <c r="CI382" s="21">
        <v>4</v>
      </c>
      <c r="CJ382" s="21">
        <v>5</v>
      </c>
      <c r="CK382" s="21">
        <v>4</v>
      </c>
      <c r="CL382" s="21">
        <v>4</v>
      </c>
      <c r="CM382" s="21">
        <v>3</v>
      </c>
      <c r="CN382" s="21">
        <v>0</v>
      </c>
      <c r="CO382" s="21">
        <v>9</v>
      </c>
      <c r="CP382" s="21">
        <v>12</v>
      </c>
      <c r="CQ382" s="21">
        <v>0</v>
      </c>
      <c r="CR382" s="21">
        <v>16710</v>
      </c>
      <c r="CS382" s="21">
        <v>17160</v>
      </c>
      <c r="CT382" s="21">
        <v>14975</v>
      </c>
      <c r="CU382" s="21">
        <v>15161</v>
      </c>
      <c r="CV382" s="21">
        <v>11936</v>
      </c>
      <c r="CW382" s="21">
        <v>18509</v>
      </c>
      <c r="CX382" s="21">
        <v>48055</v>
      </c>
      <c r="CY382" s="21">
        <v>46396</v>
      </c>
      <c r="CZ382" s="19">
        <v>322</v>
      </c>
      <c r="DA382" t="s">
        <v>8300</v>
      </c>
      <c r="DB382" t="s">
        <v>8481</v>
      </c>
      <c r="DD382">
        <v>1.9398223984826279</v>
      </c>
      <c r="DE382">
        <v>2.4971386952450314</v>
      </c>
      <c r="DF382">
        <v>0.55731629676240346</v>
      </c>
    </row>
    <row r="383" spans="1:110" x14ac:dyDescent="0.25">
      <c r="A383" t="s">
        <v>1936</v>
      </c>
      <c r="B383" t="s">
        <v>2959</v>
      </c>
      <c r="C383" t="s">
        <v>58</v>
      </c>
      <c r="D383" t="s">
        <v>278</v>
      </c>
      <c r="E383" s="17">
        <v>110078</v>
      </c>
      <c r="F383" s="17">
        <v>110423</v>
      </c>
      <c r="G383" s="17">
        <v>110136</v>
      </c>
      <c r="H383" s="17">
        <v>110440</v>
      </c>
      <c r="I383" s="17">
        <v>111088</v>
      </c>
      <c r="J383" s="17">
        <v>112259</v>
      </c>
      <c r="K383" s="17">
        <v>113737</v>
      </c>
      <c r="L383" s="17">
        <v>115295</v>
      </c>
      <c r="M383" s="17">
        <v>116954</v>
      </c>
      <c r="N383" s="17">
        <v>117910</v>
      </c>
      <c r="O383" s="17">
        <v>118708</v>
      </c>
      <c r="P383" s="17">
        <v>118711</v>
      </c>
      <c r="Q383" s="17">
        <v>118994</v>
      </c>
      <c r="R383" s="17">
        <v>119666</v>
      </c>
      <c r="S383" s="17">
        <v>120101</v>
      </c>
      <c r="T383" s="17">
        <v>120339</v>
      </c>
      <c r="U383" s="18">
        <v>53</v>
      </c>
      <c r="V383" s="18">
        <v>60</v>
      </c>
      <c r="W383" s="18">
        <v>57</v>
      </c>
      <c r="X383" s="18">
        <v>95</v>
      </c>
      <c r="Y383" s="18">
        <v>119</v>
      </c>
      <c r="Z383" s="18">
        <v>145</v>
      </c>
      <c r="AA383" s="18">
        <v>157</v>
      </c>
      <c r="AB383" s="18">
        <v>170</v>
      </c>
      <c r="AC383" s="18">
        <v>156</v>
      </c>
      <c r="AD383" s="18">
        <v>171</v>
      </c>
      <c r="AE383" s="18">
        <v>153</v>
      </c>
      <c r="AF383" s="18">
        <v>83</v>
      </c>
      <c r="AG383" s="18">
        <v>60</v>
      </c>
      <c r="AH383" s="18">
        <v>59</v>
      </c>
      <c r="AI383" s="18">
        <v>42</v>
      </c>
      <c r="AJ383" s="18">
        <v>31</v>
      </c>
      <c r="AK383" s="23">
        <v>4.8147677101691526</v>
      </c>
      <c r="AL383" s="23">
        <v>5.4336505981543697</v>
      </c>
      <c r="AM383" s="23">
        <v>5.1754194813684906</v>
      </c>
      <c r="AN383" s="23">
        <v>8.6019558131111911</v>
      </c>
      <c r="AO383" s="23">
        <v>10.712228143453839</v>
      </c>
      <c r="AP383" s="23">
        <v>12.916559028674762</v>
      </c>
      <c r="AQ383" s="23">
        <v>13.803775376526547</v>
      </c>
      <c r="AR383" s="23">
        <v>14.744785116440434</v>
      </c>
      <c r="AS383" s="23">
        <v>13.338577560408366</v>
      </c>
      <c r="AT383" s="23">
        <v>14.502586718683741</v>
      </c>
      <c r="AU383" s="23">
        <v>12.888769080432658</v>
      </c>
      <c r="AV383" s="23">
        <v>6.9917699286502515</v>
      </c>
      <c r="AW383" s="23">
        <v>5.04227103887591</v>
      </c>
      <c r="AX383" s="23">
        <v>4.9303895843430885</v>
      </c>
      <c r="AY383" s="23">
        <v>3.4970566439913071</v>
      </c>
      <c r="AZ383" s="23">
        <v>2.576055975203384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1</v>
      </c>
      <c r="BI383" s="20">
        <v>0</v>
      </c>
      <c r="BJ383" s="20">
        <v>3</v>
      </c>
      <c r="BK383" s="20">
        <v>6</v>
      </c>
      <c r="BL383" s="20">
        <v>11</v>
      </c>
      <c r="BM383" s="20">
        <v>1</v>
      </c>
      <c r="BN383" s="20">
        <v>1</v>
      </c>
      <c r="BO383" s="20">
        <v>0</v>
      </c>
      <c r="BP383" s="20">
        <v>0</v>
      </c>
      <c r="BQ383" s="20">
        <v>2</v>
      </c>
      <c r="BR383" s="20">
        <v>4</v>
      </c>
      <c r="BS383" s="20">
        <v>1</v>
      </c>
      <c r="BT383" s="20">
        <v>1</v>
      </c>
      <c r="BU383" s="20">
        <v>0</v>
      </c>
      <c r="BV383" s="20">
        <v>4903</v>
      </c>
      <c r="BW383" s="20">
        <v>8480</v>
      </c>
      <c r="BX383" s="20">
        <v>11098</v>
      </c>
      <c r="BY383" s="20">
        <v>12242</v>
      </c>
      <c r="BZ383" s="20">
        <v>9632</v>
      </c>
      <c r="CA383" s="20">
        <v>14914</v>
      </c>
      <c r="CB383" s="20">
        <v>5540</v>
      </c>
      <c r="CC383" s="20">
        <v>8344</v>
      </c>
      <c r="CD383" s="20">
        <v>10303</v>
      </c>
      <c r="CE383" s="20">
        <v>12408</v>
      </c>
      <c r="CF383" s="20">
        <v>9677</v>
      </c>
      <c r="CG383" s="20">
        <v>12798</v>
      </c>
      <c r="CH383" s="21">
        <v>0</v>
      </c>
      <c r="CI383" s="21">
        <v>5</v>
      </c>
      <c r="CJ383" s="21">
        <v>10</v>
      </c>
      <c r="CK383" s="21">
        <v>12</v>
      </c>
      <c r="CL383" s="21">
        <v>2</v>
      </c>
      <c r="CM383" s="21">
        <v>1</v>
      </c>
      <c r="CN383" s="21">
        <v>1</v>
      </c>
      <c r="CO383" s="21">
        <v>23</v>
      </c>
      <c r="CP383" s="21">
        <v>8</v>
      </c>
      <c r="CQ383" s="21">
        <v>0</v>
      </c>
      <c r="CR383" s="21">
        <v>10443</v>
      </c>
      <c r="CS383" s="21">
        <v>16824</v>
      </c>
      <c r="CT383" s="21">
        <v>21401</v>
      </c>
      <c r="CU383" s="21">
        <v>24650</v>
      </c>
      <c r="CV383" s="21">
        <v>19309</v>
      </c>
      <c r="CW383" s="21">
        <v>27712</v>
      </c>
      <c r="CX383" s="21">
        <v>61269</v>
      </c>
      <c r="CY383" s="21">
        <v>59070</v>
      </c>
      <c r="CZ383" s="19">
        <v>285</v>
      </c>
      <c r="DA383" t="s">
        <v>8263</v>
      </c>
      <c r="DB383" t="s">
        <v>8481</v>
      </c>
      <c r="DD383">
        <v>3.8936854579312681</v>
      </c>
      <c r="DE383">
        <v>1.305717410109517</v>
      </c>
      <c r="DF383">
        <v>-2.587968047821751</v>
      </c>
    </row>
    <row r="384" spans="1:110" x14ac:dyDescent="0.25">
      <c r="A384" t="s">
        <v>1000</v>
      </c>
      <c r="B384" t="s">
        <v>3014</v>
      </c>
      <c r="C384" t="s">
        <v>886</v>
      </c>
      <c r="D384" t="s">
        <v>168</v>
      </c>
      <c r="E384" s="17">
        <v>38362</v>
      </c>
      <c r="F384" s="17">
        <v>38692</v>
      </c>
      <c r="G384" s="17">
        <v>39660</v>
      </c>
      <c r="H384" s="17">
        <v>39341</v>
      </c>
      <c r="I384" s="17">
        <v>39750</v>
      </c>
      <c r="J384" s="17">
        <v>40106</v>
      </c>
      <c r="K384" s="17">
        <v>40518</v>
      </c>
      <c r="L384" s="17">
        <v>41341</v>
      </c>
      <c r="M384" s="17">
        <v>42178</v>
      </c>
      <c r="N384" s="17">
        <v>42623</v>
      </c>
      <c r="O384" s="17">
        <v>43100</v>
      </c>
      <c r="P384" s="17">
        <v>43498</v>
      </c>
      <c r="Q384" s="17">
        <v>43831</v>
      </c>
      <c r="R384" s="17">
        <v>43950</v>
      </c>
      <c r="S384" s="17">
        <v>44312</v>
      </c>
      <c r="T384" s="17">
        <v>44449</v>
      </c>
      <c r="U384" s="18">
        <v>21</v>
      </c>
      <c r="V384" s="18">
        <v>27</v>
      </c>
      <c r="W384" s="18">
        <v>25</v>
      </c>
      <c r="X384" s="18">
        <v>35</v>
      </c>
      <c r="Y384" s="18">
        <v>42</v>
      </c>
      <c r="Z384" s="18">
        <v>49</v>
      </c>
      <c r="AA384" s="18">
        <v>95</v>
      </c>
      <c r="AB384" s="18">
        <v>85</v>
      </c>
      <c r="AC384" s="18">
        <v>105</v>
      </c>
      <c r="AD384" s="18">
        <v>101</v>
      </c>
      <c r="AE384" s="18">
        <v>66</v>
      </c>
      <c r="AF384" s="18">
        <v>49</v>
      </c>
      <c r="AG384" s="18">
        <v>46</v>
      </c>
      <c r="AH384" s="18">
        <v>25</v>
      </c>
      <c r="AI384" s="18">
        <v>30</v>
      </c>
      <c r="AJ384" s="18">
        <v>20</v>
      </c>
      <c r="AK384" s="23">
        <v>5.4741671445701474</v>
      </c>
      <c r="AL384" s="23">
        <v>6.9781867052620692</v>
      </c>
      <c r="AM384" s="23">
        <v>6.3035804336863333</v>
      </c>
      <c r="AN384" s="23">
        <v>8.8965710073460258</v>
      </c>
      <c r="AO384" s="23">
        <v>10.566037735849058</v>
      </c>
      <c r="AP384" s="23">
        <v>12.217623298259612</v>
      </c>
      <c r="AQ384" s="23">
        <v>23.446369514783555</v>
      </c>
      <c r="AR384" s="23">
        <v>20.56070245035195</v>
      </c>
      <c r="AS384" s="23">
        <v>24.89449476030158</v>
      </c>
      <c r="AT384" s="23">
        <v>23.696126504469415</v>
      </c>
      <c r="AU384" s="23">
        <v>15.313225058004642</v>
      </c>
      <c r="AV384" s="23">
        <v>11.26488574187319</v>
      </c>
      <c r="AW384" s="23">
        <v>10.494855239442403</v>
      </c>
      <c r="AX384" s="23">
        <v>5.6882821387940838</v>
      </c>
      <c r="AY384" s="23">
        <v>6.7701751218631516</v>
      </c>
      <c r="AZ384" s="23">
        <v>4.4995387972732797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0</v>
      </c>
      <c r="BJ384" s="20">
        <v>0</v>
      </c>
      <c r="BK384" s="20">
        <v>4</v>
      </c>
      <c r="BL384" s="20">
        <v>3</v>
      </c>
      <c r="BM384" s="20">
        <v>3</v>
      </c>
      <c r="BN384" s="20">
        <v>0</v>
      </c>
      <c r="BO384" s="20">
        <v>0</v>
      </c>
      <c r="BP384" s="20">
        <v>0</v>
      </c>
      <c r="BQ384" s="20">
        <v>0</v>
      </c>
      <c r="BR384" s="20">
        <v>3</v>
      </c>
      <c r="BS384" s="20">
        <v>5</v>
      </c>
      <c r="BT384" s="20">
        <v>1</v>
      </c>
      <c r="BU384" s="20">
        <v>1</v>
      </c>
      <c r="BV384" s="20">
        <v>1506</v>
      </c>
      <c r="BW384" s="20">
        <v>2387</v>
      </c>
      <c r="BX384" s="20">
        <v>2972</v>
      </c>
      <c r="BY384" s="20">
        <v>4276</v>
      </c>
      <c r="BZ384" s="20">
        <v>4208</v>
      </c>
      <c r="CA384" s="20">
        <v>7708</v>
      </c>
      <c r="CB384" s="20">
        <v>1659</v>
      </c>
      <c r="CC384" s="20">
        <v>2394</v>
      </c>
      <c r="CD384" s="20">
        <v>2647</v>
      </c>
      <c r="CE384" s="20">
        <v>4064</v>
      </c>
      <c r="CF384" s="20">
        <v>3962</v>
      </c>
      <c r="CG384" s="20">
        <v>6666</v>
      </c>
      <c r="CH384" s="21">
        <v>0</v>
      </c>
      <c r="CI384" s="21">
        <v>0</v>
      </c>
      <c r="CJ384" s="21">
        <v>7</v>
      </c>
      <c r="CK384" s="21">
        <v>8</v>
      </c>
      <c r="CL384" s="21">
        <v>4</v>
      </c>
      <c r="CM384" s="21">
        <v>1</v>
      </c>
      <c r="CN384" s="21">
        <v>0</v>
      </c>
      <c r="CO384" s="21">
        <v>10</v>
      </c>
      <c r="CP384" s="21">
        <v>10</v>
      </c>
      <c r="CQ384" s="21">
        <v>0</v>
      </c>
      <c r="CR384" s="21">
        <v>3165</v>
      </c>
      <c r="CS384" s="21">
        <v>4781</v>
      </c>
      <c r="CT384" s="21">
        <v>5619</v>
      </c>
      <c r="CU384" s="21">
        <v>8340</v>
      </c>
      <c r="CV384" s="21">
        <v>8170</v>
      </c>
      <c r="CW384" s="21">
        <v>14374</v>
      </c>
      <c r="CX384" s="21">
        <v>23057</v>
      </c>
      <c r="CY384" s="21">
        <v>21392</v>
      </c>
      <c r="CZ384" s="19">
        <v>58</v>
      </c>
      <c r="DA384" t="s">
        <v>8046</v>
      </c>
      <c r="DB384" t="s">
        <v>8480</v>
      </c>
      <c r="DD384">
        <v>4.6746447270007474</v>
      </c>
      <c r="DE384">
        <v>4.3370776770611963</v>
      </c>
      <c r="DF384">
        <v>-0.33756704993955111</v>
      </c>
    </row>
    <row r="385" spans="1:110" x14ac:dyDescent="0.25">
      <c r="A385" t="s">
        <v>185</v>
      </c>
      <c r="B385" t="s">
        <v>3020</v>
      </c>
      <c r="C385" t="s">
        <v>184</v>
      </c>
      <c r="D385" t="s">
        <v>168</v>
      </c>
      <c r="E385" s="17">
        <v>73205</v>
      </c>
      <c r="F385" s="17">
        <v>73785</v>
      </c>
      <c r="G385" s="17">
        <v>74690</v>
      </c>
      <c r="H385" s="17">
        <v>75761</v>
      </c>
      <c r="I385" s="17">
        <v>76281</v>
      </c>
      <c r="J385" s="17">
        <v>77081</v>
      </c>
      <c r="K385" s="17">
        <v>77832</v>
      </c>
      <c r="L385" s="17">
        <v>78843</v>
      </c>
      <c r="M385" s="17">
        <v>79600</v>
      </c>
      <c r="N385" s="17">
        <v>80038</v>
      </c>
      <c r="O385" s="17">
        <v>80558</v>
      </c>
      <c r="P385" s="17">
        <v>80957</v>
      </c>
      <c r="Q385" s="17">
        <v>81337</v>
      </c>
      <c r="R385" s="17">
        <v>81846</v>
      </c>
      <c r="S385" s="17">
        <v>82235</v>
      </c>
      <c r="T385" s="17">
        <v>82655</v>
      </c>
      <c r="U385" s="18">
        <v>28</v>
      </c>
      <c r="V385" s="18">
        <v>50</v>
      </c>
      <c r="W385" s="18">
        <v>42</v>
      </c>
      <c r="X385" s="18">
        <v>70</v>
      </c>
      <c r="Y385" s="18">
        <v>84</v>
      </c>
      <c r="Z385" s="18">
        <v>94</v>
      </c>
      <c r="AA385" s="18">
        <v>148</v>
      </c>
      <c r="AB385" s="18">
        <v>173</v>
      </c>
      <c r="AC385" s="18">
        <v>175</v>
      </c>
      <c r="AD385" s="18">
        <v>198</v>
      </c>
      <c r="AE385" s="18">
        <v>126</v>
      </c>
      <c r="AF385" s="18">
        <v>75</v>
      </c>
      <c r="AG385" s="18">
        <v>51</v>
      </c>
      <c r="AH385" s="18">
        <v>60</v>
      </c>
      <c r="AI385" s="18">
        <v>53</v>
      </c>
      <c r="AJ385" s="18">
        <v>41</v>
      </c>
      <c r="AK385" s="23">
        <v>3.8248753500443962</v>
      </c>
      <c r="AL385" s="23">
        <v>6.7764450769126512</v>
      </c>
      <c r="AM385" s="23">
        <v>5.6232427366447988</v>
      </c>
      <c r="AN385" s="23">
        <v>9.2395823708768354</v>
      </c>
      <c r="AO385" s="23">
        <v>11.011916466747945</v>
      </c>
      <c r="AP385" s="23">
        <v>12.194963739442924</v>
      </c>
      <c r="AQ385" s="23">
        <v>19.015315037516704</v>
      </c>
      <c r="AR385" s="23">
        <v>21.942341108278477</v>
      </c>
      <c r="AS385" s="23">
        <v>21.984924623115578</v>
      </c>
      <c r="AT385" s="23">
        <v>24.738249331567506</v>
      </c>
      <c r="AU385" s="23">
        <v>15.640904689788725</v>
      </c>
      <c r="AV385" s="23">
        <v>9.2641772792964172</v>
      </c>
      <c r="AW385" s="23">
        <v>6.2702091299162745</v>
      </c>
      <c r="AX385" s="23">
        <v>7.3308408474452014</v>
      </c>
      <c r="AY385" s="23">
        <v>6.4449443667538153</v>
      </c>
      <c r="AZ385" s="23">
        <v>4.9603774726271856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1</v>
      </c>
      <c r="BI385" s="20">
        <v>0</v>
      </c>
      <c r="BJ385" s="20">
        <v>4</v>
      </c>
      <c r="BK385" s="20">
        <v>5</v>
      </c>
      <c r="BL385" s="20">
        <v>6</v>
      </c>
      <c r="BM385" s="20">
        <v>2</v>
      </c>
      <c r="BN385" s="20">
        <v>3</v>
      </c>
      <c r="BO385" s="20">
        <v>1</v>
      </c>
      <c r="BP385" s="20">
        <v>0</v>
      </c>
      <c r="BQ385" s="20">
        <v>5</v>
      </c>
      <c r="BR385" s="20">
        <v>4</v>
      </c>
      <c r="BS385" s="20">
        <v>5</v>
      </c>
      <c r="BT385" s="20">
        <v>3</v>
      </c>
      <c r="BU385" s="20">
        <v>2</v>
      </c>
      <c r="BV385" s="20">
        <v>2734</v>
      </c>
      <c r="BW385" s="20">
        <v>4073</v>
      </c>
      <c r="BX385" s="20">
        <v>5106</v>
      </c>
      <c r="BY385" s="20">
        <v>7613</v>
      </c>
      <c r="BZ385" s="20">
        <v>7723</v>
      </c>
      <c r="CA385" s="20">
        <v>16164</v>
      </c>
      <c r="CB385" s="20">
        <v>3032</v>
      </c>
      <c r="CC385" s="20">
        <v>4052</v>
      </c>
      <c r="CD385" s="20">
        <v>4663</v>
      </c>
      <c r="CE385" s="20">
        <v>7061</v>
      </c>
      <c r="CF385" s="20">
        <v>6983</v>
      </c>
      <c r="CG385" s="20">
        <v>13451</v>
      </c>
      <c r="CH385" s="21">
        <v>0</v>
      </c>
      <c r="CI385" s="21">
        <v>9</v>
      </c>
      <c r="CJ385" s="21">
        <v>9</v>
      </c>
      <c r="CK385" s="21">
        <v>11</v>
      </c>
      <c r="CL385" s="21">
        <v>5</v>
      </c>
      <c r="CM385" s="21">
        <v>5</v>
      </c>
      <c r="CN385" s="21">
        <v>2</v>
      </c>
      <c r="CO385" s="21">
        <v>21</v>
      </c>
      <c r="CP385" s="21">
        <v>20</v>
      </c>
      <c r="CQ385" s="21">
        <v>0</v>
      </c>
      <c r="CR385" s="21">
        <v>5766</v>
      </c>
      <c r="CS385" s="21">
        <v>8125</v>
      </c>
      <c r="CT385" s="21">
        <v>9769</v>
      </c>
      <c r="CU385" s="21">
        <v>14674</v>
      </c>
      <c r="CV385" s="21">
        <v>14706</v>
      </c>
      <c r="CW385" s="21">
        <v>29615</v>
      </c>
      <c r="CX385" s="21">
        <v>43413</v>
      </c>
      <c r="CY385" s="21">
        <v>39242</v>
      </c>
      <c r="CZ385" s="19">
        <v>37</v>
      </c>
      <c r="DA385" t="s">
        <v>1361</v>
      </c>
      <c r="DB385" t="s">
        <v>8480</v>
      </c>
      <c r="DD385">
        <v>5.3514092044238319</v>
      </c>
      <c r="DE385">
        <v>4.6069149793840554</v>
      </c>
      <c r="DF385">
        <v>-0.74449422503977658</v>
      </c>
    </row>
    <row r="386" spans="1:110" x14ac:dyDescent="0.25">
      <c r="A386" t="s">
        <v>1354</v>
      </c>
      <c r="B386" t="s">
        <v>3091</v>
      </c>
      <c r="C386" t="s">
        <v>197</v>
      </c>
      <c r="D386" t="s">
        <v>199</v>
      </c>
      <c r="E386" s="17">
        <v>82981</v>
      </c>
      <c r="F386" s="17">
        <v>83558</v>
      </c>
      <c r="G386" s="17">
        <v>84082</v>
      </c>
      <c r="H386" s="17">
        <v>84691</v>
      </c>
      <c r="I386" s="17">
        <v>85247</v>
      </c>
      <c r="J386" s="17">
        <v>85537</v>
      </c>
      <c r="K386" s="17">
        <v>86134</v>
      </c>
      <c r="L386" s="17">
        <v>86515</v>
      </c>
      <c r="M386" s="17">
        <v>86703</v>
      </c>
      <c r="N386" s="17">
        <v>86993</v>
      </c>
      <c r="O386" s="17">
        <v>87729</v>
      </c>
      <c r="P386" s="17">
        <v>87923</v>
      </c>
      <c r="Q386" s="17">
        <v>88344</v>
      </c>
      <c r="R386" s="17">
        <v>88957</v>
      </c>
      <c r="S386" s="17">
        <v>89598</v>
      </c>
      <c r="T386" s="17">
        <v>90493</v>
      </c>
      <c r="U386" s="18">
        <v>22</v>
      </c>
      <c r="V386" s="18">
        <v>37</v>
      </c>
      <c r="W386" s="18">
        <v>44</v>
      </c>
      <c r="X386" s="18">
        <v>36</v>
      </c>
      <c r="Y386" s="18">
        <v>64</v>
      </c>
      <c r="Z386" s="18">
        <v>65</v>
      </c>
      <c r="AA386" s="18">
        <v>86</v>
      </c>
      <c r="AB386" s="18">
        <v>122</v>
      </c>
      <c r="AC386" s="18">
        <v>123</v>
      </c>
      <c r="AD386" s="18">
        <v>122</v>
      </c>
      <c r="AE386" s="18">
        <v>117</v>
      </c>
      <c r="AF386" s="18">
        <v>88</v>
      </c>
      <c r="AG386" s="18">
        <v>66</v>
      </c>
      <c r="AH386" s="18">
        <v>49</v>
      </c>
      <c r="AI386" s="18">
        <v>43</v>
      </c>
      <c r="AJ386" s="18">
        <v>35</v>
      </c>
      <c r="AK386" s="23">
        <v>2.6512093129752596</v>
      </c>
      <c r="AL386" s="23">
        <v>4.4280619449962897</v>
      </c>
      <c r="AM386" s="23">
        <v>5.232986846173973</v>
      </c>
      <c r="AN386" s="23">
        <v>4.2507468326032285</v>
      </c>
      <c r="AO386" s="23">
        <v>7.5075955752108579</v>
      </c>
      <c r="AP386" s="23">
        <v>7.5990507032044619</v>
      </c>
      <c r="AQ386" s="23">
        <v>9.9844428448696227</v>
      </c>
      <c r="AR386" s="23">
        <v>14.101600878460383</v>
      </c>
      <c r="AS386" s="23">
        <v>14.186360333552472</v>
      </c>
      <c r="AT386" s="23">
        <v>14.024116882967595</v>
      </c>
      <c r="AU386" s="23">
        <v>13.336524980337174</v>
      </c>
      <c r="AV386" s="23">
        <v>10.008757662955086</v>
      </c>
      <c r="AW386" s="23">
        <v>7.4707959793534373</v>
      </c>
      <c r="AX386" s="23">
        <v>5.5082792810009336</v>
      </c>
      <c r="AY386" s="23">
        <v>4.7992142681756293</v>
      </c>
      <c r="AZ386" s="23">
        <v>3.8677024742245258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0</v>
      </c>
      <c r="BJ386" s="20">
        <v>0</v>
      </c>
      <c r="BK386" s="20">
        <v>7</v>
      </c>
      <c r="BL386" s="20">
        <v>12</v>
      </c>
      <c r="BM386" s="20">
        <v>2</v>
      </c>
      <c r="BN386" s="20">
        <v>1</v>
      </c>
      <c r="BO386" s="20">
        <v>0</v>
      </c>
      <c r="BP386" s="20">
        <v>0</v>
      </c>
      <c r="BQ386" s="20">
        <v>3</v>
      </c>
      <c r="BR386" s="20">
        <v>6</v>
      </c>
      <c r="BS386" s="20">
        <v>4</v>
      </c>
      <c r="BT386" s="20">
        <v>0</v>
      </c>
      <c r="BU386" s="20">
        <v>0</v>
      </c>
      <c r="BV386" s="20">
        <v>6320</v>
      </c>
      <c r="BW386" s="20">
        <v>5587</v>
      </c>
      <c r="BX386" s="20">
        <v>6520</v>
      </c>
      <c r="BY386" s="20">
        <v>8452</v>
      </c>
      <c r="BZ386" s="20">
        <v>7419</v>
      </c>
      <c r="CA386" s="20">
        <v>12977</v>
      </c>
      <c r="CB386" s="20">
        <v>5884</v>
      </c>
      <c r="CC386" s="20">
        <v>5628</v>
      </c>
      <c r="CD386" s="20">
        <v>5865</v>
      </c>
      <c r="CE386" s="20">
        <v>8146</v>
      </c>
      <c r="CF386" s="20">
        <v>6862</v>
      </c>
      <c r="CG386" s="20">
        <v>10833</v>
      </c>
      <c r="CH386" s="21">
        <v>0</v>
      </c>
      <c r="CI386" s="21">
        <v>3</v>
      </c>
      <c r="CJ386" s="21">
        <v>13</v>
      </c>
      <c r="CK386" s="21">
        <v>16</v>
      </c>
      <c r="CL386" s="21">
        <v>2</v>
      </c>
      <c r="CM386" s="21">
        <v>1</v>
      </c>
      <c r="CN386" s="21">
        <v>0</v>
      </c>
      <c r="CO386" s="21">
        <v>22</v>
      </c>
      <c r="CP386" s="21">
        <v>13</v>
      </c>
      <c r="CQ386" s="21">
        <v>0</v>
      </c>
      <c r="CR386" s="21">
        <v>12204</v>
      </c>
      <c r="CS386" s="21">
        <v>11215</v>
      </c>
      <c r="CT386" s="21">
        <v>12385</v>
      </c>
      <c r="CU386" s="21">
        <v>16598</v>
      </c>
      <c r="CV386" s="21">
        <v>14281</v>
      </c>
      <c r="CW386" s="21">
        <v>23810</v>
      </c>
      <c r="CX386" s="21">
        <v>47275</v>
      </c>
      <c r="CY386" s="21">
        <v>43218</v>
      </c>
      <c r="CZ386" s="19">
        <v>121</v>
      </c>
      <c r="DA386" t="s">
        <v>8099</v>
      </c>
      <c r="DB386" t="s">
        <v>9</v>
      </c>
      <c r="DD386">
        <v>5.0904715627747699</v>
      </c>
      <c r="DE386">
        <v>2.7498677948175567</v>
      </c>
      <c r="DF386">
        <v>-2.3406037679572131</v>
      </c>
    </row>
    <row r="387" spans="1:110" x14ac:dyDescent="0.25">
      <c r="A387" t="s">
        <v>847</v>
      </c>
      <c r="B387" t="s">
        <v>3108</v>
      </c>
      <c r="C387" t="s">
        <v>846</v>
      </c>
      <c r="D387" t="s">
        <v>150</v>
      </c>
      <c r="E387" s="17">
        <v>61026</v>
      </c>
      <c r="F387" s="17">
        <v>61858</v>
      </c>
      <c r="G387" s="17">
        <v>63097</v>
      </c>
      <c r="H387" s="17">
        <v>64260</v>
      </c>
      <c r="I387" s="17">
        <v>65464</v>
      </c>
      <c r="J387" s="17">
        <v>66390</v>
      </c>
      <c r="K387" s="17">
        <v>67531</v>
      </c>
      <c r="L387" s="17">
        <v>68877</v>
      </c>
      <c r="M387" s="17">
        <v>69873</v>
      </c>
      <c r="N387" s="17">
        <v>70387</v>
      </c>
      <c r="O387" s="17">
        <v>71236</v>
      </c>
      <c r="P387" s="17">
        <v>71503</v>
      </c>
      <c r="Q387" s="17">
        <v>72095</v>
      </c>
      <c r="R387" s="17">
        <v>72839</v>
      </c>
      <c r="S387" s="17">
        <v>73768</v>
      </c>
      <c r="T387" s="17">
        <v>74690</v>
      </c>
      <c r="U387" s="18">
        <v>50</v>
      </c>
      <c r="V387" s="18">
        <v>41</v>
      </c>
      <c r="W387" s="18">
        <v>62</v>
      </c>
      <c r="X387" s="18">
        <v>66</v>
      </c>
      <c r="Y387" s="18">
        <v>70</v>
      </c>
      <c r="Z387" s="18">
        <v>93</v>
      </c>
      <c r="AA387" s="18">
        <v>111</v>
      </c>
      <c r="AB387" s="18">
        <v>111</v>
      </c>
      <c r="AC387" s="18">
        <v>129</v>
      </c>
      <c r="AD387" s="18">
        <v>159</v>
      </c>
      <c r="AE387" s="18">
        <v>116</v>
      </c>
      <c r="AF387" s="18">
        <v>97</v>
      </c>
      <c r="AG387" s="18">
        <v>51</v>
      </c>
      <c r="AH387" s="18">
        <v>66</v>
      </c>
      <c r="AI387" s="18">
        <v>36</v>
      </c>
      <c r="AJ387" s="18">
        <v>25</v>
      </c>
      <c r="AK387" s="23">
        <v>8.1932291154589851</v>
      </c>
      <c r="AL387" s="23">
        <v>6.6280836755148886</v>
      </c>
      <c r="AM387" s="23">
        <v>9.8261407039954349</v>
      </c>
      <c r="AN387" s="23">
        <v>10.27077497665733</v>
      </c>
      <c r="AO387" s="23">
        <v>10.692899914456801</v>
      </c>
      <c r="AP387" s="23">
        <v>14.008133755083598</v>
      </c>
      <c r="AQ387" s="23">
        <v>16.436895647924658</v>
      </c>
      <c r="AR387" s="23">
        <v>16.115684481031405</v>
      </c>
      <c r="AS387" s="23">
        <v>18.462066892791206</v>
      </c>
      <c r="AT387" s="23">
        <v>22.589398610538876</v>
      </c>
      <c r="AU387" s="23">
        <v>16.283901398169466</v>
      </c>
      <c r="AV387" s="23">
        <v>13.56586436932716</v>
      </c>
      <c r="AW387" s="23">
        <v>7.0739995838823777</v>
      </c>
      <c r="AX387" s="23">
        <v>9.0610799159790769</v>
      </c>
      <c r="AY387" s="23">
        <v>4.8801648411235226</v>
      </c>
      <c r="AZ387" s="23">
        <v>3.3471682956219042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0</v>
      </c>
      <c r="BJ387" s="20">
        <v>2</v>
      </c>
      <c r="BK387" s="20">
        <v>6</v>
      </c>
      <c r="BL387" s="20">
        <v>4</v>
      </c>
      <c r="BM387" s="20">
        <v>5</v>
      </c>
      <c r="BN387" s="20">
        <v>1</v>
      </c>
      <c r="BO387" s="20">
        <v>0</v>
      </c>
      <c r="BP387" s="20">
        <v>0</v>
      </c>
      <c r="BQ387" s="20">
        <v>2</v>
      </c>
      <c r="BR387" s="20">
        <v>3</v>
      </c>
      <c r="BS387" s="20">
        <v>2</v>
      </c>
      <c r="BT387" s="20">
        <v>0</v>
      </c>
      <c r="BU387" s="20">
        <v>0</v>
      </c>
      <c r="BV387" s="20">
        <v>3187</v>
      </c>
      <c r="BW387" s="20">
        <v>4590</v>
      </c>
      <c r="BX387" s="20">
        <v>5335</v>
      </c>
      <c r="BY387" s="20">
        <v>7530</v>
      </c>
      <c r="BZ387" s="20">
        <v>6676</v>
      </c>
      <c r="CA387" s="20">
        <v>11292</v>
      </c>
      <c r="CB387" s="20">
        <v>3342</v>
      </c>
      <c r="CC387" s="20">
        <v>4301</v>
      </c>
      <c r="CD387" s="20">
        <v>4817</v>
      </c>
      <c r="CE387" s="20">
        <v>6894</v>
      </c>
      <c r="CF387" s="20">
        <v>6310</v>
      </c>
      <c r="CG387" s="20">
        <v>10416</v>
      </c>
      <c r="CH387" s="21">
        <v>0</v>
      </c>
      <c r="CI387" s="21">
        <v>4</v>
      </c>
      <c r="CJ387" s="21">
        <v>9</v>
      </c>
      <c r="CK387" s="21">
        <v>6</v>
      </c>
      <c r="CL387" s="21">
        <v>5</v>
      </c>
      <c r="CM387" s="21">
        <v>1</v>
      </c>
      <c r="CN387" s="21">
        <v>0</v>
      </c>
      <c r="CO387" s="21">
        <v>18</v>
      </c>
      <c r="CP387" s="21">
        <v>7</v>
      </c>
      <c r="CQ387" s="21">
        <v>0</v>
      </c>
      <c r="CR387" s="21">
        <v>6529</v>
      </c>
      <c r="CS387" s="21">
        <v>8891</v>
      </c>
      <c r="CT387" s="21">
        <v>10152</v>
      </c>
      <c r="CU387" s="21">
        <v>14424</v>
      </c>
      <c r="CV387" s="21">
        <v>12986</v>
      </c>
      <c r="CW387" s="21">
        <v>21708</v>
      </c>
      <c r="CX387" s="21">
        <v>38610</v>
      </c>
      <c r="CY387" s="21">
        <v>36080</v>
      </c>
      <c r="CZ387" s="19">
        <v>177</v>
      </c>
      <c r="DA387" t="s">
        <v>8155</v>
      </c>
      <c r="DB387" t="s">
        <v>9</v>
      </c>
      <c r="DD387">
        <v>4.9889135254988908</v>
      </c>
      <c r="DE387">
        <v>1.8130018130018128</v>
      </c>
      <c r="DF387">
        <v>-3.1759117124970779</v>
      </c>
    </row>
    <row r="388" spans="1:110" x14ac:dyDescent="0.25">
      <c r="A388" t="s">
        <v>1084</v>
      </c>
      <c r="B388" t="s">
        <v>3146</v>
      </c>
      <c r="C388" t="s">
        <v>1083</v>
      </c>
      <c r="D388" t="s">
        <v>278</v>
      </c>
      <c r="E388" s="17">
        <v>73872</v>
      </c>
      <c r="F388" s="17">
        <v>74078</v>
      </c>
      <c r="G388" s="17">
        <v>74323</v>
      </c>
      <c r="H388" s="17">
        <v>75146</v>
      </c>
      <c r="I388" s="17">
        <v>75762</v>
      </c>
      <c r="J388" s="17">
        <v>76479</v>
      </c>
      <c r="K388" s="17">
        <v>77870</v>
      </c>
      <c r="L388" s="17">
        <v>79670</v>
      </c>
      <c r="M388" s="17">
        <v>80718</v>
      </c>
      <c r="N388" s="17">
        <v>81712</v>
      </c>
      <c r="O388" s="17">
        <v>82703</v>
      </c>
      <c r="P388" s="17">
        <v>83336</v>
      </c>
      <c r="Q388" s="17">
        <v>84731</v>
      </c>
      <c r="R388" s="17">
        <v>85433</v>
      </c>
      <c r="S388" s="17">
        <v>85549</v>
      </c>
      <c r="T388" s="17">
        <v>85960</v>
      </c>
      <c r="U388" s="18">
        <v>44</v>
      </c>
      <c r="V388" s="18">
        <v>24</v>
      </c>
      <c r="W388" s="18">
        <v>42</v>
      </c>
      <c r="X388" s="18">
        <v>50</v>
      </c>
      <c r="Y388" s="18">
        <v>71</v>
      </c>
      <c r="Z388" s="18">
        <v>93</v>
      </c>
      <c r="AA388" s="18">
        <v>114</v>
      </c>
      <c r="AB388" s="18">
        <v>90</v>
      </c>
      <c r="AC388" s="18">
        <v>120</v>
      </c>
      <c r="AD388" s="18">
        <v>99</v>
      </c>
      <c r="AE388" s="18">
        <v>94</v>
      </c>
      <c r="AF388" s="18">
        <v>56</v>
      </c>
      <c r="AG388" s="18">
        <v>43</v>
      </c>
      <c r="AH388" s="18">
        <v>31</v>
      </c>
      <c r="AI388" s="18">
        <v>30</v>
      </c>
      <c r="AJ388" s="18">
        <v>29</v>
      </c>
      <c r="AK388" s="23">
        <v>5.9562486463071265</v>
      </c>
      <c r="AL388" s="23">
        <v>3.2398282891006778</v>
      </c>
      <c r="AM388" s="23">
        <v>5.6510097816288365</v>
      </c>
      <c r="AN388" s="23">
        <v>6.6537141032124127</v>
      </c>
      <c r="AO388" s="23">
        <v>9.371452707161902</v>
      </c>
      <c r="AP388" s="23">
        <v>12.160200839446123</v>
      </c>
      <c r="AQ388" s="23">
        <v>14.639784255810968</v>
      </c>
      <c r="AR388" s="23">
        <v>11.296598468683319</v>
      </c>
      <c r="AS388" s="23">
        <v>14.866572511707426</v>
      </c>
      <c r="AT388" s="23">
        <v>12.115723516741728</v>
      </c>
      <c r="AU388" s="23">
        <v>11.365972213825376</v>
      </c>
      <c r="AV388" s="23">
        <v>6.7197849668810594</v>
      </c>
      <c r="AW388" s="23">
        <v>5.0748840448006041</v>
      </c>
      <c r="AX388" s="23">
        <v>3.628574438448843</v>
      </c>
      <c r="AY388" s="23">
        <v>3.5067622064547805</v>
      </c>
      <c r="AZ388" s="23">
        <v>3.3736621684504424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20">
        <v>1</v>
      </c>
      <c r="BJ388" s="20">
        <v>0</v>
      </c>
      <c r="BK388" s="20">
        <v>6</v>
      </c>
      <c r="BL388" s="20">
        <v>1</v>
      </c>
      <c r="BM388" s="20">
        <v>6</v>
      </c>
      <c r="BN388" s="20">
        <v>2</v>
      </c>
      <c r="BO388" s="20">
        <v>0</v>
      </c>
      <c r="BP388" s="20">
        <v>0</v>
      </c>
      <c r="BQ388" s="20">
        <v>3</v>
      </c>
      <c r="BR388" s="20">
        <v>2</v>
      </c>
      <c r="BS388" s="20">
        <v>6</v>
      </c>
      <c r="BT388" s="20">
        <v>0</v>
      </c>
      <c r="BU388" s="20">
        <v>2</v>
      </c>
      <c r="BV388" s="20">
        <v>3334</v>
      </c>
      <c r="BW388" s="20">
        <v>6198</v>
      </c>
      <c r="BX388" s="20">
        <v>7176</v>
      </c>
      <c r="BY388" s="20">
        <v>8455</v>
      </c>
      <c r="BZ388" s="20">
        <v>6695</v>
      </c>
      <c r="CA388" s="20">
        <v>12040</v>
      </c>
      <c r="CB388" s="20">
        <v>3824</v>
      </c>
      <c r="CC388" s="20">
        <v>6830</v>
      </c>
      <c r="CD388" s="20">
        <v>6859</v>
      </c>
      <c r="CE388" s="20">
        <v>8062</v>
      </c>
      <c r="CF388" s="20">
        <v>6345</v>
      </c>
      <c r="CG388" s="20">
        <v>10142</v>
      </c>
      <c r="CH388" s="21">
        <v>1</v>
      </c>
      <c r="CI388" s="21">
        <v>3</v>
      </c>
      <c r="CJ388" s="21">
        <v>8</v>
      </c>
      <c r="CK388" s="21">
        <v>7</v>
      </c>
      <c r="CL388" s="21">
        <v>6</v>
      </c>
      <c r="CM388" s="21">
        <v>4</v>
      </c>
      <c r="CN388" s="21">
        <v>0</v>
      </c>
      <c r="CO388" s="21">
        <v>16</v>
      </c>
      <c r="CP388" s="21">
        <v>13</v>
      </c>
      <c r="CQ388" s="21">
        <v>0</v>
      </c>
      <c r="CR388" s="21">
        <v>7158</v>
      </c>
      <c r="CS388" s="21">
        <v>13028</v>
      </c>
      <c r="CT388" s="21">
        <v>14035</v>
      </c>
      <c r="CU388" s="21">
        <v>16517</v>
      </c>
      <c r="CV388" s="21">
        <v>13040</v>
      </c>
      <c r="CW388" s="21">
        <v>22182</v>
      </c>
      <c r="CX388" s="21">
        <v>43898</v>
      </c>
      <c r="CY388" s="21">
        <v>42062</v>
      </c>
      <c r="CZ388" s="19">
        <v>172</v>
      </c>
      <c r="DA388" t="s">
        <v>8150</v>
      </c>
      <c r="DB388" t="s">
        <v>9</v>
      </c>
      <c r="DD388">
        <v>3.8039085160001904</v>
      </c>
      <c r="DE388">
        <v>2.9614105426215316</v>
      </c>
      <c r="DF388">
        <v>-0.84249797337865884</v>
      </c>
    </row>
    <row r="389" spans="1:110" x14ac:dyDescent="0.25">
      <c r="A389" t="s">
        <v>998</v>
      </c>
      <c r="B389" t="s">
        <v>3152</v>
      </c>
      <c r="C389" t="s">
        <v>171</v>
      </c>
      <c r="D389" t="s">
        <v>168</v>
      </c>
      <c r="E389" s="17">
        <v>28421</v>
      </c>
      <c r="F389" s="17">
        <v>28667</v>
      </c>
      <c r="G389" s="17">
        <v>28794</v>
      </c>
      <c r="H389" s="17">
        <v>28946</v>
      </c>
      <c r="I389" s="17">
        <v>28945</v>
      </c>
      <c r="J389" s="17">
        <v>28882</v>
      </c>
      <c r="K389" s="17">
        <v>28949</v>
      </c>
      <c r="L389" s="17">
        <v>29227</v>
      </c>
      <c r="M389" s="17">
        <v>29434</v>
      </c>
      <c r="N389" s="17">
        <v>29306</v>
      </c>
      <c r="O389" s="17">
        <v>29333</v>
      </c>
      <c r="P389" s="17">
        <v>29039</v>
      </c>
      <c r="Q389" s="17">
        <v>29048</v>
      </c>
      <c r="R389" s="17">
        <v>28913</v>
      </c>
      <c r="S389" s="17">
        <v>28916</v>
      </c>
      <c r="T389" s="17">
        <v>29030</v>
      </c>
      <c r="U389" s="18">
        <v>19</v>
      </c>
      <c r="V389" s="18">
        <v>21</v>
      </c>
      <c r="W389" s="18">
        <v>8</v>
      </c>
      <c r="X389" s="18">
        <v>21</v>
      </c>
      <c r="Y389" s="18">
        <v>38</v>
      </c>
      <c r="Z389" s="18">
        <v>54</v>
      </c>
      <c r="AA389" s="18">
        <v>51</v>
      </c>
      <c r="AB389" s="18">
        <v>60</v>
      </c>
      <c r="AC389" s="18">
        <v>43</v>
      </c>
      <c r="AD389" s="18">
        <v>70</v>
      </c>
      <c r="AE389" s="18">
        <v>53</v>
      </c>
      <c r="AF389" s="18">
        <v>37</v>
      </c>
      <c r="AG389" s="18">
        <v>22</v>
      </c>
      <c r="AH389" s="18">
        <v>26</v>
      </c>
      <c r="AI389" s="18">
        <v>15</v>
      </c>
      <c r="AJ389" s="18">
        <v>7</v>
      </c>
      <c r="AK389" s="23">
        <v>6.6851975651806761</v>
      </c>
      <c r="AL389" s="23">
        <v>7.325496215160288</v>
      </c>
      <c r="AM389" s="23">
        <v>2.7783566020698758</v>
      </c>
      <c r="AN389" s="23">
        <v>7.2548884129067917</v>
      </c>
      <c r="AO389" s="23">
        <v>13.128346864743479</v>
      </c>
      <c r="AP389" s="23">
        <v>18.696766151928536</v>
      </c>
      <c r="AQ389" s="23">
        <v>17.617188849355763</v>
      </c>
      <c r="AR389" s="23">
        <v>20.528962945221885</v>
      </c>
      <c r="AS389" s="23">
        <v>14.608955629544065</v>
      </c>
      <c r="AT389" s="23">
        <v>23.885893673650447</v>
      </c>
      <c r="AU389" s="23">
        <v>18.068387140762965</v>
      </c>
      <c r="AV389" s="23">
        <v>12.741485588346707</v>
      </c>
      <c r="AW389" s="23">
        <v>7.5736711649683279</v>
      </c>
      <c r="AX389" s="23">
        <v>8.9924947255559786</v>
      </c>
      <c r="AY389" s="23">
        <v>5.1874394798727339</v>
      </c>
      <c r="AZ389" s="23">
        <v>2.411298656562177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 s="20">
        <v>0</v>
      </c>
      <c r="BJ389" s="20">
        <v>1</v>
      </c>
      <c r="BK389" s="20">
        <v>1</v>
      </c>
      <c r="BL389" s="20">
        <v>2</v>
      </c>
      <c r="BM389" s="20">
        <v>0</v>
      </c>
      <c r="BN389" s="20">
        <v>1</v>
      </c>
      <c r="BO389" s="20">
        <v>0</v>
      </c>
      <c r="BP389" s="20">
        <v>0</v>
      </c>
      <c r="BQ389" s="20">
        <v>0</v>
      </c>
      <c r="BR389" s="20">
        <v>1</v>
      </c>
      <c r="BS389" s="20">
        <v>0</v>
      </c>
      <c r="BT389" s="20">
        <v>1</v>
      </c>
      <c r="BU389" s="20">
        <v>0</v>
      </c>
      <c r="BV389" s="20">
        <v>1032</v>
      </c>
      <c r="BW389" s="20">
        <v>1409</v>
      </c>
      <c r="BX389" s="20">
        <v>1473</v>
      </c>
      <c r="BY389" s="20">
        <v>2402</v>
      </c>
      <c r="BZ389" s="20">
        <v>2822</v>
      </c>
      <c r="CA389" s="20">
        <v>6129</v>
      </c>
      <c r="CB389" s="20">
        <v>1161</v>
      </c>
      <c r="CC389" s="20">
        <v>1410</v>
      </c>
      <c r="CD389" s="20">
        <v>1254</v>
      </c>
      <c r="CE389" s="20">
        <v>2262</v>
      </c>
      <c r="CF389" s="20">
        <v>2562</v>
      </c>
      <c r="CG389" s="20">
        <v>5114</v>
      </c>
      <c r="CH389" s="21">
        <v>0</v>
      </c>
      <c r="CI389" s="21">
        <v>1</v>
      </c>
      <c r="CJ389" s="21">
        <v>2</v>
      </c>
      <c r="CK389" s="21">
        <v>2</v>
      </c>
      <c r="CL389" s="21">
        <v>1</v>
      </c>
      <c r="CM389" s="21">
        <v>1</v>
      </c>
      <c r="CN389" s="21">
        <v>0</v>
      </c>
      <c r="CO389" s="21">
        <v>5</v>
      </c>
      <c r="CP389" s="21">
        <v>2</v>
      </c>
      <c r="CQ389" s="21">
        <v>0</v>
      </c>
      <c r="CR389" s="21">
        <v>2193</v>
      </c>
      <c r="CS389" s="21">
        <v>2819</v>
      </c>
      <c r="CT389" s="21">
        <v>2727</v>
      </c>
      <c r="CU389" s="21">
        <v>4664</v>
      </c>
      <c r="CV389" s="21">
        <v>5384</v>
      </c>
      <c r="CW389" s="21">
        <v>11243</v>
      </c>
      <c r="CX389" s="21">
        <v>15267</v>
      </c>
      <c r="CY389" s="21">
        <v>13763</v>
      </c>
      <c r="CZ389" s="19">
        <v>303</v>
      </c>
      <c r="DA389" t="s">
        <v>8281</v>
      </c>
      <c r="DB389" t="s">
        <v>8481</v>
      </c>
      <c r="DD389">
        <v>3.6329288672527791</v>
      </c>
      <c r="DE389">
        <v>1.3100150651732496</v>
      </c>
      <c r="DF389">
        <v>-2.3229138020795297</v>
      </c>
    </row>
    <row r="390" spans="1:110" x14ac:dyDescent="0.25">
      <c r="A390" t="s">
        <v>957</v>
      </c>
      <c r="B390" t="s">
        <v>3275</v>
      </c>
      <c r="C390" t="s">
        <v>3368</v>
      </c>
      <c r="D390" t="s">
        <v>355</v>
      </c>
      <c r="E390" s="17">
        <v>167024</v>
      </c>
      <c r="F390" s="17">
        <v>173319</v>
      </c>
      <c r="G390" s="17">
        <v>178256</v>
      </c>
      <c r="H390" s="17">
        <v>180829</v>
      </c>
      <c r="I390" s="17">
        <v>183955</v>
      </c>
      <c r="J390" s="17">
        <v>192122</v>
      </c>
      <c r="K390" s="17">
        <v>191687</v>
      </c>
      <c r="L390" s="17">
        <v>189045</v>
      </c>
      <c r="M390" s="17">
        <v>186521</v>
      </c>
      <c r="N390" s="17">
        <v>183488</v>
      </c>
      <c r="O390" s="17">
        <v>182067</v>
      </c>
      <c r="P390" s="17">
        <v>183510</v>
      </c>
      <c r="Q390" s="17">
        <v>186276</v>
      </c>
      <c r="R390" s="17">
        <v>187732</v>
      </c>
      <c r="S390" s="17">
        <v>192598</v>
      </c>
      <c r="T390" s="17">
        <v>199690</v>
      </c>
      <c r="U390" s="18">
        <v>60</v>
      </c>
      <c r="V390" s="18">
        <v>61</v>
      </c>
      <c r="W390" s="18">
        <v>84</v>
      </c>
      <c r="X390" s="18">
        <v>103</v>
      </c>
      <c r="Y390" s="18">
        <v>122</v>
      </c>
      <c r="Z390" s="18">
        <v>173</v>
      </c>
      <c r="AA390" s="18">
        <v>189</v>
      </c>
      <c r="AB390" s="18">
        <v>195</v>
      </c>
      <c r="AC390" s="18">
        <v>170</v>
      </c>
      <c r="AD390" s="18">
        <v>245</v>
      </c>
      <c r="AE390" s="18">
        <v>154</v>
      </c>
      <c r="AF390" s="18">
        <v>132</v>
      </c>
      <c r="AG390" s="18">
        <v>95</v>
      </c>
      <c r="AH390" s="18">
        <v>83</v>
      </c>
      <c r="AI390" s="18">
        <v>71</v>
      </c>
      <c r="AJ390" s="18">
        <v>55</v>
      </c>
      <c r="AK390" s="23">
        <v>3.5922981128460583</v>
      </c>
      <c r="AL390" s="23">
        <v>3.5195218066109311</v>
      </c>
      <c r="AM390" s="23">
        <v>4.7123238488466024</v>
      </c>
      <c r="AN390" s="23">
        <v>5.6959890283085128</v>
      </c>
      <c r="AO390" s="23">
        <v>6.6320567530102466</v>
      </c>
      <c r="AP390" s="23">
        <v>9.004694933427718</v>
      </c>
      <c r="AQ390" s="23">
        <v>9.8598235665433762</v>
      </c>
      <c r="AR390" s="23">
        <v>10.315004364040309</v>
      </c>
      <c r="AS390" s="23">
        <v>9.114255231314436</v>
      </c>
      <c r="AT390" s="23">
        <v>13.352371817230553</v>
      </c>
      <c r="AU390" s="23">
        <v>8.4584246458721246</v>
      </c>
      <c r="AV390" s="23">
        <v>7.1930684976295574</v>
      </c>
      <c r="AW390" s="23">
        <v>5.0999592003263974</v>
      </c>
      <c r="AX390" s="23">
        <v>4.4211961732682763</v>
      </c>
      <c r="AY390" s="23">
        <v>3.6864349577877236</v>
      </c>
      <c r="AZ390" s="23">
        <v>2.7542691171315536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2</v>
      </c>
      <c r="BI390" s="20">
        <v>0</v>
      </c>
      <c r="BJ390" s="20">
        <v>3</v>
      </c>
      <c r="BK390" s="20">
        <v>8</v>
      </c>
      <c r="BL390" s="20">
        <v>13</v>
      </c>
      <c r="BM390" s="20">
        <v>8</v>
      </c>
      <c r="BN390" s="20">
        <v>7</v>
      </c>
      <c r="BO390" s="20">
        <v>0</v>
      </c>
      <c r="BP390" s="20">
        <v>0</v>
      </c>
      <c r="BQ390" s="20">
        <v>2</v>
      </c>
      <c r="BR390" s="20">
        <v>1</v>
      </c>
      <c r="BS390" s="20">
        <v>5</v>
      </c>
      <c r="BT390" s="20">
        <v>2</v>
      </c>
      <c r="BU390" s="20">
        <v>4</v>
      </c>
      <c r="BV390" s="20">
        <v>10122</v>
      </c>
      <c r="BW390" s="20">
        <v>25830</v>
      </c>
      <c r="BX390" s="20">
        <v>18928</v>
      </c>
      <c r="BY390" s="20">
        <v>14699</v>
      </c>
      <c r="BZ390" s="20">
        <v>11290</v>
      </c>
      <c r="CA390" s="20">
        <v>15098</v>
      </c>
      <c r="CB390" s="20">
        <v>11834</v>
      </c>
      <c r="CC390" s="20">
        <v>29233</v>
      </c>
      <c r="CD390" s="20">
        <v>22926</v>
      </c>
      <c r="CE390" s="20">
        <v>16155</v>
      </c>
      <c r="CF390" s="20">
        <v>10288</v>
      </c>
      <c r="CG390" s="20">
        <v>13287</v>
      </c>
      <c r="CH390" s="21">
        <v>0</v>
      </c>
      <c r="CI390" s="21">
        <v>5</v>
      </c>
      <c r="CJ390" s="21">
        <v>9</v>
      </c>
      <c r="CK390" s="21">
        <v>18</v>
      </c>
      <c r="CL390" s="21">
        <v>10</v>
      </c>
      <c r="CM390" s="21">
        <v>11</v>
      </c>
      <c r="CN390" s="21">
        <v>2</v>
      </c>
      <c r="CO390" s="21">
        <v>41</v>
      </c>
      <c r="CP390" s="21">
        <v>14</v>
      </c>
      <c r="CQ390" s="21">
        <v>0</v>
      </c>
      <c r="CR390" s="21">
        <v>21956</v>
      </c>
      <c r="CS390" s="21">
        <v>55063</v>
      </c>
      <c r="CT390" s="21">
        <v>41854</v>
      </c>
      <c r="CU390" s="21">
        <v>30854</v>
      </c>
      <c r="CV390" s="21">
        <v>21578</v>
      </c>
      <c r="CW390" s="21">
        <v>28385</v>
      </c>
      <c r="CX390" s="21">
        <v>95967</v>
      </c>
      <c r="CY390" s="21">
        <v>103723</v>
      </c>
      <c r="CZ390" s="19">
        <v>259</v>
      </c>
      <c r="DA390" t="s">
        <v>8237</v>
      </c>
      <c r="DB390" t="s">
        <v>9</v>
      </c>
      <c r="DD390">
        <v>3.9528359187451194</v>
      </c>
      <c r="DE390">
        <v>1.458834807798514</v>
      </c>
      <c r="DF390">
        <v>-2.4940011109466056</v>
      </c>
    </row>
    <row r="391" spans="1:110" x14ac:dyDescent="0.25">
      <c r="A391" t="s">
        <v>881</v>
      </c>
      <c r="B391" t="s">
        <v>3021</v>
      </c>
      <c r="C391" t="s">
        <v>184</v>
      </c>
      <c r="D391" t="s">
        <v>168</v>
      </c>
      <c r="E391" s="17">
        <v>49897</v>
      </c>
      <c r="F391" s="17">
        <v>50407</v>
      </c>
      <c r="G391" s="17">
        <v>51042</v>
      </c>
      <c r="H391" s="17">
        <v>51262</v>
      </c>
      <c r="I391" s="17">
        <v>51151</v>
      </c>
      <c r="J391" s="17">
        <v>51548</v>
      </c>
      <c r="K391" s="17">
        <v>51738</v>
      </c>
      <c r="L391" s="17">
        <v>52018</v>
      </c>
      <c r="M391" s="17">
        <v>52242</v>
      </c>
      <c r="N391" s="17">
        <v>52478</v>
      </c>
      <c r="O391" s="17">
        <v>52519</v>
      </c>
      <c r="P391" s="17">
        <v>52780</v>
      </c>
      <c r="Q391" s="17">
        <v>52808</v>
      </c>
      <c r="R391" s="17">
        <v>52853</v>
      </c>
      <c r="S391" s="17">
        <v>52681</v>
      </c>
      <c r="T391" s="17">
        <v>52924</v>
      </c>
      <c r="U391" s="18">
        <v>22</v>
      </c>
      <c r="V391" s="18">
        <v>28</v>
      </c>
      <c r="W391" s="18">
        <v>22</v>
      </c>
      <c r="X391" s="18">
        <v>51</v>
      </c>
      <c r="Y391" s="18">
        <v>45</v>
      </c>
      <c r="Z391" s="18">
        <v>86</v>
      </c>
      <c r="AA391" s="18">
        <v>133</v>
      </c>
      <c r="AB391" s="18">
        <v>104</v>
      </c>
      <c r="AC391" s="18">
        <v>110</v>
      </c>
      <c r="AD391" s="18">
        <v>131</v>
      </c>
      <c r="AE391" s="18">
        <v>85</v>
      </c>
      <c r="AF391" s="18">
        <v>69</v>
      </c>
      <c r="AG391" s="18">
        <v>41</v>
      </c>
      <c r="AH391" s="18">
        <v>26</v>
      </c>
      <c r="AI391" s="18">
        <v>37</v>
      </c>
      <c r="AJ391" s="18">
        <v>22</v>
      </c>
      <c r="AK391" s="23">
        <v>4.4090827103833901</v>
      </c>
      <c r="AL391" s="23">
        <v>5.554784057769754</v>
      </c>
      <c r="AM391" s="23">
        <v>4.3101759335449241</v>
      </c>
      <c r="AN391" s="23">
        <v>9.9488900159962554</v>
      </c>
      <c r="AO391" s="23">
        <v>8.7974819651619711</v>
      </c>
      <c r="AP391" s="23">
        <v>16.683479475440368</v>
      </c>
      <c r="AQ391" s="23">
        <v>25.706444006339634</v>
      </c>
      <c r="AR391" s="23">
        <v>19.993079318697372</v>
      </c>
      <c r="AS391" s="23">
        <v>21.055855441981549</v>
      </c>
      <c r="AT391" s="23">
        <v>24.962841571706239</v>
      </c>
      <c r="AU391" s="23">
        <v>16.184618899826731</v>
      </c>
      <c r="AV391" s="23">
        <v>13.073133762788935</v>
      </c>
      <c r="AW391" s="23">
        <v>7.7639751552795024</v>
      </c>
      <c r="AX391" s="23">
        <v>4.9193044860272837</v>
      </c>
      <c r="AY391" s="23">
        <v>7.0234050226836997</v>
      </c>
      <c r="AZ391" s="23">
        <v>4.1569042400423246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 s="20">
        <v>2</v>
      </c>
      <c r="BK391" s="20">
        <v>2</v>
      </c>
      <c r="BL391" s="20">
        <v>5</v>
      </c>
      <c r="BM391" s="20">
        <v>1</v>
      </c>
      <c r="BN391" s="20">
        <v>0</v>
      </c>
      <c r="BO391" s="20">
        <v>0</v>
      </c>
      <c r="BP391" s="20">
        <v>2</v>
      </c>
      <c r="BQ391" s="20">
        <v>1</v>
      </c>
      <c r="BR391" s="20">
        <v>5</v>
      </c>
      <c r="BS391" s="20">
        <v>3</v>
      </c>
      <c r="BT391" s="20">
        <v>1</v>
      </c>
      <c r="BU391" s="20">
        <v>0</v>
      </c>
      <c r="BV391" s="20">
        <v>2209</v>
      </c>
      <c r="BW391" s="20">
        <v>3327</v>
      </c>
      <c r="BX391" s="20">
        <v>3530</v>
      </c>
      <c r="BY391" s="20">
        <v>4784</v>
      </c>
      <c r="BZ391" s="20">
        <v>4650</v>
      </c>
      <c r="CA391" s="20">
        <v>8443</v>
      </c>
      <c r="CB391" s="20">
        <v>2621</v>
      </c>
      <c r="CC391" s="20">
        <v>3429</v>
      </c>
      <c r="CD391" s="20">
        <v>3506</v>
      </c>
      <c r="CE391" s="20">
        <v>4777</v>
      </c>
      <c r="CF391" s="20">
        <v>4359</v>
      </c>
      <c r="CG391" s="20">
        <v>7289</v>
      </c>
      <c r="CH391" s="21">
        <v>2</v>
      </c>
      <c r="CI391" s="21">
        <v>3</v>
      </c>
      <c r="CJ391" s="21">
        <v>7</v>
      </c>
      <c r="CK391" s="21">
        <v>8</v>
      </c>
      <c r="CL391" s="21">
        <v>2</v>
      </c>
      <c r="CM391" s="21">
        <v>0</v>
      </c>
      <c r="CN391" s="21">
        <v>0</v>
      </c>
      <c r="CO391" s="21">
        <v>10</v>
      </c>
      <c r="CP391" s="21">
        <v>12</v>
      </c>
      <c r="CQ391" s="21">
        <v>0</v>
      </c>
      <c r="CR391" s="21">
        <v>4830</v>
      </c>
      <c r="CS391" s="21">
        <v>6756</v>
      </c>
      <c r="CT391" s="21">
        <v>7036</v>
      </c>
      <c r="CU391" s="21">
        <v>9561</v>
      </c>
      <c r="CV391" s="21">
        <v>9009</v>
      </c>
      <c r="CW391" s="21">
        <v>15732</v>
      </c>
      <c r="CX391" s="21">
        <v>26943</v>
      </c>
      <c r="CY391" s="21">
        <v>25981</v>
      </c>
      <c r="CZ391" s="19">
        <v>91</v>
      </c>
      <c r="DA391" t="s">
        <v>8069</v>
      </c>
      <c r="DB391" t="s">
        <v>9</v>
      </c>
      <c r="DD391">
        <v>3.8489665524806589</v>
      </c>
      <c r="DE391">
        <v>4.4538470103551937</v>
      </c>
      <c r="DF391">
        <v>0.60488045787453482</v>
      </c>
    </row>
    <row r="392" spans="1:110" x14ac:dyDescent="0.25">
      <c r="A392" t="s">
        <v>1607</v>
      </c>
      <c r="B392" t="s">
        <v>3216</v>
      </c>
      <c r="C392" t="s">
        <v>3362</v>
      </c>
      <c r="D392" t="s">
        <v>199</v>
      </c>
      <c r="E392" s="17">
        <v>231922</v>
      </c>
      <c r="F392" s="17">
        <v>231913</v>
      </c>
      <c r="G392" s="17">
        <v>233064</v>
      </c>
      <c r="H392" s="17">
        <v>234867</v>
      </c>
      <c r="I392" s="17">
        <v>236323</v>
      </c>
      <c r="J392" s="17">
        <v>237801</v>
      </c>
      <c r="K392" s="17">
        <v>239912</v>
      </c>
      <c r="L392" s="17">
        <v>241618</v>
      </c>
      <c r="M392" s="17">
        <v>243917</v>
      </c>
      <c r="N392" s="17">
        <v>246301</v>
      </c>
      <c r="O392" s="17">
        <v>248369</v>
      </c>
      <c r="P392" s="17">
        <v>250182</v>
      </c>
      <c r="Q392" s="17">
        <v>250995</v>
      </c>
      <c r="R392" s="17">
        <v>251917</v>
      </c>
      <c r="S392" s="17">
        <v>253208</v>
      </c>
      <c r="T392" s="17">
        <v>254481</v>
      </c>
      <c r="U392" s="18">
        <v>90</v>
      </c>
      <c r="V392" s="18">
        <v>119</v>
      </c>
      <c r="W392" s="18">
        <v>99</v>
      </c>
      <c r="X392" s="18">
        <v>110</v>
      </c>
      <c r="Y392" s="18">
        <v>151</v>
      </c>
      <c r="Z392" s="18">
        <v>202</v>
      </c>
      <c r="AA392" s="18">
        <v>261</v>
      </c>
      <c r="AB392" s="18">
        <v>345</v>
      </c>
      <c r="AC392" s="18">
        <v>335</v>
      </c>
      <c r="AD392" s="18">
        <v>417</v>
      </c>
      <c r="AE392" s="18">
        <v>333</v>
      </c>
      <c r="AF392" s="18">
        <v>270</v>
      </c>
      <c r="AG392" s="18">
        <v>194</v>
      </c>
      <c r="AH392" s="18">
        <v>150</v>
      </c>
      <c r="AI392" s="18">
        <v>131</v>
      </c>
      <c r="AJ392" s="18">
        <v>100</v>
      </c>
      <c r="AK392" s="23">
        <v>3.8806150343650021</v>
      </c>
      <c r="AL392" s="23">
        <v>5.1312345577867564</v>
      </c>
      <c r="AM392" s="23">
        <v>4.2477602718566576</v>
      </c>
      <c r="AN392" s="23">
        <v>4.6835017265090455</v>
      </c>
      <c r="AO392" s="23">
        <v>6.3895600512857396</v>
      </c>
      <c r="AP392" s="23">
        <v>8.4944975000105138</v>
      </c>
      <c r="AQ392" s="23">
        <v>10.878988962619628</v>
      </c>
      <c r="AR392" s="23">
        <v>14.278737511278132</v>
      </c>
      <c r="AS392" s="23">
        <v>13.734180069449854</v>
      </c>
      <c r="AT392" s="23">
        <v>16.930503733236975</v>
      </c>
      <c r="AU392" s="23">
        <v>13.407470336475164</v>
      </c>
      <c r="AV392" s="23">
        <v>10.792143319663285</v>
      </c>
      <c r="AW392" s="23">
        <v>7.7292376342158216</v>
      </c>
      <c r="AX392" s="23">
        <v>5.9543421047408467</v>
      </c>
      <c r="AY392" s="23">
        <v>5.1736122081450819</v>
      </c>
      <c r="AZ392" s="23">
        <v>3.9295664509334687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1</v>
      </c>
      <c r="BI392" s="20">
        <v>0</v>
      </c>
      <c r="BJ392" s="20">
        <v>8</v>
      </c>
      <c r="BK392" s="20">
        <v>17</v>
      </c>
      <c r="BL392" s="20">
        <v>23</v>
      </c>
      <c r="BM392" s="20">
        <v>7</v>
      </c>
      <c r="BN392" s="20">
        <v>1</v>
      </c>
      <c r="BO392" s="20">
        <v>0</v>
      </c>
      <c r="BP392" s="20">
        <v>0</v>
      </c>
      <c r="BQ392" s="20">
        <v>6</v>
      </c>
      <c r="BR392" s="20">
        <v>17</v>
      </c>
      <c r="BS392" s="20">
        <v>13</v>
      </c>
      <c r="BT392" s="20">
        <v>7</v>
      </c>
      <c r="BU392" s="20">
        <v>0</v>
      </c>
      <c r="BV392" s="20">
        <v>12588</v>
      </c>
      <c r="BW392" s="20">
        <v>20853</v>
      </c>
      <c r="BX392" s="20">
        <v>20677</v>
      </c>
      <c r="BY392" s="20">
        <v>24507</v>
      </c>
      <c r="BZ392" s="20">
        <v>18932</v>
      </c>
      <c r="CA392" s="20">
        <v>31715</v>
      </c>
      <c r="CB392" s="20">
        <v>13184</v>
      </c>
      <c r="CC392" s="20">
        <v>20259</v>
      </c>
      <c r="CD392" s="20">
        <v>20505</v>
      </c>
      <c r="CE392" s="20">
        <v>24890</v>
      </c>
      <c r="CF392" s="20">
        <v>18722</v>
      </c>
      <c r="CG392" s="20">
        <v>27649</v>
      </c>
      <c r="CH392" s="21">
        <v>0</v>
      </c>
      <c r="CI392" s="21">
        <v>14</v>
      </c>
      <c r="CJ392" s="21">
        <v>34</v>
      </c>
      <c r="CK392" s="21">
        <v>36</v>
      </c>
      <c r="CL392" s="21">
        <v>14</v>
      </c>
      <c r="CM392" s="21">
        <v>1</v>
      </c>
      <c r="CN392" s="21">
        <v>1</v>
      </c>
      <c r="CO392" s="21">
        <v>57</v>
      </c>
      <c r="CP392" s="21">
        <v>43</v>
      </c>
      <c r="CQ392" s="21">
        <v>0</v>
      </c>
      <c r="CR392" s="21">
        <v>25772</v>
      </c>
      <c r="CS392" s="21">
        <v>41112</v>
      </c>
      <c r="CT392" s="21">
        <v>41182</v>
      </c>
      <c r="CU392" s="21">
        <v>49397</v>
      </c>
      <c r="CV392" s="21">
        <v>37654</v>
      </c>
      <c r="CW392" s="21">
        <v>59364</v>
      </c>
      <c r="CX392" s="21">
        <v>129272</v>
      </c>
      <c r="CY392" s="21">
        <v>125209</v>
      </c>
      <c r="CZ392" s="19">
        <v>114</v>
      </c>
      <c r="DA392" t="s">
        <v>8092</v>
      </c>
      <c r="DB392" t="s">
        <v>9</v>
      </c>
      <c r="DD392">
        <v>4.5523884065841917</v>
      </c>
      <c r="DE392">
        <v>3.326319698001114</v>
      </c>
      <c r="DF392">
        <v>-1.2260687085830777</v>
      </c>
    </row>
    <row r="393" spans="1:110" x14ac:dyDescent="0.25">
      <c r="A393" t="s">
        <v>175</v>
      </c>
      <c r="B393" t="s">
        <v>2975</v>
      </c>
      <c r="C393" t="s">
        <v>58</v>
      </c>
      <c r="D393" t="s">
        <v>168</v>
      </c>
      <c r="E393" s="17">
        <v>330334</v>
      </c>
      <c r="F393" s="17">
        <v>334417</v>
      </c>
      <c r="G393" s="17">
        <v>338191</v>
      </c>
      <c r="H393" s="17">
        <v>341321</v>
      </c>
      <c r="I393" s="17">
        <v>343267</v>
      </c>
      <c r="J393" s="17">
        <v>345916</v>
      </c>
      <c r="K393" s="17">
        <v>350087</v>
      </c>
      <c r="L393" s="17">
        <v>355617</v>
      </c>
      <c r="M393" s="17">
        <v>360786</v>
      </c>
      <c r="N393" s="17">
        <v>363889</v>
      </c>
      <c r="O393" s="17">
        <v>367266</v>
      </c>
      <c r="P393" s="17">
        <v>370735</v>
      </c>
      <c r="Q393" s="17">
        <v>373252</v>
      </c>
      <c r="R393" s="17">
        <v>376198</v>
      </c>
      <c r="S393" s="17">
        <v>379183</v>
      </c>
      <c r="T393" s="17">
        <v>382047</v>
      </c>
      <c r="U393" s="18">
        <v>172</v>
      </c>
      <c r="V393" s="18">
        <v>185</v>
      </c>
      <c r="W393" s="18">
        <v>229</v>
      </c>
      <c r="X393" s="18">
        <v>305</v>
      </c>
      <c r="Y393" s="18">
        <v>376</v>
      </c>
      <c r="Z393" s="18">
        <v>509</v>
      </c>
      <c r="AA393" s="18">
        <v>628</v>
      </c>
      <c r="AB393" s="18">
        <v>605</v>
      </c>
      <c r="AC393" s="18">
        <v>550</v>
      </c>
      <c r="AD393" s="18">
        <v>654</v>
      </c>
      <c r="AE393" s="18">
        <v>504</v>
      </c>
      <c r="AF393" s="18">
        <v>340</v>
      </c>
      <c r="AG393" s="18">
        <v>263</v>
      </c>
      <c r="AH393" s="18">
        <v>171</v>
      </c>
      <c r="AI393" s="18">
        <v>150</v>
      </c>
      <c r="AJ393" s="18">
        <v>120</v>
      </c>
      <c r="AK393" s="23">
        <v>5.2068512475252318</v>
      </c>
      <c r="AL393" s="23">
        <v>5.532015417876484</v>
      </c>
      <c r="AM393" s="23">
        <v>6.7713215313240154</v>
      </c>
      <c r="AN393" s="23">
        <v>8.9358697531063136</v>
      </c>
      <c r="AO393" s="23">
        <v>10.953572583440877</v>
      </c>
      <c r="AP393" s="23">
        <v>14.71455497866534</v>
      </c>
      <c r="AQ393" s="23">
        <v>17.938398169597843</v>
      </c>
      <c r="AR393" s="23">
        <v>17.012684995374237</v>
      </c>
      <c r="AS393" s="23">
        <v>15.244493965952115</v>
      </c>
      <c r="AT393" s="23">
        <v>17.972513596179056</v>
      </c>
      <c r="AU393" s="23">
        <v>13.723023639541912</v>
      </c>
      <c r="AV393" s="23">
        <v>9.1709711788743977</v>
      </c>
      <c r="AW393" s="23">
        <v>7.0461779173319901</v>
      </c>
      <c r="AX393" s="23">
        <v>4.5454787106789505</v>
      </c>
      <c r="AY393" s="23">
        <v>3.9558735491833761</v>
      </c>
      <c r="AZ393" s="23">
        <v>3.1409748015296546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0</v>
      </c>
      <c r="BJ393" s="20">
        <v>11</v>
      </c>
      <c r="BK393" s="20">
        <v>19</v>
      </c>
      <c r="BL393" s="20">
        <v>14</v>
      </c>
      <c r="BM393" s="20">
        <v>15</v>
      </c>
      <c r="BN393" s="20">
        <v>8</v>
      </c>
      <c r="BO393" s="20">
        <v>0</v>
      </c>
      <c r="BP393" s="20">
        <v>0</v>
      </c>
      <c r="BQ393" s="20">
        <v>12</v>
      </c>
      <c r="BR393" s="20">
        <v>14</v>
      </c>
      <c r="BS393" s="20">
        <v>13</v>
      </c>
      <c r="BT393" s="20">
        <v>11</v>
      </c>
      <c r="BU393" s="20">
        <v>3</v>
      </c>
      <c r="BV393" s="20">
        <v>15931</v>
      </c>
      <c r="BW393" s="20">
        <v>25662</v>
      </c>
      <c r="BX393" s="20">
        <v>30854</v>
      </c>
      <c r="BY393" s="20">
        <v>37628</v>
      </c>
      <c r="BZ393" s="20">
        <v>30794</v>
      </c>
      <c r="CA393" s="20">
        <v>53791</v>
      </c>
      <c r="CB393" s="20">
        <v>18463</v>
      </c>
      <c r="CC393" s="20">
        <v>28193</v>
      </c>
      <c r="CD393" s="20">
        <v>28930</v>
      </c>
      <c r="CE393" s="20">
        <v>36482</v>
      </c>
      <c r="CF393" s="20">
        <v>29924</v>
      </c>
      <c r="CG393" s="20">
        <v>45395</v>
      </c>
      <c r="CH393" s="21">
        <v>0</v>
      </c>
      <c r="CI393" s="21">
        <v>23</v>
      </c>
      <c r="CJ393" s="21">
        <v>33</v>
      </c>
      <c r="CK393" s="21">
        <v>27</v>
      </c>
      <c r="CL393" s="21">
        <v>26</v>
      </c>
      <c r="CM393" s="21">
        <v>11</v>
      </c>
      <c r="CN393" s="21">
        <v>0</v>
      </c>
      <c r="CO393" s="21">
        <v>67</v>
      </c>
      <c r="CP393" s="21">
        <v>53</v>
      </c>
      <c r="CQ393" s="21">
        <v>0</v>
      </c>
      <c r="CR393" s="21">
        <v>34394</v>
      </c>
      <c r="CS393" s="21">
        <v>53855</v>
      </c>
      <c r="CT393" s="21">
        <v>59784</v>
      </c>
      <c r="CU393" s="21">
        <v>74110</v>
      </c>
      <c r="CV393" s="21">
        <v>60718</v>
      </c>
      <c r="CW393" s="21">
        <v>99186</v>
      </c>
      <c r="CX393" s="21">
        <v>194660</v>
      </c>
      <c r="CY393" s="21">
        <v>187387</v>
      </c>
      <c r="CZ393" s="19">
        <v>213</v>
      </c>
      <c r="DA393" t="s">
        <v>8191</v>
      </c>
      <c r="DB393" t="s">
        <v>9</v>
      </c>
      <c r="DD393">
        <v>3.5754881608649476</v>
      </c>
      <c r="DE393">
        <v>2.7226959827391348</v>
      </c>
      <c r="DF393">
        <v>-0.85279217812581276</v>
      </c>
    </row>
    <row r="394" spans="1:110" x14ac:dyDescent="0.25">
      <c r="A394" t="s">
        <v>1124</v>
      </c>
      <c r="B394" t="s">
        <v>3059</v>
      </c>
      <c r="C394" t="s">
        <v>276</v>
      </c>
      <c r="D394" t="s">
        <v>278</v>
      </c>
      <c r="E394" s="17">
        <v>84506</v>
      </c>
      <c r="F394" s="17">
        <v>84409</v>
      </c>
      <c r="G394" s="17">
        <v>84924</v>
      </c>
      <c r="H394" s="17">
        <v>85449</v>
      </c>
      <c r="I394" s="17">
        <v>85848</v>
      </c>
      <c r="J394" s="17">
        <v>86326</v>
      </c>
      <c r="K394" s="17">
        <v>86808</v>
      </c>
      <c r="L394" s="17">
        <v>87859</v>
      </c>
      <c r="M394" s="17">
        <v>89166</v>
      </c>
      <c r="N394" s="17">
        <v>90285</v>
      </c>
      <c r="O394" s="17">
        <v>91304</v>
      </c>
      <c r="P394" s="17">
        <v>92057</v>
      </c>
      <c r="Q394" s="17">
        <v>92613</v>
      </c>
      <c r="R394" s="17">
        <v>93366</v>
      </c>
      <c r="S394" s="17">
        <v>94179</v>
      </c>
      <c r="T394" s="17">
        <v>95380</v>
      </c>
      <c r="U394" s="18">
        <v>33</v>
      </c>
      <c r="V394" s="18">
        <v>38</v>
      </c>
      <c r="W394" s="18">
        <v>34</v>
      </c>
      <c r="X394" s="18">
        <v>51</v>
      </c>
      <c r="Y394" s="18">
        <v>64</v>
      </c>
      <c r="Z394" s="18">
        <v>99</v>
      </c>
      <c r="AA394" s="18">
        <v>107</v>
      </c>
      <c r="AB394" s="18">
        <v>112</v>
      </c>
      <c r="AC394" s="18">
        <v>106</v>
      </c>
      <c r="AD394" s="18">
        <v>127</v>
      </c>
      <c r="AE394" s="18">
        <v>76</v>
      </c>
      <c r="AF394" s="18">
        <v>79</v>
      </c>
      <c r="AG394" s="18">
        <v>41</v>
      </c>
      <c r="AH394" s="18">
        <v>44</v>
      </c>
      <c r="AI394" s="18">
        <v>37</v>
      </c>
      <c r="AJ394" s="18">
        <v>21</v>
      </c>
      <c r="AK394" s="23">
        <v>3.9050481622606679</v>
      </c>
      <c r="AL394" s="23">
        <v>4.5018896089279581</v>
      </c>
      <c r="AM394" s="23">
        <v>4.0035796712354577</v>
      </c>
      <c r="AN394" s="23">
        <v>5.9684724221465428</v>
      </c>
      <c r="AO394" s="23">
        <v>7.4550368092442456</v>
      </c>
      <c r="AP394" s="23">
        <v>11.46815559622825</v>
      </c>
      <c r="AQ394" s="23">
        <v>12.326052898350383</v>
      </c>
      <c r="AR394" s="23">
        <v>12.747698016139497</v>
      </c>
      <c r="AS394" s="23">
        <v>11.887939349079245</v>
      </c>
      <c r="AT394" s="23">
        <v>14.06656698233372</v>
      </c>
      <c r="AU394" s="23">
        <v>8.3238412336808896</v>
      </c>
      <c r="AV394" s="23">
        <v>8.5816396363122855</v>
      </c>
      <c r="AW394" s="23">
        <v>4.4270242838478397</v>
      </c>
      <c r="AX394" s="23">
        <v>4.7126362915836602</v>
      </c>
      <c r="AY394" s="23">
        <v>3.9286889858673377</v>
      </c>
      <c r="AZ394" s="23">
        <v>2.2017194380373244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2</v>
      </c>
      <c r="BI394" s="20">
        <v>0</v>
      </c>
      <c r="BJ394" s="20">
        <v>2</v>
      </c>
      <c r="BK394" s="20">
        <v>6</v>
      </c>
      <c r="BL394" s="20">
        <v>2</v>
      </c>
      <c r="BM394" s="20">
        <v>3</v>
      </c>
      <c r="BN394" s="20">
        <v>2</v>
      </c>
      <c r="BO394" s="20">
        <v>0</v>
      </c>
      <c r="BP394" s="20">
        <v>0</v>
      </c>
      <c r="BQ394" s="20">
        <v>1</v>
      </c>
      <c r="BR394" s="20">
        <v>1</v>
      </c>
      <c r="BS394" s="20">
        <v>2</v>
      </c>
      <c r="BT394" s="20">
        <v>0</v>
      </c>
      <c r="BU394" s="20">
        <v>0</v>
      </c>
      <c r="BV394" s="20">
        <v>6318</v>
      </c>
      <c r="BW394" s="20">
        <v>5967</v>
      </c>
      <c r="BX394" s="20">
        <v>7892</v>
      </c>
      <c r="BY394" s="20">
        <v>8891</v>
      </c>
      <c r="BZ394" s="20">
        <v>7373</v>
      </c>
      <c r="CA394" s="20">
        <v>13649</v>
      </c>
      <c r="CB394" s="20">
        <v>5510</v>
      </c>
      <c r="CC394" s="20">
        <v>5662</v>
      </c>
      <c r="CD394" s="20">
        <v>7230</v>
      </c>
      <c r="CE394" s="20">
        <v>8656</v>
      </c>
      <c r="CF394" s="20">
        <v>7105</v>
      </c>
      <c r="CG394" s="20">
        <v>11127</v>
      </c>
      <c r="CH394" s="21">
        <v>0</v>
      </c>
      <c r="CI394" s="21">
        <v>3</v>
      </c>
      <c r="CJ394" s="21">
        <v>7</v>
      </c>
      <c r="CK394" s="21">
        <v>4</v>
      </c>
      <c r="CL394" s="21">
        <v>3</v>
      </c>
      <c r="CM394" s="21">
        <v>2</v>
      </c>
      <c r="CN394" s="21">
        <v>2</v>
      </c>
      <c r="CO394" s="21">
        <v>17</v>
      </c>
      <c r="CP394" s="21">
        <v>4</v>
      </c>
      <c r="CQ394" s="21">
        <v>0</v>
      </c>
      <c r="CR394" s="21">
        <v>11828</v>
      </c>
      <c r="CS394" s="21">
        <v>11629</v>
      </c>
      <c r="CT394" s="21">
        <v>15122</v>
      </c>
      <c r="CU394" s="21">
        <v>17547</v>
      </c>
      <c r="CV394" s="21">
        <v>14478</v>
      </c>
      <c r="CW394" s="21">
        <v>24776</v>
      </c>
      <c r="CX394" s="21">
        <v>50090</v>
      </c>
      <c r="CY394" s="21">
        <v>45290</v>
      </c>
      <c r="CZ394" s="19">
        <v>324</v>
      </c>
      <c r="DA394" t="s">
        <v>8302</v>
      </c>
      <c r="DB394" t="s">
        <v>8481</v>
      </c>
      <c r="DD394">
        <v>3.7535879885184369</v>
      </c>
      <c r="DE394">
        <v>0.79856258734278296</v>
      </c>
      <c r="DF394">
        <v>-2.955025401175654</v>
      </c>
    </row>
    <row r="395" spans="1:110" x14ac:dyDescent="0.25">
      <c r="A395" t="s">
        <v>2093</v>
      </c>
      <c r="B395" t="s">
        <v>2962</v>
      </c>
      <c r="C395" t="s">
        <v>58</v>
      </c>
      <c r="D395" t="s">
        <v>278</v>
      </c>
      <c r="E395" s="17">
        <v>104001</v>
      </c>
      <c r="F395" s="17">
        <v>103645</v>
      </c>
      <c r="G395" s="17">
        <v>103604</v>
      </c>
      <c r="H395" s="17">
        <v>103936</v>
      </c>
      <c r="I395" s="17">
        <v>104481</v>
      </c>
      <c r="J395" s="17">
        <v>105621</v>
      </c>
      <c r="K395" s="17">
        <v>106919</v>
      </c>
      <c r="L395" s="17">
        <v>108330</v>
      </c>
      <c r="M395" s="17">
        <v>109921</v>
      </c>
      <c r="N395" s="17">
        <v>110799</v>
      </c>
      <c r="O395" s="17">
        <v>111790</v>
      </c>
      <c r="P395" s="17">
        <v>112520</v>
      </c>
      <c r="Q395" s="17">
        <v>112904</v>
      </c>
      <c r="R395" s="17">
        <v>113296</v>
      </c>
      <c r="S395" s="17">
        <v>114003</v>
      </c>
      <c r="T395" s="17">
        <v>113962</v>
      </c>
      <c r="U395" s="18">
        <v>33</v>
      </c>
      <c r="V395" s="18">
        <v>36</v>
      </c>
      <c r="W395" s="18">
        <v>38</v>
      </c>
      <c r="X395" s="18">
        <v>63</v>
      </c>
      <c r="Y395" s="18">
        <v>85</v>
      </c>
      <c r="Z395" s="18">
        <v>89</v>
      </c>
      <c r="AA395" s="18">
        <v>130</v>
      </c>
      <c r="AB395" s="18">
        <v>120</v>
      </c>
      <c r="AC395" s="18">
        <v>116</v>
      </c>
      <c r="AD395" s="18">
        <v>133</v>
      </c>
      <c r="AE395" s="18">
        <v>109</v>
      </c>
      <c r="AF395" s="18">
        <v>67</v>
      </c>
      <c r="AG395" s="18">
        <v>62</v>
      </c>
      <c r="AH395" s="18">
        <v>60</v>
      </c>
      <c r="AI395" s="18">
        <v>39</v>
      </c>
      <c r="AJ395" s="18">
        <v>38</v>
      </c>
      <c r="AK395" s="23">
        <v>3.1730464130152596</v>
      </c>
      <c r="AL395" s="23">
        <v>3.4733947609629023</v>
      </c>
      <c r="AM395" s="23">
        <v>3.6678120535886647</v>
      </c>
      <c r="AN395" s="23">
        <v>6.0614224137931032</v>
      </c>
      <c r="AO395" s="23">
        <v>8.1354504646777883</v>
      </c>
      <c r="AP395" s="23">
        <v>8.4263546075117635</v>
      </c>
      <c r="AQ395" s="23">
        <v>12.158736987813205</v>
      </c>
      <c r="AR395" s="23">
        <v>11.077263915812795</v>
      </c>
      <c r="AS395" s="23">
        <v>10.553033542271269</v>
      </c>
      <c r="AT395" s="23">
        <v>12.00371844511232</v>
      </c>
      <c r="AU395" s="23">
        <v>9.750424903837553</v>
      </c>
      <c r="AV395" s="23">
        <v>5.9544969783149666</v>
      </c>
      <c r="AW395" s="23">
        <v>5.4913909161765746</v>
      </c>
      <c r="AX395" s="23">
        <v>5.2958621663606831</v>
      </c>
      <c r="AY395" s="23">
        <v>3.4209626062472038</v>
      </c>
      <c r="AZ395" s="23">
        <v>3.3344448149383124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1</v>
      </c>
      <c r="BI395" s="20">
        <v>0</v>
      </c>
      <c r="BJ395" s="20">
        <v>1</v>
      </c>
      <c r="BK395" s="20">
        <v>4</v>
      </c>
      <c r="BL395" s="20">
        <v>13</v>
      </c>
      <c r="BM395" s="20">
        <v>6</v>
      </c>
      <c r="BN395" s="20">
        <v>1</v>
      </c>
      <c r="BO395" s="20">
        <v>0</v>
      </c>
      <c r="BP395" s="20">
        <v>0</v>
      </c>
      <c r="BQ395" s="20">
        <v>2</v>
      </c>
      <c r="BR395" s="20">
        <v>4</v>
      </c>
      <c r="BS395" s="20">
        <v>5</v>
      </c>
      <c r="BT395" s="20">
        <v>1</v>
      </c>
      <c r="BU395" s="20">
        <v>0</v>
      </c>
      <c r="BV395" s="20">
        <v>4350</v>
      </c>
      <c r="BW395" s="20">
        <v>9018</v>
      </c>
      <c r="BX395" s="20">
        <v>10770</v>
      </c>
      <c r="BY395" s="20">
        <v>11253</v>
      </c>
      <c r="BZ395" s="20">
        <v>8277</v>
      </c>
      <c r="CA395" s="20">
        <v>14838</v>
      </c>
      <c r="CB395" s="20">
        <v>4552</v>
      </c>
      <c r="CC395" s="20">
        <v>8745</v>
      </c>
      <c r="CD395" s="20">
        <v>10636</v>
      </c>
      <c r="CE395" s="20">
        <v>11330</v>
      </c>
      <c r="CF395" s="20">
        <v>8126</v>
      </c>
      <c r="CG395" s="20">
        <v>12067</v>
      </c>
      <c r="CH395" s="21">
        <v>0</v>
      </c>
      <c r="CI395" s="21">
        <v>3</v>
      </c>
      <c r="CJ395" s="21">
        <v>8</v>
      </c>
      <c r="CK395" s="21">
        <v>18</v>
      </c>
      <c r="CL395" s="21">
        <v>7</v>
      </c>
      <c r="CM395" s="21">
        <v>1</v>
      </c>
      <c r="CN395" s="21">
        <v>1</v>
      </c>
      <c r="CO395" s="21">
        <v>26</v>
      </c>
      <c r="CP395" s="21">
        <v>12</v>
      </c>
      <c r="CQ395" s="21">
        <v>0</v>
      </c>
      <c r="CR395" s="21">
        <v>8902</v>
      </c>
      <c r="CS395" s="21">
        <v>17763</v>
      </c>
      <c r="CT395" s="21">
        <v>21406</v>
      </c>
      <c r="CU395" s="21">
        <v>22583</v>
      </c>
      <c r="CV395" s="21">
        <v>16403</v>
      </c>
      <c r="CW395" s="21">
        <v>26905</v>
      </c>
      <c r="CX395" s="21">
        <v>58506</v>
      </c>
      <c r="CY395" s="21">
        <v>55456</v>
      </c>
      <c r="CZ395" s="19">
        <v>182</v>
      </c>
      <c r="DA395" t="s">
        <v>8160</v>
      </c>
      <c r="DB395" t="s">
        <v>9</v>
      </c>
      <c r="DD395">
        <v>4.6884016156953257</v>
      </c>
      <c r="DE395">
        <v>2.0510716849553892</v>
      </c>
      <c r="DF395">
        <v>-2.6373299307399365</v>
      </c>
    </row>
    <row r="396" spans="1:110" x14ac:dyDescent="0.25">
      <c r="A396" t="s">
        <v>545</v>
      </c>
      <c r="B396" t="s">
        <v>3221</v>
      </c>
      <c r="C396" t="s">
        <v>3363</v>
      </c>
      <c r="D396" t="s">
        <v>199</v>
      </c>
      <c r="E396" s="17">
        <v>241821</v>
      </c>
      <c r="F396" s="17">
        <v>241107</v>
      </c>
      <c r="G396" s="17">
        <v>242026</v>
      </c>
      <c r="H396" s="17">
        <v>243194</v>
      </c>
      <c r="I396" s="17">
        <v>243596</v>
      </c>
      <c r="J396" s="17">
        <v>244249</v>
      </c>
      <c r="K396" s="17">
        <v>245444</v>
      </c>
      <c r="L396" s="17">
        <v>246309</v>
      </c>
      <c r="M396" s="17">
        <v>247747</v>
      </c>
      <c r="N396" s="17">
        <v>249337</v>
      </c>
      <c r="O396" s="17">
        <v>251086</v>
      </c>
      <c r="P396" s="17">
        <v>252259</v>
      </c>
      <c r="Q396" s="17">
        <v>252587</v>
      </c>
      <c r="R396" s="17">
        <v>252839</v>
      </c>
      <c r="S396" s="17">
        <v>253315</v>
      </c>
      <c r="T396" s="17">
        <v>253381</v>
      </c>
      <c r="U396" s="18">
        <v>92</v>
      </c>
      <c r="V396" s="18">
        <v>117</v>
      </c>
      <c r="W396" s="18">
        <v>124</v>
      </c>
      <c r="X396" s="18">
        <v>148</v>
      </c>
      <c r="Y396" s="18">
        <v>214</v>
      </c>
      <c r="Z396" s="18">
        <v>284</v>
      </c>
      <c r="AA396" s="18">
        <v>398</v>
      </c>
      <c r="AB396" s="18">
        <v>361</v>
      </c>
      <c r="AC396" s="18">
        <v>420</v>
      </c>
      <c r="AD396" s="18">
        <v>407</v>
      </c>
      <c r="AE396" s="18">
        <v>362</v>
      </c>
      <c r="AF396" s="18">
        <v>267</v>
      </c>
      <c r="AG396" s="18">
        <v>202</v>
      </c>
      <c r="AH396" s="18">
        <v>137</v>
      </c>
      <c r="AI396" s="18">
        <v>146</v>
      </c>
      <c r="AJ396" s="18">
        <v>120</v>
      </c>
      <c r="AK396" s="23">
        <v>3.8044669404228744</v>
      </c>
      <c r="AL396" s="23">
        <v>4.8526173026913364</v>
      </c>
      <c r="AM396" s="23">
        <v>5.1234164924429608</v>
      </c>
      <c r="AN396" s="23">
        <v>6.0856764558336147</v>
      </c>
      <c r="AO396" s="23">
        <v>8.7850375211415628</v>
      </c>
      <c r="AP396" s="23">
        <v>11.627478515776934</v>
      </c>
      <c r="AQ396" s="23">
        <v>16.21551148123401</v>
      </c>
      <c r="AR396" s="23">
        <v>14.65638689613453</v>
      </c>
      <c r="AS396" s="23">
        <v>16.952778439294924</v>
      </c>
      <c r="AT396" s="23">
        <v>16.323289363391716</v>
      </c>
      <c r="AU396" s="23">
        <v>14.417370940633885</v>
      </c>
      <c r="AV396" s="23">
        <v>10.5843597255202</v>
      </c>
      <c r="AW396" s="23">
        <v>7.9972445137714923</v>
      </c>
      <c r="AX396" s="23">
        <v>5.4184678787687028</v>
      </c>
      <c r="AY396" s="23">
        <v>5.7635749955588897</v>
      </c>
      <c r="AZ396" s="23">
        <v>4.7359509986936672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0</v>
      </c>
      <c r="BJ396" s="20">
        <v>8</v>
      </c>
      <c r="BK396" s="20">
        <v>29</v>
      </c>
      <c r="BL396" s="20">
        <v>19</v>
      </c>
      <c r="BM396" s="20">
        <v>13</v>
      </c>
      <c r="BN396" s="20">
        <v>6</v>
      </c>
      <c r="BO396" s="20">
        <v>2</v>
      </c>
      <c r="BP396" s="20">
        <v>0</v>
      </c>
      <c r="BQ396" s="20">
        <v>10</v>
      </c>
      <c r="BR396" s="20">
        <v>12</v>
      </c>
      <c r="BS396" s="20">
        <v>18</v>
      </c>
      <c r="BT396" s="20">
        <v>2</v>
      </c>
      <c r="BU396" s="20">
        <v>1</v>
      </c>
      <c r="BV396" s="20">
        <v>11511</v>
      </c>
      <c r="BW396" s="20">
        <v>18781</v>
      </c>
      <c r="BX396" s="20">
        <v>19784</v>
      </c>
      <c r="BY396" s="20">
        <v>24502</v>
      </c>
      <c r="BZ396" s="20">
        <v>21481</v>
      </c>
      <c r="CA396" s="20">
        <v>37109</v>
      </c>
      <c r="CB396" s="20">
        <v>12161</v>
      </c>
      <c r="CC396" s="20">
        <v>17720</v>
      </c>
      <c r="CD396" s="20">
        <v>17989</v>
      </c>
      <c r="CE396" s="20">
        <v>22610</v>
      </c>
      <c r="CF396" s="20">
        <v>19835</v>
      </c>
      <c r="CG396" s="20">
        <v>29898</v>
      </c>
      <c r="CH396" s="21">
        <v>0</v>
      </c>
      <c r="CI396" s="21">
        <v>18</v>
      </c>
      <c r="CJ396" s="21">
        <v>41</v>
      </c>
      <c r="CK396" s="21">
        <v>37</v>
      </c>
      <c r="CL396" s="21">
        <v>15</v>
      </c>
      <c r="CM396" s="21">
        <v>7</v>
      </c>
      <c r="CN396" s="21">
        <v>2</v>
      </c>
      <c r="CO396" s="21">
        <v>75</v>
      </c>
      <c r="CP396" s="21">
        <v>45</v>
      </c>
      <c r="CQ396" s="21">
        <v>0</v>
      </c>
      <c r="CR396" s="21">
        <v>23672</v>
      </c>
      <c r="CS396" s="21">
        <v>36501</v>
      </c>
      <c r="CT396" s="21">
        <v>37773</v>
      </c>
      <c r="CU396" s="21">
        <v>47112</v>
      </c>
      <c r="CV396" s="21">
        <v>41316</v>
      </c>
      <c r="CW396" s="21">
        <v>67007</v>
      </c>
      <c r="CX396" s="21">
        <v>133168</v>
      </c>
      <c r="CY396" s="21">
        <v>120213</v>
      </c>
      <c r="CZ396" s="19">
        <v>45</v>
      </c>
      <c r="DA396" t="s">
        <v>8033</v>
      </c>
      <c r="DB396" t="s">
        <v>8480</v>
      </c>
      <c r="DD396">
        <v>6.2389259065159344</v>
      </c>
      <c r="DE396">
        <v>3.379190195842845</v>
      </c>
      <c r="DF396">
        <v>-2.8597357106730894</v>
      </c>
    </row>
    <row r="397" spans="1:110" x14ac:dyDescent="0.25">
      <c r="A397" t="s">
        <v>1106</v>
      </c>
      <c r="B397" t="s">
        <v>3181</v>
      </c>
      <c r="C397" t="s">
        <v>642</v>
      </c>
      <c r="D397" t="s">
        <v>278</v>
      </c>
      <c r="E397" s="17">
        <v>68778</v>
      </c>
      <c r="F397" s="17">
        <v>69300</v>
      </c>
      <c r="G397" s="17">
        <v>68884</v>
      </c>
      <c r="H397" s="17">
        <v>69107</v>
      </c>
      <c r="I397" s="17">
        <v>69369</v>
      </c>
      <c r="J397" s="17">
        <v>70502</v>
      </c>
      <c r="K397" s="17">
        <v>72068</v>
      </c>
      <c r="L397" s="17">
        <v>73344</v>
      </c>
      <c r="M397" s="17">
        <v>74262</v>
      </c>
      <c r="N397" s="17">
        <v>75118</v>
      </c>
      <c r="O397" s="17">
        <v>76225</v>
      </c>
      <c r="P397" s="17">
        <v>77198</v>
      </c>
      <c r="Q397" s="17">
        <v>76713</v>
      </c>
      <c r="R397" s="17">
        <v>76595</v>
      </c>
      <c r="S397" s="17">
        <v>76412</v>
      </c>
      <c r="T397" s="17">
        <v>76048</v>
      </c>
      <c r="U397" s="18">
        <v>17</v>
      </c>
      <c r="V397" s="18">
        <v>22</v>
      </c>
      <c r="W397" s="18">
        <v>27</v>
      </c>
      <c r="X397" s="18">
        <v>49</v>
      </c>
      <c r="Y397" s="18">
        <v>23</v>
      </c>
      <c r="Z397" s="18">
        <v>47</v>
      </c>
      <c r="AA397" s="18">
        <v>107</v>
      </c>
      <c r="AB397" s="18">
        <v>81</v>
      </c>
      <c r="AC397" s="18">
        <v>74</v>
      </c>
      <c r="AD397" s="18">
        <v>63</v>
      </c>
      <c r="AE397" s="18">
        <v>79</v>
      </c>
      <c r="AF397" s="18">
        <v>59</v>
      </c>
      <c r="AG397" s="18">
        <v>36</v>
      </c>
      <c r="AH397" s="18">
        <v>33</v>
      </c>
      <c r="AI397" s="18">
        <v>20</v>
      </c>
      <c r="AJ397" s="18">
        <v>18</v>
      </c>
      <c r="AK397" s="23">
        <v>2.4717206083340599</v>
      </c>
      <c r="AL397" s="23">
        <v>3.1746031746031744</v>
      </c>
      <c r="AM397" s="23">
        <v>3.9196330062133442</v>
      </c>
      <c r="AN397" s="23">
        <v>7.090453933754902</v>
      </c>
      <c r="AO397" s="23">
        <v>3.3156020700889446</v>
      </c>
      <c r="AP397" s="23">
        <v>6.666477546736262</v>
      </c>
      <c r="AQ397" s="23">
        <v>14.847088860520619</v>
      </c>
      <c r="AR397" s="23">
        <v>11.043848167539268</v>
      </c>
      <c r="AS397" s="23">
        <v>9.9647195066117273</v>
      </c>
      <c r="AT397" s="23">
        <v>8.386804760510131</v>
      </c>
      <c r="AU397" s="23">
        <v>10.364053788127256</v>
      </c>
      <c r="AV397" s="23">
        <v>7.642685043653981</v>
      </c>
      <c r="AW397" s="23">
        <v>4.6928160807164367</v>
      </c>
      <c r="AX397" s="23">
        <v>4.3083752203146419</v>
      </c>
      <c r="AY397" s="23">
        <v>2.6173899387530755</v>
      </c>
      <c r="AZ397" s="23">
        <v>2.3669261519040607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1</v>
      </c>
      <c r="BJ397" s="20">
        <v>3</v>
      </c>
      <c r="BK397" s="20">
        <v>2</v>
      </c>
      <c r="BL397" s="20">
        <v>6</v>
      </c>
      <c r="BM397" s="20">
        <v>1</v>
      </c>
      <c r="BN397" s="20">
        <v>1</v>
      </c>
      <c r="BO397" s="20">
        <v>0</v>
      </c>
      <c r="BP397" s="20">
        <v>0</v>
      </c>
      <c r="BQ397" s="20">
        <v>2</v>
      </c>
      <c r="BR397" s="20">
        <v>1</v>
      </c>
      <c r="BS397" s="20">
        <v>0</v>
      </c>
      <c r="BT397" s="20">
        <v>1</v>
      </c>
      <c r="BU397" s="20">
        <v>0</v>
      </c>
      <c r="BV397" s="20">
        <v>2902</v>
      </c>
      <c r="BW397" s="20">
        <v>6368</v>
      </c>
      <c r="BX397" s="20">
        <v>7818</v>
      </c>
      <c r="BY397" s="20">
        <v>7169</v>
      </c>
      <c r="BZ397" s="20">
        <v>5433</v>
      </c>
      <c r="CA397" s="20">
        <v>8968</v>
      </c>
      <c r="CB397" s="20">
        <v>3003</v>
      </c>
      <c r="CC397" s="20">
        <v>5990</v>
      </c>
      <c r="CD397" s="20">
        <v>8070</v>
      </c>
      <c r="CE397" s="20">
        <v>7214</v>
      </c>
      <c r="CF397" s="20">
        <v>5633</v>
      </c>
      <c r="CG397" s="20">
        <v>7480</v>
      </c>
      <c r="CH397" s="21">
        <v>1</v>
      </c>
      <c r="CI397" s="21">
        <v>5</v>
      </c>
      <c r="CJ397" s="21">
        <v>3</v>
      </c>
      <c r="CK397" s="21">
        <v>6</v>
      </c>
      <c r="CL397" s="21">
        <v>2</v>
      </c>
      <c r="CM397" s="21">
        <v>1</v>
      </c>
      <c r="CN397" s="21">
        <v>0</v>
      </c>
      <c r="CO397" s="21">
        <v>14</v>
      </c>
      <c r="CP397" s="21">
        <v>4</v>
      </c>
      <c r="CQ397" s="21">
        <v>0</v>
      </c>
      <c r="CR397" s="21">
        <v>5905</v>
      </c>
      <c r="CS397" s="21">
        <v>12358</v>
      </c>
      <c r="CT397" s="21">
        <v>15888</v>
      </c>
      <c r="CU397" s="21">
        <v>14383</v>
      </c>
      <c r="CV397" s="21">
        <v>11066</v>
      </c>
      <c r="CW397" s="21">
        <v>16448</v>
      </c>
      <c r="CX397" s="21">
        <v>38658</v>
      </c>
      <c r="CY397" s="21">
        <v>37390</v>
      </c>
      <c r="CZ397" s="19">
        <v>310</v>
      </c>
      <c r="DA397" t="s">
        <v>8288</v>
      </c>
      <c r="DB397" t="s">
        <v>8481</v>
      </c>
      <c r="DD397">
        <v>3.7443166622091471</v>
      </c>
      <c r="DE397">
        <v>1.0347146774276992</v>
      </c>
      <c r="DF397">
        <v>-2.7096019847814476</v>
      </c>
    </row>
    <row r="398" spans="1:110" x14ac:dyDescent="0.25">
      <c r="A398" t="s">
        <v>2091</v>
      </c>
      <c r="B398" t="s">
        <v>2963</v>
      </c>
      <c r="C398" t="s">
        <v>58</v>
      </c>
      <c r="D398" t="s">
        <v>278</v>
      </c>
      <c r="E398" s="17">
        <v>113972</v>
      </c>
      <c r="F398" s="17">
        <v>115063</v>
      </c>
      <c r="G398" s="17">
        <v>114903</v>
      </c>
      <c r="H398" s="17">
        <v>114821</v>
      </c>
      <c r="I398" s="17">
        <v>115030</v>
      </c>
      <c r="J398" s="17">
        <v>115555</v>
      </c>
      <c r="K398" s="17">
        <v>116542</v>
      </c>
      <c r="L398" s="17">
        <v>117783</v>
      </c>
      <c r="M398" s="17">
        <v>118687</v>
      </c>
      <c r="N398" s="17">
        <v>119252</v>
      </c>
      <c r="O398" s="17">
        <v>119416</v>
      </c>
      <c r="P398" s="17">
        <v>119367</v>
      </c>
      <c r="Q398" s="17">
        <v>120682</v>
      </c>
      <c r="R398" s="17">
        <v>121369</v>
      </c>
      <c r="S398" s="17">
        <v>122233</v>
      </c>
      <c r="T398" s="17">
        <v>123117</v>
      </c>
      <c r="U398" s="18">
        <v>18</v>
      </c>
      <c r="V398" s="18">
        <v>23</v>
      </c>
      <c r="W398" s="18">
        <v>38</v>
      </c>
      <c r="X398" s="18">
        <v>44</v>
      </c>
      <c r="Y398" s="18">
        <v>70</v>
      </c>
      <c r="Z398" s="18">
        <v>123</v>
      </c>
      <c r="AA398" s="18">
        <v>97</v>
      </c>
      <c r="AB398" s="18">
        <v>89</v>
      </c>
      <c r="AC398" s="18">
        <v>102</v>
      </c>
      <c r="AD398" s="18">
        <v>111</v>
      </c>
      <c r="AE398" s="18">
        <v>110</v>
      </c>
      <c r="AF398" s="18">
        <v>53</v>
      </c>
      <c r="AG398" s="18">
        <v>40</v>
      </c>
      <c r="AH398" s="18">
        <v>29</v>
      </c>
      <c r="AI398" s="18">
        <v>38</v>
      </c>
      <c r="AJ398" s="18">
        <v>25</v>
      </c>
      <c r="AK398" s="23">
        <v>1.579335275330783</v>
      </c>
      <c r="AL398" s="23">
        <v>1.9989049477242902</v>
      </c>
      <c r="AM398" s="23">
        <v>3.3071373245259044</v>
      </c>
      <c r="AN398" s="23">
        <v>3.8320516281864818</v>
      </c>
      <c r="AO398" s="23">
        <v>6.0853690341650006</v>
      </c>
      <c r="AP398" s="23">
        <v>10.644281943663191</v>
      </c>
      <c r="AQ398" s="23">
        <v>8.3231796262291713</v>
      </c>
      <c r="AR398" s="23">
        <v>7.5562687314807739</v>
      </c>
      <c r="AS398" s="23">
        <v>8.5940330448996107</v>
      </c>
      <c r="AT398" s="23">
        <v>9.3080199912789734</v>
      </c>
      <c r="AU398" s="23">
        <v>9.211495946941783</v>
      </c>
      <c r="AV398" s="23">
        <v>4.4400881315606489</v>
      </c>
      <c r="AW398" s="23">
        <v>3.3144959480287035</v>
      </c>
      <c r="AX398" s="23">
        <v>2.3894075093310483</v>
      </c>
      <c r="AY398" s="23">
        <v>3.1088167679759149</v>
      </c>
      <c r="AZ398" s="23">
        <v>2.0305887895254107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1</v>
      </c>
      <c r="BI398" s="20">
        <v>0</v>
      </c>
      <c r="BJ398" s="20">
        <v>4</v>
      </c>
      <c r="BK398" s="20">
        <v>2</v>
      </c>
      <c r="BL398" s="20">
        <v>3</v>
      </c>
      <c r="BM398" s="20">
        <v>6</v>
      </c>
      <c r="BN398" s="20">
        <v>1</v>
      </c>
      <c r="BO398" s="20">
        <v>0</v>
      </c>
      <c r="BP398" s="20">
        <v>0</v>
      </c>
      <c r="BQ398" s="20">
        <v>2</v>
      </c>
      <c r="BR398" s="20">
        <v>1</v>
      </c>
      <c r="BS398" s="20">
        <v>2</v>
      </c>
      <c r="BT398" s="20">
        <v>3</v>
      </c>
      <c r="BU398" s="20">
        <v>0</v>
      </c>
      <c r="BV398" s="20">
        <v>5030</v>
      </c>
      <c r="BW398" s="20">
        <v>9000</v>
      </c>
      <c r="BX398" s="20">
        <v>12227</v>
      </c>
      <c r="BY398" s="20">
        <v>12629</v>
      </c>
      <c r="BZ398" s="20">
        <v>9257</v>
      </c>
      <c r="CA398" s="20">
        <v>15102</v>
      </c>
      <c r="CB398" s="20">
        <v>5529</v>
      </c>
      <c r="CC398" s="20">
        <v>8402</v>
      </c>
      <c r="CD398" s="20">
        <v>11518</v>
      </c>
      <c r="CE398" s="20">
        <v>12414</v>
      </c>
      <c r="CF398" s="20">
        <v>9438</v>
      </c>
      <c r="CG398" s="20">
        <v>12571</v>
      </c>
      <c r="CH398" s="21">
        <v>0</v>
      </c>
      <c r="CI398" s="21">
        <v>6</v>
      </c>
      <c r="CJ398" s="21">
        <v>3</v>
      </c>
      <c r="CK398" s="21">
        <v>5</v>
      </c>
      <c r="CL398" s="21">
        <v>9</v>
      </c>
      <c r="CM398" s="21">
        <v>1</v>
      </c>
      <c r="CN398" s="21">
        <v>1</v>
      </c>
      <c r="CO398" s="21">
        <v>17</v>
      </c>
      <c r="CP398" s="21">
        <v>8</v>
      </c>
      <c r="CQ398" s="21">
        <v>0</v>
      </c>
      <c r="CR398" s="21">
        <v>10559</v>
      </c>
      <c r="CS398" s="21">
        <v>17402</v>
      </c>
      <c r="CT398" s="21">
        <v>23745</v>
      </c>
      <c r="CU398" s="21">
        <v>25043</v>
      </c>
      <c r="CV398" s="21">
        <v>18695</v>
      </c>
      <c r="CW398" s="21">
        <v>27673</v>
      </c>
      <c r="CX398" s="21">
        <v>63245</v>
      </c>
      <c r="CY398" s="21">
        <v>59872</v>
      </c>
      <c r="CZ398" s="19">
        <v>333</v>
      </c>
      <c r="DA398" t="s">
        <v>8311</v>
      </c>
      <c r="DB398" t="s">
        <v>8481</v>
      </c>
      <c r="DD398">
        <v>2.8393907001603425</v>
      </c>
      <c r="DE398">
        <v>1.2649221282314809</v>
      </c>
      <c r="DF398">
        <v>-1.5744685719288616</v>
      </c>
    </row>
    <row r="399" spans="1:110" x14ac:dyDescent="0.25">
      <c r="A399" t="s">
        <v>901</v>
      </c>
      <c r="B399" t="s">
        <v>3236</v>
      </c>
      <c r="C399" t="s">
        <v>3366</v>
      </c>
      <c r="D399" t="s">
        <v>70</v>
      </c>
      <c r="E399" s="17">
        <v>182850</v>
      </c>
      <c r="F399" s="17">
        <v>182381</v>
      </c>
      <c r="G399" s="17">
        <v>183617</v>
      </c>
      <c r="H399" s="17">
        <v>184458</v>
      </c>
      <c r="I399" s="17">
        <v>185409</v>
      </c>
      <c r="J399" s="17">
        <v>186374</v>
      </c>
      <c r="K399" s="17">
        <v>187720</v>
      </c>
      <c r="L399" s="17">
        <v>188602</v>
      </c>
      <c r="M399" s="17">
        <v>189627</v>
      </c>
      <c r="N399" s="17">
        <v>190458</v>
      </c>
      <c r="O399" s="17">
        <v>191891</v>
      </c>
      <c r="P399" s="17">
        <v>193687</v>
      </c>
      <c r="Q399" s="17">
        <v>194617</v>
      </c>
      <c r="R399" s="17">
        <v>194708</v>
      </c>
      <c r="S399" s="17">
        <v>195329</v>
      </c>
      <c r="T399" s="17">
        <v>196239</v>
      </c>
      <c r="U399" s="18">
        <v>89</v>
      </c>
      <c r="V399" s="18">
        <v>104</v>
      </c>
      <c r="W399" s="18">
        <v>78</v>
      </c>
      <c r="X399" s="18">
        <v>101</v>
      </c>
      <c r="Y399" s="18">
        <v>203</v>
      </c>
      <c r="Z399" s="18">
        <v>237</v>
      </c>
      <c r="AA399" s="18">
        <v>322</v>
      </c>
      <c r="AB399" s="18">
        <v>289</v>
      </c>
      <c r="AC399" s="18">
        <v>339</v>
      </c>
      <c r="AD399" s="18">
        <v>295</v>
      </c>
      <c r="AE399" s="18">
        <v>246</v>
      </c>
      <c r="AF399" s="18">
        <v>163</v>
      </c>
      <c r="AG399" s="18">
        <v>128</v>
      </c>
      <c r="AH399" s="18">
        <v>79</v>
      </c>
      <c r="AI399" s="18">
        <v>76</v>
      </c>
      <c r="AJ399" s="18">
        <v>47</v>
      </c>
      <c r="AK399" s="23">
        <v>4.8673776319387478</v>
      </c>
      <c r="AL399" s="23">
        <v>5.7023483805878898</v>
      </c>
      <c r="AM399" s="23">
        <v>4.2479726822679815</v>
      </c>
      <c r="AN399" s="23">
        <v>5.475501198104717</v>
      </c>
      <c r="AO399" s="23">
        <v>10.948767319817268</v>
      </c>
      <c r="AP399" s="23">
        <v>12.71636601671907</v>
      </c>
      <c r="AQ399" s="23">
        <v>17.153206903899424</v>
      </c>
      <c r="AR399" s="23">
        <v>15.323273348108716</v>
      </c>
      <c r="AS399" s="23">
        <v>17.877201031498679</v>
      </c>
      <c r="AT399" s="23">
        <v>15.488979197513363</v>
      </c>
      <c r="AU399" s="23">
        <v>12.819777894742328</v>
      </c>
      <c r="AV399" s="23">
        <v>8.4156396660591568</v>
      </c>
      <c r="AW399" s="23">
        <v>6.5770205069444083</v>
      </c>
      <c r="AX399" s="23">
        <v>4.0573576843273003</v>
      </c>
      <c r="AY399" s="23">
        <v>3.8908712991926442</v>
      </c>
      <c r="AZ399" s="23">
        <v>2.3950387028062718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1</v>
      </c>
      <c r="BJ399" s="20">
        <v>7</v>
      </c>
      <c r="BK399" s="20">
        <v>7</v>
      </c>
      <c r="BL399" s="20">
        <v>7</v>
      </c>
      <c r="BM399" s="20">
        <v>4</v>
      </c>
      <c r="BN399" s="20">
        <v>3</v>
      </c>
      <c r="BO399" s="20">
        <v>0</v>
      </c>
      <c r="BP399" s="20">
        <v>1</v>
      </c>
      <c r="BQ399" s="20">
        <v>4</v>
      </c>
      <c r="BR399" s="20">
        <v>6</v>
      </c>
      <c r="BS399" s="20">
        <v>7</v>
      </c>
      <c r="BT399" s="20">
        <v>0</v>
      </c>
      <c r="BU399" s="20">
        <v>0</v>
      </c>
      <c r="BV399" s="20">
        <v>11554</v>
      </c>
      <c r="BW399" s="20">
        <v>18027</v>
      </c>
      <c r="BX399" s="20">
        <v>16111</v>
      </c>
      <c r="BY399" s="20">
        <v>17549</v>
      </c>
      <c r="BZ399" s="20">
        <v>13484</v>
      </c>
      <c r="CA399" s="20">
        <v>23508</v>
      </c>
      <c r="CB399" s="20">
        <v>12097</v>
      </c>
      <c r="CC399" s="20">
        <v>17903</v>
      </c>
      <c r="CD399" s="20">
        <v>16698</v>
      </c>
      <c r="CE399" s="20">
        <v>16874</v>
      </c>
      <c r="CF399" s="20">
        <v>13254</v>
      </c>
      <c r="CG399" s="20">
        <v>19180</v>
      </c>
      <c r="CH399" s="21">
        <v>2</v>
      </c>
      <c r="CI399" s="21">
        <v>11</v>
      </c>
      <c r="CJ399" s="21">
        <v>13</v>
      </c>
      <c r="CK399" s="21">
        <v>14</v>
      </c>
      <c r="CL399" s="21">
        <v>4</v>
      </c>
      <c r="CM399" s="21">
        <v>3</v>
      </c>
      <c r="CN399" s="21">
        <v>0</v>
      </c>
      <c r="CO399" s="21">
        <v>29</v>
      </c>
      <c r="CP399" s="21">
        <v>18</v>
      </c>
      <c r="CQ399" s="21">
        <v>0</v>
      </c>
      <c r="CR399" s="21">
        <v>23651</v>
      </c>
      <c r="CS399" s="21">
        <v>35930</v>
      </c>
      <c r="CT399" s="21">
        <v>32809</v>
      </c>
      <c r="CU399" s="21">
        <v>34423</v>
      </c>
      <c r="CV399" s="21">
        <v>26738</v>
      </c>
      <c r="CW399" s="21">
        <v>42688</v>
      </c>
      <c r="CX399" s="21">
        <v>100233</v>
      </c>
      <c r="CY399" s="21">
        <v>96006</v>
      </c>
      <c r="CZ399" s="19">
        <v>305</v>
      </c>
      <c r="DA399" t="s">
        <v>8283</v>
      </c>
      <c r="DB399" t="s">
        <v>8481</v>
      </c>
      <c r="DD399">
        <v>3.0206445430493929</v>
      </c>
      <c r="DE399">
        <v>1.7958157493041214</v>
      </c>
      <c r="DF399">
        <v>-1.2248287937452715</v>
      </c>
    </row>
    <row r="400" spans="1:110" x14ac:dyDescent="0.25">
      <c r="A400" t="s">
        <v>2826</v>
      </c>
      <c r="B400" t="s">
        <v>3200</v>
      </c>
      <c r="C400" t="s">
        <v>76</v>
      </c>
      <c r="D400" t="s">
        <v>70</v>
      </c>
      <c r="E400" s="17">
        <v>71897</v>
      </c>
      <c r="F400" s="17">
        <v>72308</v>
      </c>
      <c r="G400" s="17">
        <v>72457</v>
      </c>
      <c r="H400" s="17">
        <v>72983</v>
      </c>
      <c r="I400" s="17">
        <v>73079</v>
      </c>
      <c r="J400" s="17">
        <v>73574</v>
      </c>
      <c r="K400" s="17">
        <v>74109</v>
      </c>
      <c r="L400" s="17">
        <v>74641</v>
      </c>
      <c r="M400" s="17">
        <v>75560</v>
      </c>
      <c r="N400" s="17">
        <v>76374</v>
      </c>
      <c r="O400" s="17">
        <v>76936</v>
      </c>
      <c r="P400" s="17">
        <v>77900</v>
      </c>
      <c r="Q400" s="17">
        <v>78770</v>
      </c>
      <c r="R400" s="17">
        <v>79397</v>
      </c>
      <c r="S400" s="17">
        <v>79819</v>
      </c>
      <c r="T400" s="17">
        <v>80268</v>
      </c>
      <c r="U400" s="18">
        <v>55</v>
      </c>
      <c r="V400" s="18">
        <v>50</v>
      </c>
      <c r="W400" s="18">
        <v>40</v>
      </c>
      <c r="X400" s="18">
        <v>60</v>
      </c>
      <c r="Y400" s="18">
        <v>80</v>
      </c>
      <c r="Z400" s="18">
        <v>110</v>
      </c>
      <c r="AA400" s="18">
        <v>150</v>
      </c>
      <c r="AB400" s="18">
        <v>176</v>
      </c>
      <c r="AC400" s="18">
        <v>164</v>
      </c>
      <c r="AD400" s="18">
        <v>196</v>
      </c>
      <c r="AE400" s="18">
        <v>158</v>
      </c>
      <c r="AF400" s="18">
        <v>84</v>
      </c>
      <c r="AG400" s="18">
        <v>61</v>
      </c>
      <c r="AH400" s="18">
        <v>49</v>
      </c>
      <c r="AI400" s="18">
        <v>32</v>
      </c>
      <c r="AJ400" s="18">
        <v>25</v>
      </c>
      <c r="AK400" s="23">
        <v>7.6498323991265282</v>
      </c>
      <c r="AL400" s="23">
        <v>6.9148641920672675</v>
      </c>
      <c r="AM400" s="23">
        <v>5.5205156161585496</v>
      </c>
      <c r="AN400" s="23">
        <v>8.2210925832043085</v>
      </c>
      <c r="AO400" s="23">
        <v>10.947057294161114</v>
      </c>
      <c r="AP400" s="23">
        <v>14.950933753771713</v>
      </c>
      <c r="AQ400" s="23">
        <v>20.240456624701455</v>
      </c>
      <c r="AR400" s="23">
        <v>23.579534036253534</v>
      </c>
      <c r="AS400" s="23">
        <v>21.704605611434623</v>
      </c>
      <c r="AT400" s="23">
        <v>25.663183806007282</v>
      </c>
      <c r="AU400" s="23">
        <v>20.536549859623584</v>
      </c>
      <c r="AV400" s="23">
        <v>10.783055198973042</v>
      </c>
      <c r="AW400" s="23">
        <v>7.7440649993652411</v>
      </c>
      <c r="AX400" s="23">
        <v>6.1715178155345924</v>
      </c>
      <c r="AY400" s="23">
        <v>4.0090705220561516</v>
      </c>
      <c r="AZ400" s="23">
        <v>3.1145662032192152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1</v>
      </c>
      <c r="BI400" s="20">
        <v>0</v>
      </c>
      <c r="BJ400" s="20">
        <v>3</v>
      </c>
      <c r="BK400" s="20">
        <v>6</v>
      </c>
      <c r="BL400" s="20">
        <v>6</v>
      </c>
      <c r="BM400" s="20">
        <v>0</v>
      </c>
      <c r="BN400" s="20">
        <v>0</v>
      </c>
      <c r="BO400" s="20">
        <v>0</v>
      </c>
      <c r="BP400" s="20">
        <v>1</v>
      </c>
      <c r="BQ400" s="20">
        <v>2</v>
      </c>
      <c r="BR400" s="20">
        <v>1</v>
      </c>
      <c r="BS400" s="20">
        <v>3</v>
      </c>
      <c r="BT400" s="20">
        <v>2</v>
      </c>
      <c r="BU400" s="20">
        <v>0</v>
      </c>
      <c r="BV400" s="20">
        <v>5856</v>
      </c>
      <c r="BW400" s="20">
        <v>7121</v>
      </c>
      <c r="BX400" s="20">
        <v>6665</v>
      </c>
      <c r="BY400" s="20">
        <v>6919</v>
      </c>
      <c r="BZ400" s="20">
        <v>5373</v>
      </c>
      <c r="CA400" s="20">
        <v>9066</v>
      </c>
      <c r="CB400" s="20">
        <v>5713</v>
      </c>
      <c r="CC400" s="20">
        <v>6967</v>
      </c>
      <c r="CD400" s="20">
        <v>6663</v>
      </c>
      <c r="CE400" s="20">
        <v>7172</v>
      </c>
      <c r="CF400" s="20">
        <v>5374</v>
      </c>
      <c r="CG400" s="20">
        <v>7379</v>
      </c>
      <c r="CH400" s="21">
        <v>1</v>
      </c>
      <c r="CI400" s="21">
        <v>5</v>
      </c>
      <c r="CJ400" s="21">
        <v>7</v>
      </c>
      <c r="CK400" s="21">
        <v>9</v>
      </c>
      <c r="CL400" s="21">
        <v>2</v>
      </c>
      <c r="CM400" s="21">
        <v>0</v>
      </c>
      <c r="CN400" s="21">
        <v>1</v>
      </c>
      <c r="CO400" s="21">
        <v>16</v>
      </c>
      <c r="CP400" s="21">
        <v>9</v>
      </c>
      <c r="CQ400" s="21">
        <v>0</v>
      </c>
      <c r="CR400" s="21">
        <v>11569</v>
      </c>
      <c r="CS400" s="21">
        <v>14088</v>
      </c>
      <c r="CT400" s="21">
        <v>13328</v>
      </c>
      <c r="CU400" s="21">
        <v>14091</v>
      </c>
      <c r="CV400" s="21">
        <v>10747</v>
      </c>
      <c r="CW400" s="21">
        <v>16445</v>
      </c>
      <c r="CX400" s="21">
        <v>41000</v>
      </c>
      <c r="CY400" s="21">
        <v>39268</v>
      </c>
      <c r="CZ400" s="19">
        <v>217</v>
      </c>
      <c r="DA400" t="s">
        <v>8195</v>
      </c>
      <c r="DB400" t="s">
        <v>9</v>
      </c>
      <c r="DD400">
        <v>4.0745645309157581</v>
      </c>
      <c r="DE400">
        <v>2.1951219512195124</v>
      </c>
      <c r="DF400">
        <v>-1.8794425796962457</v>
      </c>
    </row>
    <row r="401" spans="1:110" x14ac:dyDescent="0.25">
      <c r="A401" t="s">
        <v>312</v>
      </c>
      <c r="B401" t="s">
        <v>3195</v>
      </c>
      <c r="C401" t="s">
        <v>307</v>
      </c>
      <c r="D401" t="s">
        <v>278</v>
      </c>
      <c r="E401" s="17">
        <v>77857</v>
      </c>
      <c r="F401" s="17">
        <v>77815</v>
      </c>
      <c r="G401" s="17">
        <v>78143</v>
      </c>
      <c r="H401" s="17">
        <v>78549</v>
      </c>
      <c r="I401" s="17">
        <v>79011</v>
      </c>
      <c r="J401" s="17">
        <v>79588</v>
      </c>
      <c r="K401" s="17">
        <v>80196</v>
      </c>
      <c r="L401" s="17">
        <v>80973</v>
      </c>
      <c r="M401" s="17">
        <v>81733</v>
      </c>
      <c r="N401" s="17">
        <v>82204</v>
      </c>
      <c r="O401" s="17">
        <v>82975</v>
      </c>
      <c r="P401" s="17">
        <v>84016</v>
      </c>
      <c r="Q401" s="17">
        <v>84494</v>
      </c>
      <c r="R401" s="17">
        <v>84828</v>
      </c>
      <c r="S401" s="17">
        <v>85543</v>
      </c>
      <c r="T401" s="17">
        <v>86250</v>
      </c>
      <c r="U401" s="18">
        <v>46</v>
      </c>
      <c r="V401" s="18">
        <v>56</v>
      </c>
      <c r="W401" s="18">
        <v>46</v>
      </c>
      <c r="X401" s="18">
        <v>61</v>
      </c>
      <c r="Y401" s="18">
        <v>56</v>
      </c>
      <c r="Z401" s="18">
        <v>62</v>
      </c>
      <c r="AA401" s="18">
        <v>87</v>
      </c>
      <c r="AB401" s="18">
        <v>178</v>
      </c>
      <c r="AC401" s="18">
        <v>132</v>
      </c>
      <c r="AD401" s="18">
        <v>135</v>
      </c>
      <c r="AE401" s="18">
        <v>94</v>
      </c>
      <c r="AF401" s="18">
        <v>71</v>
      </c>
      <c r="AG401" s="18">
        <v>43</v>
      </c>
      <c r="AH401" s="18">
        <v>42</v>
      </c>
      <c r="AI401" s="18">
        <v>30</v>
      </c>
      <c r="AJ401" s="18">
        <v>33</v>
      </c>
      <c r="AK401" s="23">
        <v>5.90826772159215</v>
      </c>
      <c r="AL401" s="23">
        <v>7.1965559339458967</v>
      </c>
      <c r="AM401" s="23">
        <v>5.8866437172875372</v>
      </c>
      <c r="AN401" s="23">
        <v>7.7658531617207096</v>
      </c>
      <c r="AO401" s="23">
        <v>7.0876207110402349</v>
      </c>
      <c r="AP401" s="23">
        <v>7.7901191134341863</v>
      </c>
      <c r="AQ401" s="23">
        <v>10.848421367649259</v>
      </c>
      <c r="AR401" s="23">
        <v>21.982636187371099</v>
      </c>
      <c r="AS401" s="23">
        <v>16.150147431270113</v>
      </c>
      <c r="AT401" s="23">
        <v>16.42255851296774</v>
      </c>
      <c r="AU401" s="23">
        <v>11.328713467912022</v>
      </c>
      <c r="AV401" s="23">
        <v>8.4507712816606357</v>
      </c>
      <c r="AW401" s="23">
        <v>5.0891187539943665</v>
      </c>
      <c r="AX401" s="23">
        <v>4.9511953600226342</v>
      </c>
      <c r="AY401" s="23">
        <v>3.5070081713290393</v>
      </c>
      <c r="AZ401" s="23">
        <v>3.8260869565217392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 s="20">
        <v>1</v>
      </c>
      <c r="BJ401" s="20">
        <v>3</v>
      </c>
      <c r="BK401" s="20">
        <v>7</v>
      </c>
      <c r="BL401" s="20">
        <v>6</v>
      </c>
      <c r="BM401" s="20">
        <v>3</v>
      </c>
      <c r="BN401" s="20">
        <v>3</v>
      </c>
      <c r="BO401" s="20">
        <v>0</v>
      </c>
      <c r="BP401" s="20">
        <v>0</v>
      </c>
      <c r="BQ401" s="20">
        <v>2</v>
      </c>
      <c r="BR401" s="20">
        <v>3</v>
      </c>
      <c r="BS401" s="20">
        <v>4</v>
      </c>
      <c r="BT401" s="20">
        <v>1</v>
      </c>
      <c r="BU401" s="20">
        <v>0</v>
      </c>
      <c r="BV401" s="20">
        <v>3488</v>
      </c>
      <c r="BW401" s="20">
        <v>6374</v>
      </c>
      <c r="BX401" s="20">
        <v>7400</v>
      </c>
      <c r="BY401" s="20">
        <v>8150</v>
      </c>
      <c r="BZ401" s="20">
        <v>6471</v>
      </c>
      <c r="CA401" s="20">
        <v>13588</v>
      </c>
      <c r="CB401" s="20">
        <v>3633</v>
      </c>
      <c r="CC401" s="20">
        <v>5906</v>
      </c>
      <c r="CD401" s="20">
        <v>6836</v>
      </c>
      <c r="CE401" s="20">
        <v>7938</v>
      </c>
      <c r="CF401" s="20">
        <v>6080</v>
      </c>
      <c r="CG401" s="20">
        <v>10386</v>
      </c>
      <c r="CH401" s="21">
        <v>1</v>
      </c>
      <c r="CI401" s="21">
        <v>5</v>
      </c>
      <c r="CJ401" s="21">
        <v>10</v>
      </c>
      <c r="CK401" s="21">
        <v>10</v>
      </c>
      <c r="CL401" s="21">
        <v>4</v>
      </c>
      <c r="CM401" s="21">
        <v>3</v>
      </c>
      <c r="CN401" s="21">
        <v>0</v>
      </c>
      <c r="CO401" s="21">
        <v>23</v>
      </c>
      <c r="CP401" s="21">
        <v>10</v>
      </c>
      <c r="CQ401" s="21">
        <v>0</v>
      </c>
      <c r="CR401" s="21">
        <v>7121</v>
      </c>
      <c r="CS401" s="21">
        <v>12280</v>
      </c>
      <c r="CT401" s="21">
        <v>14236</v>
      </c>
      <c r="CU401" s="21">
        <v>16088</v>
      </c>
      <c r="CV401" s="21">
        <v>12551</v>
      </c>
      <c r="CW401" s="21">
        <v>23974</v>
      </c>
      <c r="CX401" s="21">
        <v>45471</v>
      </c>
      <c r="CY401" s="21">
        <v>40779</v>
      </c>
      <c r="CZ401" s="19">
        <v>123</v>
      </c>
      <c r="DA401" t="s">
        <v>8101</v>
      </c>
      <c r="DB401" t="s">
        <v>9</v>
      </c>
      <c r="DD401">
        <v>5.6401579244218842</v>
      </c>
      <c r="DE401">
        <v>2.199203888192474</v>
      </c>
      <c r="DF401">
        <v>-3.4409540362294102</v>
      </c>
    </row>
    <row r="402" spans="1:110" x14ac:dyDescent="0.25">
      <c r="A402" t="s">
        <v>1453</v>
      </c>
      <c r="B402" t="s">
        <v>3324</v>
      </c>
      <c r="C402" t="s">
        <v>491</v>
      </c>
      <c r="D402" t="s">
        <v>491</v>
      </c>
      <c r="E402" s="17">
        <v>98846</v>
      </c>
      <c r="F402" s="17">
        <v>99732</v>
      </c>
      <c r="G402" s="17">
        <v>100087</v>
      </c>
      <c r="H402" s="17">
        <v>100629</v>
      </c>
      <c r="I402" s="17">
        <v>100822</v>
      </c>
      <c r="J402" s="17">
        <v>101060</v>
      </c>
      <c r="K402" s="17">
        <v>102025</v>
      </c>
      <c r="L402" s="17">
        <v>102897</v>
      </c>
      <c r="M402" s="17">
        <v>103880</v>
      </c>
      <c r="N402" s="17">
        <v>104722</v>
      </c>
      <c r="O402" s="17">
        <v>105379</v>
      </c>
      <c r="P402" s="17">
        <v>106015</v>
      </c>
      <c r="Q402" s="17">
        <v>106615</v>
      </c>
      <c r="R402" s="17">
        <v>107020</v>
      </c>
      <c r="S402" s="17">
        <v>107275</v>
      </c>
      <c r="T402" s="17">
        <v>107164</v>
      </c>
      <c r="U402" s="18">
        <v>44</v>
      </c>
      <c r="V402" s="18">
        <v>45</v>
      </c>
      <c r="W402" s="18">
        <v>53</v>
      </c>
      <c r="X402" s="18">
        <v>56</v>
      </c>
      <c r="Y402" s="18">
        <v>54</v>
      </c>
      <c r="Z402" s="18">
        <v>93</v>
      </c>
      <c r="AA402" s="18">
        <v>126</v>
      </c>
      <c r="AB402" s="18">
        <v>137</v>
      </c>
      <c r="AC402" s="18">
        <v>172</v>
      </c>
      <c r="AD402" s="18">
        <v>181</v>
      </c>
      <c r="AE402" s="18">
        <v>177</v>
      </c>
      <c r="AF402" s="18">
        <v>112</v>
      </c>
      <c r="AG402" s="18">
        <v>76</v>
      </c>
      <c r="AH402" s="18">
        <v>68</v>
      </c>
      <c r="AI402" s="18">
        <v>63</v>
      </c>
      <c r="AJ402" s="18">
        <v>42</v>
      </c>
      <c r="AK402" s="23">
        <v>4.4513687959047408</v>
      </c>
      <c r="AL402" s="23">
        <v>4.5120924076525091</v>
      </c>
      <c r="AM402" s="23">
        <v>5.2953930080829679</v>
      </c>
      <c r="AN402" s="23">
        <v>5.564996174065131</v>
      </c>
      <c r="AO402" s="23">
        <v>5.3559738945864988</v>
      </c>
      <c r="AP402" s="23">
        <v>9.2024539877300615</v>
      </c>
      <c r="AQ402" s="23">
        <v>12.34991423670669</v>
      </c>
      <c r="AR402" s="23">
        <v>13.314285158945355</v>
      </c>
      <c r="AS402" s="23">
        <v>16.557566422795531</v>
      </c>
      <c r="AT402" s="23">
        <v>17.283856305265367</v>
      </c>
      <c r="AU402" s="23">
        <v>16.796515434764043</v>
      </c>
      <c r="AV402" s="23">
        <v>10.564542753383956</v>
      </c>
      <c r="AW402" s="23">
        <v>7.128452844346481</v>
      </c>
      <c r="AX402" s="23">
        <v>6.3539525322369652</v>
      </c>
      <c r="AY402" s="23">
        <v>5.8727569331158236</v>
      </c>
      <c r="AZ402" s="23">
        <v>3.9192266059497594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0</v>
      </c>
      <c r="BJ402" s="20">
        <v>3</v>
      </c>
      <c r="BK402" s="20">
        <v>8</v>
      </c>
      <c r="BL402" s="20">
        <v>5</v>
      </c>
      <c r="BM402" s="20">
        <v>1</v>
      </c>
      <c r="BN402" s="20">
        <v>1</v>
      </c>
      <c r="BO402" s="20">
        <v>0</v>
      </c>
      <c r="BP402" s="20">
        <v>0</v>
      </c>
      <c r="BQ402" s="20">
        <v>4</v>
      </c>
      <c r="BR402" s="20">
        <v>9</v>
      </c>
      <c r="BS402" s="20">
        <v>7</v>
      </c>
      <c r="BT402" s="20">
        <v>3</v>
      </c>
      <c r="BU402" s="20">
        <v>1</v>
      </c>
      <c r="BV402" s="20">
        <v>5084</v>
      </c>
      <c r="BW402" s="20">
        <v>8818</v>
      </c>
      <c r="BX402" s="20">
        <v>8389</v>
      </c>
      <c r="BY402" s="20">
        <v>9818</v>
      </c>
      <c r="BZ402" s="20">
        <v>8390</v>
      </c>
      <c r="CA402" s="20">
        <v>13739</v>
      </c>
      <c r="CB402" s="20">
        <v>5742</v>
      </c>
      <c r="CC402" s="20">
        <v>8887</v>
      </c>
      <c r="CD402" s="20">
        <v>8667</v>
      </c>
      <c r="CE402" s="20">
        <v>9599</v>
      </c>
      <c r="CF402" s="20">
        <v>8031</v>
      </c>
      <c r="CG402" s="20">
        <v>12000</v>
      </c>
      <c r="CH402" s="21">
        <v>0</v>
      </c>
      <c r="CI402" s="21">
        <v>7</v>
      </c>
      <c r="CJ402" s="21">
        <v>17</v>
      </c>
      <c r="CK402" s="21">
        <v>12</v>
      </c>
      <c r="CL402" s="21">
        <v>4</v>
      </c>
      <c r="CM402" s="21">
        <v>2</v>
      </c>
      <c r="CN402" s="21">
        <v>0</v>
      </c>
      <c r="CO402" s="21">
        <v>18</v>
      </c>
      <c r="CP402" s="21">
        <v>24</v>
      </c>
      <c r="CQ402" s="21">
        <v>0</v>
      </c>
      <c r="CR402" s="21">
        <v>10826</v>
      </c>
      <c r="CS402" s="21">
        <v>17705</v>
      </c>
      <c r="CT402" s="21">
        <v>17056</v>
      </c>
      <c r="CU402" s="21">
        <v>19417</v>
      </c>
      <c r="CV402" s="21">
        <v>16421</v>
      </c>
      <c r="CW402" s="21">
        <v>25739</v>
      </c>
      <c r="CX402" s="21">
        <v>54238</v>
      </c>
      <c r="CY402" s="21">
        <v>52926</v>
      </c>
      <c r="CZ402" s="19">
        <v>116</v>
      </c>
      <c r="DA402" t="s">
        <v>8094</v>
      </c>
      <c r="DB402" t="s">
        <v>9</v>
      </c>
      <c r="DD402">
        <v>3.40097494615123</v>
      </c>
      <c r="DE402">
        <v>4.4249419226372657</v>
      </c>
      <c r="DF402">
        <v>1.0239669764860357</v>
      </c>
    </row>
    <row r="403" spans="1:110" x14ac:dyDescent="0.25">
      <c r="A403" t="s">
        <v>119</v>
      </c>
      <c r="B403" t="s">
        <v>3201</v>
      </c>
      <c r="C403" t="s">
        <v>76</v>
      </c>
      <c r="D403" t="s">
        <v>70</v>
      </c>
      <c r="E403" s="17">
        <v>88023</v>
      </c>
      <c r="F403" s="17">
        <v>89101</v>
      </c>
      <c r="G403" s="17">
        <v>89588</v>
      </c>
      <c r="H403" s="17">
        <v>90036</v>
      </c>
      <c r="I403" s="17">
        <v>90305</v>
      </c>
      <c r="J403" s="17">
        <v>90725</v>
      </c>
      <c r="K403" s="17">
        <v>91392</v>
      </c>
      <c r="L403" s="17">
        <v>92282</v>
      </c>
      <c r="M403" s="17">
        <v>92625</v>
      </c>
      <c r="N403" s="17">
        <v>93098</v>
      </c>
      <c r="O403" s="17">
        <v>93863</v>
      </c>
      <c r="P403" s="17">
        <v>94369</v>
      </c>
      <c r="Q403" s="17">
        <v>95042</v>
      </c>
      <c r="R403" s="17">
        <v>95976</v>
      </c>
      <c r="S403" s="17">
        <v>96834</v>
      </c>
      <c r="T403" s="17">
        <v>98275</v>
      </c>
      <c r="U403" s="18">
        <v>45</v>
      </c>
      <c r="V403" s="18">
        <v>33</v>
      </c>
      <c r="W403" s="18">
        <v>46</v>
      </c>
      <c r="X403" s="18">
        <v>56</v>
      </c>
      <c r="Y403" s="18">
        <v>71</v>
      </c>
      <c r="Z403" s="18">
        <v>85</v>
      </c>
      <c r="AA403" s="18">
        <v>142</v>
      </c>
      <c r="AB403" s="18">
        <v>139</v>
      </c>
      <c r="AC403" s="18">
        <v>162</v>
      </c>
      <c r="AD403" s="18">
        <v>201</v>
      </c>
      <c r="AE403" s="18">
        <v>151</v>
      </c>
      <c r="AF403" s="18">
        <v>100</v>
      </c>
      <c r="AG403" s="18">
        <v>80</v>
      </c>
      <c r="AH403" s="18">
        <v>62</v>
      </c>
      <c r="AI403" s="18">
        <v>49</v>
      </c>
      <c r="AJ403" s="18">
        <v>25</v>
      </c>
      <c r="AK403" s="23">
        <v>5.1123001942674069</v>
      </c>
      <c r="AL403" s="23">
        <v>3.7036621362274271</v>
      </c>
      <c r="AM403" s="23">
        <v>5.1346162432468638</v>
      </c>
      <c r="AN403" s="23">
        <v>6.2197343284908255</v>
      </c>
      <c r="AO403" s="23">
        <v>7.8622446154697965</v>
      </c>
      <c r="AP403" s="23">
        <v>9.3689721686414984</v>
      </c>
      <c r="AQ403" s="23">
        <v>15.537464985994397</v>
      </c>
      <c r="AR403" s="23">
        <v>15.062525736329944</v>
      </c>
      <c r="AS403" s="23">
        <v>17.489878542510123</v>
      </c>
      <c r="AT403" s="23">
        <v>21.590152312616812</v>
      </c>
      <c r="AU403" s="23">
        <v>16.087276136496808</v>
      </c>
      <c r="AV403" s="23">
        <v>10.596700187561593</v>
      </c>
      <c r="AW403" s="23">
        <v>8.4173312851160542</v>
      </c>
      <c r="AX403" s="23">
        <v>6.4599483204134369</v>
      </c>
      <c r="AY403" s="23">
        <v>5.0602061259474977</v>
      </c>
      <c r="AZ403" s="23">
        <v>2.5438819638768759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0</v>
      </c>
      <c r="BJ403" s="20">
        <v>3</v>
      </c>
      <c r="BK403" s="20">
        <v>4</v>
      </c>
      <c r="BL403" s="20">
        <v>5</v>
      </c>
      <c r="BM403" s="20">
        <v>5</v>
      </c>
      <c r="BN403" s="20">
        <v>1</v>
      </c>
      <c r="BO403" s="20">
        <v>0</v>
      </c>
      <c r="BP403" s="20">
        <v>0</v>
      </c>
      <c r="BQ403" s="20">
        <v>1</v>
      </c>
      <c r="BR403" s="20">
        <v>2</v>
      </c>
      <c r="BS403" s="20">
        <v>1</v>
      </c>
      <c r="BT403" s="20">
        <v>2</v>
      </c>
      <c r="BU403" s="20">
        <v>1</v>
      </c>
      <c r="BV403" s="20">
        <v>3717</v>
      </c>
      <c r="BW403" s="20">
        <v>5969</v>
      </c>
      <c r="BX403" s="20">
        <v>7214</v>
      </c>
      <c r="BY403" s="20">
        <v>9720</v>
      </c>
      <c r="BZ403" s="20">
        <v>8477</v>
      </c>
      <c r="CA403" s="20">
        <v>15443</v>
      </c>
      <c r="CB403" s="20">
        <v>4141</v>
      </c>
      <c r="CC403" s="20">
        <v>5768</v>
      </c>
      <c r="CD403" s="20">
        <v>6591</v>
      </c>
      <c r="CE403" s="20">
        <v>9348</v>
      </c>
      <c r="CF403" s="20">
        <v>8275</v>
      </c>
      <c r="CG403" s="20">
        <v>13612</v>
      </c>
      <c r="CH403" s="21">
        <v>0</v>
      </c>
      <c r="CI403" s="21">
        <v>4</v>
      </c>
      <c r="CJ403" s="21">
        <v>6</v>
      </c>
      <c r="CK403" s="21">
        <v>6</v>
      </c>
      <c r="CL403" s="21">
        <v>7</v>
      </c>
      <c r="CM403" s="21">
        <v>2</v>
      </c>
      <c r="CN403" s="21">
        <v>0</v>
      </c>
      <c r="CO403" s="21">
        <v>18</v>
      </c>
      <c r="CP403" s="21">
        <v>7</v>
      </c>
      <c r="CQ403" s="21">
        <v>0</v>
      </c>
      <c r="CR403" s="21">
        <v>7858</v>
      </c>
      <c r="CS403" s="21">
        <v>11737</v>
      </c>
      <c r="CT403" s="21">
        <v>13805</v>
      </c>
      <c r="CU403" s="21">
        <v>19068</v>
      </c>
      <c r="CV403" s="21">
        <v>16752</v>
      </c>
      <c r="CW403" s="21">
        <v>29055</v>
      </c>
      <c r="CX403" s="21">
        <v>50540</v>
      </c>
      <c r="CY403" s="21">
        <v>47735</v>
      </c>
      <c r="CZ403" s="19">
        <v>291</v>
      </c>
      <c r="DA403" t="s">
        <v>8269</v>
      </c>
      <c r="DB403" t="s">
        <v>8481</v>
      </c>
      <c r="DD403">
        <v>3.7708180580286998</v>
      </c>
      <c r="DE403">
        <v>1.3850415512465373</v>
      </c>
      <c r="DF403">
        <v>-2.3857765067821628</v>
      </c>
    </row>
    <row r="404" spans="1:110" x14ac:dyDescent="0.25">
      <c r="A404" t="s">
        <v>1176</v>
      </c>
      <c r="B404" t="s">
        <v>2983</v>
      </c>
      <c r="C404" t="s">
        <v>1173</v>
      </c>
      <c r="D404" t="s">
        <v>278</v>
      </c>
      <c r="E404" s="17">
        <v>123710</v>
      </c>
      <c r="F404" s="17">
        <v>123933</v>
      </c>
      <c r="G404" s="17">
        <v>124265</v>
      </c>
      <c r="H404" s="17">
        <v>124898</v>
      </c>
      <c r="I404" s="17">
        <v>125200</v>
      </c>
      <c r="J404" s="17">
        <v>126215</v>
      </c>
      <c r="K404" s="17">
        <v>127097</v>
      </c>
      <c r="L404" s="17">
        <v>128030</v>
      </c>
      <c r="M404" s="17">
        <v>129039</v>
      </c>
      <c r="N404" s="17">
        <v>129934</v>
      </c>
      <c r="O404" s="17">
        <v>131295</v>
      </c>
      <c r="P404" s="17">
        <v>132658</v>
      </c>
      <c r="Q404" s="17">
        <v>133657</v>
      </c>
      <c r="R404" s="17">
        <v>133969</v>
      </c>
      <c r="S404" s="17">
        <v>134857</v>
      </c>
      <c r="T404" s="17">
        <v>135646</v>
      </c>
      <c r="U404" s="18">
        <v>41</v>
      </c>
      <c r="V404" s="18">
        <v>43</v>
      </c>
      <c r="W404" s="18">
        <v>42</v>
      </c>
      <c r="X404" s="18">
        <v>66</v>
      </c>
      <c r="Y404" s="18">
        <v>92</v>
      </c>
      <c r="Z404" s="18">
        <v>109</v>
      </c>
      <c r="AA404" s="18">
        <v>161</v>
      </c>
      <c r="AB404" s="18">
        <v>136</v>
      </c>
      <c r="AC404" s="18">
        <v>119</v>
      </c>
      <c r="AD404" s="18">
        <v>156</v>
      </c>
      <c r="AE404" s="18">
        <v>132</v>
      </c>
      <c r="AF404" s="18">
        <v>91</v>
      </c>
      <c r="AG404" s="18">
        <v>66</v>
      </c>
      <c r="AH404" s="18">
        <v>52</v>
      </c>
      <c r="AI404" s="18">
        <v>34</v>
      </c>
      <c r="AJ404" s="18">
        <v>19</v>
      </c>
      <c r="AK404" s="23">
        <v>3.3142025705278475</v>
      </c>
      <c r="AL404" s="23">
        <v>3.4696166477048083</v>
      </c>
      <c r="AM404" s="23">
        <v>3.37987365710377</v>
      </c>
      <c r="AN404" s="23">
        <v>5.2843119985908498</v>
      </c>
      <c r="AO404" s="23">
        <v>7.3482428115015974</v>
      </c>
      <c r="AP404" s="23">
        <v>8.6360575208968822</v>
      </c>
      <c r="AQ404" s="23">
        <v>12.667490184662109</v>
      </c>
      <c r="AR404" s="23">
        <v>10.62251034913692</v>
      </c>
      <c r="AS404" s="23">
        <v>9.2220181495516851</v>
      </c>
      <c r="AT404" s="23">
        <v>12.006095402281158</v>
      </c>
      <c r="AU404" s="23">
        <v>10.053695875699761</v>
      </c>
      <c r="AV404" s="23">
        <v>6.8597446064315761</v>
      </c>
      <c r="AW404" s="23">
        <v>4.9380129735068117</v>
      </c>
      <c r="AX404" s="23">
        <v>3.8814949727175687</v>
      </c>
      <c r="AY404" s="23">
        <v>2.5211891114291434</v>
      </c>
      <c r="AZ404" s="23">
        <v>1.400704775666072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1</v>
      </c>
      <c r="BI404" s="20">
        <v>0</v>
      </c>
      <c r="BJ404" s="20">
        <v>3</v>
      </c>
      <c r="BK404" s="20">
        <v>3</v>
      </c>
      <c r="BL404" s="20">
        <v>5</v>
      </c>
      <c r="BM404" s="20">
        <v>3</v>
      </c>
      <c r="BN404" s="20">
        <v>0</v>
      </c>
      <c r="BO404" s="20">
        <v>0</v>
      </c>
      <c r="BP404" s="20">
        <v>0</v>
      </c>
      <c r="BQ404" s="20">
        <v>0</v>
      </c>
      <c r="BR404" s="20">
        <v>3</v>
      </c>
      <c r="BS404" s="20">
        <v>1</v>
      </c>
      <c r="BT404" s="20">
        <v>0</v>
      </c>
      <c r="BU404" s="20">
        <v>0</v>
      </c>
      <c r="BV404" s="20">
        <v>7021</v>
      </c>
      <c r="BW404" s="20">
        <v>10931</v>
      </c>
      <c r="BX404" s="20">
        <v>12292</v>
      </c>
      <c r="BY404" s="20">
        <v>12617</v>
      </c>
      <c r="BZ404" s="20">
        <v>9971</v>
      </c>
      <c r="CA404" s="20">
        <v>16648</v>
      </c>
      <c r="CB404" s="20">
        <v>7179</v>
      </c>
      <c r="CC404" s="20">
        <v>10403</v>
      </c>
      <c r="CD404" s="20">
        <v>12115</v>
      </c>
      <c r="CE404" s="20">
        <v>12836</v>
      </c>
      <c r="CF404" s="20">
        <v>9591</v>
      </c>
      <c r="CG404" s="20">
        <v>14042</v>
      </c>
      <c r="CH404" s="21">
        <v>0</v>
      </c>
      <c r="CI404" s="21">
        <v>3</v>
      </c>
      <c r="CJ404" s="21">
        <v>6</v>
      </c>
      <c r="CK404" s="21">
        <v>6</v>
      </c>
      <c r="CL404" s="21">
        <v>3</v>
      </c>
      <c r="CM404" s="21">
        <v>0</v>
      </c>
      <c r="CN404" s="21">
        <v>1</v>
      </c>
      <c r="CO404" s="21">
        <v>15</v>
      </c>
      <c r="CP404" s="21">
        <v>4</v>
      </c>
      <c r="CQ404" s="21">
        <v>0</v>
      </c>
      <c r="CR404" s="21">
        <v>14200</v>
      </c>
      <c r="CS404" s="21">
        <v>21334</v>
      </c>
      <c r="CT404" s="21">
        <v>24407</v>
      </c>
      <c r="CU404" s="21">
        <v>25453</v>
      </c>
      <c r="CV404" s="21">
        <v>19562</v>
      </c>
      <c r="CW404" s="21">
        <v>30690</v>
      </c>
      <c r="CX404" s="21">
        <v>69480</v>
      </c>
      <c r="CY404" s="21">
        <v>66166</v>
      </c>
      <c r="CZ404" s="19">
        <v>347</v>
      </c>
      <c r="DA404" t="s">
        <v>8325</v>
      </c>
      <c r="DB404" t="s">
        <v>8481</v>
      </c>
      <c r="DD404">
        <v>2.2670253604570325</v>
      </c>
      <c r="DE404">
        <v>0.57570523891767411</v>
      </c>
      <c r="DF404">
        <v>-1.6913201215393583</v>
      </c>
    </row>
    <row r="405" spans="1:110" x14ac:dyDescent="0.25">
      <c r="A405" t="s">
        <v>1037</v>
      </c>
      <c r="B405" t="s">
        <v>3092</v>
      </c>
      <c r="C405" t="s">
        <v>197</v>
      </c>
      <c r="D405" t="s">
        <v>199</v>
      </c>
      <c r="E405" s="17">
        <v>82522</v>
      </c>
      <c r="F405" s="17">
        <v>83354</v>
      </c>
      <c r="G405" s="17">
        <v>84257</v>
      </c>
      <c r="H405" s="17">
        <v>85163</v>
      </c>
      <c r="I405" s="17">
        <v>85862</v>
      </c>
      <c r="J405" s="17">
        <v>86360</v>
      </c>
      <c r="K405" s="17">
        <v>86861</v>
      </c>
      <c r="L405" s="17">
        <v>87300</v>
      </c>
      <c r="M405" s="17">
        <v>87441</v>
      </c>
      <c r="N405" s="17">
        <v>87567</v>
      </c>
      <c r="O405" s="17">
        <v>87712</v>
      </c>
      <c r="P405" s="17">
        <v>87789</v>
      </c>
      <c r="Q405" s="17">
        <v>88061</v>
      </c>
      <c r="R405" s="17">
        <v>88506</v>
      </c>
      <c r="S405" s="17">
        <v>89010</v>
      </c>
      <c r="T405" s="17">
        <v>89838</v>
      </c>
      <c r="U405" s="18">
        <v>50</v>
      </c>
      <c r="V405" s="18">
        <v>50</v>
      </c>
      <c r="W405" s="18">
        <v>44</v>
      </c>
      <c r="X405" s="18">
        <v>31</v>
      </c>
      <c r="Y405" s="18">
        <v>62</v>
      </c>
      <c r="Z405" s="18">
        <v>63</v>
      </c>
      <c r="AA405" s="18">
        <v>83</v>
      </c>
      <c r="AB405" s="18">
        <v>104</v>
      </c>
      <c r="AC405" s="18">
        <v>84</v>
      </c>
      <c r="AD405" s="18">
        <v>113</v>
      </c>
      <c r="AE405" s="18">
        <v>102</v>
      </c>
      <c r="AF405" s="18">
        <v>92</v>
      </c>
      <c r="AG405" s="18">
        <v>63</v>
      </c>
      <c r="AH405" s="18">
        <v>60</v>
      </c>
      <c r="AI405" s="18">
        <v>45</v>
      </c>
      <c r="AJ405" s="18">
        <v>50</v>
      </c>
      <c r="AK405" s="23">
        <v>6.0589903298514338</v>
      </c>
      <c r="AL405" s="23">
        <v>5.9985123689325048</v>
      </c>
      <c r="AM405" s="23">
        <v>5.2221180436046861</v>
      </c>
      <c r="AN405" s="23">
        <v>3.6400784378192408</v>
      </c>
      <c r="AO405" s="23">
        <v>7.2208893340476576</v>
      </c>
      <c r="AP405" s="23">
        <v>7.2950440018527098</v>
      </c>
      <c r="AQ405" s="23">
        <v>9.5554967131393838</v>
      </c>
      <c r="AR405" s="23">
        <v>11.912943871706759</v>
      </c>
      <c r="AS405" s="23">
        <v>9.6064775105499702</v>
      </c>
      <c r="AT405" s="23">
        <v>12.904404627313943</v>
      </c>
      <c r="AU405" s="23">
        <v>11.628967530098505</v>
      </c>
      <c r="AV405" s="23">
        <v>10.47967285195184</v>
      </c>
      <c r="AW405" s="23">
        <v>7.1541317950057355</v>
      </c>
      <c r="AX405" s="23">
        <v>6.7792014100738927</v>
      </c>
      <c r="AY405" s="23">
        <v>5.055611729019212</v>
      </c>
      <c r="AZ405" s="23">
        <v>5.5655735880139803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1</v>
      </c>
      <c r="BI405" s="20">
        <v>0</v>
      </c>
      <c r="BJ405" s="20">
        <v>7</v>
      </c>
      <c r="BK405" s="20">
        <v>4</v>
      </c>
      <c r="BL405" s="20">
        <v>8</v>
      </c>
      <c r="BM405" s="20">
        <v>7</v>
      </c>
      <c r="BN405" s="20">
        <v>2</v>
      </c>
      <c r="BO405" s="20">
        <v>0</v>
      </c>
      <c r="BP405" s="20">
        <v>0</v>
      </c>
      <c r="BQ405" s="20">
        <v>5</v>
      </c>
      <c r="BR405" s="20">
        <v>8</v>
      </c>
      <c r="BS405" s="20">
        <v>8</v>
      </c>
      <c r="BT405" s="20">
        <v>0</v>
      </c>
      <c r="BU405" s="20">
        <v>0</v>
      </c>
      <c r="BV405" s="20">
        <v>3707</v>
      </c>
      <c r="BW405" s="20">
        <v>5276</v>
      </c>
      <c r="BX405" s="20">
        <v>5913</v>
      </c>
      <c r="BY405" s="20">
        <v>8219</v>
      </c>
      <c r="BZ405" s="20">
        <v>7643</v>
      </c>
      <c r="CA405" s="20">
        <v>15967</v>
      </c>
      <c r="CB405" s="20">
        <v>4078</v>
      </c>
      <c r="CC405" s="20">
        <v>5360</v>
      </c>
      <c r="CD405" s="20">
        <v>5412</v>
      </c>
      <c r="CE405" s="20">
        <v>7820</v>
      </c>
      <c r="CF405" s="20">
        <v>7208</v>
      </c>
      <c r="CG405" s="20">
        <v>13235</v>
      </c>
      <c r="CH405" s="21">
        <v>0</v>
      </c>
      <c r="CI405" s="21">
        <v>12</v>
      </c>
      <c r="CJ405" s="21">
        <v>12</v>
      </c>
      <c r="CK405" s="21">
        <v>16</v>
      </c>
      <c r="CL405" s="21">
        <v>7</v>
      </c>
      <c r="CM405" s="21">
        <v>2</v>
      </c>
      <c r="CN405" s="21">
        <v>1</v>
      </c>
      <c r="CO405" s="21">
        <v>29</v>
      </c>
      <c r="CP405" s="21">
        <v>21</v>
      </c>
      <c r="CQ405" s="21">
        <v>0</v>
      </c>
      <c r="CR405" s="21">
        <v>7785</v>
      </c>
      <c r="CS405" s="21">
        <v>10636</v>
      </c>
      <c r="CT405" s="21">
        <v>11325</v>
      </c>
      <c r="CU405" s="21">
        <v>16039</v>
      </c>
      <c r="CV405" s="21">
        <v>14851</v>
      </c>
      <c r="CW405" s="21">
        <v>29202</v>
      </c>
      <c r="CX405" s="21">
        <v>46725</v>
      </c>
      <c r="CY405" s="21">
        <v>43113</v>
      </c>
      <c r="CZ405" s="19">
        <v>15</v>
      </c>
      <c r="DA405" t="s">
        <v>1334</v>
      </c>
      <c r="DB405" t="s">
        <v>8480</v>
      </c>
      <c r="DD405">
        <v>6.7265094055157375</v>
      </c>
      <c r="DE405">
        <v>4.4943820224719095</v>
      </c>
      <c r="DF405">
        <v>-2.232127383043828</v>
      </c>
    </row>
    <row r="406" spans="1:110" x14ac:dyDescent="0.25">
      <c r="A406" t="s">
        <v>893</v>
      </c>
      <c r="B406" t="s">
        <v>3202</v>
      </c>
      <c r="C406" t="s">
        <v>76</v>
      </c>
      <c r="D406" t="s">
        <v>70</v>
      </c>
      <c r="E406" s="17">
        <v>76045</v>
      </c>
      <c r="F406" s="17">
        <v>76324</v>
      </c>
      <c r="G406" s="17">
        <v>76372</v>
      </c>
      <c r="H406" s="17">
        <v>76809</v>
      </c>
      <c r="I406" s="17">
        <v>77107</v>
      </c>
      <c r="J406" s="17">
        <v>77556</v>
      </c>
      <c r="K406" s="17">
        <v>77919</v>
      </c>
      <c r="L406" s="17">
        <v>78299</v>
      </c>
      <c r="M406" s="17">
        <v>78587</v>
      </c>
      <c r="N406" s="17">
        <v>78673</v>
      </c>
      <c r="O406" s="17">
        <v>78809</v>
      </c>
      <c r="P406" s="17">
        <v>79065</v>
      </c>
      <c r="Q406" s="17">
        <v>79088</v>
      </c>
      <c r="R406" s="17">
        <v>79270</v>
      </c>
      <c r="S406" s="17">
        <v>79756</v>
      </c>
      <c r="T406" s="17">
        <v>80267</v>
      </c>
      <c r="U406" s="18">
        <v>30</v>
      </c>
      <c r="V406" s="18">
        <v>42</v>
      </c>
      <c r="W406" s="18">
        <v>38</v>
      </c>
      <c r="X406" s="18">
        <v>51</v>
      </c>
      <c r="Y406" s="18">
        <v>65</v>
      </c>
      <c r="Z406" s="18">
        <v>77</v>
      </c>
      <c r="AA406" s="18">
        <v>143</v>
      </c>
      <c r="AB406" s="18">
        <v>153</v>
      </c>
      <c r="AC406" s="18">
        <v>133</v>
      </c>
      <c r="AD406" s="18">
        <v>176</v>
      </c>
      <c r="AE406" s="18">
        <v>145</v>
      </c>
      <c r="AF406" s="18">
        <v>81</v>
      </c>
      <c r="AG406" s="18">
        <v>71</v>
      </c>
      <c r="AH406" s="18">
        <v>54</v>
      </c>
      <c r="AI406" s="18">
        <v>39</v>
      </c>
      <c r="AJ406" s="18">
        <v>39</v>
      </c>
      <c r="AK406" s="23">
        <v>3.9450325465185085</v>
      </c>
      <c r="AL406" s="23">
        <v>5.5028562444316336</v>
      </c>
      <c r="AM406" s="23">
        <v>4.9756455245377884</v>
      </c>
      <c r="AN406" s="23">
        <v>6.6398468929422334</v>
      </c>
      <c r="AO406" s="23">
        <v>8.4298442424163813</v>
      </c>
      <c r="AP406" s="23">
        <v>9.9283098664191041</v>
      </c>
      <c r="AQ406" s="23">
        <v>18.352391586134317</v>
      </c>
      <c r="AR406" s="23">
        <v>19.540479444181916</v>
      </c>
      <c r="AS406" s="23">
        <v>16.923918714291165</v>
      </c>
      <c r="AT406" s="23">
        <v>22.371080294383081</v>
      </c>
      <c r="AU406" s="23">
        <v>18.398913829638747</v>
      </c>
      <c r="AV406" s="23">
        <v>10.244735344336938</v>
      </c>
      <c r="AW406" s="23">
        <v>8.9773416953267251</v>
      </c>
      <c r="AX406" s="23">
        <v>6.8121609688406703</v>
      </c>
      <c r="AY406" s="23">
        <v>4.8899142384272025</v>
      </c>
      <c r="AZ406" s="23">
        <v>4.8587838090373374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20">
        <v>0</v>
      </c>
      <c r="BH406" s="20">
        <v>0</v>
      </c>
      <c r="BI406" s="20">
        <v>0</v>
      </c>
      <c r="BJ406" s="20">
        <v>2</v>
      </c>
      <c r="BK406" s="20">
        <v>6</v>
      </c>
      <c r="BL406" s="20">
        <v>9</v>
      </c>
      <c r="BM406" s="20">
        <v>3</v>
      </c>
      <c r="BN406" s="20">
        <v>2</v>
      </c>
      <c r="BO406" s="20">
        <v>0</v>
      </c>
      <c r="BP406" s="20">
        <v>0</v>
      </c>
      <c r="BQ406" s="20">
        <v>2</v>
      </c>
      <c r="BR406" s="20">
        <v>6</v>
      </c>
      <c r="BS406" s="20">
        <v>6</v>
      </c>
      <c r="BT406" s="20">
        <v>3</v>
      </c>
      <c r="BU406" s="20">
        <v>0</v>
      </c>
      <c r="BV406" s="20">
        <v>3307</v>
      </c>
      <c r="BW406" s="20">
        <v>5471</v>
      </c>
      <c r="BX406" s="20">
        <v>5990</v>
      </c>
      <c r="BY406" s="20">
        <v>7323</v>
      </c>
      <c r="BZ406" s="20">
        <v>6427</v>
      </c>
      <c r="CA406" s="20">
        <v>12628</v>
      </c>
      <c r="CB406" s="20">
        <v>3725</v>
      </c>
      <c r="CC406" s="20">
        <v>5264</v>
      </c>
      <c r="CD406" s="20">
        <v>5738</v>
      </c>
      <c r="CE406" s="20">
        <v>7166</v>
      </c>
      <c r="CF406" s="20">
        <v>6145</v>
      </c>
      <c r="CG406" s="20">
        <v>11083</v>
      </c>
      <c r="CH406" s="21">
        <v>0</v>
      </c>
      <c r="CI406" s="21">
        <v>4</v>
      </c>
      <c r="CJ406" s="21">
        <v>12</v>
      </c>
      <c r="CK406" s="21">
        <v>15</v>
      </c>
      <c r="CL406" s="21">
        <v>6</v>
      </c>
      <c r="CM406" s="21">
        <v>2</v>
      </c>
      <c r="CN406" s="21">
        <v>0</v>
      </c>
      <c r="CO406" s="21">
        <v>22</v>
      </c>
      <c r="CP406" s="21">
        <v>17</v>
      </c>
      <c r="CQ406" s="21">
        <v>0</v>
      </c>
      <c r="CR406" s="21">
        <v>7032</v>
      </c>
      <c r="CS406" s="21">
        <v>10735</v>
      </c>
      <c r="CT406" s="21">
        <v>11728</v>
      </c>
      <c r="CU406" s="21">
        <v>14489</v>
      </c>
      <c r="CV406" s="21">
        <v>12572</v>
      </c>
      <c r="CW406" s="21">
        <v>23711</v>
      </c>
      <c r="CX406" s="21">
        <v>41146</v>
      </c>
      <c r="CY406" s="21">
        <v>39121</v>
      </c>
      <c r="CZ406" s="19">
        <v>39</v>
      </c>
      <c r="DA406" t="s">
        <v>1363</v>
      </c>
      <c r="DB406" t="s">
        <v>8480</v>
      </c>
      <c r="DD406">
        <v>5.6235781293934206</v>
      </c>
      <c r="DE406">
        <v>4.131628833908521</v>
      </c>
      <c r="DF406">
        <v>-1.4919492954848996</v>
      </c>
    </row>
    <row r="407" spans="1:110" x14ac:dyDescent="0.25">
      <c r="A407" t="s">
        <v>2877</v>
      </c>
      <c r="B407" t="s">
        <v>2936</v>
      </c>
      <c r="C407" t="s">
        <v>58</v>
      </c>
      <c r="D407" t="s">
        <v>211</v>
      </c>
      <c r="E407" s="17">
        <v>142986</v>
      </c>
      <c r="F407" s="17">
        <v>145377</v>
      </c>
      <c r="G407" s="17">
        <v>146749</v>
      </c>
      <c r="H407" s="17">
        <v>148874</v>
      </c>
      <c r="I407" s="17">
        <v>151738</v>
      </c>
      <c r="J407" s="17">
        <v>153413</v>
      </c>
      <c r="K407" s="17">
        <v>154257</v>
      </c>
      <c r="L407" s="17">
        <v>155034</v>
      </c>
      <c r="M407" s="17">
        <v>155988</v>
      </c>
      <c r="N407" s="17">
        <v>157353</v>
      </c>
      <c r="O407" s="17">
        <v>159671</v>
      </c>
      <c r="P407" s="17">
        <v>161843</v>
      </c>
      <c r="Q407" s="17">
        <v>163951</v>
      </c>
      <c r="R407" s="17">
        <v>166104</v>
      </c>
      <c r="S407" s="17">
        <v>167816</v>
      </c>
      <c r="T407" s="17">
        <v>170157</v>
      </c>
      <c r="U407" s="18">
        <v>62</v>
      </c>
      <c r="V407" s="18">
        <v>55</v>
      </c>
      <c r="W407" s="18">
        <v>66</v>
      </c>
      <c r="X407" s="18">
        <v>71</v>
      </c>
      <c r="Y407" s="18">
        <v>103</v>
      </c>
      <c r="Z407" s="18">
        <v>134</v>
      </c>
      <c r="AA407" s="18">
        <v>214</v>
      </c>
      <c r="AB407" s="18">
        <v>185</v>
      </c>
      <c r="AC407" s="18">
        <v>198</v>
      </c>
      <c r="AD407" s="18">
        <v>236</v>
      </c>
      <c r="AE407" s="18">
        <v>170</v>
      </c>
      <c r="AF407" s="18">
        <v>130</v>
      </c>
      <c r="AG407" s="18">
        <v>84</v>
      </c>
      <c r="AH407" s="18">
        <v>77</v>
      </c>
      <c r="AI407" s="18">
        <v>75</v>
      </c>
      <c r="AJ407" s="18">
        <v>47</v>
      </c>
      <c r="AK407" s="23">
        <v>4.336088847859231</v>
      </c>
      <c r="AL407" s="23">
        <v>3.7832669541949553</v>
      </c>
      <c r="AM407" s="23">
        <v>4.4974752809218463</v>
      </c>
      <c r="AN407" s="23">
        <v>4.7691336297808888</v>
      </c>
      <c r="AO407" s="23">
        <v>6.7880161857939347</v>
      </c>
      <c r="AP407" s="23">
        <v>8.7345922444642898</v>
      </c>
      <c r="AQ407" s="23">
        <v>13.872952280933767</v>
      </c>
      <c r="AR407" s="23">
        <v>11.932866338996606</v>
      </c>
      <c r="AS407" s="23">
        <v>12.693284098776829</v>
      </c>
      <c r="AT407" s="23">
        <v>14.998125234345707</v>
      </c>
      <c r="AU407" s="23">
        <v>10.646892673058979</v>
      </c>
      <c r="AV407" s="23">
        <v>8.0324759180193137</v>
      </c>
      <c r="AW407" s="23">
        <v>5.123482015968186</v>
      </c>
      <c r="AX407" s="23">
        <v>4.6356499542455332</v>
      </c>
      <c r="AY407" s="23">
        <v>4.469180531057825</v>
      </c>
      <c r="AZ407" s="23">
        <v>2.7621549510158268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0</v>
      </c>
      <c r="BJ407" s="20">
        <v>3</v>
      </c>
      <c r="BK407" s="20">
        <v>5</v>
      </c>
      <c r="BL407" s="20">
        <v>10</v>
      </c>
      <c r="BM407" s="20">
        <v>6</v>
      </c>
      <c r="BN407" s="20">
        <v>2</v>
      </c>
      <c r="BO407" s="20">
        <v>0</v>
      </c>
      <c r="BP407" s="20">
        <v>0</v>
      </c>
      <c r="BQ407" s="20">
        <v>5</v>
      </c>
      <c r="BR407" s="20">
        <v>6</v>
      </c>
      <c r="BS407" s="20">
        <v>6</v>
      </c>
      <c r="BT407" s="20">
        <v>2</v>
      </c>
      <c r="BU407" s="20">
        <v>2</v>
      </c>
      <c r="BV407" s="20">
        <v>15849</v>
      </c>
      <c r="BW407" s="20">
        <v>13775</v>
      </c>
      <c r="BX407" s="20">
        <v>12382</v>
      </c>
      <c r="BY407" s="20">
        <v>13762</v>
      </c>
      <c r="BZ407" s="20">
        <v>11096</v>
      </c>
      <c r="CA407" s="20">
        <v>20793</v>
      </c>
      <c r="CB407" s="20">
        <v>14789</v>
      </c>
      <c r="CC407" s="20">
        <v>15099</v>
      </c>
      <c r="CD407" s="20">
        <v>12321</v>
      </c>
      <c r="CE407" s="20">
        <v>13292</v>
      </c>
      <c r="CF407" s="20">
        <v>10755</v>
      </c>
      <c r="CG407" s="20">
        <v>16244</v>
      </c>
      <c r="CH407" s="21">
        <v>0</v>
      </c>
      <c r="CI407" s="21">
        <v>8</v>
      </c>
      <c r="CJ407" s="21">
        <v>11</v>
      </c>
      <c r="CK407" s="21">
        <v>16</v>
      </c>
      <c r="CL407" s="21">
        <v>8</v>
      </c>
      <c r="CM407" s="21">
        <v>4</v>
      </c>
      <c r="CN407" s="21">
        <v>0</v>
      </c>
      <c r="CO407" s="21">
        <v>26</v>
      </c>
      <c r="CP407" s="21">
        <v>21</v>
      </c>
      <c r="CQ407" s="21">
        <v>0</v>
      </c>
      <c r="CR407" s="21">
        <v>30638</v>
      </c>
      <c r="CS407" s="21">
        <v>28874</v>
      </c>
      <c r="CT407" s="21">
        <v>24703</v>
      </c>
      <c r="CU407" s="21">
        <v>27054</v>
      </c>
      <c r="CV407" s="21">
        <v>21851</v>
      </c>
      <c r="CW407" s="21">
        <v>37037</v>
      </c>
      <c r="CX407" s="21">
        <v>87657</v>
      </c>
      <c r="CY407" s="21">
        <v>82500</v>
      </c>
      <c r="CZ407" s="19">
        <v>257</v>
      </c>
      <c r="DA407" t="s">
        <v>8235</v>
      </c>
      <c r="DB407" t="s">
        <v>9</v>
      </c>
      <c r="DD407">
        <v>3.1515151515151514</v>
      </c>
      <c r="DE407">
        <v>2.3957014271535644</v>
      </c>
      <c r="DF407">
        <v>-0.755813724361587</v>
      </c>
    </row>
  </sheetData>
  <conditionalFormatting sqref="DD60:DD407">
    <cfRule type="expression" dxfId="23" priority="5">
      <formula>DD60=MAX(DD$60:DD$407)</formula>
    </cfRule>
  </conditionalFormatting>
  <conditionalFormatting sqref="DE61:DE407">
    <cfRule type="expression" dxfId="22" priority="4">
      <formula>DE61=MAX(DE$60:DE$407)</formula>
    </cfRule>
  </conditionalFormatting>
  <conditionalFormatting sqref="DD60:DD407">
    <cfRule type="expression" dxfId="21" priority="3">
      <formula>DD60=MIN(DD$60:DD$407)</formula>
    </cfRule>
  </conditionalFormatting>
  <conditionalFormatting sqref="DE60:DE407">
    <cfRule type="expression" dxfId="20" priority="2">
      <formula>DE60=MAX(DE$60:DE$407)</formula>
    </cfRule>
  </conditionalFormatting>
  <conditionalFormatting sqref="DE60:DE407">
    <cfRule type="expression" dxfId="19" priority="1">
      <formula>DE60=MIN(DE$60:DE$407)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H407"/>
  <sheetViews>
    <sheetView zoomScale="85" zoomScaleNormal="85" workbookViewId="0">
      <pane xSplit="4" ySplit="2" topLeftCell="AH3" activePane="bottomRight" state="frozen"/>
      <selection activeCell="A64" sqref="A64"/>
      <selection pane="topRight" activeCell="A64" sqref="A64"/>
      <selection pane="bottomLeft" activeCell="A64" sqref="A64"/>
      <selection pane="bottomRight" activeCell="A64" sqref="A64"/>
    </sheetView>
  </sheetViews>
  <sheetFormatPr defaultRowHeight="15" x14ac:dyDescent="0.25"/>
  <cols>
    <col min="5" max="20" width="9.140625" style="17"/>
    <col min="21" max="36" width="9.140625" style="18"/>
    <col min="37" max="52" width="9.140625" style="19"/>
    <col min="53" max="73" width="9.140625" style="20"/>
    <col min="74" max="85" width="9.140625" style="16"/>
    <col min="86" max="103" width="9.140625" style="21"/>
    <col min="104" max="104" width="9.140625" style="19"/>
  </cols>
  <sheetData>
    <row r="1" spans="1:109" x14ac:dyDescent="0.25">
      <c r="A1" s="14"/>
      <c r="B1" s="14"/>
      <c r="C1" s="14"/>
      <c r="D1" s="1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</row>
    <row r="2" spans="1:109" s="14" customFormat="1" ht="60" x14ac:dyDescent="0.25">
      <c r="A2" s="14" t="s">
        <v>3373</v>
      </c>
      <c r="B2" s="14" t="s">
        <v>7973</v>
      </c>
      <c r="C2" s="14" t="s">
        <v>7974</v>
      </c>
      <c r="D2" s="14" t="s">
        <v>3351</v>
      </c>
      <c r="E2" s="24" t="s">
        <v>7896</v>
      </c>
      <c r="F2" s="24" t="s">
        <v>7897</v>
      </c>
      <c r="G2" s="24" t="s">
        <v>7898</v>
      </c>
      <c r="H2" s="24" t="s">
        <v>7899</v>
      </c>
      <c r="I2" s="24" t="s">
        <v>7900</v>
      </c>
      <c r="J2" s="24" t="s">
        <v>7901</v>
      </c>
      <c r="K2" s="24" t="s">
        <v>7902</v>
      </c>
      <c r="L2" s="24" t="s">
        <v>7903</v>
      </c>
      <c r="M2" s="24" t="s">
        <v>7904</v>
      </c>
      <c r="N2" s="24" t="s">
        <v>7905</v>
      </c>
      <c r="O2" s="24" t="s">
        <v>7906</v>
      </c>
      <c r="P2" s="24" t="s">
        <v>7907</v>
      </c>
      <c r="Q2" s="24" t="s">
        <v>7908</v>
      </c>
      <c r="R2" s="24" t="s">
        <v>7909</v>
      </c>
      <c r="S2" s="24" t="s">
        <v>7910</v>
      </c>
      <c r="T2" s="24" t="s">
        <v>7970</v>
      </c>
      <c r="U2" s="25" t="s">
        <v>7911</v>
      </c>
      <c r="V2" s="25" t="s">
        <v>7912</v>
      </c>
      <c r="W2" s="25" t="s">
        <v>7913</v>
      </c>
      <c r="X2" s="25" t="s">
        <v>7914</v>
      </c>
      <c r="Y2" s="25" t="s">
        <v>7915</v>
      </c>
      <c r="Z2" s="25" t="s">
        <v>7916</v>
      </c>
      <c r="AA2" s="25" t="s">
        <v>7917</v>
      </c>
      <c r="AB2" s="25" t="s">
        <v>7918</v>
      </c>
      <c r="AC2" s="25" t="s">
        <v>7919</v>
      </c>
      <c r="AD2" s="25" t="s">
        <v>7920</v>
      </c>
      <c r="AE2" s="25" t="s">
        <v>7921</v>
      </c>
      <c r="AF2" s="25" t="s">
        <v>7922</v>
      </c>
      <c r="AG2" s="25" t="s">
        <v>7923</v>
      </c>
      <c r="AH2" s="25" t="s">
        <v>7924</v>
      </c>
      <c r="AI2" s="25" t="s">
        <v>7925</v>
      </c>
      <c r="AJ2" s="25" t="s">
        <v>7971</v>
      </c>
      <c r="AK2" s="26" t="s">
        <v>7926</v>
      </c>
      <c r="AL2" s="26" t="s">
        <v>7927</v>
      </c>
      <c r="AM2" s="26" t="s">
        <v>7928</v>
      </c>
      <c r="AN2" s="26" t="s">
        <v>7929</v>
      </c>
      <c r="AO2" s="26" t="s">
        <v>7930</v>
      </c>
      <c r="AP2" s="26" t="s">
        <v>7931</v>
      </c>
      <c r="AQ2" s="26" t="s">
        <v>7932</v>
      </c>
      <c r="AR2" s="26" t="s">
        <v>7933</v>
      </c>
      <c r="AS2" s="26" t="s">
        <v>7934</v>
      </c>
      <c r="AT2" s="26" t="s">
        <v>7935</v>
      </c>
      <c r="AU2" s="26" t="s">
        <v>7936</v>
      </c>
      <c r="AV2" s="26" t="s">
        <v>7937</v>
      </c>
      <c r="AW2" s="26" t="s">
        <v>7938</v>
      </c>
      <c r="AX2" s="26" t="s">
        <v>7939</v>
      </c>
      <c r="AY2" s="26" t="s">
        <v>7940</v>
      </c>
      <c r="AZ2" s="26" t="s">
        <v>7972</v>
      </c>
      <c r="BA2" s="27" t="s">
        <v>8379</v>
      </c>
      <c r="BB2" s="27" t="s">
        <v>8380</v>
      </c>
      <c r="BC2" s="27" t="s">
        <v>8381</v>
      </c>
      <c r="BD2" s="27" t="s">
        <v>8382</v>
      </c>
      <c r="BE2" s="27" t="s">
        <v>8383</v>
      </c>
      <c r="BF2" s="27" t="s">
        <v>8384</v>
      </c>
      <c r="BG2" s="27" t="s">
        <v>8385</v>
      </c>
      <c r="BH2" s="27" t="s">
        <v>8386</v>
      </c>
      <c r="BI2" s="27" t="s">
        <v>8377</v>
      </c>
      <c r="BJ2" s="27" t="s">
        <v>8378</v>
      </c>
      <c r="BK2" s="27" t="s">
        <v>8387</v>
      </c>
      <c r="BL2" s="27" t="s">
        <v>8388</v>
      </c>
      <c r="BM2" s="27" t="s">
        <v>8389</v>
      </c>
      <c r="BN2" s="27" t="s">
        <v>8390</v>
      </c>
      <c r="BO2" s="27" t="s">
        <v>8391</v>
      </c>
      <c r="BP2" s="27" t="s">
        <v>8392</v>
      </c>
      <c r="BQ2" s="27" t="s">
        <v>8393</v>
      </c>
      <c r="BR2" s="27" t="s">
        <v>8394</v>
      </c>
      <c r="BS2" s="27" t="s">
        <v>8395</v>
      </c>
      <c r="BT2" s="27" t="s">
        <v>8396</v>
      </c>
      <c r="BU2" s="27" t="s">
        <v>8397</v>
      </c>
      <c r="BV2" s="28" t="s">
        <v>7941</v>
      </c>
      <c r="BW2" s="28" t="s">
        <v>7942</v>
      </c>
      <c r="BX2" s="28" t="s">
        <v>7943</v>
      </c>
      <c r="BY2" s="28" t="s">
        <v>7944</v>
      </c>
      <c r="BZ2" s="28" t="s">
        <v>7945</v>
      </c>
      <c r="CA2" s="28" t="s">
        <v>7946</v>
      </c>
      <c r="CB2" s="28" t="s">
        <v>7947</v>
      </c>
      <c r="CC2" s="28" t="s">
        <v>7948</v>
      </c>
      <c r="CD2" s="28" t="s">
        <v>7949</v>
      </c>
      <c r="CE2" s="28" t="s">
        <v>7950</v>
      </c>
      <c r="CF2" s="28" t="s">
        <v>7951</v>
      </c>
      <c r="CG2" s="28" t="s">
        <v>7952</v>
      </c>
      <c r="CH2" s="29" t="s">
        <v>7953</v>
      </c>
      <c r="CI2" s="29" t="s">
        <v>7954</v>
      </c>
      <c r="CJ2" s="29" t="s">
        <v>7955</v>
      </c>
      <c r="CK2" s="29" t="s">
        <v>7956</v>
      </c>
      <c r="CL2" s="29" t="s">
        <v>7957</v>
      </c>
      <c r="CM2" s="29" t="s">
        <v>7958</v>
      </c>
      <c r="CN2" s="29" t="s">
        <v>7979</v>
      </c>
      <c r="CO2" s="29" t="s">
        <v>7960</v>
      </c>
      <c r="CP2" s="29" t="s">
        <v>7959</v>
      </c>
      <c r="CQ2" s="29" t="s">
        <v>7980</v>
      </c>
      <c r="CR2" s="29" t="s">
        <v>7961</v>
      </c>
      <c r="CS2" s="29" t="s">
        <v>7962</v>
      </c>
      <c r="CT2" s="29" t="s">
        <v>7963</v>
      </c>
      <c r="CU2" s="29" t="s">
        <v>7964</v>
      </c>
      <c r="CV2" s="29" t="s">
        <v>7965</v>
      </c>
      <c r="CW2" s="29" t="s">
        <v>7966</v>
      </c>
      <c r="CX2" s="29" t="s">
        <v>7967</v>
      </c>
      <c r="CY2" s="29" t="s">
        <v>7968</v>
      </c>
      <c r="CZ2" s="26" t="s">
        <v>7969</v>
      </c>
      <c r="DD2" t="s">
        <v>8469</v>
      </c>
      <c r="DE2" t="s">
        <v>8470</v>
      </c>
    </row>
    <row r="3" spans="1:109" x14ac:dyDescent="0.25">
      <c r="A3" s="22" t="s">
        <v>7975</v>
      </c>
    </row>
    <row r="5" spans="1:109" x14ac:dyDescent="0.25">
      <c r="A5" t="s">
        <v>8399</v>
      </c>
      <c r="B5" t="s">
        <v>3370</v>
      </c>
      <c r="E5" s="17">
        <v>40298219</v>
      </c>
      <c r="F5" s="17">
        <v>40551759</v>
      </c>
      <c r="G5" s="17">
        <v>40818374</v>
      </c>
      <c r="H5" s="17">
        <v>41095463</v>
      </c>
      <c r="I5" s="17">
        <v>41392943</v>
      </c>
      <c r="J5" s="17">
        <v>41816777</v>
      </c>
      <c r="K5" s="17">
        <v>42197656</v>
      </c>
      <c r="L5" s="17">
        <v>42593534</v>
      </c>
      <c r="M5" s="17">
        <v>42999448</v>
      </c>
      <c r="N5" s="17">
        <v>43367382</v>
      </c>
      <c r="O5" s="17">
        <v>43779893</v>
      </c>
      <c r="P5" s="17">
        <v>44197743</v>
      </c>
      <c r="Q5" s="17">
        <v>44513580</v>
      </c>
      <c r="R5" s="17">
        <v>44811567</v>
      </c>
      <c r="S5" s="17">
        <v>45187344</v>
      </c>
      <c r="T5" s="17">
        <v>45579669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8">
        <v>11807</v>
      </c>
      <c r="AE5" s="18">
        <v>25007</v>
      </c>
      <c r="AF5" s="18">
        <v>28951</v>
      </c>
      <c r="AG5" s="18">
        <v>30937</v>
      </c>
      <c r="AH5" s="18">
        <v>27544</v>
      </c>
      <c r="AI5" s="18">
        <v>26687</v>
      </c>
      <c r="AJ5" s="18">
        <v>24175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2.7225530930135466</v>
      </c>
      <c r="AU5" s="23">
        <v>5.7119828958924135</v>
      </c>
      <c r="AV5" s="23">
        <v>6.5503344820118974</v>
      </c>
      <c r="AW5" s="23">
        <v>6.950013905868726</v>
      </c>
      <c r="AX5" s="23">
        <v>6.1466272759441773</v>
      </c>
      <c r="AY5" s="23">
        <v>5.9058571798333626</v>
      </c>
      <c r="AZ5" s="23">
        <v>5.3038998593868687</v>
      </c>
      <c r="BA5" s="20">
        <v>2</v>
      </c>
      <c r="BB5" s="20">
        <v>5</v>
      </c>
      <c r="BC5" s="20">
        <v>5</v>
      </c>
      <c r="BD5" s="20">
        <v>2</v>
      </c>
      <c r="BE5" s="20">
        <v>1</v>
      </c>
      <c r="BF5" s="20">
        <v>0</v>
      </c>
      <c r="BG5" s="20">
        <v>0</v>
      </c>
      <c r="BH5" s="20">
        <v>0</v>
      </c>
      <c r="BI5" s="20">
        <v>457</v>
      </c>
      <c r="BJ5" s="20">
        <v>1895</v>
      </c>
      <c r="BK5" s="20">
        <v>1914</v>
      </c>
      <c r="BL5" s="20">
        <v>2159</v>
      </c>
      <c r="BM5" s="20">
        <v>1362</v>
      </c>
      <c r="BN5" s="20">
        <v>618</v>
      </c>
      <c r="BO5" s="20">
        <v>0</v>
      </c>
      <c r="BP5" s="20">
        <v>1265</v>
      </c>
      <c r="BQ5" s="20">
        <v>3926</v>
      </c>
      <c r="BR5" s="20">
        <v>3482</v>
      </c>
      <c r="BS5" s="20">
        <v>4205</v>
      </c>
      <c r="BT5" s="20">
        <v>2070</v>
      </c>
      <c r="BU5" s="20">
        <v>807</v>
      </c>
      <c r="BV5" s="20">
        <v>2546035</v>
      </c>
      <c r="BW5" s="20">
        <v>3927723</v>
      </c>
      <c r="BX5" s="20">
        <v>3754387</v>
      </c>
      <c r="BY5" s="20">
        <v>4116650</v>
      </c>
      <c r="BZ5" s="20">
        <v>3334140</v>
      </c>
      <c r="CA5" s="20">
        <v>5649756</v>
      </c>
      <c r="CB5" s="20">
        <v>2667088</v>
      </c>
      <c r="CC5" s="20">
        <v>3935293</v>
      </c>
      <c r="CD5" s="20">
        <v>3713542</v>
      </c>
      <c r="CE5" s="20">
        <v>4017466</v>
      </c>
      <c r="CF5" s="20">
        <v>3231000</v>
      </c>
      <c r="CG5" s="20">
        <v>4686589</v>
      </c>
      <c r="CH5" s="21">
        <v>1727</v>
      </c>
      <c r="CI5" s="21">
        <v>5826</v>
      </c>
      <c r="CJ5" s="21">
        <v>5398</v>
      </c>
      <c r="CK5" s="21">
        <v>6365</v>
      </c>
      <c r="CL5" s="21">
        <v>3432</v>
      </c>
      <c r="CM5" s="21">
        <v>1425</v>
      </c>
      <c r="CN5" s="21">
        <v>2</v>
      </c>
      <c r="CO5" s="21">
        <v>8405</v>
      </c>
      <c r="CP5" s="21">
        <v>15755</v>
      </c>
      <c r="CQ5" s="21">
        <v>15</v>
      </c>
      <c r="CR5" s="21">
        <v>5213123</v>
      </c>
      <c r="CS5" s="21">
        <v>7863016</v>
      </c>
      <c r="CT5" s="21">
        <v>7467929</v>
      </c>
      <c r="CU5" s="21">
        <v>8134116</v>
      </c>
      <c r="CV5" s="21">
        <v>6565140</v>
      </c>
      <c r="CW5" s="21">
        <v>10336345</v>
      </c>
      <c r="CX5" s="21">
        <v>23328691</v>
      </c>
      <c r="CY5" s="21">
        <v>22250978</v>
      </c>
      <c r="DD5">
        <v>3.7773620557262695</v>
      </c>
      <c r="DE5">
        <v>6.7534865115235148</v>
      </c>
    </row>
    <row r="6" spans="1:109" x14ac:dyDescent="0.25">
      <c r="B6" s="7" t="s">
        <v>3371</v>
      </c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DD6" t="e">
        <v>#DIV/0!</v>
      </c>
      <c r="DE6" t="e">
        <v>#DIV/0!</v>
      </c>
    </row>
    <row r="7" spans="1:109" x14ac:dyDescent="0.25">
      <c r="A7" t="s">
        <v>58</v>
      </c>
      <c r="B7" t="s">
        <v>3372</v>
      </c>
      <c r="E7" s="17">
        <v>38056209</v>
      </c>
      <c r="F7" s="17">
        <v>38303933</v>
      </c>
      <c r="G7" s="17">
        <v>38553768</v>
      </c>
      <c r="H7" s="17">
        <v>38811778</v>
      </c>
      <c r="I7" s="17">
        <v>39086704</v>
      </c>
      <c r="J7" s="17">
        <v>39494437</v>
      </c>
      <c r="K7" s="17">
        <v>39855359</v>
      </c>
      <c r="L7" s="17">
        <v>40228309</v>
      </c>
      <c r="M7" s="17">
        <v>40613476</v>
      </c>
      <c r="N7" s="17">
        <v>40964785</v>
      </c>
      <c r="O7" s="17">
        <v>41363026</v>
      </c>
      <c r="P7" s="17">
        <v>41766418</v>
      </c>
      <c r="Q7" s="17">
        <v>42070419</v>
      </c>
      <c r="R7" s="17">
        <v>42359366</v>
      </c>
      <c r="S7" s="17">
        <v>42724917</v>
      </c>
      <c r="T7" s="17">
        <v>43108471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11028</v>
      </c>
      <c r="AE7" s="18">
        <v>23430</v>
      </c>
      <c r="AF7" s="18">
        <v>27149</v>
      </c>
      <c r="AG7" s="18">
        <v>29030</v>
      </c>
      <c r="AH7" s="18">
        <v>25773</v>
      </c>
      <c r="AI7" s="18">
        <v>25031</v>
      </c>
      <c r="AJ7" s="18">
        <v>22788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2.6920683216084256</v>
      </c>
      <c r="AU7" s="23">
        <v>5.6644791896995157</v>
      </c>
      <c r="AV7" s="23">
        <v>6.5001983172222237</v>
      </c>
      <c r="AW7" s="23">
        <v>6.90033536390498</v>
      </c>
      <c r="AX7" s="23">
        <v>6.0843686848382008</v>
      </c>
      <c r="AY7" s="23">
        <v>5.8586421595622999</v>
      </c>
      <c r="AZ7" s="23">
        <v>5.2862000139137386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 s="20">
        <v>0</v>
      </c>
      <c r="BH7" s="20">
        <v>0</v>
      </c>
      <c r="BI7" s="20">
        <v>427</v>
      </c>
      <c r="BJ7" s="20">
        <v>1777</v>
      </c>
      <c r="BK7" s="20">
        <v>1802</v>
      </c>
      <c r="BL7" s="20">
        <v>2025</v>
      </c>
      <c r="BM7" s="20">
        <v>1279</v>
      </c>
      <c r="BN7" s="20">
        <v>591</v>
      </c>
      <c r="BO7" s="20">
        <v>0</v>
      </c>
      <c r="BP7" s="20">
        <v>1200</v>
      </c>
      <c r="BQ7" s="20">
        <v>3684</v>
      </c>
      <c r="BR7" s="20">
        <v>3285</v>
      </c>
      <c r="BS7" s="20">
        <v>3990</v>
      </c>
      <c r="BT7" s="20">
        <v>1967</v>
      </c>
      <c r="BU7" s="20">
        <v>761</v>
      </c>
      <c r="BV7" s="20">
        <v>2404553</v>
      </c>
      <c r="BW7" s="20">
        <v>3740733</v>
      </c>
      <c r="BX7" s="20">
        <v>3571590</v>
      </c>
      <c r="BY7" s="20">
        <v>3895175</v>
      </c>
      <c r="BZ7" s="20">
        <v>3138700</v>
      </c>
      <c r="CA7" s="20">
        <v>5310371</v>
      </c>
      <c r="CB7" s="20">
        <v>2515575</v>
      </c>
      <c r="CC7" s="20">
        <v>3745263</v>
      </c>
      <c r="CD7" s="20">
        <v>3535782</v>
      </c>
      <c r="CE7" s="20">
        <v>3805185</v>
      </c>
      <c r="CF7" s="20">
        <v>3044343</v>
      </c>
      <c r="CG7" s="20">
        <v>4401201</v>
      </c>
      <c r="CH7" s="21">
        <v>1627</v>
      </c>
      <c r="CI7" s="21">
        <v>5461</v>
      </c>
      <c r="CJ7" s="21">
        <v>5087</v>
      </c>
      <c r="CK7" s="21">
        <v>6015</v>
      </c>
      <c r="CL7" s="21">
        <v>3246</v>
      </c>
      <c r="CM7" s="21">
        <v>1352</v>
      </c>
      <c r="CN7" s="21">
        <v>0</v>
      </c>
      <c r="CO7" s="21">
        <v>7901</v>
      </c>
      <c r="CP7" s="21">
        <v>14887</v>
      </c>
      <c r="CQ7" s="21">
        <v>0</v>
      </c>
      <c r="CR7" s="21">
        <v>4920128</v>
      </c>
      <c r="CS7" s="21">
        <v>7485996</v>
      </c>
      <c r="CT7" s="21">
        <v>7107372</v>
      </c>
      <c r="CU7" s="21">
        <v>7700360</v>
      </c>
      <c r="CV7" s="21">
        <v>6183043</v>
      </c>
      <c r="CW7" s="21">
        <v>9711572</v>
      </c>
      <c r="CX7" s="21">
        <v>22061122</v>
      </c>
      <c r="CY7" s="21">
        <v>21047349</v>
      </c>
      <c r="DD7">
        <v>3.7539169422239351</v>
      </c>
      <c r="DE7">
        <v>6.7480702024130954</v>
      </c>
    </row>
    <row r="8" spans="1:109" x14ac:dyDescent="0.25">
      <c r="A8" t="s">
        <v>491</v>
      </c>
      <c r="B8" t="s">
        <v>3352</v>
      </c>
      <c r="E8" s="17">
        <v>2242010</v>
      </c>
      <c r="F8" s="17">
        <v>2247826</v>
      </c>
      <c r="G8" s="17">
        <v>2264606</v>
      </c>
      <c r="H8" s="17">
        <v>2283685</v>
      </c>
      <c r="I8" s="17">
        <v>2306239</v>
      </c>
      <c r="J8" s="17">
        <v>2322340</v>
      </c>
      <c r="K8" s="17">
        <v>2342297</v>
      </c>
      <c r="L8" s="17">
        <v>2365225</v>
      </c>
      <c r="M8" s="17">
        <v>2385972</v>
      </c>
      <c r="N8" s="17">
        <v>2402597</v>
      </c>
      <c r="O8" s="17">
        <v>2416867</v>
      </c>
      <c r="P8" s="17">
        <v>2431325</v>
      </c>
      <c r="Q8" s="17">
        <v>2443161</v>
      </c>
      <c r="R8" s="17">
        <v>2452201</v>
      </c>
      <c r="S8" s="17">
        <v>2462427</v>
      </c>
      <c r="T8" s="17">
        <v>2471198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764</v>
      </c>
      <c r="AE8" s="18">
        <v>1535</v>
      </c>
      <c r="AF8" s="18">
        <v>1748</v>
      </c>
      <c r="AG8" s="18">
        <v>1868</v>
      </c>
      <c r="AH8" s="18">
        <v>1692</v>
      </c>
      <c r="AI8" s="18">
        <v>1632</v>
      </c>
      <c r="AJ8" s="18">
        <v>1365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3.179892424738731</v>
      </c>
      <c r="AU8" s="23">
        <v>6.3511976455469004</v>
      </c>
      <c r="AV8" s="23">
        <v>7.1894954397293658</v>
      </c>
      <c r="AW8" s="23">
        <v>7.6458325914665464</v>
      </c>
      <c r="AX8" s="23">
        <v>6.8999237827567974</v>
      </c>
      <c r="AY8" s="23">
        <v>6.6276076407544267</v>
      </c>
      <c r="AZ8" s="23">
        <v>5.523636713852957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0</v>
      </c>
      <c r="BI8" s="20">
        <v>26</v>
      </c>
      <c r="BJ8" s="20">
        <v>117</v>
      </c>
      <c r="BK8" s="20">
        <v>111</v>
      </c>
      <c r="BL8" s="20">
        <v>134</v>
      </c>
      <c r="BM8" s="20">
        <v>82</v>
      </c>
      <c r="BN8" s="20">
        <v>27</v>
      </c>
      <c r="BO8" s="20">
        <v>0</v>
      </c>
      <c r="BP8" s="20">
        <v>65</v>
      </c>
      <c r="BQ8" s="20">
        <v>242</v>
      </c>
      <c r="BR8" s="20">
        <v>197</v>
      </c>
      <c r="BS8" s="20">
        <v>215</v>
      </c>
      <c r="BT8" s="20">
        <v>103</v>
      </c>
      <c r="BU8" s="20">
        <v>46</v>
      </c>
      <c r="BV8" s="20">
        <v>141482</v>
      </c>
      <c r="BW8" s="20">
        <v>186990</v>
      </c>
      <c r="BX8" s="20">
        <v>182797</v>
      </c>
      <c r="BY8" s="20">
        <v>221475</v>
      </c>
      <c r="BZ8" s="20">
        <v>195440</v>
      </c>
      <c r="CA8" s="20">
        <v>339385</v>
      </c>
      <c r="CB8" s="20">
        <v>151513</v>
      </c>
      <c r="CC8" s="20">
        <v>190030</v>
      </c>
      <c r="CD8" s="20">
        <v>177760</v>
      </c>
      <c r="CE8" s="20">
        <v>212281</v>
      </c>
      <c r="CF8" s="20">
        <v>186657</v>
      </c>
      <c r="CG8" s="20">
        <v>285388</v>
      </c>
      <c r="CH8" s="21">
        <v>91</v>
      </c>
      <c r="CI8" s="21">
        <v>359</v>
      </c>
      <c r="CJ8" s="21">
        <v>308</v>
      </c>
      <c r="CK8" s="21">
        <v>349</v>
      </c>
      <c r="CL8" s="21">
        <v>185</v>
      </c>
      <c r="CM8" s="21">
        <v>73</v>
      </c>
      <c r="CN8" s="21">
        <v>0</v>
      </c>
      <c r="CO8" s="21">
        <v>497</v>
      </c>
      <c r="CP8" s="21">
        <v>868</v>
      </c>
      <c r="CQ8" s="21">
        <v>0</v>
      </c>
      <c r="CR8" s="21">
        <v>292995</v>
      </c>
      <c r="CS8" s="21">
        <v>377020</v>
      </c>
      <c r="CT8" s="21">
        <v>360557</v>
      </c>
      <c r="CU8" s="21">
        <v>433756</v>
      </c>
      <c r="CV8" s="21">
        <v>382097</v>
      </c>
      <c r="CW8" s="21">
        <v>624773</v>
      </c>
      <c r="CX8" s="21">
        <v>1267569</v>
      </c>
      <c r="CY8" s="21">
        <v>1203629</v>
      </c>
      <c r="CZ8" s="19">
        <v>6</v>
      </c>
      <c r="DA8" t="s">
        <v>7990</v>
      </c>
      <c r="DD8">
        <v>4.1291793401455097</v>
      </c>
      <c r="DE8">
        <v>6.8477534556304231</v>
      </c>
    </row>
    <row r="9" spans="1:109" x14ac:dyDescent="0.25">
      <c r="B9" s="7" t="s">
        <v>3371</v>
      </c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DD9" t="e">
        <v>#DIV/0!</v>
      </c>
      <c r="DE9" t="e">
        <v>#DIV/0!</v>
      </c>
    </row>
    <row r="10" spans="1:109" x14ac:dyDescent="0.25">
      <c r="A10" t="s">
        <v>457</v>
      </c>
      <c r="B10" t="s">
        <v>3353</v>
      </c>
      <c r="E10" s="17">
        <v>1969735</v>
      </c>
      <c r="F10" s="17">
        <v>1972777</v>
      </c>
      <c r="G10" s="17">
        <v>1979827</v>
      </c>
      <c r="H10" s="17">
        <v>1986259</v>
      </c>
      <c r="I10" s="17">
        <v>1993050</v>
      </c>
      <c r="J10" s="17">
        <v>2005110</v>
      </c>
      <c r="K10" s="17">
        <v>2014937</v>
      </c>
      <c r="L10" s="17">
        <v>2026618</v>
      </c>
      <c r="M10" s="17">
        <v>2035022</v>
      </c>
      <c r="N10" s="17">
        <v>2045456</v>
      </c>
      <c r="O10" s="17">
        <v>2060373</v>
      </c>
      <c r="P10" s="17">
        <v>2070981</v>
      </c>
      <c r="Q10" s="17">
        <v>2077297</v>
      </c>
      <c r="R10" s="17">
        <v>2085435</v>
      </c>
      <c r="S10" s="17">
        <v>2093713</v>
      </c>
      <c r="T10" s="17">
        <v>2100204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721</v>
      </c>
      <c r="AE10" s="18">
        <v>1547</v>
      </c>
      <c r="AF10" s="18">
        <v>1908</v>
      </c>
      <c r="AG10" s="18">
        <v>2090</v>
      </c>
      <c r="AH10" s="18">
        <v>1772</v>
      </c>
      <c r="AI10" s="18">
        <v>1763</v>
      </c>
      <c r="AJ10" s="18">
        <v>1501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3.5248863823030172</v>
      </c>
      <c r="AU10" s="23">
        <v>7.5083492163797532</v>
      </c>
      <c r="AV10" s="23">
        <v>9.2130251315680827</v>
      </c>
      <c r="AW10" s="23">
        <v>10.061151583042772</v>
      </c>
      <c r="AX10" s="23">
        <v>8.4970281979539042</v>
      </c>
      <c r="AY10" s="23">
        <v>8.42044731059128</v>
      </c>
      <c r="AZ10" s="23">
        <v>7.1469247749266263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 s="20">
        <v>30</v>
      </c>
      <c r="BJ10" s="20">
        <v>124</v>
      </c>
      <c r="BK10" s="20">
        <v>104</v>
      </c>
      <c r="BL10" s="20">
        <v>125</v>
      </c>
      <c r="BM10" s="20">
        <v>80</v>
      </c>
      <c r="BN10" s="20">
        <v>37</v>
      </c>
      <c r="BO10" s="20">
        <v>0</v>
      </c>
      <c r="BP10" s="20">
        <v>77</v>
      </c>
      <c r="BQ10" s="20">
        <v>237</v>
      </c>
      <c r="BR10" s="20">
        <v>190</v>
      </c>
      <c r="BS10" s="20">
        <v>265</v>
      </c>
      <c r="BT10" s="20">
        <v>171</v>
      </c>
      <c r="BU10" s="20">
        <v>61</v>
      </c>
      <c r="BV10" s="20">
        <v>124409</v>
      </c>
      <c r="BW10" s="20">
        <v>165869</v>
      </c>
      <c r="BX10" s="20">
        <v>157400</v>
      </c>
      <c r="BY10" s="20">
        <v>192429</v>
      </c>
      <c r="BZ10" s="20">
        <v>168783</v>
      </c>
      <c r="CA10" s="20">
        <v>273427</v>
      </c>
      <c r="CB10" s="20">
        <v>131964</v>
      </c>
      <c r="CC10" s="20">
        <v>163584</v>
      </c>
      <c r="CD10" s="20">
        <v>150970</v>
      </c>
      <c r="CE10" s="20">
        <v>183515</v>
      </c>
      <c r="CF10" s="20">
        <v>162084</v>
      </c>
      <c r="CG10" s="20">
        <v>225770</v>
      </c>
      <c r="CH10" s="21">
        <v>107</v>
      </c>
      <c r="CI10" s="21">
        <v>361</v>
      </c>
      <c r="CJ10" s="21">
        <v>294</v>
      </c>
      <c r="CK10" s="21">
        <v>390</v>
      </c>
      <c r="CL10" s="21">
        <v>251</v>
      </c>
      <c r="CM10" s="21">
        <v>98</v>
      </c>
      <c r="CN10" s="21">
        <v>0</v>
      </c>
      <c r="CO10" s="21">
        <v>500</v>
      </c>
      <c r="CP10" s="21">
        <v>1001</v>
      </c>
      <c r="CQ10" s="21">
        <v>0</v>
      </c>
      <c r="CR10" s="21">
        <v>256373</v>
      </c>
      <c r="CS10" s="21">
        <v>329453</v>
      </c>
      <c r="CT10" s="21">
        <v>308370</v>
      </c>
      <c r="CU10" s="21">
        <v>375944</v>
      </c>
      <c r="CV10" s="21">
        <v>330867</v>
      </c>
      <c r="CW10" s="21">
        <v>499197</v>
      </c>
      <c r="CX10" s="21">
        <v>1082317</v>
      </c>
      <c r="CY10" s="21">
        <v>1017887</v>
      </c>
      <c r="CZ10" s="19">
        <v>2</v>
      </c>
      <c r="DA10" t="s">
        <v>7986</v>
      </c>
      <c r="DB10" t="s">
        <v>8480</v>
      </c>
      <c r="DD10">
        <v>4.9121366124137547</v>
      </c>
      <c r="DE10">
        <v>9.248676681600676</v>
      </c>
    </row>
    <row r="11" spans="1:109" x14ac:dyDescent="0.25">
      <c r="A11" t="s">
        <v>199</v>
      </c>
      <c r="B11" t="s">
        <v>3354</v>
      </c>
      <c r="E11" s="17">
        <v>5188191</v>
      </c>
      <c r="F11" s="17">
        <v>5198691</v>
      </c>
      <c r="G11" s="17">
        <v>5222881</v>
      </c>
      <c r="H11" s="17">
        <v>5264323</v>
      </c>
      <c r="I11" s="17">
        <v>5300722</v>
      </c>
      <c r="J11" s="17">
        <v>5338759</v>
      </c>
      <c r="K11" s="17">
        <v>5379503</v>
      </c>
      <c r="L11" s="17">
        <v>5411944</v>
      </c>
      <c r="M11" s="17">
        <v>5444883</v>
      </c>
      <c r="N11" s="17">
        <v>5479597</v>
      </c>
      <c r="O11" s="17">
        <v>5518814</v>
      </c>
      <c r="P11" s="17">
        <v>5555330</v>
      </c>
      <c r="Q11" s="17">
        <v>5579593</v>
      </c>
      <c r="R11" s="17">
        <v>5593740</v>
      </c>
      <c r="S11" s="17">
        <v>5618117</v>
      </c>
      <c r="T11" s="17">
        <v>5652470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1356</v>
      </c>
      <c r="AE11" s="18">
        <v>3251</v>
      </c>
      <c r="AF11" s="18">
        <v>3993</v>
      </c>
      <c r="AG11" s="18">
        <v>4465</v>
      </c>
      <c r="AH11" s="18">
        <v>4135</v>
      </c>
      <c r="AI11" s="18">
        <v>3963</v>
      </c>
      <c r="AJ11" s="18">
        <v>3528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2.4746345397298377</v>
      </c>
      <c r="AU11" s="23">
        <v>5.8907584129488697</v>
      </c>
      <c r="AV11" s="23">
        <v>7.1876918202879034</v>
      </c>
      <c r="AW11" s="23">
        <v>8.0023758005288208</v>
      </c>
      <c r="AX11" s="23">
        <v>7.3921919860415386</v>
      </c>
      <c r="AY11" s="23">
        <v>7.0539648782679327</v>
      </c>
      <c r="AZ11" s="23">
        <v>6.2415191942637467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 s="20">
        <v>59</v>
      </c>
      <c r="BJ11" s="20">
        <v>282</v>
      </c>
      <c r="BK11" s="20">
        <v>285</v>
      </c>
      <c r="BL11" s="20">
        <v>332</v>
      </c>
      <c r="BM11" s="20">
        <v>205</v>
      </c>
      <c r="BN11" s="20">
        <v>86</v>
      </c>
      <c r="BO11" s="20">
        <v>0</v>
      </c>
      <c r="BP11" s="20">
        <v>164</v>
      </c>
      <c r="BQ11" s="20">
        <v>547</v>
      </c>
      <c r="BR11" s="20">
        <v>475</v>
      </c>
      <c r="BS11" s="20">
        <v>614</v>
      </c>
      <c r="BT11" s="20">
        <v>351</v>
      </c>
      <c r="BU11" s="20">
        <v>128</v>
      </c>
      <c r="BV11" s="20">
        <v>325505</v>
      </c>
      <c r="BW11" s="20">
        <v>471433</v>
      </c>
      <c r="BX11" s="20">
        <v>446780</v>
      </c>
      <c r="BY11" s="20">
        <v>519885</v>
      </c>
      <c r="BZ11" s="20">
        <v>423867</v>
      </c>
      <c r="CA11" s="20">
        <v>710595</v>
      </c>
      <c r="CB11" s="20">
        <v>336306</v>
      </c>
      <c r="CC11" s="20">
        <v>471850</v>
      </c>
      <c r="CD11" s="20">
        <v>436129</v>
      </c>
      <c r="CE11" s="20">
        <v>504029</v>
      </c>
      <c r="CF11" s="20">
        <v>415221</v>
      </c>
      <c r="CG11" s="20">
        <v>590870</v>
      </c>
      <c r="CH11" s="21">
        <v>223</v>
      </c>
      <c r="CI11" s="21">
        <v>829</v>
      </c>
      <c r="CJ11" s="21">
        <v>760</v>
      </c>
      <c r="CK11" s="21">
        <v>946</v>
      </c>
      <c r="CL11" s="21">
        <v>556</v>
      </c>
      <c r="CM11" s="21">
        <v>214</v>
      </c>
      <c r="CN11" s="21">
        <v>0</v>
      </c>
      <c r="CO11" s="21">
        <v>1249</v>
      </c>
      <c r="CP11" s="21">
        <v>2279</v>
      </c>
      <c r="CQ11" s="21">
        <v>0</v>
      </c>
      <c r="CR11" s="21">
        <v>661811</v>
      </c>
      <c r="CS11" s="21">
        <v>943283</v>
      </c>
      <c r="CT11" s="21">
        <v>882909</v>
      </c>
      <c r="CU11" s="21">
        <v>1023914</v>
      </c>
      <c r="CV11" s="21">
        <v>839088</v>
      </c>
      <c r="CW11" s="21">
        <v>1301465</v>
      </c>
      <c r="CX11" s="21">
        <v>2898065</v>
      </c>
      <c r="CY11" s="21">
        <v>2754405</v>
      </c>
      <c r="CZ11" s="19">
        <v>4</v>
      </c>
      <c r="DA11" t="s">
        <v>7988</v>
      </c>
      <c r="DB11" t="s">
        <v>9</v>
      </c>
      <c r="DD11">
        <v>4.5345546497337903</v>
      </c>
      <c r="DE11">
        <v>7.863867787644514</v>
      </c>
    </row>
    <row r="12" spans="1:109" x14ac:dyDescent="0.25">
      <c r="A12" t="s">
        <v>211</v>
      </c>
      <c r="B12" t="s">
        <v>3355</v>
      </c>
      <c r="E12" s="17">
        <v>3812051</v>
      </c>
      <c r="F12" s="17">
        <v>3834066</v>
      </c>
      <c r="G12" s="17">
        <v>3863719</v>
      </c>
      <c r="H12" s="17">
        <v>3895605</v>
      </c>
      <c r="I12" s="17">
        <v>3936288</v>
      </c>
      <c r="J12" s="17">
        <v>3984502</v>
      </c>
      <c r="K12" s="17">
        <v>4014112</v>
      </c>
      <c r="L12" s="17">
        <v>4042562</v>
      </c>
      <c r="M12" s="17">
        <v>4073415</v>
      </c>
      <c r="N12" s="17">
        <v>4097897</v>
      </c>
      <c r="O12" s="17">
        <v>4129053</v>
      </c>
      <c r="P12" s="17">
        <v>4159791</v>
      </c>
      <c r="Q12" s="17">
        <v>4183836</v>
      </c>
      <c r="R12" s="17">
        <v>4200043</v>
      </c>
      <c r="S12" s="17">
        <v>4219056</v>
      </c>
      <c r="T12" s="17">
        <v>4244933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1054</v>
      </c>
      <c r="AE12" s="18">
        <v>2271</v>
      </c>
      <c r="AF12" s="18">
        <v>2791</v>
      </c>
      <c r="AG12" s="18">
        <v>3278</v>
      </c>
      <c r="AH12" s="18">
        <v>2937</v>
      </c>
      <c r="AI12" s="18">
        <v>3069</v>
      </c>
      <c r="AJ12" s="18">
        <v>2885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2.5720509812716132</v>
      </c>
      <c r="AU12" s="23">
        <v>5.500050495840088</v>
      </c>
      <c r="AV12" s="23">
        <v>6.7094717018234808</v>
      </c>
      <c r="AW12" s="23">
        <v>7.8349151352968907</v>
      </c>
      <c r="AX12" s="23">
        <v>6.9927855500527016</v>
      </c>
      <c r="AY12" s="23">
        <v>7.2741390491143036</v>
      </c>
      <c r="AZ12" s="23">
        <v>6.7963381283049698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54</v>
      </c>
      <c r="BJ12" s="20">
        <v>226</v>
      </c>
      <c r="BK12" s="20">
        <v>259</v>
      </c>
      <c r="BL12" s="20">
        <v>273</v>
      </c>
      <c r="BM12" s="20">
        <v>160</v>
      </c>
      <c r="BN12" s="20">
        <v>65</v>
      </c>
      <c r="BO12" s="20">
        <v>0</v>
      </c>
      <c r="BP12" s="20">
        <v>176</v>
      </c>
      <c r="BQ12" s="20">
        <v>464</v>
      </c>
      <c r="BR12" s="20">
        <v>407</v>
      </c>
      <c r="BS12" s="20">
        <v>492</v>
      </c>
      <c r="BT12" s="20">
        <v>230</v>
      </c>
      <c r="BU12" s="20">
        <v>79</v>
      </c>
      <c r="BV12" s="20">
        <v>260065</v>
      </c>
      <c r="BW12" s="20">
        <v>349768</v>
      </c>
      <c r="BX12" s="20">
        <v>331207</v>
      </c>
      <c r="BY12" s="20">
        <v>380065</v>
      </c>
      <c r="BZ12" s="20">
        <v>316087</v>
      </c>
      <c r="CA12" s="20">
        <v>534594</v>
      </c>
      <c r="CB12" s="20">
        <v>270310</v>
      </c>
      <c r="CC12" s="20">
        <v>348562</v>
      </c>
      <c r="CD12" s="20">
        <v>329880</v>
      </c>
      <c r="CE12" s="20">
        <v>375177</v>
      </c>
      <c r="CF12" s="20">
        <v>310071</v>
      </c>
      <c r="CG12" s="20">
        <v>439147</v>
      </c>
      <c r="CH12" s="21">
        <v>230</v>
      </c>
      <c r="CI12" s="21">
        <v>690</v>
      </c>
      <c r="CJ12" s="21">
        <v>666</v>
      </c>
      <c r="CK12" s="21">
        <v>765</v>
      </c>
      <c r="CL12" s="21">
        <v>390</v>
      </c>
      <c r="CM12" s="21">
        <v>144</v>
      </c>
      <c r="CN12" s="21">
        <v>0</v>
      </c>
      <c r="CO12" s="21">
        <v>1037</v>
      </c>
      <c r="CP12" s="21">
        <v>1848</v>
      </c>
      <c r="CQ12" s="21">
        <v>0</v>
      </c>
      <c r="CR12" s="21">
        <v>530375</v>
      </c>
      <c r="CS12" s="21">
        <v>698330</v>
      </c>
      <c r="CT12" s="21">
        <v>661087</v>
      </c>
      <c r="CU12" s="21">
        <v>755242</v>
      </c>
      <c r="CV12" s="21">
        <v>626158</v>
      </c>
      <c r="CW12" s="21">
        <v>973741</v>
      </c>
      <c r="CX12" s="21">
        <v>2171786</v>
      </c>
      <c r="CY12" s="21">
        <v>2073147</v>
      </c>
      <c r="CZ12" s="19">
        <v>3</v>
      </c>
      <c r="DA12" t="s">
        <v>7987</v>
      </c>
      <c r="DB12" t="s">
        <v>9</v>
      </c>
      <c r="DD12">
        <v>5.0020572588436814</v>
      </c>
      <c r="DE12">
        <v>8.5091256689194985</v>
      </c>
    </row>
    <row r="13" spans="1:109" x14ac:dyDescent="0.25">
      <c r="A13" t="s">
        <v>150</v>
      </c>
      <c r="B13" t="s">
        <v>3356</v>
      </c>
      <c r="E13" s="17">
        <v>3225214</v>
      </c>
      <c r="F13" s="17">
        <v>3246892</v>
      </c>
      <c r="G13" s="17">
        <v>3279592</v>
      </c>
      <c r="H13" s="17">
        <v>3313432</v>
      </c>
      <c r="I13" s="17">
        <v>3349853</v>
      </c>
      <c r="J13" s="17">
        <v>3388148</v>
      </c>
      <c r="K13" s="17">
        <v>3425907</v>
      </c>
      <c r="L13" s="17">
        <v>3460219</v>
      </c>
      <c r="M13" s="17">
        <v>3493369</v>
      </c>
      <c r="N13" s="17">
        <v>3523639</v>
      </c>
      <c r="O13" s="17">
        <v>3556891</v>
      </c>
      <c r="P13" s="17">
        <v>3584293</v>
      </c>
      <c r="Q13" s="17">
        <v>3611118</v>
      </c>
      <c r="R13" s="17">
        <v>3637442</v>
      </c>
      <c r="S13" s="17">
        <v>3671679</v>
      </c>
      <c r="T13" s="17">
        <v>3705500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1103</v>
      </c>
      <c r="AE13" s="18">
        <v>2453</v>
      </c>
      <c r="AF13" s="18">
        <v>2553</v>
      </c>
      <c r="AG13" s="18">
        <v>2649</v>
      </c>
      <c r="AH13" s="18">
        <v>2279</v>
      </c>
      <c r="AI13" s="18">
        <v>2164</v>
      </c>
      <c r="AJ13" s="18">
        <v>1872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3.1302866156266291</v>
      </c>
      <c r="AU13" s="23">
        <v>6.8964722281340647</v>
      </c>
      <c r="AV13" s="23">
        <v>7.1227435926694609</v>
      </c>
      <c r="AW13" s="23">
        <v>7.335678313475217</v>
      </c>
      <c r="AX13" s="23">
        <v>6.2653919980029924</v>
      </c>
      <c r="AY13" s="23">
        <v>5.893761409970752</v>
      </c>
      <c r="AZ13" s="23">
        <v>5.0519498043448925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38</v>
      </c>
      <c r="BJ13" s="20">
        <v>147</v>
      </c>
      <c r="BK13" s="20">
        <v>138</v>
      </c>
      <c r="BL13" s="20">
        <v>156</v>
      </c>
      <c r="BM13" s="20">
        <v>94</v>
      </c>
      <c r="BN13" s="20">
        <v>55</v>
      </c>
      <c r="BO13" s="20">
        <v>0</v>
      </c>
      <c r="BP13" s="20">
        <v>113</v>
      </c>
      <c r="BQ13" s="20">
        <v>305</v>
      </c>
      <c r="BR13" s="20">
        <v>264</v>
      </c>
      <c r="BS13" s="20">
        <v>321</v>
      </c>
      <c r="BT13" s="20">
        <v>163</v>
      </c>
      <c r="BU13" s="20">
        <v>78</v>
      </c>
      <c r="BV13" s="20">
        <v>215252</v>
      </c>
      <c r="BW13" s="20">
        <v>289924</v>
      </c>
      <c r="BX13" s="20">
        <v>291485</v>
      </c>
      <c r="BY13" s="20">
        <v>341349</v>
      </c>
      <c r="BZ13" s="20">
        <v>280494</v>
      </c>
      <c r="CA13" s="20">
        <v>474472</v>
      </c>
      <c r="CB13" s="20">
        <v>228318</v>
      </c>
      <c r="CC13" s="20">
        <v>286178</v>
      </c>
      <c r="CD13" s="20">
        <v>285199</v>
      </c>
      <c r="CE13" s="20">
        <v>334136</v>
      </c>
      <c r="CF13" s="20">
        <v>275608</v>
      </c>
      <c r="CG13" s="20">
        <v>403085</v>
      </c>
      <c r="CH13" s="21">
        <v>151</v>
      </c>
      <c r="CI13" s="21">
        <v>452</v>
      </c>
      <c r="CJ13" s="21">
        <v>402</v>
      </c>
      <c r="CK13" s="21">
        <v>477</v>
      </c>
      <c r="CL13" s="21">
        <v>257</v>
      </c>
      <c r="CM13" s="21">
        <v>133</v>
      </c>
      <c r="CN13" s="21">
        <v>0</v>
      </c>
      <c r="CO13" s="21">
        <v>628</v>
      </c>
      <c r="CP13" s="21">
        <v>1244</v>
      </c>
      <c r="CQ13" s="21">
        <v>0</v>
      </c>
      <c r="CR13" s="21">
        <v>443570</v>
      </c>
      <c r="CS13" s="21">
        <v>576102</v>
      </c>
      <c r="CT13" s="21">
        <v>576684</v>
      </c>
      <c r="CU13" s="21">
        <v>675485</v>
      </c>
      <c r="CV13" s="21">
        <v>556102</v>
      </c>
      <c r="CW13" s="21">
        <v>877557</v>
      </c>
      <c r="CX13" s="21">
        <v>1892976</v>
      </c>
      <c r="CY13" s="21">
        <v>1812524</v>
      </c>
      <c r="CZ13" s="19">
        <v>8</v>
      </c>
      <c r="DA13" t="s">
        <v>7992</v>
      </c>
      <c r="DB13" t="s">
        <v>9</v>
      </c>
      <c r="DD13">
        <v>3.4647817077180774</v>
      </c>
      <c r="DE13">
        <v>6.5716628208704178</v>
      </c>
    </row>
    <row r="14" spans="1:109" x14ac:dyDescent="0.25">
      <c r="A14" t="s">
        <v>70</v>
      </c>
      <c r="B14" t="s">
        <v>3347</v>
      </c>
      <c r="E14" s="17">
        <v>4031609</v>
      </c>
      <c r="F14" s="17">
        <v>4048883</v>
      </c>
      <c r="G14" s="17">
        <v>4071725</v>
      </c>
      <c r="H14" s="17">
        <v>4098483</v>
      </c>
      <c r="I14" s="17">
        <v>4121458</v>
      </c>
      <c r="J14" s="17">
        <v>4155852</v>
      </c>
      <c r="K14" s="17">
        <v>4191014</v>
      </c>
      <c r="L14" s="17">
        <v>4224037</v>
      </c>
      <c r="M14" s="17">
        <v>4263202</v>
      </c>
      <c r="N14" s="17">
        <v>4294347</v>
      </c>
      <c r="O14" s="17">
        <v>4331091</v>
      </c>
      <c r="P14" s="17">
        <v>4368703</v>
      </c>
      <c r="Q14" s="17">
        <v>4398307</v>
      </c>
      <c r="R14" s="17">
        <v>4423766</v>
      </c>
      <c r="S14" s="17">
        <v>4456290</v>
      </c>
      <c r="T14" s="17">
        <v>4489117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1339</v>
      </c>
      <c r="AE14" s="18">
        <v>2659</v>
      </c>
      <c r="AF14" s="18">
        <v>2984</v>
      </c>
      <c r="AG14" s="18">
        <v>3306</v>
      </c>
      <c r="AH14" s="18">
        <v>2842</v>
      </c>
      <c r="AI14" s="18">
        <v>2833</v>
      </c>
      <c r="AJ14" s="18">
        <v>2562</v>
      </c>
      <c r="AK14" s="23">
        <v>0</v>
      </c>
      <c r="AL14" s="23">
        <v>0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3.1180526399007813</v>
      </c>
      <c r="AU14" s="23">
        <v>6.1393307136700663</v>
      </c>
      <c r="AV14" s="23">
        <v>6.8304025245021229</v>
      </c>
      <c r="AW14" s="23">
        <v>7.5165285188141713</v>
      </c>
      <c r="AX14" s="23">
        <v>6.4243904401815106</v>
      </c>
      <c r="AY14" s="23">
        <v>6.3573061896779608</v>
      </c>
      <c r="AZ14" s="23">
        <v>5.7071357240187766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47</v>
      </c>
      <c r="BJ14" s="20">
        <v>196</v>
      </c>
      <c r="BK14" s="20">
        <v>201</v>
      </c>
      <c r="BL14" s="20">
        <v>246</v>
      </c>
      <c r="BM14" s="20">
        <v>147</v>
      </c>
      <c r="BN14" s="20">
        <v>63</v>
      </c>
      <c r="BO14" s="20">
        <v>0</v>
      </c>
      <c r="BP14" s="20">
        <v>161</v>
      </c>
      <c r="BQ14" s="20">
        <v>419</v>
      </c>
      <c r="BR14" s="20">
        <v>344</v>
      </c>
      <c r="BS14" s="20">
        <v>432</v>
      </c>
      <c r="BT14" s="20">
        <v>222</v>
      </c>
      <c r="BU14" s="20">
        <v>84</v>
      </c>
      <c r="BV14" s="20">
        <v>262382</v>
      </c>
      <c r="BW14" s="20">
        <v>372447</v>
      </c>
      <c r="BX14" s="20">
        <v>357072</v>
      </c>
      <c r="BY14" s="20">
        <v>403795</v>
      </c>
      <c r="BZ14" s="20">
        <v>325755</v>
      </c>
      <c r="CA14" s="20">
        <v>569993</v>
      </c>
      <c r="CB14" s="20">
        <v>276764</v>
      </c>
      <c r="CC14" s="20">
        <v>375577</v>
      </c>
      <c r="CD14" s="20">
        <v>353351</v>
      </c>
      <c r="CE14" s="20">
        <v>396613</v>
      </c>
      <c r="CF14" s="20">
        <v>319556</v>
      </c>
      <c r="CG14" s="20">
        <v>475812</v>
      </c>
      <c r="CH14" s="21">
        <v>208</v>
      </c>
      <c r="CI14" s="21">
        <v>615</v>
      </c>
      <c r="CJ14" s="21">
        <v>545</v>
      </c>
      <c r="CK14" s="21">
        <v>678</v>
      </c>
      <c r="CL14" s="21">
        <v>369</v>
      </c>
      <c r="CM14" s="21">
        <v>147</v>
      </c>
      <c r="CN14" s="21">
        <v>0</v>
      </c>
      <c r="CO14" s="21">
        <v>900</v>
      </c>
      <c r="CP14" s="21">
        <v>1662</v>
      </c>
      <c r="CQ14" s="21">
        <v>0</v>
      </c>
      <c r="CR14" s="21">
        <v>539146</v>
      </c>
      <c r="CS14" s="21">
        <v>748024</v>
      </c>
      <c r="CT14" s="21">
        <v>710423</v>
      </c>
      <c r="CU14" s="21">
        <v>800408</v>
      </c>
      <c r="CV14" s="21">
        <v>645311</v>
      </c>
      <c r="CW14" s="21">
        <v>1045805</v>
      </c>
      <c r="CX14" s="21">
        <v>2291444</v>
      </c>
      <c r="CY14" s="21">
        <v>2197673</v>
      </c>
      <c r="CZ14" s="19">
        <v>5</v>
      </c>
      <c r="DA14" t="s">
        <v>7989</v>
      </c>
      <c r="DB14" t="s">
        <v>9</v>
      </c>
      <c r="DD14">
        <v>4.0952407387268259</v>
      </c>
      <c r="DE14">
        <v>7.2530683708613433</v>
      </c>
    </row>
    <row r="15" spans="1:109" x14ac:dyDescent="0.25">
      <c r="A15" t="s">
        <v>51</v>
      </c>
      <c r="B15" t="s">
        <v>3358</v>
      </c>
      <c r="E15" s="17">
        <v>4160065</v>
      </c>
      <c r="F15" s="17">
        <v>4185580</v>
      </c>
      <c r="G15" s="17">
        <v>4214992</v>
      </c>
      <c r="H15" s="17">
        <v>4252661</v>
      </c>
      <c r="I15" s="17">
        <v>4283097</v>
      </c>
      <c r="J15" s="17">
        <v>4334075</v>
      </c>
      <c r="K15" s="17">
        <v>4377034</v>
      </c>
      <c r="L15" s="17">
        <v>4419746</v>
      </c>
      <c r="M15" s="17">
        <v>4467957</v>
      </c>
      <c r="N15" s="17">
        <v>4507396</v>
      </c>
      <c r="O15" s="17">
        <v>4556814</v>
      </c>
      <c r="P15" s="17">
        <v>4604976</v>
      </c>
      <c r="Q15" s="17">
        <v>4640746</v>
      </c>
      <c r="R15" s="17">
        <v>4678428</v>
      </c>
      <c r="S15" s="17">
        <v>4730846</v>
      </c>
      <c r="T15" s="17">
        <v>4776467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1379</v>
      </c>
      <c r="AE15" s="18">
        <v>2723</v>
      </c>
      <c r="AF15" s="18">
        <v>3053</v>
      </c>
      <c r="AG15" s="18">
        <v>3102</v>
      </c>
      <c r="AH15" s="18">
        <v>2718</v>
      </c>
      <c r="AI15" s="18">
        <v>2780</v>
      </c>
      <c r="AJ15" s="18">
        <v>2554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3.0594161240769617</v>
      </c>
      <c r="AU15" s="23">
        <v>5.9756663317835663</v>
      </c>
      <c r="AV15" s="23">
        <v>6.6297848240685724</v>
      </c>
      <c r="AW15" s="23">
        <v>6.6842701582892063</v>
      </c>
      <c r="AX15" s="23">
        <v>5.8096437521321258</v>
      </c>
      <c r="AY15" s="23">
        <v>5.8763274052886105</v>
      </c>
      <c r="AZ15" s="23">
        <v>5.3470483518466683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50</v>
      </c>
      <c r="BJ15" s="20">
        <v>219</v>
      </c>
      <c r="BK15" s="20">
        <v>179</v>
      </c>
      <c r="BL15" s="20">
        <v>224</v>
      </c>
      <c r="BM15" s="20">
        <v>144</v>
      </c>
      <c r="BN15" s="20">
        <v>59</v>
      </c>
      <c r="BO15" s="20">
        <v>0</v>
      </c>
      <c r="BP15" s="20">
        <v>131</v>
      </c>
      <c r="BQ15" s="20">
        <v>425</v>
      </c>
      <c r="BR15" s="20">
        <v>414</v>
      </c>
      <c r="BS15" s="20">
        <v>436</v>
      </c>
      <c r="BT15" s="20">
        <v>202</v>
      </c>
      <c r="BU15" s="20">
        <v>71</v>
      </c>
      <c r="BV15" s="20">
        <v>235923</v>
      </c>
      <c r="BW15" s="20">
        <v>384126</v>
      </c>
      <c r="BX15" s="20">
        <v>398052</v>
      </c>
      <c r="BY15" s="20">
        <v>439769</v>
      </c>
      <c r="BZ15" s="20">
        <v>358142</v>
      </c>
      <c r="CA15" s="20">
        <v>633277</v>
      </c>
      <c r="CB15" s="20">
        <v>252004</v>
      </c>
      <c r="CC15" s="20">
        <v>380260</v>
      </c>
      <c r="CD15" s="20">
        <v>388082</v>
      </c>
      <c r="CE15" s="20">
        <v>430430</v>
      </c>
      <c r="CF15" s="20">
        <v>345811</v>
      </c>
      <c r="CG15" s="20">
        <v>530591</v>
      </c>
      <c r="CH15" s="21">
        <v>181</v>
      </c>
      <c r="CI15" s="21">
        <v>644</v>
      </c>
      <c r="CJ15" s="21">
        <v>593</v>
      </c>
      <c r="CK15" s="21">
        <v>660</v>
      </c>
      <c r="CL15" s="21">
        <v>346</v>
      </c>
      <c r="CM15" s="21">
        <v>130</v>
      </c>
      <c r="CN15" s="21">
        <v>0</v>
      </c>
      <c r="CO15" s="21">
        <v>875</v>
      </c>
      <c r="CP15" s="21">
        <v>1679</v>
      </c>
      <c r="CQ15" s="21">
        <v>0</v>
      </c>
      <c r="CR15" s="21">
        <v>487927</v>
      </c>
      <c r="CS15" s="21">
        <v>764386</v>
      </c>
      <c r="CT15" s="21">
        <v>786134</v>
      </c>
      <c r="CU15" s="21">
        <v>870199</v>
      </c>
      <c r="CV15" s="21">
        <v>703953</v>
      </c>
      <c r="CW15" s="21">
        <v>1163868</v>
      </c>
      <c r="CX15" s="21">
        <v>2449289</v>
      </c>
      <c r="CY15" s="21">
        <v>2327178</v>
      </c>
      <c r="CZ15" s="19">
        <v>7</v>
      </c>
      <c r="DA15" t="s">
        <v>7991</v>
      </c>
      <c r="DB15" t="s">
        <v>9</v>
      </c>
      <c r="DD15">
        <v>3.7599186654394292</v>
      </c>
      <c r="DE15">
        <v>6.8550505881502755</v>
      </c>
    </row>
    <row r="16" spans="1:109" x14ac:dyDescent="0.25">
      <c r="A16" t="s">
        <v>355</v>
      </c>
      <c r="B16" t="s">
        <v>3360</v>
      </c>
      <c r="E16" s="17">
        <v>5611716</v>
      </c>
      <c r="F16" s="17">
        <v>5700921</v>
      </c>
      <c r="G16" s="17">
        <v>5746062</v>
      </c>
      <c r="H16" s="17">
        <v>5754296</v>
      </c>
      <c r="I16" s="17">
        <v>5782941</v>
      </c>
      <c r="J16" s="17">
        <v>5853549</v>
      </c>
      <c r="K16" s="17">
        <v>5917461</v>
      </c>
      <c r="L16" s="17">
        <v>5988858</v>
      </c>
      <c r="M16" s="17">
        <v>6081252</v>
      </c>
      <c r="N16" s="17">
        <v>6182426</v>
      </c>
      <c r="O16" s="17">
        <v>6271130</v>
      </c>
      <c r="P16" s="17">
        <v>6388233</v>
      </c>
      <c r="Q16" s="17">
        <v>6455442</v>
      </c>
      <c r="R16" s="17">
        <v>6529758</v>
      </c>
      <c r="S16" s="17">
        <v>6618717</v>
      </c>
      <c r="T16" s="17">
        <v>6720843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1054</v>
      </c>
      <c r="AE16" s="18">
        <v>2136</v>
      </c>
      <c r="AF16" s="18">
        <v>2528</v>
      </c>
      <c r="AG16" s="18">
        <v>2371</v>
      </c>
      <c r="AH16" s="18">
        <v>2159</v>
      </c>
      <c r="AI16" s="18">
        <v>2018</v>
      </c>
      <c r="AJ16" s="18">
        <v>1892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1.7048323748638481</v>
      </c>
      <c r="AU16" s="23">
        <v>3.4060847088164334</v>
      </c>
      <c r="AV16" s="23">
        <v>3.9572758225944482</v>
      </c>
      <c r="AW16" s="23">
        <v>3.6728701148581306</v>
      </c>
      <c r="AX16" s="23">
        <v>3.3064012479482394</v>
      </c>
      <c r="AY16" s="23">
        <v>3.0489292713376321</v>
      </c>
      <c r="AZ16" s="23">
        <v>2.8151230433444137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27</v>
      </c>
      <c r="BJ16" s="20">
        <v>112</v>
      </c>
      <c r="BK16" s="20">
        <v>160</v>
      </c>
      <c r="BL16" s="20">
        <v>177</v>
      </c>
      <c r="BM16" s="20">
        <v>97</v>
      </c>
      <c r="BN16" s="20">
        <v>62</v>
      </c>
      <c r="BO16" s="20">
        <v>0</v>
      </c>
      <c r="BP16" s="20">
        <v>60</v>
      </c>
      <c r="BQ16" s="20">
        <v>245</v>
      </c>
      <c r="BR16" s="20">
        <v>311</v>
      </c>
      <c r="BS16" s="20">
        <v>404</v>
      </c>
      <c r="BT16" s="20">
        <v>169</v>
      </c>
      <c r="BU16" s="20">
        <v>68</v>
      </c>
      <c r="BV16" s="20">
        <v>380489</v>
      </c>
      <c r="BW16" s="20">
        <v>842242</v>
      </c>
      <c r="BX16" s="20">
        <v>667293</v>
      </c>
      <c r="BY16" s="20">
        <v>567172</v>
      </c>
      <c r="BZ16" s="20">
        <v>397579</v>
      </c>
      <c r="CA16" s="20">
        <v>555588</v>
      </c>
      <c r="CB16" s="20">
        <v>381093</v>
      </c>
      <c r="CC16" s="20">
        <v>851765</v>
      </c>
      <c r="CD16" s="20">
        <v>697076</v>
      </c>
      <c r="CE16" s="20">
        <v>555207</v>
      </c>
      <c r="CF16" s="20">
        <v>379561</v>
      </c>
      <c r="CG16" s="20">
        <v>445778</v>
      </c>
      <c r="CH16" s="21">
        <v>87</v>
      </c>
      <c r="CI16" s="21">
        <v>357</v>
      </c>
      <c r="CJ16" s="21">
        <v>471</v>
      </c>
      <c r="CK16" s="21">
        <v>581</v>
      </c>
      <c r="CL16" s="21">
        <v>266</v>
      </c>
      <c r="CM16" s="21">
        <v>130</v>
      </c>
      <c r="CN16" s="21">
        <v>0</v>
      </c>
      <c r="CO16" s="21">
        <v>635</v>
      </c>
      <c r="CP16" s="21">
        <v>1257</v>
      </c>
      <c r="CQ16" s="21">
        <v>0</v>
      </c>
      <c r="CR16" s="21">
        <v>761582</v>
      </c>
      <c r="CS16" s="21">
        <v>1694007</v>
      </c>
      <c r="CT16" s="21">
        <v>1364369</v>
      </c>
      <c r="CU16" s="21">
        <v>1122379</v>
      </c>
      <c r="CV16" s="21">
        <v>777140</v>
      </c>
      <c r="CW16" s="21">
        <v>1001366</v>
      </c>
      <c r="CX16" s="21">
        <v>3410363</v>
      </c>
      <c r="CY16" s="21">
        <v>3310480</v>
      </c>
      <c r="CZ16" s="19">
        <v>10</v>
      </c>
      <c r="DA16" t="s">
        <v>8327</v>
      </c>
      <c r="DB16" t="s">
        <v>8481</v>
      </c>
      <c r="DD16">
        <v>1.9181508421739446</v>
      </c>
      <c r="DE16">
        <v>3.6858246468191216</v>
      </c>
    </row>
    <row r="17" spans="1:109" x14ac:dyDescent="0.25">
      <c r="A17" t="s">
        <v>278</v>
      </c>
      <c r="B17" t="s">
        <v>3359</v>
      </c>
      <c r="E17" s="17">
        <v>6197748</v>
      </c>
      <c r="F17" s="17">
        <v>6231073</v>
      </c>
      <c r="G17" s="17">
        <v>6255657</v>
      </c>
      <c r="H17" s="17">
        <v>6296989</v>
      </c>
      <c r="I17" s="17">
        <v>6337304</v>
      </c>
      <c r="J17" s="17">
        <v>6403103</v>
      </c>
      <c r="K17" s="17">
        <v>6466502</v>
      </c>
      <c r="L17" s="17">
        <v>6536489</v>
      </c>
      <c r="M17" s="17">
        <v>6602706</v>
      </c>
      <c r="N17" s="17">
        <v>6659675</v>
      </c>
      <c r="O17" s="17">
        <v>6732493</v>
      </c>
      <c r="P17" s="17">
        <v>6791986</v>
      </c>
      <c r="Q17" s="17">
        <v>6848582</v>
      </c>
      <c r="R17" s="17">
        <v>6902592</v>
      </c>
      <c r="S17" s="17">
        <v>6969602</v>
      </c>
      <c r="T17" s="17">
        <v>7029838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1508</v>
      </c>
      <c r="AE17" s="18">
        <v>3014</v>
      </c>
      <c r="AF17" s="18">
        <v>3373</v>
      </c>
      <c r="AG17" s="18">
        <v>3500</v>
      </c>
      <c r="AH17" s="18">
        <v>3018</v>
      </c>
      <c r="AI17" s="18">
        <v>2850</v>
      </c>
      <c r="AJ17" s="18">
        <v>2749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2.2643747630327309</v>
      </c>
      <c r="AU17" s="23">
        <v>4.4767963368101533</v>
      </c>
      <c r="AV17" s="23">
        <v>4.9661468677938974</v>
      </c>
      <c r="AW17" s="23">
        <v>5.1105469716212788</v>
      </c>
      <c r="AX17" s="23">
        <v>4.3722705905259938</v>
      </c>
      <c r="AY17" s="23">
        <v>4.08918615438873</v>
      </c>
      <c r="AZ17" s="23">
        <v>3.9104741816241004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61</v>
      </c>
      <c r="BJ17" s="20">
        <v>192</v>
      </c>
      <c r="BK17" s="20">
        <v>205</v>
      </c>
      <c r="BL17" s="20">
        <v>219</v>
      </c>
      <c r="BM17" s="20">
        <v>161</v>
      </c>
      <c r="BN17" s="20">
        <v>89</v>
      </c>
      <c r="BO17" s="20">
        <v>0</v>
      </c>
      <c r="BP17" s="20">
        <v>130</v>
      </c>
      <c r="BQ17" s="20">
        <v>454</v>
      </c>
      <c r="BR17" s="20">
        <v>412</v>
      </c>
      <c r="BS17" s="20">
        <v>505</v>
      </c>
      <c r="BT17" s="20">
        <v>224</v>
      </c>
      <c r="BU17" s="20">
        <v>97</v>
      </c>
      <c r="BV17" s="20">
        <v>369454</v>
      </c>
      <c r="BW17" s="20">
        <v>546567</v>
      </c>
      <c r="BX17" s="20">
        <v>595224</v>
      </c>
      <c r="BY17" s="20">
        <v>655217</v>
      </c>
      <c r="BZ17" s="20">
        <v>522326</v>
      </c>
      <c r="CA17" s="20">
        <v>921306</v>
      </c>
      <c r="CB17" s="20">
        <v>392177</v>
      </c>
      <c r="CC17" s="20">
        <v>542427</v>
      </c>
      <c r="CD17" s="20">
        <v>575626</v>
      </c>
      <c r="CE17" s="20">
        <v>643607</v>
      </c>
      <c r="CF17" s="20">
        <v>507594</v>
      </c>
      <c r="CG17" s="20">
        <v>758313</v>
      </c>
      <c r="CH17" s="21">
        <v>191</v>
      </c>
      <c r="CI17" s="21">
        <v>646</v>
      </c>
      <c r="CJ17" s="21">
        <v>617</v>
      </c>
      <c r="CK17" s="21">
        <v>724</v>
      </c>
      <c r="CL17" s="21">
        <v>385</v>
      </c>
      <c r="CM17" s="21">
        <v>186</v>
      </c>
      <c r="CN17" s="21">
        <v>0</v>
      </c>
      <c r="CO17" s="21">
        <v>927</v>
      </c>
      <c r="CP17" s="21">
        <v>1822</v>
      </c>
      <c r="CQ17" s="21">
        <v>0</v>
      </c>
      <c r="CR17" s="21">
        <v>761631</v>
      </c>
      <c r="CS17" s="21">
        <v>1088994</v>
      </c>
      <c r="CT17" s="21">
        <v>1170850</v>
      </c>
      <c r="CU17" s="21">
        <v>1298824</v>
      </c>
      <c r="CV17" s="21">
        <v>1029920</v>
      </c>
      <c r="CW17" s="21">
        <v>1679619</v>
      </c>
      <c r="CX17" s="21">
        <v>3610094</v>
      </c>
      <c r="CY17" s="21">
        <v>3419744</v>
      </c>
      <c r="CZ17" s="19">
        <v>9</v>
      </c>
      <c r="DA17" t="s">
        <v>7993</v>
      </c>
      <c r="DB17" t="s">
        <v>8481</v>
      </c>
      <c r="DD17">
        <v>2.7107292241758447</v>
      </c>
      <c r="DE17">
        <v>5.046959996055504</v>
      </c>
    </row>
    <row r="18" spans="1:109" x14ac:dyDescent="0.25">
      <c r="A18" t="s">
        <v>168</v>
      </c>
      <c r="B18" t="s">
        <v>3357</v>
      </c>
      <c r="E18" s="17">
        <v>3859880</v>
      </c>
      <c r="F18" s="17">
        <v>3885050</v>
      </c>
      <c r="G18" s="17">
        <v>3919313</v>
      </c>
      <c r="H18" s="17">
        <v>3949730</v>
      </c>
      <c r="I18" s="17">
        <v>3981991</v>
      </c>
      <c r="J18" s="17">
        <v>4031339</v>
      </c>
      <c r="K18" s="17">
        <v>4068889</v>
      </c>
      <c r="L18" s="17">
        <v>4117836</v>
      </c>
      <c r="M18" s="17">
        <v>4151670</v>
      </c>
      <c r="N18" s="17">
        <v>4174352</v>
      </c>
      <c r="O18" s="17">
        <v>4206367</v>
      </c>
      <c r="P18" s="17">
        <v>4242125</v>
      </c>
      <c r="Q18" s="17">
        <v>4275498</v>
      </c>
      <c r="R18" s="17">
        <v>4308162</v>
      </c>
      <c r="S18" s="17">
        <v>4346897</v>
      </c>
      <c r="T18" s="17">
        <v>4389099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1514</v>
      </c>
      <c r="AE18" s="18">
        <v>3376</v>
      </c>
      <c r="AF18" s="18">
        <v>3966</v>
      </c>
      <c r="AG18" s="18">
        <v>4269</v>
      </c>
      <c r="AH18" s="18">
        <v>3913</v>
      </c>
      <c r="AI18" s="18">
        <v>3591</v>
      </c>
      <c r="AJ18" s="18">
        <v>3245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3.6269102366067836</v>
      </c>
      <c r="AU18" s="23">
        <v>8.025928312959854</v>
      </c>
      <c r="AV18" s="23">
        <v>9.3490880160297021</v>
      </c>
      <c r="AW18" s="23">
        <v>9.9848017704604235</v>
      </c>
      <c r="AX18" s="23">
        <v>9.0827596548133531</v>
      </c>
      <c r="AY18" s="23">
        <v>8.2610653070454632</v>
      </c>
      <c r="AZ18" s="23">
        <v>7.3933169427256029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61</v>
      </c>
      <c r="BJ18" s="20">
        <v>279</v>
      </c>
      <c r="BK18" s="20">
        <v>271</v>
      </c>
      <c r="BL18" s="20">
        <v>273</v>
      </c>
      <c r="BM18" s="20">
        <v>191</v>
      </c>
      <c r="BN18" s="20">
        <v>75</v>
      </c>
      <c r="BO18" s="20">
        <v>0</v>
      </c>
      <c r="BP18" s="20">
        <v>188</v>
      </c>
      <c r="BQ18" s="20">
        <v>588</v>
      </c>
      <c r="BR18" s="20">
        <v>468</v>
      </c>
      <c r="BS18" s="20">
        <v>521</v>
      </c>
      <c r="BT18" s="20">
        <v>235</v>
      </c>
      <c r="BU18" s="20">
        <v>95</v>
      </c>
      <c r="BV18" s="20">
        <v>231074</v>
      </c>
      <c r="BW18" s="20">
        <v>318357</v>
      </c>
      <c r="BX18" s="20">
        <v>327077</v>
      </c>
      <c r="BY18" s="20">
        <v>395494</v>
      </c>
      <c r="BZ18" s="20">
        <v>345667</v>
      </c>
      <c r="CA18" s="20">
        <v>637119</v>
      </c>
      <c r="CB18" s="20">
        <v>246639</v>
      </c>
      <c r="CC18" s="20">
        <v>325060</v>
      </c>
      <c r="CD18" s="20">
        <v>319469</v>
      </c>
      <c r="CE18" s="20">
        <v>382471</v>
      </c>
      <c r="CF18" s="20">
        <v>328837</v>
      </c>
      <c r="CG18" s="20">
        <v>531835</v>
      </c>
      <c r="CH18" s="21">
        <v>249</v>
      </c>
      <c r="CI18" s="21">
        <v>867</v>
      </c>
      <c r="CJ18" s="21">
        <v>739</v>
      </c>
      <c r="CK18" s="21">
        <v>794</v>
      </c>
      <c r="CL18" s="21">
        <v>426</v>
      </c>
      <c r="CM18" s="21">
        <v>170</v>
      </c>
      <c r="CN18" s="21">
        <v>0</v>
      </c>
      <c r="CO18" s="21">
        <v>1150</v>
      </c>
      <c r="CP18" s="21">
        <v>2095</v>
      </c>
      <c r="CQ18" s="21">
        <v>0</v>
      </c>
      <c r="CR18" s="21">
        <v>477713</v>
      </c>
      <c r="CS18" s="21">
        <v>643417</v>
      </c>
      <c r="CT18" s="21">
        <v>646546</v>
      </c>
      <c r="CU18" s="21">
        <v>777965</v>
      </c>
      <c r="CV18" s="21">
        <v>674504</v>
      </c>
      <c r="CW18" s="21">
        <v>1168954</v>
      </c>
      <c r="CX18" s="21">
        <v>2254788</v>
      </c>
      <c r="CY18" s="21">
        <v>2134311</v>
      </c>
      <c r="CZ18" s="19">
        <v>1</v>
      </c>
      <c r="DA18" t="s">
        <v>7985</v>
      </c>
      <c r="DB18" t="s">
        <v>8480</v>
      </c>
      <c r="DD18">
        <v>5.3881557092663632</v>
      </c>
      <c r="DE18">
        <v>9.2913391414181721</v>
      </c>
    </row>
    <row r="19" spans="1:109" x14ac:dyDescent="0.25"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DD19" t="e">
        <v>#DIV/0!</v>
      </c>
      <c r="DE19" t="e">
        <v>#DIV/0!</v>
      </c>
    </row>
    <row r="20" spans="1:109" s="31" customFormat="1" x14ac:dyDescent="0.25">
      <c r="A20" s="31" t="s">
        <v>7978</v>
      </c>
      <c r="B20" s="31" t="s">
        <v>7977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15</v>
      </c>
      <c r="AE20" s="31">
        <v>42</v>
      </c>
      <c r="AF20" s="31">
        <v>54</v>
      </c>
      <c r="AG20" s="31">
        <v>39</v>
      </c>
      <c r="AH20" s="31">
        <v>79</v>
      </c>
      <c r="AI20" s="31">
        <v>24</v>
      </c>
      <c r="AJ20" s="31">
        <v>22</v>
      </c>
      <c r="BA20" s="31">
        <v>2</v>
      </c>
      <c r="BB20" s="31">
        <v>5</v>
      </c>
      <c r="BC20" s="31">
        <v>5</v>
      </c>
      <c r="BD20" s="31">
        <v>2</v>
      </c>
      <c r="BE20" s="31">
        <v>1</v>
      </c>
      <c r="BF20" s="31">
        <v>0</v>
      </c>
      <c r="BG20" s="31">
        <v>0</v>
      </c>
      <c r="BH20" s="31">
        <v>0</v>
      </c>
      <c r="BI20" s="31">
        <v>4</v>
      </c>
      <c r="BJ20" s="31">
        <v>1</v>
      </c>
      <c r="BK20" s="31">
        <v>1</v>
      </c>
      <c r="BL20" s="31">
        <v>0</v>
      </c>
      <c r="BM20" s="31">
        <v>1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21">
        <v>9</v>
      </c>
      <c r="CI20" s="21">
        <v>6</v>
      </c>
      <c r="CJ20" s="21">
        <v>3</v>
      </c>
      <c r="CK20" s="21">
        <v>1</v>
      </c>
      <c r="CL20" s="21">
        <v>1</v>
      </c>
      <c r="CM20" s="21">
        <v>0</v>
      </c>
      <c r="CN20" s="21">
        <v>2</v>
      </c>
      <c r="CO20" s="21">
        <v>7</v>
      </c>
      <c r="CP20" s="21">
        <v>0</v>
      </c>
      <c r="CQ20" s="21">
        <v>15</v>
      </c>
      <c r="CR20" s="21">
        <v>0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DD20" t="e">
        <v>#DIV/0!</v>
      </c>
      <c r="DE20" t="e">
        <v>#DIV/0!</v>
      </c>
    </row>
    <row r="21" spans="1:109" x14ac:dyDescent="0.25"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R21" s="21">
        <v>0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DD21" t="e">
        <v>#DIV/0!</v>
      </c>
      <c r="DE21" t="e">
        <v>#DIV/0!</v>
      </c>
    </row>
    <row r="22" spans="1:109" x14ac:dyDescent="0.25">
      <c r="A22" s="22" t="s">
        <v>3361</v>
      </c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DD22" t="e">
        <v>#DIV/0!</v>
      </c>
      <c r="DE22" t="e">
        <v>#DIV/0!</v>
      </c>
    </row>
    <row r="23" spans="1:109" x14ac:dyDescent="0.25">
      <c r="A23" t="s">
        <v>1173</v>
      </c>
      <c r="B23" t="s">
        <v>2980</v>
      </c>
      <c r="E23" s="17">
        <v>365342</v>
      </c>
      <c r="F23" s="17">
        <v>366680</v>
      </c>
      <c r="G23" s="17">
        <v>366413</v>
      </c>
      <c r="H23" s="17">
        <v>367846</v>
      </c>
      <c r="I23" s="17">
        <v>369341</v>
      </c>
      <c r="J23" s="17">
        <v>372255</v>
      </c>
      <c r="K23" s="17">
        <v>375632</v>
      </c>
      <c r="L23" s="17">
        <v>379120</v>
      </c>
      <c r="M23" s="17">
        <v>382000</v>
      </c>
      <c r="N23" s="17">
        <v>384406</v>
      </c>
      <c r="O23" s="17">
        <v>387977</v>
      </c>
      <c r="P23" s="17">
        <v>391045</v>
      </c>
      <c r="Q23" s="17">
        <v>394610</v>
      </c>
      <c r="R23" s="17">
        <v>398226</v>
      </c>
      <c r="S23" s="17">
        <v>403013</v>
      </c>
      <c r="T23" s="17">
        <v>407757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54</v>
      </c>
      <c r="AE23" s="18">
        <v>86</v>
      </c>
      <c r="AF23" s="18">
        <v>112</v>
      </c>
      <c r="AG23" s="18">
        <v>116</v>
      </c>
      <c r="AH23" s="18">
        <v>113</v>
      </c>
      <c r="AI23" s="18">
        <v>130</v>
      </c>
      <c r="AJ23" s="18">
        <v>115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1.4047647539320405</v>
      </c>
      <c r="AU23" s="23">
        <v>2.2166262433082373</v>
      </c>
      <c r="AV23" s="23">
        <v>2.8641204976409367</v>
      </c>
      <c r="AW23" s="23">
        <v>2.93961126175211</v>
      </c>
      <c r="AX23" s="23">
        <v>2.8375846880916868</v>
      </c>
      <c r="AY23" s="23">
        <v>3.2257023966968807</v>
      </c>
      <c r="AZ23" s="23">
        <v>2.8203071927643175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0</v>
      </c>
      <c r="BJ23" s="20">
        <v>9</v>
      </c>
      <c r="BK23" s="20">
        <v>10</v>
      </c>
      <c r="BL23" s="20">
        <v>13</v>
      </c>
      <c r="BM23" s="20">
        <v>3</v>
      </c>
      <c r="BN23" s="20">
        <v>3</v>
      </c>
      <c r="BO23" s="20">
        <v>0</v>
      </c>
      <c r="BP23" s="20">
        <v>6</v>
      </c>
      <c r="BQ23" s="20">
        <v>14</v>
      </c>
      <c r="BR23" s="20">
        <v>24</v>
      </c>
      <c r="BS23" s="20">
        <v>24</v>
      </c>
      <c r="BT23" s="20">
        <v>7</v>
      </c>
      <c r="BU23" s="20">
        <v>2</v>
      </c>
      <c r="BV23" s="20">
        <v>18554</v>
      </c>
      <c r="BW23" s="20">
        <v>30753</v>
      </c>
      <c r="BX23" s="20">
        <v>36436</v>
      </c>
      <c r="BY23" s="20">
        <v>40544</v>
      </c>
      <c r="BZ23" s="20">
        <v>31289</v>
      </c>
      <c r="CA23" s="20">
        <v>52816</v>
      </c>
      <c r="CB23" s="20">
        <v>19448</v>
      </c>
      <c r="CC23" s="20">
        <v>28686</v>
      </c>
      <c r="CD23" s="20">
        <v>35092</v>
      </c>
      <c r="CE23" s="20">
        <v>39902</v>
      </c>
      <c r="CF23" s="20">
        <v>30932</v>
      </c>
      <c r="CG23" s="20">
        <v>43305</v>
      </c>
      <c r="CH23" s="21">
        <v>6</v>
      </c>
      <c r="CI23" s="21">
        <v>23</v>
      </c>
      <c r="CJ23" s="21">
        <v>34</v>
      </c>
      <c r="CK23" s="21">
        <v>37</v>
      </c>
      <c r="CL23" s="21">
        <v>10</v>
      </c>
      <c r="CM23" s="21">
        <v>5</v>
      </c>
      <c r="CN23" s="21">
        <v>0</v>
      </c>
      <c r="CO23" s="21">
        <v>38</v>
      </c>
      <c r="CP23" s="21">
        <v>77</v>
      </c>
      <c r="CQ23" s="21">
        <v>0</v>
      </c>
      <c r="CR23" s="21">
        <v>38002</v>
      </c>
      <c r="CS23" s="21">
        <v>59439</v>
      </c>
      <c r="CT23" s="21">
        <v>71528</v>
      </c>
      <c r="CU23" s="21">
        <v>80446</v>
      </c>
      <c r="CV23" s="21">
        <v>62221</v>
      </c>
      <c r="CW23" s="21">
        <v>96121</v>
      </c>
      <c r="CX23" s="21">
        <v>210392</v>
      </c>
      <c r="CY23" s="21">
        <v>197365</v>
      </c>
      <c r="CZ23" s="19">
        <v>34</v>
      </c>
      <c r="DA23" t="s">
        <v>8027</v>
      </c>
      <c r="DB23" t="s">
        <v>8481</v>
      </c>
      <c r="DD23">
        <v>1.9253667063562436</v>
      </c>
      <c r="DE23">
        <v>3.6598349747138674</v>
      </c>
    </row>
    <row r="24" spans="1:109" x14ac:dyDescent="0.25">
      <c r="A24" t="s">
        <v>462</v>
      </c>
      <c r="B24" t="s">
        <v>2985</v>
      </c>
      <c r="E24" s="17">
        <v>430709</v>
      </c>
      <c r="F24" s="17">
        <v>434212</v>
      </c>
      <c r="G24" s="17">
        <v>437723</v>
      </c>
      <c r="H24" s="17">
        <v>445484</v>
      </c>
      <c r="I24" s="17">
        <v>450454</v>
      </c>
      <c r="J24" s="17">
        <v>459566</v>
      </c>
      <c r="K24" s="17">
        <v>464882</v>
      </c>
      <c r="L24" s="17">
        <v>469980</v>
      </c>
      <c r="M24" s="17">
        <v>475556</v>
      </c>
      <c r="N24" s="17">
        <v>480274</v>
      </c>
      <c r="O24" s="17">
        <v>488035</v>
      </c>
      <c r="P24" s="17">
        <v>494568</v>
      </c>
      <c r="Q24" s="17">
        <v>499265</v>
      </c>
      <c r="R24" s="17">
        <v>502718</v>
      </c>
      <c r="S24" s="17">
        <v>508328</v>
      </c>
      <c r="T24" s="17">
        <v>514204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197</v>
      </c>
      <c r="AE24" s="18">
        <v>415</v>
      </c>
      <c r="AF24" s="18">
        <v>378</v>
      </c>
      <c r="AG24" s="18">
        <v>329</v>
      </c>
      <c r="AH24" s="18">
        <v>247</v>
      </c>
      <c r="AI24" s="18">
        <v>339</v>
      </c>
      <c r="AJ24" s="18">
        <v>318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4.1018252081103705</v>
      </c>
      <c r="AU24" s="23">
        <v>8.5034884793098851</v>
      </c>
      <c r="AV24" s="23">
        <v>7.6430339205124467</v>
      </c>
      <c r="AW24" s="23">
        <v>6.5896868396542922</v>
      </c>
      <c r="AX24" s="23">
        <v>4.9132913482310165</v>
      </c>
      <c r="AY24" s="23">
        <v>6.6689224280385888</v>
      </c>
      <c r="AZ24" s="23">
        <v>6.1843159524235523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9</v>
      </c>
      <c r="BJ24" s="20">
        <v>33</v>
      </c>
      <c r="BK24" s="20">
        <v>19</v>
      </c>
      <c r="BL24" s="20">
        <v>29</v>
      </c>
      <c r="BM24" s="20">
        <v>17</v>
      </c>
      <c r="BN24" s="20">
        <v>12</v>
      </c>
      <c r="BO24" s="20">
        <v>0</v>
      </c>
      <c r="BP24" s="20">
        <v>18</v>
      </c>
      <c r="BQ24" s="20">
        <v>53</v>
      </c>
      <c r="BR24" s="20">
        <v>48</v>
      </c>
      <c r="BS24" s="20">
        <v>49</v>
      </c>
      <c r="BT24" s="20">
        <v>21</v>
      </c>
      <c r="BU24" s="20">
        <v>10</v>
      </c>
      <c r="BV24" s="20">
        <v>29181</v>
      </c>
      <c r="BW24" s="20">
        <v>41002</v>
      </c>
      <c r="BX24" s="20">
        <v>43236</v>
      </c>
      <c r="BY24" s="20">
        <v>45876</v>
      </c>
      <c r="BZ24" s="20">
        <v>36996</v>
      </c>
      <c r="CA24" s="20">
        <v>62425</v>
      </c>
      <c r="CB24" s="20">
        <v>31875</v>
      </c>
      <c r="CC24" s="20">
        <v>43970</v>
      </c>
      <c r="CD24" s="20">
        <v>43563</v>
      </c>
      <c r="CE24" s="20">
        <v>46010</v>
      </c>
      <c r="CF24" s="20">
        <v>36270</v>
      </c>
      <c r="CG24" s="20">
        <v>53800</v>
      </c>
      <c r="CH24" s="21">
        <v>27</v>
      </c>
      <c r="CI24" s="21">
        <v>86</v>
      </c>
      <c r="CJ24" s="21">
        <v>67</v>
      </c>
      <c r="CK24" s="21">
        <v>78</v>
      </c>
      <c r="CL24" s="21">
        <v>38</v>
      </c>
      <c r="CM24" s="21">
        <v>22</v>
      </c>
      <c r="CN24" s="21">
        <v>0</v>
      </c>
      <c r="CO24" s="21">
        <v>119</v>
      </c>
      <c r="CP24" s="21">
        <v>199</v>
      </c>
      <c r="CQ24" s="21">
        <v>0</v>
      </c>
      <c r="CR24" s="21">
        <v>61056</v>
      </c>
      <c r="CS24" s="21">
        <v>84972</v>
      </c>
      <c r="CT24" s="21">
        <v>86799</v>
      </c>
      <c r="CU24" s="21">
        <v>91886</v>
      </c>
      <c r="CV24" s="21">
        <v>73266</v>
      </c>
      <c r="CW24" s="21">
        <v>116225</v>
      </c>
      <c r="CX24" s="21">
        <v>258716</v>
      </c>
      <c r="CY24" s="21">
        <v>255488</v>
      </c>
      <c r="CZ24" s="19">
        <v>13</v>
      </c>
      <c r="DA24" t="s">
        <v>8006</v>
      </c>
      <c r="DB24" t="s">
        <v>9</v>
      </c>
      <c r="DD24">
        <v>4.6577530060120242</v>
      </c>
      <c r="DE24">
        <v>7.6918319701912523</v>
      </c>
    </row>
    <row r="25" spans="1:109" x14ac:dyDescent="0.25">
      <c r="A25" t="s">
        <v>425</v>
      </c>
      <c r="B25" t="s">
        <v>2991</v>
      </c>
      <c r="E25" s="17">
        <v>383108</v>
      </c>
      <c r="F25" s="17">
        <v>383945</v>
      </c>
      <c r="G25" s="17">
        <v>385703</v>
      </c>
      <c r="H25" s="17">
        <v>388920</v>
      </c>
      <c r="I25" s="17">
        <v>392813</v>
      </c>
      <c r="J25" s="17">
        <v>395569</v>
      </c>
      <c r="K25" s="17">
        <v>398242</v>
      </c>
      <c r="L25" s="17">
        <v>400901</v>
      </c>
      <c r="M25" s="17">
        <v>401766</v>
      </c>
      <c r="N25" s="17">
        <v>402767</v>
      </c>
      <c r="O25" s="17">
        <v>403654</v>
      </c>
      <c r="P25" s="17">
        <v>404301</v>
      </c>
      <c r="Q25" s="17">
        <v>404579</v>
      </c>
      <c r="R25" s="17">
        <v>404065</v>
      </c>
      <c r="S25" s="17">
        <v>404581</v>
      </c>
      <c r="T25" s="17">
        <v>405166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151</v>
      </c>
      <c r="AE25" s="18">
        <v>211</v>
      </c>
      <c r="AF25" s="18">
        <v>347</v>
      </c>
      <c r="AG25" s="18">
        <v>329</v>
      </c>
      <c r="AH25" s="18">
        <v>325</v>
      </c>
      <c r="AI25" s="18">
        <v>317</v>
      </c>
      <c r="AJ25" s="18">
        <v>243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3.7490658370720538</v>
      </c>
      <c r="AU25" s="23">
        <v>5.2272490796573301</v>
      </c>
      <c r="AV25" s="23">
        <v>8.5827143638032055</v>
      </c>
      <c r="AW25" s="23">
        <v>8.1319099607246041</v>
      </c>
      <c r="AX25" s="23">
        <v>8.0432603665251872</v>
      </c>
      <c r="AY25" s="23">
        <v>7.8352666091586105</v>
      </c>
      <c r="AZ25" s="23">
        <v>5.9975417483204412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2</v>
      </c>
      <c r="BJ25" s="20">
        <v>14</v>
      </c>
      <c r="BK25" s="20">
        <v>17</v>
      </c>
      <c r="BL25" s="20">
        <v>29</v>
      </c>
      <c r="BM25" s="20">
        <v>13</v>
      </c>
      <c r="BN25" s="20">
        <v>4</v>
      </c>
      <c r="BO25" s="20">
        <v>0</v>
      </c>
      <c r="BP25" s="20">
        <v>7</v>
      </c>
      <c r="BQ25" s="20">
        <v>42</v>
      </c>
      <c r="BR25" s="20">
        <v>36</v>
      </c>
      <c r="BS25" s="20">
        <v>50</v>
      </c>
      <c r="BT25" s="20">
        <v>25</v>
      </c>
      <c r="BU25" s="20">
        <v>4</v>
      </c>
      <c r="BV25" s="20">
        <v>17603</v>
      </c>
      <c r="BW25" s="20">
        <v>25878</v>
      </c>
      <c r="BX25" s="20">
        <v>28763</v>
      </c>
      <c r="BY25" s="20">
        <v>38769</v>
      </c>
      <c r="BZ25" s="20">
        <v>34709</v>
      </c>
      <c r="CA25" s="20">
        <v>61669</v>
      </c>
      <c r="CB25" s="20">
        <v>19356</v>
      </c>
      <c r="CC25" s="20">
        <v>25976</v>
      </c>
      <c r="CD25" s="20">
        <v>27118</v>
      </c>
      <c r="CE25" s="20">
        <v>37629</v>
      </c>
      <c r="CF25" s="20">
        <v>34147</v>
      </c>
      <c r="CG25" s="20">
        <v>53549</v>
      </c>
      <c r="CH25" s="21">
        <v>9</v>
      </c>
      <c r="CI25" s="21">
        <v>56</v>
      </c>
      <c r="CJ25" s="21">
        <v>53</v>
      </c>
      <c r="CK25" s="21">
        <v>79</v>
      </c>
      <c r="CL25" s="21">
        <v>38</v>
      </c>
      <c r="CM25" s="21">
        <v>8</v>
      </c>
      <c r="CN25" s="21">
        <v>0</v>
      </c>
      <c r="CO25" s="21">
        <v>79</v>
      </c>
      <c r="CP25" s="21">
        <v>164</v>
      </c>
      <c r="CQ25" s="21">
        <v>0</v>
      </c>
      <c r="CR25" s="21">
        <v>36959</v>
      </c>
      <c r="CS25" s="21">
        <v>51854</v>
      </c>
      <c r="CT25" s="21">
        <v>55881</v>
      </c>
      <c r="CU25" s="21">
        <v>76398</v>
      </c>
      <c r="CV25" s="21">
        <v>68856</v>
      </c>
      <c r="CW25" s="21">
        <v>115218</v>
      </c>
      <c r="CX25" s="21">
        <v>207391</v>
      </c>
      <c r="CY25" s="21">
        <v>197775</v>
      </c>
      <c r="CZ25" s="19">
        <v>15</v>
      </c>
      <c r="DA25" t="s">
        <v>8008</v>
      </c>
      <c r="DB25" t="s">
        <v>9</v>
      </c>
      <c r="DD25">
        <v>3.9944381241309568</v>
      </c>
      <c r="DE25">
        <v>7.9077684181087893</v>
      </c>
    </row>
    <row r="26" spans="1:109" x14ac:dyDescent="0.25">
      <c r="A26" t="s">
        <v>754</v>
      </c>
      <c r="B26" t="s">
        <v>2998</v>
      </c>
      <c r="E26" s="17">
        <v>569805</v>
      </c>
      <c r="F26" s="17">
        <v>572597</v>
      </c>
      <c r="G26" s="17">
        <v>576219</v>
      </c>
      <c r="H26" s="17">
        <v>580303</v>
      </c>
      <c r="I26" s="17">
        <v>583682</v>
      </c>
      <c r="J26" s="17">
        <v>587601</v>
      </c>
      <c r="K26" s="17">
        <v>591785</v>
      </c>
      <c r="L26" s="17">
        <v>596188</v>
      </c>
      <c r="M26" s="17">
        <v>601456</v>
      </c>
      <c r="N26" s="17">
        <v>605999</v>
      </c>
      <c r="O26" s="17">
        <v>610672</v>
      </c>
      <c r="P26" s="17">
        <v>614185</v>
      </c>
      <c r="Q26" s="17">
        <v>617725</v>
      </c>
      <c r="R26" s="17">
        <v>621361</v>
      </c>
      <c r="S26" s="17">
        <v>625782</v>
      </c>
      <c r="T26" s="17">
        <v>628988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153</v>
      </c>
      <c r="AE26" s="18">
        <v>335</v>
      </c>
      <c r="AF26" s="18">
        <v>366</v>
      </c>
      <c r="AG26" s="18">
        <v>348</v>
      </c>
      <c r="AH26" s="18">
        <v>352</v>
      </c>
      <c r="AI26" s="18">
        <v>298</v>
      </c>
      <c r="AJ26" s="18">
        <v>307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2.5247566415126097</v>
      </c>
      <c r="AU26" s="23">
        <v>5.4857599496947618</v>
      </c>
      <c r="AV26" s="23">
        <v>5.9591165528301735</v>
      </c>
      <c r="AW26" s="23">
        <v>5.6335748107976844</v>
      </c>
      <c r="AX26" s="23">
        <v>5.664983801686942</v>
      </c>
      <c r="AY26" s="23">
        <v>4.7620417333831915</v>
      </c>
      <c r="AZ26" s="23">
        <v>4.880856232551336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6</v>
      </c>
      <c r="BJ26" s="20">
        <v>22</v>
      </c>
      <c r="BK26" s="20">
        <v>23</v>
      </c>
      <c r="BL26" s="20">
        <v>26</v>
      </c>
      <c r="BM26" s="20">
        <v>18</v>
      </c>
      <c r="BN26" s="20">
        <v>8</v>
      </c>
      <c r="BO26" s="20">
        <v>0</v>
      </c>
      <c r="BP26" s="20">
        <v>16</v>
      </c>
      <c r="BQ26" s="20">
        <v>45</v>
      </c>
      <c r="BR26" s="20">
        <v>40</v>
      </c>
      <c r="BS26" s="20">
        <v>63</v>
      </c>
      <c r="BT26" s="20">
        <v>31</v>
      </c>
      <c r="BU26" s="20">
        <v>9</v>
      </c>
      <c r="BV26" s="20">
        <v>29072</v>
      </c>
      <c r="BW26" s="20">
        <v>44121</v>
      </c>
      <c r="BX26" s="20">
        <v>48892</v>
      </c>
      <c r="BY26" s="20">
        <v>61739</v>
      </c>
      <c r="BZ26" s="20">
        <v>50955</v>
      </c>
      <c r="CA26" s="20">
        <v>88063</v>
      </c>
      <c r="CB26" s="20">
        <v>30440</v>
      </c>
      <c r="CC26" s="20">
        <v>42585</v>
      </c>
      <c r="CD26" s="20">
        <v>46666</v>
      </c>
      <c r="CE26" s="20">
        <v>60928</v>
      </c>
      <c r="CF26" s="20">
        <v>50876</v>
      </c>
      <c r="CG26" s="20">
        <v>74651</v>
      </c>
      <c r="CH26" s="21">
        <v>22</v>
      </c>
      <c r="CI26" s="21">
        <v>67</v>
      </c>
      <c r="CJ26" s="21">
        <v>63</v>
      </c>
      <c r="CK26" s="21">
        <v>89</v>
      </c>
      <c r="CL26" s="21">
        <v>49</v>
      </c>
      <c r="CM26" s="21">
        <v>17</v>
      </c>
      <c r="CN26" s="21">
        <v>0</v>
      </c>
      <c r="CO26" s="21">
        <v>103</v>
      </c>
      <c r="CP26" s="21">
        <v>204</v>
      </c>
      <c r="CQ26" s="21">
        <v>0</v>
      </c>
      <c r="CR26" s="21">
        <v>59512</v>
      </c>
      <c r="CS26" s="21">
        <v>86706</v>
      </c>
      <c r="CT26" s="21">
        <v>95558</v>
      </c>
      <c r="CU26" s="21">
        <v>122667</v>
      </c>
      <c r="CV26" s="21">
        <v>101831</v>
      </c>
      <c r="CW26" s="21">
        <v>162714</v>
      </c>
      <c r="CX26" s="21">
        <v>322842</v>
      </c>
      <c r="CY26" s="21">
        <v>306146</v>
      </c>
      <c r="CZ26" s="19">
        <v>21</v>
      </c>
      <c r="DA26" t="s">
        <v>8014</v>
      </c>
      <c r="DB26" t="s">
        <v>9</v>
      </c>
      <c r="DD26">
        <v>3.3644078315574921</v>
      </c>
      <c r="DE26">
        <v>6.3188804430650292</v>
      </c>
    </row>
    <row r="27" spans="1:109" x14ac:dyDescent="0.25">
      <c r="A27" t="s">
        <v>886</v>
      </c>
      <c r="B27" t="s">
        <v>3007</v>
      </c>
      <c r="E27" s="17">
        <v>556682</v>
      </c>
      <c r="F27" s="17">
        <v>561500</v>
      </c>
      <c r="G27" s="17">
        <v>565922</v>
      </c>
      <c r="H27" s="17">
        <v>569707</v>
      </c>
      <c r="I27" s="17">
        <v>574495</v>
      </c>
      <c r="J27" s="17">
        <v>581513</v>
      </c>
      <c r="K27" s="17">
        <v>586223</v>
      </c>
      <c r="L27" s="17">
        <v>592953</v>
      </c>
      <c r="M27" s="17">
        <v>597262</v>
      </c>
      <c r="N27" s="17">
        <v>599292</v>
      </c>
      <c r="O27" s="17">
        <v>603045</v>
      </c>
      <c r="P27" s="17">
        <v>607156</v>
      </c>
      <c r="Q27" s="17">
        <v>612108</v>
      </c>
      <c r="R27" s="17">
        <v>616507</v>
      </c>
      <c r="S27" s="17">
        <v>623151</v>
      </c>
      <c r="T27" s="17">
        <v>630486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184</v>
      </c>
      <c r="AE27" s="18">
        <v>522</v>
      </c>
      <c r="AF27" s="18">
        <v>614</v>
      </c>
      <c r="AG27" s="18">
        <v>633</v>
      </c>
      <c r="AH27" s="18">
        <v>537</v>
      </c>
      <c r="AI27" s="18">
        <v>510</v>
      </c>
      <c r="AJ27" s="18">
        <v>478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3.0702896084045839</v>
      </c>
      <c r="AU27" s="23">
        <v>8.6560704425042907</v>
      </c>
      <c r="AV27" s="23">
        <v>10.112722265776833</v>
      </c>
      <c r="AW27" s="23">
        <v>10.341312317434179</v>
      </c>
      <c r="AX27" s="23">
        <v>8.710363385979397</v>
      </c>
      <c r="AY27" s="23">
        <v>8.1842121732934725</v>
      </c>
      <c r="AZ27" s="23">
        <v>7.5814530378152725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8</v>
      </c>
      <c r="BJ27" s="20">
        <v>42</v>
      </c>
      <c r="BK27" s="20">
        <v>52</v>
      </c>
      <c r="BL27" s="20">
        <v>39</v>
      </c>
      <c r="BM27" s="20">
        <v>23</v>
      </c>
      <c r="BN27" s="20">
        <v>13</v>
      </c>
      <c r="BO27" s="20">
        <v>0</v>
      </c>
      <c r="BP27" s="20">
        <v>24</v>
      </c>
      <c r="BQ27" s="20">
        <v>86</v>
      </c>
      <c r="BR27" s="20">
        <v>65</v>
      </c>
      <c r="BS27" s="20">
        <v>77</v>
      </c>
      <c r="BT27" s="20">
        <v>38</v>
      </c>
      <c r="BU27" s="20">
        <v>11</v>
      </c>
      <c r="BV27" s="20">
        <v>31174</v>
      </c>
      <c r="BW27" s="20">
        <v>39296</v>
      </c>
      <c r="BX27" s="20">
        <v>42948</v>
      </c>
      <c r="BY27" s="20">
        <v>56900</v>
      </c>
      <c r="BZ27" s="20">
        <v>53639</v>
      </c>
      <c r="CA27" s="20">
        <v>103495</v>
      </c>
      <c r="CB27" s="20">
        <v>33859</v>
      </c>
      <c r="CC27" s="20">
        <v>40229</v>
      </c>
      <c r="CD27" s="20">
        <v>40296</v>
      </c>
      <c r="CE27" s="20">
        <v>53026</v>
      </c>
      <c r="CF27" s="20">
        <v>49551</v>
      </c>
      <c r="CG27" s="20">
        <v>86073</v>
      </c>
      <c r="CH27" s="21">
        <v>32</v>
      </c>
      <c r="CI27" s="21">
        <v>128</v>
      </c>
      <c r="CJ27" s="21">
        <v>117</v>
      </c>
      <c r="CK27" s="21">
        <v>116</v>
      </c>
      <c r="CL27" s="21">
        <v>61</v>
      </c>
      <c r="CM27" s="21">
        <v>24</v>
      </c>
      <c r="CN27" s="21">
        <v>0</v>
      </c>
      <c r="CO27" s="21">
        <v>177</v>
      </c>
      <c r="CP27" s="21">
        <v>301</v>
      </c>
      <c r="CQ27" s="21">
        <v>0</v>
      </c>
      <c r="CR27" s="21">
        <v>65033</v>
      </c>
      <c r="CS27" s="21">
        <v>79525</v>
      </c>
      <c r="CT27" s="21">
        <v>83244</v>
      </c>
      <c r="CU27" s="21">
        <v>109926</v>
      </c>
      <c r="CV27" s="21">
        <v>103190</v>
      </c>
      <c r="CW27" s="21">
        <v>189568</v>
      </c>
      <c r="CX27" s="21">
        <v>327452</v>
      </c>
      <c r="CY27" s="21">
        <v>303034</v>
      </c>
      <c r="CZ27" s="19">
        <v>6</v>
      </c>
      <c r="DA27" t="s">
        <v>7999</v>
      </c>
      <c r="DB27" t="s">
        <v>8480</v>
      </c>
      <c r="DD27">
        <v>5.840928740669364</v>
      </c>
      <c r="DE27">
        <v>9.1921869464837602</v>
      </c>
    </row>
    <row r="28" spans="1:109" x14ac:dyDescent="0.25">
      <c r="A28" t="s">
        <v>184</v>
      </c>
      <c r="B28" t="s">
        <v>3016</v>
      </c>
      <c r="E28" s="17">
        <v>310482</v>
      </c>
      <c r="F28" s="17">
        <v>312157</v>
      </c>
      <c r="G28" s="17">
        <v>315631</v>
      </c>
      <c r="H28" s="17">
        <v>318102</v>
      </c>
      <c r="I28" s="17">
        <v>319821</v>
      </c>
      <c r="J28" s="17">
        <v>322637</v>
      </c>
      <c r="K28" s="17">
        <v>325620</v>
      </c>
      <c r="L28" s="17">
        <v>329488</v>
      </c>
      <c r="M28" s="17">
        <v>331812</v>
      </c>
      <c r="N28" s="17">
        <v>332745</v>
      </c>
      <c r="O28" s="17">
        <v>334071</v>
      </c>
      <c r="P28" s="17">
        <v>336283</v>
      </c>
      <c r="Q28" s="17">
        <v>337764</v>
      </c>
      <c r="R28" s="17">
        <v>339403</v>
      </c>
      <c r="S28" s="17">
        <v>341035</v>
      </c>
      <c r="T28" s="17">
        <v>343444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115</v>
      </c>
      <c r="AE28" s="18">
        <v>199</v>
      </c>
      <c r="AF28" s="18">
        <v>191</v>
      </c>
      <c r="AG28" s="18">
        <v>216</v>
      </c>
      <c r="AH28" s="18">
        <v>209</v>
      </c>
      <c r="AI28" s="18">
        <v>190</v>
      </c>
      <c r="AJ28" s="18">
        <v>220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3.4561000165291738</v>
      </c>
      <c r="AU28" s="23">
        <v>5.9568175627336695</v>
      </c>
      <c r="AV28" s="23">
        <v>5.6797399809089368</v>
      </c>
      <c r="AW28" s="23">
        <v>6.3949976906952788</v>
      </c>
      <c r="AX28" s="23">
        <v>6.1578713211138378</v>
      </c>
      <c r="AY28" s="23">
        <v>5.5712756755171755</v>
      </c>
      <c r="AZ28" s="23">
        <v>6.4057022396664376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5</v>
      </c>
      <c r="BJ28" s="20">
        <v>20</v>
      </c>
      <c r="BK28" s="20">
        <v>15</v>
      </c>
      <c r="BL28" s="20">
        <v>17</v>
      </c>
      <c r="BM28" s="20">
        <v>11</v>
      </c>
      <c r="BN28" s="20">
        <v>3</v>
      </c>
      <c r="BO28" s="20">
        <v>0</v>
      </c>
      <c r="BP28" s="20">
        <v>8</v>
      </c>
      <c r="BQ28" s="20">
        <v>36</v>
      </c>
      <c r="BR28" s="20">
        <v>34</v>
      </c>
      <c r="BS28" s="20">
        <v>40</v>
      </c>
      <c r="BT28" s="20">
        <v>23</v>
      </c>
      <c r="BU28" s="20">
        <v>8</v>
      </c>
      <c r="BV28" s="20">
        <v>12345</v>
      </c>
      <c r="BW28" s="20">
        <v>18365</v>
      </c>
      <c r="BX28" s="20">
        <v>22188</v>
      </c>
      <c r="BY28" s="20">
        <v>30828</v>
      </c>
      <c r="BZ28" s="20">
        <v>30255</v>
      </c>
      <c r="CA28" s="20">
        <v>64004</v>
      </c>
      <c r="CB28" s="20">
        <v>14615</v>
      </c>
      <c r="CC28" s="20">
        <v>18859</v>
      </c>
      <c r="CD28" s="20">
        <v>21221</v>
      </c>
      <c r="CE28" s="20">
        <v>29384</v>
      </c>
      <c r="CF28" s="20">
        <v>27814</v>
      </c>
      <c r="CG28" s="20">
        <v>53566</v>
      </c>
      <c r="CH28" s="21">
        <v>13</v>
      </c>
      <c r="CI28" s="21">
        <v>56</v>
      </c>
      <c r="CJ28" s="21">
        <v>49</v>
      </c>
      <c r="CK28" s="21">
        <v>57</v>
      </c>
      <c r="CL28" s="21">
        <v>34</v>
      </c>
      <c r="CM28" s="21">
        <v>11</v>
      </c>
      <c r="CN28" s="21">
        <v>0</v>
      </c>
      <c r="CO28" s="21">
        <v>71</v>
      </c>
      <c r="CP28" s="21">
        <v>149</v>
      </c>
      <c r="CQ28" s="21">
        <v>0</v>
      </c>
      <c r="CR28" s="21">
        <v>26960</v>
      </c>
      <c r="CS28" s="21">
        <v>37224</v>
      </c>
      <c r="CT28" s="21">
        <v>43409</v>
      </c>
      <c r="CU28" s="21">
        <v>60212</v>
      </c>
      <c r="CV28" s="21">
        <v>58069</v>
      </c>
      <c r="CW28" s="21">
        <v>117570</v>
      </c>
      <c r="CX28" s="21">
        <v>177985</v>
      </c>
      <c r="CY28" s="21">
        <v>165459</v>
      </c>
      <c r="CZ28" s="19">
        <v>12</v>
      </c>
      <c r="DA28" t="s">
        <v>8005</v>
      </c>
      <c r="DB28" t="s">
        <v>9</v>
      </c>
      <c r="DD28">
        <v>4.2910932617748205</v>
      </c>
      <c r="DE28">
        <v>8.3714919796612079</v>
      </c>
    </row>
    <row r="29" spans="1:109" x14ac:dyDescent="0.25">
      <c r="A29" t="s">
        <v>305</v>
      </c>
      <c r="B29" t="s">
        <v>3023</v>
      </c>
      <c r="E29" s="17">
        <v>386915</v>
      </c>
      <c r="F29" s="17">
        <v>388569</v>
      </c>
      <c r="G29" s="17">
        <v>391746</v>
      </c>
      <c r="H29" s="17">
        <v>395579</v>
      </c>
      <c r="I29" s="17">
        <v>399320</v>
      </c>
      <c r="J29" s="17">
        <v>403208</v>
      </c>
      <c r="K29" s="17">
        <v>406500</v>
      </c>
      <c r="L29" s="17">
        <v>410845</v>
      </c>
      <c r="M29" s="17">
        <v>414625</v>
      </c>
      <c r="N29" s="17">
        <v>416308</v>
      </c>
      <c r="O29" s="17">
        <v>419630</v>
      </c>
      <c r="P29" s="17">
        <v>422924</v>
      </c>
      <c r="Q29" s="17">
        <v>426518</v>
      </c>
      <c r="R29" s="17">
        <v>429506</v>
      </c>
      <c r="S29" s="17">
        <v>434374</v>
      </c>
      <c r="T29" s="17">
        <v>438191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167</v>
      </c>
      <c r="AE29" s="18">
        <v>258</v>
      </c>
      <c r="AF29" s="18">
        <v>289</v>
      </c>
      <c r="AG29" s="18">
        <v>297</v>
      </c>
      <c r="AH29" s="18">
        <v>303</v>
      </c>
      <c r="AI29" s="18">
        <v>281</v>
      </c>
      <c r="AJ29" s="18">
        <v>294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4.0114530587930091</v>
      </c>
      <c r="AU29" s="23">
        <v>6.1482734790172291</v>
      </c>
      <c r="AV29" s="23">
        <v>6.8333790468263809</v>
      </c>
      <c r="AW29" s="23">
        <v>6.9633637970730433</v>
      </c>
      <c r="AX29" s="23">
        <v>7.0546162335334088</v>
      </c>
      <c r="AY29" s="23">
        <v>6.4690796410466556</v>
      </c>
      <c r="AZ29" s="23">
        <v>6.7094029772405186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9</v>
      </c>
      <c r="BJ29" s="20">
        <v>17</v>
      </c>
      <c r="BK29" s="20">
        <v>24</v>
      </c>
      <c r="BL29" s="20">
        <v>29</v>
      </c>
      <c r="BM29" s="20">
        <v>18</v>
      </c>
      <c r="BN29" s="20">
        <v>7</v>
      </c>
      <c r="BO29" s="20">
        <v>0</v>
      </c>
      <c r="BP29" s="20">
        <v>15</v>
      </c>
      <c r="BQ29" s="20">
        <v>47</v>
      </c>
      <c r="BR29" s="20">
        <v>41</v>
      </c>
      <c r="BS29" s="20">
        <v>52</v>
      </c>
      <c r="BT29" s="20">
        <v>25</v>
      </c>
      <c r="BU29" s="20">
        <v>10</v>
      </c>
      <c r="BV29" s="20">
        <v>18522</v>
      </c>
      <c r="BW29" s="20">
        <v>27042</v>
      </c>
      <c r="BX29" s="20">
        <v>31347</v>
      </c>
      <c r="BY29" s="20">
        <v>40671</v>
      </c>
      <c r="BZ29" s="20">
        <v>37020</v>
      </c>
      <c r="CA29" s="20">
        <v>75164</v>
      </c>
      <c r="CB29" s="20">
        <v>19954</v>
      </c>
      <c r="CC29" s="20">
        <v>26350</v>
      </c>
      <c r="CD29" s="20">
        <v>28597</v>
      </c>
      <c r="CE29" s="20">
        <v>38921</v>
      </c>
      <c r="CF29" s="20">
        <v>34135</v>
      </c>
      <c r="CG29" s="20">
        <v>60468</v>
      </c>
      <c r="CH29" s="21">
        <v>24</v>
      </c>
      <c r="CI29" s="21">
        <v>64</v>
      </c>
      <c r="CJ29" s="21">
        <v>65</v>
      </c>
      <c r="CK29" s="21">
        <v>81</v>
      </c>
      <c r="CL29" s="21">
        <v>43</v>
      </c>
      <c r="CM29" s="21">
        <v>17</v>
      </c>
      <c r="CN29" s="21">
        <v>0</v>
      </c>
      <c r="CO29" s="21">
        <v>104</v>
      </c>
      <c r="CP29" s="21">
        <v>190</v>
      </c>
      <c r="CQ29" s="21">
        <v>0</v>
      </c>
      <c r="CR29" s="21">
        <v>38476</v>
      </c>
      <c r="CS29" s="21">
        <v>53392</v>
      </c>
      <c r="CT29" s="21">
        <v>59944</v>
      </c>
      <c r="CU29" s="21">
        <v>79592</v>
      </c>
      <c r="CV29" s="21">
        <v>71155</v>
      </c>
      <c r="CW29" s="21">
        <v>135632</v>
      </c>
      <c r="CX29" s="21">
        <v>229766</v>
      </c>
      <c r="CY29" s="21">
        <v>208425</v>
      </c>
      <c r="CZ29" s="19">
        <v>9</v>
      </c>
      <c r="DA29" t="s">
        <v>8002</v>
      </c>
      <c r="DB29" t="s">
        <v>8480</v>
      </c>
      <c r="DD29">
        <v>4.9898044860261486</v>
      </c>
      <c r="DE29">
        <v>8.2692826614903847</v>
      </c>
    </row>
    <row r="30" spans="1:109" x14ac:dyDescent="0.25">
      <c r="A30" t="s">
        <v>466</v>
      </c>
      <c r="B30" t="s">
        <v>3029</v>
      </c>
      <c r="E30" s="17">
        <v>1012002</v>
      </c>
      <c r="F30" s="17">
        <v>1018727</v>
      </c>
      <c r="G30" s="17">
        <v>1025356</v>
      </c>
      <c r="H30" s="17">
        <v>1031875</v>
      </c>
      <c r="I30" s="17">
        <v>1039409</v>
      </c>
      <c r="J30" s="17">
        <v>1049278</v>
      </c>
      <c r="K30" s="17">
        <v>1058126</v>
      </c>
      <c r="L30" s="17">
        <v>1066408</v>
      </c>
      <c r="M30" s="17">
        <v>1076241</v>
      </c>
      <c r="N30" s="17">
        <v>1083575</v>
      </c>
      <c r="O30" s="17">
        <v>1092870</v>
      </c>
      <c r="P30" s="17">
        <v>1101007</v>
      </c>
      <c r="Q30" s="17">
        <v>1109834</v>
      </c>
      <c r="R30" s="17">
        <v>1118167</v>
      </c>
      <c r="S30" s="17">
        <v>1131693</v>
      </c>
      <c r="T30" s="17">
        <v>1140354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380</v>
      </c>
      <c r="AE30" s="18">
        <v>667</v>
      </c>
      <c r="AF30" s="18">
        <v>696</v>
      </c>
      <c r="AG30" s="18">
        <v>671</v>
      </c>
      <c r="AH30" s="18">
        <v>527</v>
      </c>
      <c r="AI30" s="18">
        <v>608</v>
      </c>
      <c r="AJ30" s="18">
        <v>536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3.506909997000669</v>
      </c>
      <c r="AU30" s="23">
        <v>6.1031961715483085</v>
      </c>
      <c r="AV30" s="23">
        <v>6.3214856944597084</v>
      </c>
      <c r="AW30" s="23">
        <v>6.045949214026602</v>
      </c>
      <c r="AX30" s="23">
        <v>4.7130705878460013</v>
      </c>
      <c r="AY30" s="23">
        <v>5.3724817596291574</v>
      </c>
      <c r="AZ30" s="23">
        <v>4.7002948207311057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13</v>
      </c>
      <c r="BJ30" s="20">
        <v>31</v>
      </c>
      <c r="BK30" s="20">
        <v>32</v>
      </c>
      <c r="BL30" s="20">
        <v>53</v>
      </c>
      <c r="BM30" s="20">
        <v>34</v>
      </c>
      <c r="BN30" s="20">
        <v>11</v>
      </c>
      <c r="BO30" s="20">
        <v>0</v>
      </c>
      <c r="BP30" s="20">
        <v>26</v>
      </c>
      <c r="BQ30" s="20">
        <v>86</v>
      </c>
      <c r="BR30" s="20">
        <v>94</v>
      </c>
      <c r="BS30" s="20">
        <v>94</v>
      </c>
      <c r="BT30" s="20">
        <v>44</v>
      </c>
      <c r="BU30" s="20">
        <v>18</v>
      </c>
      <c r="BV30" s="20">
        <v>54586</v>
      </c>
      <c r="BW30" s="20">
        <v>86191</v>
      </c>
      <c r="BX30" s="20">
        <v>93276</v>
      </c>
      <c r="BY30" s="20">
        <v>108142</v>
      </c>
      <c r="BZ30" s="20">
        <v>88407</v>
      </c>
      <c r="CA30" s="20">
        <v>159851</v>
      </c>
      <c r="CB30" s="20">
        <v>58782</v>
      </c>
      <c r="CC30" s="20">
        <v>82732</v>
      </c>
      <c r="CD30" s="20">
        <v>88628</v>
      </c>
      <c r="CE30" s="20">
        <v>103639</v>
      </c>
      <c r="CF30" s="20">
        <v>84505</v>
      </c>
      <c r="CG30" s="20">
        <v>131615</v>
      </c>
      <c r="CH30" s="21">
        <v>39</v>
      </c>
      <c r="CI30" s="21">
        <v>117</v>
      </c>
      <c r="CJ30" s="21">
        <v>126</v>
      </c>
      <c r="CK30" s="21">
        <v>147</v>
      </c>
      <c r="CL30" s="21">
        <v>78</v>
      </c>
      <c r="CM30" s="21">
        <v>29</v>
      </c>
      <c r="CN30" s="21">
        <v>0</v>
      </c>
      <c r="CO30" s="21">
        <v>174</v>
      </c>
      <c r="CP30" s="21">
        <v>362</v>
      </c>
      <c r="CQ30" s="21">
        <v>0</v>
      </c>
      <c r="CR30" s="21">
        <v>113368</v>
      </c>
      <c r="CS30" s="21">
        <v>168923</v>
      </c>
      <c r="CT30" s="21">
        <v>181904</v>
      </c>
      <c r="CU30" s="21">
        <v>211781</v>
      </c>
      <c r="CV30" s="21">
        <v>172912</v>
      </c>
      <c r="CW30" s="21">
        <v>291466</v>
      </c>
      <c r="CX30" s="21">
        <v>590453</v>
      </c>
      <c r="CY30" s="21">
        <v>549901</v>
      </c>
      <c r="CZ30" s="19">
        <v>24</v>
      </c>
      <c r="DA30" t="s">
        <v>8017</v>
      </c>
      <c r="DB30" t="s">
        <v>9</v>
      </c>
      <c r="DD30">
        <v>3.1642059207020901</v>
      </c>
      <c r="DE30">
        <v>6.1308859468916239</v>
      </c>
    </row>
    <row r="31" spans="1:109" x14ac:dyDescent="0.25">
      <c r="A31" t="s">
        <v>1052</v>
      </c>
      <c r="B31" t="s">
        <v>3042</v>
      </c>
      <c r="E31" s="17">
        <v>439427</v>
      </c>
      <c r="F31" s="17">
        <v>439960</v>
      </c>
      <c r="G31" s="17">
        <v>441785</v>
      </c>
      <c r="H31" s="17">
        <v>444433</v>
      </c>
      <c r="I31" s="17">
        <v>447879</v>
      </c>
      <c r="J31" s="17">
        <v>452645</v>
      </c>
      <c r="K31" s="17">
        <v>457303</v>
      </c>
      <c r="L31" s="17">
        <v>462150</v>
      </c>
      <c r="M31" s="17">
        <v>465141</v>
      </c>
      <c r="N31" s="17">
        <v>468458</v>
      </c>
      <c r="O31" s="17">
        <v>472096</v>
      </c>
      <c r="P31" s="17">
        <v>476120</v>
      </c>
      <c r="Q31" s="17">
        <v>479742</v>
      </c>
      <c r="R31" s="17">
        <v>482920</v>
      </c>
      <c r="S31" s="17">
        <v>487526</v>
      </c>
      <c r="T31" s="17">
        <v>492363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189</v>
      </c>
      <c r="AE31" s="18">
        <v>278</v>
      </c>
      <c r="AF31" s="18">
        <v>338</v>
      </c>
      <c r="AG31" s="18">
        <v>438</v>
      </c>
      <c r="AH31" s="18">
        <v>337</v>
      </c>
      <c r="AI31" s="18">
        <v>351</v>
      </c>
      <c r="AJ31" s="18">
        <v>377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4.0345132327764706</v>
      </c>
      <c r="AU31" s="23">
        <v>5.8886328204432994</v>
      </c>
      <c r="AV31" s="23">
        <v>7.0990506594976059</v>
      </c>
      <c r="AW31" s="23">
        <v>9.129907325187288</v>
      </c>
      <c r="AX31" s="23">
        <v>6.978381512465833</v>
      </c>
      <c r="AY31" s="23">
        <v>7.1996160204789081</v>
      </c>
      <c r="AZ31" s="23">
        <v>7.6569522892662532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9</v>
      </c>
      <c r="BJ31" s="20">
        <v>39</v>
      </c>
      <c r="BK31" s="20">
        <v>25</v>
      </c>
      <c r="BL31" s="20">
        <v>24</v>
      </c>
      <c r="BM31" s="20">
        <v>19</v>
      </c>
      <c r="BN31" s="20">
        <v>6</v>
      </c>
      <c r="BO31" s="20">
        <v>0</v>
      </c>
      <c r="BP31" s="20">
        <v>22</v>
      </c>
      <c r="BQ31" s="20">
        <v>64</v>
      </c>
      <c r="BR31" s="20">
        <v>65</v>
      </c>
      <c r="BS31" s="20">
        <v>78</v>
      </c>
      <c r="BT31" s="20">
        <v>17</v>
      </c>
      <c r="BU31" s="20">
        <v>9</v>
      </c>
      <c r="BV31" s="20">
        <v>23893</v>
      </c>
      <c r="BW31" s="20">
        <v>35875</v>
      </c>
      <c r="BX31" s="20">
        <v>37867</v>
      </c>
      <c r="BY31" s="20">
        <v>46915</v>
      </c>
      <c r="BZ31" s="20">
        <v>39641</v>
      </c>
      <c r="CA31" s="20">
        <v>69374</v>
      </c>
      <c r="CB31" s="20">
        <v>24822</v>
      </c>
      <c r="CC31" s="20">
        <v>34835</v>
      </c>
      <c r="CD31" s="20">
        <v>37700</v>
      </c>
      <c r="CE31" s="20">
        <v>45878</v>
      </c>
      <c r="CF31" s="20">
        <v>38093</v>
      </c>
      <c r="CG31" s="20">
        <v>57470</v>
      </c>
      <c r="CH31" s="21">
        <v>31</v>
      </c>
      <c r="CI31" s="21">
        <v>103</v>
      </c>
      <c r="CJ31" s="21">
        <v>90</v>
      </c>
      <c r="CK31" s="21">
        <v>102</v>
      </c>
      <c r="CL31" s="21">
        <v>36</v>
      </c>
      <c r="CM31" s="21">
        <v>15</v>
      </c>
      <c r="CN31" s="21">
        <v>0</v>
      </c>
      <c r="CO31" s="21">
        <v>122</v>
      </c>
      <c r="CP31" s="21">
        <v>255</v>
      </c>
      <c r="CQ31" s="21">
        <v>0</v>
      </c>
      <c r="CR31" s="21">
        <v>48715</v>
      </c>
      <c r="CS31" s="21">
        <v>70710</v>
      </c>
      <c r="CT31" s="21">
        <v>75567</v>
      </c>
      <c r="CU31" s="21">
        <v>92793</v>
      </c>
      <c r="CV31" s="21">
        <v>77734</v>
      </c>
      <c r="CW31" s="21">
        <v>126844</v>
      </c>
      <c r="CX31" s="21">
        <v>253565</v>
      </c>
      <c r="CY31" s="21">
        <v>238798</v>
      </c>
      <c r="CZ31" s="19">
        <v>5</v>
      </c>
      <c r="DA31" t="s">
        <v>7998</v>
      </c>
      <c r="DB31" t="s">
        <v>8480</v>
      </c>
      <c r="DD31">
        <v>5.1089205102220285</v>
      </c>
      <c r="DE31">
        <v>10.056592984047482</v>
      </c>
    </row>
    <row r="32" spans="1:109" x14ac:dyDescent="0.25">
      <c r="A32" t="s">
        <v>3362</v>
      </c>
      <c r="B32" t="s">
        <v>3343</v>
      </c>
      <c r="E32" s="17">
        <v>1914044</v>
      </c>
      <c r="F32" s="17">
        <v>1919413</v>
      </c>
      <c r="G32" s="17">
        <v>1929058</v>
      </c>
      <c r="H32" s="17">
        <v>1946763</v>
      </c>
      <c r="I32" s="17">
        <v>1960880</v>
      </c>
      <c r="J32" s="17">
        <v>1975973</v>
      </c>
      <c r="K32" s="17">
        <v>1994727</v>
      </c>
      <c r="L32" s="17">
        <v>2009281</v>
      </c>
      <c r="M32" s="17">
        <v>2027281</v>
      </c>
      <c r="N32" s="17">
        <v>2045086</v>
      </c>
      <c r="O32" s="17">
        <v>2064175</v>
      </c>
      <c r="P32" s="17">
        <v>2083521</v>
      </c>
      <c r="Q32" s="17">
        <v>2095814</v>
      </c>
      <c r="R32" s="17">
        <v>2103545</v>
      </c>
      <c r="S32" s="17">
        <v>2116617</v>
      </c>
      <c r="T32" s="17">
        <v>2134347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297</v>
      </c>
      <c r="AE32" s="18">
        <v>744</v>
      </c>
      <c r="AF32" s="18">
        <v>1006</v>
      </c>
      <c r="AG32" s="18">
        <v>1221</v>
      </c>
      <c r="AH32" s="18">
        <v>1270</v>
      </c>
      <c r="AI32" s="18">
        <v>1237</v>
      </c>
      <c r="AJ32" s="18">
        <v>1019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1.4522616652796019</v>
      </c>
      <c r="AU32" s="23">
        <v>3.6043455617861859</v>
      </c>
      <c r="AV32" s="23">
        <v>4.8283650608753161</v>
      </c>
      <c r="AW32" s="23">
        <v>5.8258986723058444</v>
      </c>
      <c r="AX32" s="23">
        <v>6.0374272953514181</v>
      </c>
      <c r="AY32" s="23">
        <v>5.8442316205529856</v>
      </c>
      <c r="AZ32" s="23">
        <v>4.7742939643834861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17</v>
      </c>
      <c r="BJ32" s="20">
        <v>76</v>
      </c>
      <c r="BK32" s="20">
        <v>84</v>
      </c>
      <c r="BL32" s="20">
        <v>92</v>
      </c>
      <c r="BM32" s="20">
        <v>69</v>
      </c>
      <c r="BN32" s="20">
        <v>28</v>
      </c>
      <c r="BO32" s="20">
        <v>0</v>
      </c>
      <c r="BP32" s="20">
        <v>39</v>
      </c>
      <c r="BQ32" s="20">
        <v>149</v>
      </c>
      <c r="BR32" s="20">
        <v>132</v>
      </c>
      <c r="BS32" s="20">
        <v>193</v>
      </c>
      <c r="BT32" s="20">
        <v>103</v>
      </c>
      <c r="BU32" s="20">
        <v>37</v>
      </c>
      <c r="BV32" s="20">
        <v>132130</v>
      </c>
      <c r="BW32" s="20">
        <v>203563</v>
      </c>
      <c r="BX32" s="20">
        <v>178269</v>
      </c>
      <c r="BY32" s="20">
        <v>190836</v>
      </c>
      <c r="BZ32" s="20">
        <v>145550</v>
      </c>
      <c r="CA32" s="20">
        <v>235764</v>
      </c>
      <c r="CB32" s="20">
        <v>136752</v>
      </c>
      <c r="CC32" s="20">
        <v>204820</v>
      </c>
      <c r="CD32" s="20">
        <v>177970</v>
      </c>
      <c r="CE32" s="20">
        <v>187719</v>
      </c>
      <c r="CF32" s="20">
        <v>145680</v>
      </c>
      <c r="CG32" s="20">
        <v>195294</v>
      </c>
      <c r="CH32" s="21">
        <v>56</v>
      </c>
      <c r="CI32" s="21">
        <v>225</v>
      </c>
      <c r="CJ32" s="21">
        <v>216</v>
      </c>
      <c r="CK32" s="21">
        <v>285</v>
      </c>
      <c r="CL32" s="21">
        <v>172</v>
      </c>
      <c r="CM32" s="21">
        <v>65</v>
      </c>
      <c r="CN32" s="21">
        <v>0</v>
      </c>
      <c r="CO32" s="21">
        <v>366</v>
      </c>
      <c r="CP32" s="21">
        <v>653</v>
      </c>
      <c r="CQ32" s="21">
        <v>0</v>
      </c>
      <c r="CR32" s="21">
        <v>268882</v>
      </c>
      <c r="CS32" s="21">
        <v>408383</v>
      </c>
      <c r="CT32" s="21">
        <v>356239</v>
      </c>
      <c r="CU32" s="21">
        <v>378555</v>
      </c>
      <c r="CV32" s="21">
        <v>291230</v>
      </c>
      <c r="CW32" s="21">
        <v>431058</v>
      </c>
      <c r="CX32" s="21">
        <v>1086112</v>
      </c>
      <c r="CY32" s="21">
        <v>1048235</v>
      </c>
      <c r="CZ32" s="19">
        <v>23</v>
      </c>
      <c r="DA32" t="s">
        <v>8016</v>
      </c>
      <c r="DB32" t="s">
        <v>9</v>
      </c>
      <c r="DD32">
        <v>3.4915834712636005</v>
      </c>
      <c r="DE32">
        <v>6.0122712943048233</v>
      </c>
    </row>
    <row r="33" spans="1:109" x14ac:dyDescent="0.25">
      <c r="A33" t="s">
        <v>276</v>
      </c>
      <c r="B33" t="s">
        <v>3049</v>
      </c>
      <c r="E33" s="17">
        <v>954935</v>
      </c>
      <c r="F33" s="17">
        <v>960587</v>
      </c>
      <c r="G33" s="17">
        <v>965410</v>
      </c>
      <c r="H33" s="17">
        <v>971323</v>
      </c>
      <c r="I33" s="17">
        <v>975861</v>
      </c>
      <c r="J33" s="17">
        <v>983562</v>
      </c>
      <c r="K33" s="17">
        <v>993350</v>
      </c>
      <c r="L33" s="17">
        <v>1004104</v>
      </c>
      <c r="M33" s="17">
        <v>1015036</v>
      </c>
      <c r="N33" s="17">
        <v>1023745</v>
      </c>
      <c r="O33" s="17">
        <v>1033319</v>
      </c>
      <c r="P33" s="17">
        <v>1041967</v>
      </c>
      <c r="Q33" s="17">
        <v>1048725</v>
      </c>
      <c r="R33" s="17">
        <v>1056193</v>
      </c>
      <c r="S33" s="17">
        <v>1064677</v>
      </c>
      <c r="T33" s="17">
        <v>1071120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166</v>
      </c>
      <c r="AE33" s="18">
        <v>410</v>
      </c>
      <c r="AF33" s="18">
        <v>520</v>
      </c>
      <c r="AG33" s="18">
        <v>497</v>
      </c>
      <c r="AH33" s="18">
        <v>435</v>
      </c>
      <c r="AI33" s="18">
        <v>406</v>
      </c>
      <c r="AJ33" s="18">
        <v>340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1.6214975408915306</v>
      </c>
      <c r="AU33" s="23">
        <v>3.9677969726676858</v>
      </c>
      <c r="AV33" s="23">
        <v>4.990561121417473</v>
      </c>
      <c r="AW33" s="23">
        <v>4.7390879401177619</v>
      </c>
      <c r="AX33" s="23">
        <v>4.118565451579399</v>
      </c>
      <c r="AY33" s="23">
        <v>3.8133631138833657</v>
      </c>
      <c r="AZ33" s="23">
        <v>3.1742475166181192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8</v>
      </c>
      <c r="BJ33" s="20">
        <v>20</v>
      </c>
      <c r="BK33" s="20">
        <v>23</v>
      </c>
      <c r="BL33" s="20">
        <v>17</v>
      </c>
      <c r="BM33" s="20">
        <v>16</v>
      </c>
      <c r="BN33" s="20">
        <v>10</v>
      </c>
      <c r="BO33" s="20">
        <v>0</v>
      </c>
      <c r="BP33" s="20">
        <v>12</v>
      </c>
      <c r="BQ33" s="20">
        <v>64</v>
      </c>
      <c r="BR33" s="20">
        <v>54</v>
      </c>
      <c r="BS33" s="20">
        <v>70</v>
      </c>
      <c r="BT33" s="20">
        <v>35</v>
      </c>
      <c r="BU33" s="20">
        <v>11</v>
      </c>
      <c r="BV33" s="20">
        <v>48385</v>
      </c>
      <c r="BW33" s="20">
        <v>75748</v>
      </c>
      <c r="BX33" s="20">
        <v>88354</v>
      </c>
      <c r="BY33" s="20">
        <v>103915</v>
      </c>
      <c r="BZ33" s="20">
        <v>84326</v>
      </c>
      <c r="CA33" s="20">
        <v>153000</v>
      </c>
      <c r="CB33" s="20">
        <v>51632</v>
      </c>
      <c r="CC33" s="20">
        <v>74134</v>
      </c>
      <c r="CD33" s="20">
        <v>82521</v>
      </c>
      <c r="CE33" s="20">
        <v>99905</v>
      </c>
      <c r="CF33" s="20">
        <v>82272</v>
      </c>
      <c r="CG33" s="20">
        <v>126928</v>
      </c>
      <c r="CH33" s="21">
        <v>20</v>
      </c>
      <c r="CI33" s="21">
        <v>84</v>
      </c>
      <c r="CJ33" s="21">
        <v>77</v>
      </c>
      <c r="CK33" s="21">
        <v>87</v>
      </c>
      <c r="CL33" s="21">
        <v>51</v>
      </c>
      <c r="CM33" s="21">
        <v>21</v>
      </c>
      <c r="CN33" s="21">
        <v>0</v>
      </c>
      <c r="CO33" s="21">
        <v>94</v>
      </c>
      <c r="CP33" s="21">
        <v>246</v>
      </c>
      <c r="CQ33" s="21">
        <v>0</v>
      </c>
      <c r="CR33" s="21">
        <v>100017</v>
      </c>
      <c r="CS33" s="21">
        <v>149882</v>
      </c>
      <c r="CT33" s="21">
        <v>170875</v>
      </c>
      <c r="CU33" s="21">
        <v>203820</v>
      </c>
      <c r="CV33" s="21">
        <v>166598</v>
      </c>
      <c r="CW33" s="21">
        <v>279928</v>
      </c>
      <c r="CX33" s="21">
        <v>553728</v>
      </c>
      <c r="CY33" s="21">
        <v>517392</v>
      </c>
      <c r="CZ33" s="19">
        <v>32</v>
      </c>
      <c r="DA33" t="s">
        <v>8025</v>
      </c>
      <c r="DB33" t="s">
        <v>8481</v>
      </c>
      <c r="DD33">
        <v>1.8168042799270188</v>
      </c>
      <c r="DE33">
        <v>4.4426144244105412</v>
      </c>
    </row>
    <row r="34" spans="1:109" x14ac:dyDescent="0.25">
      <c r="A34" t="s">
        <v>48</v>
      </c>
      <c r="B34" t="s">
        <v>3061</v>
      </c>
      <c r="E34" s="17">
        <v>791003</v>
      </c>
      <c r="F34" s="17">
        <v>795563</v>
      </c>
      <c r="G34" s="17">
        <v>799807</v>
      </c>
      <c r="H34" s="17">
        <v>803911</v>
      </c>
      <c r="I34" s="17">
        <v>805156</v>
      </c>
      <c r="J34" s="17">
        <v>812402</v>
      </c>
      <c r="K34" s="17">
        <v>819455</v>
      </c>
      <c r="L34" s="17">
        <v>827923</v>
      </c>
      <c r="M34" s="17">
        <v>838163</v>
      </c>
      <c r="N34" s="17">
        <v>847578</v>
      </c>
      <c r="O34" s="17">
        <v>856634</v>
      </c>
      <c r="P34" s="17">
        <v>866461</v>
      </c>
      <c r="Q34" s="17">
        <v>873147</v>
      </c>
      <c r="R34" s="17">
        <v>882289</v>
      </c>
      <c r="S34" s="17">
        <v>893020</v>
      </c>
      <c r="T34" s="17">
        <v>902085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171</v>
      </c>
      <c r="AE34" s="18">
        <v>328</v>
      </c>
      <c r="AF34" s="18">
        <v>354</v>
      </c>
      <c r="AG34" s="18">
        <v>383</v>
      </c>
      <c r="AH34" s="18">
        <v>378</v>
      </c>
      <c r="AI34" s="18">
        <v>382</v>
      </c>
      <c r="AJ34" s="18">
        <v>439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2.0175134323920632</v>
      </c>
      <c r="AU34" s="23">
        <v>3.8289397805830729</v>
      </c>
      <c r="AV34" s="23">
        <v>4.0855849253457457</v>
      </c>
      <c r="AW34" s="23">
        <v>4.3864320669944465</v>
      </c>
      <c r="AX34" s="23">
        <v>4.2843104696987044</v>
      </c>
      <c r="AY34" s="23">
        <v>4.2776197621553829</v>
      </c>
      <c r="AZ34" s="23">
        <v>4.8665037108476472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9</v>
      </c>
      <c r="BJ34" s="20">
        <v>33</v>
      </c>
      <c r="BK34" s="20">
        <v>26</v>
      </c>
      <c r="BL34" s="20">
        <v>36</v>
      </c>
      <c r="BM34" s="20">
        <v>31</v>
      </c>
      <c r="BN34" s="20">
        <v>7</v>
      </c>
      <c r="BO34" s="20">
        <v>0</v>
      </c>
      <c r="BP34" s="20">
        <v>17</v>
      </c>
      <c r="BQ34" s="20">
        <v>72</v>
      </c>
      <c r="BR34" s="20">
        <v>79</v>
      </c>
      <c r="BS34" s="20">
        <v>75</v>
      </c>
      <c r="BT34" s="20">
        <v>42</v>
      </c>
      <c r="BU34" s="20">
        <v>12</v>
      </c>
      <c r="BV34" s="20">
        <v>44252</v>
      </c>
      <c r="BW34" s="20">
        <v>78385</v>
      </c>
      <c r="BX34" s="20">
        <v>84619</v>
      </c>
      <c r="BY34" s="20">
        <v>86931</v>
      </c>
      <c r="BZ34" s="20">
        <v>64226</v>
      </c>
      <c r="CA34" s="20">
        <v>107604</v>
      </c>
      <c r="CB34" s="20">
        <v>45794</v>
      </c>
      <c r="CC34" s="20">
        <v>73655</v>
      </c>
      <c r="CD34" s="20">
        <v>81396</v>
      </c>
      <c r="CE34" s="20">
        <v>84912</v>
      </c>
      <c r="CF34" s="20">
        <v>63587</v>
      </c>
      <c r="CG34" s="20">
        <v>86724</v>
      </c>
      <c r="CH34" s="21">
        <v>26</v>
      </c>
      <c r="CI34" s="21">
        <v>105</v>
      </c>
      <c r="CJ34" s="21">
        <v>105</v>
      </c>
      <c r="CK34" s="21">
        <v>111</v>
      </c>
      <c r="CL34" s="21">
        <v>73</v>
      </c>
      <c r="CM34" s="21">
        <v>19</v>
      </c>
      <c r="CN34" s="21">
        <v>0</v>
      </c>
      <c r="CO34" s="21">
        <v>142</v>
      </c>
      <c r="CP34" s="21">
        <v>297</v>
      </c>
      <c r="CQ34" s="21">
        <v>0</v>
      </c>
      <c r="CR34" s="21">
        <v>90046</v>
      </c>
      <c r="CS34" s="21">
        <v>152040</v>
      </c>
      <c r="CT34" s="21">
        <v>166015</v>
      </c>
      <c r="CU34" s="21">
        <v>171843</v>
      </c>
      <c r="CV34" s="21">
        <v>127813</v>
      </c>
      <c r="CW34" s="21">
        <v>194328</v>
      </c>
      <c r="CX34" s="21">
        <v>466017</v>
      </c>
      <c r="CY34" s="21">
        <v>436068</v>
      </c>
      <c r="CZ34" s="19">
        <v>22</v>
      </c>
      <c r="DA34" t="s">
        <v>8015</v>
      </c>
      <c r="DB34" t="s">
        <v>9</v>
      </c>
      <c r="DD34">
        <v>3.2563728592788279</v>
      </c>
      <c r="DE34">
        <v>6.3731580607574401</v>
      </c>
    </row>
    <row r="35" spans="1:109" x14ac:dyDescent="0.25">
      <c r="A35" t="s">
        <v>3368</v>
      </c>
      <c r="B35" t="s">
        <v>3349</v>
      </c>
      <c r="E35" s="17">
        <v>2200514</v>
      </c>
      <c r="F35" s="17">
        <v>2256900</v>
      </c>
      <c r="G35" s="17">
        <v>2284069</v>
      </c>
      <c r="H35" s="17">
        <v>2288575</v>
      </c>
      <c r="I35" s="17">
        <v>2304354</v>
      </c>
      <c r="J35" s="17">
        <v>2343114</v>
      </c>
      <c r="K35" s="17">
        <v>2373112</v>
      </c>
      <c r="L35" s="17">
        <v>2407583</v>
      </c>
      <c r="M35" s="17">
        <v>2447656</v>
      </c>
      <c r="N35" s="17">
        <v>2493084</v>
      </c>
      <c r="O35" s="17">
        <v>2528639</v>
      </c>
      <c r="P35" s="17">
        <v>2583242</v>
      </c>
      <c r="Q35" s="17">
        <v>2612066</v>
      </c>
      <c r="R35" s="17">
        <v>2647460</v>
      </c>
      <c r="S35" s="17">
        <v>2693760</v>
      </c>
      <c r="T35" s="17">
        <v>2754444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468</v>
      </c>
      <c r="AE35" s="18">
        <v>956</v>
      </c>
      <c r="AF35" s="18">
        <v>1138</v>
      </c>
      <c r="AG35" s="18">
        <v>1034</v>
      </c>
      <c r="AH35" s="18">
        <v>933</v>
      </c>
      <c r="AI35" s="18">
        <v>884</v>
      </c>
      <c r="AJ35" s="18">
        <v>855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1.8771930669002728</v>
      </c>
      <c r="AU35" s="23">
        <v>3.7806899284555846</v>
      </c>
      <c r="AV35" s="23">
        <v>4.4053170395959809</v>
      </c>
      <c r="AW35" s="23">
        <v>3.9585523489835248</v>
      </c>
      <c r="AX35" s="23">
        <v>3.5241325647979571</v>
      </c>
      <c r="AY35" s="23">
        <v>3.2816583511522923</v>
      </c>
      <c r="AZ35" s="23">
        <v>3.1040747243363818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13</v>
      </c>
      <c r="BJ35" s="20">
        <v>48</v>
      </c>
      <c r="BK35" s="20">
        <v>69</v>
      </c>
      <c r="BL35" s="20">
        <v>92</v>
      </c>
      <c r="BM35" s="20">
        <v>49</v>
      </c>
      <c r="BN35" s="20">
        <v>31</v>
      </c>
      <c r="BO35" s="20">
        <v>0</v>
      </c>
      <c r="BP35" s="20">
        <v>21</v>
      </c>
      <c r="BQ35" s="20">
        <v>92</v>
      </c>
      <c r="BR35" s="20">
        <v>129</v>
      </c>
      <c r="BS35" s="20">
        <v>191</v>
      </c>
      <c r="BT35" s="20">
        <v>90</v>
      </c>
      <c r="BU35" s="20">
        <v>30</v>
      </c>
      <c r="BV35" s="20">
        <v>172548</v>
      </c>
      <c r="BW35" s="20">
        <v>415301</v>
      </c>
      <c r="BX35" s="20">
        <v>270996</v>
      </c>
      <c r="BY35" s="20">
        <v>207400</v>
      </c>
      <c r="BZ35" s="20">
        <v>138547</v>
      </c>
      <c r="CA35" s="20">
        <v>171944</v>
      </c>
      <c r="CB35" s="20">
        <v>162886</v>
      </c>
      <c r="CC35" s="20">
        <v>432769</v>
      </c>
      <c r="CD35" s="20">
        <v>301378</v>
      </c>
      <c r="CE35" s="20">
        <v>210838</v>
      </c>
      <c r="CF35" s="20">
        <v>130189</v>
      </c>
      <c r="CG35" s="20">
        <v>139648</v>
      </c>
      <c r="CH35" s="21">
        <v>34</v>
      </c>
      <c r="CI35" s="21">
        <v>140</v>
      </c>
      <c r="CJ35" s="21">
        <v>198</v>
      </c>
      <c r="CK35" s="21">
        <v>283</v>
      </c>
      <c r="CL35" s="21">
        <v>139</v>
      </c>
      <c r="CM35" s="21">
        <v>61</v>
      </c>
      <c r="CN35" s="21">
        <v>0</v>
      </c>
      <c r="CO35" s="21">
        <v>302</v>
      </c>
      <c r="CP35" s="21">
        <v>553</v>
      </c>
      <c r="CQ35" s="21">
        <v>0</v>
      </c>
      <c r="CR35" s="21">
        <v>335434</v>
      </c>
      <c r="CS35" s="21">
        <v>848070</v>
      </c>
      <c r="CT35" s="21">
        <v>572374</v>
      </c>
      <c r="CU35" s="21">
        <v>418238</v>
      </c>
      <c r="CV35" s="21">
        <v>268736</v>
      </c>
      <c r="CW35" s="21">
        <v>311592</v>
      </c>
      <c r="CX35" s="21">
        <v>1376736</v>
      </c>
      <c r="CY35" s="21">
        <v>1377708</v>
      </c>
      <c r="CZ35" s="19">
        <v>33</v>
      </c>
      <c r="DA35" t="s">
        <v>8026</v>
      </c>
      <c r="DB35" t="s">
        <v>8481</v>
      </c>
      <c r="DD35">
        <v>2.1920465004195373</v>
      </c>
      <c r="DE35">
        <v>4.0167468563326594</v>
      </c>
    </row>
    <row r="36" spans="1:109" x14ac:dyDescent="0.25">
      <c r="A36" t="s">
        <v>363</v>
      </c>
      <c r="B36" t="s">
        <v>3068</v>
      </c>
      <c r="E36" s="17">
        <v>1019566</v>
      </c>
      <c r="F36" s="17">
        <v>1025149</v>
      </c>
      <c r="G36" s="17">
        <v>1031528</v>
      </c>
      <c r="H36" s="17">
        <v>1040214</v>
      </c>
      <c r="I36" s="17">
        <v>1050548</v>
      </c>
      <c r="J36" s="17">
        <v>1063275</v>
      </c>
      <c r="K36" s="17">
        <v>1076270</v>
      </c>
      <c r="L36" s="17">
        <v>1092211</v>
      </c>
      <c r="M36" s="17">
        <v>1105752</v>
      </c>
      <c r="N36" s="17">
        <v>1116615</v>
      </c>
      <c r="O36" s="17">
        <v>1131287</v>
      </c>
      <c r="P36" s="17">
        <v>1143723</v>
      </c>
      <c r="Q36" s="17">
        <v>1155897</v>
      </c>
      <c r="R36" s="17">
        <v>1167474</v>
      </c>
      <c r="S36" s="17">
        <v>1182104</v>
      </c>
      <c r="T36" s="17">
        <v>1194332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289</v>
      </c>
      <c r="AE36" s="18">
        <v>584</v>
      </c>
      <c r="AF36" s="18">
        <v>603</v>
      </c>
      <c r="AG36" s="18">
        <v>601</v>
      </c>
      <c r="AH36" s="18">
        <v>491</v>
      </c>
      <c r="AI36" s="18">
        <v>517</v>
      </c>
      <c r="AJ36" s="18">
        <v>542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2.5881794530791722</v>
      </c>
      <c r="AU36" s="23">
        <v>5.1622620961789538</v>
      </c>
      <c r="AV36" s="23">
        <v>5.2722556073454854</v>
      </c>
      <c r="AW36" s="23">
        <v>5.199425208301431</v>
      </c>
      <c r="AX36" s="23">
        <v>4.2056611110825592</v>
      </c>
      <c r="AY36" s="23">
        <v>4.3735576565175318</v>
      </c>
      <c r="AZ36" s="23">
        <v>4.5381016333816726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13</v>
      </c>
      <c r="BJ36" s="20">
        <v>44</v>
      </c>
      <c r="BK36" s="20">
        <v>41</v>
      </c>
      <c r="BL36" s="20">
        <v>43</v>
      </c>
      <c r="BM36" s="20">
        <v>34</v>
      </c>
      <c r="BN36" s="20">
        <v>21</v>
      </c>
      <c r="BO36" s="20">
        <v>0</v>
      </c>
      <c r="BP36" s="20">
        <v>31</v>
      </c>
      <c r="BQ36" s="20">
        <v>89</v>
      </c>
      <c r="BR36" s="20">
        <v>87</v>
      </c>
      <c r="BS36" s="20">
        <v>87</v>
      </c>
      <c r="BT36" s="20">
        <v>42</v>
      </c>
      <c r="BU36" s="20">
        <v>10</v>
      </c>
      <c r="BV36" s="20">
        <v>63226</v>
      </c>
      <c r="BW36" s="20">
        <v>90022</v>
      </c>
      <c r="BX36" s="20">
        <v>96202</v>
      </c>
      <c r="BY36" s="20">
        <v>111638</v>
      </c>
      <c r="BZ36" s="20">
        <v>91082</v>
      </c>
      <c r="CA36" s="20">
        <v>164087</v>
      </c>
      <c r="CB36" s="20">
        <v>65953</v>
      </c>
      <c r="CC36" s="20">
        <v>87105</v>
      </c>
      <c r="CD36" s="20">
        <v>91257</v>
      </c>
      <c r="CE36" s="20">
        <v>109614</v>
      </c>
      <c r="CF36" s="20">
        <v>87959</v>
      </c>
      <c r="CG36" s="20">
        <v>136187</v>
      </c>
      <c r="CH36" s="21">
        <v>44</v>
      </c>
      <c r="CI36" s="21">
        <v>133</v>
      </c>
      <c r="CJ36" s="21">
        <v>128</v>
      </c>
      <c r="CK36" s="21">
        <v>130</v>
      </c>
      <c r="CL36" s="21">
        <v>76</v>
      </c>
      <c r="CM36" s="21">
        <v>31</v>
      </c>
      <c r="CN36" s="21">
        <v>0</v>
      </c>
      <c r="CO36" s="21">
        <v>196</v>
      </c>
      <c r="CP36" s="21">
        <v>346</v>
      </c>
      <c r="CQ36" s="21">
        <v>0</v>
      </c>
      <c r="CR36" s="21">
        <v>129179</v>
      </c>
      <c r="CS36" s="21">
        <v>177127</v>
      </c>
      <c r="CT36" s="21">
        <v>187459</v>
      </c>
      <c r="CU36" s="21">
        <v>221252</v>
      </c>
      <c r="CV36" s="21">
        <v>179041</v>
      </c>
      <c r="CW36" s="21">
        <v>300274</v>
      </c>
      <c r="CX36" s="21">
        <v>616257</v>
      </c>
      <c r="CY36" s="21">
        <v>578075</v>
      </c>
      <c r="CZ36" s="19">
        <v>25</v>
      </c>
      <c r="DA36" t="s">
        <v>8018</v>
      </c>
      <c r="DB36" t="s">
        <v>9</v>
      </c>
      <c r="DD36">
        <v>3.3905635081953034</v>
      </c>
      <c r="DE36">
        <v>5.6145406867589331</v>
      </c>
    </row>
    <row r="37" spans="1:109" x14ac:dyDescent="0.25">
      <c r="A37" t="s">
        <v>197</v>
      </c>
      <c r="B37" t="s">
        <v>3081</v>
      </c>
      <c r="E37" s="17">
        <v>870785</v>
      </c>
      <c r="F37" s="17">
        <v>874644</v>
      </c>
      <c r="G37" s="17">
        <v>879461</v>
      </c>
      <c r="H37" s="17">
        <v>887777</v>
      </c>
      <c r="I37" s="17">
        <v>894778</v>
      </c>
      <c r="J37" s="17">
        <v>901282</v>
      </c>
      <c r="K37" s="17">
        <v>908003</v>
      </c>
      <c r="L37" s="17">
        <v>912227</v>
      </c>
      <c r="M37" s="17">
        <v>915518</v>
      </c>
      <c r="N37" s="17">
        <v>918200</v>
      </c>
      <c r="O37" s="17">
        <v>923818</v>
      </c>
      <c r="P37" s="17">
        <v>928371</v>
      </c>
      <c r="Q37" s="17">
        <v>932719</v>
      </c>
      <c r="R37" s="17">
        <v>936102</v>
      </c>
      <c r="S37" s="17">
        <v>939980</v>
      </c>
      <c r="T37" s="17">
        <v>946175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251</v>
      </c>
      <c r="AE37" s="18">
        <v>657</v>
      </c>
      <c r="AF37" s="18">
        <v>674</v>
      </c>
      <c r="AG37" s="18">
        <v>697</v>
      </c>
      <c r="AH37" s="18">
        <v>577</v>
      </c>
      <c r="AI37" s="18">
        <v>580</v>
      </c>
      <c r="AJ37" s="18">
        <v>570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2.7336092354606838</v>
      </c>
      <c r="AU37" s="23">
        <v>7.1117904175930757</v>
      </c>
      <c r="AV37" s="23">
        <v>7.2600285877090087</v>
      </c>
      <c r="AW37" s="23">
        <v>7.4727758306628251</v>
      </c>
      <c r="AX37" s="23">
        <v>6.1638582120324497</v>
      </c>
      <c r="AY37" s="23">
        <v>6.1703440498734015</v>
      </c>
      <c r="AZ37" s="23">
        <v>6.0242555552619761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7</v>
      </c>
      <c r="BJ37" s="20">
        <v>55</v>
      </c>
      <c r="BK37" s="20">
        <v>51</v>
      </c>
      <c r="BL37" s="20">
        <v>51</v>
      </c>
      <c r="BM37" s="20">
        <v>28</v>
      </c>
      <c r="BN37" s="20">
        <v>13</v>
      </c>
      <c r="BO37" s="20">
        <v>0</v>
      </c>
      <c r="BP37" s="20">
        <v>36</v>
      </c>
      <c r="BQ37" s="20">
        <v>86</v>
      </c>
      <c r="BR37" s="20">
        <v>83</v>
      </c>
      <c r="BS37" s="20">
        <v>80</v>
      </c>
      <c r="BT37" s="20">
        <v>53</v>
      </c>
      <c r="BU37" s="20">
        <v>27</v>
      </c>
      <c r="BV37" s="20">
        <v>53845</v>
      </c>
      <c r="BW37" s="20">
        <v>70430</v>
      </c>
      <c r="BX37" s="20">
        <v>71310</v>
      </c>
      <c r="BY37" s="20">
        <v>86669</v>
      </c>
      <c r="BZ37" s="20">
        <v>73621</v>
      </c>
      <c r="CA37" s="20">
        <v>128809</v>
      </c>
      <c r="CB37" s="20">
        <v>56601</v>
      </c>
      <c r="CC37" s="20">
        <v>70111</v>
      </c>
      <c r="CD37" s="20">
        <v>69459</v>
      </c>
      <c r="CE37" s="20">
        <v>85164</v>
      </c>
      <c r="CF37" s="20">
        <v>71528</v>
      </c>
      <c r="CG37" s="20">
        <v>108628</v>
      </c>
      <c r="CH37" s="21">
        <v>43</v>
      </c>
      <c r="CI37" s="21">
        <v>141</v>
      </c>
      <c r="CJ37" s="21">
        <v>134</v>
      </c>
      <c r="CK37" s="21">
        <v>131</v>
      </c>
      <c r="CL37" s="21">
        <v>81</v>
      </c>
      <c r="CM37" s="21">
        <v>40</v>
      </c>
      <c r="CN37" s="21">
        <v>0</v>
      </c>
      <c r="CO37" s="21">
        <v>205</v>
      </c>
      <c r="CP37" s="21">
        <v>365</v>
      </c>
      <c r="CQ37" s="21">
        <v>0</v>
      </c>
      <c r="CR37" s="21">
        <v>110446</v>
      </c>
      <c r="CS37" s="21">
        <v>140541</v>
      </c>
      <c r="CT37" s="21">
        <v>140769</v>
      </c>
      <c r="CU37" s="21">
        <v>171833</v>
      </c>
      <c r="CV37" s="21">
        <v>145149</v>
      </c>
      <c r="CW37" s="21">
        <v>237437</v>
      </c>
      <c r="CX37" s="21">
        <v>484684</v>
      </c>
      <c r="CY37" s="21">
        <v>461491</v>
      </c>
      <c r="CZ37" s="19">
        <v>14</v>
      </c>
      <c r="DA37" t="s">
        <v>8007</v>
      </c>
      <c r="DB37" t="s">
        <v>9</v>
      </c>
      <c r="DD37">
        <v>4.4421234650296544</v>
      </c>
      <c r="DE37">
        <v>7.5306797831164216</v>
      </c>
    </row>
    <row r="38" spans="1:109" x14ac:dyDescent="0.25">
      <c r="A38" t="s">
        <v>148</v>
      </c>
      <c r="B38" t="s">
        <v>3094</v>
      </c>
      <c r="E38" s="17">
        <v>471871</v>
      </c>
      <c r="F38" s="17">
        <v>476154</v>
      </c>
      <c r="G38" s="17">
        <v>480255</v>
      </c>
      <c r="H38" s="17">
        <v>484358</v>
      </c>
      <c r="I38" s="17">
        <v>488424</v>
      </c>
      <c r="J38" s="17">
        <v>491420</v>
      </c>
      <c r="K38" s="17">
        <v>496243</v>
      </c>
      <c r="L38" s="17">
        <v>500768</v>
      </c>
      <c r="M38" s="17">
        <v>505254</v>
      </c>
      <c r="N38" s="17">
        <v>508636</v>
      </c>
      <c r="O38" s="17">
        <v>512552</v>
      </c>
      <c r="P38" s="17">
        <v>517281</v>
      </c>
      <c r="Q38" s="17">
        <v>522249</v>
      </c>
      <c r="R38" s="17">
        <v>526919</v>
      </c>
      <c r="S38" s="17">
        <v>533105</v>
      </c>
      <c r="T38" s="17">
        <v>539616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168</v>
      </c>
      <c r="AE38" s="18">
        <v>324</v>
      </c>
      <c r="AF38" s="18">
        <v>399</v>
      </c>
      <c r="AG38" s="18">
        <v>346</v>
      </c>
      <c r="AH38" s="18">
        <v>303</v>
      </c>
      <c r="AI38" s="18">
        <v>261</v>
      </c>
      <c r="AJ38" s="18">
        <v>187</v>
      </c>
      <c r="AK38" s="23">
        <v>0</v>
      </c>
      <c r="AL38" s="23">
        <v>0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3.3029514230215713</v>
      </c>
      <c r="AU38" s="23">
        <v>6.3213098378310884</v>
      </c>
      <c r="AV38" s="23">
        <v>7.7134091528588913</v>
      </c>
      <c r="AW38" s="23">
        <v>6.62519219759157</v>
      </c>
      <c r="AX38" s="23">
        <v>5.7504094557227958</v>
      </c>
      <c r="AY38" s="23">
        <v>4.8958460340833421</v>
      </c>
      <c r="AZ38" s="23">
        <v>3.4654272667971298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3</v>
      </c>
      <c r="BJ38" s="20">
        <v>18</v>
      </c>
      <c r="BK38" s="20">
        <v>19</v>
      </c>
      <c r="BL38" s="20">
        <v>15</v>
      </c>
      <c r="BM38" s="20">
        <v>8</v>
      </c>
      <c r="BN38" s="20">
        <v>8</v>
      </c>
      <c r="BO38" s="20">
        <v>0</v>
      </c>
      <c r="BP38" s="20">
        <v>17</v>
      </c>
      <c r="BQ38" s="20">
        <v>24</v>
      </c>
      <c r="BR38" s="20">
        <v>21</v>
      </c>
      <c r="BS38" s="20">
        <v>34</v>
      </c>
      <c r="BT38" s="20">
        <v>15</v>
      </c>
      <c r="BU38" s="20">
        <v>5</v>
      </c>
      <c r="BV38" s="20">
        <v>28689</v>
      </c>
      <c r="BW38" s="20">
        <v>38976</v>
      </c>
      <c r="BX38" s="20">
        <v>42406</v>
      </c>
      <c r="BY38" s="20">
        <v>51383</v>
      </c>
      <c r="BZ38" s="20">
        <v>41505</v>
      </c>
      <c r="CA38" s="20">
        <v>72131</v>
      </c>
      <c r="CB38" s="20">
        <v>34058</v>
      </c>
      <c r="CC38" s="20">
        <v>36490</v>
      </c>
      <c r="CD38" s="20">
        <v>40814</v>
      </c>
      <c r="CE38" s="20">
        <v>50340</v>
      </c>
      <c r="CF38" s="20">
        <v>41522</v>
      </c>
      <c r="CG38" s="20">
        <v>61302</v>
      </c>
      <c r="CH38" s="21">
        <v>20</v>
      </c>
      <c r="CI38" s="21">
        <v>42</v>
      </c>
      <c r="CJ38" s="21">
        <v>40</v>
      </c>
      <c r="CK38" s="21">
        <v>49</v>
      </c>
      <c r="CL38" s="21">
        <v>23</v>
      </c>
      <c r="CM38" s="21">
        <v>13</v>
      </c>
      <c r="CN38" s="21">
        <v>0</v>
      </c>
      <c r="CO38" s="21">
        <v>71</v>
      </c>
      <c r="CP38" s="21">
        <v>116</v>
      </c>
      <c r="CQ38" s="21">
        <v>0</v>
      </c>
      <c r="CR38" s="21">
        <v>62747</v>
      </c>
      <c r="CS38" s="21">
        <v>75466</v>
      </c>
      <c r="CT38" s="21">
        <v>83220</v>
      </c>
      <c r="CU38" s="21">
        <v>101723</v>
      </c>
      <c r="CV38" s="21">
        <v>83027</v>
      </c>
      <c r="CW38" s="21">
        <v>133433</v>
      </c>
      <c r="CX38" s="21">
        <v>275090</v>
      </c>
      <c r="CY38" s="21">
        <v>264526</v>
      </c>
      <c r="CZ38" s="19">
        <v>30</v>
      </c>
      <c r="DA38" t="s">
        <v>8023</v>
      </c>
      <c r="DB38" t="s">
        <v>8481</v>
      </c>
      <c r="DD38">
        <v>2.6840461807156952</v>
      </c>
      <c r="DE38">
        <v>4.2168017739648844</v>
      </c>
    </row>
    <row r="39" spans="1:109" x14ac:dyDescent="0.25">
      <c r="A39" t="s">
        <v>846</v>
      </c>
      <c r="B39" t="s">
        <v>3102</v>
      </c>
      <c r="E39" s="17">
        <v>501920</v>
      </c>
      <c r="F39" s="17">
        <v>507734</v>
      </c>
      <c r="G39" s="17">
        <v>515694</v>
      </c>
      <c r="H39" s="17">
        <v>522958</v>
      </c>
      <c r="I39" s="17">
        <v>531656</v>
      </c>
      <c r="J39" s="17">
        <v>537282</v>
      </c>
      <c r="K39" s="17">
        <v>545571</v>
      </c>
      <c r="L39" s="17">
        <v>553717</v>
      </c>
      <c r="M39" s="17">
        <v>560903</v>
      </c>
      <c r="N39" s="17">
        <v>566023</v>
      </c>
      <c r="O39" s="17">
        <v>572101</v>
      </c>
      <c r="P39" s="17">
        <v>575467</v>
      </c>
      <c r="Q39" s="17">
        <v>579118</v>
      </c>
      <c r="R39" s="17">
        <v>583644</v>
      </c>
      <c r="S39" s="17">
        <v>590137</v>
      </c>
      <c r="T39" s="17">
        <v>594466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197</v>
      </c>
      <c r="AE39" s="18">
        <v>372</v>
      </c>
      <c r="AF39" s="18">
        <v>405</v>
      </c>
      <c r="AG39" s="18">
        <v>425</v>
      </c>
      <c r="AH39" s="18">
        <v>397</v>
      </c>
      <c r="AI39" s="18">
        <v>424</v>
      </c>
      <c r="AJ39" s="18">
        <v>384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3.480423940369914</v>
      </c>
      <c r="AU39" s="23">
        <v>6.5023483615655282</v>
      </c>
      <c r="AV39" s="23">
        <v>7.0377623738633144</v>
      </c>
      <c r="AW39" s="23">
        <v>7.3387461622674479</v>
      </c>
      <c r="AX39" s="23">
        <v>6.8020916860277838</v>
      </c>
      <c r="AY39" s="23">
        <v>7.1847723494713938</v>
      </c>
      <c r="AZ39" s="23">
        <v>6.4595788489165065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7</v>
      </c>
      <c r="BJ39" s="20">
        <v>30</v>
      </c>
      <c r="BK39" s="20">
        <v>26</v>
      </c>
      <c r="BL39" s="20">
        <v>35</v>
      </c>
      <c r="BM39" s="20">
        <v>22</v>
      </c>
      <c r="BN39" s="20">
        <v>16</v>
      </c>
      <c r="BO39" s="20">
        <v>0</v>
      </c>
      <c r="BP39" s="20">
        <v>24</v>
      </c>
      <c r="BQ39" s="20">
        <v>68</v>
      </c>
      <c r="BR39" s="20">
        <v>51</v>
      </c>
      <c r="BS39" s="20">
        <v>52</v>
      </c>
      <c r="BT39" s="20">
        <v>36</v>
      </c>
      <c r="BU39" s="20">
        <v>17</v>
      </c>
      <c r="BV39" s="20">
        <v>29362</v>
      </c>
      <c r="BW39" s="20">
        <v>41208</v>
      </c>
      <c r="BX39" s="20">
        <v>42771</v>
      </c>
      <c r="BY39" s="20">
        <v>54768</v>
      </c>
      <c r="BZ39" s="20">
        <v>49283</v>
      </c>
      <c r="CA39" s="20">
        <v>89146</v>
      </c>
      <c r="CB39" s="20">
        <v>30515</v>
      </c>
      <c r="CC39" s="20">
        <v>40875</v>
      </c>
      <c r="CD39" s="20">
        <v>40390</v>
      </c>
      <c r="CE39" s="20">
        <v>51556</v>
      </c>
      <c r="CF39" s="20">
        <v>46067</v>
      </c>
      <c r="CG39" s="20">
        <v>78525</v>
      </c>
      <c r="CH39" s="21">
        <v>31</v>
      </c>
      <c r="CI39" s="21">
        <v>98</v>
      </c>
      <c r="CJ39" s="21">
        <v>77</v>
      </c>
      <c r="CK39" s="21">
        <v>87</v>
      </c>
      <c r="CL39" s="21">
        <v>58</v>
      </c>
      <c r="CM39" s="21">
        <v>33</v>
      </c>
      <c r="CN39" s="21">
        <v>0</v>
      </c>
      <c r="CO39" s="21">
        <v>136</v>
      </c>
      <c r="CP39" s="21">
        <v>248</v>
      </c>
      <c r="CQ39" s="21">
        <v>0</v>
      </c>
      <c r="CR39" s="21">
        <v>59877</v>
      </c>
      <c r="CS39" s="21">
        <v>82083</v>
      </c>
      <c r="CT39" s="21">
        <v>83161</v>
      </c>
      <c r="CU39" s="21">
        <v>106324</v>
      </c>
      <c r="CV39" s="21">
        <v>95350</v>
      </c>
      <c r="CW39" s="21">
        <v>167671</v>
      </c>
      <c r="CX39" s="21">
        <v>306538</v>
      </c>
      <c r="CY39" s="21">
        <v>287928</v>
      </c>
      <c r="CZ39" s="19">
        <v>11</v>
      </c>
      <c r="DA39" t="s">
        <v>8004</v>
      </c>
      <c r="DB39" t="s">
        <v>9</v>
      </c>
      <c r="DD39">
        <v>4.7234030729904699</v>
      </c>
      <c r="DE39">
        <v>8.0903509515949086</v>
      </c>
    </row>
    <row r="40" spans="1:109" x14ac:dyDescent="0.25">
      <c r="A40" t="s">
        <v>3363</v>
      </c>
      <c r="B40" t="s">
        <v>3344</v>
      </c>
      <c r="E40" s="17">
        <v>1049927</v>
      </c>
      <c r="F40" s="17">
        <v>1048067</v>
      </c>
      <c r="G40" s="17">
        <v>1051696</v>
      </c>
      <c r="H40" s="17">
        <v>1056471</v>
      </c>
      <c r="I40" s="17">
        <v>1062032</v>
      </c>
      <c r="J40" s="17">
        <v>1067960</v>
      </c>
      <c r="K40" s="17">
        <v>1072232</v>
      </c>
      <c r="L40" s="17">
        <v>1074992</v>
      </c>
      <c r="M40" s="17">
        <v>1079887</v>
      </c>
      <c r="N40" s="17">
        <v>1087046</v>
      </c>
      <c r="O40" s="17">
        <v>1094338</v>
      </c>
      <c r="P40" s="17">
        <v>1101142</v>
      </c>
      <c r="Q40" s="17">
        <v>1105963</v>
      </c>
      <c r="R40" s="17">
        <v>1107517</v>
      </c>
      <c r="S40" s="17">
        <v>1111471</v>
      </c>
      <c r="T40" s="17">
        <v>1117740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274</v>
      </c>
      <c r="AE40" s="18">
        <v>852</v>
      </c>
      <c r="AF40" s="18">
        <v>986</v>
      </c>
      <c r="AG40" s="18">
        <v>1127</v>
      </c>
      <c r="AH40" s="18">
        <v>993</v>
      </c>
      <c r="AI40" s="18">
        <v>1001</v>
      </c>
      <c r="AJ40" s="18">
        <v>966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2.5205925048250024</v>
      </c>
      <c r="AU40" s="23">
        <v>7.785528785439233</v>
      </c>
      <c r="AV40" s="23">
        <v>8.9543401305190429</v>
      </c>
      <c r="AW40" s="23">
        <v>10.190214320008897</v>
      </c>
      <c r="AX40" s="23">
        <v>8.9660023277295071</v>
      </c>
      <c r="AY40" s="23">
        <v>9.0060829297390583</v>
      </c>
      <c r="AZ40" s="23">
        <v>8.6424392076869392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21</v>
      </c>
      <c r="BJ40" s="20">
        <v>88</v>
      </c>
      <c r="BK40" s="20">
        <v>76</v>
      </c>
      <c r="BL40" s="20">
        <v>81</v>
      </c>
      <c r="BM40" s="20">
        <v>57</v>
      </c>
      <c r="BN40" s="20">
        <v>22</v>
      </c>
      <c r="BO40" s="20">
        <v>0</v>
      </c>
      <c r="BP40" s="20">
        <v>42</v>
      </c>
      <c r="BQ40" s="20">
        <v>159</v>
      </c>
      <c r="BR40" s="20">
        <v>128</v>
      </c>
      <c r="BS40" s="20">
        <v>165</v>
      </c>
      <c r="BT40" s="20">
        <v>96</v>
      </c>
      <c r="BU40" s="20">
        <v>31</v>
      </c>
      <c r="BV40" s="20">
        <v>70400</v>
      </c>
      <c r="BW40" s="20">
        <v>93025</v>
      </c>
      <c r="BX40" s="20">
        <v>83888</v>
      </c>
      <c r="BY40" s="20">
        <v>101856</v>
      </c>
      <c r="BZ40" s="20">
        <v>87595</v>
      </c>
      <c r="CA40" s="20">
        <v>143745</v>
      </c>
      <c r="CB40" s="20">
        <v>69759</v>
      </c>
      <c r="CC40" s="20">
        <v>94596</v>
      </c>
      <c r="CD40" s="20">
        <v>80161</v>
      </c>
      <c r="CE40" s="20">
        <v>94590</v>
      </c>
      <c r="CF40" s="20">
        <v>82987</v>
      </c>
      <c r="CG40" s="20">
        <v>115138</v>
      </c>
      <c r="CH40" s="21">
        <v>63</v>
      </c>
      <c r="CI40" s="21">
        <v>247</v>
      </c>
      <c r="CJ40" s="21">
        <v>204</v>
      </c>
      <c r="CK40" s="21">
        <v>246</v>
      </c>
      <c r="CL40" s="21">
        <v>153</v>
      </c>
      <c r="CM40" s="21">
        <v>53</v>
      </c>
      <c r="CN40" s="21">
        <v>0</v>
      </c>
      <c r="CO40" s="21">
        <v>345</v>
      </c>
      <c r="CP40" s="21">
        <v>621</v>
      </c>
      <c r="CQ40" s="21">
        <v>0</v>
      </c>
      <c r="CR40" s="21">
        <v>140159</v>
      </c>
      <c r="CS40" s="21">
        <v>187621</v>
      </c>
      <c r="CT40" s="21">
        <v>164049</v>
      </c>
      <c r="CU40" s="21">
        <v>196446</v>
      </c>
      <c r="CV40" s="21">
        <v>170582</v>
      </c>
      <c r="CW40" s="21">
        <v>258883</v>
      </c>
      <c r="CX40" s="21">
        <v>580509</v>
      </c>
      <c r="CY40" s="21">
        <v>537231</v>
      </c>
      <c r="CZ40" s="19">
        <v>2</v>
      </c>
      <c r="DA40" t="s">
        <v>7995</v>
      </c>
      <c r="DB40" t="s">
        <v>8480</v>
      </c>
      <c r="DD40">
        <v>6.4218185473288028</v>
      </c>
      <c r="DE40">
        <v>10.697508565758671</v>
      </c>
    </row>
    <row r="41" spans="1:109" x14ac:dyDescent="0.25">
      <c r="A41" t="s">
        <v>481</v>
      </c>
      <c r="B41" t="s">
        <v>3110</v>
      </c>
      <c r="E41" s="17">
        <v>630016</v>
      </c>
      <c r="F41" s="17">
        <v>635600</v>
      </c>
      <c r="G41" s="17">
        <v>640354</v>
      </c>
      <c r="H41" s="17">
        <v>646956</v>
      </c>
      <c r="I41" s="17">
        <v>652344</v>
      </c>
      <c r="J41" s="17">
        <v>659377</v>
      </c>
      <c r="K41" s="17">
        <v>665974</v>
      </c>
      <c r="L41" s="17">
        <v>671246</v>
      </c>
      <c r="M41" s="17">
        <v>677548</v>
      </c>
      <c r="N41" s="17">
        <v>682258</v>
      </c>
      <c r="O41" s="17">
        <v>688476</v>
      </c>
      <c r="P41" s="17">
        <v>694344</v>
      </c>
      <c r="Q41" s="17">
        <v>699485</v>
      </c>
      <c r="R41" s="17">
        <v>704533</v>
      </c>
      <c r="S41" s="17">
        <v>710629</v>
      </c>
      <c r="T41" s="17">
        <v>717037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232</v>
      </c>
      <c r="AE41" s="18">
        <v>531</v>
      </c>
      <c r="AF41" s="18">
        <v>709</v>
      </c>
      <c r="AG41" s="18">
        <v>685</v>
      </c>
      <c r="AH41" s="18">
        <v>540</v>
      </c>
      <c r="AI41" s="18">
        <v>439</v>
      </c>
      <c r="AJ41" s="18">
        <v>422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3.4004731347965138</v>
      </c>
      <c r="AU41" s="23">
        <v>7.7126871524933325</v>
      </c>
      <c r="AV41" s="23">
        <v>10.211076930167179</v>
      </c>
      <c r="AW41" s="23">
        <v>9.7929190761774745</v>
      </c>
      <c r="AX41" s="23">
        <v>7.6646516202931592</v>
      </c>
      <c r="AY41" s="23">
        <v>6.1776257371990164</v>
      </c>
      <c r="AZ41" s="23">
        <v>5.8853308825067598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9</v>
      </c>
      <c r="BJ41" s="20">
        <v>47</v>
      </c>
      <c r="BK41" s="20">
        <v>34</v>
      </c>
      <c r="BL41" s="20">
        <v>29</v>
      </c>
      <c r="BM41" s="20">
        <v>16</v>
      </c>
      <c r="BN41" s="20">
        <v>9</v>
      </c>
      <c r="BO41" s="20">
        <v>0</v>
      </c>
      <c r="BP41" s="20">
        <v>25</v>
      </c>
      <c r="BQ41" s="20">
        <v>72</v>
      </c>
      <c r="BR41" s="20">
        <v>66</v>
      </c>
      <c r="BS41" s="20">
        <v>69</v>
      </c>
      <c r="BT41" s="20">
        <v>37</v>
      </c>
      <c r="BU41" s="20">
        <v>9</v>
      </c>
      <c r="BV41" s="20">
        <v>35906</v>
      </c>
      <c r="BW41" s="20">
        <v>50842</v>
      </c>
      <c r="BX41" s="20">
        <v>50229</v>
      </c>
      <c r="BY41" s="20">
        <v>61807</v>
      </c>
      <c r="BZ41" s="20">
        <v>57177</v>
      </c>
      <c r="CA41" s="20">
        <v>112465</v>
      </c>
      <c r="CB41" s="20">
        <v>36991</v>
      </c>
      <c r="CC41" s="20">
        <v>51553</v>
      </c>
      <c r="CD41" s="20">
        <v>49615</v>
      </c>
      <c r="CE41" s="20">
        <v>60268</v>
      </c>
      <c r="CF41" s="20">
        <v>53539</v>
      </c>
      <c r="CG41" s="20">
        <v>96645</v>
      </c>
      <c r="CH41" s="21">
        <v>34</v>
      </c>
      <c r="CI41" s="21">
        <v>119</v>
      </c>
      <c r="CJ41" s="21">
        <v>100</v>
      </c>
      <c r="CK41" s="21">
        <v>98</v>
      </c>
      <c r="CL41" s="21">
        <v>53</v>
      </c>
      <c r="CM41" s="21">
        <v>18</v>
      </c>
      <c r="CN41" s="21">
        <v>0</v>
      </c>
      <c r="CO41" s="21">
        <v>144</v>
      </c>
      <c r="CP41" s="21">
        <v>278</v>
      </c>
      <c r="CQ41" s="21">
        <v>0</v>
      </c>
      <c r="CR41" s="21">
        <v>72897</v>
      </c>
      <c r="CS41" s="21">
        <v>102395</v>
      </c>
      <c r="CT41" s="21">
        <v>99844</v>
      </c>
      <c r="CU41" s="21">
        <v>122075</v>
      </c>
      <c r="CV41" s="21">
        <v>110716</v>
      </c>
      <c r="CW41" s="21">
        <v>209110</v>
      </c>
      <c r="CX41" s="21">
        <v>368426</v>
      </c>
      <c r="CY41" s="21">
        <v>348611</v>
      </c>
      <c r="CZ41" s="19">
        <v>17</v>
      </c>
      <c r="DA41" t="s">
        <v>8010</v>
      </c>
      <c r="DB41" t="s">
        <v>9</v>
      </c>
      <c r="DD41">
        <v>4.1306786073876038</v>
      </c>
      <c r="DE41">
        <v>7.5456129589116951</v>
      </c>
    </row>
    <row r="42" spans="1:109" x14ac:dyDescent="0.25">
      <c r="A42" t="s">
        <v>209</v>
      </c>
      <c r="B42" t="s">
        <v>3126</v>
      </c>
      <c r="E42" s="17">
        <v>441535</v>
      </c>
      <c r="F42" s="17">
        <v>445446</v>
      </c>
      <c r="G42" s="17">
        <v>448275</v>
      </c>
      <c r="H42" s="17">
        <v>450923</v>
      </c>
      <c r="I42" s="17">
        <v>454409</v>
      </c>
      <c r="J42" s="17">
        <v>458706</v>
      </c>
      <c r="K42" s="17">
        <v>463063</v>
      </c>
      <c r="L42" s="17">
        <v>468193</v>
      </c>
      <c r="M42" s="17">
        <v>472639</v>
      </c>
      <c r="N42" s="17">
        <v>475551</v>
      </c>
      <c r="O42" s="17">
        <v>479498</v>
      </c>
      <c r="P42" s="17">
        <v>482504</v>
      </c>
      <c r="Q42" s="17">
        <v>484128</v>
      </c>
      <c r="R42" s="17">
        <v>484424</v>
      </c>
      <c r="S42" s="17">
        <v>484157</v>
      </c>
      <c r="T42" s="17">
        <v>485158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104</v>
      </c>
      <c r="AE42" s="18">
        <v>274</v>
      </c>
      <c r="AF42" s="18">
        <v>385</v>
      </c>
      <c r="AG42" s="18">
        <v>423</v>
      </c>
      <c r="AH42" s="18">
        <v>380</v>
      </c>
      <c r="AI42" s="18">
        <v>407</v>
      </c>
      <c r="AJ42" s="18">
        <v>364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2.1869368374790508</v>
      </c>
      <c r="AU42" s="23">
        <v>5.7143095487363862</v>
      </c>
      <c r="AV42" s="23">
        <v>7.9792084625205177</v>
      </c>
      <c r="AW42" s="23">
        <v>8.7373587150505649</v>
      </c>
      <c r="AX42" s="23">
        <v>7.8443677439598369</v>
      </c>
      <c r="AY42" s="23">
        <v>8.4063640513304563</v>
      </c>
      <c r="AZ42" s="23">
        <v>7.5027104572118777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8</v>
      </c>
      <c r="BJ42" s="20">
        <v>39</v>
      </c>
      <c r="BK42" s="20">
        <v>27</v>
      </c>
      <c r="BL42" s="20">
        <v>27</v>
      </c>
      <c r="BM42" s="20">
        <v>16</v>
      </c>
      <c r="BN42" s="20">
        <v>8</v>
      </c>
      <c r="BO42" s="20">
        <v>0</v>
      </c>
      <c r="BP42" s="20">
        <v>26</v>
      </c>
      <c r="BQ42" s="20">
        <v>63</v>
      </c>
      <c r="BR42" s="20">
        <v>49</v>
      </c>
      <c r="BS42" s="20">
        <v>64</v>
      </c>
      <c r="BT42" s="20">
        <v>30</v>
      </c>
      <c r="BU42" s="20">
        <v>7</v>
      </c>
      <c r="BV42" s="20">
        <v>18556</v>
      </c>
      <c r="BW42" s="20">
        <v>29429</v>
      </c>
      <c r="BX42" s="20">
        <v>34692</v>
      </c>
      <c r="BY42" s="20">
        <v>47678</v>
      </c>
      <c r="BZ42" s="20">
        <v>42293</v>
      </c>
      <c r="CA42" s="20">
        <v>76693</v>
      </c>
      <c r="CB42" s="20">
        <v>21836</v>
      </c>
      <c r="CC42" s="20">
        <v>31503</v>
      </c>
      <c r="CD42" s="20">
        <v>32645</v>
      </c>
      <c r="CE42" s="20">
        <v>45409</v>
      </c>
      <c r="CF42" s="20">
        <v>40742</v>
      </c>
      <c r="CG42" s="20">
        <v>63682</v>
      </c>
      <c r="CH42" s="21">
        <v>34</v>
      </c>
      <c r="CI42" s="21">
        <v>102</v>
      </c>
      <c r="CJ42" s="21">
        <v>76</v>
      </c>
      <c r="CK42" s="21">
        <v>91</v>
      </c>
      <c r="CL42" s="21">
        <v>46</v>
      </c>
      <c r="CM42" s="21">
        <v>15</v>
      </c>
      <c r="CN42" s="21">
        <v>0</v>
      </c>
      <c r="CO42" s="21">
        <v>125</v>
      </c>
      <c r="CP42" s="21">
        <v>239</v>
      </c>
      <c r="CQ42" s="21">
        <v>0</v>
      </c>
      <c r="CR42" s="21">
        <v>40392</v>
      </c>
      <c r="CS42" s="21">
        <v>60932</v>
      </c>
      <c r="CT42" s="21">
        <v>67337</v>
      </c>
      <c r="CU42" s="21">
        <v>93087</v>
      </c>
      <c r="CV42" s="21">
        <v>83035</v>
      </c>
      <c r="CW42" s="21">
        <v>140375</v>
      </c>
      <c r="CX42" s="21">
        <v>249341</v>
      </c>
      <c r="CY42" s="21">
        <v>235817</v>
      </c>
      <c r="CZ42" s="19">
        <v>7</v>
      </c>
      <c r="DA42" t="s">
        <v>8000</v>
      </c>
      <c r="DB42" t="s">
        <v>8480</v>
      </c>
      <c r="DD42">
        <v>5.3007204739268161</v>
      </c>
      <c r="DE42">
        <v>9.5852667631877626</v>
      </c>
    </row>
    <row r="43" spans="1:109" x14ac:dyDescent="0.25">
      <c r="A43" t="s">
        <v>696</v>
      </c>
      <c r="B43" t="s">
        <v>3118</v>
      </c>
      <c r="E43" s="17">
        <v>476400</v>
      </c>
      <c r="F43" s="17">
        <v>481348</v>
      </c>
      <c r="G43" s="17">
        <v>486510</v>
      </c>
      <c r="H43" s="17">
        <v>491605</v>
      </c>
      <c r="I43" s="17">
        <v>495450</v>
      </c>
      <c r="J43" s="17">
        <v>502962</v>
      </c>
      <c r="K43" s="17">
        <v>511689</v>
      </c>
      <c r="L43" s="17">
        <v>519299</v>
      </c>
      <c r="M43" s="17">
        <v>524757</v>
      </c>
      <c r="N43" s="17">
        <v>529353</v>
      </c>
      <c r="O43" s="17">
        <v>533279</v>
      </c>
      <c r="P43" s="17">
        <v>537940</v>
      </c>
      <c r="Q43" s="17">
        <v>542750</v>
      </c>
      <c r="R43" s="17">
        <v>547209</v>
      </c>
      <c r="S43" s="17">
        <v>553700</v>
      </c>
      <c r="T43" s="17">
        <v>560409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203</v>
      </c>
      <c r="AE43" s="18">
        <v>524</v>
      </c>
      <c r="AF43" s="18">
        <v>427</v>
      </c>
      <c r="AG43" s="18">
        <v>530</v>
      </c>
      <c r="AH43" s="18">
        <v>447</v>
      </c>
      <c r="AI43" s="18">
        <v>456</v>
      </c>
      <c r="AJ43" s="18">
        <v>322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3.8348701150272126</v>
      </c>
      <c r="AU43" s="23">
        <v>9.826001023854305</v>
      </c>
      <c r="AV43" s="23">
        <v>7.9376882180168797</v>
      </c>
      <c r="AW43" s="23">
        <v>9.7650852141870104</v>
      </c>
      <c r="AX43" s="23">
        <v>8.1687252950883487</v>
      </c>
      <c r="AY43" s="23">
        <v>8.2355065920173374</v>
      </c>
      <c r="AZ43" s="23">
        <v>5.7458035113640218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7</v>
      </c>
      <c r="BJ43" s="20">
        <v>25</v>
      </c>
      <c r="BK43" s="20">
        <v>17</v>
      </c>
      <c r="BL43" s="20">
        <v>22</v>
      </c>
      <c r="BM43" s="20">
        <v>15</v>
      </c>
      <c r="BN43" s="20">
        <v>9</v>
      </c>
      <c r="BO43" s="20">
        <v>0</v>
      </c>
      <c r="BP43" s="20">
        <v>17</v>
      </c>
      <c r="BQ43" s="20">
        <v>62</v>
      </c>
      <c r="BR43" s="20">
        <v>61</v>
      </c>
      <c r="BS43" s="20">
        <v>45</v>
      </c>
      <c r="BT43" s="20">
        <v>20</v>
      </c>
      <c r="BU43" s="20">
        <v>22</v>
      </c>
      <c r="BV43" s="20">
        <v>26946</v>
      </c>
      <c r="BW43" s="20">
        <v>46220</v>
      </c>
      <c r="BX43" s="20">
        <v>49193</v>
      </c>
      <c r="BY43" s="20">
        <v>53962</v>
      </c>
      <c r="BZ43" s="20">
        <v>42742</v>
      </c>
      <c r="CA43" s="20">
        <v>67258</v>
      </c>
      <c r="CB43" s="20">
        <v>28812</v>
      </c>
      <c r="CC43" s="20">
        <v>44347</v>
      </c>
      <c r="CD43" s="20">
        <v>47905</v>
      </c>
      <c r="CE43" s="20">
        <v>53384</v>
      </c>
      <c r="CF43" s="20">
        <v>41704</v>
      </c>
      <c r="CG43" s="20">
        <v>57936</v>
      </c>
      <c r="CH43" s="21">
        <v>24</v>
      </c>
      <c r="CI43" s="21">
        <v>87</v>
      </c>
      <c r="CJ43" s="21">
        <v>78</v>
      </c>
      <c r="CK43" s="21">
        <v>67</v>
      </c>
      <c r="CL43" s="21">
        <v>35</v>
      </c>
      <c r="CM43" s="21">
        <v>31</v>
      </c>
      <c r="CN43" s="21">
        <v>0</v>
      </c>
      <c r="CO43" s="21">
        <v>95</v>
      </c>
      <c r="CP43" s="21">
        <v>227</v>
      </c>
      <c r="CQ43" s="21">
        <v>0</v>
      </c>
      <c r="CR43" s="21">
        <v>55758</v>
      </c>
      <c r="CS43" s="21">
        <v>90567</v>
      </c>
      <c r="CT43" s="21">
        <v>97098</v>
      </c>
      <c r="CU43" s="21">
        <v>107346</v>
      </c>
      <c r="CV43" s="21">
        <v>84446</v>
      </c>
      <c r="CW43" s="21">
        <v>125194</v>
      </c>
      <c r="CX43" s="21">
        <v>286321</v>
      </c>
      <c r="CY43" s="21">
        <v>274088</v>
      </c>
      <c r="CZ43" s="19">
        <v>18</v>
      </c>
      <c r="DA43" t="s">
        <v>8011</v>
      </c>
      <c r="DB43" t="s">
        <v>9</v>
      </c>
      <c r="DD43">
        <v>3.466040103908234</v>
      </c>
      <c r="DE43">
        <v>7.9281645425938017</v>
      </c>
    </row>
    <row r="44" spans="1:109" x14ac:dyDescent="0.25">
      <c r="A44" t="s">
        <v>777</v>
      </c>
      <c r="B44" t="s">
        <v>3134</v>
      </c>
      <c r="E44" s="17">
        <v>579560</v>
      </c>
      <c r="F44" s="17">
        <v>582970</v>
      </c>
      <c r="G44" s="17">
        <v>587096</v>
      </c>
      <c r="H44" s="17">
        <v>591446</v>
      </c>
      <c r="I44" s="17">
        <v>596291</v>
      </c>
      <c r="J44" s="17">
        <v>600639</v>
      </c>
      <c r="K44" s="17">
        <v>605284</v>
      </c>
      <c r="L44" s="17">
        <v>608867</v>
      </c>
      <c r="M44" s="17">
        <v>613769</v>
      </c>
      <c r="N44" s="17">
        <v>618052</v>
      </c>
      <c r="O44" s="17">
        <v>621737</v>
      </c>
      <c r="P44" s="17">
        <v>624692</v>
      </c>
      <c r="Q44" s="17">
        <v>628029</v>
      </c>
      <c r="R44" s="17">
        <v>633576</v>
      </c>
      <c r="S44" s="17">
        <v>638312</v>
      </c>
      <c r="T44" s="17">
        <v>642564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226</v>
      </c>
      <c r="AE44" s="18">
        <v>445</v>
      </c>
      <c r="AF44" s="18">
        <v>454</v>
      </c>
      <c r="AG44" s="18">
        <v>473</v>
      </c>
      <c r="AH44" s="18">
        <v>376</v>
      </c>
      <c r="AI44" s="18">
        <v>373</v>
      </c>
      <c r="AJ44" s="18">
        <v>349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3.6566502494935702</v>
      </c>
      <c r="AU44" s="23">
        <v>7.1573671825868495</v>
      </c>
      <c r="AV44" s="23">
        <v>7.2675814641455307</v>
      </c>
      <c r="AW44" s="23">
        <v>7.5314993415909139</v>
      </c>
      <c r="AX44" s="23">
        <v>5.9345682285945172</v>
      </c>
      <c r="AY44" s="23">
        <v>5.8435373297071029</v>
      </c>
      <c r="AZ44" s="23">
        <v>5.4313655915986585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13</v>
      </c>
      <c r="BJ44" s="20">
        <v>29</v>
      </c>
      <c r="BK44" s="20">
        <v>31</v>
      </c>
      <c r="BL44" s="20">
        <v>28</v>
      </c>
      <c r="BM44" s="20">
        <v>14</v>
      </c>
      <c r="BN44" s="20">
        <v>6</v>
      </c>
      <c r="BO44" s="20">
        <v>0</v>
      </c>
      <c r="BP44" s="20">
        <v>24</v>
      </c>
      <c r="BQ44" s="20">
        <v>57</v>
      </c>
      <c r="BR44" s="20">
        <v>47</v>
      </c>
      <c r="BS44" s="20">
        <v>60</v>
      </c>
      <c r="BT44" s="20">
        <v>27</v>
      </c>
      <c r="BU44" s="20">
        <v>13</v>
      </c>
      <c r="BV44" s="20">
        <v>30681</v>
      </c>
      <c r="BW44" s="20">
        <v>47749</v>
      </c>
      <c r="BX44" s="20">
        <v>51052</v>
      </c>
      <c r="BY44" s="20">
        <v>61598</v>
      </c>
      <c r="BZ44" s="20">
        <v>50943</v>
      </c>
      <c r="CA44" s="20">
        <v>87594</v>
      </c>
      <c r="CB44" s="20">
        <v>32431</v>
      </c>
      <c r="CC44" s="20">
        <v>46761</v>
      </c>
      <c r="CD44" s="20">
        <v>49111</v>
      </c>
      <c r="CE44" s="20">
        <v>60503</v>
      </c>
      <c r="CF44" s="20">
        <v>50354</v>
      </c>
      <c r="CG44" s="20">
        <v>73787</v>
      </c>
      <c r="CH44" s="21">
        <v>37</v>
      </c>
      <c r="CI44" s="21">
        <v>86</v>
      </c>
      <c r="CJ44" s="21">
        <v>78</v>
      </c>
      <c r="CK44" s="21">
        <v>88</v>
      </c>
      <c r="CL44" s="21">
        <v>41</v>
      </c>
      <c r="CM44" s="21">
        <v>19</v>
      </c>
      <c r="CN44" s="21">
        <v>0</v>
      </c>
      <c r="CO44" s="21">
        <v>121</v>
      </c>
      <c r="CP44" s="21">
        <v>228</v>
      </c>
      <c r="CQ44" s="21">
        <v>0</v>
      </c>
      <c r="CR44" s="21">
        <v>63112</v>
      </c>
      <c r="CS44" s="21">
        <v>94510</v>
      </c>
      <c r="CT44" s="21">
        <v>100163</v>
      </c>
      <c r="CU44" s="21">
        <v>122101</v>
      </c>
      <c r="CV44" s="21">
        <v>101297</v>
      </c>
      <c r="CW44" s="21">
        <v>161381</v>
      </c>
      <c r="CX44" s="21">
        <v>329617</v>
      </c>
      <c r="CY44" s="21">
        <v>312947</v>
      </c>
      <c r="CZ44" s="19">
        <v>19</v>
      </c>
      <c r="DA44" t="s">
        <v>8012</v>
      </c>
      <c r="DB44" t="s">
        <v>9</v>
      </c>
      <c r="DD44">
        <v>3.8664694021671404</v>
      </c>
      <c r="DE44">
        <v>6.9171189592769791</v>
      </c>
    </row>
    <row r="45" spans="1:109" x14ac:dyDescent="0.25">
      <c r="A45" t="s">
        <v>3369</v>
      </c>
      <c r="B45" t="s">
        <v>3350</v>
      </c>
      <c r="E45" s="17">
        <v>3411202</v>
      </c>
      <c r="F45" s="17">
        <v>3444021</v>
      </c>
      <c r="G45" s="17">
        <v>3461993</v>
      </c>
      <c r="H45" s="17">
        <v>3465721</v>
      </c>
      <c r="I45" s="17">
        <v>3478587</v>
      </c>
      <c r="J45" s="17">
        <v>3510435</v>
      </c>
      <c r="K45" s="17">
        <v>3544349</v>
      </c>
      <c r="L45" s="17">
        <v>3581275</v>
      </c>
      <c r="M45" s="17">
        <v>3633596</v>
      </c>
      <c r="N45" s="17">
        <v>3689342</v>
      </c>
      <c r="O45" s="17">
        <v>3742491</v>
      </c>
      <c r="P45" s="17">
        <v>3804991</v>
      </c>
      <c r="Q45" s="17">
        <v>3843376</v>
      </c>
      <c r="R45" s="17">
        <v>3882298</v>
      </c>
      <c r="S45" s="17">
        <v>3924957</v>
      </c>
      <c r="T45" s="17">
        <v>3966399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586</v>
      </c>
      <c r="AE45" s="18">
        <v>1180</v>
      </c>
      <c r="AF45" s="18">
        <v>1390</v>
      </c>
      <c r="AG45" s="18">
        <v>1337</v>
      </c>
      <c r="AH45" s="18">
        <v>1226</v>
      </c>
      <c r="AI45" s="18">
        <v>1134</v>
      </c>
      <c r="AJ45" s="18">
        <v>1037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1.5883591166121223</v>
      </c>
      <c r="AU45" s="23">
        <v>3.1529801942075477</v>
      </c>
      <c r="AV45" s="23">
        <v>3.6530966827516806</v>
      </c>
      <c r="AW45" s="23">
        <v>3.4787124652909318</v>
      </c>
      <c r="AX45" s="23">
        <v>3.1579234772807236</v>
      </c>
      <c r="AY45" s="23">
        <v>2.8892036269441932</v>
      </c>
      <c r="AZ45" s="23">
        <v>2.6144621355541893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14</v>
      </c>
      <c r="BJ45" s="20">
        <v>64</v>
      </c>
      <c r="BK45" s="20">
        <v>91</v>
      </c>
      <c r="BL45" s="20">
        <v>85</v>
      </c>
      <c r="BM45" s="20">
        <v>48</v>
      </c>
      <c r="BN45" s="20">
        <v>31</v>
      </c>
      <c r="BO45" s="20">
        <v>0</v>
      </c>
      <c r="BP45" s="20">
        <v>39</v>
      </c>
      <c r="BQ45" s="20">
        <v>153</v>
      </c>
      <c r="BR45" s="20">
        <v>182</v>
      </c>
      <c r="BS45" s="20">
        <v>213</v>
      </c>
      <c r="BT45" s="20">
        <v>79</v>
      </c>
      <c r="BU45" s="20">
        <v>38</v>
      </c>
      <c r="BV45" s="20">
        <v>207941</v>
      </c>
      <c r="BW45" s="20">
        <v>426941</v>
      </c>
      <c r="BX45" s="20">
        <v>396297</v>
      </c>
      <c r="BY45" s="20">
        <v>359772</v>
      </c>
      <c r="BZ45" s="20">
        <v>259032</v>
      </c>
      <c r="CA45" s="20">
        <v>383644</v>
      </c>
      <c r="CB45" s="20">
        <v>218207</v>
      </c>
      <c r="CC45" s="20">
        <v>418996</v>
      </c>
      <c r="CD45" s="20">
        <v>395698</v>
      </c>
      <c r="CE45" s="20">
        <v>344369</v>
      </c>
      <c r="CF45" s="20">
        <v>249372</v>
      </c>
      <c r="CG45" s="20">
        <v>306130</v>
      </c>
      <c r="CH45" s="21">
        <v>53</v>
      </c>
      <c r="CI45" s="21">
        <v>217</v>
      </c>
      <c r="CJ45" s="21">
        <v>273</v>
      </c>
      <c r="CK45" s="21">
        <v>298</v>
      </c>
      <c r="CL45" s="21">
        <v>127</v>
      </c>
      <c r="CM45" s="21">
        <v>69</v>
      </c>
      <c r="CN45" s="21">
        <v>0</v>
      </c>
      <c r="CO45" s="21">
        <v>333</v>
      </c>
      <c r="CP45" s="21">
        <v>704</v>
      </c>
      <c r="CQ45" s="21">
        <v>0</v>
      </c>
      <c r="CR45" s="21">
        <v>426148</v>
      </c>
      <c r="CS45" s="21">
        <v>845937</v>
      </c>
      <c r="CT45" s="21">
        <v>791995</v>
      </c>
      <c r="CU45" s="21">
        <v>704141</v>
      </c>
      <c r="CV45" s="21">
        <v>508404</v>
      </c>
      <c r="CW45" s="21">
        <v>689774</v>
      </c>
      <c r="CX45" s="21">
        <v>2033627</v>
      </c>
      <c r="CY45" s="21">
        <v>1932772</v>
      </c>
      <c r="CZ45" s="19">
        <v>35</v>
      </c>
      <c r="DA45" t="s">
        <v>8028</v>
      </c>
      <c r="DB45" t="s">
        <v>8481</v>
      </c>
      <c r="DD45">
        <v>1.7229140322810967</v>
      </c>
      <c r="DE45">
        <v>3.4617951079524416</v>
      </c>
    </row>
    <row r="46" spans="1:109" x14ac:dyDescent="0.25">
      <c r="A46" t="s">
        <v>1083</v>
      </c>
      <c r="B46" t="s">
        <v>3142</v>
      </c>
      <c r="E46" s="17">
        <v>472894</v>
      </c>
      <c r="F46" s="17">
        <v>474499</v>
      </c>
      <c r="G46" s="17">
        <v>477257</v>
      </c>
      <c r="H46" s="17">
        <v>483339</v>
      </c>
      <c r="I46" s="17">
        <v>487284</v>
      </c>
      <c r="J46" s="17">
        <v>493899</v>
      </c>
      <c r="K46" s="17">
        <v>497156</v>
      </c>
      <c r="L46" s="17">
        <v>500752</v>
      </c>
      <c r="M46" s="17">
        <v>503888</v>
      </c>
      <c r="N46" s="17">
        <v>507167</v>
      </c>
      <c r="O46" s="17">
        <v>511833</v>
      </c>
      <c r="P46" s="17">
        <v>516775</v>
      </c>
      <c r="Q46" s="17">
        <v>521393</v>
      </c>
      <c r="R46" s="17">
        <v>525973</v>
      </c>
      <c r="S46" s="17">
        <v>531363</v>
      </c>
      <c r="T46" s="17">
        <v>536031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204</v>
      </c>
      <c r="AE46" s="18">
        <v>367</v>
      </c>
      <c r="AF46" s="18">
        <v>330</v>
      </c>
      <c r="AG46" s="18">
        <v>363</v>
      </c>
      <c r="AH46" s="18">
        <v>252</v>
      </c>
      <c r="AI46" s="18">
        <v>251</v>
      </c>
      <c r="AJ46" s="18">
        <v>189</v>
      </c>
      <c r="AK46" s="23">
        <v>0</v>
      </c>
      <c r="AL46" s="23">
        <v>0</v>
      </c>
      <c r="AM46" s="23">
        <v>0</v>
      </c>
      <c r="AN46" s="23">
        <v>0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4.0223437250452019</v>
      </c>
      <c r="AU46" s="23">
        <v>7.1703075026424639</v>
      </c>
      <c r="AV46" s="23">
        <v>6.3857578249721838</v>
      </c>
      <c r="AW46" s="23">
        <v>6.9621187856377054</v>
      </c>
      <c r="AX46" s="23">
        <v>4.7911204567534833</v>
      </c>
      <c r="AY46" s="23">
        <v>4.7237011233375297</v>
      </c>
      <c r="AZ46" s="23">
        <v>3.5259154787689519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6</v>
      </c>
      <c r="BJ46" s="20">
        <v>13</v>
      </c>
      <c r="BK46" s="20">
        <v>19</v>
      </c>
      <c r="BL46" s="20">
        <v>15</v>
      </c>
      <c r="BM46" s="20">
        <v>7</v>
      </c>
      <c r="BN46" s="20">
        <v>4</v>
      </c>
      <c r="BO46" s="20">
        <v>0</v>
      </c>
      <c r="BP46" s="20">
        <v>8</v>
      </c>
      <c r="BQ46" s="20">
        <v>41</v>
      </c>
      <c r="BR46" s="20">
        <v>30</v>
      </c>
      <c r="BS46" s="20">
        <v>28</v>
      </c>
      <c r="BT46" s="20">
        <v>9</v>
      </c>
      <c r="BU46" s="20">
        <v>9</v>
      </c>
      <c r="BV46" s="20">
        <v>32427</v>
      </c>
      <c r="BW46" s="20">
        <v>44246</v>
      </c>
      <c r="BX46" s="20">
        <v>44281</v>
      </c>
      <c r="BY46" s="20">
        <v>48147</v>
      </c>
      <c r="BZ46" s="20">
        <v>37810</v>
      </c>
      <c r="CA46" s="20">
        <v>64308</v>
      </c>
      <c r="CB46" s="20">
        <v>35948</v>
      </c>
      <c r="CC46" s="20">
        <v>47425</v>
      </c>
      <c r="CD46" s="20">
        <v>43673</v>
      </c>
      <c r="CE46" s="20">
        <v>47131</v>
      </c>
      <c r="CF46" s="20">
        <v>36544</v>
      </c>
      <c r="CG46" s="20">
        <v>54091</v>
      </c>
      <c r="CH46" s="21">
        <v>14</v>
      </c>
      <c r="CI46" s="21">
        <v>54</v>
      </c>
      <c r="CJ46" s="21">
        <v>49</v>
      </c>
      <c r="CK46" s="21">
        <v>43</v>
      </c>
      <c r="CL46" s="21">
        <v>16</v>
      </c>
      <c r="CM46" s="21">
        <v>13</v>
      </c>
      <c r="CN46" s="21">
        <v>0</v>
      </c>
      <c r="CO46" s="21">
        <v>64</v>
      </c>
      <c r="CP46" s="21">
        <v>125</v>
      </c>
      <c r="CQ46" s="21">
        <v>0</v>
      </c>
      <c r="CR46" s="21">
        <v>68375</v>
      </c>
      <c r="CS46" s="21">
        <v>91671</v>
      </c>
      <c r="CT46" s="21">
        <v>87954</v>
      </c>
      <c r="CU46" s="21">
        <v>95278</v>
      </c>
      <c r="CV46" s="21">
        <v>74354</v>
      </c>
      <c r="CW46" s="21">
        <v>118399</v>
      </c>
      <c r="CX46" s="21">
        <v>271219</v>
      </c>
      <c r="CY46" s="21">
        <v>264812</v>
      </c>
      <c r="CZ46" s="19">
        <v>29</v>
      </c>
      <c r="DA46" t="s">
        <v>8022</v>
      </c>
      <c r="DB46" t="s">
        <v>8481</v>
      </c>
      <c r="DD46">
        <v>2.4168089059408184</v>
      </c>
      <c r="DE46">
        <v>4.6088216533502449</v>
      </c>
    </row>
    <row r="47" spans="1:109" x14ac:dyDescent="0.25">
      <c r="A47" t="s">
        <v>171</v>
      </c>
      <c r="B47" t="s">
        <v>3148</v>
      </c>
      <c r="E47" s="17">
        <v>384521</v>
      </c>
      <c r="F47" s="17">
        <v>388585</v>
      </c>
      <c r="G47" s="17">
        <v>392531</v>
      </c>
      <c r="H47" s="17">
        <v>395639</v>
      </c>
      <c r="I47" s="17">
        <v>399200</v>
      </c>
      <c r="J47" s="17">
        <v>403150</v>
      </c>
      <c r="K47" s="17">
        <v>406762</v>
      </c>
      <c r="L47" s="17">
        <v>412115</v>
      </c>
      <c r="M47" s="17">
        <v>416220</v>
      </c>
      <c r="N47" s="17">
        <v>417783</v>
      </c>
      <c r="O47" s="17">
        <v>420089</v>
      </c>
      <c r="P47" s="17">
        <v>422799</v>
      </c>
      <c r="Q47" s="17">
        <v>426341</v>
      </c>
      <c r="R47" s="17">
        <v>429382</v>
      </c>
      <c r="S47" s="17">
        <v>432710</v>
      </c>
      <c r="T47" s="17">
        <v>436207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117</v>
      </c>
      <c r="AE47" s="18">
        <v>195</v>
      </c>
      <c r="AF47" s="18">
        <v>214</v>
      </c>
      <c r="AG47" s="18">
        <v>248</v>
      </c>
      <c r="AH47" s="18">
        <v>228</v>
      </c>
      <c r="AI47" s="18">
        <v>219</v>
      </c>
      <c r="AJ47" s="18">
        <v>169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2.8004969086822586</v>
      </c>
      <c r="AU47" s="23">
        <v>4.6418735077566895</v>
      </c>
      <c r="AV47" s="23">
        <v>5.0615067679914096</v>
      </c>
      <c r="AW47" s="23">
        <v>5.8169399612047634</v>
      </c>
      <c r="AX47" s="23">
        <v>5.3099571011360513</v>
      </c>
      <c r="AY47" s="23">
        <v>5.0611263894987406</v>
      </c>
      <c r="AZ47" s="23">
        <v>3.8743073815871818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2</v>
      </c>
      <c r="BJ47" s="20">
        <v>10</v>
      </c>
      <c r="BK47" s="20">
        <v>15</v>
      </c>
      <c r="BL47" s="20">
        <v>10</v>
      </c>
      <c r="BM47" s="20">
        <v>8</v>
      </c>
      <c r="BN47" s="20">
        <v>8</v>
      </c>
      <c r="BO47" s="20">
        <v>0</v>
      </c>
      <c r="BP47" s="20">
        <v>11</v>
      </c>
      <c r="BQ47" s="20">
        <v>21</v>
      </c>
      <c r="BR47" s="20">
        <v>31</v>
      </c>
      <c r="BS47" s="20">
        <v>32</v>
      </c>
      <c r="BT47" s="20">
        <v>17</v>
      </c>
      <c r="BU47" s="20">
        <v>4</v>
      </c>
      <c r="BV47" s="20">
        <v>18340</v>
      </c>
      <c r="BW47" s="20">
        <v>28611</v>
      </c>
      <c r="BX47" s="20">
        <v>31269</v>
      </c>
      <c r="BY47" s="20">
        <v>41027</v>
      </c>
      <c r="BZ47" s="20">
        <v>37033</v>
      </c>
      <c r="CA47" s="20">
        <v>69417</v>
      </c>
      <c r="CB47" s="20">
        <v>20012</v>
      </c>
      <c r="CC47" s="20">
        <v>28407</v>
      </c>
      <c r="CD47" s="20">
        <v>28808</v>
      </c>
      <c r="CE47" s="20">
        <v>38953</v>
      </c>
      <c r="CF47" s="20">
        <v>35815</v>
      </c>
      <c r="CG47" s="20">
        <v>58515</v>
      </c>
      <c r="CH47" s="21">
        <v>13</v>
      </c>
      <c r="CI47" s="21">
        <v>31</v>
      </c>
      <c r="CJ47" s="21">
        <v>46</v>
      </c>
      <c r="CK47" s="21">
        <v>42</v>
      </c>
      <c r="CL47" s="21">
        <v>25</v>
      </c>
      <c r="CM47" s="21">
        <v>12</v>
      </c>
      <c r="CN47" s="21">
        <v>0</v>
      </c>
      <c r="CO47" s="21">
        <v>53</v>
      </c>
      <c r="CP47" s="21">
        <v>116</v>
      </c>
      <c r="CQ47" s="21">
        <v>0</v>
      </c>
      <c r="CR47" s="21">
        <v>38352</v>
      </c>
      <c r="CS47" s="21">
        <v>57018</v>
      </c>
      <c r="CT47" s="21">
        <v>60077</v>
      </c>
      <c r="CU47" s="21">
        <v>79980</v>
      </c>
      <c r="CV47" s="21">
        <v>72848</v>
      </c>
      <c r="CW47" s="21">
        <v>127932</v>
      </c>
      <c r="CX47" s="21">
        <v>225697</v>
      </c>
      <c r="CY47" s="21">
        <v>210510</v>
      </c>
      <c r="CZ47" s="19">
        <v>27</v>
      </c>
      <c r="DA47" t="s">
        <v>8020</v>
      </c>
      <c r="DB47" t="s">
        <v>8481</v>
      </c>
      <c r="DD47">
        <v>2.5176951213719065</v>
      </c>
      <c r="DE47">
        <v>5.1396341112199098</v>
      </c>
    </row>
    <row r="48" spans="1:109" x14ac:dyDescent="0.25">
      <c r="A48" t="s">
        <v>3364</v>
      </c>
      <c r="B48" t="s">
        <v>3345</v>
      </c>
      <c r="E48" s="17">
        <v>979103</v>
      </c>
      <c r="F48" s="17">
        <v>981237</v>
      </c>
      <c r="G48" s="17">
        <v>986976</v>
      </c>
      <c r="H48" s="17">
        <v>993331</v>
      </c>
      <c r="I48" s="17">
        <v>1000918</v>
      </c>
      <c r="J48" s="17">
        <v>1011282</v>
      </c>
      <c r="K48" s="17">
        <v>1018371</v>
      </c>
      <c r="L48" s="17">
        <v>1024273</v>
      </c>
      <c r="M48" s="17">
        <v>1032621</v>
      </c>
      <c r="N48" s="17">
        <v>1040776</v>
      </c>
      <c r="O48" s="17">
        <v>1050441</v>
      </c>
      <c r="P48" s="17">
        <v>1060557</v>
      </c>
      <c r="Q48" s="17">
        <v>1067982</v>
      </c>
      <c r="R48" s="17">
        <v>1072962</v>
      </c>
      <c r="S48" s="17">
        <v>1079555</v>
      </c>
      <c r="T48" s="17">
        <v>1087541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338</v>
      </c>
      <c r="AE48" s="18">
        <v>705</v>
      </c>
      <c r="AF48" s="18">
        <v>816</v>
      </c>
      <c r="AG48" s="18">
        <v>1106</v>
      </c>
      <c r="AH48" s="18">
        <v>962</v>
      </c>
      <c r="AI48" s="18">
        <v>967</v>
      </c>
      <c r="AJ48" s="18">
        <v>860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3.2475768080739753</v>
      </c>
      <c r="AU48" s="23">
        <v>6.7114668981884753</v>
      </c>
      <c r="AV48" s="23">
        <v>7.694070191418283</v>
      </c>
      <c r="AW48" s="23">
        <v>10.35597978243079</v>
      </c>
      <c r="AX48" s="23">
        <v>8.9658347639524987</v>
      </c>
      <c r="AY48" s="23">
        <v>8.9573944819856326</v>
      </c>
      <c r="AZ48" s="23">
        <v>7.9077478458283412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15</v>
      </c>
      <c r="BJ48" s="20">
        <v>61</v>
      </c>
      <c r="BK48" s="20">
        <v>71</v>
      </c>
      <c r="BL48" s="20">
        <v>84</v>
      </c>
      <c r="BM48" s="20">
        <v>44</v>
      </c>
      <c r="BN48" s="20">
        <v>13</v>
      </c>
      <c r="BO48" s="20">
        <v>0</v>
      </c>
      <c r="BP48" s="20">
        <v>61</v>
      </c>
      <c r="BQ48" s="20">
        <v>151</v>
      </c>
      <c r="BR48" s="20">
        <v>115</v>
      </c>
      <c r="BS48" s="20">
        <v>154</v>
      </c>
      <c r="BT48" s="20">
        <v>66</v>
      </c>
      <c r="BU48" s="20">
        <v>25</v>
      </c>
      <c r="BV48" s="20">
        <v>71702</v>
      </c>
      <c r="BW48" s="20">
        <v>91829</v>
      </c>
      <c r="BX48" s="20">
        <v>83116</v>
      </c>
      <c r="BY48" s="20">
        <v>95771</v>
      </c>
      <c r="BZ48" s="20">
        <v>78529</v>
      </c>
      <c r="CA48" s="20">
        <v>132818</v>
      </c>
      <c r="CB48" s="20">
        <v>75610</v>
      </c>
      <c r="CC48" s="20">
        <v>91494</v>
      </c>
      <c r="CD48" s="20">
        <v>83252</v>
      </c>
      <c r="CE48" s="20">
        <v>95910</v>
      </c>
      <c r="CF48" s="20">
        <v>77706</v>
      </c>
      <c r="CG48" s="20">
        <v>109804</v>
      </c>
      <c r="CH48" s="21">
        <v>76</v>
      </c>
      <c r="CI48" s="21">
        <v>212</v>
      </c>
      <c r="CJ48" s="21">
        <v>186</v>
      </c>
      <c r="CK48" s="21">
        <v>238</v>
      </c>
      <c r="CL48" s="21">
        <v>110</v>
      </c>
      <c r="CM48" s="21">
        <v>38</v>
      </c>
      <c r="CN48" s="21">
        <v>0</v>
      </c>
      <c r="CO48" s="21">
        <v>288</v>
      </c>
      <c r="CP48" s="21">
        <v>572</v>
      </c>
      <c r="CQ48" s="21">
        <v>0</v>
      </c>
      <c r="CR48" s="21">
        <v>147312</v>
      </c>
      <c r="CS48" s="21">
        <v>183323</v>
      </c>
      <c r="CT48" s="21">
        <v>166368</v>
      </c>
      <c r="CU48" s="21">
        <v>191681</v>
      </c>
      <c r="CV48" s="21">
        <v>156235</v>
      </c>
      <c r="CW48" s="21">
        <v>242622</v>
      </c>
      <c r="CX48" s="21">
        <v>553765</v>
      </c>
      <c r="CY48" s="21">
        <v>533776</v>
      </c>
      <c r="CZ48" s="19">
        <v>4</v>
      </c>
      <c r="DA48" t="s">
        <v>7997</v>
      </c>
      <c r="DB48" t="s">
        <v>8480</v>
      </c>
      <c r="DD48">
        <v>5.395521716974911</v>
      </c>
      <c r="DE48">
        <v>10.329291305878847</v>
      </c>
    </row>
    <row r="49" spans="1:112" x14ac:dyDescent="0.25">
      <c r="A49" t="s">
        <v>140</v>
      </c>
      <c r="B49" t="s">
        <v>3154</v>
      </c>
      <c r="E49" s="17">
        <v>624333</v>
      </c>
      <c r="F49" s="17">
        <v>627668</v>
      </c>
      <c r="G49" s="17">
        <v>631428</v>
      </c>
      <c r="H49" s="17">
        <v>637009</v>
      </c>
      <c r="I49" s="17">
        <v>641402</v>
      </c>
      <c r="J49" s="17">
        <v>646446</v>
      </c>
      <c r="K49" s="17">
        <v>652295</v>
      </c>
      <c r="L49" s="17">
        <v>658248</v>
      </c>
      <c r="M49" s="17">
        <v>664048</v>
      </c>
      <c r="N49" s="17">
        <v>668458</v>
      </c>
      <c r="O49" s="17">
        <v>673433</v>
      </c>
      <c r="P49" s="17">
        <v>678241</v>
      </c>
      <c r="Q49" s="17">
        <v>681606</v>
      </c>
      <c r="R49" s="17">
        <v>686778</v>
      </c>
      <c r="S49" s="17">
        <v>690562</v>
      </c>
      <c r="T49" s="17">
        <v>693720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206</v>
      </c>
      <c r="AE49" s="18">
        <v>371</v>
      </c>
      <c r="AF49" s="18">
        <v>474</v>
      </c>
      <c r="AG49" s="18">
        <v>544</v>
      </c>
      <c r="AH49" s="18">
        <v>457</v>
      </c>
      <c r="AI49" s="18">
        <v>511</v>
      </c>
      <c r="AJ49" s="18">
        <v>511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3.0817194199186786</v>
      </c>
      <c r="AU49" s="23">
        <v>5.5090855363488274</v>
      </c>
      <c r="AV49" s="23">
        <v>6.9886662705439511</v>
      </c>
      <c r="AW49" s="23">
        <v>7.9811504006713552</v>
      </c>
      <c r="AX49" s="23">
        <v>6.6542609110949975</v>
      </c>
      <c r="AY49" s="23">
        <v>7.3997700423712862</v>
      </c>
      <c r="AZ49" s="23">
        <v>7.3660842991408639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8</v>
      </c>
      <c r="BJ49" s="20">
        <v>40</v>
      </c>
      <c r="BK49" s="20">
        <v>39</v>
      </c>
      <c r="BL49" s="20">
        <v>52</v>
      </c>
      <c r="BM49" s="20">
        <v>33</v>
      </c>
      <c r="BN49" s="20">
        <v>14</v>
      </c>
      <c r="BO49" s="20">
        <v>0</v>
      </c>
      <c r="BP49" s="20">
        <v>36</v>
      </c>
      <c r="BQ49" s="20">
        <v>76</v>
      </c>
      <c r="BR49" s="20">
        <v>71</v>
      </c>
      <c r="BS49" s="20">
        <v>87</v>
      </c>
      <c r="BT49" s="20">
        <v>42</v>
      </c>
      <c r="BU49" s="20">
        <v>13</v>
      </c>
      <c r="BV49" s="20">
        <v>33192</v>
      </c>
      <c r="BW49" s="20">
        <v>48586</v>
      </c>
      <c r="BX49" s="20">
        <v>52751</v>
      </c>
      <c r="BY49" s="20">
        <v>65587</v>
      </c>
      <c r="BZ49" s="20">
        <v>55006</v>
      </c>
      <c r="CA49" s="20">
        <v>96744</v>
      </c>
      <c r="CB49" s="20">
        <v>37597</v>
      </c>
      <c r="CC49" s="20">
        <v>50443</v>
      </c>
      <c r="CD49" s="20">
        <v>52264</v>
      </c>
      <c r="CE49" s="20">
        <v>65234</v>
      </c>
      <c r="CF49" s="20">
        <v>53649</v>
      </c>
      <c r="CG49" s="20">
        <v>82667</v>
      </c>
      <c r="CH49" s="21">
        <v>44</v>
      </c>
      <c r="CI49" s="21">
        <v>116</v>
      </c>
      <c r="CJ49" s="21">
        <v>110</v>
      </c>
      <c r="CK49" s="21">
        <v>139</v>
      </c>
      <c r="CL49" s="21">
        <v>75</v>
      </c>
      <c r="CM49" s="21">
        <v>27</v>
      </c>
      <c r="CN49" s="21">
        <v>0</v>
      </c>
      <c r="CO49" s="21">
        <v>186</v>
      </c>
      <c r="CP49" s="21">
        <v>325</v>
      </c>
      <c r="CQ49" s="21">
        <v>0</v>
      </c>
      <c r="CR49" s="21">
        <v>70789</v>
      </c>
      <c r="CS49" s="21">
        <v>99029</v>
      </c>
      <c r="CT49" s="21">
        <v>105015</v>
      </c>
      <c r="CU49" s="21">
        <v>130821</v>
      </c>
      <c r="CV49" s="21">
        <v>108655</v>
      </c>
      <c r="CW49" s="21">
        <v>179411</v>
      </c>
      <c r="CX49" s="21">
        <v>351866</v>
      </c>
      <c r="CY49" s="21">
        <v>341854</v>
      </c>
      <c r="CZ49" s="19">
        <v>8</v>
      </c>
      <c r="DA49" t="s">
        <v>8001</v>
      </c>
      <c r="DB49" t="s">
        <v>8480</v>
      </c>
      <c r="DD49">
        <v>5.4409192228261185</v>
      </c>
      <c r="DE49">
        <v>9.2364707019149339</v>
      </c>
    </row>
    <row r="50" spans="1:112" x14ac:dyDescent="0.25">
      <c r="A50" t="s">
        <v>484</v>
      </c>
      <c r="B50" t="s">
        <v>3163</v>
      </c>
      <c r="E50" s="17">
        <v>521318</v>
      </c>
      <c r="F50" s="17">
        <v>520883</v>
      </c>
      <c r="G50" s="17">
        <v>524834</v>
      </c>
      <c r="H50" s="17">
        <v>531387</v>
      </c>
      <c r="I50" s="17">
        <v>537900</v>
      </c>
      <c r="J50" s="17">
        <v>546548</v>
      </c>
      <c r="K50" s="17">
        <v>551953</v>
      </c>
      <c r="L50" s="17">
        <v>558288</v>
      </c>
      <c r="M50" s="17">
        <v>563806</v>
      </c>
      <c r="N50" s="17">
        <v>567928</v>
      </c>
      <c r="O50" s="17">
        <v>573482</v>
      </c>
      <c r="P50" s="17">
        <v>578915</v>
      </c>
      <c r="Q50" s="17">
        <v>581018</v>
      </c>
      <c r="R50" s="17">
        <v>583320</v>
      </c>
      <c r="S50" s="17">
        <v>587180</v>
      </c>
      <c r="T50" s="17">
        <v>590605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226</v>
      </c>
      <c r="AE50" s="18">
        <v>438</v>
      </c>
      <c r="AF50" s="18">
        <v>511</v>
      </c>
      <c r="AG50" s="18">
        <v>571</v>
      </c>
      <c r="AH50" s="18">
        <v>565</v>
      </c>
      <c r="AI50" s="18">
        <v>517</v>
      </c>
      <c r="AJ50" s="18">
        <v>523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3.9793776675916663</v>
      </c>
      <c r="AU50" s="23">
        <v>7.6375544480907855</v>
      </c>
      <c r="AV50" s="23">
        <v>8.8268571379218024</v>
      </c>
      <c r="AW50" s="23">
        <v>9.8275784915441502</v>
      </c>
      <c r="AX50" s="23">
        <v>9.6859356785297948</v>
      </c>
      <c r="AY50" s="23">
        <v>8.8047958036717873</v>
      </c>
      <c r="AZ50" s="23">
        <v>8.8553263179282276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8</v>
      </c>
      <c r="BJ50" s="20">
        <v>46</v>
      </c>
      <c r="BK50" s="20">
        <v>44</v>
      </c>
      <c r="BL50" s="20">
        <v>46</v>
      </c>
      <c r="BM50" s="20">
        <v>24</v>
      </c>
      <c r="BN50" s="20">
        <v>12</v>
      </c>
      <c r="BO50" s="20">
        <v>0</v>
      </c>
      <c r="BP50" s="20">
        <v>31</v>
      </c>
      <c r="BQ50" s="20">
        <v>99</v>
      </c>
      <c r="BR50" s="20">
        <v>77</v>
      </c>
      <c r="BS50" s="20">
        <v>89</v>
      </c>
      <c r="BT50" s="20">
        <v>36</v>
      </c>
      <c r="BU50" s="20">
        <v>11</v>
      </c>
      <c r="BV50" s="20">
        <v>25443</v>
      </c>
      <c r="BW50" s="20">
        <v>41772</v>
      </c>
      <c r="BX50" s="20">
        <v>43847</v>
      </c>
      <c r="BY50" s="20">
        <v>53415</v>
      </c>
      <c r="BZ50" s="20">
        <v>47602</v>
      </c>
      <c r="CA50" s="20">
        <v>89760</v>
      </c>
      <c r="CB50" s="20">
        <v>28867</v>
      </c>
      <c r="CC50" s="20">
        <v>43824</v>
      </c>
      <c r="CD50" s="20">
        <v>42452</v>
      </c>
      <c r="CE50" s="20">
        <v>52157</v>
      </c>
      <c r="CF50" s="20">
        <v>44868</v>
      </c>
      <c r="CG50" s="20">
        <v>76598</v>
      </c>
      <c r="CH50" s="21">
        <v>39</v>
      </c>
      <c r="CI50" s="21">
        <v>145</v>
      </c>
      <c r="CJ50" s="21">
        <v>121</v>
      </c>
      <c r="CK50" s="21">
        <v>135</v>
      </c>
      <c r="CL50" s="21">
        <v>60</v>
      </c>
      <c r="CM50" s="21">
        <v>23</v>
      </c>
      <c r="CN50" s="21">
        <v>0</v>
      </c>
      <c r="CO50" s="21">
        <v>180</v>
      </c>
      <c r="CP50" s="21">
        <v>343</v>
      </c>
      <c r="CQ50" s="21">
        <v>0</v>
      </c>
      <c r="CR50" s="21">
        <v>54310</v>
      </c>
      <c r="CS50" s="21">
        <v>85596</v>
      </c>
      <c r="CT50" s="21">
        <v>86299</v>
      </c>
      <c r="CU50" s="21">
        <v>105572</v>
      </c>
      <c r="CV50" s="21">
        <v>92470</v>
      </c>
      <c r="CW50" s="21">
        <v>166358</v>
      </c>
      <c r="CX50" s="21">
        <v>301839</v>
      </c>
      <c r="CY50" s="21">
        <v>288766</v>
      </c>
      <c r="CZ50" s="19">
        <v>1</v>
      </c>
      <c r="DA50" t="s">
        <v>7994</v>
      </c>
      <c r="DB50" t="s">
        <v>8480</v>
      </c>
      <c r="DD50">
        <v>6.2334208320924205</v>
      </c>
      <c r="DE50">
        <v>11.363674011641967</v>
      </c>
    </row>
    <row r="51" spans="1:112" x14ac:dyDescent="0.25">
      <c r="A51" t="s">
        <v>642</v>
      </c>
      <c r="B51" t="s">
        <v>3171</v>
      </c>
      <c r="E51" s="17">
        <v>826550</v>
      </c>
      <c r="F51" s="17">
        <v>829314</v>
      </c>
      <c r="G51" s="17">
        <v>828843</v>
      </c>
      <c r="H51" s="17">
        <v>831002</v>
      </c>
      <c r="I51" s="17">
        <v>832319</v>
      </c>
      <c r="J51" s="17">
        <v>837844</v>
      </c>
      <c r="K51" s="17">
        <v>846798</v>
      </c>
      <c r="L51" s="17">
        <v>857099</v>
      </c>
      <c r="M51" s="17">
        <v>863808</v>
      </c>
      <c r="N51" s="17">
        <v>871422</v>
      </c>
      <c r="O51" s="17">
        <v>880976</v>
      </c>
      <c r="P51" s="17">
        <v>888398</v>
      </c>
      <c r="Q51" s="17">
        <v>893688</v>
      </c>
      <c r="R51" s="17">
        <v>899844</v>
      </c>
      <c r="S51" s="17">
        <v>906670</v>
      </c>
      <c r="T51" s="17">
        <v>912426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137</v>
      </c>
      <c r="AE51" s="18">
        <v>265</v>
      </c>
      <c r="AF51" s="18">
        <v>332</v>
      </c>
      <c r="AG51" s="18">
        <v>354</v>
      </c>
      <c r="AH51" s="18">
        <v>315</v>
      </c>
      <c r="AI51" s="18">
        <v>310</v>
      </c>
      <c r="AJ51" s="18">
        <v>330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1.5721430030455967</v>
      </c>
      <c r="AU51" s="23">
        <v>3.0080274604529524</v>
      </c>
      <c r="AV51" s="23">
        <v>3.7370637934799493</v>
      </c>
      <c r="AW51" s="23">
        <v>3.9611139458065905</v>
      </c>
      <c r="AX51" s="23">
        <v>3.5006067718404523</v>
      </c>
      <c r="AY51" s="23">
        <v>3.4191050768195703</v>
      </c>
      <c r="AZ51" s="23">
        <v>3.6167316582385856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6</v>
      </c>
      <c r="BJ51" s="20">
        <v>18</v>
      </c>
      <c r="BK51" s="20">
        <v>19</v>
      </c>
      <c r="BL51" s="20">
        <v>31</v>
      </c>
      <c r="BM51" s="20">
        <v>24</v>
      </c>
      <c r="BN51" s="20">
        <v>8</v>
      </c>
      <c r="BO51" s="20">
        <v>0</v>
      </c>
      <c r="BP51" s="20">
        <v>15</v>
      </c>
      <c r="BQ51" s="20">
        <v>56</v>
      </c>
      <c r="BR51" s="20">
        <v>53</v>
      </c>
      <c r="BS51" s="20">
        <v>65</v>
      </c>
      <c r="BT51" s="20">
        <v>21</v>
      </c>
      <c r="BU51" s="20">
        <v>14</v>
      </c>
      <c r="BV51" s="20">
        <v>44443</v>
      </c>
      <c r="BW51" s="20">
        <v>66259</v>
      </c>
      <c r="BX51" s="20">
        <v>84100</v>
      </c>
      <c r="BY51" s="20">
        <v>88518</v>
      </c>
      <c r="BZ51" s="20">
        <v>67564</v>
      </c>
      <c r="CA51" s="20">
        <v>119141</v>
      </c>
      <c r="CB51" s="20">
        <v>45931</v>
      </c>
      <c r="CC51" s="20">
        <v>64648</v>
      </c>
      <c r="CD51" s="20">
        <v>80734</v>
      </c>
      <c r="CE51" s="20">
        <v>87415</v>
      </c>
      <c r="CF51" s="20">
        <v>66083</v>
      </c>
      <c r="CG51" s="20">
        <v>97590</v>
      </c>
      <c r="CH51" s="21">
        <v>21</v>
      </c>
      <c r="CI51" s="21">
        <v>74</v>
      </c>
      <c r="CJ51" s="21">
        <v>72</v>
      </c>
      <c r="CK51" s="21">
        <v>96</v>
      </c>
      <c r="CL51" s="21">
        <v>45</v>
      </c>
      <c r="CM51" s="21">
        <v>22</v>
      </c>
      <c r="CN51" s="21">
        <v>0</v>
      </c>
      <c r="CO51" s="21">
        <v>106</v>
      </c>
      <c r="CP51" s="21">
        <v>224</v>
      </c>
      <c r="CQ51" s="21">
        <v>0</v>
      </c>
      <c r="CR51" s="21">
        <v>90374</v>
      </c>
      <c r="CS51" s="21">
        <v>130907</v>
      </c>
      <c r="CT51" s="21">
        <v>164834</v>
      </c>
      <c r="CU51" s="21">
        <v>175933</v>
      </c>
      <c r="CV51" s="21">
        <v>133647</v>
      </c>
      <c r="CW51" s="21">
        <v>216731</v>
      </c>
      <c r="CX51" s="21">
        <v>470025</v>
      </c>
      <c r="CY51" s="21">
        <v>442401</v>
      </c>
      <c r="CZ51" s="19">
        <v>28</v>
      </c>
      <c r="DA51" t="s">
        <v>8021</v>
      </c>
      <c r="DB51" t="s">
        <v>8481</v>
      </c>
      <c r="DD51">
        <v>2.3960162838691597</v>
      </c>
      <c r="DE51">
        <v>4.7657039519174518</v>
      </c>
    </row>
    <row r="52" spans="1:112" x14ac:dyDescent="0.25">
      <c r="A52" t="s">
        <v>3365</v>
      </c>
      <c r="B52" t="s">
        <v>3346</v>
      </c>
      <c r="E52" s="17">
        <v>848308</v>
      </c>
      <c r="F52" s="17">
        <v>848851</v>
      </c>
      <c r="G52" s="17">
        <v>851695</v>
      </c>
      <c r="H52" s="17">
        <v>853134</v>
      </c>
      <c r="I52" s="17">
        <v>854780</v>
      </c>
      <c r="J52" s="17">
        <v>860341</v>
      </c>
      <c r="K52" s="17">
        <v>863280</v>
      </c>
      <c r="L52" s="17">
        <v>867312</v>
      </c>
      <c r="M52" s="17">
        <v>869176</v>
      </c>
      <c r="N52" s="17">
        <v>874011</v>
      </c>
      <c r="O52" s="17">
        <v>880633</v>
      </c>
      <c r="P52" s="17">
        <v>885167</v>
      </c>
      <c r="Q52" s="17">
        <v>888782</v>
      </c>
      <c r="R52" s="17">
        <v>893551</v>
      </c>
      <c r="S52" s="17">
        <v>898063</v>
      </c>
      <c r="T52" s="17">
        <v>901791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379</v>
      </c>
      <c r="AE52" s="18">
        <v>809</v>
      </c>
      <c r="AF52" s="18">
        <v>963</v>
      </c>
      <c r="AG52" s="18">
        <v>1103</v>
      </c>
      <c r="AH52" s="18">
        <v>860</v>
      </c>
      <c r="AI52" s="18">
        <v>817</v>
      </c>
      <c r="AJ52" s="18">
        <v>717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4.3363298631252922</v>
      </c>
      <c r="AU52" s="23">
        <v>9.1865737486557961</v>
      </c>
      <c r="AV52" s="23">
        <v>10.879303001580492</v>
      </c>
      <c r="AW52" s="23">
        <v>12.410242331640381</v>
      </c>
      <c r="AX52" s="23">
        <v>9.6245205925571113</v>
      </c>
      <c r="AY52" s="23">
        <v>9.09735731234891</v>
      </c>
      <c r="AZ52" s="23">
        <v>7.9508444861392489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16</v>
      </c>
      <c r="BJ52" s="20">
        <v>60</v>
      </c>
      <c r="BK52" s="20">
        <v>50</v>
      </c>
      <c r="BL52" s="20">
        <v>60</v>
      </c>
      <c r="BM52" s="20">
        <v>33</v>
      </c>
      <c r="BN52" s="20">
        <v>18</v>
      </c>
      <c r="BO52" s="20">
        <v>0</v>
      </c>
      <c r="BP52" s="20">
        <v>34</v>
      </c>
      <c r="BQ52" s="20">
        <v>116</v>
      </c>
      <c r="BR52" s="20">
        <v>79</v>
      </c>
      <c r="BS52" s="20">
        <v>128</v>
      </c>
      <c r="BT52" s="20">
        <v>86</v>
      </c>
      <c r="BU52" s="20">
        <v>37</v>
      </c>
      <c r="BV52" s="20">
        <v>59905</v>
      </c>
      <c r="BW52" s="20">
        <v>75865</v>
      </c>
      <c r="BX52" s="20">
        <v>68353</v>
      </c>
      <c r="BY52" s="20">
        <v>79640</v>
      </c>
      <c r="BZ52" s="20">
        <v>68560</v>
      </c>
      <c r="CA52" s="20">
        <v>111113</v>
      </c>
      <c r="CB52" s="20">
        <v>63064</v>
      </c>
      <c r="CC52" s="20">
        <v>76771</v>
      </c>
      <c r="CD52" s="20">
        <v>66650</v>
      </c>
      <c r="CE52" s="20">
        <v>76057</v>
      </c>
      <c r="CF52" s="20">
        <v>66821</v>
      </c>
      <c r="CG52" s="20">
        <v>88992</v>
      </c>
      <c r="CH52" s="21">
        <v>50</v>
      </c>
      <c r="CI52" s="21">
        <v>176</v>
      </c>
      <c r="CJ52" s="21">
        <v>129</v>
      </c>
      <c r="CK52" s="21">
        <v>188</v>
      </c>
      <c r="CL52" s="21">
        <v>119</v>
      </c>
      <c r="CM52" s="21">
        <v>55</v>
      </c>
      <c r="CN52" s="21">
        <v>0</v>
      </c>
      <c r="CO52" s="21">
        <v>237</v>
      </c>
      <c r="CP52" s="21">
        <v>480</v>
      </c>
      <c r="CQ52" s="21">
        <v>0</v>
      </c>
      <c r="CR52" s="21">
        <v>122969</v>
      </c>
      <c r="CS52" s="21">
        <v>152636</v>
      </c>
      <c r="CT52" s="21">
        <v>135003</v>
      </c>
      <c r="CU52" s="21">
        <v>155697</v>
      </c>
      <c r="CV52" s="21">
        <v>135381</v>
      </c>
      <c r="CW52" s="21">
        <v>200105</v>
      </c>
      <c r="CX52" s="21">
        <v>463436</v>
      </c>
      <c r="CY52" s="21">
        <v>438355</v>
      </c>
      <c r="CZ52" s="19">
        <v>3</v>
      </c>
      <c r="DA52" t="s">
        <v>7996</v>
      </c>
      <c r="DB52" t="s">
        <v>8480</v>
      </c>
      <c r="DD52">
        <v>5.4065768612197873</v>
      </c>
      <c r="DE52">
        <v>10.357417205396214</v>
      </c>
    </row>
    <row r="53" spans="1:112" x14ac:dyDescent="0.25">
      <c r="A53" t="s">
        <v>113</v>
      </c>
      <c r="B53" t="s">
        <v>3183</v>
      </c>
      <c r="E53" s="17">
        <v>390683</v>
      </c>
      <c r="F53" s="17">
        <v>395410</v>
      </c>
      <c r="G53" s="17">
        <v>399248</v>
      </c>
      <c r="H53" s="17">
        <v>403131</v>
      </c>
      <c r="I53" s="17">
        <v>406380</v>
      </c>
      <c r="J53" s="17">
        <v>410937</v>
      </c>
      <c r="K53" s="17">
        <v>416029</v>
      </c>
      <c r="L53" s="17">
        <v>420939</v>
      </c>
      <c r="M53" s="17">
        <v>426289</v>
      </c>
      <c r="N53" s="17">
        <v>430149</v>
      </c>
      <c r="O53" s="17">
        <v>432705</v>
      </c>
      <c r="P53" s="17">
        <v>434734</v>
      </c>
      <c r="Q53" s="17">
        <v>436102</v>
      </c>
      <c r="R53" s="17">
        <v>436800</v>
      </c>
      <c r="S53" s="17">
        <v>439332</v>
      </c>
      <c r="T53" s="17">
        <v>441340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66</v>
      </c>
      <c r="AE53" s="18">
        <v>208</v>
      </c>
      <c r="AF53" s="18">
        <v>198</v>
      </c>
      <c r="AG53" s="18">
        <v>238</v>
      </c>
      <c r="AH53" s="18">
        <v>238</v>
      </c>
      <c r="AI53" s="18">
        <v>253</v>
      </c>
      <c r="AJ53" s="18">
        <v>264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1.5343520501035688</v>
      </c>
      <c r="AU53" s="23">
        <v>4.8069701066546493</v>
      </c>
      <c r="AV53" s="23">
        <v>4.5545091941279034</v>
      </c>
      <c r="AW53" s="23">
        <v>5.4574388560474381</v>
      </c>
      <c r="AX53" s="23">
        <v>5.448717948717948</v>
      </c>
      <c r="AY53" s="23">
        <v>5.7587428186428484</v>
      </c>
      <c r="AZ53" s="23">
        <v>5.9817827525263967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6</v>
      </c>
      <c r="BJ53" s="20">
        <v>18</v>
      </c>
      <c r="BK53" s="20">
        <v>20</v>
      </c>
      <c r="BL53" s="20">
        <v>21</v>
      </c>
      <c r="BM53" s="20">
        <v>11</v>
      </c>
      <c r="BN53" s="20">
        <v>4</v>
      </c>
      <c r="BO53" s="20">
        <v>0</v>
      </c>
      <c r="BP53" s="20">
        <v>23</v>
      </c>
      <c r="BQ53" s="20">
        <v>45</v>
      </c>
      <c r="BR53" s="20">
        <v>32</v>
      </c>
      <c r="BS53" s="20">
        <v>51</v>
      </c>
      <c r="BT53" s="20">
        <v>19</v>
      </c>
      <c r="BU53" s="20">
        <v>14</v>
      </c>
      <c r="BV53" s="20">
        <v>21470</v>
      </c>
      <c r="BW53" s="20">
        <v>32339</v>
      </c>
      <c r="BX53" s="20">
        <v>35438</v>
      </c>
      <c r="BY53" s="20">
        <v>41664</v>
      </c>
      <c r="BZ53" s="20">
        <v>33572</v>
      </c>
      <c r="CA53" s="20">
        <v>60995</v>
      </c>
      <c r="CB53" s="20">
        <v>23428</v>
      </c>
      <c r="CC53" s="20">
        <v>32384</v>
      </c>
      <c r="CD53" s="20">
        <v>34463</v>
      </c>
      <c r="CE53" s="20">
        <v>40698</v>
      </c>
      <c r="CF53" s="20">
        <v>33451</v>
      </c>
      <c r="CG53" s="20">
        <v>51438</v>
      </c>
      <c r="CH53" s="21">
        <v>29</v>
      </c>
      <c r="CI53" s="21">
        <v>63</v>
      </c>
      <c r="CJ53" s="21">
        <v>52</v>
      </c>
      <c r="CK53" s="21">
        <v>72</v>
      </c>
      <c r="CL53" s="21">
        <v>30</v>
      </c>
      <c r="CM53" s="21">
        <v>18</v>
      </c>
      <c r="CN53" s="21">
        <v>0</v>
      </c>
      <c r="CO53" s="21">
        <v>80</v>
      </c>
      <c r="CP53" s="21">
        <v>184</v>
      </c>
      <c r="CQ53" s="21">
        <v>0</v>
      </c>
      <c r="CR53" s="21">
        <v>44898</v>
      </c>
      <c r="CS53" s="21">
        <v>64723</v>
      </c>
      <c r="CT53" s="21">
        <v>69901</v>
      </c>
      <c r="CU53" s="21">
        <v>82362</v>
      </c>
      <c r="CV53" s="21">
        <v>67023</v>
      </c>
      <c r="CW53" s="21">
        <v>112433</v>
      </c>
      <c r="CX53" s="21">
        <v>225478</v>
      </c>
      <c r="CY53" s="21">
        <v>215862</v>
      </c>
      <c r="CZ53" s="19">
        <v>16</v>
      </c>
      <c r="DA53" t="s">
        <v>8009</v>
      </c>
      <c r="DB53" t="s">
        <v>9</v>
      </c>
      <c r="DD53">
        <v>3.7060714715883294</v>
      </c>
      <c r="DE53">
        <v>8.160441373437763</v>
      </c>
    </row>
    <row r="54" spans="1:112" x14ac:dyDescent="0.25">
      <c r="A54" t="s">
        <v>3366</v>
      </c>
      <c r="B54" t="s">
        <v>3347</v>
      </c>
      <c r="E54" s="17">
        <v>1937033</v>
      </c>
      <c r="F54" s="17">
        <v>1938704</v>
      </c>
      <c r="G54" s="17">
        <v>1948687</v>
      </c>
      <c r="H54" s="17">
        <v>1959543</v>
      </c>
      <c r="I54" s="17">
        <v>1969051</v>
      </c>
      <c r="J54" s="17">
        <v>1986531</v>
      </c>
      <c r="K54" s="17">
        <v>1999307</v>
      </c>
      <c r="L54" s="17">
        <v>2011049</v>
      </c>
      <c r="M54" s="17">
        <v>2028850</v>
      </c>
      <c r="N54" s="17">
        <v>2044733</v>
      </c>
      <c r="O54" s="17">
        <v>2065599</v>
      </c>
      <c r="P54" s="17">
        <v>2087960</v>
      </c>
      <c r="Q54" s="17">
        <v>2105708</v>
      </c>
      <c r="R54" s="17">
        <v>2119756</v>
      </c>
      <c r="S54" s="17">
        <v>2138742</v>
      </c>
      <c r="T54" s="17">
        <v>2159035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683</v>
      </c>
      <c r="AE54" s="18">
        <v>1123</v>
      </c>
      <c r="AF54" s="18">
        <v>1251</v>
      </c>
      <c r="AG54" s="18">
        <v>1279</v>
      </c>
      <c r="AH54" s="18">
        <v>1145</v>
      </c>
      <c r="AI54" s="18">
        <v>1038</v>
      </c>
      <c r="AJ54" s="18">
        <v>871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3.3402894167600365</v>
      </c>
      <c r="AU54" s="23">
        <v>5.4366796265877353</v>
      </c>
      <c r="AV54" s="23">
        <v>5.9914940899250944</v>
      </c>
      <c r="AW54" s="23">
        <v>6.0739665708635764</v>
      </c>
      <c r="AX54" s="23">
        <v>5.4015650857928934</v>
      </c>
      <c r="AY54" s="23">
        <v>4.8533203163354903</v>
      </c>
      <c r="AZ54" s="23">
        <v>4.0342097279571663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9</v>
      </c>
      <c r="BJ54" s="20">
        <v>64</v>
      </c>
      <c r="BK54" s="20">
        <v>67</v>
      </c>
      <c r="BL54" s="20">
        <v>90</v>
      </c>
      <c r="BM54" s="20">
        <v>53</v>
      </c>
      <c r="BN54" s="20">
        <v>24</v>
      </c>
      <c r="BO54" s="20">
        <v>0</v>
      </c>
      <c r="BP54" s="20">
        <v>47</v>
      </c>
      <c r="BQ54" s="20">
        <v>136</v>
      </c>
      <c r="BR54" s="20">
        <v>131</v>
      </c>
      <c r="BS54" s="20">
        <v>138</v>
      </c>
      <c r="BT54" s="20">
        <v>85</v>
      </c>
      <c r="BU54" s="20">
        <v>27</v>
      </c>
      <c r="BV54" s="20">
        <v>149931</v>
      </c>
      <c r="BW54" s="20">
        <v>204965</v>
      </c>
      <c r="BX54" s="20">
        <v>178858</v>
      </c>
      <c r="BY54" s="20">
        <v>186753</v>
      </c>
      <c r="BZ54" s="20">
        <v>141326</v>
      </c>
      <c r="CA54" s="20">
        <v>243883</v>
      </c>
      <c r="CB54" s="20">
        <v>152945</v>
      </c>
      <c r="CC54" s="20">
        <v>204072</v>
      </c>
      <c r="CD54" s="20">
        <v>177504</v>
      </c>
      <c r="CE54" s="20">
        <v>181211</v>
      </c>
      <c r="CF54" s="20">
        <v>139672</v>
      </c>
      <c r="CG54" s="20">
        <v>197915</v>
      </c>
      <c r="CH54" s="21">
        <v>56</v>
      </c>
      <c r="CI54" s="21">
        <v>200</v>
      </c>
      <c r="CJ54" s="21">
        <v>198</v>
      </c>
      <c r="CK54" s="21">
        <v>228</v>
      </c>
      <c r="CL54" s="21">
        <v>138</v>
      </c>
      <c r="CM54" s="21">
        <v>51</v>
      </c>
      <c r="CN54" s="21">
        <v>0</v>
      </c>
      <c r="CO54" s="21">
        <v>307</v>
      </c>
      <c r="CP54" s="21">
        <v>564</v>
      </c>
      <c r="CQ54" s="21">
        <v>0</v>
      </c>
      <c r="CR54" s="21">
        <v>302876</v>
      </c>
      <c r="CS54" s="21">
        <v>409037</v>
      </c>
      <c r="CT54" s="21">
        <v>356362</v>
      </c>
      <c r="CU54" s="21">
        <v>367964</v>
      </c>
      <c r="CV54" s="21">
        <v>280998</v>
      </c>
      <c r="CW54" s="21">
        <v>441798</v>
      </c>
      <c r="CX54" s="21">
        <v>1105716</v>
      </c>
      <c r="CY54" s="21">
        <v>1053319</v>
      </c>
      <c r="CZ54" s="19">
        <v>26</v>
      </c>
      <c r="DA54" t="s">
        <v>8019</v>
      </c>
      <c r="DB54" t="s">
        <v>9</v>
      </c>
      <c r="DD54">
        <v>2.9145966226755617</v>
      </c>
      <c r="DE54">
        <v>5.1007672856321156</v>
      </c>
    </row>
    <row r="55" spans="1:112" x14ac:dyDescent="0.25">
      <c r="A55" t="s">
        <v>307</v>
      </c>
      <c r="B55" t="s">
        <v>3189</v>
      </c>
      <c r="E55" s="17">
        <v>590793</v>
      </c>
      <c r="F55" s="17">
        <v>593064</v>
      </c>
      <c r="G55" s="17">
        <v>595509</v>
      </c>
      <c r="H55" s="17">
        <v>598836</v>
      </c>
      <c r="I55" s="17">
        <v>603488</v>
      </c>
      <c r="J55" s="17">
        <v>608429</v>
      </c>
      <c r="K55" s="17">
        <v>615188</v>
      </c>
      <c r="L55" s="17">
        <v>621736</v>
      </c>
      <c r="M55" s="17">
        <v>628384</v>
      </c>
      <c r="N55" s="17">
        <v>633691</v>
      </c>
      <c r="O55" s="17">
        <v>639753</v>
      </c>
      <c r="P55" s="17">
        <v>644494</v>
      </c>
      <c r="Q55" s="17">
        <v>649148</v>
      </c>
      <c r="R55" s="17">
        <v>653832</v>
      </c>
      <c r="S55" s="17">
        <v>659564</v>
      </c>
      <c r="T55" s="17">
        <v>665817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94</v>
      </c>
      <c r="AE55" s="18">
        <v>245</v>
      </c>
      <c r="AF55" s="18">
        <v>289</v>
      </c>
      <c r="AG55" s="18">
        <v>309</v>
      </c>
      <c r="AH55" s="18">
        <v>316</v>
      </c>
      <c r="AI55" s="18">
        <v>228</v>
      </c>
      <c r="AJ55" s="18">
        <v>217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1.4833728110388185</v>
      </c>
      <c r="AU55" s="23">
        <v>3.8296029874029509</v>
      </c>
      <c r="AV55" s="23">
        <v>4.4841379438753499</v>
      </c>
      <c r="AW55" s="23">
        <v>4.7600855274914196</v>
      </c>
      <c r="AX55" s="23">
        <v>4.8330457976972676</v>
      </c>
      <c r="AY55" s="23">
        <v>3.4568290567708368</v>
      </c>
      <c r="AZ55" s="23">
        <v>3.2591537915072761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4</v>
      </c>
      <c r="BJ55" s="20">
        <v>13</v>
      </c>
      <c r="BK55" s="20">
        <v>22</v>
      </c>
      <c r="BL55" s="20">
        <v>14</v>
      </c>
      <c r="BM55" s="20">
        <v>10</v>
      </c>
      <c r="BN55" s="20">
        <v>9</v>
      </c>
      <c r="BO55" s="20">
        <v>0</v>
      </c>
      <c r="BP55" s="20">
        <v>14</v>
      </c>
      <c r="BQ55" s="20">
        <v>27</v>
      </c>
      <c r="BR55" s="20">
        <v>28</v>
      </c>
      <c r="BS55" s="20">
        <v>43</v>
      </c>
      <c r="BT55" s="20">
        <v>20</v>
      </c>
      <c r="BU55" s="20">
        <v>13</v>
      </c>
      <c r="BV55" s="20">
        <v>27941</v>
      </c>
      <c r="BW55" s="20">
        <v>46479</v>
      </c>
      <c r="BX55" s="20">
        <v>54652</v>
      </c>
      <c r="BY55" s="20">
        <v>62466</v>
      </c>
      <c r="BZ55" s="20">
        <v>52790</v>
      </c>
      <c r="CA55" s="20">
        <v>103947</v>
      </c>
      <c r="CB55" s="20">
        <v>29666</v>
      </c>
      <c r="CC55" s="20">
        <v>44628</v>
      </c>
      <c r="CD55" s="20">
        <v>50349</v>
      </c>
      <c r="CE55" s="20">
        <v>60445</v>
      </c>
      <c r="CF55" s="20">
        <v>49500</v>
      </c>
      <c r="CG55" s="20">
        <v>82954</v>
      </c>
      <c r="CH55" s="21">
        <v>18</v>
      </c>
      <c r="CI55" s="21">
        <v>40</v>
      </c>
      <c r="CJ55" s="21">
        <v>50</v>
      </c>
      <c r="CK55" s="21">
        <v>57</v>
      </c>
      <c r="CL55" s="21">
        <v>30</v>
      </c>
      <c r="CM55" s="21">
        <v>22</v>
      </c>
      <c r="CN55" s="21">
        <v>0</v>
      </c>
      <c r="CO55" s="21">
        <v>72</v>
      </c>
      <c r="CP55" s="21">
        <v>145</v>
      </c>
      <c r="CQ55" s="21">
        <v>0</v>
      </c>
      <c r="CR55" s="21">
        <v>57607</v>
      </c>
      <c r="CS55" s="21">
        <v>91107</v>
      </c>
      <c r="CT55" s="21">
        <v>105001</v>
      </c>
      <c r="CU55" s="21">
        <v>122911</v>
      </c>
      <c r="CV55" s="21">
        <v>102290</v>
      </c>
      <c r="CW55" s="21">
        <v>186901</v>
      </c>
      <c r="CX55" s="21">
        <v>348275</v>
      </c>
      <c r="CY55" s="21">
        <v>317542</v>
      </c>
      <c r="CZ55" s="19">
        <v>31</v>
      </c>
      <c r="DA55" t="s">
        <v>8024</v>
      </c>
      <c r="DB55" t="s">
        <v>8481</v>
      </c>
      <c r="DD55">
        <v>2.267416593710438</v>
      </c>
      <c r="DE55">
        <v>4.1633766420213911</v>
      </c>
    </row>
    <row r="56" spans="1:112" x14ac:dyDescent="0.25">
      <c r="A56" t="s">
        <v>3367</v>
      </c>
      <c r="B56" t="s">
        <v>3348</v>
      </c>
      <c r="E56" s="17">
        <v>1575769</v>
      </c>
      <c r="F56" s="17">
        <v>1587015</v>
      </c>
      <c r="G56" s="17">
        <v>1600652</v>
      </c>
      <c r="H56" s="17">
        <v>1613564</v>
      </c>
      <c r="I56" s="17">
        <v>1631105</v>
      </c>
      <c r="J56" s="17">
        <v>1655432</v>
      </c>
      <c r="K56" s="17">
        <v>1667825</v>
      </c>
      <c r="L56" s="17">
        <v>1679738</v>
      </c>
      <c r="M56" s="17">
        <v>1691523</v>
      </c>
      <c r="N56" s="17">
        <v>1700781</v>
      </c>
      <c r="O56" s="17">
        <v>1712813</v>
      </c>
      <c r="P56" s="17">
        <v>1725341</v>
      </c>
      <c r="Q56" s="17">
        <v>1735178</v>
      </c>
      <c r="R56" s="17">
        <v>1742808</v>
      </c>
      <c r="S56" s="17">
        <v>1751734</v>
      </c>
      <c r="T56" s="17">
        <v>1764818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311</v>
      </c>
      <c r="AE56" s="18">
        <v>752</v>
      </c>
      <c r="AF56" s="18">
        <v>853</v>
      </c>
      <c r="AG56" s="18">
        <v>886</v>
      </c>
      <c r="AH56" s="18">
        <v>825</v>
      </c>
      <c r="AI56" s="18">
        <v>915</v>
      </c>
      <c r="AJ56" s="18">
        <v>868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1.8285716973555088</v>
      </c>
      <c r="AU56" s="23">
        <v>4.390438419138575</v>
      </c>
      <c r="AV56" s="23">
        <v>4.9439502104221713</v>
      </c>
      <c r="AW56" s="23">
        <v>5.1061043881377017</v>
      </c>
      <c r="AX56" s="23">
        <v>4.73374003332553</v>
      </c>
      <c r="AY56" s="23">
        <v>5.2233957895433889</v>
      </c>
      <c r="AZ56" s="23">
        <v>4.9183541872306371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15</v>
      </c>
      <c r="BJ56" s="20">
        <v>62</v>
      </c>
      <c r="BK56" s="20">
        <v>88</v>
      </c>
      <c r="BL56" s="20">
        <v>90</v>
      </c>
      <c r="BM56" s="20">
        <v>51</v>
      </c>
      <c r="BN56" s="20">
        <v>18</v>
      </c>
      <c r="BO56" s="20">
        <v>0</v>
      </c>
      <c r="BP56" s="20">
        <v>33</v>
      </c>
      <c r="BQ56" s="20">
        <v>132</v>
      </c>
      <c r="BR56" s="20">
        <v>133</v>
      </c>
      <c r="BS56" s="20">
        <v>145</v>
      </c>
      <c r="BT56" s="20">
        <v>78</v>
      </c>
      <c r="BU56" s="20">
        <v>23</v>
      </c>
      <c r="BV56" s="20">
        <v>116039</v>
      </c>
      <c r="BW56" s="20">
        <v>158462</v>
      </c>
      <c r="BX56" s="20">
        <v>146452</v>
      </c>
      <c r="BY56" s="20">
        <v>155345</v>
      </c>
      <c r="BZ56" s="20">
        <v>125502</v>
      </c>
      <c r="CA56" s="20">
        <v>203375</v>
      </c>
      <c r="CB56" s="20">
        <v>116795</v>
      </c>
      <c r="CC56" s="20">
        <v>154243</v>
      </c>
      <c r="CD56" s="20">
        <v>146945</v>
      </c>
      <c r="CE56" s="20">
        <v>153883</v>
      </c>
      <c r="CF56" s="20">
        <v>123406</v>
      </c>
      <c r="CG56" s="20">
        <v>164371</v>
      </c>
      <c r="CH56" s="21">
        <v>48</v>
      </c>
      <c r="CI56" s="21">
        <v>194</v>
      </c>
      <c r="CJ56" s="21">
        <v>221</v>
      </c>
      <c r="CK56" s="21">
        <v>235</v>
      </c>
      <c r="CL56" s="21">
        <v>129</v>
      </c>
      <c r="CM56" s="21">
        <v>41</v>
      </c>
      <c r="CN56" s="21">
        <v>0</v>
      </c>
      <c r="CO56" s="21">
        <v>324</v>
      </c>
      <c r="CP56" s="21">
        <v>544</v>
      </c>
      <c r="CQ56" s="21">
        <v>0</v>
      </c>
      <c r="CR56" s="21">
        <v>232834</v>
      </c>
      <c r="CS56" s="21">
        <v>312705</v>
      </c>
      <c r="CT56" s="21">
        <v>293397</v>
      </c>
      <c r="CU56" s="21">
        <v>309228</v>
      </c>
      <c r="CV56" s="21">
        <v>248908</v>
      </c>
      <c r="CW56" s="21">
        <v>367746</v>
      </c>
      <c r="CX56" s="21">
        <v>905175</v>
      </c>
      <c r="CY56" s="21">
        <v>859643</v>
      </c>
      <c r="CZ56" s="19">
        <v>20</v>
      </c>
      <c r="DA56" t="s">
        <v>8013</v>
      </c>
      <c r="DB56" t="s">
        <v>9</v>
      </c>
      <c r="DD56">
        <v>3.769006436392782</v>
      </c>
      <c r="DE56">
        <v>6.0098875907973595</v>
      </c>
    </row>
    <row r="57" spans="1:112" x14ac:dyDescent="0.25">
      <c r="A57" t="s">
        <v>76</v>
      </c>
      <c r="B57" t="s">
        <v>3197</v>
      </c>
      <c r="E57" s="17">
        <v>419935</v>
      </c>
      <c r="F57" s="17">
        <v>423154</v>
      </c>
      <c r="G57" s="17">
        <v>425486</v>
      </c>
      <c r="H57" s="17">
        <v>428393</v>
      </c>
      <c r="I57" s="17">
        <v>430016</v>
      </c>
      <c r="J57" s="17">
        <v>432622</v>
      </c>
      <c r="K57" s="17">
        <v>436272</v>
      </c>
      <c r="L57" s="17">
        <v>440083</v>
      </c>
      <c r="M57" s="17">
        <v>443563</v>
      </c>
      <c r="N57" s="17">
        <v>446090</v>
      </c>
      <c r="O57" s="17">
        <v>448901</v>
      </c>
      <c r="P57" s="17">
        <v>451905</v>
      </c>
      <c r="Q57" s="17">
        <v>454464</v>
      </c>
      <c r="R57" s="17">
        <v>457206</v>
      </c>
      <c r="S57" s="17">
        <v>460490</v>
      </c>
      <c r="T57" s="17">
        <v>463334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199</v>
      </c>
      <c r="AE57" s="18">
        <v>386</v>
      </c>
      <c r="AF57" s="18">
        <v>370</v>
      </c>
      <c r="AG57" s="18">
        <v>413</v>
      </c>
      <c r="AH57" s="18">
        <v>291</v>
      </c>
      <c r="AI57" s="18">
        <v>306</v>
      </c>
      <c r="AJ57" s="18">
        <v>302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4.4609832096662112</v>
      </c>
      <c r="AU57" s="23">
        <v>8.5987779042595136</v>
      </c>
      <c r="AV57" s="23">
        <v>8.1875615450149919</v>
      </c>
      <c r="AW57" s="23">
        <v>9.0876285030277426</v>
      </c>
      <c r="AX57" s="23">
        <v>6.3647458694767787</v>
      </c>
      <c r="AY57" s="23">
        <v>6.6450954418119821</v>
      </c>
      <c r="AZ57" s="23">
        <v>6.5179762331277225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6</v>
      </c>
      <c r="BJ57" s="20">
        <v>19</v>
      </c>
      <c r="BK57" s="20">
        <v>23</v>
      </c>
      <c r="BL57" s="20">
        <v>30</v>
      </c>
      <c r="BM57" s="20">
        <v>15</v>
      </c>
      <c r="BN57" s="20">
        <v>7</v>
      </c>
      <c r="BO57" s="20">
        <v>0</v>
      </c>
      <c r="BP57" s="20">
        <v>17</v>
      </c>
      <c r="BQ57" s="20">
        <v>48</v>
      </c>
      <c r="BR57" s="20">
        <v>43</v>
      </c>
      <c r="BS57" s="20">
        <v>53</v>
      </c>
      <c r="BT57" s="20">
        <v>29</v>
      </c>
      <c r="BU57" s="20">
        <v>12</v>
      </c>
      <c r="BV57" s="20">
        <v>21535</v>
      </c>
      <c r="BW57" s="20">
        <v>32376</v>
      </c>
      <c r="BX57" s="20">
        <v>35736</v>
      </c>
      <c r="BY57" s="20">
        <v>43279</v>
      </c>
      <c r="BZ57" s="20">
        <v>37488</v>
      </c>
      <c r="CA57" s="20">
        <v>67179</v>
      </c>
      <c r="CB57" s="20">
        <v>23087</v>
      </c>
      <c r="CC57" s="20">
        <v>31675</v>
      </c>
      <c r="CD57" s="20">
        <v>34217</v>
      </c>
      <c r="CE57" s="20">
        <v>42263</v>
      </c>
      <c r="CF57" s="20">
        <v>36485</v>
      </c>
      <c r="CG57" s="20">
        <v>58014</v>
      </c>
      <c r="CH57" s="21">
        <v>23</v>
      </c>
      <c r="CI57" s="21">
        <v>67</v>
      </c>
      <c r="CJ57" s="21">
        <v>66</v>
      </c>
      <c r="CK57" s="21">
        <v>83</v>
      </c>
      <c r="CL57" s="21">
        <v>44</v>
      </c>
      <c r="CM57" s="21">
        <v>19</v>
      </c>
      <c r="CN57" s="21">
        <v>0</v>
      </c>
      <c r="CO57" s="21">
        <v>100</v>
      </c>
      <c r="CP57" s="21">
        <v>202</v>
      </c>
      <c r="CQ57" s="21">
        <v>0</v>
      </c>
      <c r="CR57" s="21">
        <v>44622</v>
      </c>
      <c r="CS57" s="21">
        <v>64051</v>
      </c>
      <c r="CT57" s="21">
        <v>69953</v>
      </c>
      <c r="CU57" s="21">
        <v>85542</v>
      </c>
      <c r="CV57" s="21">
        <v>73973</v>
      </c>
      <c r="CW57" s="21">
        <v>125193</v>
      </c>
      <c r="CX57" s="21">
        <v>237593</v>
      </c>
      <c r="CY57" s="21">
        <v>225741</v>
      </c>
      <c r="CZ57" s="19">
        <v>10</v>
      </c>
      <c r="DA57" t="s">
        <v>8003</v>
      </c>
      <c r="DB57" t="s">
        <v>9</v>
      </c>
      <c r="DD57">
        <v>4.4298554538165416</v>
      </c>
      <c r="DE57">
        <v>8.5019339795364335</v>
      </c>
    </row>
    <row r="58" spans="1:112" x14ac:dyDescent="0.25"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DD58" t="e">
        <v>#DIV/0!</v>
      </c>
      <c r="DE58" t="e">
        <v>#DIV/0!</v>
      </c>
    </row>
    <row r="59" spans="1:112" x14ac:dyDescent="0.25">
      <c r="A59" s="22" t="s">
        <v>7976</v>
      </c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DD59" t="e">
        <v>#DIV/0!</v>
      </c>
      <c r="DE59" t="e">
        <v>#DIV/0!</v>
      </c>
    </row>
    <row r="60" spans="1:112" x14ac:dyDescent="0.25">
      <c r="A60" t="s">
        <v>317</v>
      </c>
      <c r="B60" t="s">
        <v>3188</v>
      </c>
      <c r="C60" t="s">
        <v>307</v>
      </c>
      <c r="D60" t="s">
        <v>278</v>
      </c>
      <c r="E60" s="17">
        <v>46608</v>
      </c>
      <c r="F60" s="17">
        <v>46925</v>
      </c>
      <c r="G60" s="17">
        <v>47295</v>
      </c>
      <c r="H60" s="17">
        <v>47315</v>
      </c>
      <c r="I60" s="17">
        <v>47487</v>
      </c>
      <c r="J60" s="17">
        <v>47512</v>
      </c>
      <c r="K60" s="17">
        <v>48073</v>
      </c>
      <c r="L60" s="17">
        <v>48363</v>
      </c>
      <c r="M60" s="17">
        <v>48670</v>
      </c>
      <c r="N60" s="17">
        <v>48992</v>
      </c>
      <c r="O60" s="17">
        <v>49163</v>
      </c>
      <c r="P60" s="17">
        <v>49202</v>
      </c>
      <c r="Q60" s="17">
        <v>49588</v>
      </c>
      <c r="R60" s="17">
        <v>49988</v>
      </c>
      <c r="S60" s="17">
        <v>50495</v>
      </c>
      <c r="T60" s="17">
        <v>50621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13</v>
      </c>
      <c r="AE60" s="18">
        <v>20</v>
      </c>
      <c r="AF60" s="18">
        <v>31</v>
      </c>
      <c r="AG60" s="18">
        <v>27</v>
      </c>
      <c r="AH60" s="18">
        <v>35</v>
      </c>
      <c r="AI60" s="18">
        <v>19</v>
      </c>
      <c r="AJ60" s="18">
        <v>14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2.6534944480731548</v>
      </c>
      <c r="AU60" s="23">
        <v>4.0680999938978504</v>
      </c>
      <c r="AV60" s="23">
        <v>6.3005568879313856</v>
      </c>
      <c r="AW60" s="23">
        <v>5.4448656933128987</v>
      </c>
      <c r="AX60" s="23">
        <v>7.001680403296791</v>
      </c>
      <c r="AY60" s="23">
        <v>3.7627487870086149</v>
      </c>
      <c r="AZ60" s="23">
        <v>2.7656506193081922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0</v>
      </c>
      <c r="BK60" s="20">
        <v>1</v>
      </c>
      <c r="BL60" s="20">
        <v>2</v>
      </c>
      <c r="BM60" s="20">
        <v>1</v>
      </c>
      <c r="BN60" s="20">
        <v>1</v>
      </c>
      <c r="BO60" s="20">
        <v>0</v>
      </c>
      <c r="BP60" s="20">
        <v>1</v>
      </c>
      <c r="BQ60" s="20">
        <v>0</v>
      </c>
      <c r="BR60" s="20">
        <v>3</v>
      </c>
      <c r="BS60" s="20">
        <v>4</v>
      </c>
      <c r="BT60" s="20">
        <v>0</v>
      </c>
      <c r="BU60" s="20">
        <v>1</v>
      </c>
      <c r="BV60" s="20">
        <v>2003</v>
      </c>
      <c r="BW60" s="20">
        <v>3469</v>
      </c>
      <c r="BX60" s="20">
        <v>4304</v>
      </c>
      <c r="BY60" s="20">
        <v>4585</v>
      </c>
      <c r="BZ60" s="20">
        <v>3970</v>
      </c>
      <c r="CA60" s="20">
        <v>8243</v>
      </c>
      <c r="CB60" s="20">
        <v>2209</v>
      </c>
      <c r="CC60" s="20">
        <v>3206</v>
      </c>
      <c r="CD60" s="20">
        <v>3881</v>
      </c>
      <c r="CE60" s="20">
        <v>4609</v>
      </c>
      <c r="CF60" s="20">
        <v>3683</v>
      </c>
      <c r="CG60" s="20">
        <v>6459</v>
      </c>
      <c r="CH60" s="21">
        <v>1</v>
      </c>
      <c r="CI60" s="21">
        <v>0</v>
      </c>
      <c r="CJ60" s="21">
        <v>4</v>
      </c>
      <c r="CK60" s="21">
        <v>6</v>
      </c>
      <c r="CL60" s="21">
        <v>1</v>
      </c>
      <c r="CM60" s="21">
        <v>2</v>
      </c>
      <c r="CN60" s="21">
        <v>0</v>
      </c>
      <c r="CO60" s="21">
        <v>5</v>
      </c>
      <c r="CP60" s="21">
        <v>9</v>
      </c>
      <c r="CQ60" s="21">
        <v>9</v>
      </c>
      <c r="CR60" s="21">
        <v>4212</v>
      </c>
      <c r="CS60" s="21">
        <v>6675</v>
      </c>
      <c r="CT60" s="21">
        <v>8185</v>
      </c>
      <c r="CU60" s="21">
        <v>9194</v>
      </c>
      <c r="CV60" s="21">
        <v>7653</v>
      </c>
      <c r="CW60" s="21">
        <v>14702</v>
      </c>
      <c r="CX60" s="21">
        <v>26574</v>
      </c>
      <c r="CY60" s="21">
        <v>24047</v>
      </c>
      <c r="CZ60" s="19">
        <v>277</v>
      </c>
      <c r="DA60" t="s">
        <v>8255</v>
      </c>
      <c r="DB60" t="s">
        <v>8481</v>
      </c>
      <c r="DD60">
        <v>2.0792614463342618</v>
      </c>
      <c r="DE60">
        <v>3.3867690223526754</v>
      </c>
      <c r="DF60">
        <v>1.3075075760184136</v>
      </c>
      <c r="DH60">
        <v>337</v>
      </c>
    </row>
    <row r="61" spans="1:112" x14ac:dyDescent="0.25">
      <c r="A61" t="s">
        <v>431</v>
      </c>
      <c r="B61" t="s">
        <v>2990</v>
      </c>
      <c r="C61" t="s">
        <v>425</v>
      </c>
      <c r="D61" t="s">
        <v>199</v>
      </c>
      <c r="E61" s="17">
        <v>73568</v>
      </c>
      <c r="F61" s="17">
        <v>73666</v>
      </c>
      <c r="G61" s="17">
        <v>73944</v>
      </c>
      <c r="H61" s="17">
        <v>74581</v>
      </c>
      <c r="I61" s="17">
        <v>75051</v>
      </c>
      <c r="J61" s="17">
        <v>75411</v>
      </c>
      <c r="K61" s="17">
        <v>75829</v>
      </c>
      <c r="L61" s="17">
        <v>76397</v>
      </c>
      <c r="M61" s="17">
        <v>76807</v>
      </c>
      <c r="N61" s="17">
        <v>77266</v>
      </c>
      <c r="O61" s="17">
        <v>77423</v>
      </c>
      <c r="P61" s="17">
        <v>77738</v>
      </c>
      <c r="Q61" s="17">
        <v>77770</v>
      </c>
      <c r="R61" s="17">
        <v>77863</v>
      </c>
      <c r="S61" s="17">
        <v>78224</v>
      </c>
      <c r="T61" s="17">
        <v>78538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33</v>
      </c>
      <c r="AE61" s="18">
        <v>79</v>
      </c>
      <c r="AF61" s="18">
        <v>121</v>
      </c>
      <c r="AG61" s="18">
        <v>108</v>
      </c>
      <c r="AH61" s="18">
        <v>91</v>
      </c>
      <c r="AI61" s="18">
        <v>88</v>
      </c>
      <c r="AJ61" s="18">
        <v>49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4.2709600600522863</v>
      </c>
      <c r="AU61" s="23">
        <v>10.203686243106054</v>
      </c>
      <c r="AV61" s="23">
        <v>15.565103295685507</v>
      </c>
      <c r="AW61" s="23">
        <v>13.887102996013887</v>
      </c>
      <c r="AX61" s="23">
        <v>11.687194174383212</v>
      </c>
      <c r="AY61" s="23">
        <v>11.249744323992637</v>
      </c>
      <c r="AZ61" s="23">
        <v>6.2390180549542897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0</v>
      </c>
      <c r="BJ61" s="20">
        <v>4</v>
      </c>
      <c r="BK61" s="20">
        <v>3</v>
      </c>
      <c r="BL61" s="20">
        <v>2</v>
      </c>
      <c r="BM61" s="20">
        <v>5</v>
      </c>
      <c r="BN61" s="20">
        <v>1</v>
      </c>
      <c r="BO61" s="20">
        <v>0</v>
      </c>
      <c r="BP61" s="20">
        <v>3</v>
      </c>
      <c r="BQ61" s="20">
        <v>7</v>
      </c>
      <c r="BR61" s="20">
        <v>7</v>
      </c>
      <c r="BS61" s="20">
        <v>10</v>
      </c>
      <c r="BT61" s="20">
        <v>5</v>
      </c>
      <c r="BU61" s="20">
        <v>2</v>
      </c>
      <c r="BV61" s="20">
        <v>3254</v>
      </c>
      <c r="BW61" s="20">
        <v>4892</v>
      </c>
      <c r="BX61" s="20">
        <v>5546</v>
      </c>
      <c r="BY61" s="20">
        <v>7650</v>
      </c>
      <c r="BZ61" s="20">
        <v>6841</v>
      </c>
      <c r="CA61" s="20">
        <v>12009</v>
      </c>
      <c r="CB61" s="20">
        <v>3703</v>
      </c>
      <c r="CC61" s="20">
        <v>4926</v>
      </c>
      <c r="CD61" s="20">
        <v>5208</v>
      </c>
      <c r="CE61" s="20">
        <v>7397</v>
      </c>
      <c r="CF61" s="20">
        <v>6633</v>
      </c>
      <c r="CG61" s="20">
        <v>10479</v>
      </c>
      <c r="CH61" s="21">
        <v>3</v>
      </c>
      <c r="CI61" s="21">
        <v>11</v>
      </c>
      <c r="CJ61" s="21">
        <v>10</v>
      </c>
      <c r="CK61" s="21">
        <v>12</v>
      </c>
      <c r="CL61" s="21">
        <v>10</v>
      </c>
      <c r="CM61" s="21">
        <v>3</v>
      </c>
      <c r="CN61" s="21">
        <v>0</v>
      </c>
      <c r="CO61" s="21">
        <v>15</v>
      </c>
      <c r="CP61" s="21">
        <v>34</v>
      </c>
      <c r="CQ61" s="21">
        <v>34</v>
      </c>
      <c r="CR61" s="21">
        <v>6957</v>
      </c>
      <c r="CS61" s="21">
        <v>9818</v>
      </c>
      <c r="CT61" s="21">
        <v>10754</v>
      </c>
      <c r="CU61" s="21">
        <v>15047</v>
      </c>
      <c r="CV61" s="21">
        <v>13474</v>
      </c>
      <c r="CW61" s="21">
        <v>22488</v>
      </c>
      <c r="CX61" s="21">
        <v>40192</v>
      </c>
      <c r="CY61" s="21">
        <v>38346</v>
      </c>
      <c r="CZ61" s="19">
        <v>96</v>
      </c>
      <c r="DA61" t="s">
        <v>8074</v>
      </c>
      <c r="DB61" t="s">
        <v>9</v>
      </c>
      <c r="DD61">
        <v>3.9117508997027071</v>
      </c>
      <c r="DE61">
        <v>8.4593949044586001</v>
      </c>
      <c r="DF61">
        <v>4.5476440047558935</v>
      </c>
      <c r="DH61">
        <v>10</v>
      </c>
    </row>
    <row r="62" spans="1:112" x14ac:dyDescent="0.25">
      <c r="A62" t="s">
        <v>764</v>
      </c>
      <c r="B62" t="s">
        <v>2997</v>
      </c>
      <c r="C62" t="s">
        <v>754</v>
      </c>
      <c r="D62" t="s">
        <v>150</v>
      </c>
      <c r="E62" s="17">
        <v>90900</v>
      </c>
      <c r="F62" s="17">
        <v>91171</v>
      </c>
      <c r="G62" s="17">
        <v>91783</v>
      </c>
      <c r="H62" s="17">
        <v>92452</v>
      </c>
      <c r="I62" s="17">
        <v>93044</v>
      </c>
      <c r="J62" s="17">
        <v>93772</v>
      </c>
      <c r="K62" s="17">
        <v>94625</v>
      </c>
      <c r="L62" s="17">
        <v>95065</v>
      </c>
      <c r="M62" s="17">
        <v>95890</v>
      </c>
      <c r="N62" s="17">
        <v>96618</v>
      </c>
      <c r="O62" s="17">
        <v>97318</v>
      </c>
      <c r="P62" s="17">
        <v>97921</v>
      </c>
      <c r="Q62" s="17">
        <v>98407</v>
      </c>
      <c r="R62" s="17">
        <v>99293</v>
      </c>
      <c r="S62" s="17">
        <v>99900</v>
      </c>
      <c r="T62" s="17">
        <v>100222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16</v>
      </c>
      <c r="AE62" s="18">
        <v>66</v>
      </c>
      <c r="AF62" s="18">
        <v>48</v>
      </c>
      <c r="AG62" s="18">
        <v>28</v>
      </c>
      <c r="AH62" s="18">
        <v>48</v>
      </c>
      <c r="AI62" s="18">
        <v>39</v>
      </c>
      <c r="AJ62" s="18">
        <v>37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1.6560061272226707</v>
      </c>
      <c r="AU62" s="23">
        <v>6.7818902977866378</v>
      </c>
      <c r="AV62" s="23">
        <v>4.9019107239509401</v>
      </c>
      <c r="AW62" s="23">
        <v>2.8453260438789925</v>
      </c>
      <c r="AX62" s="23">
        <v>4.8341776358857125</v>
      </c>
      <c r="AY62" s="23">
        <v>3.9039039039039038</v>
      </c>
      <c r="AZ62" s="23">
        <v>3.6918041946877929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0</v>
      </c>
      <c r="BJ62" s="20">
        <v>1</v>
      </c>
      <c r="BK62" s="20">
        <v>5</v>
      </c>
      <c r="BL62" s="20">
        <v>3</v>
      </c>
      <c r="BM62" s="20">
        <v>1</v>
      </c>
      <c r="BN62" s="20">
        <v>0</v>
      </c>
      <c r="BO62" s="20">
        <v>0</v>
      </c>
      <c r="BP62" s="20">
        <v>3</v>
      </c>
      <c r="BQ62" s="20">
        <v>5</v>
      </c>
      <c r="BR62" s="20">
        <v>3</v>
      </c>
      <c r="BS62" s="20">
        <v>11</v>
      </c>
      <c r="BT62" s="20">
        <v>5</v>
      </c>
      <c r="BU62" s="20">
        <v>0</v>
      </c>
      <c r="BV62" s="20">
        <v>4581</v>
      </c>
      <c r="BW62" s="20">
        <v>6937</v>
      </c>
      <c r="BX62" s="20">
        <v>7853</v>
      </c>
      <c r="BY62" s="20">
        <v>9770</v>
      </c>
      <c r="BZ62" s="20">
        <v>8151</v>
      </c>
      <c r="CA62" s="20">
        <v>14210</v>
      </c>
      <c r="CB62" s="20">
        <v>4598</v>
      </c>
      <c r="CC62" s="20">
        <v>6492</v>
      </c>
      <c r="CD62" s="20">
        <v>7566</v>
      </c>
      <c r="CE62" s="20">
        <v>9676</v>
      </c>
      <c r="CF62" s="20">
        <v>8197</v>
      </c>
      <c r="CG62" s="20">
        <v>12191</v>
      </c>
      <c r="CH62" s="21">
        <v>3</v>
      </c>
      <c r="CI62" s="21">
        <v>6</v>
      </c>
      <c r="CJ62" s="21">
        <v>8</v>
      </c>
      <c r="CK62" s="21">
        <v>14</v>
      </c>
      <c r="CL62" s="21">
        <v>6</v>
      </c>
      <c r="CM62" s="21">
        <v>0</v>
      </c>
      <c r="CN62" s="21">
        <v>0</v>
      </c>
      <c r="CO62" s="21">
        <v>10</v>
      </c>
      <c r="CP62" s="21">
        <v>27</v>
      </c>
      <c r="CQ62" s="21">
        <v>27</v>
      </c>
      <c r="CR62" s="21">
        <v>9179</v>
      </c>
      <c r="CS62" s="21">
        <v>13429</v>
      </c>
      <c r="CT62" s="21">
        <v>15419</v>
      </c>
      <c r="CU62" s="21">
        <v>19446</v>
      </c>
      <c r="CV62" s="21">
        <v>16348</v>
      </c>
      <c r="CW62" s="21">
        <v>26401</v>
      </c>
      <c r="CX62" s="21">
        <v>51502</v>
      </c>
      <c r="CY62" s="21">
        <v>48720</v>
      </c>
      <c r="CZ62" s="19">
        <v>228</v>
      </c>
      <c r="DA62" t="s">
        <v>8206</v>
      </c>
      <c r="DB62" t="s">
        <v>9</v>
      </c>
      <c r="DD62">
        <v>2.0525451559934318</v>
      </c>
      <c r="DE62">
        <v>5.2425148537920858</v>
      </c>
      <c r="DF62">
        <v>3.189969697798654</v>
      </c>
      <c r="DH62">
        <v>1</v>
      </c>
    </row>
    <row r="63" spans="1:112" x14ac:dyDescent="0.25">
      <c r="A63" t="s">
        <v>314</v>
      </c>
      <c r="B63" t="s">
        <v>3190</v>
      </c>
      <c r="C63" t="s">
        <v>307</v>
      </c>
      <c r="D63" t="s">
        <v>278</v>
      </c>
      <c r="E63" s="17">
        <v>113594</v>
      </c>
      <c r="F63" s="17">
        <v>114054</v>
      </c>
      <c r="G63" s="17">
        <v>115181</v>
      </c>
      <c r="H63" s="17">
        <v>116100</v>
      </c>
      <c r="I63" s="17">
        <v>117712</v>
      </c>
      <c r="J63" s="17">
        <v>118640</v>
      </c>
      <c r="K63" s="17">
        <v>119584</v>
      </c>
      <c r="L63" s="17">
        <v>120687</v>
      </c>
      <c r="M63" s="17">
        <v>121739</v>
      </c>
      <c r="N63" s="17">
        <v>122306</v>
      </c>
      <c r="O63" s="17">
        <v>122910</v>
      </c>
      <c r="P63" s="17">
        <v>123193</v>
      </c>
      <c r="Q63" s="17">
        <v>124322</v>
      </c>
      <c r="R63" s="17">
        <v>125464</v>
      </c>
      <c r="S63" s="17">
        <v>126846</v>
      </c>
      <c r="T63" s="17">
        <v>127971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17</v>
      </c>
      <c r="AE63" s="18">
        <v>55</v>
      </c>
      <c r="AF63" s="18">
        <v>46</v>
      </c>
      <c r="AG63" s="18">
        <v>55</v>
      </c>
      <c r="AH63" s="18">
        <v>49</v>
      </c>
      <c r="AI63" s="18">
        <v>41</v>
      </c>
      <c r="AJ63" s="18">
        <v>45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1.3899563390185274</v>
      </c>
      <c r="AU63" s="23">
        <v>4.4748189732324466</v>
      </c>
      <c r="AV63" s="23">
        <v>3.7339783916293947</v>
      </c>
      <c r="AW63" s="23">
        <v>4.4239957529640774</v>
      </c>
      <c r="AX63" s="23">
        <v>3.9055027737040109</v>
      </c>
      <c r="AY63" s="23">
        <v>3.2322658972297118</v>
      </c>
      <c r="AZ63" s="23">
        <v>3.5164216892889795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1</v>
      </c>
      <c r="BJ63" s="20">
        <v>5</v>
      </c>
      <c r="BK63" s="20">
        <v>4</v>
      </c>
      <c r="BL63" s="20">
        <v>2</v>
      </c>
      <c r="BM63" s="20">
        <v>3</v>
      </c>
      <c r="BN63" s="20">
        <v>2</v>
      </c>
      <c r="BO63" s="20">
        <v>0</v>
      </c>
      <c r="BP63" s="20">
        <v>4</v>
      </c>
      <c r="BQ63" s="20">
        <v>7</v>
      </c>
      <c r="BR63" s="20">
        <v>3</v>
      </c>
      <c r="BS63" s="20">
        <v>6</v>
      </c>
      <c r="BT63" s="20">
        <v>5</v>
      </c>
      <c r="BU63" s="20">
        <v>3</v>
      </c>
      <c r="BV63" s="20">
        <v>5206</v>
      </c>
      <c r="BW63" s="20">
        <v>7771</v>
      </c>
      <c r="BX63" s="20">
        <v>8749</v>
      </c>
      <c r="BY63" s="20">
        <v>11147</v>
      </c>
      <c r="BZ63" s="20">
        <v>10494</v>
      </c>
      <c r="CA63" s="20">
        <v>24453</v>
      </c>
      <c r="CB63" s="20">
        <v>5446</v>
      </c>
      <c r="CC63" s="20">
        <v>7512</v>
      </c>
      <c r="CD63" s="20">
        <v>7854</v>
      </c>
      <c r="CE63" s="20">
        <v>10478</v>
      </c>
      <c r="CF63" s="20">
        <v>9318</v>
      </c>
      <c r="CG63" s="20">
        <v>19543</v>
      </c>
      <c r="CH63" s="21">
        <v>5</v>
      </c>
      <c r="CI63" s="21">
        <v>12</v>
      </c>
      <c r="CJ63" s="21">
        <v>7</v>
      </c>
      <c r="CK63" s="21">
        <v>8</v>
      </c>
      <c r="CL63" s="21">
        <v>8</v>
      </c>
      <c r="CM63" s="21">
        <v>5</v>
      </c>
      <c r="CN63" s="21">
        <v>0</v>
      </c>
      <c r="CO63" s="21">
        <v>17</v>
      </c>
      <c r="CP63" s="21">
        <v>28</v>
      </c>
      <c r="CQ63" s="21">
        <v>28</v>
      </c>
      <c r="CR63" s="21">
        <v>10652</v>
      </c>
      <c r="CS63" s="21">
        <v>15283</v>
      </c>
      <c r="CT63" s="21">
        <v>16603</v>
      </c>
      <c r="CU63" s="21">
        <v>21625</v>
      </c>
      <c r="CV63" s="21">
        <v>19812</v>
      </c>
      <c r="CW63" s="21">
        <v>43996</v>
      </c>
      <c r="CX63" s="21">
        <v>67820</v>
      </c>
      <c r="CY63" s="21">
        <v>60151</v>
      </c>
      <c r="CZ63" s="19">
        <v>238</v>
      </c>
      <c r="DA63" t="s">
        <v>8216</v>
      </c>
      <c r="DB63" t="s">
        <v>9</v>
      </c>
      <c r="DD63">
        <v>2.8262206779604662</v>
      </c>
      <c r="DE63">
        <v>4.1285756414037156</v>
      </c>
      <c r="DF63">
        <v>1.3023549634432494</v>
      </c>
    </row>
    <row r="64" spans="1:112" x14ac:dyDescent="0.25">
      <c r="A64" t="s">
        <v>778</v>
      </c>
      <c r="B64" t="s">
        <v>3133</v>
      </c>
      <c r="C64" t="s">
        <v>777</v>
      </c>
      <c r="D64" t="s">
        <v>150</v>
      </c>
      <c r="E64" s="17">
        <v>85121</v>
      </c>
      <c r="F64" s="17">
        <v>86298</v>
      </c>
      <c r="G64" s="17">
        <v>87148</v>
      </c>
      <c r="H64" s="17">
        <v>87636</v>
      </c>
      <c r="I64" s="17">
        <v>88634</v>
      </c>
      <c r="J64" s="17">
        <v>89501</v>
      </c>
      <c r="K64" s="17">
        <v>90291</v>
      </c>
      <c r="L64" s="17">
        <v>90839</v>
      </c>
      <c r="M64" s="17">
        <v>91626</v>
      </c>
      <c r="N64" s="17">
        <v>92407</v>
      </c>
      <c r="O64" s="17">
        <v>93054</v>
      </c>
      <c r="P64" s="17">
        <v>93855</v>
      </c>
      <c r="Q64" s="17">
        <v>94324</v>
      </c>
      <c r="R64" s="17">
        <v>95486</v>
      </c>
      <c r="S64" s="17">
        <v>96438</v>
      </c>
      <c r="T64" s="17">
        <v>97404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53</v>
      </c>
      <c r="AE64" s="18">
        <v>87</v>
      </c>
      <c r="AF64" s="18">
        <v>87</v>
      </c>
      <c r="AG64" s="18">
        <v>74</v>
      </c>
      <c r="AH64" s="18">
        <v>66</v>
      </c>
      <c r="AI64" s="18">
        <v>51</v>
      </c>
      <c r="AJ64" s="18">
        <v>52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5.7354962286406872</v>
      </c>
      <c r="AU64" s="23">
        <v>9.3494100199883938</v>
      </c>
      <c r="AV64" s="23">
        <v>9.2696180278088534</v>
      </c>
      <c r="AW64" s="23">
        <v>7.8452991815444646</v>
      </c>
      <c r="AX64" s="23">
        <v>6.9120080430639046</v>
      </c>
      <c r="AY64" s="23">
        <v>5.2883718036458651</v>
      </c>
      <c r="AZ64" s="23">
        <v>5.3385897909736766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1</v>
      </c>
      <c r="BJ64" s="20">
        <v>3</v>
      </c>
      <c r="BK64" s="20">
        <v>5</v>
      </c>
      <c r="BL64" s="20">
        <v>2</v>
      </c>
      <c r="BM64" s="20">
        <v>4</v>
      </c>
      <c r="BN64" s="20">
        <v>1</v>
      </c>
      <c r="BO64" s="20">
        <v>0</v>
      </c>
      <c r="BP64" s="20">
        <v>6</v>
      </c>
      <c r="BQ64" s="20">
        <v>8</v>
      </c>
      <c r="BR64" s="20">
        <v>7</v>
      </c>
      <c r="BS64" s="20">
        <v>7</v>
      </c>
      <c r="BT64" s="20">
        <v>7</v>
      </c>
      <c r="BU64" s="20">
        <v>1</v>
      </c>
      <c r="BV64" s="20">
        <v>4882</v>
      </c>
      <c r="BW64" s="20">
        <v>8049</v>
      </c>
      <c r="BX64" s="20">
        <v>7872</v>
      </c>
      <c r="BY64" s="20">
        <v>9442</v>
      </c>
      <c r="BZ64" s="20">
        <v>7427</v>
      </c>
      <c r="CA64" s="20">
        <v>12411</v>
      </c>
      <c r="CB64" s="20">
        <v>5005</v>
      </c>
      <c r="CC64" s="20">
        <v>7427</v>
      </c>
      <c r="CD64" s="20">
        <v>7525</v>
      </c>
      <c r="CE64" s="20">
        <v>9310</v>
      </c>
      <c r="CF64" s="20">
        <v>7486</v>
      </c>
      <c r="CG64" s="20">
        <v>10568</v>
      </c>
      <c r="CH64" s="21">
        <v>7</v>
      </c>
      <c r="CI64" s="21">
        <v>11</v>
      </c>
      <c r="CJ64" s="21">
        <v>12</v>
      </c>
      <c r="CK64" s="21">
        <v>9</v>
      </c>
      <c r="CL64" s="21">
        <v>11</v>
      </c>
      <c r="CM64" s="21">
        <v>2</v>
      </c>
      <c r="CN64" s="21">
        <v>0</v>
      </c>
      <c r="CO64" s="21">
        <v>16</v>
      </c>
      <c r="CP64" s="21">
        <v>36</v>
      </c>
      <c r="CQ64" s="21">
        <v>36</v>
      </c>
      <c r="CR64" s="21">
        <v>9887</v>
      </c>
      <c r="CS64" s="21">
        <v>15476</v>
      </c>
      <c r="CT64" s="21">
        <v>15397</v>
      </c>
      <c r="CU64" s="21">
        <v>18752</v>
      </c>
      <c r="CV64" s="21">
        <v>14913</v>
      </c>
      <c r="CW64" s="21">
        <v>22979</v>
      </c>
      <c r="CX64" s="21">
        <v>50083</v>
      </c>
      <c r="CY64" s="21">
        <v>47321</v>
      </c>
      <c r="CZ64" s="19">
        <v>138</v>
      </c>
      <c r="DA64" t="s">
        <v>8116</v>
      </c>
      <c r="DB64" t="s">
        <v>9</v>
      </c>
      <c r="DD64">
        <v>3.3811626973225417</v>
      </c>
      <c r="DE64">
        <v>7.1880678074396496</v>
      </c>
      <c r="DF64">
        <v>3.8069051101171079</v>
      </c>
    </row>
    <row r="65" spans="1:110" x14ac:dyDescent="0.25">
      <c r="A65" t="s">
        <v>676</v>
      </c>
      <c r="B65" t="s">
        <v>3067</v>
      </c>
      <c r="C65" t="s">
        <v>363</v>
      </c>
      <c r="D65" t="s">
        <v>278</v>
      </c>
      <c r="E65" s="17">
        <v>77402</v>
      </c>
      <c r="F65" s="17">
        <v>78596</v>
      </c>
      <c r="G65" s="17">
        <v>79472</v>
      </c>
      <c r="H65" s="17">
        <v>80323</v>
      </c>
      <c r="I65" s="17">
        <v>81407</v>
      </c>
      <c r="J65" s="17">
        <v>83078</v>
      </c>
      <c r="K65" s="17">
        <v>84600</v>
      </c>
      <c r="L65" s="17">
        <v>86127</v>
      </c>
      <c r="M65" s="17">
        <v>87233</v>
      </c>
      <c r="N65" s="17">
        <v>88165</v>
      </c>
      <c r="O65" s="17">
        <v>89298</v>
      </c>
      <c r="P65" s="17">
        <v>90702</v>
      </c>
      <c r="Q65" s="17">
        <v>92120</v>
      </c>
      <c r="R65" s="17">
        <v>93288</v>
      </c>
      <c r="S65" s="17">
        <v>94638</v>
      </c>
      <c r="T65" s="17">
        <v>95589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12</v>
      </c>
      <c r="AE65" s="18">
        <v>26</v>
      </c>
      <c r="AF65" s="18">
        <v>27</v>
      </c>
      <c r="AG65" s="18">
        <v>40</v>
      </c>
      <c r="AH65" s="18">
        <v>41</v>
      </c>
      <c r="AI65" s="18">
        <v>41</v>
      </c>
      <c r="AJ65" s="18">
        <v>49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1.3610843305166449</v>
      </c>
      <c r="AU65" s="23">
        <v>2.9115993639275239</v>
      </c>
      <c r="AV65" s="23">
        <v>2.9767811073625721</v>
      </c>
      <c r="AW65" s="23">
        <v>4.3421623968736434</v>
      </c>
      <c r="AX65" s="23">
        <v>4.3949918531858332</v>
      </c>
      <c r="AY65" s="23">
        <v>4.3322978084913037</v>
      </c>
      <c r="AZ65" s="23">
        <v>5.1261128372511484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20">
        <v>1</v>
      </c>
      <c r="BJ65" s="20">
        <v>4</v>
      </c>
      <c r="BK65" s="20">
        <v>4</v>
      </c>
      <c r="BL65" s="20">
        <v>3</v>
      </c>
      <c r="BM65" s="20">
        <v>0</v>
      </c>
      <c r="BN65" s="20">
        <v>2</v>
      </c>
      <c r="BO65" s="20">
        <v>0</v>
      </c>
      <c r="BP65" s="20">
        <v>2</v>
      </c>
      <c r="BQ65" s="20">
        <v>11</v>
      </c>
      <c r="BR65" s="20">
        <v>9</v>
      </c>
      <c r="BS65" s="20">
        <v>10</v>
      </c>
      <c r="BT65" s="20">
        <v>1</v>
      </c>
      <c r="BU65" s="20">
        <v>2</v>
      </c>
      <c r="BV65" s="20">
        <v>4534</v>
      </c>
      <c r="BW65" s="20">
        <v>7426</v>
      </c>
      <c r="BX65" s="20">
        <v>8238</v>
      </c>
      <c r="BY65" s="20">
        <v>9480</v>
      </c>
      <c r="BZ65" s="20">
        <v>7099</v>
      </c>
      <c r="CA65" s="20">
        <v>12912</v>
      </c>
      <c r="CB65" s="20">
        <v>4829</v>
      </c>
      <c r="CC65" s="20">
        <v>6713</v>
      </c>
      <c r="CD65" s="20">
        <v>7352</v>
      </c>
      <c r="CE65" s="20">
        <v>9445</v>
      </c>
      <c r="CF65" s="20">
        <v>6888</v>
      </c>
      <c r="CG65" s="20">
        <v>10673</v>
      </c>
      <c r="CH65" s="21">
        <v>3</v>
      </c>
      <c r="CI65" s="21">
        <v>15</v>
      </c>
      <c r="CJ65" s="21">
        <v>13</v>
      </c>
      <c r="CK65" s="21">
        <v>13</v>
      </c>
      <c r="CL65" s="21">
        <v>1</v>
      </c>
      <c r="CM65" s="21">
        <v>4</v>
      </c>
      <c r="CN65" s="21">
        <v>0</v>
      </c>
      <c r="CO65" s="21">
        <v>14</v>
      </c>
      <c r="CP65" s="21">
        <v>35</v>
      </c>
      <c r="CQ65" s="21">
        <v>35</v>
      </c>
      <c r="CR65" s="21">
        <v>9363</v>
      </c>
      <c r="CS65" s="21">
        <v>14139</v>
      </c>
      <c r="CT65" s="21">
        <v>15590</v>
      </c>
      <c r="CU65" s="21">
        <v>18925</v>
      </c>
      <c r="CV65" s="21">
        <v>13987</v>
      </c>
      <c r="CW65" s="21">
        <v>23585</v>
      </c>
      <c r="CX65" s="21">
        <v>49689</v>
      </c>
      <c r="CY65" s="21">
        <v>45900</v>
      </c>
      <c r="CZ65" s="19">
        <v>148</v>
      </c>
      <c r="DA65" t="s">
        <v>8126</v>
      </c>
      <c r="DB65" t="s">
        <v>9</v>
      </c>
      <c r="DD65">
        <v>3.0501089324618738</v>
      </c>
      <c r="DE65">
        <v>7.0438125138360608</v>
      </c>
      <c r="DF65">
        <v>3.993703581374187</v>
      </c>
    </row>
    <row r="66" spans="1:110" x14ac:dyDescent="0.25">
      <c r="A66" t="s">
        <v>1184</v>
      </c>
      <c r="B66" t="s">
        <v>2979</v>
      </c>
      <c r="C66" t="s">
        <v>1173</v>
      </c>
      <c r="D66" t="s">
        <v>278</v>
      </c>
      <c r="E66" s="17">
        <v>124500</v>
      </c>
      <c r="F66" s="17">
        <v>125869</v>
      </c>
      <c r="G66" s="17">
        <v>125740</v>
      </c>
      <c r="H66" s="17">
        <v>126075</v>
      </c>
      <c r="I66" s="17">
        <v>126377</v>
      </c>
      <c r="J66" s="17">
        <v>127131</v>
      </c>
      <c r="K66" s="17">
        <v>128488</v>
      </c>
      <c r="L66" s="17">
        <v>129856</v>
      </c>
      <c r="M66" s="17">
        <v>130986</v>
      </c>
      <c r="N66" s="17">
        <v>131721</v>
      </c>
      <c r="O66" s="17">
        <v>133023</v>
      </c>
      <c r="P66" s="17">
        <v>134514</v>
      </c>
      <c r="Q66" s="17">
        <v>136660</v>
      </c>
      <c r="R66" s="17">
        <v>139385</v>
      </c>
      <c r="S66" s="17">
        <v>142153</v>
      </c>
      <c r="T66" s="17">
        <v>145307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16</v>
      </c>
      <c r="AE66" s="18">
        <v>38</v>
      </c>
      <c r="AF66" s="18">
        <v>51</v>
      </c>
      <c r="AG66" s="18">
        <v>43</v>
      </c>
      <c r="AH66" s="18">
        <v>35</v>
      </c>
      <c r="AI66" s="18">
        <v>62</v>
      </c>
      <c r="AJ66" s="18">
        <v>38</v>
      </c>
      <c r="AK66" s="23">
        <v>0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1.2146886221635123</v>
      </c>
      <c r="AU66" s="23">
        <v>2.8566488501988379</v>
      </c>
      <c r="AV66" s="23">
        <v>3.7914269146705917</v>
      </c>
      <c r="AW66" s="23">
        <v>3.1464949509732181</v>
      </c>
      <c r="AX66" s="23">
        <v>2.5110305987014385</v>
      </c>
      <c r="AY66" s="23">
        <v>4.3614978227684258</v>
      </c>
      <c r="AZ66" s="23">
        <v>2.615152745566284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0</v>
      </c>
      <c r="BJ66" s="20">
        <v>3</v>
      </c>
      <c r="BK66" s="20">
        <v>2</v>
      </c>
      <c r="BL66" s="20">
        <v>3</v>
      </c>
      <c r="BM66" s="20">
        <v>1</v>
      </c>
      <c r="BN66" s="20">
        <v>2</v>
      </c>
      <c r="BO66" s="20">
        <v>0</v>
      </c>
      <c r="BP66" s="20">
        <v>3</v>
      </c>
      <c r="BQ66" s="20">
        <v>4</v>
      </c>
      <c r="BR66" s="20">
        <v>8</v>
      </c>
      <c r="BS66" s="20">
        <v>11</v>
      </c>
      <c r="BT66" s="20">
        <v>1</v>
      </c>
      <c r="BU66" s="20">
        <v>0</v>
      </c>
      <c r="BV66" s="20">
        <v>6554</v>
      </c>
      <c r="BW66" s="20">
        <v>11982</v>
      </c>
      <c r="BX66" s="20">
        <v>13230</v>
      </c>
      <c r="BY66" s="20">
        <v>14679</v>
      </c>
      <c r="BZ66" s="20">
        <v>11092</v>
      </c>
      <c r="CA66" s="20">
        <v>16866</v>
      </c>
      <c r="CB66" s="20">
        <v>7305</v>
      </c>
      <c r="CC66" s="20">
        <v>11063</v>
      </c>
      <c r="CD66" s="20">
        <v>12970</v>
      </c>
      <c r="CE66" s="20">
        <v>14434</v>
      </c>
      <c r="CF66" s="20">
        <v>11083</v>
      </c>
      <c r="CG66" s="20">
        <v>14049</v>
      </c>
      <c r="CH66" s="21">
        <v>3</v>
      </c>
      <c r="CI66" s="21">
        <v>7</v>
      </c>
      <c r="CJ66" s="21">
        <v>10</v>
      </c>
      <c r="CK66" s="21">
        <v>14</v>
      </c>
      <c r="CL66" s="21">
        <v>2</v>
      </c>
      <c r="CM66" s="21">
        <v>2</v>
      </c>
      <c r="CN66" s="21">
        <v>0</v>
      </c>
      <c r="CO66" s="21">
        <v>11</v>
      </c>
      <c r="CP66" s="21">
        <v>27</v>
      </c>
      <c r="CQ66" s="21">
        <v>27</v>
      </c>
      <c r="CR66" s="21">
        <v>13859</v>
      </c>
      <c r="CS66" s="21">
        <v>23045</v>
      </c>
      <c r="CT66" s="21">
        <v>26200</v>
      </c>
      <c r="CU66" s="21">
        <v>29113</v>
      </c>
      <c r="CV66" s="21">
        <v>22175</v>
      </c>
      <c r="CW66" s="21">
        <v>30915</v>
      </c>
      <c r="CX66" s="21">
        <v>74403</v>
      </c>
      <c r="CY66" s="21">
        <v>70904</v>
      </c>
      <c r="CZ66" s="19">
        <v>287</v>
      </c>
      <c r="DA66" t="s">
        <v>8265</v>
      </c>
      <c r="DB66" t="s">
        <v>8481</v>
      </c>
      <c r="DD66">
        <v>1.5513934333747039</v>
      </c>
      <c r="DE66">
        <v>3.6288859320188704</v>
      </c>
      <c r="DF66">
        <v>2.0774924986441663</v>
      </c>
    </row>
    <row r="67" spans="1:110" x14ac:dyDescent="0.25">
      <c r="A67" t="s">
        <v>622</v>
      </c>
      <c r="B67" t="s">
        <v>3162</v>
      </c>
      <c r="C67" t="s">
        <v>484</v>
      </c>
      <c r="D67" t="s">
        <v>51</v>
      </c>
      <c r="E67" s="17">
        <v>64540</v>
      </c>
      <c r="F67" s="17">
        <v>65087</v>
      </c>
      <c r="G67" s="17">
        <v>65513</v>
      </c>
      <c r="H67" s="17">
        <v>66292</v>
      </c>
      <c r="I67" s="17">
        <v>66692</v>
      </c>
      <c r="J67" s="17">
        <v>67125</v>
      </c>
      <c r="K67" s="17">
        <v>67890</v>
      </c>
      <c r="L67" s="17">
        <v>68273</v>
      </c>
      <c r="M67" s="17">
        <v>68803</v>
      </c>
      <c r="N67" s="17">
        <v>69034</v>
      </c>
      <c r="O67" s="17">
        <v>69351</v>
      </c>
      <c r="P67" s="17">
        <v>69695</v>
      </c>
      <c r="Q67" s="17">
        <v>69921</v>
      </c>
      <c r="R67" s="17">
        <v>70372</v>
      </c>
      <c r="S67" s="17">
        <v>71044</v>
      </c>
      <c r="T67" s="17">
        <v>71583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18</v>
      </c>
      <c r="AE67" s="18">
        <v>64</v>
      </c>
      <c r="AF67" s="18">
        <v>70</v>
      </c>
      <c r="AG67" s="18">
        <v>42</v>
      </c>
      <c r="AH67" s="18">
        <v>43</v>
      </c>
      <c r="AI67" s="18">
        <v>41</v>
      </c>
      <c r="AJ67" s="18">
        <v>65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2.6074108410348522</v>
      </c>
      <c r="AU67" s="23">
        <v>9.2284177589364251</v>
      </c>
      <c r="AV67" s="23">
        <v>10.043762106320395</v>
      </c>
      <c r="AW67" s="23">
        <v>6.0067790792465789</v>
      </c>
      <c r="AX67" s="23">
        <v>6.1103848121411932</v>
      </c>
      <c r="AY67" s="23">
        <v>5.7710714486796917</v>
      </c>
      <c r="AZ67" s="23">
        <v>9.0803682438567819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5</v>
      </c>
      <c r="BK67" s="20">
        <v>7</v>
      </c>
      <c r="BL67" s="20">
        <v>4</v>
      </c>
      <c r="BM67" s="20">
        <v>3</v>
      </c>
      <c r="BN67" s="20">
        <v>3</v>
      </c>
      <c r="BO67" s="20">
        <v>0</v>
      </c>
      <c r="BP67" s="20">
        <v>4</v>
      </c>
      <c r="BQ67" s="20">
        <v>13</v>
      </c>
      <c r="BR67" s="20">
        <v>6</v>
      </c>
      <c r="BS67" s="20">
        <v>13</v>
      </c>
      <c r="BT67" s="20">
        <v>7</v>
      </c>
      <c r="BU67" s="20">
        <v>0</v>
      </c>
      <c r="BV67" s="20">
        <v>2687</v>
      </c>
      <c r="BW67" s="20">
        <v>4016</v>
      </c>
      <c r="BX67" s="20">
        <v>5182</v>
      </c>
      <c r="BY67" s="20">
        <v>6943</v>
      </c>
      <c r="BZ67" s="20">
        <v>6232</v>
      </c>
      <c r="CA67" s="20">
        <v>12052</v>
      </c>
      <c r="CB67" s="20">
        <v>2999</v>
      </c>
      <c r="CC67" s="20">
        <v>3929</v>
      </c>
      <c r="CD67" s="20">
        <v>4917</v>
      </c>
      <c r="CE67" s="20">
        <v>6638</v>
      </c>
      <c r="CF67" s="20">
        <v>5677</v>
      </c>
      <c r="CG67" s="20">
        <v>10311</v>
      </c>
      <c r="CH67" s="21">
        <v>4</v>
      </c>
      <c r="CI67" s="21">
        <v>18</v>
      </c>
      <c r="CJ67" s="21">
        <v>13</v>
      </c>
      <c r="CK67" s="21">
        <v>17</v>
      </c>
      <c r="CL67" s="21">
        <v>10</v>
      </c>
      <c r="CM67" s="21">
        <v>3</v>
      </c>
      <c r="CN67" s="21">
        <v>0</v>
      </c>
      <c r="CO67" s="21">
        <v>22</v>
      </c>
      <c r="CP67" s="21">
        <v>43</v>
      </c>
      <c r="CQ67" s="21">
        <v>43</v>
      </c>
      <c r="CR67" s="21">
        <v>5686</v>
      </c>
      <c r="CS67" s="21">
        <v>7945</v>
      </c>
      <c r="CT67" s="21">
        <v>10099</v>
      </c>
      <c r="CU67" s="21">
        <v>13581</v>
      </c>
      <c r="CV67" s="21">
        <v>11909</v>
      </c>
      <c r="CW67" s="21">
        <v>22363</v>
      </c>
      <c r="CX67" s="21">
        <v>37112</v>
      </c>
      <c r="CY67" s="21">
        <v>34471</v>
      </c>
      <c r="CZ67" s="19">
        <v>39</v>
      </c>
      <c r="DA67" t="s">
        <v>1363</v>
      </c>
      <c r="DB67" t="s">
        <v>8480</v>
      </c>
      <c r="DD67">
        <v>6.3821763221258454</v>
      </c>
      <c r="DE67">
        <v>11.586548825177841</v>
      </c>
      <c r="DF67">
        <v>5.2043725030519958</v>
      </c>
    </row>
    <row r="68" spans="1:110" x14ac:dyDescent="0.25">
      <c r="A68" t="s">
        <v>1243</v>
      </c>
      <c r="B68" t="s">
        <v>3244</v>
      </c>
      <c r="C68" t="s">
        <v>3369</v>
      </c>
      <c r="D68" t="s">
        <v>355</v>
      </c>
      <c r="E68" s="17">
        <v>121483</v>
      </c>
      <c r="F68" s="17">
        <v>122811</v>
      </c>
      <c r="G68" s="17">
        <v>123554</v>
      </c>
      <c r="H68" s="17">
        <v>123348</v>
      </c>
      <c r="I68" s="17">
        <v>122738</v>
      </c>
      <c r="J68" s="17">
        <v>122483</v>
      </c>
      <c r="K68" s="17">
        <v>122440</v>
      </c>
      <c r="L68" s="17">
        <v>122502</v>
      </c>
      <c r="M68" s="17">
        <v>124143</v>
      </c>
      <c r="N68" s="17">
        <v>127074</v>
      </c>
      <c r="O68" s="17">
        <v>130520</v>
      </c>
      <c r="P68" s="17">
        <v>133215</v>
      </c>
      <c r="Q68" s="17">
        <v>134913</v>
      </c>
      <c r="R68" s="17">
        <v>136747</v>
      </c>
      <c r="S68" s="17">
        <v>139188</v>
      </c>
      <c r="T68" s="17">
        <v>141605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50</v>
      </c>
      <c r="AE68" s="18">
        <v>74</v>
      </c>
      <c r="AF68" s="18">
        <v>78</v>
      </c>
      <c r="AG68" s="18">
        <v>89</v>
      </c>
      <c r="AH68" s="18">
        <v>83</v>
      </c>
      <c r="AI68" s="18">
        <v>55</v>
      </c>
      <c r="AJ68" s="18">
        <v>55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0</v>
      </c>
      <c r="AR68" s="23">
        <v>0</v>
      </c>
      <c r="AS68" s="23">
        <v>0</v>
      </c>
      <c r="AT68" s="23">
        <v>3.9347152053134393</v>
      </c>
      <c r="AU68" s="23">
        <v>5.6696291756052712</v>
      </c>
      <c r="AV68" s="23">
        <v>5.8551964868821074</v>
      </c>
      <c r="AW68" s="23">
        <v>6.5968438919896526</v>
      </c>
      <c r="AX68" s="23">
        <v>6.0696029894622914</v>
      </c>
      <c r="AY68" s="23">
        <v>3.9514900709831307</v>
      </c>
      <c r="AZ68" s="23">
        <v>3.8840436425267471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 s="20">
        <v>4</v>
      </c>
      <c r="BK68" s="20">
        <v>6</v>
      </c>
      <c r="BL68" s="20">
        <v>4</v>
      </c>
      <c r="BM68" s="20">
        <v>3</v>
      </c>
      <c r="BN68" s="20">
        <v>0</v>
      </c>
      <c r="BO68" s="20">
        <v>0</v>
      </c>
      <c r="BP68" s="20">
        <v>1</v>
      </c>
      <c r="BQ68" s="20">
        <v>8</v>
      </c>
      <c r="BR68" s="20">
        <v>9</v>
      </c>
      <c r="BS68" s="20">
        <v>16</v>
      </c>
      <c r="BT68" s="20">
        <v>3</v>
      </c>
      <c r="BU68" s="20">
        <v>1</v>
      </c>
      <c r="BV68" s="20">
        <v>8638</v>
      </c>
      <c r="BW68" s="20">
        <v>17030</v>
      </c>
      <c r="BX68" s="20">
        <v>15846</v>
      </c>
      <c r="BY68" s="20">
        <v>13011</v>
      </c>
      <c r="BZ68" s="20">
        <v>8039</v>
      </c>
      <c r="CA68" s="20">
        <v>11252</v>
      </c>
      <c r="CB68" s="20">
        <v>9232</v>
      </c>
      <c r="CC68" s="20">
        <v>15481</v>
      </c>
      <c r="CD68" s="20">
        <v>14586</v>
      </c>
      <c r="CE68" s="20">
        <v>12013</v>
      </c>
      <c r="CF68" s="20">
        <v>8123</v>
      </c>
      <c r="CG68" s="20">
        <v>8354</v>
      </c>
      <c r="CH68" s="21">
        <v>1</v>
      </c>
      <c r="CI68" s="21">
        <v>12</v>
      </c>
      <c r="CJ68" s="21">
        <v>15</v>
      </c>
      <c r="CK68" s="21">
        <v>20</v>
      </c>
      <c r="CL68" s="21">
        <v>6</v>
      </c>
      <c r="CM68" s="21">
        <v>1</v>
      </c>
      <c r="CN68" s="21">
        <v>0</v>
      </c>
      <c r="CO68" s="21">
        <v>17</v>
      </c>
      <c r="CP68" s="21">
        <v>38</v>
      </c>
      <c r="CQ68" s="21">
        <v>38</v>
      </c>
      <c r="CR68" s="21">
        <v>17870</v>
      </c>
      <c r="CS68" s="21">
        <v>32511</v>
      </c>
      <c r="CT68" s="21">
        <v>30432</v>
      </c>
      <c r="CU68" s="21">
        <v>25024</v>
      </c>
      <c r="CV68" s="21">
        <v>16162</v>
      </c>
      <c r="CW68" s="21">
        <v>19606</v>
      </c>
      <c r="CX68" s="21">
        <v>73816</v>
      </c>
      <c r="CY68" s="21">
        <v>67789</v>
      </c>
      <c r="CZ68" s="19">
        <v>222</v>
      </c>
      <c r="DA68" t="s">
        <v>8200</v>
      </c>
      <c r="DB68" t="s">
        <v>9</v>
      </c>
      <c r="DD68">
        <v>2.5077814984732036</v>
      </c>
      <c r="DE68">
        <v>5.1479354069578411</v>
      </c>
      <c r="DF68">
        <v>2.6401539084846375</v>
      </c>
    </row>
    <row r="69" spans="1:110" x14ac:dyDescent="0.25">
      <c r="A69" t="s">
        <v>979</v>
      </c>
      <c r="B69" t="s">
        <v>3245</v>
      </c>
      <c r="C69" t="s">
        <v>3369</v>
      </c>
      <c r="D69" t="s">
        <v>355</v>
      </c>
      <c r="E69" s="17">
        <v>244336</v>
      </c>
      <c r="F69" s="17">
        <v>247955</v>
      </c>
      <c r="G69" s="17">
        <v>248390</v>
      </c>
      <c r="H69" s="17">
        <v>248680</v>
      </c>
      <c r="I69" s="17">
        <v>249738</v>
      </c>
      <c r="J69" s="17">
        <v>252597</v>
      </c>
      <c r="K69" s="17">
        <v>254646</v>
      </c>
      <c r="L69" s="17">
        <v>257413</v>
      </c>
      <c r="M69" s="17">
        <v>260794</v>
      </c>
      <c r="N69" s="17">
        <v>266041</v>
      </c>
      <c r="O69" s="17">
        <v>269982</v>
      </c>
      <c r="P69" s="17">
        <v>274324</v>
      </c>
      <c r="Q69" s="17">
        <v>278645</v>
      </c>
      <c r="R69" s="17">
        <v>282465</v>
      </c>
      <c r="S69" s="17">
        <v>286932</v>
      </c>
      <c r="T69" s="17">
        <v>290869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27</v>
      </c>
      <c r="AE69" s="18">
        <v>47</v>
      </c>
      <c r="AF69" s="18">
        <v>44</v>
      </c>
      <c r="AG69" s="18">
        <v>37</v>
      </c>
      <c r="AH69" s="18">
        <v>51</v>
      </c>
      <c r="AI69" s="18">
        <v>68</v>
      </c>
      <c r="AJ69" s="18">
        <v>62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1.0148811649332246</v>
      </c>
      <c r="AU69" s="23">
        <v>1.7408567978605982</v>
      </c>
      <c r="AV69" s="23">
        <v>1.6039427829865416</v>
      </c>
      <c r="AW69" s="23">
        <v>1.3278544384431803</v>
      </c>
      <c r="AX69" s="23">
        <v>1.8055334289203973</v>
      </c>
      <c r="AY69" s="23">
        <v>2.369899488380522</v>
      </c>
      <c r="AZ69" s="23">
        <v>2.1315437533735118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2</v>
      </c>
      <c r="BJ69" s="20">
        <v>2</v>
      </c>
      <c r="BK69" s="20">
        <v>8</v>
      </c>
      <c r="BL69" s="20">
        <v>4</v>
      </c>
      <c r="BM69" s="20">
        <v>0</v>
      </c>
      <c r="BN69" s="20">
        <v>3</v>
      </c>
      <c r="BO69" s="20">
        <v>0</v>
      </c>
      <c r="BP69" s="20">
        <v>3</v>
      </c>
      <c r="BQ69" s="20">
        <v>4</v>
      </c>
      <c r="BR69" s="20">
        <v>9</v>
      </c>
      <c r="BS69" s="20">
        <v>16</v>
      </c>
      <c r="BT69" s="20">
        <v>9</v>
      </c>
      <c r="BU69" s="20">
        <v>2</v>
      </c>
      <c r="BV69" s="20">
        <v>14742</v>
      </c>
      <c r="BW69" s="20">
        <v>31711</v>
      </c>
      <c r="BX69" s="20">
        <v>28809</v>
      </c>
      <c r="BY69" s="20">
        <v>25791</v>
      </c>
      <c r="BZ69" s="20">
        <v>18824</v>
      </c>
      <c r="CA69" s="20">
        <v>29632</v>
      </c>
      <c r="CB69" s="20">
        <v>15342</v>
      </c>
      <c r="CC69" s="20">
        <v>31985</v>
      </c>
      <c r="CD69" s="20">
        <v>28771</v>
      </c>
      <c r="CE69" s="20">
        <v>24305</v>
      </c>
      <c r="CF69" s="20">
        <v>17570</v>
      </c>
      <c r="CG69" s="20">
        <v>23387</v>
      </c>
      <c r="CH69" s="21">
        <v>5</v>
      </c>
      <c r="CI69" s="21">
        <v>6</v>
      </c>
      <c r="CJ69" s="21">
        <v>17</v>
      </c>
      <c r="CK69" s="21">
        <v>20</v>
      </c>
      <c r="CL69" s="21">
        <v>9</v>
      </c>
      <c r="CM69" s="21">
        <v>5</v>
      </c>
      <c r="CN69" s="21">
        <v>0</v>
      </c>
      <c r="CO69" s="21">
        <v>19</v>
      </c>
      <c r="CP69" s="21">
        <v>43</v>
      </c>
      <c r="CQ69" s="21">
        <v>43</v>
      </c>
      <c r="CR69" s="21">
        <v>30084</v>
      </c>
      <c r="CS69" s="21">
        <v>63696</v>
      </c>
      <c r="CT69" s="21">
        <v>57580</v>
      </c>
      <c r="CU69" s="21">
        <v>50096</v>
      </c>
      <c r="CV69" s="21">
        <v>36394</v>
      </c>
      <c r="CW69" s="21">
        <v>53019</v>
      </c>
      <c r="CX69" s="21">
        <v>149509</v>
      </c>
      <c r="CY69" s="21">
        <v>141360</v>
      </c>
      <c r="CZ69" s="19">
        <v>316</v>
      </c>
      <c r="DA69" t="s">
        <v>8294</v>
      </c>
      <c r="DB69" t="s">
        <v>8481</v>
      </c>
      <c r="DD69">
        <v>1.3440860215053765</v>
      </c>
      <c r="DE69">
        <v>2.8760810385996827</v>
      </c>
      <c r="DF69">
        <v>1.5319950170943062</v>
      </c>
    </row>
    <row r="70" spans="1:110" x14ac:dyDescent="0.25">
      <c r="A70" t="s">
        <v>870</v>
      </c>
      <c r="B70" t="s">
        <v>3222</v>
      </c>
      <c r="C70" t="s">
        <v>3364</v>
      </c>
      <c r="D70" t="s">
        <v>211</v>
      </c>
      <c r="E70" s="17">
        <v>167602</v>
      </c>
      <c r="F70" s="17">
        <v>168315</v>
      </c>
      <c r="G70" s="17">
        <v>169310</v>
      </c>
      <c r="H70" s="17">
        <v>170648</v>
      </c>
      <c r="I70" s="17">
        <v>171889</v>
      </c>
      <c r="J70" s="17">
        <v>173471</v>
      </c>
      <c r="K70" s="17">
        <v>175369</v>
      </c>
      <c r="L70" s="17">
        <v>176839</v>
      </c>
      <c r="M70" s="17">
        <v>178546</v>
      </c>
      <c r="N70" s="17">
        <v>180007</v>
      </c>
      <c r="O70" s="17">
        <v>181275</v>
      </c>
      <c r="P70" s="17">
        <v>183087</v>
      </c>
      <c r="Q70" s="17">
        <v>184535</v>
      </c>
      <c r="R70" s="17">
        <v>186297</v>
      </c>
      <c r="S70" s="17">
        <v>188267</v>
      </c>
      <c r="T70" s="17">
        <v>189635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31</v>
      </c>
      <c r="AE70" s="18">
        <v>60</v>
      </c>
      <c r="AF70" s="18">
        <v>78</v>
      </c>
      <c r="AG70" s="18">
        <v>141</v>
      </c>
      <c r="AH70" s="18">
        <v>140</v>
      </c>
      <c r="AI70" s="18">
        <v>216</v>
      </c>
      <c r="AJ70" s="18">
        <v>218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1.7221552495180743</v>
      </c>
      <c r="AU70" s="23">
        <v>3.3098882912701697</v>
      </c>
      <c r="AV70" s="23">
        <v>4.2602697078438121</v>
      </c>
      <c r="AW70" s="23">
        <v>7.6408269433982712</v>
      </c>
      <c r="AX70" s="23">
        <v>7.51488215054456</v>
      </c>
      <c r="AY70" s="23">
        <v>11.473067505192093</v>
      </c>
      <c r="AZ70" s="23">
        <v>11.495768186252537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3</v>
      </c>
      <c r="BJ70" s="20">
        <v>23</v>
      </c>
      <c r="BK70" s="20">
        <v>18</v>
      </c>
      <c r="BL70" s="20">
        <v>21</v>
      </c>
      <c r="BM70" s="20">
        <v>8</v>
      </c>
      <c r="BN70" s="20">
        <v>2</v>
      </c>
      <c r="BO70" s="20">
        <v>0</v>
      </c>
      <c r="BP70" s="20">
        <v>20</v>
      </c>
      <c r="BQ70" s="20">
        <v>47</v>
      </c>
      <c r="BR70" s="20">
        <v>29</v>
      </c>
      <c r="BS70" s="20">
        <v>33</v>
      </c>
      <c r="BT70" s="20">
        <v>12</v>
      </c>
      <c r="BU70" s="20">
        <v>2</v>
      </c>
      <c r="BV70" s="20">
        <v>9579</v>
      </c>
      <c r="BW70" s="20">
        <v>15411</v>
      </c>
      <c r="BX70" s="20">
        <v>14739</v>
      </c>
      <c r="BY70" s="20">
        <v>17961</v>
      </c>
      <c r="BZ70" s="20">
        <v>14942</v>
      </c>
      <c r="CA70" s="20">
        <v>24254</v>
      </c>
      <c r="CB70" s="20">
        <v>9880</v>
      </c>
      <c r="CC70" s="20">
        <v>14893</v>
      </c>
      <c r="CD70" s="20">
        <v>14337</v>
      </c>
      <c r="CE70" s="20">
        <v>18054</v>
      </c>
      <c r="CF70" s="20">
        <v>15028</v>
      </c>
      <c r="CG70" s="20">
        <v>20557</v>
      </c>
      <c r="CH70" s="21">
        <v>23</v>
      </c>
      <c r="CI70" s="21">
        <v>70</v>
      </c>
      <c r="CJ70" s="21">
        <v>47</v>
      </c>
      <c r="CK70" s="21">
        <v>54</v>
      </c>
      <c r="CL70" s="21">
        <v>20</v>
      </c>
      <c r="CM70" s="21">
        <v>4</v>
      </c>
      <c r="CN70" s="21">
        <v>0</v>
      </c>
      <c r="CO70" s="21">
        <v>75</v>
      </c>
      <c r="CP70" s="21">
        <v>143</v>
      </c>
      <c r="CQ70" s="21">
        <v>143</v>
      </c>
      <c r="CR70" s="21">
        <v>19459</v>
      </c>
      <c r="CS70" s="21">
        <v>30304</v>
      </c>
      <c r="CT70" s="21">
        <v>29076</v>
      </c>
      <c r="CU70" s="21">
        <v>36015</v>
      </c>
      <c r="CV70" s="21">
        <v>29970</v>
      </c>
      <c r="CW70" s="21">
        <v>44811</v>
      </c>
      <c r="CX70" s="21">
        <v>96886</v>
      </c>
      <c r="CY70" s="21">
        <v>92749</v>
      </c>
      <c r="CZ70" s="19">
        <v>18</v>
      </c>
      <c r="DA70" t="s">
        <v>1337</v>
      </c>
      <c r="DB70" t="s">
        <v>8480</v>
      </c>
      <c r="DD70">
        <v>8.0863405535369655</v>
      </c>
      <c r="DE70">
        <v>14.759614392172244</v>
      </c>
      <c r="DF70">
        <v>6.6732738386352786</v>
      </c>
    </row>
    <row r="71" spans="1:110" x14ac:dyDescent="0.25">
      <c r="A71" t="s">
        <v>1387</v>
      </c>
      <c r="B71" t="s">
        <v>2992</v>
      </c>
      <c r="C71" t="s">
        <v>425</v>
      </c>
      <c r="D71" t="s">
        <v>199</v>
      </c>
      <c r="E71" s="17">
        <v>55284</v>
      </c>
      <c r="F71" s="17">
        <v>55159</v>
      </c>
      <c r="G71" s="17">
        <v>54822</v>
      </c>
      <c r="H71" s="17">
        <v>54704</v>
      </c>
      <c r="I71" s="17">
        <v>54807</v>
      </c>
      <c r="J71" s="17">
        <v>54825</v>
      </c>
      <c r="K71" s="17">
        <v>54798</v>
      </c>
      <c r="L71" s="17">
        <v>54809</v>
      </c>
      <c r="M71" s="17">
        <v>54765</v>
      </c>
      <c r="N71" s="17">
        <v>54920</v>
      </c>
      <c r="O71" s="17">
        <v>54950</v>
      </c>
      <c r="P71" s="17">
        <v>54893</v>
      </c>
      <c r="Q71" s="17">
        <v>54614</v>
      </c>
      <c r="R71" s="17">
        <v>54164</v>
      </c>
      <c r="S71" s="17">
        <v>54116</v>
      </c>
      <c r="T71" s="17">
        <v>54052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33</v>
      </c>
      <c r="AE71" s="18">
        <v>33</v>
      </c>
      <c r="AF71" s="18">
        <v>33</v>
      </c>
      <c r="AG71" s="18">
        <v>38</v>
      </c>
      <c r="AH71" s="18">
        <v>38</v>
      </c>
      <c r="AI71" s="18">
        <v>38</v>
      </c>
      <c r="AJ71" s="18">
        <v>43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6.0087399854333574</v>
      </c>
      <c r="AU71" s="23">
        <v>6.005459508644222</v>
      </c>
      <c r="AV71" s="23">
        <v>6.0116954802980347</v>
      </c>
      <c r="AW71" s="23">
        <v>6.9579228769180057</v>
      </c>
      <c r="AX71" s="23">
        <v>7.0157300051694849</v>
      </c>
      <c r="AY71" s="23">
        <v>7.0219528420430191</v>
      </c>
      <c r="AZ71" s="23">
        <v>7.9553023014874569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 s="20">
        <v>4</v>
      </c>
      <c r="BK71" s="20">
        <v>3</v>
      </c>
      <c r="BL71" s="20">
        <v>7</v>
      </c>
      <c r="BM71" s="20">
        <v>1</v>
      </c>
      <c r="BN71" s="20">
        <v>0</v>
      </c>
      <c r="BO71" s="20">
        <v>0</v>
      </c>
      <c r="BP71" s="20">
        <v>0</v>
      </c>
      <c r="BQ71" s="20">
        <v>8</v>
      </c>
      <c r="BR71" s="20">
        <v>8</v>
      </c>
      <c r="BS71" s="20">
        <v>10</v>
      </c>
      <c r="BT71" s="20">
        <v>2</v>
      </c>
      <c r="BU71" s="20">
        <v>0</v>
      </c>
      <c r="BV71" s="20">
        <v>2607</v>
      </c>
      <c r="BW71" s="20">
        <v>3841</v>
      </c>
      <c r="BX71" s="20">
        <v>4007</v>
      </c>
      <c r="BY71" s="20">
        <v>5142</v>
      </c>
      <c r="BZ71" s="20">
        <v>4385</v>
      </c>
      <c r="CA71" s="20">
        <v>7540</v>
      </c>
      <c r="CB71" s="20">
        <v>2791</v>
      </c>
      <c r="CC71" s="20">
        <v>3963</v>
      </c>
      <c r="CD71" s="20">
        <v>3714</v>
      </c>
      <c r="CE71" s="20">
        <v>5194</v>
      </c>
      <c r="CF71" s="20">
        <v>4277</v>
      </c>
      <c r="CG71" s="20">
        <v>6591</v>
      </c>
      <c r="CH71" s="21">
        <v>0</v>
      </c>
      <c r="CI71" s="21">
        <v>12</v>
      </c>
      <c r="CJ71" s="21">
        <v>11</v>
      </c>
      <c r="CK71" s="21">
        <v>17</v>
      </c>
      <c r="CL71" s="21">
        <v>3</v>
      </c>
      <c r="CM71" s="21">
        <v>0</v>
      </c>
      <c r="CN71" s="21">
        <v>0</v>
      </c>
      <c r="CO71" s="21">
        <v>15</v>
      </c>
      <c r="CP71" s="21">
        <v>28</v>
      </c>
      <c r="CQ71" s="21">
        <v>28</v>
      </c>
      <c r="CR71" s="21">
        <v>5398</v>
      </c>
      <c r="CS71" s="21">
        <v>7804</v>
      </c>
      <c r="CT71" s="21">
        <v>7721</v>
      </c>
      <c r="CU71" s="21">
        <v>10336</v>
      </c>
      <c r="CV71" s="21">
        <v>8662</v>
      </c>
      <c r="CW71" s="21">
        <v>14131</v>
      </c>
      <c r="CX71" s="21">
        <v>27522</v>
      </c>
      <c r="CY71" s="21">
        <v>26530</v>
      </c>
      <c r="CZ71" s="19">
        <v>53</v>
      </c>
      <c r="DA71" t="s">
        <v>8041</v>
      </c>
      <c r="DB71" t="s">
        <v>8480</v>
      </c>
      <c r="DD71">
        <v>5.6539766302299279</v>
      </c>
      <c r="DE71">
        <v>10.173679238427439</v>
      </c>
      <c r="DF71">
        <v>4.5197026081975116</v>
      </c>
    </row>
    <row r="72" spans="1:110" x14ac:dyDescent="0.25">
      <c r="A72" t="s">
        <v>587</v>
      </c>
      <c r="B72" t="s">
        <v>3028</v>
      </c>
      <c r="C72" t="s">
        <v>466</v>
      </c>
      <c r="D72" t="s">
        <v>51</v>
      </c>
      <c r="E72" s="17">
        <v>125397</v>
      </c>
      <c r="F72" s="17">
        <v>126404</v>
      </c>
      <c r="G72" s="17">
        <v>127039</v>
      </c>
      <c r="H72" s="17">
        <v>127319</v>
      </c>
      <c r="I72" s="17">
        <v>128021</v>
      </c>
      <c r="J72" s="17">
        <v>129015</v>
      </c>
      <c r="K72" s="17">
        <v>130099</v>
      </c>
      <c r="L72" s="17">
        <v>131087</v>
      </c>
      <c r="M72" s="17">
        <v>132325</v>
      </c>
      <c r="N72" s="17">
        <v>133126</v>
      </c>
      <c r="O72" s="17">
        <v>133849</v>
      </c>
      <c r="P72" s="17">
        <v>135004</v>
      </c>
      <c r="Q72" s="17">
        <v>136183</v>
      </c>
      <c r="R72" s="17">
        <v>137565</v>
      </c>
      <c r="S72" s="17">
        <v>139454</v>
      </c>
      <c r="T72" s="17">
        <v>140246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23</v>
      </c>
      <c r="AE72" s="18">
        <v>52</v>
      </c>
      <c r="AF72" s="18">
        <v>66</v>
      </c>
      <c r="AG72" s="18">
        <v>75</v>
      </c>
      <c r="AH72" s="18">
        <v>64</v>
      </c>
      <c r="AI72" s="18">
        <v>90</v>
      </c>
      <c r="AJ72" s="18">
        <v>73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1.7276865525892764</v>
      </c>
      <c r="AU72" s="23">
        <v>3.8849748597299945</v>
      </c>
      <c r="AV72" s="23">
        <v>4.888744037213713</v>
      </c>
      <c r="AW72" s="23">
        <v>5.5072953305478656</v>
      </c>
      <c r="AX72" s="23">
        <v>4.652346163631738</v>
      </c>
      <c r="AY72" s="23">
        <v>6.4537410185437496</v>
      </c>
      <c r="AZ72" s="23">
        <v>5.205139540521655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4</v>
      </c>
      <c r="BJ72" s="20">
        <v>5</v>
      </c>
      <c r="BK72" s="20">
        <v>6</v>
      </c>
      <c r="BL72" s="20">
        <v>7</v>
      </c>
      <c r="BM72" s="20">
        <v>5</v>
      </c>
      <c r="BN72" s="20">
        <v>0</v>
      </c>
      <c r="BO72" s="20">
        <v>0</v>
      </c>
      <c r="BP72" s="20">
        <v>3</v>
      </c>
      <c r="BQ72" s="20">
        <v>7</v>
      </c>
      <c r="BR72" s="20">
        <v>10</v>
      </c>
      <c r="BS72" s="20">
        <v>17</v>
      </c>
      <c r="BT72" s="20">
        <v>8</v>
      </c>
      <c r="BU72" s="20">
        <v>1</v>
      </c>
      <c r="BV72" s="20">
        <v>7077</v>
      </c>
      <c r="BW72" s="20">
        <v>12498</v>
      </c>
      <c r="BX72" s="20">
        <v>12431</v>
      </c>
      <c r="BY72" s="20">
        <v>13372</v>
      </c>
      <c r="BZ72" s="20">
        <v>10424</v>
      </c>
      <c r="CA72" s="20">
        <v>17359</v>
      </c>
      <c r="CB72" s="20">
        <v>7277</v>
      </c>
      <c r="CC72" s="20">
        <v>11587</v>
      </c>
      <c r="CD72" s="20">
        <v>11815</v>
      </c>
      <c r="CE72" s="20">
        <v>12769</v>
      </c>
      <c r="CF72" s="20">
        <v>9885</v>
      </c>
      <c r="CG72" s="20">
        <v>13752</v>
      </c>
      <c r="CH72" s="21">
        <v>7</v>
      </c>
      <c r="CI72" s="21">
        <v>12</v>
      </c>
      <c r="CJ72" s="21">
        <v>16</v>
      </c>
      <c r="CK72" s="21">
        <v>24</v>
      </c>
      <c r="CL72" s="21">
        <v>13</v>
      </c>
      <c r="CM72" s="21">
        <v>1</v>
      </c>
      <c r="CN72" s="21">
        <v>0</v>
      </c>
      <c r="CO72" s="21">
        <v>27</v>
      </c>
      <c r="CP72" s="21">
        <v>46</v>
      </c>
      <c r="CQ72" s="21">
        <v>46</v>
      </c>
      <c r="CR72" s="21">
        <v>14354</v>
      </c>
      <c r="CS72" s="21">
        <v>24085</v>
      </c>
      <c r="CT72" s="21">
        <v>24246</v>
      </c>
      <c r="CU72" s="21">
        <v>26141</v>
      </c>
      <c r="CV72" s="21">
        <v>20309</v>
      </c>
      <c r="CW72" s="21">
        <v>31111</v>
      </c>
      <c r="CX72" s="21">
        <v>73161</v>
      </c>
      <c r="CY72" s="21">
        <v>67085</v>
      </c>
      <c r="CZ72" s="19">
        <v>144</v>
      </c>
      <c r="DA72" t="s">
        <v>8122</v>
      </c>
      <c r="DB72" t="s">
        <v>9</v>
      </c>
      <c r="DD72">
        <v>4.024744726839085</v>
      </c>
      <c r="DE72">
        <v>6.2875029045529729</v>
      </c>
      <c r="DF72">
        <v>2.2627581777138879</v>
      </c>
    </row>
    <row r="73" spans="1:110" x14ac:dyDescent="0.25">
      <c r="A73" t="s">
        <v>1127</v>
      </c>
      <c r="B73" t="s">
        <v>3048</v>
      </c>
      <c r="C73" t="s">
        <v>276</v>
      </c>
      <c r="D73" t="s">
        <v>278</v>
      </c>
      <c r="E73" s="17">
        <v>116105</v>
      </c>
      <c r="F73" s="17">
        <v>116911</v>
      </c>
      <c r="G73" s="17">
        <v>117500</v>
      </c>
      <c r="H73" s="17">
        <v>118553</v>
      </c>
      <c r="I73" s="17">
        <v>119437</v>
      </c>
      <c r="J73" s="17">
        <v>120925</v>
      </c>
      <c r="K73" s="17">
        <v>122230</v>
      </c>
      <c r="L73" s="17">
        <v>123592</v>
      </c>
      <c r="M73" s="17">
        <v>125312</v>
      </c>
      <c r="N73" s="17">
        <v>127105</v>
      </c>
      <c r="O73" s="17">
        <v>128863</v>
      </c>
      <c r="P73" s="17">
        <v>130468</v>
      </c>
      <c r="Q73" s="17">
        <v>131826</v>
      </c>
      <c r="R73" s="17">
        <v>132959</v>
      </c>
      <c r="S73" s="17">
        <v>133931</v>
      </c>
      <c r="T73" s="17">
        <v>134717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8</v>
      </c>
      <c r="AE73" s="18">
        <v>30</v>
      </c>
      <c r="AF73" s="18">
        <v>52</v>
      </c>
      <c r="AG73" s="18">
        <v>47</v>
      </c>
      <c r="AH73" s="18">
        <v>60</v>
      </c>
      <c r="AI73" s="18">
        <v>62</v>
      </c>
      <c r="AJ73" s="18">
        <v>67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0.62940088902875568</v>
      </c>
      <c r="AU73" s="23">
        <v>2.3280538246044249</v>
      </c>
      <c r="AV73" s="23">
        <v>3.9856516540454368</v>
      </c>
      <c r="AW73" s="23">
        <v>3.5653057818639722</v>
      </c>
      <c r="AX73" s="23">
        <v>4.5126693191134111</v>
      </c>
      <c r="AY73" s="23">
        <v>4.6292493896110685</v>
      </c>
      <c r="AZ73" s="23">
        <v>4.9733886591892631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1</v>
      </c>
      <c r="BJ73" s="20">
        <v>6</v>
      </c>
      <c r="BK73" s="20">
        <v>8</v>
      </c>
      <c r="BL73" s="20">
        <v>3</v>
      </c>
      <c r="BM73" s="20">
        <v>2</v>
      </c>
      <c r="BN73" s="20">
        <v>3</v>
      </c>
      <c r="BO73" s="20">
        <v>0</v>
      </c>
      <c r="BP73" s="20">
        <v>0</v>
      </c>
      <c r="BQ73" s="20">
        <v>15</v>
      </c>
      <c r="BR73" s="20">
        <v>14</v>
      </c>
      <c r="BS73" s="20">
        <v>9</v>
      </c>
      <c r="BT73" s="20">
        <v>3</v>
      </c>
      <c r="BU73" s="20">
        <v>3</v>
      </c>
      <c r="BV73" s="20">
        <v>5792</v>
      </c>
      <c r="BW73" s="20">
        <v>11722</v>
      </c>
      <c r="BX73" s="20">
        <v>12477</v>
      </c>
      <c r="BY73" s="20">
        <v>13456</v>
      </c>
      <c r="BZ73" s="20">
        <v>9865</v>
      </c>
      <c r="CA73" s="20">
        <v>15481</v>
      </c>
      <c r="CB73" s="20">
        <v>6143</v>
      </c>
      <c r="CC73" s="20">
        <v>10858</v>
      </c>
      <c r="CD73" s="20">
        <v>12222</v>
      </c>
      <c r="CE73" s="20">
        <v>13504</v>
      </c>
      <c r="CF73" s="20">
        <v>10025</v>
      </c>
      <c r="CG73" s="20">
        <v>13172</v>
      </c>
      <c r="CH73" s="21">
        <v>1</v>
      </c>
      <c r="CI73" s="21">
        <v>21</v>
      </c>
      <c r="CJ73" s="21">
        <v>22</v>
      </c>
      <c r="CK73" s="21">
        <v>12</v>
      </c>
      <c r="CL73" s="21">
        <v>5</v>
      </c>
      <c r="CM73" s="21">
        <v>6</v>
      </c>
      <c r="CN73" s="21">
        <v>0</v>
      </c>
      <c r="CO73" s="21">
        <v>23</v>
      </c>
      <c r="CP73" s="21">
        <v>44</v>
      </c>
      <c r="CQ73" s="21">
        <v>44</v>
      </c>
      <c r="CR73" s="21">
        <v>11935</v>
      </c>
      <c r="CS73" s="21">
        <v>22580</v>
      </c>
      <c r="CT73" s="21">
        <v>24699</v>
      </c>
      <c r="CU73" s="21">
        <v>26960</v>
      </c>
      <c r="CV73" s="21">
        <v>19890</v>
      </c>
      <c r="CW73" s="21">
        <v>28653</v>
      </c>
      <c r="CX73" s="21">
        <v>68793</v>
      </c>
      <c r="CY73" s="21">
        <v>65924</v>
      </c>
      <c r="CZ73" s="19">
        <v>155</v>
      </c>
      <c r="DA73" t="s">
        <v>8133</v>
      </c>
      <c r="DB73" t="s">
        <v>9</v>
      </c>
      <c r="DD73">
        <v>3.4888659668709425</v>
      </c>
      <c r="DE73">
        <v>6.3959995929818447</v>
      </c>
      <c r="DF73">
        <v>2.9071336261109022</v>
      </c>
    </row>
    <row r="74" spans="1:110" x14ac:dyDescent="0.25">
      <c r="A74" t="s">
        <v>835</v>
      </c>
      <c r="B74" t="s">
        <v>3135</v>
      </c>
      <c r="C74" t="s">
        <v>777</v>
      </c>
      <c r="D74" t="s">
        <v>150</v>
      </c>
      <c r="E74" s="17">
        <v>82810</v>
      </c>
      <c r="F74" s="17">
        <v>83528</v>
      </c>
      <c r="G74" s="17">
        <v>84164</v>
      </c>
      <c r="H74" s="17">
        <v>85058</v>
      </c>
      <c r="I74" s="17">
        <v>85821</v>
      </c>
      <c r="J74" s="17">
        <v>86342</v>
      </c>
      <c r="K74" s="17">
        <v>86966</v>
      </c>
      <c r="L74" s="17">
        <v>87540</v>
      </c>
      <c r="M74" s="17">
        <v>88369</v>
      </c>
      <c r="N74" s="17">
        <v>88933</v>
      </c>
      <c r="O74" s="17">
        <v>89565</v>
      </c>
      <c r="P74" s="17">
        <v>89765</v>
      </c>
      <c r="Q74" s="17">
        <v>90144</v>
      </c>
      <c r="R74" s="17">
        <v>90737</v>
      </c>
      <c r="S74" s="17">
        <v>91254</v>
      </c>
      <c r="T74" s="17">
        <v>91720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20</v>
      </c>
      <c r="AE74" s="18">
        <v>42</v>
      </c>
      <c r="AF74" s="18">
        <v>44</v>
      </c>
      <c r="AG74" s="18">
        <v>59</v>
      </c>
      <c r="AH74" s="18">
        <v>39</v>
      </c>
      <c r="AI74" s="18">
        <v>57</v>
      </c>
      <c r="AJ74" s="18">
        <v>46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2.2488839913193077</v>
      </c>
      <c r="AU74" s="23">
        <v>4.6893317702227435</v>
      </c>
      <c r="AV74" s="23">
        <v>4.9016877402105496</v>
      </c>
      <c r="AW74" s="23">
        <v>6.5450834220802268</v>
      </c>
      <c r="AX74" s="23">
        <v>4.2981363721524843</v>
      </c>
      <c r="AY74" s="23">
        <v>6.2463015319876396</v>
      </c>
      <c r="AZ74" s="23">
        <v>5.0152638464893151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1</v>
      </c>
      <c r="BJ74" s="20">
        <v>3</v>
      </c>
      <c r="BK74" s="20">
        <v>7</v>
      </c>
      <c r="BL74" s="20">
        <v>4</v>
      </c>
      <c r="BM74" s="20">
        <v>1</v>
      </c>
      <c r="BN74" s="20">
        <v>2</v>
      </c>
      <c r="BO74" s="20">
        <v>0</v>
      </c>
      <c r="BP74" s="20">
        <v>2</v>
      </c>
      <c r="BQ74" s="20">
        <v>6</v>
      </c>
      <c r="BR74" s="20">
        <v>6</v>
      </c>
      <c r="BS74" s="20">
        <v>9</v>
      </c>
      <c r="BT74" s="20">
        <v>2</v>
      </c>
      <c r="BU74" s="20">
        <v>3</v>
      </c>
      <c r="BV74" s="20">
        <v>4139</v>
      </c>
      <c r="BW74" s="20">
        <v>6063</v>
      </c>
      <c r="BX74" s="20">
        <v>6922</v>
      </c>
      <c r="BY74" s="20">
        <v>8946</v>
      </c>
      <c r="BZ74" s="20">
        <v>7544</v>
      </c>
      <c r="CA74" s="20">
        <v>12865</v>
      </c>
      <c r="CB74" s="20">
        <v>4677</v>
      </c>
      <c r="CC74" s="20">
        <v>6277</v>
      </c>
      <c r="CD74" s="20">
        <v>6656</v>
      </c>
      <c r="CE74" s="20">
        <v>8874</v>
      </c>
      <c r="CF74" s="20">
        <v>7633</v>
      </c>
      <c r="CG74" s="20">
        <v>11124</v>
      </c>
      <c r="CH74" s="21">
        <v>3</v>
      </c>
      <c r="CI74" s="21">
        <v>9</v>
      </c>
      <c r="CJ74" s="21">
        <v>13</v>
      </c>
      <c r="CK74" s="21">
        <v>13</v>
      </c>
      <c r="CL74" s="21">
        <v>3</v>
      </c>
      <c r="CM74" s="21">
        <v>5</v>
      </c>
      <c r="CN74" s="21">
        <v>0</v>
      </c>
      <c r="CO74" s="21">
        <v>18</v>
      </c>
      <c r="CP74" s="21">
        <v>28</v>
      </c>
      <c r="CQ74" s="21">
        <v>28</v>
      </c>
      <c r="CR74" s="21">
        <v>8816</v>
      </c>
      <c r="CS74" s="21">
        <v>12340</v>
      </c>
      <c r="CT74" s="21">
        <v>13578</v>
      </c>
      <c r="CU74" s="21">
        <v>17820</v>
      </c>
      <c r="CV74" s="21">
        <v>15177</v>
      </c>
      <c r="CW74" s="21">
        <v>23989</v>
      </c>
      <c r="CX74" s="21">
        <v>46479</v>
      </c>
      <c r="CY74" s="21">
        <v>45241</v>
      </c>
      <c r="CZ74" s="19">
        <v>153</v>
      </c>
      <c r="DA74" t="s">
        <v>8131</v>
      </c>
      <c r="DB74" t="s">
        <v>9</v>
      </c>
      <c r="DD74">
        <v>3.9786918945204572</v>
      </c>
      <c r="DE74">
        <v>6.0242259945351666</v>
      </c>
      <c r="DF74">
        <v>2.0455341000147094</v>
      </c>
    </row>
    <row r="75" spans="1:110" x14ac:dyDescent="0.25">
      <c r="A75" t="s">
        <v>167</v>
      </c>
      <c r="B75" t="s">
        <v>2944</v>
      </c>
      <c r="C75" t="s">
        <v>58</v>
      </c>
      <c r="D75" t="s">
        <v>168</v>
      </c>
      <c r="E75" s="17">
        <v>133874</v>
      </c>
      <c r="F75" s="17">
        <v>134389</v>
      </c>
      <c r="G75" s="17">
        <v>135554</v>
      </c>
      <c r="H75" s="17">
        <v>136442</v>
      </c>
      <c r="I75" s="17">
        <v>137128</v>
      </c>
      <c r="J75" s="17">
        <v>138115</v>
      </c>
      <c r="K75" s="17">
        <v>138189</v>
      </c>
      <c r="L75" s="17">
        <v>139476</v>
      </c>
      <c r="M75" s="17">
        <v>139977</v>
      </c>
      <c r="N75" s="17">
        <v>139741</v>
      </c>
      <c r="O75" s="17">
        <v>140595</v>
      </c>
      <c r="P75" s="17">
        <v>141884</v>
      </c>
      <c r="Q75" s="17">
        <v>143793</v>
      </c>
      <c r="R75" s="17">
        <v>145883</v>
      </c>
      <c r="S75" s="17">
        <v>147604</v>
      </c>
      <c r="T75" s="17">
        <v>150177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8">
        <v>60</v>
      </c>
      <c r="AE75" s="18">
        <v>113</v>
      </c>
      <c r="AF75" s="18">
        <v>133</v>
      </c>
      <c r="AG75" s="18">
        <v>123</v>
      </c>
      <c r="AH75" s="18">
        <v>172</v>
      </c>
      <c r="AI75" s="18">
        <v>171</v>
      </c>
      <c r="AJ75" s="18">
        <v>99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4.2936575521858291</v>
      </c>
      <c r="AU75" s="23">
        <v>8.0372701731925034</v>
      </c>
      <c r="AV75" s="23">
        <v>9.3738546982041679</v>
      </c>
      <c r="AW75" s="23">
        <v>8.5539629884625814</v>
      </c>
      <c r="AX75" s="23">
        <v>11.790270285091477</v>
      </c>
      <c r="AY75" s="23">
        <v>11.585051895612583</v>
      </c>
      <c r="AZ75" s="23">
        <v>6.5922211790087699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v>8</v>
      </c>
      <c r="BK75" s="20">
        <v>7</v>
      </c>
      <c r="BL75" s="20">
        <v>10</v>
      </c>
      <c r="BM75" s="20">
        <v>8</v>
      </c>
      <c r="BN75" s="20">
        <v>2</v>
      </c>
      <c r="BO75" s="20">
        <v>0</v>
      </c>
      <c r="BP75" s="20">
        <v>7</v>
      </c>
      <c r="BQ75" s="20">
        <v>22</v>
      </c>
      <c r="BR75" s="20">
        <v>14</v>
      </c>
      <c r="BS75" s="20">
        <v>11</v>
      </c>
      <c r="BT75" s="20">
        <v>9</v>
      </c>
      <c r="BU75" s="20">
        <v>1</v>
      </c>
      <c r="BV75" s="20">
        <v>13277</v>
      </c>
      <c r="BW75" s="20">
        <v>10335</v>
      </c>
      <c r="BX75" s="20">
        <v>10768</v>
      </c>
      <c r="BY75" s="20">
        <v>12713</v>
      </c>
      <c r="BZ75" s="20">
        <v>10533</v>
      </c>
      <c r="CA75" s="20">
        <v>19268</v>
      </c>
      <c r="CB75" s="20">
        <v>13975</v>
      </c>
      <c r="CC75" s="20">
        <v>11185</v>
      </c>
      <c r="CD75" s="20">
        <v>10264</v>
      </c>
      <c r="CE75" s="20">
        <v>12149</v>
      </c>
      <c r="CF75" s="20">
        <v>9974</v>
      </c>
      <c r="CG75" s="20">
        <v>15736</v>
      </c>
      <c r="CH75" s="21">
        <v>7</v>
      </c>
      <c r="CI75" s="21">
        <v>30</v>
      </c>
      <c r="CJ75" s="21">
        <v>21</v>
      </c>
      <c r="CK75" s="21">
        <v>21</v>
      </c>
      <c r="CL75" s="21">
        <v>17</v>
      </c>
      <c r="CM75" s="21">
        <v>3</v>
      </c>
      <c r="CN75" s="21">
        <v>0</v>
      </c>
      <c r="CO75" s="21">
        <v>35</v>
      </c>
      <c r="CP75" s="21">
        <v>64</v>
      </c>
      <c r="CQ75" s="21">
        <v>64</v>
      </c>
      <c r="CR75" s="21">
        <v>27252</v>
      </c>
      <c r="CS75" s="21">
        <v>21520</v>
      </c>
      <c r="CT75" s="21">
        <v>21032</v>
      </c>
      <c r="CU75" s="21">
        <v>24862</v>
      </c>
      <c r="CV75" s="21">
        <v>20507</v>
      </c>
      <c r="CW75" s="21">
        <v>35004</v>
      </c>
      <c r="CX75" s="21">
        <v>76894</v>
      </c>
      <c r="CY75" s="21">
        <v>73283</v>
      </c>
      <c r="CZ75" s="19">
        <v>81</v>
      </c>
      <c r="DA75" t="s">
        <v>8059</v>
      </c>
      <c r="DB75" t="s">
        <v>8480</v>
      </c>
      <c r="DD75">
        <v>4.7760053491259917</v>
      </c>
      <c r="DE75">
        <v>8.3231461492444136</v>
      </c>
      <c r="DF75">
        <v>3.5471408001184219</v>
      </c>
    </row>
    <row r="76" spans="1:110" x14ac:dyDescent="0.25">
      <c r="A76" t="s">
        <v>1674</v>
      </c>
      <c r="B76" t="s">
        <v>2976</v>
      </c>
      <c r="C76" t="s">
        <v>58</v>
      </c>
      <c r="D76" t="s">
        <v>51</v>
      </c>
      <c r="E76" s="17">
        <v>111894</v>
      </c>
      <c r="F76" s="17">
        <v>113500</v>
      </c>
      <c r="G76" s="17">
        <v>114868</v>
      </c>
      <c r="H76" s="17">
        <v>115966</v>
      </c>
      <c r="I76" s="17">
        <v>116600</v>
      </c>
      <c r="J76" s="17">
        <v>116951</v>
      </c>
      <c r="K76" s="17">
        <v>117492</v>
      </c>
      <c r="L76" s="17">
        <v>118173</v>
      </c>
      <c r="M76" s="17">
        <v>118931</v>
      </c>
      <c r="N76" s="17">
        <v>119408</v>
      </c>
      <c r="O76" s="17">
        <v>120801</v>
      </c>
      <c r="P76" s="17">
        <v>122024</v>
      </c>
      <c r="Q76" s="17">
        <v>123100</v>
      </c>
      <c r="R76" s="17">
        <v>124627</v>
      </c>
      <c r="S76" s="17">
        <v>126544</v>
      </c>
      <c r="T76" s="17">
        <v>128341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39</v>
      </c>
      <c r="AE76" s="18">
        <v>117</v>
      </c>
      <c r="AF76" s="18">
        <v>104</v>
      </c>
      <c r="AG76" s="18">
        <v>124</v>
      </c>
      <c r="AH76" s="18">
        <v>128</v>
      </c>
      <c r="AI76" s="18">
        <v>153</v>
      </c>
      <c r="AJ76" s="18">
        <v>67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0</v>
      </c>
      <c r="AS76" s="23">
        <v>0</v>
      </c>
      <c r="AT76" s="23">
        <v>3.2661128232614232</v>
      </c>
      <c r="AU76" s="23">
        <v>9.6853502868353747</v>
      </c>
      <c r="AV76" s="23">
        <v>8.5229135252081569</v>
      </c>
      <c r="AW76" s="23">
        <v>10.07311129163282</v>
      </c>
      <c r="AX76" s="23">
        <v>10.270647612475626</v>
      </c>
      <c r="AY76" s="23">
        <v>12.090656214439246</v>
      </c>
      <c r="AZ76" s="23">
        <v>5.2204673487038438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 s="20">
        <v>8</v>
      </c>
      <c r="BK76" s="20">
        <v>5</v>
      </c>
      <c r="BL76" s="20">
        <v>7</v>
      </c>
      <c r="BM76" s="20">
        <v>8</v>
      </c>
      <c r="BN76" s="20">
        <v>1</v>
      </c>
      <c r="BO76" s="20">
        <v>0</v>
      </c>
      <c r="BP76" s="20">
        <v>1</v>
      </c>
      <c r="BQ76" s="20">
        <v>11</v>
      </c>
      <c r="BR76" s="20">
        <v>11</v>
      </c>
      <c r="BS76" s="20">
        <v>11</v>
      </c>
      <c r="BT76" s="20">
        <v>2</v>
      </c>
      <c r="BU76" s="20">
        <v>2</v>
      </c>
      <c r="BV76" s="20">
        <v>6421</v>
      </c>
      <c r="BW76" s="20">
        <v>10878</v>
      </c>
      <c r="BX76" s="20">
        <v>11461</v>
      </c>
      <c r="BY76" s="20">
        <v>12096</v>
      </c>
      <c r="BZ76" s="20">
        <v>9445</v>
      </c>
      <c r="CA76" s="20">
        <v>15532</v>
      </c>
      <c r="CB76" s="20">
        <v>7039</v>
      </c>
      <c r="CC76" s="20">
        <v>10206</v>
      </c>
      <c r="CD76" s="20">
        <v>10884</v>
      </c>
      <c r="CE76" s="20">
        <v>12039</v>
      </c>
      <c r="CF76" s="20">
        <v>9229</v>
      </c>
      <c r="CG76" s="20">
        <v>13111</v>
      </c>
      <c r="CH76" s="21">
        <v>1</v>
      </c>
      <c r="CI76" s="21">
        <v>19</v>
      </c>
      <c r="CJ76" s="21">
        <v>16</v>
      </c>
      <c r="CK76" s="21">
        <v>18</v>
      </c>
      <c r="CL76" s="21">
        <v>10</v>
      </c>
      <c r="CM76" s="21">
        <v>3</v>
      </c>
      <c r="CN76" s="21">
        <v>0</v>
      </c>
      <c r="CO76" s="21">
        <v>29</v>
      </c>
      <c r="CP76" s="21">
        <v>38</v>
      </c>
      <c r="CQ76" s="21">
        <v>38</v>
      </c>
      <c r="CR76" s="21">
        <v>13460</v>
      </c>
      <c r="CS76" s="21">
        <v>21084</v>
      </c>
      <c r="CT76" s="21">
        <v>22345</v>
      </c>
      <c r="CU76" s="21">
        <v>24135</v>
      </c>
      <c r="CV76" s="21">
        <v>18674</v>
      </c>
      <c r="CW76" s="21">
        <v>28643</v>
      </c>
      <c r="CX76" s="21">
        <v>65833</v>
      </c>
      <c r="CY76" s="21">
        <v>62508</v>
      </c>
      <c r="CZ76" s="19">
        <v>142</v>
      </c>
      <c r="DA76" t="s">
        <v>8120</v>
      </c>
      <c r="DB76" t="s">
        <v>9</v>
      </c>
      <c r="DD76">
        <v>4.6394061560120301</v>
      </c>
      <c r="DE76">
        <v>5.7721811249677213</v>
      </c>
      <c r="DF76">
        <v>1.1327749689556912</v>
      </c>
    </row>
    <row r="77" spans="1:110" x14ac:dyDescent="0.25">
      <c r="A77" t="s">
        <v>730</v>
      </c>
      <c r="B77" t="s">
        <v>3246</v>
      </c>
      <c r="C77" t="s">
        <v>3369</v>
      </c>
      <c r="D77" t="s">
        <v>355</v>
      </c>
      <c r="E77" s="17">
        <v>167171</v>
      </c>
      <c r="F77" s="17">
        <v>167375</v>
      </c>
      <c r="G77" s="17">
        <v>167544</v>
      </c>
      <c r="H77" s="17">
        <v>168346</v>
      </c>
      <c r="I77" s="17">
        <v>168845</v>
      </c>
      <c r="J77" s="17">
        <v>169835</v>
      </c>
      <c r="K77" s="17">
        <v>170541</v>
      </c>
      <c r="L77" s="17">
        <v>171659</v>
      </c>
      <c r="M77" s="17">
        <v>173304</v>
      </c>
      <c r="N77" s="17">
        <v>174812</v>
      </c>
      <c r="O77" s="17">
        <v>176795</v>
      </c>
      <c r="P77" s="17">
        <v>178573</v>
      </c>
      <c r="Q77" s="17">
        <v>179715</v>
      </c>
      <c r="R77" s="17">
        <v>181780</v>
      </c>
      <c r="S77" s="17">
        <v>184320</v>
      </c>
      <c r="T77" s="17">
        <v>186164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42</v>
      </c>
      <c r="AE77" s="18">
        <v>72</v>
      </c>
      <c r="AF77" s="18">
        <v>63</v>
      </c>
      <c r="AG77" s="18">
        <v>82</v>
      </c>
      <c r="AH77" s="18">
        <v>70</v>
      </c>
      <c r="AI77" s="18">
        <v>56</v>
      </c>
      <c r="AJ77" s="18">
        <v>31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2.4025810585085692</v>
      </c>
      <c r="AU77" s="23">
        <v>4.0725133629344725</v>
      </c>
      <c r="AV77" s="23">
        <v>3.5279689538732062</v>
      </c>
      <c r="AW77" s="23">
        <v>4.5627799571543832</v>
      </c>
      <c r="AX77" s="23">
        <v>3.8508086698206623</v>
      </c>
      <c r="AY77" s="23">
        <v>3.0381944444444446</v>
      </c>
      <c r="AZ77" s="23">
        <v>1.6651984271932274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 s="20">
        <v>1</v>
      </c>
      <c r="BJ77" s="20">
        <v>1</v>
      </c>
      <c r="BK77" s="20">
        <v>3</v>
      </c>
      <c r="BL77" s="20">
        <v>3</v>
      </c>
      <c r="BM77" s="20">
        <v>2</v>
      </c>
      <c r="BN77" s="20">
        <v>0</v>
      </c>
      <c r="BO77" s="20">
        <v>0</v>
      </c>
      <c r="BP77" s="20">
        <v>1</v>
      </c>
      <c r="BQ77" s="20">
        <v>4</v>
      </c>
      <c r="BR77" s="20">
        <v>5</v>
      </c>
      <c r="BS77" s="20">
        <v>9</v>
      </c>
      <c r="BT77" s="20">
        <v>2</v>
      </c>
      <c r="BU77" s="20">
        <v>0</v>
      </c>
      <c r="BV77" s="20">
        <v>10343</v>
      </c>
      <c r="BW77" s="20">
        <v>16915</v>
      </c>
      <c r="BX77" s="20">
        <v>16563</v>
      </c>
      <c r="BY77" s="20">
        <v>18475</v>
      </c>
      <c r="BZ77" s="20">
        <v>13060</v>
      </c>
      <c r="CA77" s="20">
        <v>22763</v>
      </c>
      <c r="CB77" s="20">
        <v>10334</v>
      </c>
      <c r="CC77" s="20">
        <v>15361</v>
      </c>
      <c r="CD77" s="20">
        <v>15260</v>
      </c>
      <c r="CE77" s="20">
        <v>16908</v>
      </c>
      <c r="CF77" s="20">
        <v>12857</v>
      </c>
      <c r="CG77" s="20">
        <v>17325</v>
      </c>
      <c r="CH77" s="21">
        <v>2</v>
      </c>
      <c r="CI77" s="21">
        <v>5</v>
      </c>
      <c r="CJ77" s="21">
        <v>8</v>
      </c>
      <c r="CK77" s="21">
        <v>12</v>
      </c>
      <c r="CL77" s="21">
        <v>4</v>
      </c>
      <c r="CM77" s="21">
        <v>0</v>
      </c>
      <c r="CN77" s="21">
        <v>0</v>
      </c>
      <c r="CO77" s="21">
        <v>10</v>
      </c>
      <c r="CP77" s="21">
        <v>21</v>
      </c>
      <c r="CQ77" s="21">
        <v>21</v>
      </c>
      <c r="CR77" s="21">
        <v>20677</v>
      </c>
      <c r="CS77" s="21">
        <v>32276</v>
      </c>
      <c r="CT77" s="21">
        <v>31823</v>
      </c>
      <c r="CU77" s="21">
        <v>35383</v>
      </c>
      <c r="CV77" s="21">
        <v>25917</v>
      </c>
      <c r="CW77" s="21">
        <v>40088</v>
      </c>
      <c r="CX77" s="21">
        <v>98119</v>
      </c>
      <c r="CY77" s="21">
        <v>88045</v>
      </c>
      <c r="CZ77" s="19">
        <v>336</v>
      </c>
      <c r="DA77" t="s">
        <v>8314</v>
      </c>
      <c r="DB77" t="s">
        <v>8481</v>
      </c>
      <c r="DD77">
        <v>1.1357828383213129</v>
      </c>
      <c r="DE77">
        <v>2.1402582578297782</v>
      </c>
      <c r="DF77">
        <v>1.0044754195084653</v>
      </c>
    </row>
    <row r="78" spans="1:110" x14ac:dyDescent="0.25">
      <c r="A78" t="s">
        <v>69</v>
      </c>
      <c r="B78" t="s">
        <v>3230</v>
      </c>
      <c r="C78" t="s">
        <v>3366</v>
      </c>
      <c r="D78" t="s">
        <v>70</v>
      </c>
      <c r="E78" s="17">
        <v>726917</v>
      </c>
      <c r="F78" s="17">
        <v>728676</v>
      </c>
      <c r="G78" s="17">
        <v>734643</v>
      </c>
      <c r="H78" s="17">
        <v>740544</v>
      </c>
      <c r="I78" s="17">
        <v>746177</v>
      </c>
      <c r="J78" s="17">
        <v>756995</v>
      </c>
      <c r="K78" s="17">
        <v>761414</v>
      </c>
      <c r="L78" s="17">
        <v>767067</v>
      </c>
      <c r="M78" s="17">
        <v>773283</v>
      </c>
      <c r="N78" s="17">
        <v>780606</v>
      </c>
      <c r="O78" s="17">
        <v>789435</v>
      </c>
      <c r="P78" s="17">
        <v>799835</v>
      </c>
      <c r="Q78" s="17">
        <v>808298</v>
      </c>
      <c r="R78" s="17">
        <v>812307</v>
      </c>
      <c r="S78" s="17">
        <v>819129</v>
      </c>
      <c r="T78" s="17">
        <v>827407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179</v>
      </c>
      <c r="AE78" s="18">
        <v>308</v>
      </c>
      <c r="AF78" s="18">
        <v>393</v>
      </c>
      <c r="AG78" s="18">
        <v>402</v>
      </c>
      <c r="AH78" s="18">
        <v>343</v>
      </c>
      <c r="AI78" s="18">
        <v>307</v>
      </c>
      <c r="AJ78" s="18">
        <v>280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2.2930902401467579</v>
      </c>
      <c r="AU78" s="23">
        <v>3.9015245080342269</v>
      </c>
      <c r="AV78" s="23">
        <v>4.9135134121412545</v>
      </c>
      <c r="AW78" s="23">
        <v>4.9734132708481278</v>
      </c>
      <c r="AX78" s="23">
        <v>4.2225414775448202</v>
      </c>
      <c r="AY78" s="23">
        <v>3.7478834225134259</v>
      </c>
      <c r="AZ78" s="23">
        <v>3.384066124652076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2</v>
      </c>
      <c r="BJ78" s="20">
        <v>24</v>
      </c>
      <c r="BK78" s="20">
        <v>23</v>
      </c>
      <c r="BL78" s="20">
        <v>36</v>
      </c>
      <c r="BM78" s="20">
        <v>22</v>
      </c>
      <c r="BN78" s="20">
        <v>8</v>
      </c>
      <c r="BO78" s="20">
        <v>0</v>
      </c>
      <c r="BP78" s="20">
        <v>14</v>
      </c>
      <c r="BQ78" s="20">
        <v>31</v>
      </c>
      <c r="BR78" s="20">
        <v>31</v>
      </c>
      <c r="BS78" s="20">
        <v>53</v>
      </c>
      <c r="BT78" s="20">
        <v>31</v>
      </c>
      <c r="BU78" s="20">
        <v>5</v>
      </c>
      <c r="BV78" s="20">
        <v>69255</v>
      </c>
      <c r="BW78" s="20">
        <v>85026</v>
      </c>
      <c r="BX78" s="20">
        <v>71437</v>
      </c>
      <c r="BY78" s="20">
        <v>68126</v>
      </c>
      <c r="BZ78" s="20">
        <v>50431</v>
      </c>
      <c r="CA78" s="20">
        <v>80573</v>
      </c>
      <c r="CB78" s="20">
        <v>67855</v>
      </c>
      <c r="CC78" s="20">
        <v>85052</v>
      </c>
      <c r="CD78" s="20">
        <v>70224</v>
      </c>
      <c r="CE78" s="20">
        <v>65477</v>
      </c>
      <c r="CF78" s="20">
        <v>49539</v>
      </c>
      <c r="CG78" s="20">
        <v>64412</v>
      </c>
      <c r="CH78" s="21">
        <v>16</v>
      </c>
      <c r="CI78" s="21">
        <v>55</v>
      </c>
      <c r="CJ78" s="21">
        <v>54</v>
      </c>
      <c r="CK78" s="21">
        <v>89</v>
      </c>
      <c r="CL78" s="21">
        <v>53</v>
      </c>
      <c r="CM78" s="21">
        <v>13</v>
      </c>
      <c r="CN78" s="21">
        <v>0</v>
      </c>
      <c r="CO78" s="21">
        <v>115</v>
      </c>
      <c r="CP78" s="21">
        <v>165</v>
      </c>
      <c r="CQ78" s="21">
        <v>165</v>
      </c>
      <c r="CR78" s="21">
        <v>137110</v>
      </c>
      <c r="CS78" s="21">
        <v>170078</v>
      </c>
      <c r="CT78" s="21">
        <v>141661</v>
      </c>
      <c r="CU78" s="21">
        <v>133603</v>
      </c>
      <c r="CV78" s="21">
        <v>99970</v>
      </c>
      <c r="CW78" s="21">
        <v>144985</v>
      </c>
      <c r="CX78" s="21">
        <v>424848</v>
      </c>
      <c r="CY78" s="21">
        <v>402559</v>
      </c>
      <c r="CZ78" s="19">
        <v>248</v>
      </c>
      <c r="DA78" t="s">
        <v>8226</v>
      </c>
      <c r="DB78" t="s">
        <v>9</v>
      </c>
      <c r="DD78">
        <v>2.8567241075221275</v>
      </c>
      <c r="DE78">
        <v>3.8837419500621397</v>
      </c>
      <c r="DF78">
        <v>1.0270178425400123</v>
      </c>
    </row>
    <row r="79" spans="1:110" x14ac:dyDescent="0.25">
      <c r="A79" t="s">
        <v>1416</v>
      </c>
      <c r="B79" t="s">
        <v>3093</v>
      </c>
      <c r="C79" t="s">
        <v>148</v>
      </c>
      <c r="D79" t="s">
        <v>150</v>
      </c>
      <c r="E79" s="17">
        <v>69237</v>
      </c>
      <c r="F79" s="17">
        <v>70101</v>
      </c>
      <c r="G79" s="17">
        <v>70761</v>
      </c>
      <c r="H79" s="17">
        <v>71190</v>
      </c>
      <c r="I79" s="17">
        <v>71293</v>
      </c>
      <c r="J79" s="17">
        <v>71318</v>
      </c>
      <c r="K79" s="17">
        <v>71892</v>
      </c>
      <c r="L79" s="17">
        <v>72417</v>
      </c>
      <c r="M79" s="17">
        <v>73046</v>
      </c>
      <c r="N79" s="17">
        <v>73336</v>
      </c>
      <c r="O79" s="17">
        <v>73834</v>
      </c>
      <c r="P79" s="17">
        <v>74079</v>
      </c>
      <c r="Q79" s="17">
        <v>74573</v>
      </c>
      <c r="R79" s="17">
        <v>75068</v>
      </c>
      <c r="S79" s="17">
        <v>75741</v>
      </c>
      <c r="T79" s="17">
        <v>76331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12</v>
      </c>
      <c r="AE79" s="18">
        <v>28</v>
      </c>
      <c r="AF79" s="18">
        <v>35</v>
      </c>
      <c r="AG79" s="18">
        <v>21</v>
      </c>
      <c r="AH79" s="18">
        <v>28</v>
      </c>
      <c r="AI79" s="18">
        <v>22</v>
      </c>
      <c r="AJ79" s="18">
        <v>16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1.6363041343951128</v>
      </c>
      <c r="AU79" s="23">
        <v>3.7922908145298915</v>
      </c>
      <c r="AV79" s="23">
        <v>4.7246858083937422</v>
      </c>
      <c r="AW79" s="23">
        <v>2.8160326123395869</v>
      </c>
      <c r="AX79" s="23">
        <v>3.7299515106303618</v>
      </c>
      <c r="AY79" s="23">
        <v>2.9046355342548948</v>
      </c>
      <c r="AZ79" s="23">
        <v>2.0961339429589549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3</v>
      </c>
      <c r="BK79" s="20">
        <v>0</v>
      </c>
      <c r="BL79" s="20">
        <v>1</v>
      </c>
      <c r="BM79" s="20">
        <v>0</v>
      </c>
      <c r="BN79" s="20">
        <v>2</v>
      </c>
      <c r="BO79" s="20">
        <v>0</v>
      </c>
      <c r="BP79" s="20">
        <v>0</v>
      </c>
      <c r="BQ79" s="20">
        <v>2</v>
      </c>
      <c r="BR79" s="20">
        <v>3</v>
      </c>
      <c r="BS79" s="20">
        <v>3</v>
      </c>
      <c r="BT79" s="20">
        <v>0</v>
      </c>
      <c r="BU79" s="20">
        <v>2</v>
      </c>
      <c r="BV79" s="20">
        <v>3220</v>
      </c>
      <c r="BW79" s="20">
        <v>5976</v>
      </c>
      <c r="BX79" s="20">
        <v>6243</v>
      </c>
      <c r="BY79" s="20">
        <v>7415</v>
      </c>
      <c r="BZ79" s="20">
        <v>5846</v>
      </c>
      <c r="CA79" s="20">
        <v>10569</v>
      </c>
      <c r="CB79" s="20">
        <v>3835</v>
      </c>
      <c r="CC79" s="20">
        <v>5469</v>
      </c>
      <c r="CD79" s="20">
        <v>5857</v>
      </c>
      <c r="CE79" s="20">
        <v>7266</v>
      </c>
      <c r="CF79" s="20">
        <v>5822</v>
      </c>
      <c r="CG79" s="20">
        <v>8813</v>
      </c>
      <c r="CH79" s="21">
        <v>0</v>
      </c>
      <c r="CI79" s="21">
        <v>5</v>
      </c>
      <c r="CJ79" s="21">
        <v>3</v>
      </c>
      <c r="CK79" s="21">
        <v>4</v>
      </c>
      <c r="CL79" s="21">
        <v>0</v>
      </c>
      <c r="CM79" s="21">
        <v>4</v>
      </c>
      <c r="CN79" s="21">
        <v>0</v>
      </c>
      <c r="CO79" s="21">
        <v>6</v>
      </c>
      <c r="CP79" s="21">
        <v>10</v>
      </c>
      <c r="CQ79" s="21">
        <v>10</v>
      </c>
      <c r="CR79" s="21">
        <v>7055</v>
      </c>
      <c r="CS79" s="21">
        <v>11445</v>
      </c>
      <c r="CT79" s="21">
        <v>12100</v>
      </c>
      <c r="CU79" s="21">
        <v>14681</v>
      </c>
      <c r="CV79" s="21">
        <v>11668</v>
      </c>
      <c r="CW79" s="21">
        <v>19382</v>
      </c>
      <c r="CX79" s="21">
        <v>39269</v>
      </c>
      <c r="CY79" s="21">
        <v>37062</v>
      </c>
      <c r="CZ79" s="19">
        <v>317</v>
      </c>
      <c r="DA79" t="s">
        <v>8295</v>
      </c>
      <c r="DB79" t="s">
        <v>8481</v>
      </c>
      <c r="DD79">
        <v>1.6189088554314393</v>
      </c>
      <c r="DE79">
        <v>2.5465379816139957</v>
      </c>
      <c r="DF79">
        <v>0.92762912618255644</v>
      </c>
    </row>
    <row r="80" spans="1:110" x14ac:dyDescent="0.25">
      <c r="A80" t="s">
        <v>202</v>
      </c>
      <c r="B80" t="s">
        <v>2930</v>
      </c>
      <c r="C80" t="s">
        <v>58</v>
      </c>
      <c r="D80" t="s">
        <v>199</v>
      </c>
      <c r="E80" s="17">
        <v>99249</v>
      </c>
      <c r="F80" s="17">
        <v>99737</v>
      </c>
      <c r="G80" s="17">
        <v>100552</v>
      </c>
      <c r="H80" s="17">
        <v>101551</v>
      </c>
      <c r="I80" s="17">
        <v>102652</v>
      </c>
      <c r="J80" s="17">
        <v>103481</v>
      </c>
      <c r="K80" s="17">
        <v>104588</v>
      </c>
      <c r="L80" s="17">
        <v>105512</v>
      </c>
      <c r="M80" s="17">
        <v>106489</v>
      </c>
      <c r="N80" s="17">
        <v>107597</v>
      </c>
      <c r="O80" s="17">
        <v>108387</v>
      </c>
      <c r="P80" s="17">
        <v>109071</v>
      </c>
      <c r="Q80" s="17">
        <v>109082</v>
      </c>
      <c r="R80" s="17">
        <v>108833</v>
      </c>
      <c r="S80" s="17">
        <v>108506</v>
      </c>
      <c r="T80" s="17">
        <v>108615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47</v>
      </c>
      <c r="AE80" s="18">
        <v>116</v>
      </c>
      <c r="AF80" s="18">
        <v>112</v>
      </c>
      <c r="AG80" s="18">
        <v>136</v>
      </c>
      <c r="AH80" s="18">
        <v>74</v>
      </c>
      <c r="AI80" s="18">
        <v>53</v>
      </c>
      <c r="AJ80" s="18">
        <v>36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4.3681515283883376</v>
      </c>
      <c r="AU80" s="23">
        <v>10.702390508086763</v>
      </c>
      <c r="AV80" s="23">
        <v>10.268540675339917</v>
      </c>
      <c r="AW80" s="23">
        <v>12.467684860930309</v>
      </c>
      <c r="AX80" s="23">
        <v>6.7994082677129182</v>
      </c>
      <c r="AY80" s="23">
        <v>4.8845225148839697</v>
      </c>
      <c r="AZ80" s="23">
        <v>3.3144593288219859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0</v>
      </c>
      <c r="BJ80" s="20">
        <v>2</v>
      </c>
      <c r="BK80" s="20">
        <v>4</v>
      </c>
      <c r="BL80" s="20">
        <v>6</v>
      </c>
      <c r="BM80" s="20">
        <v>1</v>
      </c>
      <c r="BN80" s="20">
        <v>1</v>
      </c>
      <c r="BO80" s="20">
        <v>0</v>
      </c>
      <c r="BP80" s="20">
        <v>1</v>
      </c>
      <c r="BQ80" s="20">
        <v>3</v>
      </c>
      <c r="BR80" s="20">
        <v>5</v>
      </c>
      <c r="BS80" s="20">
        <v>5</v>
      </c>
      <c r="BT80" s="20">
        <v>6</v>
      </c>
      <c r="BU80" s="20">
        <v>2</v>
      </c>
      <c r="BV80" s="20">
        <v>6160</v>
      </c>
      <c r="BW80" s="20">
        <v>10258</v>
      </c>
      <c r="BX80" s="20">
        <v>9532</v>
      </c>
      <c r="BY80" s="20">
        <v>9911</v>
      </c>
      <c r="BZ80" s="20">
        <v>7805</v>
      </c>
      <c r="CA80" s="20">
        <v>11251</v>
      </c>
      <c r="CB80" s="20">
        <v>6737</v>
      </c>
      <c r="CC80" s="20">
        <v>9938</v>
      </c>
      <c r="CD80" s="20">
        <v>9597</v>
      </c>
      <c r="CE80" s="20">
        <v>10023</v>
      </c>
      <c r="CF80" s="20">
        <v>7793</v>
      </c>
      <c r="CG80" s="20">
        <v>9610</v>
      </c>
      <c r="CH80" s="21">
        <v>1</v>
      </c>
      <c r="CI80" s="21">
        <v>5</v>
      </c>
      <c r="CJ80" s="21">
        <v>9</v>
      </c>
      <c r="CK80" s="21">
        <v>11</v>
      </c>
      <c r="CL80" s="21">
        <v>7</v>
      </c>
      <c r="CM80" s="21">
        <v>3</v>
      </c>
      <c r="CN80" s="21">
        <v>0</v>
      </c>
      <c r="CO80" s="21">
        <v>14</v>
      </c>
      <c r="CP80" s="21">
        <v>22</v>
      </c>
      <c r="CQ80" s="21">
        <v>22</v>
      </c>
      <c r="CR80" s="21">
        <v>12897</v>
      </c>
      <c r="CS80" s="21">
        <v>20196</v>
      </c>
      <c r="CT80" s="21">
        <v>19129</v>
      </c>
      <c r="CU80" s="21">
        <v>19934</v>
      </c>
      <c r="CV80" s="21">
        <v>15598</v>
      </c>
      <c r="CW80" s="21">
        <v>20861</v>
      </c>
      <c r="CX80" s="21">
        <v>54917</v>
      </c>
      <c r="CY80" s="21">
        <v>53698</v>
      </c>
      <c r="CZ80" s="19">
        <v>253</v>
      </c>
      <c r="DA80" t="s">
        <v>8231</v>
      </c>
      <c r="DB80" t="s">
        <v>9</v>
      </c>
      <c r="DD80">
        <v>2.6071734515251968</v>
      </c>
      <c r="DE80">
        <v>4.006045486825573</v>
      </c>
      <c r="DF80">
        <v>1.3988720353003763</v>
      </c>
    </row>
    <row r="81" spans="1:110" x14ac:dyDescent="0.25">
      <c r="A81" t="s">
        <v>1034</v>
      </c>
      <c r="B81" t="s">
        <v>2931</v>
      </c>
      <c r="C81" t="s">
        <v>58</v>
      </c>
      <c r="D81" t="s">
        <v>199</v>
      </c>
      <c r="E81" s="17">
        <v>112819</v>
      </c>
      <c r="F81" s="17">
        <v>112202</v>
      </c>
      <c r="G81" s="17">
        <v>112157</v>
      </c>
      <c r="H81" s="17">
        <v>112680</v>
      </c>
      <c r="I81" s="17">
        <v>113166</v>
      </c>
      <c r="J81" s="17">
        <v>113649</v>
      </c>
      <c r="K81" s="17">
        <v>113907</v>
      </c>
      <c r="L81" s="17">
        <v>113928</v>
      </c>
      <c r="M81" s="17">
        <v>113384</v>
      </c>
      <c r="N81" s="17">
        <v>113296</v>
      </c>
      <c r="O81" s="17">
        <v>113630</v>
      </c>
      <c r="P81" s="17">
        <v>113194</v>
      </c>
      <c r="Q81" s="17">
        <v>112914</v>
      </c>
      <c r="R81" s="17">
        <v>112370</v>
      </c>
      <c r="S81" s="17">
        <v>111691</v>
      </c>
      <c r="T81" s="17">
        <v>110893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106</v>
      </c>
      <c r="AE81" s="18">
        <v>189</v>
      </c>
      <c r="AF81" s="18">
        <v>232</v>
      </c>
      <c r="AG81" s="18">
        <v>167</v>
      </c>
      <c r="AH81" s="18">
        <v>136</v>
      </c>
      <c r="AI81" s="18">
        <v>130</v>
      </c>
      <c r="AJ81" s="18">
        <v>89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9.3560231605705404</v>
      </c>
      <c r="AU81" s="23">
        <v>16.632931444160874</v>
      </c>
      <c r="AV81" s="23">
        <v>20.495785995724155</v>
      </c>
      <c r="AW81" s="23">
        <v>14.790017181217564</v>
      </c>
      <c r="AX81" s="23">
        <v>12.10287443267776</v>
      </c>
      <c r="AY81" s="23">
        <v>11.639254729566392</v>
      </c>
      <c r="AZ81" s="23">
        <v>8.0257545561938084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20">
        <v>7</v>
      </c>
      <c r="BK81" s="20">
        <v>6</v>
      </c>
      <c r="BL81" s="20">
        <v>5</v>
      </c>
      <c r="BM81" s="20">
        <v>5</v>
      </c>
      <c r="BN81" s="20">
        <v>4</v>
      </c>
      <c r="BO81" s="20">
        <v>0</v>
      </c>
      <c r="BP81" s="20">
        <v>7</v>
      </c>
      <c r="BQ81" s="20">
        <v>9</v>
      </c>
      <c r="BR81" s="20">
        <v>12</v>
      </c>
      <c r="BS81" s="20">
        <v>19</v>
      </c>
      <c r="BT81" s="20">
        <v>11</v>
      </c>
      <c r="BU81" s="20">
        <v>4</v>
      </c>
      <c r="BV81" s="20">
        <v>5803</v>
      </c>
      <c r="BW81" s="20">
        <v>8234</v>
      </c>
      <c r="BX81" s="20">
        <v>8066</v>
      </c>
      <c r="BY81" s="20">
        <v>10538</v>
      </c>
      <c r="BZ81" s="20">
        <v>8406</v>
      </c>
      <c r="CA81" s="20">
        <v>15596</v>
      </c>
      <c r="CB81" s="20">
        <v>5767</v>
      </c>
      <c r="CC81" s="20">
        <v>8258</v>
      </c>
      <c r="CD81" s="20">
        <v>7946</v>
      </c>
      <c r="CE81" s="20">
        <v>10698</v>
      </c>
      <c r="CF81" s="20">
        <v>8730</v>
      </c>
      <c r="CG81" s="20">
        <v>12851</v>
      </c>
      <c r="CH81" s="21">
        <v>7</v>
      </c>
      <c r="CI81" s="21">
        <v>16</v>
      </c>
      <c r="CJ81" s="21">
        <v>18</v>
      </c>
      <c r="CK81" s="21">
        <v>24</v>
      </c>
      <c r="CL81" s="21">
        <v>16</v>
      </c>
      <c r="CM81" s="21">
        <v>8</v>
      </c>
      <c r="CN81" s="21">
        <v>0</v>
      </c>
      <c r="CO81" s="21">
        <v>27</v>
      </c>
      <c r="CP81" s="21">
        <v>62</v>
      </c>
      <c r="CQ81" s="21">
        <v>62</v>
      </c>
      <c r="CR81" s="21">
        <v>11570</v>
      </c>
      <c r="CS81" s="21">
        <v>16492</v>
      </c>
      <c r="CT81" s="21">
        <v>16012</v>
      </c>
      <c r="CU81" s="21">
        <v>21236</v>
      </c>
      <c r="CV81" s="21">
        <v>17136</v>
      </c>
      <c r="CW81" s="21">
        <v>28447</v>
      </c>
      <c r="CX81" s="21">
        <v>56643</v>
      </c>
      <c r="CY81" s="21">
        <v>54250</v>
      </c>
      <c r="CZ81" s="19">
        <v>49</v>
      </c>
      <c r="DA81" t="s">
        <v>8037</v>
      </c>
      <c r="DB81" t="s">
        <v>8480</v>
      </c>
      <c r="DD81">
        <v>4.9769585253456219</v>
      </c>
      <c r="DE81">
        <v>10.945747930017831</v>
      </c>
      <c r="DF81">
        <v>5.9687894046722088</v>
      </c>
    </row>
    <row r="82" spans="1:110" x14ac:dyDescent="0.25">
      <c r="A82" t="s">
        <v>1842</v>
      </c>
      <c r="B82" t="s">
        <v>3335</v>
      </c>
      <c r="C82" t="s">
        <v>491</v>
      </c>
      <c r="D82" t="s">
        <v>491</v>
      </c>
      <c r="E82" s="17">
        <v>53475</v>
      </c>
      <c r="F82" s="17">
        <v>53194</v>
      </c>
      <c r="G82" s="17">
        <v>52973</v>
      </c>
      <c r="H82" s="17">
        <v>53116</v>
      </c>
      <c r="I82" s="17">
        <v>53365</v>
      </c>
      <c r="J82" s="17">
        <v>53561</v>
      </c>
      <c r="K82" s="17">
        <v>54085</v>
      </c>
      <c r="L82" s="17">
        <v>54391</v>
      </c>
      <c r="M82" s="17">
        <v>54738</v>
      </c>
      <c r="N82" s="17">
        <v>55060</v>
      </c>
      <c r="O82" s="17">
        <v>55256</v>
      </c>
      <c r="P82" s="17">
        <v>55476</v>
      </c>
      <c r="Q82" s="17">
        <v>55660</v>
      </c>
      <c r="R82" s="17">
        <v>55716</v>
      </c>
      <c r="S82" s="17">
        <v>55722</v>
      </c>
      <c r="T82" s="17">
        <v>55702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8</v>
      </c>
      <c r="AE82" s="18">
        <v>29</v>
      </c>
      <c r="AF82" s="18">
        <v>44</v>
      </c>
      <c r="AG82" s="18">
        <v>47</v>
      </c>
      <c r="AH82" s="18">
        <v>33</v>
      </c>
      <c r="AI82" s="18">
        <v>30</v>
      </c>
      <c r="AJ82" s="18">
        <v>28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1.4529604068289139</v>
      </c>
      <c r="AU82" s="23">
        <v>5.2482988272766757</v>
      </c>
      <c r="AV82" s="23">
        <v>7.931357704232461</v>
      </c>
      <c r="AW82" s="23">
        <v>8.4441250449155589</v>
      </c>
      <c r="AX82" s="23">
        <v>5.9228946801636866</v>
      </c>
      <c r="AY82" s="23">
        <v>5.3838699257025944</v>
      </c>
      <c r="AZ82" s="23">
        <v>5.0267494883487132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2</v>
      </c>
      <c r="BK82" s="20">
        <v>4</v>
      </c>
      <c r="BL82" s="20">
        <v>4</v>
      </c>
      <c r="BM82" s="20">
        <v>2</v>
      </c>
      <c r="BN82" s="20">
        <v>0</v>
      </c>
      <c r="BO82" s="20">
        <v>0</v>
      </c>
      <c r="BP82" s="20">
        <v>0</v>
      </c>
      <c r="BQ82" s="20">
        <v>5</v>
      </c>
      <c r="BR82" s="20">
        <v>2</v>
      </c>
      <c r="BS82" s="20">
        <v>4</v>
      </c>
      <c r="BT82" s="20">
        <v>3</v>
      </c>
      <c r="BU82" s="20">
        <v>2</v>
      </c>
      <c r="BV82" s="20">
        <v>3054</v>
      </c>
      <c r="BW82" s="20">
        <v>4555</v>
      </c>
      <c r="BX82" s="20">
        <v>4083</v>
      </c>
      <c r="BY82" s="20">
        <v>5321</v>
      </c>
      <c r="BZ82" s="20">
        <v>4257</v>
      </c>
      <c r="CA82" s="20">
        <v>7246</v>
      </c>
      <c r="CB82" s="20">
        <v>3037</v>
      </c>
      <c r="CC82" s="20">
        <v>4356</v>
      </c>
      <c r="CD82" s="20">
        <v>4114</v>
      </c>
      <c r="CE82" s="20">
        <v>5151</v>
      </c>
      <c r="CF82" s="20">
        <v>4222</v>
      </c>
      <c r="CG82" s="20">
        <v>6306</v>
      </c>
      <c r="CH82" s="21">
        <v>0</v>
      </c>
      <c r="CI82" s="21">
        <v>7</v>
      </c>
      <c r="CJ82" s="21">
        <v>6</v>
      </c>
      <c r="CK82" s="21">
        <v>8</v>
      </c>
      <c r="CL82" s="21">
        <v>5</v>
      </c>
      <c r="CM82" s="21">
        <v>2</v>
      </c>
      <c r="CN82" s="21">
        <v>0</v>
      </c>
      <c r="CO82" s="21">
        <v>12</v>
      </c>
      <c r="CP82" s="21">
        <v>16</v>
      </c>
      <c r="CQ82" s="21">
        <v>16</v>
      </c>
      <c r="CR82" s="21">
        <v>6091</v>
      </c>
      <c r="CS82" s="21">
        <v>8911</v>
      </c>
      <c r="CT82" s="21">
        <v>8197</v>
      </c>
      <c r="CU82" s="21">
        <v>10472</v>
      </c>
      <c r="CV82" s="21">
        <v>8479</v>
      </c>
      <c r="CW82" s="21">
        <v>13552</v>
      </c>
      <c r="CX82" s="21">
        <v>28516</v>
      </c>
      <c r="CY82" s="21">
        <v>27186</v>
      </c>
      <c r="CZ82" s="19">
        <v>152</v>
      </c>
      <c r="DA82" t="s">
        <v>8130</v>
      </c>
      <c r="DB82" t="s">
        <v>9</v>
      </c>
      <c r="DD82">
        <v>4.4140366365040835</v>
      </c>
      <c r="DE82">
        <v>5.6108851171272267</v>
      </c>
      <c r="DF82">
        <v>1.1968484806231432</v>
      </c>
    </row>
    <row r="83" spans="1:110" x14ac:dyDescent="0.25">
      <c r="A83" t="s">
        <v>776</v>
      </c>
      <c r="B83" t="s">
        <v>2999</v>
      </c>
      <c r="C83" t="s">
        <v>754</v>
      </c>
      <c r="D83" t="s">
        <v>150</v>
      </c>
      <c r="E83" s="17">
        <v>55231</v>
      </c>
      <c r="F83" s="17">
        <v>55866</v>
      </c>
      <c r="G83" s="17">
        <v>56426</v>
      </c>
      <c r="H83" s="17">
        <v>57131</v>
      </c>
      <c r="I83" s="17">
        <v>57508</v>
      </c>
      <c r="J83" s="17">
        <v>57813</v>
      </c>
      <c r="K83" s="17">
        <v>58265</v>
      </c>
      <c r="L83" s="17">
        <v>58761</v>
      </c>
      <c r="M83" s="17">
        <v>59138</v>
      </c>
      <c r="N83" s="17">
        <v>59440</v>
      </c>
      <c r="O83" s="17">
        <v>59989</v>
      </c>
      <c r="P83" s="17">
        <v>60363</v>
      </c>
      <c r="Q83" s="17">
        <v>60783</v>
      </c>
      <c r="R83" s="17">
        <v>61017</v>
      </c>
      <c r="S83" s="17">
        <v>61513</v>
      </c>
      <c r="T83" s="17">
        <v>62118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14</v>
      </c>
      <c r="AE83" s="18">
        <v>45</v>
      </c>
      <c r="AF83" s="18">
        <v>50</v>
      </c>
      <c r="AG83" s="18">
        <v>41</v>
      </c>
      <c r="AH83" s="18">
        <v>37</v>
      </c>
      <c r="AI83" s="18">
        <v>31</v>
      </c>
      <c r="AJ83" s="18">
        <v>40</v>
      </c>
      <c r="AK83" s="23">
        <v>0</v>
      </c>
      <c r="AL83" s="23">
        <v>0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2.3553162853297445</v>
      </c>
      <c r="AU83" s="23">
        <v>7.5013752521295567</v>
      </c>
      <c r="AV83" s="23">
        <v>8.283219853221345</v>
      </c>
      <c r="AW83" s="23">
        <v>6.7453070759916427</v>
      </c>
      <c r="AX83" s="23">
        <v>6.0638838356523594</v>
      </c>
      <c r="AY83" s="23">
        <v>5.0395851283468538</v>
      </c>
      <c r="AZ83" s="23">
        <v>6.4393573521362564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1</v>
      </c>
      <c r="BK83" s="20">
        <v>3</v>
      </c>
      <c r="BL83" s="20">
        <v>2</v>
      </c>
      <c r="BM83" s="20">
        <v>1</v>
      </c>
      <c r="BN83" s="20">
        <v>2</v>
      </c>
      <c r="BO83" s="20">
        <v>0</v>
      </c>
      <c r="BP83" s="20">
        <v>4</v>
      </c>
      <c r="BQ83" s="20">
        <v>12</v>
      </c>
      <c r="BR83" s="20">
        <v>4</v>
      </c>
      <c r="BS83" s="20">
        <v>5</v>
      </c>
      <c r="BT83" s="20">
        <v>5</v>
      </c>
      <c r="BU83" s="20">
        <v>1</v>
      </c>
      <c r="BV83" s="20">
        <v>3045</v>
      </c>
      <c r="BW83" s="20">
        <v>4824</v>
      </c>
      <c r="BX83" s="20">
        <v>4737</v>
      </c>
      <c r="BY83" s="20">
        <v>6017</v>
      </c>
      <c r="BZ83" s="20">
        <v>4835</v>
      </c>
      <c r="CA83" s="20">
        <v>8224</v>
      </c>
      <c r="CB83" s="20">
        <v>3241</v>
      </c>
      <c r="CC83" s="20">
        <v>4594</v>
      </c>
      <c r="CD83" s="20">
        <v>4739</v>
      </c>
      <c r="CE83" s="20">
        <v>6013</v>
      </c>
      <c r="CF83" s="20">
        <v>4862</v>
      </c>
      <c r="CG83" s="20">
        <v>6987</v>
      </c>
      <c r="CH83" s="21">
        <v>4</v>
      </c>
      <c r="CI83" s="21">
        <v>13</v>
      </c>
      <c r="CJ83" s="21">
        <v>7</v>
      </c>
      <c r="CK83" s="21">
        <v>7</v>
      </c>
      <c r="CL83" s="21">
        <v>6</v>
      </c>
      <c r="CM83" s="21">
        <v>3</v>
      </c>
      <c r="CN83" s="21">
        <v>0</v>
      </c>
      <c r="CO83" s="21">
        <v>9</v>
      </c>
      <c r="CP83" s="21">
        <v>31</v>
      </c>
      <c r="CQ83" s="21">
        <v>31</v>
      </c>
      <c r="CR83" s="21">
        <v>6286</v>
      </c>
      <c r="CS83" s="21">
        <v>9418</v>
      </c>
      <c r="CT83" s="21">
        <v>9476</v>
      </c>
      <c r="CU83" s="21">
        <v>12030</v>
      </c>
      <c r="CV83" s="21">
        <v>9697</v>
      </c>
      <c r="CW83" s="21">
        <v>15211</v>
      </c>
      <c r="CX83" s="21">
        <v>31682</v>
      </c>
      <c r="CY83" s="21">
        <v>30436</v>
      </c>
      <c r="CZ83" s="19">
        <v>85</v>
      </c>
      <c r="DA83" t="s">
        <v>8063</v>
      </c>
      <c r="DB83" t="s">
        <v>8480</v>
      </c>
      <c r="DD83">
        <v>2.9570245761598106</v>
      </c>
      <c r="DE83">
        <v>9.7847358121330714</v>
      </c>
      <c r="DF83">
        <v>6.8277112359732612</v>
      </c>
    </row>
    <row r="84" spans="1:110" x14ac:dyDescent="0.25">
      <c r="A84" t="s">
        <v>292</v>
      </c>
      <c r="B84" t="s">
        <v>3207</v>
      </c>
      <c r="C84" t="s">
        <v>3362</v>
      </c>
      <c r="D84" t="s">
        <v>199</v>
      </c>
      <c r="E84" s="17">
        <v>196451</v>
      </c>
      <c r="F84" s="17">
        <v>197449</v>
      </c>
      <c r="G84" s="17">
        <v>198582</v>
      </c>
      <c r="H84" s="17">
        <v>200105</v>
      </c>
      <c r="I84" s="17">
        <v>200916</v>
      </c>
      <c r="J84" s="17">
        <v>201549</v>
      </c>
      <c r="K84" s="17">
        <v>203359</v>
      </c>
      <c r="L84" s="17">
        <v>204690</v>
      </c>
      <c r="M84" s="17">
        <v>206761</v>
      </c>
      <c r="N84" s="17">
        <v>209037</v>
      </c>
      <c r="O84" s="17">
        <v>210881</v>
      </c>
      <c r="P84" s="17">
        <v>212678</v>
      </c>
      <c r="Q84" s="17">
        <v>213720</v>
      </c>
      <c r="R84" s="17">
        <v>214210</v>
      </c>
      <c r="S84" s="17">
        <v>214535</v>
      </c>
      <c r="T84" s="17">
        <v>215245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20</v>
      </c>
      <c r="AE84" s="18">
        <v>62</v>
      </c>
      <c r="AF84" s="18">
        <v>49</v>
      </c>
      <c r="AG84" s="18">
        <v>69</v>
      </c>
      <c r="AH84" s="18">
        <v>64</v>
      </c>
      <c r="AI84" s="18">
        <v>76</v>
      </c>
      <c r="AJ84" s="18">
        <v>69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0.95676841898802611</v>
      </c>
      <c r="AU84" s="23">
        <v>2.9400467562274462</v>
      </c>
      <c r="AV84" s="23">
        <v>2.3039524539444609</v>
      </c>
      <c r="AW84" s="23">
        <v>3.2285233015160024</v>
      </c>
      <c r="AX84" s="23">
        <v>2.9877223285560897</v>
      </c>
      <c r="AY84" s="23">
        <v>3.54254550539539</v>
      </c>
      <c r="AZ84" s="23">
        <v>3.2056493762921323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2</v>
      </c>
      <c r="BJ84" s="20">
        <v>4</v>
      </c>
      <c r="BK84" s="20">
        <v>6</v>
      </c>
      <c r="BL84" s="20">
        <v>6</v>
      </c>
      <c r="BM84" s="20">
        <v>9</v>
      </c>
      <c r="BN84" s="20">
        <v>3</v>
      </c>
      <c r="BO84" s="20">
        <v>0</v>
      </c>
      <c r="BP84" s="20">
        <v>1</v>
      </c>
      <c r="BQ84" s="20">
        <v>8</v>
      </c>
      <c r="BR84" s="20">
        <v>11</v>
      </c>
      <c r="BS84" s="20">
        <v>12</v>
      </c>
      <c r="BT84" s="20">
        <v>7</v>
      </c>
      <c r="BU84" s="20">
        <v>0</v>
      </c>
      <c r="BV84" s="20">
        <v>11563</v>
      </c>
      <c r="BW84" s="20">
        <v>18820</v>
      </c>
      <c r="BX84" s="20">
        <v>18144</v>
      </c>
      <c r="BY84" s="20">
        <v>20077</v>
      </c>
      <c r="BZ84" s="20">
        <v>15800</v>
      </c>
      <c r="CA84" s="20">
        <v>25691</v>
      </c>
      <c r="CB84" s="20">
        <v>12632</v>
      </c>
      <c r="CC84" s="20">
        <v>18089</v>
      </c>
      <c r="CD84" s="20">
        <v>17664</v>
      </c>
      <c r="CE84" s="20">
        <v>19619</v>
      </c>
      <c r="CF84" s="20">
        <v>15398</v>
      </c>
      <c r="CG84" s="20">
        <v>21748</v>
      </c>
      <c r="CH84" s="21">
        <v>3</v>
      </c>
      <c r="CI84" s="21">
        <v>12</v>
      </c>
      <c r="CJ84" s="21">
        <v>17</v>
      </c>
      <c r="CK84" s="21">
        <v>18</v>
      </c>
      <c r="CL84" s="21">
        <v>16</v>
      </c>
      <c r="CM84" s="21">
        <v>3</v>
      </c>
      <c r="CN84" s="21">
        <v>0</v>
      </c>
      <c r="CO84" s="21">
        <v>30</v>
      </c>
      <c r="CP84" s="21">
        <v>39</v>
      </c>
      <c r="CQ84" s="21">
        <v>39</v>
      </c>
      <c r="CR84" s="21">
        <v>24195</v>
      </c>
      <c r="CS84" s="21">
        <v>36909</v>
      </c>
      <c r="CT84" s="21">
        <v>35808</v>
      </c>
      <c r="CU84" s="21">
        <v>39696</v>
      </c>
      <c r="CV84" s="21">
        <v>31198</v>
      </c>
      <c r="CW84" s="21">
        <v>47439</v>
      </c>
      <c r="CX84" s="21">
        <v>110095</v>
      </c>
      <c r="CY84" s="21">
        <v>105150</v>
      </c>
      <c r="CZ84" s="19">
        <v>263</v>
      </c>
      <c r="DA84" t="s">
        <v>8241</v>
      </c>
      <c r="DB84" t="s">
        <v>8481</v>
      </c>
      <c r="DD84">
        <v>2.8530670470756063</v>
      </c>
      <c r="DE84">
        <v>3.5423952041418776</v>
      </c>
      <c r="DF84">
        <v>0.68932815706627126</v>
      </c>
    </row>
    <row r="85" spans="1:110" x14ac:dyDescent="0.25">
      <c r="A85" t="s">
        <v>1534</v>
      </c>
      <c r="B85" t="s">
        <v>3101</v>
      </c>
      <c r="C85" t="s">
        <v>846</v>
      </c>
      <c r="D85" t="s">
        <v>150</v>
      </c>
      <c r="E85" s="17">
        <v>43637</v>
      </c>
      <c r="F85" s="17">
        <v>43976</v>
      </c>
      <c r="G85" s="17">
        <v>44644</v>
      </c>
      <c r="H85" s="17">
        <v>45173</v>
      </c>
      <c r="I85" s="17">
        <v>46089</v>
      </c>
      <c r="J85" s="17">
        <v>46546</v>
      </c>
      <c r="K85" s="17">
        <v>47686</v>
      </c>
      <c r="L85" s="17">
        <v>48817</v>
      </c>
      <c r="M85" s="17">
        <v>49887</v>
      </c>
      <c r="N85" s="17">
        <v>50879</v>
      </c>
      <c r="O85" s="17">
        <v>51751</v>
      </c>
      <c r="P85" s="17">
        <v>51764</v>
      </c>
      <c r="Q85" s="17">
        <v>51777</v>
      </c>
      <c r="R85" s="17">
        <v>52411</v>
      </c>
      <c r="S85" s="17">
        <v>52929</v>
      </c>
      <c r="T85" s="17">
        <v>53127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11</v>
      </c>
      <c r="AE85" s="18">
        <v>19</v>
      </c>
      <c r="AF85" s="18">
        <v>15</v>
      </c>
      <c r="AG85" s="18">
        <v>6</v>
      </c>
      <c r="AH85" s="18">
        <v>11</v>
      </c>
      <c r="AI85" s="18">
        <v>15</v>
      </c>
      <c r="AJ85" s="18">
        <v>30</v>
      </c>
      <c r="AK85" s="23">
        <v>0</v>
      </c>
      <c r="AL85" s="23">
        <v>0</v>
      </c>
      <c r="AM85" s="23">
        <v>0</v>
      </c>
      <c r="AN85" s="23">
        <v>0</v>
      </c>
      <c r="AO85" s="23">
        <v>0</v>
      </c>
      <c r="AP85" s="23">
        <v>0</v>
      </c>
      <c r="AQ85" s="23">
        <v>0</v>
      </c>
      <c r="AR85" s="23">
        <v>0</v>
      </c>
      <c r="AS85" s="23">
        <v>0</v>
      </c>
      <c r="AT85" s="23">
        <v>2.1619921775192119</v>
      </c>
      <c r="AU85" s="23">
        <v>3.6714266390987613</v>
      </c>
      <c r="AV85" s="23">
        <v>2.8977667877289237</v>
      </c>
      <c r="AW85" s="23">
        <v>1.1588156903644475</v>
      </c>
      <c r="AX85" s="23">
        <v>2.0987960542634179</v>
      </c>
      <c r="AY85" s="23">
        <v>2.8339851499178144</v>
      </c>
      <c r="AZ85" s="23">
        <v>5.6468462363769829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1</v>
      </c>
      <c r="BJ85" s="20">
        <v>2</v>
      </c>
      <c r="BK85" s="20">
        <v>2</v>
      </c>
      <c r="BL85" s="20">
        <v>1</v>
      </c>
      <c r="BM85" s="20">
        <v>1</v>
      </c>
      <c r="BN85" s="20">
        <v>0</v>
      </c>
      <c r="BO85" s="20">
        <v>0</v>
      </c>
      <c r="BP85" s="20">
        <v>0</v>
      </c>
      <c r="BQ85" s="20">
        <v>5</v>
      </c>
      <c r="BR85" s="20">
        <v>5</v>
      </c>
      <c r="BS85" s="20">
        <v>7</v>
      </c>
      <c r="BT85" s="20">
        <v>4</v>
      </c>
      <c r="BU85" s="20">
        <v>2</v>
      </c>
      <c r="BV85" s="20">
        <v>2343</v>
      </c>
      <c r="BW85" s="20">
        <v>4524</v>
      </c>
      <c r="BX85" s="20">
        <v>3983</v>
      </c>
      <c r="BY85" s="20">
        <v>4671</v>
      </c>
      <c r="BZ85" s="20">
        <v>4188</v>
      </c>
      <c r="CA85" s="20">
        <v>7470</v>
      </c>
      <c r="CB85" s="20">
        <v>2565</v>
      </c>
      <c r="CC85" s="20">
        <v>4578</v>
      </c>
      <c r="CD85" s="20">
        <v>4033</v>
      </c>
      <c r="CE85" s="20">
        <v>4369</v>
      </c>
      <c r="CF85" s="20">
        <v>3951</v>
      </c>
      <c r="CG85" s="20">
        <v>6452</v>
      </c>
      <c r="CH85" s="21">
        <v>1</v>
      </c>
      <c r="CI85" s="21">
        <v>7</v>
      </c>
      <c r="CJ85" s="21">
        <v>7</v>
      </c>
      <c r="CK85" s="21">
        <v>8</v>
      </c>
      <c r="CL85" s="21">
        <v>5</v>
      </c>
      <c r="CM85" s="21">
        <v>2</v>
      </c>
      <c r="CN85" s="21">
        <v>0</v>
      </c>
      <c r="CO85" s="21">
        <v>7</v>
      </c>
      <c r="CP85" s="21">
        <v>23</v>
      </c>
      <c r="CQ85" s="21">
        <v>23</v>
      </c>
      <c r="CR85" s="21">
        <v>4908</v>
      </c>
      <c r="CS85" s="21">
        <v>9102</v>
      </c>
      <c r="CT85" s="21">
        <v>8016</v>
      </c>
      <c r="CU85" s="21">
        <v>9040</v>
      </c>
      <c r="CV85" s="21">
        <v>8139</v>
      </c>
      <c r="CW85" s="21">
        <v>13922</v>
      </c>
      <c r="CX85" s="21">
        <v>27179</v>
      </c>
      <c r="CY85" s="21">
        <v>25948</v>
      </c>
      <c r="CZ85" s="19">
        <v>123</v>
      </c>
      <c r="DA85" t="s">
        <v>8101</v>
      </c>
      <c r="DB85" t="s">
        <v>9</v>
      </c>
      <c r="DD85">
        <v>2.6977030985047015</v>
      </c>
      <c r="DE85">
        <v>8.4624158357555466</v>
      </c>
      <c r="DF85">
        <v>5.7647127372508447</v>
      </c>
    </row>
    <row r="86" spans="1:110" x14ac:dyDescent="0.25">
      <c r="A86" t="s">
        <v>256</v>
      </c>
      <c r="B86" t="s">
        <v>2950</v>
      </c>
      <c r="C86" t="s">
        <v>58</v>
      </c>
      <c r="D86" t="s">
        <v>168</v>
      </c>
      <c r="E86" s="17">
        <v>132277</v>
      </c>
      <c r="F86" s="17">
        <v>133054</v>
      </c>
      <c r="G86" s="17">
        <v>134453</v>
      </c>
      <c r="H86" s="17">
        <v>134627</v>
      </c>
      <c r="I86" s="17">
        <v>135145</v>
      </c>
      <c r="J86" s="17">
        <v>137326</v>
      </c>
      <c r="K86" s="17">
        <v>138385</v>
      </c>
      <c r="L86" s="17">
        <v>141230</v>
      </c>
      <c r="M86" s="17">
        <v>142238</v>
      </c>
      <c r="N86" s="17">
        <v>143751</v>
      </c>
      <c r="O86" s="17">
        <v>148139</v>
      </c>
      <c r="P86" s="17">
        <v>151630</v>
      </c>
      <c r="Q86" s="17">
        <v>153985</v>
      </c>
      <c r="R86" s="17">
        <v>155209</v>
      </c>
      <c r="S86" s="17">
        <v>157194</v>
      </c>
      <c r="T86" s="17">
        <v>159542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44</v>
      </c>
      <c r="AE86" s="18">
        <v>97</v>
      </c>
      <c r="AF86" s="18">
        <v>121</v>
      </c>
      <c r="AG86" s="18">
        <v>90</v>
      </c>
      <c r="AH86" s="18">
        <v>83</v>
      </c>
      <c r="AI86" s="18">
        <v>68</v>
      </c>
      <c r="AJ86" s="18">
        <v>86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3.0608482723598445</v>
      </c>
      <c r="AU86" s="23">
        <v>6.5479043330925686</v>
      </c>
      <c r="AV86" s="23">
        <v>7.9799511969926797</v>
      </c>
      <c r="AW86" s="23">
        <v>5.8447251355651533</v>
      </c>
      <c r="AX86" s="23">
        <v>5.3476280370339344</v>
      </c>
      <c r="AY86" s="23">
        <v>4.3258648548926804</v>
      </c>
      <c r="AZ86" s="23">
        <v>5.390430106178937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0</v>
      </c>
      <c r="BJ86" s="20">
        <v>7</v>
      </c>
      <c r="BK86" s="20">
        <v>9</v>
      </c>
      <c r="BL86" s="20">
        <v>8</v>
      </c>
      <c r="BM86" s="20">
        <v>11</v>
      </c>
      <c r="BN86" s="20">
        <v>4</v>
      </c>
      <c r="BO86" s="20">
        <v>0</v>
      </c>
      <c r="BP86" s="20">
        <v>2</v>
      </c>
      <c r="BQ86" s="20">
        <v>15</v>
      </c>
      <c r="BR86" s="20">
        <v>12</v>
      </c>
      <c r="BS86" s="20">
        <v>13</v>
      </c>
      <c r="BT86" s="20">
        <v>3</v>
      </c>
      <c r="BU86" s="20">
        <v>2</v>
      </c>
      <c r="BV86" s="20">
        <v>12094</v>
      </c>
      <c r="BW86" s="20">
        <v>14168</v>
      </c>
      <c r="BX86" s="20">
        <v>12289</v>
      </c>
      <c r="BY86" s="20">
        <v>11938</v>
      </c>
      <c r="BZ86" s="20">
        <v>9966</v>
      </c>
      <c r="CA86" s="20">
        <v>19138</v>
      </c>
      <c r="CB86" s="20">
        <v>11884</v>
      </c>
      <c r="CC86" s="20">
        <v>15442</v>
      </c>
      <c r="CD86" s="20">
        <v>14054</v>
      </c>
      <c r="CE86" s="20">
        <v>13009</v>
      </c>
      <c r="CF86" s="20">
        <v>9831</v>
      </c>
      <c r="CG86" s="20">
        <v>15729</v>
      </c>
      <c r="CH86" s="21">
        <v>2</v>
      </c>
      <c r="CI86" s="21">
        <v>22</v>
      </c>
      <c r="CJ86" s="21">
        <v>21</v>
      </c>
      <c r="CK86" s="21">
        <v>21</v>
      </c>
      <c r="CL86" s="21">
        <v>14</v>
      </c>
      <c r="CM86" s="21">
        <v>6</v>
      </c>
      <c r="CN86" s="21">
        <v>0</v>
      </c>
      <c r="CO86" s="21">
        <v>39</v>
      </c>
      <c r="CP86" s="21">
        <v>47</v>
      </c>
      <c r="CQ86" s="21">
        <v>47</v>
      </c>
      <c r="CR86" s="21">
        <v>23978</v>
      </c>
      <c r="CS86" s="21">
        <v>29610</v>
      </c>
      <c r="CT86" s="21">
        <v>26343</v>
      </c>
      <c r="CU86" s="21">
        <v>24947</v>
      </c>
      <c r="CV86" s="21">
        <v>19797</v>
      </c>
      <c r="CW86" s="21">
        <v>34867</v>
      </c>
      <c r="CX86" s="21">
        <v>79593</v>
      </c>
      <c r="CY86" s="21">
        <v>79949</v>
      </c>
      <c r="CZ86" s="19">
        <v>134</v>
      </c>
      <c r="DA86" t="s">
        <v>8112</v>
      </c>
      <c r="DB86" t="s">
        <v>9</v>
      </c>
      <c r="DD86">
        <v>4.8781097949943089</v>
      </c>
      <c r="DE86">
        <v>5.9050419006696568</v>
      </c>
      <c r="DF86">
        <v>1.026932105675348</v>
      </c>
    </row>
    <row r="87" spans="1:110" x14ac:dyDescent="0.25">
      <c r="A87" t="s">
        <v>1102</v>
      </c>
      <c r="B87" t="s">
        <v>2958</v>
      </c>
      <c r="C87" t="s">
        <v>58</v>
      </c>
      <c r="D87" t="s">
        <v>278</v>
      </c>
      <c r="E87" s="17">
        <v>82508</v>
      </c>
      <c r="F87" s="17">
        <v>82326</v>
      </c>
      <c r="G87" s="17">
        <v>82524</v>
      </c>
      <c r="H87" s="17">
        <v>82703</v>
      </c>
      <c r="I87" s="17">
        <v>82649</v>
      </c>
      <c r="J87" s="17">
        <v>83135</v>
      </c>
      <c r="K87" s="17">
        <v>83881</v>
      </c>
      <c r="L87" s="17">
        <v>84738</v>
      </c>
      <c r="M87" s="17">
        <v>85507</v>
      </c>
      <c r="N87" s="17">
        <v>85901</v>
      </c>
      <c r="O87" s="17">
        <v>86590</v>
      </c>
      <c r="P87" s="17">
        <v>87071</v>
      </c>
      <c r="Q87" s="17">
        <v>88076</v>
      </c>
      <c r="R87" s="17">
        <v>89178</v>
      </c>
      <c r="S87" s="17">
        <v>90202</v>
      </c>
      <c r="T87" s="17">
        <v>90824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14</v>
      </c>
      <c r="AE87" s="18">
        <v>41</v>
      </c>
      <c r="AF87" s="18">
        <v>48</v>
      </c>
      <c r="AG87" s="18">
        <v>47</v>
      </c>
      <c r="AH87" s="18">
        <v>35</v>
      </c>
      <c r="AI87" s="18">
        <v>35</v>
      </c>
      <c r="AJ87" s="18">
        <v>30</v>
      </c>
      <c r="AK87" s="23">
        <v>0</v>
      </c>
      <c r="AL87" s="23">
        <v>0</v>
      </c>
      <c r="AM87" s="23">
        <v>0</v>
      </c>
      <c r="AN87" s="23">
        <v>0</v>
      </c>
      <c r="AO87" s="23">
        <v>0</v>
      </c>
      <c r="AP87" s="23">
        <v>0</v>
      </c>
      <c r="AQ87" s="23">
        <v>0</v>
      </c>
      <c r="AR87" s="23">
        <v>0</v>
      </c>
      <c r="AS87" s="23">
        <v>0</v>
      </c>
      <c r="AT87" s="23">
        <v>1.6297831224316366</v>
      </c>
      <c r="AU87" s="23">
        <v>4.7349578473264806</v>
      </c>
      <c r="AV87" s="23">
        <v>5.5127424745322786</v>
      </c>
      <c r="AW87" s="23">
        <v>5.3363004677778285</v>
      </c>
      <c r="AX87" s="23">
        <v>3.924734800062796</v>
      </c>
      <c r="AY87" s="23">
        <v>3.880180040353872</v>
      </c>
      <c r="AZ87" s="23">
        <v>3.3030916938254204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 s="20">
        <v>0</v>
      </c>
      <c r="BK87" s="20">
        <v>3</v>
      </c>
      <c r="BL87" s="20">
        <v>2</v>
      </c>
      <c r="BM87" s="20">
        <v>2</v>
      </c>
      <c r="BN87" s="20">
        <v>1</v>
      </c>
      <c r="BO87" s="20">
        <v>0</v>
      </c>
      <c r="BP87" s="20">
        <v>0</v>
      </c>
      <c r="BQ87" s="20">
        <v>5</v>
      </c>
      <c r="BR87" s="20">
        <v>10</v>
      </c>
      <c r="BS87" s="20">
        <v>4</v>
      </c>
      <c r="BT87" s="20">
        <v>3</v>
      </c>
      <c r="BU87" s="20">
        <v>0</v>
      </c>
      <c r="BV87" s="20">
        <v>4218</v>
      </c>
      <c r="BW87" s="20">
        <v>8303</v>
      </c>
      <c r="BX87" s="20">
        <v>9280</v>
      </c>
      <c r="BY87" s="20">
        <v>9130</v>
      </c>
      <c r="BZ87" s="20">
        <v>6567</v>
      </c>
      <c r="CA87" s="20">
        <v>8899</v>
      </c>
      <c r="CB87" s="20">
        <v>4485</v>
      </c>
      <c r="CC87" s="20">
        <v>7993</v>
      </c>
      <c r="CD87" s="20">
        <v>8763</v>
      </c>
      <c r="CE87" s="20">
        <v>9149</v>
      </c>
      <c r="CF87" s="20">
        <v>6658</v>
      </c>
      <c r="CG87" s="20">
        <v>7379</v>
      </c>
      <c r="CH87" s="21">
        <v>0</v>
      </c>
      <c r="CI87" s="21">
        <v>5</v>
      </c>
      <c r="CJ87" s="21">
        <v>13</v>
      </c>
      <c r="CK87" s="21">
        <v>6</v>
      </c>
      <c r="CL87" s="21">
        <v>5</v>
      </c>
      <c r="CM87" s="21">
        <v>1</v>
      </c>
      <c r="CN87" s="21">
        <v>0</v>
      </c>
      <c r="CO87" s="21">
        <v>8</v>
      </c>
      <c r="CP87" s="21">
        <v>22</v>
      </c>
      <c r="CQ87" s="21">
        <v>22</v>
      </c>
      <c r="CR87" s="21">
        <v>8703</v>
      </c>
      <c r="CS87" s="21">
        <v>16296</v>
      </c>
      <c r="CT87" s="21">
        <v>18043</v>
      </c>
      <c r="CU87" s="21">
        <v>18279</v>
      </c>
      <c r="CV87" s="21">
        <v>13225</v>
      </c>
      <c r="CW87" s="21">
        <v>16278</v>
      </c>
      <c r="CX87" s="21">
        <v>46397</v>
      </c>
      <c r="CY87" s="21">
        <v>44427</v>
      </c>
      <c r="CZ87" s="19">
        <v>254</v>
      </c>
      <c r="DA87" t="s">
        <v>8232</v>
      </c>
      <c r="DB87" t="s">
        <v>9</v>
      </c>
      <c r="DD87">
        <v>1.8007067774101333</v>
      </c>
      <c r="DE87">
        <v>4.7416858848632453</v>
      </c>
      <c r="DF87">
        <v>2.9409791074531118</v>
      </c>
    </row>
    <row r="88" spans="1:110" x14ac:dyDescent="0.25">
      <c r="A88" t="s">
        <v>224</v>
      </c>
      <c r="B88" t="s">
        <v>3237</v>
      </c>
      <c r="C88" t="s">
        <v>3367</v>
      </c>
      <c r="D88" t="s">
        <v>211</v>
      </c>
      <c r="E88" s="17">
        <v>343603</v>
      </c>
      <c r="F88" s="17">
        <v>347739</v>
      </c>
      <c r="G88" s="17">
        <v>351786</v>
      </c>
      <c r="H88" s="17">
        <v>355200</v>
      </c>
      <c r="I88" s="17">
        <v>359571</v>
      </c>
      <c r="J88" s="17">
        <v>364795</v>
      </c>
      <c r="K88" s="17">
        <v>367801</v>
      </c>
      <c r="L88" s="17">
        <v>371862</v>
      </c>
      <c r="M88" s="17">
        <v>375648</v>
      </c>
      <c r="N88" s="17">
        <v>378684</v>
      </c>
      <c r="O88" s="17">
        <v>382497</v>
      </c>
      <c r="P88" s="17">
        <v>386554</v>
      </c>
      <c r="Q88" s="17">
        <v>387205</v>
      </c>
      <c r="R88" s="17">
        <v>388064</v>
      </c>
      <c r="S88" s="17">
        <v>389208</v>
      </c>
      <c r="T88" s="17">
        <v>391139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85</v>
      </c>
      <c r="AE88" s="18">
        <v>172</v>
      </c>
      <c r="AF88" s="18">
        <v>243</v>
      </c>
      <c r="AG88" s="18">
        <v>274</v>
      </c>
      <c r="AH88" s="18">
        <v>226</v>
      </c>
      <c r="AI88" s="18">
        <v>234</v>
      </c>
      <c r="AJ88" s="18">
        <v>188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2.2446155633720992</v>
      </c>
      <c r="AU88" s="23">
        <v>4.4967672949068884</v>
      </c>
      <c r="AV88" s="23">
        <v>6.2863144605928278</v>
      </c>
      <c r="AW88" s="23">
        <v>7.0763549024418593</v>
      </c>
      <c r="AX88" s="23">
        <v>5.823781644264864</v>
      </c>
      <c r="AY88" s="23">
        <v>6.0122094098785226</v>
      </c>
      <c r="AZ88" s="23">
        <v>4.8064754473473625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4</v>
      </c>
      <c r="BJ88" s="20">
        <v>15</v>
      </c>
      <c r="BK88" s="20">
        <v>17</v>
      </c>
      <c r="BL88" s="20">
        <v>14</v>
      </c>
      <c r="BM88" s="20">
        <v>18</v>
      </c>
      <c r="BN88" s="20">
        <v>2</v>
      </c>
      <c r="BO88" s="20">
        <v>0</v>
      </c>
      <c r="BP88" s="20">
        <v>5</v>
      </c>
      <c r="BQ88" s="20">
        <v>27</v>
      </c>
      <c r="BR88" s="20">
        <v>29</v>
      </c>
      <c r="BS88" s="20">
        <v>31</v>
      </c>
      <c r="BT88" s="20">
        <v>20</v>
      </c>
      <c r="BU88" s="20">
        <v>6</v>
      </c>
      <c r="BV88" s="20">
        <v>22889</v>
      </c>
      <c r="BW88" s="20">
        <v>37997</v>
      </c>
      <c r="BX88" s="20">
        <v>34363</v>
      </c>
      <c r="BY88" s="20">
        <v>34534</v>
      </c>
      <c r="BZ88" s="20">
        <v>28177</v>
      </c>
      <c r="CA88" s="20">
        <v>42311</v>
      </c>
      <c r="CB88" s="20">
        <v>24026</v>
      </c>
      <c r="CC88" s="20">
        <v>36164</v>
      </c>
      <c r="CD88" s="20">
        <v>36132</v>
      </c>
      <c r="CE88" s="20">
        <v>33129</v>
      </c>
      <c r="CF88" s="20">
        <v>27640</v>
      </c>
      <c r="CG88" s="20">
        <v>33777</v>
      </c>
      <c r="CH88" s="21">
        <v>9</v>
      </c>
      <c r="CI88" s="21">
        <v>42</v>
      </c>
      <c r="CJ88" s="21">
        <v>46</v>
      </c>
      <c r="CK88" s="21">
        <v>45</v>
      </c>
      <c r="CL88" s="21">
        <v>38</v>
      </c>
      <c r="CM88" s="21">
        <v>8</v>
      </c>
      <c r="CN88" s="21">
        <v>0</v>
      </c>
      <c r="CO88" s="21">
        <v>70</v>
      </c>
      <c r="CP88" s="21">
        <v>118</v>
      </c>
      <c r="CQ88" s="21">
        <v>118</v>
      </c>
      <c r="CR88" s="21">
        <v>46915</v>
      </c>
      <c r="CS88" s="21">
        <v>74161</v>
      </c>
      <c r="CT88" s="21">
        <v>70495</v>
      </c>
      <c r="CU88" s="21">
        <v>67663</v>
      </c>
      <c r="CV88" s="21">
        <v>55817</v>
      </c>
      <c r="CW88" s="21">
        <v>76088</v>
      </c>
      <c r="CX88" s="21">
        <v>200271</v>
      </c>
      <c r="CY88" s="21">
        <v>190868</v>
      </c>
      <c r="CZ88" s="19">
        <v>169</v>
      </c>
      <c r="DA88" t="s">
        <v>8147</v>
      </c>
      <c r="DB88" t="s">
        <v>9</v>
      </c>
      <c r="DD88">
        <v>3.6674560429197141</v>
      </c>
      <c r="DE88">
        <v>5.8920163178892597</v>
      </c>
      <c r="DF88">
        <v>2.2245602749695457</v>
      </c>
    </row>
    <row r="89" spans="1:110" x14ac:dyDescent="0.25">
      <c r="A89" t="s">
        <v>489</v>
      </c>
      <c r="B89" t="s">
        <v>3030</v>
      </c>
      <c r="C89" t="s">
        <v>466</v>
      </c>
      <c r="D89" t="s">
        <v>51</v>
      </c>
      <c r="E89" s="17">
        <v>100768</v>
      </c>
      <c r="F89" s="17">
        <v>101647</v>
      </c>
      <c r="G89" s="17">
        <v>103131</v>
      </c>
      <c r="H89" s="17">
        <v>104359</v>
      </c>
      <c r="I89" s="17">
        <v>105708</v>
      </c>
      <c r="J89" s="17">
        <v>107158</v>
      </c>
      <c r="K89" s="17">
        <v>108772</v>
      </c>
      <c r="L89" s="17">
        <v>110191</v>
      </c>
      <c r="M89" s="17">
        <v>111590</v>
      </c>
      <c r="N89" s="17">
        <v>112393</v>
      </c>
      <c r="O89" s="17">
        <v>113626</v>
      </c>
      <c r="P89" s="17">
        <v>114888</v>
      </c>
      <c r="Q89" s="17">
        <v>115774</v>
      </c>
      <c r="R89" s="17">
        <v>116437</v>
      </c>
      <c r="S89" s="17">
        <v>117368</v>
      </c>
      <c r="T89" s="17">
        <v>117890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28</v>
      </c>
      <c r="AE89" s="18">
        <v>69</v>
      </c>
      <c r="AF89" s="18">
        <v>64</v>
      </c>
      <c r="AG89" s="18">
        <v>74</v>
      </c>
      <c r="AH89" s="18">
        <v>58</v>
      </c>
      <c r="AI89" s="18">
        <v>55</v>
      </c>
      <c r="AJ89" s="18">
        <v>57</v>
      </c>
      <c r="AK89" s="23">
        <v>0</v>
      </c>
      <c r="AL89" s="23">
        <v>0</v>
      </c>
      <c r="AM89" s="23">
        <v>0</v>
      </c>
      <c r="AN89" s="23">
        <v>0</v>
      </c>
      <c r="AO89" s="23">
        <v>0</v>
      </c>
      <c r="AP89" s="23">
        <v>0</v>
      </c>
      <c r="AQ89" s="23">
        <v>0</v>
      </c>
      <c r="AR89" s="23">
        <v>0</v>
      </c>
      <c r="AS89" s="23">
        <v>0</v>
      </c>
      <c r="AT89" s="23">
        <v>2.4912583523884937</v>
      </c>
      <c r="AU89" s="23">
        <v>6.0725538169081013</v>
      </c>
      <c r="AV89" s="23">
        <v>5.5706427129030009</v>
      </c>
      <c r="AW89" s="23">
        <v>6.3917632629087704</v>
      </c>
      <c r="AX89" s="23">
        <v>4.9812344873193233</v>
      </c>
      <c r="AY89" s="23">
        <v>4.686115465885079</v>
      </c>
      <c r="AZ89" s="23">
        <v>4.8350156925947916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1</v>
      </c>
      <c r="BJ89" s="20">
        <v>7</v>
      </c>
      <c r="BK89" s="20">
        <v>2</v>
      </c>
      <c r="BL89" s="20">
        <v>7</v>
      </c>
      <c r="BM89" s="20">
        <v>5</v>
      </c>
      <c r="BN89" s="20">
        <v>1</v>
      </c>
      <c r="BO89" s="20">
        <v>0</v>
      </c>
      <c r="BP89" s="20">
        <v>6</v>
      </c>
      <c r="BQ89" s="20">
        <v>6</v>
      </c>
      <c r="BR89" s="20">
        <v>9</v>
      </c>
      <c r="BS89" s="20">
        <v>8</v>
      </c>
      <c r="BT89" s="20">
        <v>5</v>
      </c>
      <c r="BU89" s="20">
        <v>0</v>
      </c>
      <c r="BV89" s="20">
        <v>5225</v>
      </c>
      <c r="BW89" s="20">
        <v>9009</v>
      </c>
      <c r="BX89" s="20">
        <v>10013</v>
      </c>
      <c r="BY89" s="20">
        <v>11654</v>
      </c>
      <c r="BZ89" s="20">
        <v>9355</v>
      </c>
      <c r="CA89" s="20">
        <v>15679</v>
      </c>
      <c r="CB89" s="20">
        <v>5466</v>
      </c>
      <c r="CC89" s="20">
        <v>8565</v>
      </c>
      <c r="CD89" s="20">
        <v>9552</v>
      </c>
      <c r="CE89" s="20">
        <v>11262</v>
      </c>
      <c r="CF89" s="20">
        <v>9049</v>
      </c>
      <c r="CG89" s="20">
        <v>13061</v>
      </c>
      <c r="CH89" s="21">
        <v>7</v>
      </c>
      <c r="CI89" s="21">
        <v>13</v>
      </c>
      <c r="CJ89" s="21">
        <v>11</v>
      </c>
      <c r="CK89" s="21">
        <v>15</v>
      </c>
      <c r="CL89" s="21">
        <v>10</v>
      </c>
      <c r="CM89" s="21">
        <v>1</v>
      </c>
      <c r="CN89" s="21">
        <v>0</v>
      </c>
      <c r="CO89" s="21">
        <v>23</v>
      </c>
      <c r="CP89" s="21">
        <v>34</v>
      </c>
      <c r="CQ89" s="21">
        <v>34</v>
      </c>
      <c r="CR89" s="21">
        <v>10691</v>
      </c>
      <c r="CS89" s="21">
        <v>17574</v>
      </c>
      <c r="CT89" s="21">
        <v>19565</v>
      </c>
      <c r="CU89" s="21">
        <v>22916</v>
      </c>
      <c r="CV89" s="21">
        <v>18404</v>
      </c>
      <c r="CW89" s="21">
        <v>28740</v>
      </c>
      <c r="CX89" s="21">
        <v>60935</v>
      </c>
      <c r="CY89" s="21">
        <v>56955</v>
      </c>
      <c r="CZ89" s="19">
        <v>165</v>
      </c>
      <c r="DA89" t="s">
        <v>8143</v>
      </c>
      <c r="DB89" t="s">
        <v>9</v>
      </c>
      <c r="DD89">
        <v>4.0382758317970326</v>
      </c>
      <c r="DE89">
        <v>5.5797160909165511</v>
      </c>
      <c r="DF89">
        <v>1.5414402591195184</v>
      </c>
    </row>
    <row r="90" spans="1:110" x14ac:dyDescent="0.25">
      <c r="A90" t="s">
        <v>1274</v>
      </c>
      <c r="B90" t="s">
        <v>3109</v>
      </c>
      <c r="C90" t="s">
        <v>481</v>
      </c>
      <c r="D90" t="s">
        <v>51</v>
      </c>
      <c r="E90" s="17">
        <v>94199</v>
      </c>
      <c r="F90" s="17">
        <v>95279</v>
      </c>
      <c r="G90" s="17">
        <v>95815</v>
      </c>
      <c r="H90" s="17">
        <v>96936</v>
      </c>
      <c r="I90" s="17">
        <v>97631</v>
      </c>
      <c r="J90" s="17">
        <v>99104</v>
      </c>
      <c r="K90" s="17">
        <v>100275</v>
      </c>
      <c r="L90" s="17">
        <v>101488</v>
      </c>
      <c r="M90" s="17">
        <v>102789</v>
      </c>
      <c r="N90" s="17">
        <v>103361</v>
      </c>
      <c r="O90" s="17">
        <v>103899</v>
      </c>
      <c r="P90" s="17">
        <v>104820</v>
      </c>
      <c r="Q90" s="17">
        <v>105548</v>
      </c>
      <c r="R90" s="17">
        <v>106569</v>
      </c>
      <c r="S90" s="17">
        <v>107583</v>
      </c>
      <c r="T90" s="17">
        <v>108967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70</v>
      </c>
      <c r="AE90" s="18">
        <v>115</v>
      </c>
      <c r="AF90" s="18">
        <v>187</v>
      </c>
      <c r="AG90" s="18">
        <v>171</v>
      </c>
      <c r="AH90" s="18">
        <v>84</v>
      </c>
      <c r="AI90" s="18">
        <v>77</v>
      </c>
      <c r="AJ90" s="18">
        <v>87</v>
      </c>
      <c r="AK90" s="23">
        <v>0</v>
      </c>
      <c r="AL90" s="23">
        <v>0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0</v>
      </c>
      <c r="AT90" s="23">
        <v>6.7723802981782297</v>
      </c>
      <c r="AU90" s="23">
        <v>11.068441467194102</v>
      </c>
      <c r="AV90" s="23">
        <v>17.840106849837817</v>
      </c>
      <c r="AW90" s="23">
        <v>16.201159661954751</v>
      </c>
      <c r="AX90" s="23">
        <v>7.8822171550826221</v>
      </c>
      <c r="AY90" s="23">
        <v>7.1572646235929467</v>
      </c>
      <c r="AZ90" s="23">
        <v>7.9840685712188098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1</v>
      </c>
      <c r="BJ90" s="20">
        <v>9</v>
      </c>
      <c r="BK90" s="20">
        <v>7</v>
      </c>
      <c r="BL90" s="20">
        <v>6</v>
      </c>
      <c r="BM90" s="20">
        <v>3</v>
      </c>
      <c r="BN90" s="20">
        <v>2</v>
      </c>
      <c r="BO90" s="20">
        <v>0</v>
      </c>
      <c r="BP90" s="20">
        <v>5</v>
      </c>
      <c r="BQ90" s="20">
        <v>16</v>
      </c>
      <c r="BR90" s="20">
        <v>18</v>
      </c>
      <c r="BS90" s="20">
        <v>12</v>
      </c>
      <c r="BT90" s="20">
        <v>7</v>
      </c>
      <c r="BU90" s="20">
        <v>1</v>
      </c>
      <c r="BV90" s="20">
        <v>4679</v>
      </c>
      <c r="BW90" s="20">
        <v>7407</v>
      </c>
      <c r="BX90" s="20">
        <v>7633</v>
      </c>
      <c r="BY90" s="20">
        <v>9638</v>
      </c>
      <c r="BZ90" s="20">
        <v>8784</v>
      </c>
      <c r="CA90" s="20">
        <v>17226</v>
      </c>
      <c r="CB90" s="20">
        <v>5165</v>
      </c>
      <c r="CC90" s="20">
        <v>7838</v>
      </c>
      <c r="CD90" s="20">
        <v>7630</v>
      </c>
      <c r="CE90" s="20">
        <v>9527</v>
      </c>
      <c r="CF90" s="20">
        <v>8216</v>
      </c>
      <c r="CG90" s="20">
        <v>15224</v>
      </c>
      <c r="CH90" s="21">
        <v>6</v>
      </c>
      <c r="CI90" s="21">
        <v>25</v>
      </c>
      <c r="CJ90" s="21">
        <v>25</v>
      </c>
      <c r="CK90" s="21">
        <v>18</v>
      </c>
      <c r="CL90" s="21">
        <v>10</v>
      </c>
      <c r="CM90" s="21">
        <v>3</v>
      </c>
      <c r="CN90" s="21">
        <v>0</v>
      </c>
      <c r="CO90" s="21">
        <v>28</v>
      </c>
      <c r="CP90" s="21">
        <v>59</v>
      </c>
      <c r="CQ90" s="21">
        <v>59</v>
      </c>
      <c r="CR90" s="21">
        <v>9844</v>
      </c>
      <c r="CS90" s="21">
        <v>15245</v>
      </c>
      <c r="CT90" s="21">
        <v>15263</v>
      </c>
      <c r="CU90" s="21">
        <v>19165</v>
      </c>
      <c r="CV90" s="21">
        <v>17000</v>
      </c>
      <c r="CW90" s="21">
        <v>32450</v>
      </c>
      <c r="CX90" s="21">
        <v>55367</v>
      </c>
      <c r="CY90" s="21">
        <v>53600</v>
      </c>
      <c r="CZ90" s="19">
        <v>51</v>
      </c>
      <c r="DA90" t="s">
        <v>8039</v>
      </c>
      <c r="DB90" t="s">
        <v>8480</v>
      </c>
      <c r="DD90">
        <v>5.2238805970149249</v>
      </c>
      <c r="DE90">
        <v>10.656167030902886</v>
      </c>
      <c r="DF90">
        <v>5.4322864338879606</v>
      </c>
    </row>
    <row r="91" spans="1:110" x14ac:dyDescent="0.25">
      <c r="A91" t="s">
        <v>1143</v>
      </c>
      <c r="B91" t="s">
        <v>3247</v>
      </c>
      <c r="C91" t="s">
        <v>3369</v>
      </c>
      <c r="D91" t="s">
        <v>355</v>
      </c>
      <c r="E91" s="17">
        <v>204966</v>
      </c>
      <c r="F91" s="17">
        <v>210588</v>
      </c>
      <c r="G91" s="17">
        <v>210333</v>
      </c>
      <c r="H91" s="17">
        <v>207886</v>
      </c>
      <c r="I91" s="17">
        <v>207473</v>
      </c>
      <c r="J91" s="17">
        <v>209259</v>
      </c>
      <c r="K91" s="17">
        <v>213496</v>
      </c>
      <c r="L91" s="17">
        <v>218837</v>
      </c>
      <c r="M91" s="17">
        <v>225111</v>
      </c>
      <c r="N91" s="17">
        <v>230622</v>
      </c>
      <c r="O91" s="17">
        <v>235775</v>
      </c>
      <c r="P91" s="17">
        <v>241792</v>
      </c>
      <c r="Q91" s="17">
        <v>242992</v>
      </c>
      <c r="R91" s="17">
        <v>244716</v>
      </c>
      <c r="S91" s="17">
        <v>246746</v>
      </c>
      <c r="T91" s="17">
        <v>248998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19</v>
      </c>
      <c r="AE91" s="18">
        <v>54</v>
      </c>
      <c r="AF91" s="18">
        <v>57</v>
      </c>
      <c r="AG91" s="18">
        <v>78</v>
      </c>
      <c r="AH91" s="18">
        <v>43</v>
      </c>
      <c r="AI91" s="18">
        <v>41</v>
      </c>
      <c r="AJ91" s="18">
        <v>51</v>
      </c>
      <c r="AK91" s="23">
        <v>0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0.82385895534684461</v>
      </c>
      <c r="AU91" s="23">
        <v>2.290319160216308</v>
      </c>
      <c r="AV91" s="23">
        <v>2.3573980942297514</v>
      </c>
      <c r="AW91" s="23">
        <v>3.2099822216369263</v>
      </c>
      <c r="AX91" s="23">
        <v>1.7571388875267657</v>
      </c>
      <c r="AY91" s="23">
        <v>1.6616277467517204</v>
      </c>
      <c r="AZ91" s="23">
        <v>2.0482092225640365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2</v>
      </c>
      <c r="BJ91" s="20">
        <v>1</v>
      </c>
      <c r="BK91" s="20">
        <v>2</v>
      </c>
      <c r="BL91" s="20">
        <v>5</v>
      </c>
      <c r="BM91" s="20">
        <v>5</v>
      </c>
      <c r="BN91" s="20">
        <v>0</v>
      </c>
      <c r="BO91" s="20">
        <v>0</v>
      </c>
      <c r="BP91" s="20">
        <v>1</v>
      </c>
      <c r="BQ91" s="20">
        <v>10</v>
      </c>
      <c r="BR91" s="20">
        <v>5</v>
      </c>
      <c r="BS91" s="20">
        <v>12</v>
      </c>
      <c r="BT91" s="20">
        <v>6</v>
      </c>
      <c r="BU91" s="20">
        <v>2</v>
      </c>
      <c r="BV91" s="20">
        <v>13199</v>
      </c>
      <c r="BW91" s="20">
        <v>29686</v>
      </c>
      <c r="BX91" s="20">
        <v>23650</v>
      </c>
      <c r="BY91" s="20">
        <v>20800</v>
      </c>
      <c r="BZ91" s="20">
        <v>15863</v>
      </c>
      <c r="CA91" s="20">
        <v>20016</v>
      </c>
      <c r="CB91" s="20">
        <v>15260</v>
      </c>
      <c r="CC91" s="20">
        <v>32746</v>
      </c>
      <c r="CD91" s="20">
        <v>25197</v>
      </c>
      <c r="CE91" s="20">
        <v>20372</v>
      </c>
      <c r="CF91" s="20">
        <v>15594</v>
      </c>
      <c r="CG91" s="20">
        <v>16615</v>
      </c>
      <c r="CH91" s="21">
        <v>3</v>
      </c>
      <c r="CI91" s="21">
        <v>11</v>
      </c>
      <c r="CJ91" s="21">
        <v>7</v>
      </c>
      <c r="CK91" s="21">
        <v>17</v>
      </c>
      <c r="CL91" s="21">
        <v>11</v>
      </c>
      <c r="CM91" s="21">
        <v>2</v>
      </c>
      <c r="CN91" s="21">
        <v>0</v>
      </c>
      <c r="CO91" s="21">
        <v>15</v>
      </c>
      <c r="CP91" s="21">
        <v>36</v>
      </c>
      <c r="CQ91" s="21">
        <v>36</v>
      </c>
      <c r="CR91" s="21">
        <v>28459</v>
      </c>
      <c r="CS91" s="21">
        <v>62432</v>
      </c>
      <c r="CT91" s="21">
        <v>48847</v>
      </c>
      <c r="CU91" s="21">
        <v>41172</v>
      </c>
      <c r="CV91" s="21">
        <v>31457</v>
      </c>
      <c r="CW91" s="21">
        <v>36631</v>
      </c>
      <c r="CX91" s="21">
        <v>123214</v>
      </c>
      <c r="CY91" s="21">
        <v>125784</v>
      </c>
      <c r="CZ91" s="19">
        <v>322</v>
      </c>
      <c r="DA91" t="s">
        <v>8300</v>
      </c>
      <c r="DB91" t="s">
        <v>8481</v>
      </c>
      <c r="DD91">
        <v>1.1925205113527952</v>
      </c>
      <c r="DE91">
        <v>2.9217459054977519</v>
      </c>
      <c r="DF91">
        <v>1.7292253941449567</v>
      </c>
    </row>
    <row r="92" spans="1:110" x14ac:dyDescent="0.25">
      <c r="A92" t="s">
        <v>589</v>
      </c>
      <c r="B92" t="s">
        <v>3031</v>
      </c>
      <c r="C92" t="s">
        <v>466</v>
      </c>
      <c r="D92" t="s">
        <v>51</v>
      </c>
      <c r="E92" s="17">
        <v>53965</v>
      </c>
      <c r="F92" s="17">
        <v>53725</v>
      </c>
      <c r="G92" s="17">
        <v>53893</v>
      </c>
      <c r="H92" s="17">
        <v>54193</v>
      </c>
      <c r="I92" s="17">
        <v>54603</v>
      </c>
      <c r="J92" s="17">
        <v>55045</v>
      </c>
      <c r="K92" s="17">
        <v>55470</v>
      </c>
      <c r="L92" s="17">
        <v>55720</v>
      </c>
      <c r="M92" s="17">
        <v>56265</v>
      </c>
      <c r="N92" s="17">
        <v>56992</v>
      </c>
      <c r="O92" s="17">
        <v>57657</v>
      </c>
      <c r="P92" s="17">
        <v>58296</v>
      </c>
      <c r="Q92" s="17">
        <v>58601</v>
      </c>
      <c r="R92" s="17">
        <v>59064</v>
      </c>
      <c r="S92" s="17">
        <v>60028</v>
      </c>
      <c r="T92" s="17">
        <v>60245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23</v>
      </c>
      <c r="AE92" s="18">
        <v>32</v>
      </c>
      <c r="AF92" s="18">
        <v>30</v>
      </c>
      <c r="AG92" s="18">
        <v>24</v>
      </c>
      <c r="AH92" s="18">
        <v>23</v>
      </c>
      <c r="AI92" s="18">
        <v>21</v>
      </c>
      <c r="AJ92" s="18">
        <v>28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4.035654126895003</v>
      </c>
      <c r="AU92" s="23">
        <v>5.5500633054095774</v>
      </c>
      <c r="AV92" s="23">
        <v>5.146150679291889</v>
      </c>
      <c r="AW92" s="23">
        <v>4.0954932509684134</v>
      </c>
      <c r="AX92" s="23">
        <v>3.894080996884735</v>
      </c>
      <c r="AY92" s="23">
        <v>3.498367428533351</v>
      </c>
      <c r="AZ92" s="23">
        <v>4.6476886048634745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1</v>
      </c>
      <c r="BJ92" s="20">
        <v>1</v>
      </c>
      <c r="BK92" s="20">
        <v>0</v>
      </c>
      <c r="BL92" s="20">
        <v>1</v>
      </c>
      <c r="BM92" s="20">
        <v>1</v>
      </c>
      <c r="BN92" s="20">
        <v>0</v>
      </c>
      <c r="BO92" s="20">
        <v>0</v>
      </c>
      <c r="BP92" s="20">
        <v>1</v>
      </c>
      <c r="BQ92" s="20">
        <v>8</v>
      </c>
      <c r="BR92" s="20">
        <v>9</v>
      </c>
      <c r="BS92" s="20">
        <v>2</v>
      </c>
      <c r="BT92" s="20">
        <v>2</v>
      </c>
      <c r="BU92" s="20">
        <v>2</v>
      </c>
      <c r="BV92" s="20">
        <v>2647</v>
      </c>
      <c r="BW92" s="20">
        <v>4483</v>
      </c>
      <c r="BX92" s="20">
        <v>5060</v>
      </c>
      <c r="BY92" s="20">
        <v>6056</v>
      </c>
      <c r="BZ92" s="20">
        <v>4552</v>
      </c>
      <c r="CA92" s="20">
        <v>8583</v>
      </c>
      <c r="CB92" s="20">
        <v>2755</v>
      </c>
      <c r="CC92" s="20">
        <v>4286</v>
      </c>
      <c r="CD92" s="20">
        <v>4773</v>
      </c>
      <c r="CE92" s="20">
        <v>5835</v>
      </c>
      <c r="CF92" s="20">
        <v>4380</v>
      </c>
      <c r="CG92" s="20">
        <v>6835</v>
      </c>
      <c r="CH92" s="21">
        <v>2</v>
      </c>
      <c r="CI92" s="21">
        <v>9</v>
      </c>
      <c r="CJ92" s="21">
        <v>9</v>
      </c>
      <c r="CK92" s="21">
        <v>3</v>
      </c>
      <c r="CL92" s="21">
        <v>3</v>
      </c>
      <c r="CM92" s="21">
        <v>2</v>
      </c>
      <c r="CN92" s="21">
        <v>0</v>
      </c>
      <c r="CO92" s="21">
        <v>4</v>
      </c>
      <c r="CP92" s="21">
        <v>24</v>
      </c>
      <c r="CQ92" s="21">
        <v>24</v>
      </c>
      <c r="CR92" s="21">
        <v>5402</v>
      </c>
      <c r="CS92" s="21">
        <v>8769</v>
      </c>
      <c r="CT92" s="21">
        <v>9833</v>
      </c>
      <c r="CU92" s="21">
        <v>11891</v>
      </c>
      <c r="CV92" s="21">
        <v>8932</v>
      </c>
      <c r="CW92" s="21">
        <v>15418</v>
      </c>
      <c r="CX92" s="21">
        <v>31381</v>
      </c>
      <c r="CY92" s="21">
        <v>28864</v>
      </c>
      <c r="CZ92" s="19">
        <v>179</v>
      </c>
      <c r="DA92" t="s">
        <v>8157</v>
      </c>
      <c r="DB92" t="s">
        <v>9</v>
      </c>
      <c r="DD92">
        <v>1.3858093126385809</v>
      </c>
      <c r="DE92">
        <v>7.6479398362066213</v>
      </c>
      <c r="DF92">
        <v>6.2621305235680405</v>
      </c>
    </row>
    <row r="93" spans="1:110" x14ac:dyDescent="0.25">
      <c r="A93" t="s">
        <v>506</v>
      </c>
      <c r="B93" t="s">
        <v>3330</v>
      </c>
      <c r="C93" t="s">
        <v>491</v>
      </c>
      <c r="D93" t="s">
        <v>491</v>
      </c>
      <c r="E93" s="17">
        <v>98687</v>
      </c>
      <c r="F93" s="17">
        <v>99131</v>
      </c>
      <c r="G93" s="17">
        <v>100076</v>
      </c>
      <c r="H93" s="17">
        <v>101244</v>
      </c>
      <c r="I93" s="17">
        <v>102172</v>
      </c>
      <c r="J93" s="17">
        <v>103141</v>
      </c>
      <c r="K93" s="17">
        <v>104459</v>
      </c>
      <c r="L93" s="17">
        <v>106225</v>
      </c>
      <c r="M93" s="17">
        <v>107569</v>
      </c>
      <c r="N93" s="17">
        <v>108552</v>
      </c>
      <c r="O93" s="17">
        <v>109481</v>
      </c>
      <c r="P93" s="17">
        <v>110509</v>
      </c>
      <c r="Q93" s="17">
        <v>110834</v>
      </c>
      <c r="R93" s="17">
        <v>111450</v>
      </c>
      <c r="S93" s="17">
        <v>112178</v>
      </c>
      <c r="T93" s="17">
        <v>113059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11</v>
      </c>
      <c r="AE93" s="18">
        <v>21</v>
      </c>
      <c r="AF93" s="18">
        <v>26</v>
      </c>
      <c r="AG93" s="18">
        <v>26</v>
      </c>
      <c r="AH93" s="18">
        <v>32</v>
      </c>
      <c r="AI93" s="18">
        <v>29</v>
      </c>
      <c r="AJ93" s="18">
        <v>56</v>
      </c>
      <c r="AK93" s="23">
        <v>0</v>
      </c>
      <c r="AL93" s="23">
        <v>0</v>
      </c>
      <c r="AM93" s="23">
        <v>0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1.0133392291252119</v>
      </c>
      <c r="AU93" s="23">
        <v>1.9181410473050118</v>
      </c>
      <c r="AV93" s="23">
        <v>2.3527495498104227</v>
      </c>
      <c r="AW93" s="23">
        <v>2.3458505512748795</v>
      </c>
      <c r="AX93" s="23">
        <v>2.871242709735307</v>
      </c>
      <c r="AY93" s="23">
        <v>2.5851771292053698</v>
      </c>
      <c r="AZ93" s="23">
        <v>4.9531660460467544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2</v>
      </c>
      <c r="BJ93" s="20">
        <v>2</v>
      </c>
      <c r="BK93" s="20">
        <v>7</v>
      </c>
      <c r="BL93" s="20">
        <v>8</v>
      </c>
      <c r="BM93" s="20">
        <v>4</v>
      </c>
      <c r="BN93" s="20">
        <v>0</v>
      </c>
      <c r="BO93" s="20">
        <v>0</v>
      </c>
      <c r="BP93" s="20">
        <v>4</v>
      </c>
      <c r="BQ93" s="20">
        <v>3</v>
      </c>
      <c r="BR93" s="20">
        <v>6</v>
      </c>
      <c r="BS93" s="20">
        <v>14</v>
      </c>
      <c r="BT93" s="20">
        <v>4</v>
      </c>
      <c r="BU93" s="20">
        <v>2</v>
      </c>
      <c r="BV93" s="20">
        <v>5072</v>
      </c>
      <c r="BW93" s="20">
        <v>8613</v>
      </c>
      <c r="BX93" s="20">
        <v>8996</v>
      </c>
      <c r="BY93" s="20">
        <v>10738</v>
      </c>
      <c r="BZ93" s="20">
        <v>9015</v>
      </c>
      <c r="CA93" s="20">
        <v>15303</v>
      </c>
      <c r="CB93" s="20">
        <v>5949</v>
      </c>
      <c r="CC93" s="20">
        <v>8885</v>
      </c>
      <c r="CD93" s="20">
        <v>9034</v>
      </c>
      <c r="CE93" s="20">
        <v>10327</v>
      </c>
      <c r="CF93" s="20">
        <v>8571</v>
      </c>
      <c r="CG93" s="20">
        <v>12556</v>
      </c>
      <c r="CH93" s="21">
        <v>6</v>
      </c>
      <c r="CI93" s="21">
        <v>5</v>
      </c>
      <c r="CJ93" s="21">
        <v>13</v>
      </c>
      <c r="CK93" s="21">
        <v>22</v>
      </c>
      <c r="CL93" s="21">
        <v>8</v>
      </c>
      <c r="CM93" s="21">
        <v>2</v>
      </c>
      <c r="CN93" s="21">
        <v>0</v>
      </c>
      <c r="CO93" s="21">
        <v>23</v>
      </c>
      <c r="CP93" s="21">
        <v>33</v>
      </c>
      <c r="CQ93" s="21">
        <v>33</v>
      </c>
      <c r="CR93" s="21">
        <v>11021</v>
      </c>
      <c r="CS93" s="21">
        <v>17498</v>
      </c>
      <c r="CT93" s="21">
        <v>18030</v>
      </c>
      <c r="CU93" s="21">
        <v>21065</v>
      </c>
      <c r="CV93" s="21">
        <v>17586</v>
      </c>
      <c r="CW93" s="21">
        <v>27859</v>
      </c>
      <c r="CX93" s="21">
        <v>57737</v>
      </c>
      <c r="CY93" s="21">
        <v>55322</v>
      </c>
      <c r="CZ93" s="19">
        <v>156</v>
      </c>
      <c r="DA93" t="s">
        <v>8134</v>
      </c>
      <c r="DB93" t="s">
        <v>9</v>
      </c>
      <c r="DD93">
        <v>4.1574780376703666</v>
      </c>
      <c r="DE93">
        <v>5.7155723366298909</v>
      </c>
      <c r="DF93">
        <v>1.5580942989595243</v>
      </c>
    </row>
    <row r="94" spans="1:110" x14ac:dyDescent="0.25">
      <c r="A94" t="s">
        <v>309</v>
      </c>
      <c r="B94" t="s">
        <v>2965</v>
      </c>
      <c r="C94" t="s">
        <v>58</v>
      </c>
      <c r="D94" t="s">
        <v>278</v>
      </c>
      <c r="E94" s="17">
        <v>202507</v>
      </c>
      <c r="F94" s="17">
        <v>203823</v>
      </c>
      <c r="G94" s="17">
        <v>203541</v>
      </c>
      <c r="H94" s="17">
        <v>203367</v>
      </c>
      <c r="I94" s="17">
        <v>203242</v>
      </c>
      <c r="J94" s="17">
        <v>205560</v>
      </c>
      <c r="K94" s="17">
        <v>207832</v>
      </c>
      <c r="L94" s="17">
        <v>209747</v>
      </c>
      <c r="M94" s="17">
        <v>212844</v>
      </c>
      <c r="N94" s="17">
        <v>216028</v>
      </c>
      <c r="O94" s="17">
        <v>219860</v>
      </c>
      <c r="P94" s="17">
        <v>223063</v>
      </c>
      <c r="Q94" s="17">
        <v>225704</v>
      </c>
      <c r="R94" s="17">
        <v>227451</v>
      </c>
      <c r="S94" s="17">
        <v>230125</v>
      </c>
      <c r="T94" s="17">
        <v>234027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92</v>
      </c>
      <c r="AE94" s="18">
        <v>189</v>
      </c>
      <c r="AF94" s="18">
        <v>183</v>
      </c>
      <c r="AG94" s="18">
        <v>160</v>
      </c>
      <c r="AH94" s="18">
        <v>124</v>
      </c>
      <c r="AI94" s="18">
        <v>74</v>
      </c>
      <c r="AJ94" s="18">
        <v>73</v>
      </c>
      <c r="AK94" s="23">
        <v>0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4.258707204621623</v>
      </c>
      <c r="AU94" s="23">
        <v>8.5963795142363324</v>
      </c>
      <c r="AV94" s="23">
        <v>8.2039603161438688</v>
      </c>
      <c r="AW94" s="23">
        <v>7.0889306348137389</v>
      </c>
      <c r="AX94" s="23">
        <v>5.4517236679548562</v>
      </c>
      <c r="AY94" s="23">
        <v>3.2156436719174364</v>
      </c>
      <c r="AZ94" s="23">
        <v>3.1192982006349692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1</v>
      </c>
      <c r="BJ94" s="20">
        <v>2</v>
      </c>
      <c r="BK94" s="20">
        <v>8</v>
      </c>
      <c r="BL94" s="20">
        <v>5</v>
      </c>
      <c r="BM94" s="20">
        <v>7</v>
      </c>
      <c r="BN94" s="20">
        <v>4</v>
      </c>
      <c r="BO94" s="20">
        <v>0</v>
      </c>
      <c r="BP94" s="20">
        <v>2</v>
      </c>
      <c r="BQ94" s="20">
        <v>8</v>
      </c>
      <c r="BR94" s="20">
        <v>10</v>
      </c>
      <c r="BS94" s="20">
        <v>14</v>
      </c>
      <c r="BT94" s="20">
        <v>11</v>
      </c>
      <c r="BU94" s="20">
        <v>1</v>
      </c>
      <c r="BV94" s="20">
        <v>20772</v>
      </c>
      <c r="BW94" s="20">
        <v>22500</v>
      </c>
      <c r="BX94" s="20">
        <v>20276</v>
      </c>
      <c r="BY94" s="20">
        <v>19931</v>
      </c>
      <c r="BZ94" s="20">
        <v>12837</v>
      </c>
      <c r="CA94" s="20">
        <v>20704</v>
      </c>
      <c r="CB94" s="20">
        <v>20237</v>
      </c>
      <c r="CC94" s="20">
        <v>25039</v>
      </c>
      <c r="CD94" s="20">
        <v>21151</v>
      </c>
      <c r="CE94" s="20">
        <v>20298</v>
      </c>
      <c r="CF94" s="20">
        <v>12911</v>
      </c>
      <c r="CG94" s="20">
        <v>17371</v>
      </c>
      <c r="CH94" s="21">
        <v>3</v>
      </c>
      <c r="CI94" s="21">
        <v>10</v>
      </c>
      <c r="CJ94" s="21">
        <v>18</v>
      </c>
      <c r="CK94" s="21">
        <v>19</v>
      </c>
      <c r="CL94" s="21">
        <v>18</v>
      </c>
      <c r="CM94" s="21">
        <v>5</v>
      </c>
      <c r="CN94" s="21">
        <v>0</v>
      </c>
      <c r="CO94" s="21">
        <v>27</v>
      </c>
      <c r="CP94" s="21">
        <v>46</v>
      </c>
      <c r="CQ94" s="21">
        <v>46</v>
      </c>
      <c r="CR94" s="21">
        <v>41009</v>
      </c>
      <c r="CS94" s="21">
        <v>47539</v>
      </c>
      <c r="CT94" s="21">
        <v>41427</v>
      </c>
      <c r="CU94" s="21">
        <v>40229</v>
      </c>
      <c r="CV94" s="21">
        <v>25748</v>
      </c>
      <c r="CW94" s="21">
        <v>38075</v>
      </c>
      <c r="CX94" s="21">
        <v>117020</v>
      </c>
      <c r="CY94" s="21">
        <v>117007</v>
      </c>
      <c r="CZ94" s="19">
        <v>267</v>
      </c>
      <c r="DA94" t="s">
        <v>8245</v>
      </c>
      <c r="DB94" t="s">
        <v>8481</v>
      </c>
      <c r="DD94">
        <v>2.3075542488910923</v>
      </c>
      <c r="DE94">
        <v>3.9309519740215348</v>
      </c>
      <c r="DF94">
        <v>1.6233977251304426</v>
      </c>
    </row>
    <row r="95" spans="1:110" x14ac:dyDescent="0.25">
      <c r="A95" t="s">
        <v>372</v>
      </c>
      <c r="B95" t="s">
        <v>2945</v>
      </c>
      <c r="C95" t="s">
        <v>58</v>
      </c>
      <c r="D95" t="s">
        <v>168</v>
      </c>
      <c r="E95" s="17">
        <v>307025</v>
      </c>
      <c r="F95" s="17">
        <v>307604</v>
      </c>
      <c r="G95" s="17">
        <v>308331</v>
      </c>
      <c r="H95" s="17">
        <v>310757</v>
      </c>
      <c r="I95" s="17">
        <v>315387</v>
      </c>
      <c r="J95" s="17">
        <v>324441</v>
      </c>
      <c r="K95" s="17">
        <v>327417</v>
      </c>
      <c r="L95" s="17">
        <v>330148</v>
      </c>
      <c r="M95" s="17">
        <v>331937</v>
      </c>
      <c r="N95" s="17">
        <v>334807</v>
      </c>
      <c r="O95" s="17">
        <v>337325</v>
      </c>
      <c r="P95" s="17">
        <v>340426</v>
      </c>
      <c r="Q95" s="17">
        <v>343097</v>
      </c>
      <c r="R95" s="17">
        <v>346951</v>
      </c>
      <c r="S95" s="17">
        <v>350615</v>
      </c>
      <c r="T95" s="17">
        <v>356594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8">
        <v>138</v>
      </c>
      <c r="AE95" s="18">
        <v>383</v>
      </c>
      <c r="AF95" s="18">
        <v>420</v>
      </c>
      <c r="AG95" s="18">
        <v>459</v>
      </c>
      <c r="AH95" s="18">
        <v>402</v>
      </c>
      <c r="AI95" s="18">
        <v>391</v>
      </c>
      <c r="AJ95" s="18">
        <v>360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3">
        <v>0</v>
      </c>
      <c r="AT95" s="23">
        <v>4.1217776211369532</v>
      </c>
      <c r="AU95" s="23">
        <v>11.354035425776329</v>
      </c>
      <c r="AV95" s="23">
        <v>12.337483035960826</v>
      </c>
      <c r="AW95" s="23">
        <v>13.378140875612436</v>
      </c>
      <c r="AX95" s="23">
        <v>11.586650564488934</v>
      </c>
      <c r="AY95" s="23">
        <v>11.151833207364204</v>
      </c>
      <c r="AZ95" s="23">
        <v>10.095514787124852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8</v>
      </c>
      <c r="BJ95" s="20">
        <v>21</v>
      </c>
      <c r="BK95" s="20">
        <v>24</v>
      </c>
      <c r="BL95" s="20">
        <v>30</v>
      </c>
      <c r="BM95" s="20">
        <v>24</v>
      </c>
      <c r="BN95" s="20">
        <v>10</v>
      </c>
      <c r="BO95" s="20">
        <v>0</v>
      </c>
      <c r="BP95" s="20">
        <v>21</v>
      </c>
      <c r="BQ95" s="20">
        <v>75</v>
      </c>
      <c r="BR95" s="20">
        <v>45</v>
      </c>
      <c r="BS95" s="20">
        <v>72</v>
      </c>
      <c r="BT95" s="20">
        <v>21</v>
      </c>
      <c r="BU95" s="20">
        <v>9</v>
      </c>
      <c r="BV95" s="20">
        <v>31073</v>
      </c>
      <c r="BW95" s="20">
        <v>40936</v>
      </c>
      <c r="BX95" s="20">
        <v>28311</v>
      </c>
      <c r="BY95" s="20">
        <v>25756</v>
      </c>
      <c r="BZ95" s="20">
        <v>20265</v>
      </c>
      <c r="CA95" s="20">
        <v>32690</v>
      </c>
      <c r="CB95" s="20">
        <v>30404</v>
      </c>
      <c r="CC95" s="20">
        <v>43879</v>
      </c>
      <c r="CD95" s="20">
        <v>30976</v>
      </c>
      <c r="CE95" s="20">
        <v>25865</v>
      </c>
      <c r="CF95" s="20">
        <v>19821</v>
      </c>
      <c r="CG95" s="20">
        <v>26618</v>
      </c>
      <c r="CH95" s="21">
        <v>29</v>
      </c>
      <c r="CI95" s="21">
        <v>96</v>
      </c>
      <c r="CJ95" s="21">
        <v>69</v>
      </c>
      <c r="CK95" s="21">
        <v>102</v>
      </c>
      <c r="CL95" s="21">
        <v>45</v>
      </c>
      <c r="CM95" s="21">
        <v>19</v>
      </c>
      <c r="CN95" s="21">
        <v>0</v>
      </c>
      <c r="CO95" s="21">
        <v>117</v>
      </c>
      <c r="CP95" s="21">
        <v>243</v>
      </c>
      <c r="CQ95" s="21">
        <v>243</v>
      </c>
      <c r="CR95" s="21">
        <v>61477</v>
      </c>
      <c r="CS95" s="21">
        <v>84815</v>
      </c>
      <c r="CT95" s="21">
        <v>59287</v>
      </c>
      <c r="CU95" s="21">
        <v>51621</v>
      </c>
      <c r="CV95" s="21">
        <v>40086</v>
      </c>
      <c r="CW95" s="21">
        <v>59308</v>
      </c>
      <c r="CX95" s="21">
        <v>179031</v>
      </c>
      <c r="CY95" s="21">
        <v>177563</v>
      </c>
      <c r="CZ95" s="19">
        <v>28</v>
      </c>
      <c r="DA95" t="s">
        <v>1349</v>
      </c>
      <c r="DB95" t="s">
        <v>8480</v>
      </c>
      <c r="DD95">
        <v>6.5892105900440976</v>
      </c>
      <c r="DE95">
        <v>13.573068351291118</v>
      </c>
      <c r="DF95">
        <v>6.9838577612470205</v>
      </c>
    </row>
    <row r="96" spans="1:110" x14ac:dyDescent="0.25">
      <c r="A96" t="s">
        <v>1861</v>
      </c>
      <c r="B96" t="s">
        <v>3111</v>
      </c>
      <c r="C96" t="s">
        <v>481</v>
      </c>
      <c r="D96" t="s">
        <v>51</v>
      </c>
      <c r="E96" s="17">
        <v>93624</v>
      </c>
      <c r="F96" s="17">
        <v>94553</v>
      </c>
      <c r="G96" s="17">
        <v>95120</v>
      </c>
      <c r="H96" s="17">
        <v>95972</v>
      </c>
      <c r="I96" s="17">
        <v>96602</v>
      </c>
      <c r="J96" s="17">
        <v>97218</v>
      </c>
      <c r="K96" s="17">
        <v>98032</v>
      </c>
      <c r="L96" s="17">
        <v>98752</v>
      </c>
      <c r="M96" s="17">
        <v>99197</v>
      </c>
      <c r="N96" s="17">
        <v>99672</v>
      </c>
      <c r="O96" s="17">
        <v>100336</v>
      </c>
      <c r="P96" s="17">
        <v>100784</v>
      </c>
      <c r="Q96" s="17">
        <v>101398</v>
      </c>
      <c r="R96" s="17">
        <v>101828</v>
      </c>
      <c r="S96" s="17">
        <v>102468</v>
      </c>
      <c r="T96" s="17">
        <v>103075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8">
        <v>17</v>
      </c>
      <c r="AE96" s="18">
        <v>36</v>
      </c>
      <c r="AF96" s="18">
        <v>41</v>
      </c>
      <c r="AG96" s="18">
        <v>38</v>
      </c>
      <c r="AH96" s="18">
        <v>45</v>
      </c>
      <c r="AI96" s="18">
        <v>51</v>
      </c>
      <c r="AJ96" s="18">
        <v>47</v>
      </c>
      <c r="AK96" s="23">
        <v>0</v>
      </c>
      <c r="AL96" s="23">
        <v>0</v>
      </c>
      <c r="AM96" s="23">
        <v>0</v>
      </c>
      <c r="AN96" s="23">
        <v>0</v>
      </c>
      <c r="AO96" s="23">
        <v>0</v>
      </c>
      <c r="AP96" s="23">
        <v>0</v>
      </c>
      <c r="AQ96" s="23">
        <v>0</v>
      </c>
      <c r="AR96" s="23">
        <v>0</v>
      </c>
      <c r="AS96" s="23">
        <v>0</v>
      </c>
      <c r="AT96" s="23">
        <v>1.7055943494662491</v>
      </c>
      <c r="AU96" s="23">
        <v>3.5879445064583</v>
      </c>
      <c r="AV96" s="23">
        <v>4.0681060485791392</v>
      </c>
      <c r="AW96" s="23">
        <v>3.7476084340914024</v>
      </c>
      <c r="AX96" s="23">
        <v>4.4192167183878697</v>
      </c>
      <c r="AY96" s="23">
        <v>4.9771636022953505</v>
      </c>
      <c r="AZ96" s="23">
        <v>4.5597865631821488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2</v>
      </c>
      <c r="BJ96" s="20">
        <v>8</v>
      </c>
      <c r="BK96" s="20">
        <v>3</v>
      </c>
      <c r="BL96" s="20">
        <v>2</v>
      </c>
      <c r="BM96" s="20">
        <v>1</v>
      </c>
      <c r="BN96" s="20">
        <v>3</v>
      </c>
      <c r="BO96" s="20">
        <v>0</v>
      </c>
      <c r="BP96" s="20">
        <v>1</v>
      </c>
      <c r="BQ96" s="20">
        <v>7</v>
      </c>
      <c r="BR96" s="20">
        <v>8</v>
      </c>
      <c r="BS96" s="20">
        <v>7</v>
      </c>
      <c r="BT96" s="20">
        <v>5</v>
      </c>
      <c r="BU96" s="20">
        <v>0</v>
      </c>
      <c r="BV96" s="20">
        <v>3897</v>
      </c>
      <c r="BW96" s="20">
        <v>6075</v>
      </c>
      <c r="BX96" s="20">
        <v>7763</v>
      </c>
      <c r="BY96" s="20">
        <v>9803</v>
      </c>
      <c r="BZ96" s="20">
        <v>8695</v>
      </c>
      <c r="CA96" s="20">
        <v>17075</v>
      </c>
      <c r="CB96" s="20">
        <v>4313</v>
      </c>
      <c r="CC96" s="20">
        <v>5823</v>
      </c>
      <c r="CD96" s="20">
        <v>7437</v>
      </c>
      <c r="CE96" s="20">
        <v>9604</v>
      </c>
      <c r="CF96" s="20">
        <v>8023</v>
      </c>
      <c r="CG96" s="20">
        <v>14567</v>
      </c>
      <c r="CH96" s="21">
        <v>3</v>
      </c>
      <c r="CI96" s="21">
        <v>15</v>
      </c>
      <c r="CJ96" s="21">
        <v>11</v>
      </c>
      <c r="CK96" s="21">
        <v>9</v>
      </c>
      <c r="CL96" s="21">
        <v>6</v>
      </c>
      <c r="CM96" s="21">
        <v>3</v>
      </c>
      <c r="CN96" s="21">
        <v>0</v>
      </c>
      <c r="CO96" s="21">
        <v>19</v>
      </c>
      <c r="CP96" s="21">
        <v>28</v>
      </c>
      <c r="CQ96" s="21">
        <v>28</v>
      </c>
      <c r="CR96" s="21">
        <v>8210</v>
      </c>
      <c r="CS96" s="21">
        <v>11898</v>
      </c>
      <c r="CT96" s="21">
        <v>15200</v>
      </c>
      <c r="CU96" s="21">
        <v>19407</v>
      </c>
      <c r="CV96" s="21">
        <v>16718</v>
      </c>
      <c r="CW96" s="21">
        <v>31642</v>
      </c>
      <c r="CX96" s="21">
        <v>53308</v>
      </c>
      <c r="CY96" s="21">
        <v>49767</v>
      </c>
      <c r="CZ96" s="19">
        <v>181</v>
      </c>
      <c r="DA96" t="s">
        <v>8159</v>
      </c>
      <c r="DB96" t="s">
        <v>9</v>
      </c>
      <c r="DD96">
        <v>3.81779090562019</v>
      </c>
      <c r="DE96">
        <v>5.2524949350941696</v>
      </c>
      <c r="DF96">
        <v>1.4347040294739797</v>
      </c>
    </row>
    <row r="97" spans="1:110" x14ac:dyDescent="0.25">
      <c r="A97" t="s">
        <v>354</v>
      </c>
      <c r="B97" t="s">
        <v>3248</v>
      </c>
      <c r="C97" t="s">
        <v>3369</v>
      </c>
      <c r="D97" t="s">
        <v>355</v>
      </c>
      <c r="E97" s="17">
        <v>230523</v>
      </c>
      <c r="F97" s="17">
        <v>230569</v>
      </c>
      <c r="G97" s="17">
        <v>231000</v>
      </c>
      <c r="H97" s="17">
        <v>231290</v>
      </c>
      <c r="I97" s="17">
        <v>231211</v>
      </c>
      <c r="J97" s="17">
        <v>232661</v>
      </c>
      <c r="K97" s="17">
        <v>233819</v>
      </c>
      <c r="L97" s="17">
        <v>235029</v>
      </c>
      <c r="M97" s="17">
        <v>237108</v>
      </c>
      <c r="N97" s="17">
        <v>238785</v>
      </c>
      <c r="O97" s="17">
        <v>240246</v>
      </c>
      <c r="P97" s="17">
        <v>241896</v>
      </c>
      <c r="Q97" s="17">
        <v>244441</v>
      </c>
      <c r="R97" s="17">
        <v>247450</v>
      </c>
      <c r="S97" s="17">
        <v>249805</v>
      </c>
      <c r="T97" s="17">
        <v>252656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33</v>
      </c>
      <c r="AE97" s="18">
        <v>52</v>
      </c>
      <c r="AF97" s="18">
        <v>57</v>
      </c>
      <c r="AG97" s="18">
        <v>69</v>
      </c>
      <c r="AH97" s="18">
        <v>84</v>
      </c>
      <c r="AI97" s="18">
        <v>72</v>
      </c>
      <c r="AJ97" s="18">
        <v>48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  <c r="AP97" s="23">
        <v>0</v>
      </c>
      <c r="AQ97" s="23">
        <v>0</v>
      </c>
      <c r="AR97" s="23">
        <v>0</v>
      </c>
      <c r="AS97" s="23">
        <v>0</v>
      </c>
      <c r="AT97" s="23">
        <v>1.3819963565550599</v>
      </c>
      <c r="AU97" s="23">
        <v>2.1644481073566264</v>
      </c>
      <c r="AV97" s="23">
        <v>2.3563845619605117</v>
      </c>
      <c r="AW97" s="23">
        <v>2.8227670480811322</v>
      </c>
      <c r="AX97" s="23">
        <v>3.3946251768033946</v>
      </c>
      <c r="AY97" s="23">
        <v>2.8822481535597766</v>
      </c>
      <c r="AZ97" s="23">
        <v>1.8998163510860617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0</v>
      </c>
      <c r="BJ97" s="20">
        <v>4</v>
      </c>
      <c r="BK97" s="20">
        <v>0</v>
      </c>
      <c r="BL97" s="20">
        <v>2</v>
      </c>
      <c r="BM97" s="20">
        <v>1</v>
      </c>
      <c r="BN97" s="20">
        <v>2</v>
      </c>
      <c r="BO97" s="20">
        <v>0</v>
      </c>
      <c r="BP97" s="20">
        <v>0</v>
      </c>
      <c r="BQ97" s="20">
        <v>10</v>
      </c>
      <c r="BR97" s="20">
        <v>9</v>
      </c>
      <c r="BS97" s="20">
        <v>12</v>
      </c>
      <c r="BT97" s="20">
        <v>7</v>
      </c>
      <c r="BU97" s="20">
        <v>1</v>
      </c>
      <c r="BV97" s="20">
        <v>11335</v>
      </c>
      <c r="BW97" s="20">
        <v>22018</v>
      </c>
      <c r="BX97" s="20">
        <v>24927</v>
      </c>
      <c r="BY97" s="20">
        <v>25192</v>
      </c>
      <c r="BZ97" s="20">
        <v>18109</v>
      </c>
      <c r="CA97" s="20">
        <v>31993</v>
      </c>
      <c r="CB97" s="20">
        <v>11366</v>
      </c>
      <c r="CC97" s="20">
        <v>19460</v>
      </c>
      <c r="CD97" s="20">
        <v>22832</v>
      </c>
      <c r="CE97" s="20">
        <v>23637</v>
      </c>
      <c r="CF97" s="20">
        <v>16984</v>
      </c>
      <c r="CG97" s="20">
        <v>24803</v>
      </c>
      <c r="CH97" s="21">
        <v>0</v>
      </c>
      <c r="CI97" s="21">
        <v>14</v>
      </c>
      <c r="CJ97" s="21">
        <v>9</v>
      </c>
      <c r="CK97" s="21">
        <v>14</v>
      </c>
      <c r="CL97" s="21">
        <v>8</v>
      </c>
      <c r="CM97" s="21">
        <v>3</v>
      </c>
      <c r="CN97" s="21">
        <v>0</v>
      </c>
      <c r="CO97" s="21">
        <v>9</v>
      </c>
      <c r="CP97" s="21">
        <v>39</v>
      </c>
      <c r="CQ97" s="21">
        <v>39</v>
      </c>
      <c r="CR97" s="21">
        <v>22701</v>
      </c>
      <c r="CS97" s="21">
        <v>41478</v>
      </c>
      <c r="CT97" s="21">
        <v>47759</v>
      </c>
      <c r="CU97" s="21">
        <v>48829</v>
      </c>
      <c r="CV97" s="21">
        <v>35093</v>
      </c>
      <c r="CW97" s="21">
        <v>56796</v>
      </c>
      <c r="CX97" s="21">
        <v>133574</v>
      </c>
      <c r="CY97" s="21">
        <v>119082</v>
      </c>
      <c r="CZ97" s="19">
        <v>326</v>
      </c>
      <c r="DA97" t="s">
        <v>8304</v>
      </c>
      <c r="DB97" t="s">
        <v>8481</v>
      </c>
      <c r="DD97">
        <v>0.75578173023630768</v>
      </c>
      <c r="DE97">
        <v>2.9197298875529669</v>
      </c>
      <c r="DF97">
        <v>2.1639481573166592</v>
      </c>
    </row>
    <row r="98" spans="1:110" x14ac:dyDescent="0.25">
      <c r="A98" t="s">
        <v>77</v>
      </c>
      <c r="B98" t="s">
        <v>3196</v>
      </c>
      <c r="C98" t="s">
        <v>76</v>
      </c>
      <c r="D98" t="s">
        <v>70</v>
      </c>
      <c r="E98" s="17">
        <v>68113</v>
      </c>
      <c r="F98" s="17">
        <v>68766</v>
      </c>
      <c r="G98" s="17">
        <v>69595</v>
      </c>
      <c r="H98" s="17">
        <v>70362</v>
      </c>
      <c r="I98" s="17">
        <v>70823</v>
      </c>
      <c r="J98" s="17">
        <v>71345</v>
      </c>
      <c r="K98" s="17">
        <v>72048</v>
      </c>
      <c r="L98" s="17">
        <v>72914</v>
      </c>
      <c r="M98" s="17">
        <v>73541</v>
      </c>
      <c r="N98" s="17">
        <v>74026</v>
      </c>
      <c r="O98" s="17">
        <v>74406</v>
      </c>
      <c r="P98" s="17">
        <v>74778</v>
      </c>
      <c r="Q98" s="17">
        <v>75309</v>
      </c>
      <c r="R98" s="17">
        <v>75648</v>
      </c>
      <c r="S98" s="17">
        <v>76462</v>
      </c>
      <c r="T98" s="17">
        <v>76669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4</v>
      </c>
      <c r="AE98" s="18">
        <v>12</v>
      </c>
      <c r="AF98" s="18">
        <v>23</v>
      </c>
      <c r="AG98" s="18">
        <v>11</v>
      </c>
      <c r="AH98" s="18">
        <v>24</v>
      </c>
      <c r="AI98" s="18">
        <v>13</v>
      </c>
      <c r="AJ98" s="18">
        <v>18</v>
      </c>
      <c r="AK98" s="23">
        <v>0</v>
      </c>
      <c r="AL98" s="23">
        <v>0</v>
      </c>
      <c r="AM98" s="23">
        <v>0</v>
      </c>
      <c r="AN98" s="23">
        <v>0</v>
      </c>
      <c r="AO98" s="23">
        <v>0</v>
      </c>
      <c r="AP98" s="23">
        <v>0</v>
      </c>
      <c r="AQ98" s="23">
        <v>0</v>
      </c>
      <c r="AR98" s="23">
        <v>0</v>
      </c>
      <c r="AS98" s="23">
        <v>0</v>
      </c>
      <c r="AT98" s="23">
        <v>0.54035068759624993</v>
      </c>
      <c r="AU98" s="23">
        <v>1.6127731634545603</v>
      </c>
      <c r="AV98" s="23">
        <v>3.075770948674744</v>
      </c>
      <c r="AW98" s="23">
        <v>1.4606487936368826</v>
      </c>
      <c r="AX98" s="23">
        <v>3.1725888324873095</v>
      </c>
      <c r="AY98" s="23">
        <v>1.7001909445214618</v>
      </c>
      <c r="AZ98" s="23">
        <v>2.3477546335546311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v>1</v>
      </c>
      <c r="BK98" s="20">
        <v>1</v>
      </c>
      <c r="BL98" s="20">
        <v>1</v>
      </c>
      <c r="BM98" s="20">
        <v>4</v>
      </c>
      <c r="BN98" s="20">
        <v>0</v>
      </c>
      <c r="BO98" s="20">
        <v>0</v>
      </c>
      <c r="BP98" s="20">
        <v>0</v>
      </c>
      <c r="BQ98" s="20">
        <v>2</v>
      </c>
      <c r="BR98" s="20">
        <v>3</v>
      </c>
      <c r="BS98" s="20">
        <v>5</v>
      </c>
      <c r="BT98" s="20">
        <v>0</v>
      </c>
      <c r="BU98" s="20">
        <v>1</v>
      </c>
      <c r="BV98" s="20">
        <v>3183</v>
      </c>
      <c r="BW98" s="20">
        <v>4719</v>
      </c>
      <c r="BX98" s="20">
        <v>6068</v>
      </c>
      <c r="BY98" s="20">
        <v>7643</v>
      </c>
      <c r="BZ98" s="20">
        <v>6148</v>
      </c>
      <c r="CA98" s="20">
        <v>11534</v>
      </c>
      <c r="CB98" s="20">
        <v>3559</v>
      </c>
      <c r="CC98" s="20">
        <v>4929</v>
      </c>
      <c r="CD98" s="20">
        <v>5735</v>
      </c>
      <c r="CE98" s="20">
        <v>7301</v>
      </c>
      <c r="CF98" s="20">
        <v>6197</v>
      </c>
      <c r="CG98" s="20">
        <v>9653</v>
      </c>
      <c r="CH98" s="21">
        <v>0</v>
      </c>
      <c r="CI98" s="21">
        <v>3</v>
      </c>
      <c r="CJ98" s="21">
        <v>4</v>
      </c>
      <c r="CK98" s="21">
        <v>6</v>
      </c>
      <c r="CL98" s="21">
        <v>4</v>
      </c>
      <c r="CM98" s="21">
        <v>1</v>
      </c>
      <c r="CN98" s="21">
        <v>0</v>
      </c>
      <c r="CO98" s="21">
        <v>7</v>
      </c>
      <c r="CP98" s="21">
        <v>11</v>
      </c>
      <c r="CQ98" s="21">
        <v>11</v>
      </c>
      <c r="CR98" s="21">
        <v>6742</v>
      </c>
      <c r="CS98" s="21">
        <v>9648</v>
      </c>
      <c r="CT98" s="21">
        <v>11803</v>
      </c>
      <c r="CU98" s="21">
        <v>14944</v>
      </c>
      <c r="CV98" s="21">
        <v>12345</v>
      </c>
      <c r="CW98" s="21">
        <v>21187</v>
      </c>
      <c r="CX98" s="21">
        <v>39295</v>
      </c>
      <c r="CY98" s="21">
        <v>37374</v>
      </c>
      <c r="CZ98" s="19">
        <v>301</v>
      </c>
      <c r="DA98" t="s">
        <v>8279</v>
      </c>
      <c r="DB98" t="s">
        <v>8481</v>
      </c>
      <c r="DD98">
        <v>1.872959811633756</v>
      </c>
      <c r="DE98">
        <v>2.7993383382109682</v>
      </c>
      <c r="DF98">
        <v>0.9263785265772122</v>
      </c>
    </row>
    <row r="99" spans="1:110" x14ac:dyDescent="0.25">
      <c r="A99" t="s">
        <v>974</v>
      </c>
      <c r="B99" t="s">
        <v>3060</v>
      </c>
      <c r="C99" t="s">
        <v>48</v>
      </c>
      <c r="D99" t="s">
        <v>51</v>
      </c>
      <c r="E99" s="17">
        <v>66206</v>
      </c>
      <c r="F99" s="17">
        <v>67023</v>
      </c>
      <c r="G99" s="17">
        <v>67331</v>
      </c>
      <c r="H99" s="17">
        <v>67312</v>
      </c>
      <c r="I99" s="17">
        <v>67384</v>
      </c>
      <c r="J99" s="17">
        <v>68228</v>
      </c>
      <c r="K99" s="17">
        <v>68954</v>
      </c>
      <c r="L99" s="17">
        <v>69924</v>
      </c>
      <c r="M99" s="17">
        <v>70607</v>
      </c>
      <c r="N99" s="17">
        <v>71303</v>
      </c>
      <c r="O99" s="17">
        <v>71896</v>
      </c>
      <c r="P99" s="17">
        <v>72501</v>
      </c>
      <c r="Q99" s="17">
        <v>73097</v>
      </c>
      <c r="R99" s="17">
        <v>73512</v>
      </c>
      <c r="S99" s="17">
        <v>74131</v>
      </c>
      <c r="T99" s="17">
        <v>74569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10</v>
      </c>
      <c r="AE99" s="18">
        <v>37</v>
      </c>
      <c r="AF99" s="18">
        <v>31</v>
      </c>
      <c r="AG99" s="18">
        <v>24</v>
      </c>
      <c r="AH99" s="18">
        <v>26</v>
      </c>
      <c r="AI99" s="18">
        <v>26</v>
      </c>
      <c r="AJ99" s="18">
        <v>32</v>
      </c>
      <c r="AK99" s="23">
        <v>0</v>
      </c>
      <c r="AL99" s="23">
        <v>0</v>
      </c>
      <c r="AM99" s="23">
        <v>0</v>
      </c>
      <c r="AN99" s="23">
        <v>0</v>
      </c>
      <c r="AO99" s="23">
        <v>0</v>
      </c>
      <c r="AP99" s="23">
        <v>0</v>
      </c>
      <c r="AQ99" s="23">
        <v>0</v>
      </c>
      <c r="AR99" s="23">
        <v>0</v>
      </c>
      <c r="AS99" s="23">
        <v>0</v>
      </c>
      <c r="AT99" s="23">
        <v>1.4024655344094921</v>
      </c>
      <c r="AU99" s="23">
        <v>5.1463224657839106</v>
      </c>
      <c r="AV99" s="23">
        <v>4.2758030923711399</v>
      </c>
      <c r="AW99" s="23">
        <v>3.2833084805121961</v>
      </c>
      <c r="AX99" s="23">
        <v>3.5368375231254765</v>
      </c>
      <c r="AY99" s="23">
        <v>3.5073046363869369</v>
      </c>
      <c r="AZ99" s="23">
        <v>4.2913274953398872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1</v>
      </c>
      <c r="BJ99" s="20">
        <v>2</v>
      </c>
      <c r="BK99" s="20">
        <v>0</v>
      </c>
      <c r="BL99" s="20">
        <v>3</v>
      </c>
      <c r="BM99" s="20">
        <v>2</v>
      </c>
      <c r="BN99" s="20">
        <v>0</v>
      </c>
      <c r="BO99" s="20">
        <v>0</v>
      </c>
      <c r="BP99" s="20">
        <v>1</v>
      </c>
      <c r="BQ99" s="20">
        <v>4</v>
      </c>
      <c r="BR99" s="20">
        <v>6</v>
      </c>
      <c r="BS99" s="20">
        <v>7</v>
      </c>
      <c r="BT99" s="20">
        <v>5</v>
      </c>
      <c r="BU99" s="20">
        <v>1</v>
      </c>
      <c r="BV99" s="20">
        <v>3636</v>
      </c>
      <c r="BW99" s="20">
        <v>6606</v>
      </c>
      <c r="BX99" s="20">
        <v>6647</v>
      </c>
      <c r="BY99" s="20">
        <v>7422</v>
      </c>
      <c r="BZ99" s="20">
        <v>5434</v>
      </c>
      <c r="CA99" s="20">
        <v>9432</v>
      </c>
      <c r="CB99" s="20">
        <v>3806</v>
      </c>
      <c r="CC99" s="20">
        <v>5999</v>
      </c>
      <c r="CD99" s="20">
        <v>6108</v>
      </c>
      <c r="CE99" s="20">
        <v>6877</v>
      </c>
      <c r="CF99" s="20">
        <v>5023</v>
      </c>
      <c r="CG99" s="20">
        <v>7579</v>
      </c>
      <c r="CH99" s="21">
        <v>2</v>
      </c>
      <c r="CI99" s="21">
        <v>6</v>
      </c>
      <c r="CJ99" s="21">
        <v>6</v>
      </c>
      <c r="CK99" s="21">
        <v>10</v>
      </c>
      <c r="CL99" s="21">
        <v>7</v>
      </c>
      <c r="CM99" s="21">
        <v>1</v>
      </c>
      <c r="CN99" s="21">
        <v>0</v>
      </c>
      <c r="CO99" s="21">
        <v>8</v>
      </c>
      <c r="CP99" s="21">
        <v>24</v>
      </c>
      <c r="CQ99" s="21">
        <v>24</v>
      </c>
      <c r="CR99" s="21">
        <v>7442</v>
      </c>
      <c r="CS99" s="21">
        <v>12605</v>
      </c>
      <c r="CT99" s="21">
        <v>12755</v>
      </c>
      <c r="CU99" s="21">
        <v>14299</v>
      </c>
      <c r="CV99" s="21">
        <v>10457</v>
      </c>
      <c r="CW99" s="21">
        <v>17011</v>
      </c>
      <c r="CX99" s="21">
        <v>39177</v>
      </c>
      <c r="CY99" s="21">
        <v>35392</v>
      </c>
      <c r="CZ99" s="19">
        <v>195</v>
      </c>
      <c r="DA99" t="s">
        <v>8173</v>
      </c>
      <c r="DB99" t="s">
        <v>9</v>
      </c>
      <c r="DD99">
        <v>2.2603978300180829</v>
      </c>
      <c r="DE99">
        <v>6.1260433417566427</v>
      </c>
      <c r="DF99">
        <v>3.8656455117385597</v>
      </c>
    </row>
    <row r="100" spans="1:110" x14ac:dyDescent="0.25">
      <c r="A100" t="s">
        <v>783</v>
      </c>
      <c r="B100" t="s">
        <v>3136</v>
      </c>
      <c r="C100" t="s">
        <v>777</v>
      </c>
      <c r="D100" t="s">
        <v>150</v>
      </c>
      <c r="E100" s="17">
        <v>84757</v>
      </c>
      <c r="F100" s="17">
        <v>84805</v>
      </c>
      <c r="G100" s="17">
        <v>85438</v>
      </c>
      <c r="H100" s="17">
        <v>85883</v>
      </c>
      <c r="I100" s="17">
        <v>86298</v>
      </c>
      <c r="J100" s="17">
        <v>86813</v>
      </c>
      <c r="K100" s="17">
        <v>87170</v>
      </c>
      <c r="L100" s="17">
        <v>87324</v>
      </c>
      <c r="M100" s="17">
        <v>87871</v>
      </c>
      <c r="N100" s="17">
        <v>88399</v>
      </c>
      <c r="O100" s="17">
        <v>88228</v>
      </c>
      <c r="P100" s="17">
        <v>88473</v>
      </c>
      <c r="Q100" s="17">
        <v>89308</v>
      </c>
      <c r="R100" s="17">
        <v>89783</v>
      </c>
      <c r="S100" s="17">
        <v>90170</v>
      </c>
      <c r="T100" s="17">
        <v>90688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8">
        <v>16</v>
      </c>
      <c r="AE100" s="18">
        <v>35</v>
      </c>
      <c r="AF100" s="18">
        <v>38</v>
      </c>
      <c r="AG100" s="18">
        <v>48</v>
      </c>
      <c r="AH100" s="18">
        <v>39</v>
      </c>
      <c r="AI100" s="18">
        <v>64</v>
      </c>
      <c r="AJ100" s="18">
        <v>41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1.8099752259640947</v>
      </c>
      <c r="AU100" s="23">
        <v>3.9669946048873372</v>
      </c>
      <c r="AV100" s="23">
        <v>4.2950956789076891</v>
      </c>
      <c r="AW100" s="23">
        <v>5.3746584852420831</v>
      </c>
      <c r="AX100" s="23">
        <v>4.3438067340142341</v>
      </c>
      <c r="AY100" s="23">
        <v>7.0977043362537433</v>
      </c>
      <c r="AZ100" s="23">
        <v>4.5209950599858857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2</v>
      </c>
      <c r="BJ100" s="20">
        <v>4</v>
      </c>
      <c r="BK100" s="20">
        <v>3</v>
      </c>
      <c r="BL100" s="20">
        <v>5</v>
      </c>
      <c r="BM100" s="20">
        <v>4</v>
      </c>
      <c r="BN100" s="20">
        <v>1</v>
      </c>
      <c r="BO100" s="20">
        <v>0</v>
      </c>
      <c r="BP100" s="20">
        <v>4</v>
      </c>
      <c r="BQ100" s="20">
        <v>4</v>
      </c>
      <c r="BR100" s="20">
        <v>3</v>
      </c>
      <c r="BS100" s="20">
        <v>6</v>
      </c>
      <c r="BT100" s="20">
        <v>3</v>
      </c>
      <c r="BU100" s="20">
        <v>2</v>
      </c>
      <c r="BV100" s="20">
        <v>4483</v>
      </c>
      <c r="BW100" s="20">
        <v>7196</v>
      </c>
      <c r="BX100" s="20">
        <v>7075</v>
      </c>
      <c r="BY100" s="20">
        <v>8320</v>
      </c>
      <c r="BZ100" s="20">
        <v>6876</v>
      </c>
      <c r="CA100" s="20">
        <v>12325</v>
      </c>
      <c r="CB100" s="20">
        <v>4631</v>
      </c>
      <c r="CC100" s="20">
        <v>7340</v>
      </c>
      <c r="CD100" s="20">
        <v>7108</v>
      </c>
      <c r="CE100" s="20">
        <v>8174</v>
      </c>
      <c r="CF100" s="20">
        <v>6776</v>
      </c>
      <c r="CG100" s="20">
        <v>10384</v>
      </c>
      <c r="CH100" s="21">
        <v>6</v>
      </c>
      <c r="CI100" s="21">
        <v>8</v>
      </c>
      <c r="CJ100" s="21">
        <v>6</v>
      </c>
      <c r="CK100" s="21">
        <v>11</v>
      </c>
      <c r="CL100" s="21">
        <v>7</v>
      </c>
      <c r="CM100" s="21">
        <v>3</v>
      </c>
      <c r="CN100" s="21">
        <v>0</v>
      </c>
      <c r="CO100" s="21">
        <v>19</v>
      </c>
      <c r="CP100" s="21">
        <v>22</v>
      </c>
      <c r="CQ100" s="21">
        <v>22</v>
      </c>
      <c r="CR100" s="21">
        <v>9114</v>
      </c>
      <c r="CS100" s="21">
        <v>14536</v>
      </c>
      <c r="CT100" s="21">
        <v>14183</v>
      </c>
      <c r="CU100" s="21">
        <v>16494</v>
      </c>
      <c r="CV100" s="21">
        <v>13652</v>
      </c>
      <c r="CW100" s="21">
        <v>22709</v>
      </c>
      <c r="CX100" s="21">
        <v>46275</v>
      </c>
      <c r="CY100" s="21">
        <v>44413</v>
      </c>
      <c r="CZ100" s="19">
        <v>183</v>
      </c>
      <c r="DA100" t="s">
        <v>8161</v>
      </c>
      <c r="DB100" t="s">
        <v>9</v>
      </c>
      <c r="DD100">
        <v>4.278026703893004</v>
      </c>
      <c r="DE100">
        <v>4.7541869259859535</v>
      </c>
      <c r="DF100">
        <v>0.4761602220929495</v>
      </c>
    </row>
    <row r="101" spans="1:110" x14ac:dyDescent="0.25">
      <c r="A101" t="s">
        <v>204</v>
      </c>
      <c r="B101" t="s">
        <v>3080</v>
      </c>
      <c r="C101" t="s">
        <v>197</v>
      </c>
      <c r="D101" t="s">
        <v>199</v>
      </c>
      <c r="E101" s="17">
        <v>66627</v>
      </c>
      <c r="F101" s="17">
        <v>66602</v>
      </c>
      <c r="G101" s="17">
        <v>66312</v>
      </c>
      <c r="H101" s="17">
        <v>66277</v>
      </c>
      <c r="I101" s="17">
        <v>66476</v>
      </c>
      <c r="J101" s="17">
        <v>66570</v>
      </c>
      <c r="K101" s="17">
        <v>66974</v>
      </c>
      <c r="L101" s="17">
        <v>67024</v>
      </c>
      <c r="M101" s="17">
        <v>67257</v>
      </c>
      <c r="N101" s="17">
        <v>67253</v>
      </c>
      <c r="O101" s="17">
        <v>67360</v>
      </c>
      <c r="P101" s="17">
        <v>67660</v>
      </c>
      <c r="Q101" s="17">
        <v>67629</v>
      </c>
      <c r="R101" s="17">
        <v>67437</v>
      </c>
      <c r="S101" s="17">
        <v>67700</v>
      </c>
      <c r="T101" s="17">
        <v>67662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18</v>
      </c>
      <c r="AE101" s="18">
        <v>58</v>
      </c>
      <c r="AF101" s="18">
        <v>30</v>
      </c>
      <c r="AG101" s="18">
        <v>47</v>
      </c>
      <c r="AH101" s="18">
        <v>41</v>
      </c>
      <c r="AI101" s="18">
        <v>42</v>
      </c>
      <c r="AJ101" s="18">
        <v>17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  <c r="AP101" s="23">
        <v>0</v>
      </c>
      <c r="AQ101" s="23">
        <v>0</v>
      </c>
      <c r="AR101" s="23">
        <v>0</v>
      </c>
      <c r="AS101" s="23">
        <v>0</v>
      </c>
      <c r="AT101" s="23">
        <v>2.6764605296418003</v>
      </c>
      <c r="AU101" s="23">
        <v>8.6104513064133013</v>
      </c>
      <c r="AV101" s="23">
        <v>4.4339343777712088</v>
      </c>
      <c r="AW101" s="23">
        <v>6.9496813497168368</v>
      </c>
      <c r="AX101" s="23">
        <v>6.0797485060130194</v>
      </c>
      <c r="AY101" s="23">
        <v>6.2038404726735603</v>
      </c>
      <c r="AZ101" s="23">
        <v>2.512488546008099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0</v>
      </c>
      <c r="BJ101" s="20">
        <v>2</v>
      </c>
      <c r="BK101" s="20">
        <v>4</v>
      </c>
      <c r="BL101" s="20">
        <v>2</v>
      </c>
      <c r="BM101" s="20">
        <v>0</v>
      </c>
      <c r="BN101" s="20">
        <v>0</v>
      </c>
      <c r="BO101" s="20">
        <v>0</v>
      </c>
      <c r="BP101" s="20">
        <v>1</v>
      </c>
      <c r="BQ101" s="20">
        <v>1</v>
      </c>
      <c r="BR101" s="20">
        <v>1</v>
      </c>
      <c r="BS101" s="20">
        <v>2</v>
      </c>
      <c r="BT101" s="20">
        <v>2</v>
      </c>
      <c r="BU101" s="20">
        <v>2</v>
      </c>
      <c r="BV101" s="20">
        <v>3565</v>
      </c>
      <c r="BW101" s="20">
        <v>5945</v>
      </c>
      <c r="BX101" s="20">
        <v>5297</v>
      </c>
      <c r="BY101" s="20">
        <v>6068</v>
      </c>
      <c r="BZ101" s="20">
        <v>5207</v>
      </c>
      <c r="CA101" s="20">
        <v>8646</v>
      </c>
      <c r="CB101" s="20">
        <v>3746</v>
      </c>
      <c r="CC101" s="20">
        <v>5584</v>
      </c>
      <c r="CD101" s="20">
        <v>5249</v>
      </c>
      <c r="CE101" s="20">
        <v>6024</v>
      </c>
      <c r="CF101" s="20">
        <v>5144</v>
      </c>
      <c r="CG101" s="20">
        <v>7187</v>
      </c>
      <c r="CH101" s="21">
        <v>1</v>
      </c>
      <c r="CI101" s="21">
        <v>3</v>
      </c>
      <c r="CJ101" s="21">
        <v>5</v>
      </c>
      <c r="CK101" s="21">
        <v>4</v>
      </c>
      <c r="CL101" s="21">
        <v>2</v>
      </c>
      <c r="CM101" s="21">
        <v>2</v>
      </c>
      <c r="CN101" s="21">
        <v>0</v>
      </c>
      <c r="CO101" s="21">
        <v>8</v>
      </c>
      <c r="CP101" s="21">
        <v>9</v>
      </c>
      <c r="CQ101" s="21">
        <v>9</v>
      </c>
      <c r="CR101" s="21">
        <v>7311</v>
      </c>
      <c r="CS101" s="21">
        <v>11529</v>
      </c>
      <c r="CT101" s="21">
        <v>10546</v>
      </c>
      <c r="CU101" s="21">
        <v>12092</v>
      </c>
      <c r="CV101" s="21">
        <v>10351</v>
      </c>
      <c r="CW101" s="21">
        <v>15833</v>
      </c>
      <c r="CX101" s="21">
        <v>34728</v>
      </c>
      <c r="CY101" s="21">
        <v>32934</v>
      </c>
      <c r="CZ101" s="19">
        <v>291</v>
      </c>
      <c r="DA101" t="s">
        <v>8269</v>
      </c>
      <c r="DB101" t="s">
        <v>8481</v>
      </c>
      <c r="DD101">
        <v>2.4291006254934109</v>
      </c>
      <c r="DE101">
        <v>2.5915687629578441</v>
      </c>
      <c r="DF101">
        <v>0.16246813746443323</v>
      </c>
    </row>
    <row r="102" spans="1:110" x14ac:dyDescent="0.25">
      <c r="A102" t="s">
        <v>290</v>
      </c>
      <c r="B102" t="s">
        <v>3208</v>
      </c>
      <c r="C102" t="s">
        <v>3362</v>
      </c>
      <c r="D102" t="s">
        <v>199</v>
      </c>
      <c r="E102" s="17">
        <v>137166</v>
      </c>
      <c r="F102" s="17">
        <v>136957</v>
      </c>
      <c r="G102" s="17">
        <v>137608</v>
      </c>
      <c r="H102" s="17">
        <v>138225</v>
      </c>
      <c r="I102" s="17">
        <v>138231</v>
      </c>
      <c r="J102" s="17">
        <v>138540</v>
      </c>
      <c r="K102" s="17">
        <v>139493</v>
      </c>
      <c r="L102" s="17">
        <v>140429</v>
      </c>
      <c r="M102" s="17">
        <v>141004</v>
      </c>
      <c r="N102" s="17">
        <v>141833</v>
      </c>
      <c r="O102" s="17">
        <v>142862</v>
      </c>
      <c r="P102" s="17">
        <v>143451</v>
      </c>
      <c r="Q102" s="17">
        <v>143980</v>
      </c>
      <c r="R102" s="17">
        <v>144168</v>
      </c>
      <c r="S102" s="17">
        <v>144917</v>
      </c>
      <c r="T102" s="17">
        <v>145231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19</v>
      </c>
      <c r="AE102" s="18">
        <v>37</v>
      </c>
      <c r="AF102" s="18">
        <v>57</v>
      </c>
      <c r="AG102" s="18">
        <v>71</v>
      </c>
      <c r="AH102" s="18">
        <v>101</v>
      </c>
      <c r="AI102" s="18">
        <v>77</v>
      </c>
      <c r="AJ102" s="18">
        <v>56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1.3396036183398785</v>
      </c>
      <c r="AU102" s="23">
        <v>2.5899119429939383</v>
      </c>
      <c r="AV102" s="23">
        <v>3.9734822343517999</v>
      </c>
      <c r="AW102" s="23">
        <v>4.9312404500625089</v>
      </c>
      <c r="AX102" s="23">
        <v>7.0057155540758007</v>
      </c>
      <c r="AY102" s="23">
        <v>5.3133862831827869</v>
      </c>
      <c r="AZ102" s="23">
        <v>3.8559260763886498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1</v>
      </c>
      <c r="BJ102" s="20">
        <v>6</v>
      </c>
      <c r="BK102" s="20">
        <v>7</v>
      </c>
      <c r="BL102" s="20">
        <v>8</v>
      </c>
      <c r="BM102" s="20">
        <v>3</v>
      </c>
      <c r="BN102" s="20">
        <v>2</v>
      </c>
      <c r="BO102" s="20">
        <v>0</v>
      </c>
      <c r="BP102" s="20">
        <v>2</v>
      </c>
      <c r="BQ102" s="20">
        <v>4</v>
      </c>
      <c r="BR102" s="20">
        <v>9</v>
      </c>
      <c r="BS102" s="20">
        <v>8</v>
      </c>
      <c r="BT102" s="20">
        <v>5</v>
      </c>
      <c r="BU102" s="20">
        <v>1</v>
      </c>
      <c r="BV102" s="20">
        <v>6875</v>
      </c>
      <c r="BW102" s="20">
        <v>12382</v>
      </c>
      <c r="BX102" s="20">
        <v>12413</v>
      </c>
      <c r="BY102" s="20">
        <v>14274</v>
      </c>
      <c r="BZ102" s="20">
        <v>10984</v>
      </c>
      <c r="CA102" s="20">
        <v>18330</v>
      </c>
      <c r="CB102" s="20">
        <v>7445</v>
      </c>
      <c r="CC102" s="20">
        <v>11681</v>
      </c>
      <c r="CD102" s="20">
        <v>11605</v>
      </c>
      <c r="CE102" s="20">
        <v>13517</v>
      </c>
      <c r="CF102" s="20">
        <v>10642</v>
      </c>
      <c r="CG102" s="20">
        <v>15083</v>
      </c>
      <c r="CH102" s="21">
        <v>3</v>
      </c>
      <c r="CI102" s="21">
        <v>10</v>
      </c>
      <c r="CJ102" s="21">
        <v>16</v>
      </c>
      <c r="CK102" s="21">
        <v>16</v>
      </c>
      <c r="CL102" s="21">
        <v>8</v>
      </c>
      <c r="CM102" s="21">
        <v>3</v>
      </c>
      <c r="CN102" s="21">
        <v>0</v>
      </c>
      <c r="CO102" s="21">
        <v>27</v>
      </c>
      <c r="CP102" s="21">
        <v>29</v>
      </c>
      <c r="CQ102" s="21">
        <v>29</v>
      </c>
      <c r="CR102" s="21">
        <v>14320</v>
      </c>
      <c r="CS102" s="21">
        <v>24063</v>
      </c>
      <c r="CT102" s="21">
        <v>24018</v>
      </c>
      <c r="CU102" s="21">
        <v>27791</v>
      </c>
      <c r="CV102" s="21">
        <v>21626</v>
      </c>
      <c r="CW102" s="21">
        <v>33413</v>
      </c>
      <c r="CX102" s="21">
        <v>75258</v>
      </c>
      <c r="CY102" s="21">
        <v>69973</v>
      </c>
      <c r="CZ102" s="19">
        <v>223</v>
      </c>
      <c r="DA102" t="s">
        <v>8201</v>
      </c>
      <c r="DB102" t="s">
        <v>9</v>
      </c>
      <c r="DD102">
        <v>3.8586311863147214</v>
      </c>
      <c r="DE102">
        <v>3.8534109330569506</v>
      </c>
      <c r="DF102">
        <v>-5.2202532577707572E-3</v>
      </c>
    </row>
    <row r="103" spans="1:110" x14ac:dyDescent="0.25">
      <c r="A103" t="s">
        <v>497</v>
      </c>
      <c r="B103" t="s">
        <v>3334</v>
      </c>
      <c r="C103" t="s">
        <v>491</v>
      </c>
      <c r="D103" t="s">
        <v>491</v>
      </c>
      <c r="E103" s="17">
        <v>127762</v>
      </c>
      <c r="F103" s="17">
        <v>128399</v>
      </c>
      <c r="G103" s="17">
        <v>129616</v>
      </c>
      <c r="H103" s="17">
        <v>130464</v>
      </c>
      <c r="I103" s="17">
        <v>131565</v>
      </c>
      <c r="J103" s="17">
        <v>132422</v>
      </c>
      <c r="K103" s="17">
        <v>133672</v>
      </c>
      <c r="L103" s="17">
        <v>135127</v>
      </c>
      <c r="M103" s="17">
        <v>136515</v>
      </c>
      <c r="N103" s="17">
        <v>137482</v>
      </c>
      <c r="O103" s="17">
        <v>138485</v>
      </c>
      <c r="P103" s="17">
        <v>139249</v>
      </c>
      <c r="Q103" s="17">
        <v>139761</v>
      </c>
      <c r="R103" s="17">
        <v>140263</v>
      </c>
      <c r="S103" s="17">
        <v>141099</v>
      </c>
      <c r="T103" s="17">
        <v>141653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32</v>
      </c>
      <c r="AE103" s="18">
        <v>46</v>
      </c>
      <c r="AF103" s="18">
        <v>42</v>
      </c>
      <c r="AG103" s="18">
        <v>67</v>
      </c>
      <c r="AH103" s="18">
        <v>66</v>
      </c>
      <c r="AI103" s="18">
        <v>65</v>
      </c>
      <c r="AJ103" s="18">
        <v>50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2.3275774283178889</v>
      </c>
      <c r="AU103" s="23">
        <v>3.3216593854930134</v>
      </c>
      <c r="AV103" s="23">
        <v>3.0161796494050224</v>
      </c>
      <c r="AW103" s="23">
        <v>4.7938981547069641</v>
      </c>
      <c r="AX103" s="23">
        <v>4.70544619750041</v>
      </c>
      <c r="AY103" s="23">
        <v>4.6066945903231069</v>
      </c>
      <c r="AZ103" s="23">
        <v>3.5297522819848499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1</v>
      </c>
      <c r="BJ103" s="20">
        <v>3</v>
      </c>
      <c r="BK103" s="20">
        <v>2</v>
      </c>
      <c r="BL103" s="20">
        <v>3</v>
      </c>
      <c r="BM103" s="20">
        <v>2</v>
      </c>
      <c r="BN103" s="20">
        <v>0</v>
      </c>
      <c r="BO103" s="20">
        <v>0</v>
      </c>
      <c r="BP103" s="20">
        <v>1</v>
      </c>
      <c r="BQ103" s="20">
        <v>10</v>
      </c>
      <c r="BR103" s="20">
        <v>12</v>
      </c>
      <c r="BS103" s="20">
        <v>9</v>
      </c>
      <c r="BT103" s="20">
        <v>5</v>
      </c>
      <c r="BU103" s="20">
        <v>2</v>
      </c>
      <c r="BV103" s="20">
        <v>7384</v>
      </c>
      <c r="BW103" s="20">
        <v>12007</v>
      </c>
      <c r="BX103" s="20">
        <v>11499</v>
      </c>
      <c r="BY103" s="20">
        <v>13100</v>
      </c>
      <c r="BZ103" s="20">
        <v>11082</v>
      </c>
      <c r="CA103" s="20">
        <v>18089</v>
      </c>
      <c r="CB103" s="20">
        <v>7622</v>
      </c>
      <c r="CC103" s="20">
        <v>11123</v>
      </c>
      <c r="CD103" s="20">
        <v>10867</v>
      </c>
      <c r="CE103" s="20">
        <v>12882</v>
      </c>
      <c r="CF103" s="20">
        <v>10706</v>
      </c>
      <c r="CG103" s="20">
        <v>15292</v>
      </c>
      <c r="CH103" s="21">
        <v>2</v>
      </c>
      <c r="CI103" s="21">
        <v>13</v>
      </c>
      <c r="CJ103" s="21">
        <v>14</v>
      </c>
      <c r="CK103" s="21">
        <v>12</v>
      </c>
      <c r="CL103" s="21">
        <v>7</v>
      </c>
      <c r="CM103" s="21">
        <v>2</v>
      </c>
      <c r="CN103" s="21">
        <v>0</v>
      </c>
      <c r="CO103" s="21">
        <v>11</v>
      </c>
      <c r="CP103" s="21">
        <v>39</v>
      </c>
      <c r="CQ103" s="21">
        <v>39</v>
      </c>
      <c r="CR103" s="21">
        <v>15006</v>
      </c>
      <c r="CS103" s="21">
        <v>23130</v>
      </c>
      <c r="CT103" s="21">
        <v>22366</v>
      </c>
      <c r="CU103" s="21">
        <v>25982</v>
      </c>
      <c r="CV103" s="21">
        <v>21788</v>
      </c>
      <c r="CW103" s="21">
        <v>33381</v>
      </c>
      <c r="CX103" s="21">
        <v>73161</v>
      </c>
      <c r="CY103" s="21">
        <v>68492</v>
      </c>
      <c r="CZ103" s="19">
        <v>237</v>
      </c>
      <c r="DA103" t="s">
        <v>8215</v>
      </c>
      <c r="DB103" t="s">
        <v>9</v>
      </c>
      <c r="DD103">
        <v>1.606026981253285</v>
      </c>
      <c r="DE103">
        <v>5.3307089842949118</v>
      </c>
      <c r="DF103">
        <v>3.724682003041627</v>
      </c>
    </row>
    <row r="104" spans="1:110" x14ac:dyDescent="0.25">
      <c r="A104" t="s">
        <v>231</v>
      </c>
      <c r="B104" t="s">
        <v>3238</v>
      </c>
      <c r="C104" t="s">
        <v>3367</v>
      </c>
      <c r="D104" t="s">
        <v>211</v>
      </c>
      <c r="E104" s="17">
        <v>145907</v>
      </c>
      <c r="F104" s="17">
        <v>146395</v>
      </c>
      <c r="G104" s="17">
        <v>147314</v>
      </c>
      <c r="H104" s="17">
        <v>148328</v>
      </c>
      <c r="I104" s="17">
        <v>149357</v>
      </c>
      <c r="J104" s="17">
        <v>150705</v>
      </c>
      <c r="K104" s="17">
        <v>152455</v>
      </c>
      <c r="L104" s="17">
        <v>153895</v>
      </c>
      <c r="M104" s="17">
        <v>155486</v>
      </c>
      <c r="N104" s="17">
        <v>156485</v>
      </c>
      <c r="O104" s="17">
        <v>157509</v>
      </c>
      <c r="P104" s="17">
        <v>158856</v>
      </c>
      <c r="Q104" s="17">
        <v>159720</v>
      </c>
      <c r="R104" s="17">
        <v>160676</v>
      </c>
      <c r="S104" s="17">
        <v>161682</v>
      </c>
      <c r="T104" s="17">
        <v>162554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41</v>
      </c>
      <c r="AE104" s="18">
        <v>109</v>
      </c>
      <c r="AF104" s="18">
        <v>89</v>
      </c>
      <c r="AG104" s="18">
        <v>51</v>
      </c>
      <c r="AH104" s="18">
        <v>68</v>
      </c>
      <c r="AI104" s="18">
        <v>57</v>
      </c>
      <c r="AJ104" s="18">
        <v>102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2.6200594306163527</v>
      </c>
      <c r="AU104" s="23">
        <v>6.9202394783790133</v>
      </c>
      <c r="AV104" s="23">
        <v>5.6025582917862717</v>
      </c>
      <c r="AW104" s="23">
        <v>3.1930879038317057</v>
      </c>
      <c r="AX104" s="23">
        <v>4.232119295974508</v>
      </c>
      <c r="AY104" s="23">
        <v>3.5254388243589267</v>
      </c>
      <c r="AZ104" s="23">
        <v>6.2748379000209162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2</v>
      </c>
      <c r="BJ104" s="20">
        <v>7</v>
      </c>
      <c r="BK104" s="20">
        <v>13</v>
      </c>
      <c r="BL104" s="20">
        <v>12</v>
      </c>
      <c r="BM104" s="20">
        <v>7</v>
      </c>
      <c r="BN104" s="20">
        <v>3</v>
      </c>
      <c r="BO104" s="20">
        <v>0</v>
      </c>
      <c r="BP104" s="20">
        <v>6</v>
      </c>
      <c r="BQ104" s="20">
        <v>13</v>
      </c>
      <c r="BR104" s="20">
        <v>19</v>
      </c>
      <c r="BS104" s="20">
        <v>11</v>
      </c>
      <c r="BT104" s="20">
        <v>8</v>
      </c>
      <c r="BU104" s="20">
        <v>1</v>
      </c>
      <c r="BV104" s="20">
        <v>7769</v>
      </c>
      <c r="BW104" s="20">
        <v>12884</v>
      </c>
      <c r="BX104" s="20">
        <v>13656</v>
      </c>
      <c r="BY104" s="20">
        <v>15950</v>
      </c>
      <c r="BZ104" s="20">
        <v>12823</v>
      </c>
      <c r="CA104" s="20">
        <v>20564</v>
      </c>
      <c r="CB104" s="20">
        <v>8016</v>
      </c>
      <c r="CC104" s="20">
        <v>12233</v>
      </c>
      <c r="CD104" s="20">
        <v>13370</v>
      </c>
      <c r="CE104" s="20">
        <v>15840</v>
      </c>
      <c r="CF104" s="20">
        <v>12855</v>
      </c>
      <c r="CG104" s="20">
        <v>16594</v>
      </c>
      <c r="CH104" s="21">
        <v>8</v>
      </c>
      <c r="CI104" s="21">
        <v>20</v>
      </c>
      <c r="CJ104" s="21">
        <v>32</v>
      </c>
      <c r="CK104" s="21">
        <v>23</v>
      </c>
      <c r="CL104" s="21">
        <v>15</v>
      </c>
      <c r="CM104" s="21">
        <v>4</v>
      </c>
      <c r="CN104" s="21">
        <v>0</v>
      </c>
      <c r="CO104" s="21">
        <v>44</v>
      </c>
      <c r="CP104" s="21">
        <v>58</v>
      </c>
      <c r="CQ104" s="21">
        <v>58</v>
      </c>
      <c r="CR104" s="21">
        <v>15785</v>
      </c>
      <c r="CS104" s="21">
        <v>25117</v>
      </c>
      <c r="CT104" s="21">
        <v>27026</v>
      </c>
      <c r="CU104" s="21">
        <v>31790</v>
      </c>
      <c r="CV104" s="21">
        <v>25678</v>
      </c>
      <c r="CW104" s="21">
        <v>37158</v>
      </c>
      <c r="CX104" s="21">
        <v>83646</v>
      </c>
      <c r="CY104" s="21">
        <v>78908</v>
      </c>
      <c r="CZ104" s="19">
        <v>94</v>
      </c>
      <c r="DA104" t="s">
        <v>8072</v>
      </c>
      <c r="DB104" t="s">
        <v>9</v>
      </c>
      <c r="DD104">
        <v>5.5761139554924721</v>
      </c>
      <c r="DE104">
        <v>6.9339836931831771</v>
      </c>
      <c r="DF104">
        <v>1.357869737690705</v>
      </c>
    </row>
    <row r="105" spans="1:110" x14ac:dyDescent="0.25">
      <c r="A105" t="s">
        <v>463</v>
      </c>
      <c r="B105" t="s">
        <v>2984</v>
      </c>
      <c r="C105" t="s">
        <v>462</v>
      </c>
      <c r="D105" t="s">
        <v>51</v>
      </c>
      <c r="E105" s="17">
        <v>91338</v>
      </c>
      <c r="F105" s="17">
        <v>91807</v>
      </c>
      <c r="G105" s="17">
        <v>91336</v>
      </c>
      <c r="H105" s="17">
        <v>92981</v>
      </c>
      <c r="I105" s="17">
        <v>93926</v>
      </c>
      <c r="J105" s="17">
        <v>98778</v>
      </c>
      <c r="K105" s="17">
        <v>98434</v>
      </c>
      <c r="L105" s="17">
        <v>97273</v>
      </c>
      <c r="M105" s="17">
        <v>97490</v>
      </c>
      <c r="N105" s="17">
        <v>97515</v>
      </c>
      <c r="O105" s="17">
        <v>100388</v>
      </c>
      <c r="P105" s="17">
        <v>102566</v>
      </c>
      <c r="Q105" s="17">
        <v>104287</v>
      </c>
      <c r="R105" s="17">
        <v>105327</v>
      </c>
      <c r="S105" s="17">
        <v>106647</v>
      </c>
      <c r="T105" s="17">
        <v>108283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89</v>
      </c>
      <c r="AE105" s="18">
        <v>149</v>
      </c>
      <c r="AF105" s="18">
        <v>138</v>
      </c>
      <c r="AG105" s="18">
        <v>96</v>
      </c>
      <c r="AH105" s="18">
        <v>55</v>
      </c>
      <c r="AI105" s="18">
        <v>81</v>
      </c>
      <c r="AJ105" s="18">
        <v>76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0</v>
      </c>
      <c r="AS105" s="23">
        <v>0</v>
      </c>
      <c r="AT105" s="23">
        <v>9.1268010049735935</v>
      </c>
      <c r="AU105" s="23">
        <v>14.842411443598838</v>
      </c>
      <c r="AV105" s="23">
        <v>13.454751087104889</v>
      </c>
      <c r="AW105" s="23">
        <v>9.2053659612415739</v>
      </c>
      <c r="AX105" s="23">
        <v>5.2218329583107845</v>
      </c>
      <c r="AY105" s="23">
        <v>7.5951503558468589</v>
      </c>
      <c r="AZ105" s="23">
        <v>7.0186455861030819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1</v>
      </c>
      <c r="BJ105" s="20">
        <v>11</v>
      </c>
      <c r="BK105" s="20">
        <v>4</v>
      </c>
      <c r="BL105" s="20">
        <v>7</v>
      </c>
      <c r="BM105" s="20">
        <v>7</v>
      </c>
      <c r="BN105" s="20">
        <v>1</v>
      </c>
      <c r="BO105" s="20">
        <v>0</v>
      </c>
      <c r="BP105" s="20">
        <v>3</v>
      </c>
      <c r="BQ105" s="20">
        <v>10</v>
      </c>
      <c r="BR105" s="20">
        <v>11</v>
      </c>
      <c r="BS105" s="20">
        <v>11</v>
      </c>
      <c r="BT105" s="20">
        <v>6</v>
      </c>
      <c r="BU105" s="20">
        <v>4</v>
      </c>
      <c r="BV105" s="20">
        <v>12392</v>
      </c>
      <c r="BW105" s="20">
        <v>10508</v>
      </c>
      <c r="BX105" s="20">
        <v>8144</v>
      </c>
      <c r="BY105" s="20">
        <v>6731</v>
      </c>
      <c r="BZ105" s="20">
        <v>5401</v>
      </c>
      <c r="CA105" s="20">
        <v>8721</v>
      </c>
      <c r="CB105" s="20">
        <v>14024</v>
      </c>
      <c r="CC105" s="20">
        <v>13778</v>
      </c>
      <c r="CD105" s="20">
        <v>8925</v>
      </c>
      <c r="CE105" s="20">
        <v>7406</v>
      </c>
      <c r="CF105" s="20">
        <v>5267</v>
      </c>
      <c r="CG105" s="20">
        <v>6986</v>
      </c>
      <c r="CH105" s="21">
        <v>4</v>
      </c>
      <c r="CI105" s="21">
        <v>21</v>
      </c>
      <c r="CJ105" s="21">
        <v>15</v>
      </c>
      <c r="CK105" s="21">
        <v>18</v>
      </c>
      <c r="CL105" s="21">
        <v>13</v>
      </c>
      <c r="CM105" s="21">
        <v>5</v>
      </c>
      <c r="CN105" s="21">
        <v>0</v>
      </c>
      <c r="CO105" s="21">
        <v>31</v>
      </c>
      <c r="CP105" s="21">
        <v>45</v>
      </c>
      <c r="CQ105" s="21">
        <v>45</v>
      </c>
      <c r="CR105" s="21">
        <v>26416</v>
      </c>
      <c r="CS105" s="21">
        <v>24286</v>
      </c>
      <c r="CT105" s="21">
        <v>17069</v>
      </c>
      <c r="CU105" s="21">
        <v>14137</v>
      </c>
      <c r="CV105" s="21">
        <v>10668</v>
      </c>
      <c r="CW105" s="21">
        <v>15707</v>
      </c>
      <c r="CX105" s="21">
        <v>51897</v>
      </c>
      <c r="CY105" s="21">
        <v>56386</v>
      </c>
      <c r="CZ105" s="19">
        <v>68</v>
      </c>
      <c r="DA105" t="s">
        <v>1369</v>
      </c>
      <c r="DB105" t="s">
        <v>8480</v>
      </c>
      <c r="DD105">
        <v>5.4978186074557511</v>
      </c>
      <c r="DE105">
        <v>8.6710214463263764</v>
      </c>
      <c r="DF105">
        <v>3.1732028388706253</v>
      </c>
    </row>
    <row r="106" spans="1:110" x14ac:dyDescent="0.25">
      <c r="A106" t="s">
        <v>605</v>
      </c>
      <c r="B106" t="s">
        <v>3249</v>
      </c>
      <c r="C106" t="s">
        <v>3368</v>
      </c>
      <c r="D106" t="s">
        <v>355</v>
      </c>
      <c r="E106" s="17">
        <v>159816</v>
      </c>
      <c r="F106" s="17">
        <v>165580</v>
      </c>
      <c r="G106" s="17">
        <v>167258</v>
      </c>
      <c r="H106" s="17">
        <v>167619</v>
      </c>
      <c r="I106" s="17">
        <v>170275</v>
      </c>
      <c r="J106" s="17">
        <v>173409</v>
      </c>
      <c r="K106" s="17">
        <v>173271</v>
      </c>
      <c r="L106" s="17">
        <v>173685</v>
      </c>
      <c r="M106" s="17">
        <v>172261</v>
      </c>
      <c r="N106" s="17">
        <v>174473</v>
      </c>
      <c r="O106" s="17">
        <v>176087</v>
      </c>
      <c r="P106" s="17">
        <v>181084</v>
      </c>
      <c r="Q106" s="17">
        <v>184220</v>
      </c>
      <c r="R106" s="17">
        <v>187334</v>
      </c>
      <c r="S106" s="17">
        <v>190702</v>
      </c>
      <c r="T106" s="17">
        <v>195071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62</v>
      </c>
      <c r="AE106" s="18">
        <v>91</v>
      </c>
      <c r="AF106" s="18">
        <v>70</v>
      </c>
      <c r="AG106" s="18">
        <v>71</v>
      </c>
      <c r="AH106" s="18">
        <v>57</v>
      </c>
      <c r="AI106" s="18">
        <v>59</v>
      </c>
      <c r="AJ106" s="18">
        <v>60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3.5535584302442209</v>
      </c>
      <c r="AU106" s="23">
        <v>5.1678999585432202</v>
      </c>
      <c r="AV106" s="23">
        <v>3.865609330476464</v>
      </c>
      <c r="AW106" s="23">
        <v>3.8540875040712193</v>
      </c>
      <c r="AX106" s="23">
        <v>3.0426937982427109</v>
      </c>
      <c r="AY106" s="23">
        <v>3.0938322618535725</v>
      </c>
      <c r="AZ106" s="23">
        <v>3.075803169102532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4</v>
      </c>
      <c r="BK106" s="20">
        <v>5</v>
      </c>
      <c r="BL106" s="20">
        <v>7</v>
      </c>
      <c r="BM106" s="20">
        <v>4</v>
      </c>
      <c r="BN106" s="20">
        <v>2</v>
      </c>
      <c r="BO106" s="20">
        <v>0</v>
      </c>
      <c r="BP106" s="20">
        <v>1</v>
      </c>
      <c r="BQ106" s="20">
        <v>6</v>
      </c>
      <c r="BR106" s="20">
        <v>8</v>
      </c>
      <c r="BS106" s="20">
        <v>15</v>
      </c>
      <c r="BT106" s="20">
        <v>6</v>
      </c>
      <c r="BU106" s="20">
        <v>2</v>
      </c>
      <c r="BV106" s="20">
        <v>14440</v>
      </c>
      <c r="BW106" s="20">
        <v>25634</v>
      </c>
      <c r="BX106" s="20">
        <v>18384</v>
      </c>
      <c r="BY106" s="20">
        <v>13960</v>
      </c>
      <c r="BZ106" s="20">
        <v>9862</v>
      </c>
      <c r="CA106" s="20">
        <v>15719</v>
      </c>
      <c r="CB106" s="20">
        <v>13764</v>
      </c>
      <c r="CC106" s="20">
        <v>26876</v>
      </c>
      <c r="CD106" s="20">
        <v>19397</v>
      </c>
      <c r="CE106" s="20">
        <v>14351</v>
      </c>
      <c r="CF106" s="20">
        <v>10219</v>
      </c>
      <c r="CG106" s="20">
        <v>12465</v>
      </c>
      <c r="CH106" s="21">
        <v>1</v>
      </c>
      <c r="CI106" s="21">
        <v>10</v>
      </c>
      <c r="CJ106" s="21">
        <v>13</v>
      </c>
      <c r="CK106" s="21">
        <v>22</v>
      </c>
      <c r="CL106" s="21">
        <v>10</v>
      </c>
      <c r="CM106" s="21">
        <v>4</v>
      </c>
      <c r="CN106" s="21">
        <v>0</v>
      </c>
      <c r="CO106" s="21">
        <v>22</v>
      </c>
      <c r="CP106" s="21">
        <v>38</v>
      </c>
      <c r="CQ106" s="21">
        <v>38</v>
      </c>
      <c r="CR106" s="21">
        <v>28204</v>
      </c>
      <c r="CS106" s="21">
        <v>52510</v>
      </c>
      <c r="CT106" s="21">
        <v>37781</v>
      </c>
      <c r="CU106" s="21">
        <v>28311</v>
      </c>
      <c r="CV106" s="21">
        <v>20081</v>
      </c>
      <c r="CW106" s="21">
        <v>28184</v>
      </c>
      <c r="CX106" s="21">
        <v>97999</v>
      </c>
      <c r="CY106" s="21">
        <v>97072</v>
      </c>
      <c r="CZ106" s="19">
        <v>268</v>
      </c>
      <c r="DA106" t="s">
        <v>8246</v>
      </c>
      <c r="DB106" t="s">
        <v>8481</v>
      </c>
      <c r="DD106">
        <v>2.2663589912642164</v>
      </c>
      <c r="DE106">
        <v>3.877590587659058</v>
      </c>
      <c r="DF106">
        <v>1.6112315963948416</v>
      </c>
    </row>
    <row r="107" spans="1:110" x14ac:dyDescent="0.25">
      <c r="A107" t="s">
        <v>2845</v>
      </c>
      <c r="B107" t="s">
        <v>3153</v>
      </c>
      <c r="C107" t="s">
        <v>140</v>
      </c>
      <c r="D107" t="s">
        <v>70</v>
      </c>
      <c r="E107" s="17">
        <v>69797</v>
      </c>
      <c r="F107" s="17">
        <v>70250</v>
      </c>
      <c r="G107" s="17">
        <v>71030</v>
      </c>
      <c r="H107" s="17">
        <v>71794</v>
      </c>
      <c r="I107" s="17">
        <v>72381</v>
      </c>
      <c r="J107" s="17">
        <v>73119</v>
      </c>
      <c r="K107" s="17">
        <v>73502</v>
      </c>
      <c r="L107" s="17">
        <v>74059</v>
      </c>
      <c r="M107" s="17">
        <v>74806</v>
      </c>
      <c r="N107" s="17">
        <v>75466</v>
      </c>
      <c r="O107" s="17">
        <v>75967</v>
      </c>
      <c r="P107" s="17">
        <v>76657</v>
      </c>
      <c r="Q107" s="17">
        <v>77320</v>
      </c>
      <c r="R107" s="17">
        <v>77520</v>
      </c>
      <c r="S107" s="17">
        <v>78101</v>
      </c>
      <c r="T107" s="17">
        <v>78408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14</v>
      </c>
      <c r="AE107" s="18">
        <v>67</v>
      </c>
      <c r="AF107" s="18">
        <v>72</v>
      </c>
      <c r="AG107" s="18">
        <v>85</v>
      </c>
      <c r="AH107" s="18">
        <v>80</v>
      </c>
      <c r="AI107" s="18">
        <v>76</v>
      </c>
      <c r="AJ107" s="18">
        <v>84</v>
      </c>
      <c r="AK107" s="23">
        <v>0</v>
      </c>
      <c r="AL107" s="23">
        <v>0</v>
      </c>
      <c r="AM107" s="23">
        <v>0</v>
      </c>
      <c r="AN107" s="23">
        <v>0</v>
      </c>
      <c r="AO107" s="23">
        <v>0</v>
      </c>
      <c r="AP107" s="23">
        <v>0</v>
      </c>
      <c r="AQ107" s="23">
        <v>0</v>
      </c>
      <c r="AR107" s="23">
        <v>0</v>
      </c>
      <c r="AS107" s="23">
        <v>0</v>
      </c>
      <c r="AT107" s="23">
        <v>1.8551400630747621</v>
      </c>
      <c r="AU107" s="23">
        <v>8.8196190451116934</v>
      </c>
      <c r="AV107" s="23">
        <v>9.3924886181301126</v>
      </c>
      <c r="AW107" s="23">
        <v>10.993274702534919</v>
      </c>
      <c r="AX107" s="23">
        <v>10.319917440660474</v>
      </c>
      <c r="AY107" s="23">
        <v>9.730989359931371</v>
      </c>
      <c r="AZ107" s="23">
        <v>10.713192531374348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9</v>
      </c>
      <c r="BK107" s="20">
        <v>3</v>
      </c>
      <c r="BL107" s="20">
        <v>10</v>
      </c>
      <c r="BM107" s="20">
        <v>5</v>
      </c>
      <c r="BN107" s="20">
        <v>0</v>
      </c>
      <c r="BO107" s="20">
        <v>0</v>
      </c>
      <c r="BP107" s="20">
        <v>6</v>
      </c>
      <c r="BQ107" s="20">
        <v>22</v>
      </c>
      <c r="BR107" s="20">
        <v>6</v>
      </c>
      <c r="BS107" s="20">
        <v>13</v>
      </c>
      <c r="BT107" s="20">
        <v>9</v>
      </c>
      <c r="BU107" s="20">
        <v>1</v>
      </c>
      <c r="BV107" s="20">
        <v>3980</v>
      </c>
      <c r="BW107" s="20">
        <v>6391</v>
      </c>
      <c r="BX107" s="20">
        <v>6291</v>
      </c>
      <c r="BY107" s="20">
        <v>7705</v>
      </c>
      <c r="BZ107" s="20">
        <v>5919</v>
      </c>
      <c r="CA107" s="20">
        <v>9718</v>
      </c>
      <c r="CB107" s="20">
        <v>4249</v>
      </c>
      <c r="CC107" s="20">
        <v>6157</v>
      </c>
      <c r="CD107" s="20">
        <v>6274</v>
      </c>
      <c r="CE107" s="20">
        <v>7722</v>
      </c>
      <c r="CF107" s="20">
        <v>5759</v>
      </c>
      <c r="CG107" s="20">
        <v>8243</v>
      </c>
      <c r="CH107" s="21">
        <v>6</v>
      </c>
      <c r="CI107" s="21">
        <v>31</v>
      </c>
      <c r="CJ107" s="21">
        <v>9</v>
      </c>
      <c r="CK107" s="21">
        <v>23</v>
      </c>
      <c r="CL107" s="21">
        <v>14</v>
      </c>
      <c r="CM107" s="21">
        <v>1</v>
      </c>
      <c r="CN107" s="21">
        <v>0</v>
      </c>
      <c r="CO107" s="21">
        <v>27</v>
      </c>
      <c r="CP107" s="21">
        <v>57</v>
      </c>
      <c r="CQ107" s="21">
        <v>57</v>
      </c>
      <c r="CR107" s="21">
        <v>8229</v>
      </c>
      <c r="CS107" s="21">
        <v>12548</v>
      </c>
      <c r="CT107" s="21">
        <v>12565</v>
      </c>
      <c r="CU107" s="21">
        <v>15427</v>
      </c>
      <c r="CV107" s="21">
        <v>11678</v>
      </c>
      <c r="CW107" s="21">
        <v>17961</v>
      </c>
      <c r="CX107" s="21">
        <v>40004</v>
      </c>
      <c r="CY107" s="21">
        <v>38404</v>
      </c>
      <c r="CZ107" s="19">
        <v>23</v>
      </c>
      <c r="DA107" t="s">
        <v>1343</v>
      </c>
      <c r="DB107" t="s">
        <v>8480</v>
      </c>
      <c r="DD107">
        <v>7.0305176544109989</v>
      </c>
      <c r="DE107">
        <v>14.248575142485752</v>
      </c>
      <c r="DF107">
        <v>7.218057488074753</v>
      </c>
    </row>
    <row r="108" spans="1:110" x14ac:dyDescent="0.25">
      <c r="A108" t="s">
        <v>656</v>
      </c>
      <c r="B108" t="s">
        <v>3069</v>
      </c>
      <c r="C108" t="s">
        <v>363</v>
      </c>
      <c r="D108" t="s">
        <v>278</v>
      </c>
      <c r="E108" s="17">
        <v>106647</v>
      </c>
      <c r="F108" s="17">
        <v>107045</v>
      </c>
      <c r="G108" s="17">
        <v>108261</v>
      </c>
      <c r="H108" s="17">
        <v>110394</v>
      </c>
      <c r="I108" s="17">
        <v>112313</v>
      </c>
      <c r="J108" s="17">
        <v>113684</v>
      </c>
      <c r="K108" s="17">
        <v>115233</v>
      </c>
      <c r="L108" s="17">
        <v>116756</v>
      </c>
      <c r="M108" s="17">
        <v>117210</v>
      </c>
      <c r="N108" s="17">
        <v>117517</v>
      </c>
      <c r="O108" s="17">
        <v>119911</v>
      </c>
      <c r="P108" s="17">
        <v>121751</v>
      </c>
      <c r="Q108" s="17">
        <v>124418</v>
      </c>
      <c r="R108" s="17">
        <v>126346</v>
      </c>
      <c r="S108" s="17">
        <v>128550</v>
      </c>
      <c r="T108" s="17">
        <v>130793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32</v>
      </c>
      <c r="AE108" s="18">
        <v>49</v>
      </c>
      <c r="AF108" s="18">
        <v>65</v>
      </c>
      <c r="AG108" s="18">
        <v>54</v>
      </c>
      <c r="AH108" s="18">
        <v>41</v>
      </c>
      <c r="AI108" s="18">
        <v>34</v>
      </c>
      <c r="AJ108" s="18">
        <v>42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0</v>
      </c>
      <c r="AS108" s="23">
        <v>0</v>
      </c>
      <c r="AT108" s="23">
        <v>2.7230102878732438</v>
      </c>
      <c r="AU108" s="23">
        <v>4.08636405333956</v>
      </c>
      <c r="AV108" s="23">
        <v>5.3387651846802076</v>
      </c>
      <c r="AW108" s="23">
        <v>4.3402080084875179</v>
      </c>
      <c r="AX108" s="23">
        <v>3.245057223813971</v>
      </c>
      <c r="AY108" s="23">
        <v>2.6448852586542202</v>
      </c>
      <c r="AZ108" s="23">
        <v>3.2111810265075347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1</v>
      </c>
      <c r="BJ108" s="20">
        <v>3</v>
      </c>
      <c r="BK108" s="20">
        <v>4</v>
      </c>
      <c r="BL108" s="20">
        <v>2</v>
      </c>
      <c r="BM108" s="20">
        <v>1</v>
      </c>
      <c r="BN108" s="20">
        <v>2</v>
      </c>
      <c r="BO108" s="20">
        <v>0</v>
      </c>
      <c r="BP108" s="20">
        <v>6</v>
      </c>
      <c r="BQ108" s="20">
        <v>5</v>
      </c>
      <c r="BR108" s="20">
        <v>3</v>
      </c>
      <c r="BS108" s="20">
        <v>11</v>
      </c>
      <c r="BT108" s="20">
        <v>4</v>
      </c>
      <c r="BU108" s="20">
        <v>0</v>
      </c>
      <c r="BV108" s="20">
        <v>13948</v>
      </c>
      <c r="BW108" s="20">
        <v>8467</v>
      </c>
      <c r="BX108" s="20">
        <v>8373</v>
      </c>
      <c r="BY108" s="20">
        <v>10128</v>
      </c>
      <c r="BZ108" s="20">
        <v>9124</v>
      </c>
      <c r="CA108" s="20">
        <v>17798</v>
      </c>
      <c r="CB108" s="20">
        <v>13953</v>
      </c>
      <c r="CC108" s="20">
        <v>9312</v>
      </c>
      <c r="CD108" s="20">
        <v>7452</v>
      </c>
      <c r="CE108" s="20">
        <v>9589</v>
      </c>
      <c r="CF108" s="20">
        <v>8427</v>
      </c>
      <c r="CG108" s="20">
        <v>14222</v>
      </c>
      <c r="CH108" s="21">
        <v>7</v>
      </c>
      <c r="CI108" s="21">
        <v>8</v>
      </c>
      <c r="CJ108" s="21">
        <v>7</v>
      </c>
      <c r="CK108" s="21">
        <v>13</v>
      </c>
      <c r="CL108" s="21">
        <v>5</v>
      </c>
      <c r="CM108" s="21">
        <v>2</v>
      </c>
      <c r="CN108" s="21">
        <v>0</v>
      </c>
      <c r="CO108" s="21">
        <v>13</v>
      </c>
      <c r="CP108" s="21">
        <v>29</v>
      </c>
      <c r="CQ108" s="21">
        <v>29</v>
      </c>
      <c r="CR108" s="21">
        <v>27901</v>
      </c>
      <c r="CS108" s="21">
        <v>17779</v>
      </c>
      <c r="CT108" s="21">
        <v>15825</v>
      </c>
      <c r="CU108" s="21">
        <v>19717</v>
      </c>
      <c r="CV108" s="21">
        <v>17551</v>
      </c>
      <c r="CW108" s="21">
        <v>32020</v>
      </c>
      <c r="CX108" s="21">
        <v>67838</v>
      </c>
      <c r="CY108" s="21">
        <v>62955</v>
      </c>
      <c r="CZ108" s="19">
        <v>260</v>
      </c>
      <c r="DA108" t="s">
        <v>8238</v>
      </c>
      <c r="DB108" t="s">
        <v>9</v>
      </c>
      <c r="DD108">
        <v>2.06496703994917</v>
      </c>
      <c r="DE108">
        <v>4.2748901795453875</v>
      </c>
      <c r="DF108">
        <v>2.2099231395962176</v>
      </c>
    </row>
    <row r="109" spans="1:110" x14ac:dyDescent="0.25">
      <c r="A109" t="s">
        <v>492</v>
      </c>
      <c r="B109" t="s">
        <v>3332</v>
      </c>
      <c r="C109" t="s">
        <v>491</v>
      </c>
      <c r="D109" t="s">
        <v>491</v>
      </c>
      <c r="E109" s="17">
        <v>239338</v>
      </c>
      <c r="F109" s="17">
        <v>239223</v>
      </c>
      <c r="G109" s="17">
        <v>242146</v>
      </c>
      <c r="H109" s="17">
        <v>244435</v>
      </c>
      <c r="I109" s="17">
        <v>248812</v>
      </c>
      <c r="J109" s="17">
        <v>253146</v>
      </c>
      <c r="K109" s="17">
        <v>256018</v>
      </c>
      <c r="L109" s="17">
        <v>260051</v>
      </c>
      <c r="M109" s="17">
        <v>263894</v>
      </c>
      <c r="N109" s="17">
        <v>268034</v>
      </c>
      <c r="O109" s="17">
        <v>271305</v>
      </c>
      <c r="P109" s="17">
        <v>274592</v>
      </c>
      <c r="Q109" s="17">
        <v>276824</v>
      </c>
      <c r="R109" s="17">
        <v>279269</v>
      </c>
      <c r="S109" s="17">
        <v>281207</v>
      </c>
      <c r="T109" s="17">
        <v>283659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33</v>
      </c>
      <c r="AE109" s="18">
        <v>145</v>
      </c>
      <c r="AF109" s="18">
        <v>215</v>
      </c>
      <c r="AG109" s="18">
        <v>199</v>
      </c>
      <c r="AH109" s="18">
        <v>193</v>
      </c>
      <c r="AI109" s="18">
        <v>135</v>
      </c>
      <c r="AJ109" s="18">
        <v>91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1.2311870882052278</v>
      </c>
      <c r="AU109" s="23">
        <v>5.3445384346031215</v>
      </c>
      <c r="AV109" s="23">
        <v>7.8297983917958272</v>
      </c>
      <c r="AW109" s="23">
        <v>7.18868306216224</v>
      </c>
      <c r="AX109" s="23">
        <v>6.9108995269793638</v>
      </c>
      <c r="AY109" s="23">
        <v>4.8007339788838825</v>
      </c>
      <c r="AZ109" s="23">
        <v>3.2080773040869492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2</v>
      </c>
      <c r="BJ109" s="20">
        <v>7</v>
      </c>
      <c r="BK109" s="20">
        <v>8</v>
      </c>
      <c r="BL109" s="20">
        <v>11</v>
      </c>
      <c r="BM109" s="20">
        <v>5</v>
      </c>
      <c r="BN109" s="20">
        <v>0</v>
      </c>
      <c r="BO109" s="20">
        <v>0</v>
      </c>
      <c r="BP109" s="20">
        <v>3</v>
      </c>
      <c r="BQ109" s="20">
        <v>17</v>
      </c>
      <c r="BR109" s="20">
        <v>12</v>
      </c>
      <c r="BS109" s="20">
        <v>21</v>
      </c>
      <c r="BT109" s="20">
        <v>3</v>
      </c>
      <c r="BU109" s="20">
        <v>2</v>
      </c>
      <c r="BV109" s="20">
        <v>28095</v>
      </c>
      <c r="BW109" s="20">
        <v>27780</v>
      </c>
      <c r="BX109" s="20">
        <v>21766</v>
      </c>
      <c r="BY109" s="20">
        <v>22179</v>
      </c>
      <c r="BZ109" s="20">
        <v>17837</v>
      </c>
      <c r="CA109" s="20">
        <v>27906</v>
      </c>
      <c r="CB109" s="20">
        <v>26265</v>
      </c>
      <c r="CC109" s="20">
        <v>29439</v>
      </c>
      <c r="CD109" s="20">
        <v>22242</v>
      </c>
      <c r="CE109" s="20">
        <v>21131</v>
      </c>
      <c r="CF109" s="20">
        <v>17337</v>
      </c>
      <c r="CG109" s="20">
        <v>21682</v>
      </c>
      <c r="CH109" s="21">
        <v>5</v>
      </c>
      <c r="CI109" s="21">
        <v>24</v>
      </c>
      <c r="CJ109" s="21">
        <v>20</v>
      </c>
      <c r="CK109" s="21">
        <v>32</v>
      </c>
      <c r="CL109" s="21">
        <v>8</v>
      </c>
      <c r="CM109" s="21">
        <v>2</v>
      </c>
      <c r="CN109" s="21">
        <v>0</v>
      </c>
      <c r="CO109" s="21">
        <v>33</v>
      </c>
      <c r="CP109" s="21">
        <v>58</v>
      </c>
      <c r="CQ109" s="21">
        <v>58</v>
      </c>
      <c r="CR109" s="21">
        <v>54360</v>
      </c>
      <c r="CS109" s="21">
        <v>57219</v>
      </c>
      <c r="CT109" s="21">
        <v>44008</v>
      </c>
      <c r="CU109" s="21">
        <v>43310</v>
      </c>
      <c r="CV109" s="21">
        <v>35174</v>
      </c>
      <c r="CW109" s="21">
        <v>49588</v>
      </c>
      <c r="CX109" s="21">
        <v>145563</v>
      </c>
      <c r="CY109" s="21">
        <v>138096</v>
      </c>
      <c r="CZ109" s="19">
        <v>261</v>
      </c>
      <c r="DA109" t="s">
        <v>8239</v>
      </c>
      <c r="DB109" t="s">
        <v>9</v>
      </c>
      <c r="DD109">
        <v>2.389641988182134</v>
      </c>
      <c r="DE109">
        <v>3.9845290355378769</v>
      </c>
      <c r="DF109">
        <v>1.5948870473557428</v>
      </c>
    </row>
    <row r="110" spans="1:110" x14ac:dyDescent="0.25">
      <c r="A110" t="s">
        <v>426</v>
      </c>
      <c r="B110" t="s">
        <v>2993</v>
      </c>
      <c r="C110" t="s">
        <v>425</v>
      </c>
      <c r="D110" t="s">
        <v>199</v>
      </c>
      <c r="E110" s="17">
        <v>79148</v>
      </c>
      <c r="F110" s="17">
        <v>79248</v>
      </c>
      <c r="G110" s="17">
        <v>80539</v>
      </c>
      <c r="H110" s="17">
        <v>81692</v>
      </c>
      <c r="I110" s="17">
        <v>83294</v>
      </c>
      <c r="J110" s="17">
        <v>84381</v>
      </c>
      <c r="K110" s="17">
        <v>85499</v>
      </c>
      <c r="L110" s="17">
        <v>86177</v>
      </c>
      <c r="M110" s="17">
        <v>86039</v>
      </c>
      <c r="N110" s="17">
        <v>85899</v>
      </c>
      <c r="O110" s="17">
        <v>86118</v>
      </c>
      <c r="P110" s="17">
        <v>86558</v>
      </c>
      <c r="Q110" s="17">
        <v>87026</v>
      </c>
      <c r="R110" s="17">
        <v>86998</v>
      </c>
      <c r="S110" s="17">
        <v>86986</v>
      </c>
      <c r="T110" s="17">
        <v>87044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27</v>
      </c>
      <c r="AE110" s="18">
        <v>18</v>
      </c>
      <c r="AF110" s="18">
        <v>65</v>
      </c>
      <c r="AG110" s="18">
        <v>53</v>
      </c>
      <c r="AH110" s="18">
        <v>66</v>
      </c>
      <c r="AI110" s="18">
        <v>63</v>
      </c>
      <c r="AJ110" s="18">
        <v>47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3.143226347221737</v>
      </c>
      <c r="AU110" s="23">
        <v>2.0901553682157039</v>
      </c>
      <c r="AV110" s="23">
        <v>7.5094156519328079</v>
      </c>
      <c r="AW110" s="23">
        <v>6.0901339829476244</v>
      </c>
      <c r="AX110" s="23">
        <v>7.5863812961217505</v>
      </c>
      <c r="AY110" s="23">
        <v>7.2425447773204885</v>
      </c>
      <c r="AZ110" s="23">
        <v>5.3995680345572357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 s="20">
        <v>0</v>
      </c>
      <c r="BJ110" s="20">
        <v>3</v>
      </c>
      <c r="BK110" s="20">
        <v>3</v>
      </c>
      <c r="BL110" s="20">
        <v>6</v>
      </c>
      <c r="BM110" s="20">
        <v>2</v>
      </c>
      <c r="BN110" s="20">
        <v>1</v>
      </c>
      <c r="BO110" s="20">
        <v>0</v>
      </c>
      <c r="BP110" s="20">
        <v>1</v>
      </c>
      <c r="BQ110" s="20">
        <v>9</v>
      </c>
      <c r="BR110" s="20">
        <v>7</v>
      </c>
      <c r="BS110" s="20">
        <v>9</v>
      </c>
      <c r="BT110" s="20">
        <v>6</v>
      </c>
      <c r="BU110" s="20">
        <v>0</v>
      </c>
      <c r="BV110" s="20">
        <v>4846</v>
      </c>
      <c r="BW110" s="20">
        <v>6394</v>
      </c>
      <c r="BX110" s="20">
        <v>6457</v>
      </c>
      <c r="BY110" s="20">
        <v>8089</v>
      </c>
      <c r="BZ110" s="20">
        <v>7074</v>
      </c>
      <c r="CA110" s="20">
        <v>12091</v>
      </c>
      <c r="CB110" s="20">
        <v>4480</v>
      </c>
      <c r="CC110" s="20">
        <v>6221</v>
      </c>
      <c r="CD110" s="20">
        <v>6486</v>
      </c>
      <c r="CE110" s="20">
        <v>7777</v>
      </c>
      <c r="CF110" s="20">
        <v>7033</v>
      </c>
      <c r="CG110" s="20">
        <v>10096</v>
      </c>
      <c r="CH110" s="21">
        <v>1</v>
      </c>
      <c r="CI110" s="21">
        <v>12</v>
      </c>
      <c r="CJ110" s="21">
        <v>10</v>
      </c>
      <c r="CK110" s="21">
        <v>15</v>
      </c>
      <c r="CL110" s="21">
        <v>8</v>
      </c>
      <c r="CM110" s="21">
        <v>1</v>
      </c>
      <c r="CN110" s="21">
        <v>0</v>
      </c>
      <c r="CO110" s="21">
        <v>15</v>
      </c>
      <c r="CP110" s="21">
        <v>32</v>
      </c>
      <c r="CQ110" s="21">
        <v>32</v>
      </c>
      <c r="CR110" s="21">
        <v>9326</v>
      </c>
      <c r="CS110" s="21">
        <v>12615</v>
      </c>
      <c r="CT110" s="21">
        <v>12943</v>
      </c>
      <c r="CU110" s="21">
        <v>15866</v>
      </c>
      <c r="CV110" s="21">
        <v>14107</v>
      </c>
      <c r="CW110" s="21">
        <v>22187</v>
      </c>
      <c r="CX110" s="21">
        <v>44951</v>
      </c>
      <c r="CY110" s="21">
        <v>42093</v>
      </c>
      <c r="CZ110" s="19">
        <v>132</v>
      </c>
      <c r="DA110" t="s">
        <v>8110</v>
      </c>
      <c r="DB110" t="s">
        <v>9</v>
      </c>
      <c r="DD110">
        <v>3.5635378804076687</v>
      </c>
      <c r="DE110">
        <v>7.1188627616738227</v>
      </c>
      <c r="DF110">
        <v>3.555324881266154</v>
      </c>
    </row>
    <row r="111" spans="1:110" x14ac:dyDescent="0.25">
      <c r="A111" t="s">
        <v>2226</v>
      </c>
      <c r="B111" t="s">
        <v>3327</v>
      </c>
      <c r="C111" t="s">
        <v>491</v>
      </c>
      <c r="D111" t="s">
        <v>491</v>
      </c>
      <c r="E111" s="17">
        <v>134919</v>
      </c>
      <c r="F111" s="17">
        <v>135384</v>
      </c>
      <c r="G111" s="17">
        <v>136351</v>
      </c>
      <c r="H111" s="17">
        <v>137691</v>
      </c>
      <c r="I111" s="17">
        <v>138985</v>
      </c>
      <c r="J111" s="17">
        <v>139986</v>
      </c>
      <c r="K111" s="17">
        <v>141562</v>
      </c>
      <c r="L111" s="17">
        <v>143239</v>
      </c>
      <c r="M111" s="17">
        <v>144403</v>
      </c>
      <c r="N111" s="17">
        <v>145078</v>
      </c>
      <c r="O111" s="17">
        <v>145535</v>
      </c>
      <c r="P111" s="17">
        <v>146347</v>
      </c>
      <c r="Q111" s="17">
        <v>146779</v>
      </c>
      <c r="R111" s="17">
        <v>147313</v>
      </c>
      <c r="S111" s="17">
        <v>147829</v>
      </c>
      <c r="T111" s="17">
        <v>148105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24</v>
      </c>
      <c r="AE111" s="18">
        <v>80</v>
      </c>
      <c r="AF111" s="18">
        <v>77</v>
      </c>
      <c r="AG111" s="18">
        <v>75</v>
      </c>
      <c r="AH111" s="18">
        <v>50</v>
      </c>
      <c r="AI111" s="18">
        <v>60</v>
      </c>
      <c r="AJ111" s="18">
        <v>28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1.654282523883704</v>
      </c>
      <c r="AU111" s="23">
        <v>5.4969594942797269</v>
      </c>
      <c r="AV111" s="23">
        <v>5.2614676078088385</v>
      </c>
      <c r="AW111" s="23">
        <v>5.1097227805067487</v>
      </c>
      <c r="AX111" s="23">
        <v>3.3941335795211556</v>
      </c>
      <c r="AY111" s="23">
        <v>4.0587435482889012</v>
      </c>
      <c r="AZ111" s="23">
        <v>1.8905506228689106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 s="20">
        <v>4</v>
      </c>
      <c r="BK111" s="20">
        <v>1</v>
      </c>
      <c r="BL111" s="20">
        <v>4</v>
      </c>
      <c r="BM111" s="20">
        <v>1</v>
      </c>
      <c r="BN111" s="20">
        <v>1</v>
      </c>
      <c r="BO111" s="20">
        <v>0</v>
      </c>
      <c r="BP111" s="20">
        <v>2</v>
      </c>
      <c r="BQ111" s="20">
        <v>5</v>
      </c>
      <c r="BR111" s="20">
        <v>3</v>
      </c>
      <c r="BS111" s="20">
        <v>6</v>
      </c>
      <c r="BT111" s="20">
        <v>1</v>
      </c>
      <c r="BU111" s="20">
        <v>0</v>
      </c>
      <c r="BV111" s="20">
        <v>6972</v>
      </c>
      <c r="BW111" s="20">
        <v>10000</v>
      </c>
      <c r="BX111" s="20">
        <v>10497</v>
      </c>
      <c r="BY111" s="20">
        <v>13676</v>
      </c>
      <c r="BZ111" s="20">
        <v>13005</v>
      </c>
      <c r="CA111" s="20">
        <v>22415</v>
      </c>
      <c r="CB111" s="20">
        <v>7322</v>
      </c>
      <c r="CC111" s="20">
        <v>9870</v>
      </c>
      <c r="CD111" s="20">
        <v>9774</v>
      </c>
      <c r="CE111" s="20">
        <v>12749</v>
      </c>
      <c r="CF111" s="20">
        <v>12112</v>
      </c>
      <c r="CG111" s="20">
        <v>19713</v>
      </c>
      <c r="CH111" s="21">
        <v>2</v>
      </c>
      <c r="CI111" s="21">
        <v>9</v>
      </c>
      <c r="CJ111" s="21">
        <v>4</v>
      </c>
      <c r="CK111" s="21">
        <v>10</v>
      </c>
      <c r="CL111" s="21">
        <v>2</v>
      </c>
      <c r="CM111" s="21">
        <v>1</v>
      </c>
      <c r="CN111" s="21">
        <v>0</v>
      </c>
      <c r="CO111" s="21">
        <v>11</v>
      </c>
      <c r="CP111" s="21">
        <v>17</v>
      </c>
      <c r="CQ111" s="21">
        <v>17</v>
      </c>
      <c r="CR111" s="21">
        <v>14294</v>
      </c>
      <c r="CS111" s="21">
        <v>19870</v>
      </c>
      <c r="CT111" s="21">
        <v>20271</v>
      </c>
      <c r="CU111" s="21">
        <v>26425</v>
      </c>
      <c r="CV111" s="21">
        <v>25117</v>
      </c>
      <c r="CW111" s="21">
        <v>42128</v>
      </c>
      <c r="CX111" s="21">
        <v>76565</v>
      </c>
      <c r="CY111" s="21">
        <v>71540</v>
      </c>
      <c r="CZ111" s="19">
        <v>327</v>
      </c>
      <c r="DA111" t="s">
        <v>8305</v>
      </c>
      <c r="DB111" t="s">
        <v>8481</v>
      </c>
      <c r="DD111">
        <v>1.5376013419066257</v>
      </c>
      <c r="DE111">
        <v>2.2203356625089792</v>
      </c>
      <c r="DF111">
        <v>0.68273432060235351</v>
      </c>
    </row>
    <row r="112" spans="1:110" x14ac:dyDescent="0.25">
      <c r="A112" t="s">
        <v>2450</v>
      </c>
      <c r="B112" t="s">
        <v>3032</v>
      </c>
      <c r="C112" t="s">
        <v>466</v>
      </c>
      <c r="D112" t="s">
        <v>51</v>
      </c>
      <c r="E112" s="17">
        <v>67499</v>
      </c>
      <c r="F112" s="17">
        <v>67731</v>
      </c>
      <c r="G112" s="17">
        <v>68062</v>
      </c>
      <c r="H112" s="17">
        <v>68481</v>
      </c>
      <c r="I112" s="17">
        <v>68561</v>
      </c>
      <c r="J112" s="17">
        <v>68971</v>
      </c>
      <c r="K112" s="17">
        <v>69238</v>
      </c>
      <c r="L112" s="17">
        <v>69643</v>
      </c>
      <c r="M112" s="17">
        <v>70099</v>
      </c>
      <c r="N112" s="17">
        <v>70429</v>
      </c>
      <c r="O112" s="17">
        <v>70727</v>
      </c>
      <c r="P112" s="17">
        <v>70882</v>
      </c>
      <c r="Q112" s="17">
        <v>71267</v>
      </c>
      <c r="R112" s="17">
        <v>71637</v>
      </c>
      <c r="S112" s="17">
        <v>72064</v>
      </c>
      <c r="T112" s="17">
        <v>72278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7</v>
      </c>
      <c r="AE112" s="18">
        <v>18</v>
      </c>
      <c r="AF112" s="18">
        <v>11</v>
      </c>
      <c r="AG112" s="18">
        <v>16</v>
      </c>
      <c r="AH112" s="18">
        <v>25</v>
      </c>
      <c r="AI112" s="18">
        <v>23</v>
      </c>
      <c r="AJ112" s="18">
        <v>14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0.9939087591759076</v>
      </c>
      <c r="AU112" s="23">
        <v>2.5449969601425195</v>
      </c>
      <c r="AV112" s="23">
        <v>1.5518749470951725</v>
      </c>
      <c r="AW112" s="23">
        <v>2.2450783672667574</v>
      </c>
      <c r="AX112" s="23">
        <v>3.4898167148261376</v>
      </c>
      <c r="AY112" s="23">
        <v>3.1916074600355242</v>
      </c>
      <c r="AZ112" s="23">
        <v>1.9369656050250423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1</v>
      </c>
      <c r="BJ112" s="20">
        <v>1</v>
      </c>
      <c r="BK112" s="20">
        <v>1</v>
      </c>
      <c r="BL112" s="20">
        <v>0</v>
      </c>
      <c r="BM112" s="20">
        <v>2</v>
      </c>
      <c r="BN112" s="20">
        <v>0</v>
      </c>
      <c r="BO112" s="20">
        <v>0</v>
      </c>
      <c r="BP112" s="20">
        <v>0</v>
      </c>
      <c r="BQ112" s="20">
        <v>3</v>
      </c>
      <c r="BR112" s="20">
        <v>3</v>
      </c>
      <c r="BS112" s="20">
        <v>1</v>
      </c>
      <c r="BT112" s="20">
        <v>1</v>
      </c>
      <c r="BU112" s="20">
        <v>1</v>
      </c>
      <c r="BV112" s="20">
        <v>3327</v>
      </c>
      <c r="BW112" s="20">
        <v>4487</v>
      </c>
      <c r="BX112" s="20">
        <v>5077</v>
      </c>
      <c r="BY112" s="20">
        <v>6600</v>
      </c>
      <c r="BZ112" s="20">
        <v>5918</v>
      </c>
      <c r="CA112" s="20">
        <v>12036</v>
      </c>
      <c r="CB112" s="20">
        <v>3655</v>
      </c>
      <c r="CC112" s="20">
        <v>4503</v>
      </c>
      <c r="CD112" s="20">
        <v>4712</v>
      </c>
      <c r="CE112" s="20">
        <v>6451</v>
      </c>
      <c r="CF112" s="20">
        <v>5586</v>
      </c>
      <c r="CG112" s="20">
        <v>9926</v>
      </c>
      <c r="CH112" s="21">
        <v>1</v>
      </c>
      <c r="CI112" s="21">
        <v>4</v>
      </c>
      <c r="CJ112" s="21">
        <v>4</v>
      </c>
      <c r="CK112" s="21">
        <v>1</v>
      </c>
      <c r="CL112" s="21">
        <v>3</v>
      </c>
      <c r="CM112" s="21">
        <v>1</v>
      </c>
      <c r="CN112" s="21">
        <v>0</v>
      </c>
      <c r="CO112" s="21">
        <v>5</v>
      </c>
      <c r="CP112" s="21">
        <v>9</v>
      </c>
      <c r="CQ112" s="21">
        <v>9</v>
      </c>
      <c r="CR112" s="21">
        <v>6982</v>
      </c>
      <c r="CS112" s="21">
        <v>8990</v>
      </c>
      <c r="CT112" s="21">
        <v>9789</v>
      </c>
      <c r="CU112" s="21">
        <v>13051</v>
      </c>
      <c r="CV112" s="21">
        <v>11504</v>
      </c>
      <c r="CW112" s="21">
        <v>21962</v>
      </c>
      <c r="CX112" s="21">
        <v>37445</v>
      </c>
      <c r="CY112" s="21">
        <v>34833</v>
      </c>
      <c r="CZ112" s="19">
        <v>325</v>
      </c>
      <c r="DA112" t="s">
        <v>8303</v>
      </c>
      <c r="DB112" t="s">
        <v>8481</v>
      </c>
      <c r="DD112">
        <v>1.4354204346453077</v>
      </c>
      <c r="DE112">
        <v>2.4035251702496998</v>
      </c>
      <c r="DF112">
        <v>0.96810473560439214</v>
      </c>
    </row>
    <row r="113" spans="1:110" x14ac:dyDescent="0.25">
      <c r="A113" t="s">
        <v>59</v>
      </c>
      <c r="B113" t="s">
        <v>2977</v>
      </c>
      <c r="C113" t="s">
        <v>58</v>
      </c>
      <c r="D113" t="s">
        <v>51</v>
      </c>
      <c r="E113" s="17">
        <v>176285</v>
      </c>
      <c r="F113" s="17">
        <v>177968</v>
      </c>
      <c r="G113" s="17">
        <v>179948</v>
      </c>
      <c r="H113" s="17">
        <v>182191</v>
      </c>
      <c r="I113" s="17">
        <v>183922</v>
      </c>
      <c r="J113" s="17">
        <v>185482</v>
      </c>
      <c r="K113" s="17">
        <v>187799</v>
      </c>
      <c r="L113" s="17">
        <v>190278</v>
      </c>
      <c r="M113" s="17">
        <v>192555</v>
      </c>
      <c r="N113" s="17">
        <v>194128</v>
      </c>
      <c r="O113" s="17">
        <v>196271</v>
      </c>
      <c r="P113" s="17">
        <v>199250</v>
      </c>
      <c r="Q113" s="17">
        <v>202800</v>
      </c>
      <c r="R113" s="17">
        <v>206519</v>
      </c>
      <c r="S113" s="17">
        <v>210461</v>
      </c>
      <c r="T113" s="17">
        <v>214408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24</v>
      </c>
      <c r="AE113" s="18">
        <v>29</v>
      </c>
      <c r="AF113" s="18">
        <v>49</v>
      </c>
      <c r="AG113" s="18">
        <v>61</v>
      </c>
      <c r="AH113" s="18">
        <v>71</v>
      </c>
      <c r="AI113" s="18">
        <v>84</v>
      </c>
      <c r="AJ113" s="18">
        <v>53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1.2362977004862772</v>
      </c>
      <c r="AU113" s="23">
        <v>1.4775488992260701</v>
      </c>
      <c r="AV113" s="23">
        <v>2.4592220828105393</v>
      </c>
      <c r="AW113" s="23">
        <v>3.0078895463510849</v>
      </c>
      <c r="AX113" s="23">
        <v>3.4379403347875983</v>
      </c>
      <c r="AY113" s="23">
        <v>3.9912382816768903</v>
      </c>
      <c r="AZ113" s="23">
        <v>2.4719226894518864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0</v>
      </c>
      <c r="BJ113" s="20">
        <v>6</v>
      </c>
      <c r="BK113" s="20">
        <v>5</v>
      </c>
      <c r="BL113" s="20">
        <v>3</v>
      </c>
      <c r="BM113" s="20">
        <v>1</v>
      </c>
      <c r="BN113" s="20">
        <v>2</v>
      </c>
      <c r="BO113" s="20">
        <v>0</v>
      </c>
      <c r="BP113" s="20">
        <v>2</v>
      </c>
      <c r="BQ113" s="20">
        <v>8</v>
      </c>
      <c r="BR113" s="20">
        <v>7</v>
      </c>
      <c r="BS113" s="20">
        <v>10</v>
      </c>
      <c r="BT113" s="20">
        <v>6</v>
      </c>
      <c r="BU113" s="20">
        <v>3</v>
      </c>
      <c r="BV113" s="20">
        <v>9272</v>
      </c>
      <c r="BW113" s="20">
        <v>17839</v>
      </c>
      <c r="BX113" s="20">
        <v>19343</v>
      </c>
      <c r="BY113" s="20">
        <v>21118</v>
      </c>
      <c r="BZ113" s="20">
        <v>16532</v>
      </c>
      <c r="CA113" s="20">
        <v>24983</v>
      </c>
      <c r="CB113" s="20">
        <v>10395</v>
      </c>
      <c r="CC113" s="20">
        <v>17224</v>
      </c>
      <c r="CD113" s="20">
        <v>18480</v>
      </c>
      <c r="CE113" s="20">
        <v>20835</v>
      </c>
      <c r="CF113" s="20">
        <v>16256</v>
      </c>
      <c r="CG113" s="20">
        <v>22131</v>
      </c>
      <c r="CH113" s="21">
        <v>2</v>
      </c>
      <c r="CI113" s="21">
        <v>14</v>
      </c>
      <c r="CJ113" s="21">
        <v>12</v>
      </c>
      <c r="CK113" s="21">
        <v>13</v>
      </c>
      <c r="CL113" s="21">
        <v>7</v>
      </c>
      <c r="CM113" s="21">
        <v>5</v>
      </c>
      <c r="CN113" s="21">
        <v>0</v>
      </c>
      <c r="CO113" s="21">
        <v>17</v>
      </c>
      <c r="CP113" s="21">
        <v>36</v>
      </c>
      <c r="CQ113" s="21">
        <v>36</v>
      </c>
      <c r="CR113" s="21">
        <v>19667</v>
      </c>
      <c r="CS113" s="21">
        <v>35063</v>
      </c>
      <c r="CT113" s="21">
        <v>37823</v>
      </c>
      <c r="CU113" s="21">
        <v>41953</v>
      </c>
      <c r="CV113" s="21">
        <v>32788</v>
      </c>
      <c r="CW113" s="21">
        <v>47114</v>
      </c>
      <c r="CX113" s="21">
        <v>109087</v>
      </c>
      <c r="CY113" s="21">
        <v>105321</v>
      </c>
      <c r="CZ113" s="19">
        <v>297</v>
      </c>
      <c r="DA113" t="s">
        <v>8275</v>
      </c>
      <c r="DB113" t="s">
        <v>8481</v>
      </c>
      <c r="DD113">
        <v>1.6141130448818375</v>
      </c>
      <c r="DE113">
        <v>3.3001182542374434</v>
      </c>
      <c r="DF113">
        <v>1.6860052093556059</v>
      </c>
    </row>
    <row r="114" spans="1:110" x14ac:dyDescent="0.25">
      <c r="A114" t="s">
        <v>2241</v>
      </c>
      <c r="B114" t="s">
        <v>3325</v>
      </c>
      <c r="C114" t="s">
        <v>491</v>
      </c>
      <c r="D114" t="s">
        <v>491</v>
      </c>
      <c r="E114" s="17">
        <v>60377</v>
      </c>
      <c r="F114" s="17">
        <v>60886</v>
      </c>
      <c r="G114" s="17">
        <v>61313</v>
      </c>
      <c r="H114" s="17">
        <v>61674</v>
      </c>
      <c r="I114" s="17">
        <v>62056</v>
      </c>
      <c r="J114" s="17">
        <v>61943</v>
      </c>
      <c r="K114" s="17">
        <v>61944</v>
      </c>
      <c r="L114" s="17">
        <v>62013</v>
      </c>
      <c r="M114" s="17">
        <v>61715</v>
      </c>
      <c r="N114" s="17">
        <v>61526</v>
      </c>
      <c r="O114" s="17">
        <v>62313</v>
      </c>
      <c r="P114" s="17">
        <v>62523</v>
      </c>
      <c r="Q114" s="17">
        <v>63408</v>
      </c>
      <c r="R114" s="17">
        <v>63416</v>
      </c>
      <c r="S114" s="17">
        <v>62875</v>
      </c>
      <c r="T114" s="17">
        <v>62145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18</v>
      </c>
      <c r="AE114" s="18">
        <v>40</v>
      </c>
      <c r="AF114" s="18">
        <v>33</v>
      </c>
      <c r="AG114" s="18">
        <v>45</v>
      </c>
      <c r="AH114" s="18">
        <v>32</v>
      </c>
      <c r="AI114" s="18">
        <v>36</v>
      </c>
      <c r="AJ114" s="18">
        <v>35</v>
      </c>
      <c r="AK114" s="23">
        <v>0</v>
      </c>
      <c r="AL114" s="23">
        <v>0</v>
      </c>
      <c r="AM114" s="23">
        <v>0</v>
      </c>
      <c r="AN114" s="23">
        <v>0</v>
      </c>
      <c r="AO114" s="23">
        <v>0</v>
      </c>
      <c r="AP114" s="23">
        <v>0</v>
      </c>
      <c r="AQ114" s="23">
        <v>0</v>
      </c>
      <c r="AR114" s="23">
        <v>0</v>
      </c>
      <c r="AS114" s="23">
        <v>0</v>
      </c>
      <c r="AT114" s="23">
        <v>2.9255924324675746</v>
      </c>
      <c r="AU114" s="23">
        <v>6.4192062651453146</v>
      </c>
      <c r="AV114" s="23">
        <v>5.2780576747756829</v>
      </c>
      <c r="AW114" s="23">
        <v>7.0968962906888722</v>
      </c>
      <c r="AX114" s="23">
        <v>5.0460451621042006</v>
      </c>
      <c r="AY114" s="23">
        <v>5.7256461232604376</v>
      </c>
      <c r="AZ114" s="23">
        <v>5.631989701504545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1</v>
      </c>
      <c r="BJ114" s="20">
        <v>3</v>
      </c>
      <c r="BK114" s="20">
        <v>5</v>
      </c>
      <c r="BL114" s="20">
        <v>3</v>
      </c>
      <c r="BM114" s="20">
        <v>0</v>
      </c>
      <c r="BN114" s="20">
        <v>1</v>
      </c>
      <c r="BO114" s="20">
        <v>0</v>
      </c>
      <c r="BP114" s="20">
        <v>3</v>
      </c>
      <c r="BQ114" s="20">
        <v>11</v>
      </c>
      <c r="BR114" s="20">
        <v>2</v>
      </c>
      <c r="BS114" s="20">
        <v>4</v>
      </c>
      <c r="BT114" s="20">
        <v>1</v>
      </c>
      <c r="BU114" s="20">
        <v>1</v>
      </c>
      <c r="BV114" s="20">
        <v>5436</v>
      </c>
      <c r="BW114" s="20">
        <v>3093</v>
      </c>
      <c r="BX114" s="20">
        <v>3456</v>
      </c>
      <c r="BY114" s="20">
        <v>4831</v>
      </c>
      <c r="BZ114" s="20">
        <v>5036</v>
      </c>
      <c r="CA114" s="20">
        <v>9175</v>
      </c>
      <c r="CB114" s="20">
        <v>7014</v>
      </c>
      <c r="CC114" s="20">
        <v>3273</v>
      </c>
      <c r="CD114" s="20">
        <v>3341</v>
      </c>
      <c r="CE114" s="20">
        <v>4548</v>
      </c>
      <c r="CF114" s="20">
        <v>4776</v>
      </c>
      <c r="CG114" s="20">
        <v>8166</v>
      </c>
      <c r="CH114" s="21">
        <v>4</v>
      </c>
      <c r="CI114" s="21">
        <v>14</v>
      </c>
      <c r="CJ114" s="21">
        <v>7</v>
      </c>
      <c r="CK114" s="21">
        <v>7</v>
      </c>
      <c r="CL114" s="21">
        <v>1</v>
      </c>
      <c r="CM114" s="21">
        <v>2</v>
      </c>
      <c r="CN114" s="21">
        <v>0</v>
      </c>
      <c r="CO114" s="21">
        <v>13</v>
      </c>
      <c r="CP114" s="21">
        <v>22</v>
      </c>
      <c r="CQ114" s="21">
        <v>22</v>
      </c>
      <c r="CR114" s="21">
        <v>12450</v>
      </c>
      <c r="CS114" s="21">
        <v>6366</v>
      </c>
      <c r="CT114" s="21">
        <v>6797</v>
      </c>
      <c r="CU114" s="21">
        <v>9379</v>
      </c>
      <c r="CV114" s="21">
        <v>9812</v>
      </c>
      <c r="CW114" s="21">
        <v>17341</v>
      </c>
      <c r="CX114" s="21">
        <v>31027</v>
      </c>
      <c r="CY114" s="21">
        <v>31118</v>
      </c>
      <c r="CZ114" s="19">
        <v>124</v>
      </c>
      <c r="DA114" t="s">
        <v>8102</v>
      </c>
      <c r="DB114" t="s">
        <v>9</v>
      </c>
      <c r="DD114">
        <v>4.1776463783019473</v>
      </c>
      <c r="DE114">
        <v>7.0905985109743126</v>
      </c>
      <c r="DF114">
        <v>2.9129521326723653</v>
      </c>
    </row>
    <row r="115" spans="1:110" x14ac:dyDescent="0.25">
      <c r="A115" t="s">
        <v>1420</v>
      </c>
      <c r="B115" t="s">
        <v>3095</v>
      </c>
      <c r="C115" t="s">
        <v>148</v>
      </c>
      <c r="D115" t="s">
        <v>150</v>
      </c>
      <c r="E115" s="17">
        <v>119813</v>
      </c>
      <c r="F115" s="17">
        <v>120559</v>
      </c>
      <c r="G115" s="17">
        <v>121251</v>
      </c>
      <c r="H115" s="17">
        <v>122161</v>
      </c>
      <c r="I115" s="17">
        <v>123618</v>
      </c>
      <c r="J115" s="17">
        <v>125096</v>
      </c>
      <c r="K115" s="17">
        <v>126512</v>
      </c>
      <c r="L115" s="17">
        <v>127777</v>
      </c>
      <c r="M115" s="17">
        <v>129018</v>
      </c>
      <c r="N115" s="17">
        <v>130491</v>
      </c>
      <c r="O115" s="17">
        <v>132150</v>
      </c>
      <c r="P115" s="17">
        <v>133493</v>
      </c>
      <c r="Q115" s="17">
        <v>136058</v>
      </c>
      <c r="R115" s="17">
        <v>137704</v>
      </c>
      <c r="S115" s="17">
        <v>140452</v>
      </c>
      <c r="T115" s="17">
        <v>143140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49</v>
      </c>
      <c r="AE115" s="18">
        <v>109</v>
      </c>
      <c r="AF115" s="18">
        <v>173</v>
      </c>
      <c r="AG115" s="18">
        <v>167</v>
      </c>
      <c r="AH115" s="18">
        <v>139</v>
      </c>
      <c r="AI115" s="18">
        <v>157</v>
      </c>
      <c r="AJ115" s="18">
        <v>111</v>
      </c>
      <c r="AK115" s="23">
        <v>0</v>
      </c>
      <c r="AL115" s="23">
        <v>0</v>
      </c>
      <c r="AM115" s="23">
        <v>0</v>
      </c>
      <c r="AN115" s="23">
        <v>0</v>
      </c>
      <c r="AO115" s="23">
        <v>0</v>
      </c>
      <c r="AP115" s="23">
        <v>0</v>
      </c>
      <c r="AQ115" s="23">
        <v>0</v>
      </c>
      <c r="AR115" s="23">
        <v>0</v>
      </c>
      <c r="AS115" s="23">
        <v>0</v>
      </c>
      <c r="AT115" s="23">
        <v>3.7550482408748498</v>
      </c>
      <c r="AU115" s="23">
        <v>8.2482027998486576</v>
      </c>
      <c r="AV115" s="23">
        <v>12.959481021476781</v>
      </c>
      <c r="AW115" s="23">
        <v>12.274177189139925</v>
      </c>
      <c r="AX115" s="23">
        <v>10.09411491314704</v>
      </c>
      <c r="AY115" s="23">
        <v>11.178196109702959</v>
      </c>
      <c r="AZ115" s="23">
        <v>7.7546458013133988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2</v>
      </c>
      <c r="BJ115" s="20">
        <v>11</v>
      </c>
      <c r="BK115" s="20">
        <v>14</v>
      </c>
      <c r="BL115" s="20">
        <v>10</v>
      </c>
      <c r="BM115" s="20">
        <v>6</v>
      </c>
      <c r="BN115" s="20">
        <v>3</v>
      </c>
      <c r="BO115" s="20">
        <v>0</v>
      </c>
      <c r="BP115" s="20">
        <v>9</v>
      </c>
      <c r="BQ115" s="20">
        <v>13</v>
      </c>
      <c r="BR115" s="20">
        <v>11</v>
      </c>
      <c r="BS115" s="20">
        <v>21</v>
      </c>
      <c r="BT115" s="20">
        <v>8</v>
      </c>
      <c r="BU115" s="20">
        <v>3</v>
      </c>
      <c r="BV115" s="20">
        <v>10911</v>
      </c>
      <c r="BW115" s="20">
        <v>11125</v>
      </c>
      <c r="BX115" s="20">
        <v>10523</v>
      </c>
      <c r="BY115" s="20">
        <v>12018</v>
      </c>
      <c r="BZ115" s="20">
        <v>10036</v>
      </c>
      <c r="CA115" s="20">
        <v>16898</v>
      </c>
      <c r="CB115" s="20">
        <v>14378</v>
      </c>
      <c r="CC115" s="20">
        <v>10703</v>
      </c>
      <c r="CD115" s="20">
        <v>10452</v>
      </c>
      <c r="CE115" s="20">
        <v>11821</v>
      </c>
      <c r="CF115" s="20">
        <v>9953</v>
      </c>
      <c r="CG115" s="20">
        <v>14322</v>
      </c>
      <c r="CH115" s="21">
        <v>11</v>
      </c>
      <c r="CI115" s="21">
        <v>24</v>
      </c>
      <c r="CJ115" s="21">
        <v>25</v>
      </c>
      <c r="CK115" s="21">
        <v>31</v>
      </c>
      <c r="CL115" s="21">
        <v>14</v>
      </c>
      <c r="CM115" s="21">
        <v>6</v>
      </c>
      <c r="CN115" s="21">
        <v>0</v>
      </c>
      <c r="CO115" s="21">
        <v>46</v>
      </c>
      <c r="CP115" s="21">
        <v>65</v>
      </c>
      <c r="CQ115" s="21">
        <v>65</v>
      </c>
      <c r="CR115" s="21">
        <v>25289</v>
      </c>
      <c r="CS115" s="21">
        <v>21828</v>
      </c>
      <c r="CT115" s="21">
        <v>20975</v>
      </c>
      <c r="CU115" s="21">
        <v>23839</v>
      </c>
      <c r="CV115" s="21">
        <v>19989</v>
      </c>
      <c r="CW115" s="21">
        <v>31220</v>
      </c>
      <c r="CX115" s="21">
        <v>71511</v>
      </c>
      <c r="CY115" s="21">
        <v>71629</v>
      </c>
      <c r="CZ115" s="19">
        <v>56</v>
      </c>
      <c r="DA115" t="s">
        <v>8044</v>
      </c>
      <c r="DB115" t="s">
        <v>8480</v>
      </c>
      <c r="DD115">
        <v>6.4219799243323239</v>
      </c>
      <c r="DE115">
        <v>9.0895107046468375</v>
      </c>
      <c r="DF115">
        <v>2.6675307803145136</v>
      </c>
    </row>
    <row r="116" spans="1:110" x14ac:dyDescent="0.25">
      <c r="A116" t="s">
        <v>585</v>
      </c>
      <c r="B116" t="s">
        <v>3033</v>
      </c>
      <c r="C116" t="s">
        <v>466</v>
      </c>
      <c r="D116" t="s">
        <v>51</v>
      </c>
      <c r="E116" s="17">
        <v>121025</v>
      </c>
      <c r="F116" s="17">
        <v>121890</v>
      </c>
      <c r="G116" s="17">
        <v>123420</v>
      </c>
      <c r="H116" s="17">
        <v>124911</v>
      </c>
      <c r="I116" s="17">
        <v>126772</v>
      </c>
      <c r="J116" s="17">
        <v>127983</v>
      </c>
      <c r="K116" s="17">
        <v>128272</v>
      </c>
      <c r="L116" s="17">
        <v>128745</v>
      </c>
      <c r="M116" s="17">
        <v>129440</v>
      </c>
      <c r="N116" s="17">
        <v>130635</v>
      </c>
      <c r="O116" s="17">
        <v>131822</v>
      </c>
      <c r="P116" s="17">
        <v>132850</v>
      </c>
      <c r="Q116" s="17">
        <v>133729</v>
      </c>
      <c r="R116" s="17">
        <v>134621</v>
      </c>
      <c r="S116" s="17">
        <v>135853</v>
      </c>
      <c r="T116" s="17">
        <v>136496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18</v>
      </c>
      <c r="AE116" s="18">
        <v>43</v>
      </c>
      <c r="AF116" s="18">
        <v>44</v>
      </c>
      <c r="AG116" s="18">
        <v>64</v>
      </c>
      <c r="AH116" s="18">
        <v>30</v>
      </c>
      <c r="AI116" s="18">
        <v>41</v>
      </c>
      <c r="AJ116" s="18">
        <v>36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1.3778849466069583</v>
      </c>
      <c r="AU116" s="23">
        <v>3.2619744807391782</v>
      </c>
      <c r="AV116" s="23">
        <v>3.3120060218291303</v>
      </c>
      <c r="AW116" s="23">
        <v>4.7857981440076571</v>
      </c>
      <c r="AX116" s="23">
        <v>2.2284784691838571</v>
      </c>
      <c r="AY116" s="23">
        <v>3.0179679506525439</v>
      </c>
      <c r="AZ116" s="23">
        <v>2.6374399249794869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1</v>
      </c>
      <c r="BJ116" s="20">
        <v>4</v>
      </c>
      <c r="BK116" s="20">
        <v>5</v>
      </c>
      <c r="BL116" s="20">
        <v>1</v>
      </c>
      <c r="BM116" s="20">
        <v>1</v>
      </c>
      <c r="BN116" s="20">
        <v>0</v>
      </c>
      <c r="BO116" s="20">
        <v>0</v>
      </c>
      <c r="BP116" s="20">
        <v>1</v>
      </c>
      <c r="BQ116" s="20">
        <v>6</v>
      </c>
      <c r="BR116" s="20">
        <v>7</v>
      </c>
      <c r="BS116" s="20">
        <v>5</v>
      </c>
      <c r="BT116" s="20">
        <v>4</v>
      </c>
      <c r="BU116" s="20">
        <v>1</v>
      </c>
      <c r="BV116" s="20">
        <v>6531</v>
      </c>
      <c r="BW116" s="20">
        <v>11016</v>
      </c>
      <c r="BX116" s="20">
        <v>11712</v>
      </c>
      <c r="BY116" s="20">
        <v>12894</v>
      </c>
      <c r="BZ116" s="20">
        <v>10156</v>
      </c>
      <c r="CA116" s="20">
        <v>17694</v>
      </c>
      <c r="CB116" s="20">
        <v>6869</v>
      </c>
      <c r="CC116" s="20">
        <v>11054</v>
      </c>
      <c r="CD116" s="20">
        <v>11595</v>
      </c>
      <c r="CE116" s="20">
        <v>12386</v>
      </c>
      <c r="CF116" s="20">
        <v>9849</v>
      </c>
      <c r="CG116" s="20">
        <v>14740</v>
      </c>
      <c r="CH116" s="21">
        <v>2</v>
      </c>
      <c r="CI116" s="21">
        <v>10</v>
      </c>
      <c r="CJ116" s="21">
        <v>12</v>
      </c>
      <c r="CK116" s="21">
        <v>6</v>
      </c>
      <c r="CL116" s="21">
        <v>5</v>
      </c>
      <c r="CM116" s="21">
        <v>1</v>
      </c>
      <c r="CN116" s="21">
        <v>0</v>
      </c>
      <c r="CO116" s="21">
        <v>12</v>
      </c>
      <c r="CP116" s="21">
        <v>24</v>
      </c>
      <c r="CQ116" s="21">
        <v>24</v>
      </c>
      <c r="CR116" s="21">
        <v>13400</v>
      </c>
      <c r="CS116" s="21">
        <v>22070</v>
      </c>
      <c r="CT116" s="21">
        <v>23307</v>
      </c>
      <c r="CU116" s="21">
        <v>25280</v>
      </c>
      <c r="CV116" s="21">
        <v>20005</v>
      </c>
      <c r="CW116" s="21">
        <v>32434</v>
      </c>
      <c r="CX116" s="21">
        <v>70003</v>
      </c>
      <c r="CY116" s="21">
        <v>66493</v>
      </c>
      <c r="CZ116" s="19">
        <v>285</v>
      </c>
      <c r="DA116" t="s">
        <v>8263</v>
      </c>
      <c r="DB116" t="s">
        <v>8481</v>
      </c>
      <c r="DD116">
        <v>1.8047012467477779</v>
      </c>
      <c r="DE116">
        <v>3.4284244960930246</v>
      </c>
      <c r="DF116">
        <v>1.6237232493452467</v>
      </c>
    </row>
    <row r="117" spans="1:110" x14ac:dyDescent="0.25">
      <c r="A117" t="s">
        <v>1076</v>
      </c>
      <c r="B117" t="s">
        <v>3041</v>
      </c>
      <c r="C117" t="s">
        <v>1052</v>
      </c>
      <c r="D117" t="s">
        <v>168</v>
      </c>
      <c r="E117" s="17">
        <v>86798</v>
      </c>
      <c r="F117" s="17">
        <v>87105</v>
      </c>
      <c r="G117" s="17">
        <v>87196</v>
      </c>
      <c r="H117" s="17">
        <v>86775</v>
      </c>
      <c r="I117" s="17">
        <v>87237</v>
      </c>
      <c r="J117" s="17">
        <v>88416</v>
      </c>
      <c r="K117" s="17">
        <v>89272</v>
      </c>
      <c r="L117" s="17">
        <v>90101</v>
      </c>
      <c r="M117" s="17">
        <v>90591</v>
      </c>
      <c r="N117" s="17">
        <v>91609</v>
      </c>
      <c r="O117" s="17">
        <v>92490</v>
      </c>
      <c r="P117" s="17">
        <v>93124</v>
      </c>
      <c r="Q117" s="17">
        <v>93399</v>
      </c>
      <c r="R117" s="17">
        <v>93241</v>
      </c>
      <c r="S117" s="17">
        <v>93571</v>
      </c>
      <c r="T117" s="17">
        <v>93790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7</v>
      </c>
      <c r="AE117" s="18">
        <v>28</v>
      </c>
      <c r="AF117" s="18">
        <v>49</v>
      </c>
      <c r="AG117" s="18">
        <v>57</v>
      </c>
      <c r="AH117" s="18">
        <v>48</v>
      </c>
      <c r="AI117" s="18">
        <v>44</v>
      </c>
      <c r="AJ117" s="18">
        <v>37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0</v>
      </c>
      <c r="AS117" s="23">
        <v>0</v>
      </c>
      <c r="AT117" s="23">
        <v>0.76411706273401092</v>
      </c>
      <c r="AU117" s="23">
        <v>3.0273543085738996</v>
      </c>
      <c r="AV117" s="23">
        <v>5.2618014690090629</v>
      </c>
      <c r="AW117" s="23">
        <v>6.1028490669064972</v>
      </c>
      <c r="AX117" s="23">
        <v>5.1479499361868708</v>
      </c>
      <c r="AY117" s="23">
        <v>4.7023116136409788</v>
      </c>
      <c r="AZ117" s="23">
        <v>3.9449834737178802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2</v>
      </c>
      <c r="BJ117" s="20">
        <v>6</v>
      </c>
      <c r="BK117" s="20">
        <v>2</v>
      </c>
      <c r="BL117" s="20">
        <v>3</v>
      </c>
      <c r="BM117" s="20">
        <v>1</v>
      </c>
      <c r="BN117" s="20">
        <v>0</v>
      </c>
      <c r="BO117" s="20">
        <v>0</v>
      </c>
      <c r="BP117" s="20">
        <v>0</v>
      </c>
      <c r="BQ117" s="20">
        <v>6</v>
      </c>
      <c r="BR117" s="20">
        <v>6</v>
      </c>
      <c r="BS117" s="20">
        <v>9</v>
      </c>
      <c r="BT117" s="20">
        <v>1</v>
      </c>
      <c r="BU117" s="20">
        <v>1</v>
      </c>
      <c r="BV117" s="20">
        <v>6056</v>
      </c>
      <c r="BW117" s="20">
        <v>8356</v>
      </c>
      <c r="BX117" s="20">
        <v>7323</v>
      </c>
      <c r="BY117" s="20">
        <v>8037</v>
      </c>
      <c r="BZ117" s="20">
        <v>6506</v>
      </c>
      <c r="CA117" s="20">
        <v>12015</v>
      </c>
      <c r="CB117" s="20">
        <v>5476</v>
      </c>
      <c r="CC117" s="20">
        <v>8606</v>
      </c>
      <c r="CD117" s="20">
        <v>7669</v>
      </c>
      <c r="CE117" s="20">
        <v>8060</v>
      </c>
      <c r="CF117" s="20">
        <v>6274</v>
      </c>
      <c r="CG117" s="20">
        <v>9412</v>
      </c>
      <c r="CH117" s="21">
        <v>2</v>
      </c>
      <c r="CI117" s="21">
        <v>12</v>
      </c>
      <c r="CJ117" s="21">
        <v>8</v>
      </c>
      <c r="CK117" s="21">
        <v>12</v>
      </c>
      <c r="CL117" s="21">
        <v>2</v>
      </c>
      <c r="CM117" s="21">
        <v>1</v>
      </c>
      <c r="CN117" s="21">
        <v>0</v>
      </c>
      <c r="CO117" s="21">
        <v>14</v>
      </c>
      <c r="CP117" s="21">
        <v>23</v>
      </c>
      <c r="CQ117" s="21">
        <v>23</v>
      </c>
      <c r="CR117" s="21">
        <v>11532</v>
      </c>
      <c r="CS117" s="21">
        <v>16962</v>
      </c>
      <c r="CT117" s="21">
        <v>14992</v>
      </c>
      <c r="CU117" s="21">
        <v>16097</v>
      </c>
      <c r="CV117" s="21">
        <v>12780</v>
      </c>
      <c r="CW117" s="21">
        <v>21427</v>
      </c>
      <c r="CX117" s="21">
        <v>48293</v>
      </c>
      <c r="CY117" s="21">
        <v>45497</v>
      </c>
      <c r="CZ117" s="19">
        <v>216</v>
      </c>
      <c r="DA117" t="s">
        <v>8194</v>
      </c>
      <c r="DB117" t="s">
        <v>9</v>
      </c>
      <c r="DD117">
        <v>3.0771259643492979</v>
      </c>
      <c r="DE117">
        <v>4.7625949930631766</v>
      </c>
      <c r="DF117">
        <v>1.6854690287138787</v>
      </c>
    </row>
    <row r="118" spans="1:110" x14ac:dyDescent="0.25">
      <c r="A118" t="s">
        <v>1187</v>
      </c>
      <c r="B118" t="s">
        <v>3141</v>
      </c>
      <c r="C118" t="s">
        <v>1083</v>
      </c>
      <c r="D118" t="s">
        <v>278</v>
      </c>
      <c r="E118" s="17">
        <v>100862</v>
      </c>
      <c r="F118" s="17">
        <v>101174</v>
      </c>
      <c r="G118" s="17">
        <v>101697</v>
      </c>
      <c r="H118" s="17">
        <v>103002</v>
      </c>
      <c r="I118" s="17">
        <v>103880</v>
      </c>
      <c r="J118" s="17">
        <v>104589</v>
      </c>
      <c r="K118" s="17">
        <v>105825</v>
      </c>
      <c r="L118" s="17">
        <v>106708</v>
      </c>
      <c r="M118" s="17">
        <v>108000</v>
      </c>
      <c r="N118" s="17">
        <v>108780</v>
      </c>
      <c r="O118" s="17">
        <v>109567</v>
      </c>
      <c r="P118" s="17">
        <v>110286</v>
      </c>
      <c r="Q118" s="17">
        <v>110803</v>
      </c>
      <c r="R118" s="17">
        <v>111697</v>
      </c>
      <c r="S118" s="17">
        <v>112258</v>
      </c>
      <c r="T118" s="17">
        <v>113295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35</v>
      </c>
      <c r="AE118" s="18">
        <v>52</v>
      </c>
      <c r="AF118" s="18">
        <v>57</v>
      </c>
      <c r="AG118" s="18">
        <v>92</v>
      </c>
      <c r="AH118" s="18">
        <v>39</v>
      </c>
      <c r="AI118" s="18">
        <v>42</v>
      </c>
      <c r="AJ118" s="18">
        <v>29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3.2175032175032174</v>
      </c>
      <c r="AU118" s="23">
        <v>4.7459545301048669</v>
      </c>
      <c r="AV118" s="23">
        <v>5.1683803927969096</v>
      </c>
      <c r="AW118" s="23">
        <v>8.3030242863460373</v>
      </c>
      <c r="AX118" s="23">
        <v>3.491588851983491</v>
      </c>
      <c r="AY118" s="23">
        <v>3.7413814605640576</v>
      </c>
      <c r="AZ118" s="23">
        <v>2.5596893066772584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0</v>
      </c>
      <c r="BJ118" s="20">
        <v>1</v>
      </c>
      <c r="BK118" s="20">
        <v>5</v>
      </c>
      <c r="BL118" s="20">
        <v>5</v>
      </c>
      <c r="BM118" s="20">
        <v>3</v>
      </c>
      <c r="BN118" s="20">
        <v>0</v>
      </c>
      <c r="BO118" s="20">
        <v>0</v>
      </c>
      <c r="BP118" s="20">
        <v>2</v>
      </c>
      <c r="BQ118" s="20">
        <v>5</v>
      </c>
      <c r="BR118" s="20">
        <v>4</v>
      </c>
      <c r="BS118" s="20">
        <v>3</v>
      </c>
      <c r="BT118" s="20">
        <v>1</v>
      </c>
      <c r="BU118" s="20">
        <v>0</v>
      </c>
      <c r="BV118" s="20">
        <v>4832</v>
      </c>
      <c r="BW118" s="20">
        <v>9529</v>
      </c>
      <c r="BX118" s="20">
        <v>10186</v>
      </c>
      <c r="BY118" s="20">
        <v>11020</v>
      </c>
      <c r="BZ118" s="20">
        <v>8385</v>
      </c>
      <c r="CA118" s="20">
        <v>13599</v>
      </c>
      <c r="CB118" s="20">
        <v>5356</v>
      </c>
      <c r="CC118" s="20">
        <v>9819</v>
      </c>
      <c r="CD118" s="20">
        <v>9769</v>
      </c>
      <c r="CE118" s="20">
        <v>10937</v>
      </c>
      <c r="CF118" s="20">
        <v>8274</v>
      </c>
      <c r="CG118" s="20">
        <v>11589</v>
      </c>
      <c r="CH118" s="21">
        <v>2</v>
      </c>
      <c r="CI118" s="21">
        <v>6</v>
      </c>
      <c r="CJ118" s="21">
        <v>9</v>
      </c>
      <c r="CK118" s="21">
        <v>8</v>
      </c>
      <c r="CL118" s="21">
        <v>4</v>
      </c>
      <c r="CM118" s="21">
        <v>0</v>
      </c>
      <c r="CN118" s="21">
        <v>0</v>
      </c>
      <c r="CO118" s="21">
        <v>14</v>
      </c>
      <c r="CP118" s="21">
        <v>15</v>
      </c>
      <c r="CQ118" s="21">
        <v>15</v>
      </c>
      <c r="CR118" s="21">
        <v>10188</v>
      </c>
      <c r="CS118" s="21">
        <v>19348</v>
      </c>
      <c r="CT118" s="21">
        <v>19955</v>
      </c>
      <c r="CU118" s="21">
        <v>21957</v>
      </c>
      <c r="CV118" s="21">
        <v>16659</v>
      </c>
      <c r="CW118" s="21">
        <v>25188</v>
      </c>
      <c r="CX118" s="21">
        <v>57551</v>
      </c>
      <c r="CY118" s="21">
        <v>55744</v>
      </c>
      <c r="CZ118" s="19">
        <v>290</v>
      </c>
      <c r="DA118" t="s">
        <v>8268</v>
      </c>
      <c r="DB118" t="s">
        <v>8481</v>
      </c>
      <c r="DD118">
        <v>2.5114810562571757</v>
      </c>
      <c r="DE118">
        <v>2.6063839029730156</v>
      </c>
      <c r="DF118">
        <v>9.4902846715839928E-2</v>
      </c>
    </row>
    <row r="119" spans="1:110" x14ac:dyDescent="0.25">
      <c r="A119" t="s">
        <v>551</v>
      </c>
      <c r="B119" t="s">
        <v>2970</v>
      </c>
      <c r="C119" t="s">
        <v>58</v>
      </c>
      <c r="D119" t="s">
        <v>199</v>
      </c>
      <c r="E119" s="17">
        <v>274179</v>
      </c>
      <c r="F119" s="17">
        <v>274931</v>
      </c>
      <c r="G119" s="17">
        <v>276339</v>
      </c>
      <c r="H119" s="17">
        <v>278599</v>
      </c>
      <c r="I119" s="17">
        <v>280407</v>
      </c>
      <c r="J119" s="17">
        <v>282858</v>
      </c>
      <c r="K119" s="17">
        <v>285189</v>
      </c>
      <c r="L119" s="17">
        <v>288158</v>
      </c>
      <c r="M119" s="17">
        <v>290549</v>
      </c>
      <c r="N119" s="17">
        <v>292035</v>
      </c>
      <c r="O119" s="17">
        <v>293730</v>
      </c>
      <c r="P119" s="17">
        <v>295835</v>
      </c>
      <c r="Q119" s="17">
        <v>297148</v>
      </c>
      <c r="R119" s="17">
        <v>297777</v>
      </c>
      <c r="S119" s="17">
        <v>299112</v>
      </c>
      <c r="T119" s="17">
        <v>300407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41</v>
      </c>
      <c r="AE119" s="18">
        <v>95</v>
      </c>
      <c r="AF119" s="18">
        <v>168</v>
      </c>
      <c r="AG119" s="18">
        <v>181</v>
      </c>
      <c r="AH119" s="18">
        <v>192</v>
      </c>
      <c r="AI119" s="18">
        <v>153</v>
      </c>
      <c r="AJ119" s="18">
        <v>107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1.4039413084048145</v>
      </c>
      <c r="AU119" s="23">
        <v>3.23426275831546</v>
      </c>
      <c r="AV119" s="23">
        <v>5.6788412459648123</v>
      </c>
      <c r="AW119" s="23">
        <v>6.0912407285258521</v>
      </c>
      <c r="AX119" s="23">
        <v>6.4477780352411367</v>
      </c>
      <c r="AY119" s="23">
        <v>5.1151408168177808</v>
      </c>
      <c r="AZ119" s="23">
        <v>3.561834444603488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2</v>
      </c>
      <c r="BJ119" s="20">
        <v>9</v>
      </c>
      <c r="BK119" s="20">
        <v>7</v>
      </c>
      <c r="BL119" s="20">
        <v>8</v>
      </c>
      <c r="BM119" s="20">
        <v>10</v>
      </c>
      <c r="BN119" s="20">
        <v>2</v>
      </c>
      <c r="BO119" s="20">
        <v>0</v>
      </c>
      <c r="BP119" s="20">
        <v>2</v>
      </c>
      <c r="BQ119" s="20">
        <v>16</v>
      </c>
      <c r="BR119" s="20">
        <v>13</v>
      </c>
      <c r="BS119" s="20">
        <v>22</v>
      </c>
      <c r="BT119" s="20">
        <v>9</v>
      </c>
      <c r="BU119" s="20">
        <v>7</v>
      </c>
      <c r="BV119" s="20">
        <v>12728</v>
      </c>
      <c r="BW119" s="20">
        <v>19480</v>
      </c>
      <c r="BX119" s="20">
        <v>23867</v>
      </c>
      <c r="BY119" s="20">
        <v>30118</v>
      </c>
      <c r="BZ119" s="20">
        <v>24219</v>
      </c>
      <c r="CA119" s="20">
        <v>44625</v>
      </c>
      <c r="CB119" s="20">
        <v>13738</v>
      </c>
      <c r="CC119" s="20">
        <v>18827</v>
      </c>
      <c r="CD119" s="20">
        <v>22696</v>
      </c>
      <c r="CE119" s="20">
        <v>28743</v>
      </c>
      <c r="CF119" s="20">
        <v>23751</v>
      </c>
      <c r="CG119" s="20">
        <v>37615</v>
      </c>
      <c r="CH119" s="21">
        <v>4</v>
      </c>
      <c r="CI119" s="21">
        <v>25</v>
      </c>
      <c r="CJ119" s="21">
        <v>20</v>
      </c>
      <c r="CK119" s="21">
        <v>30</v>
      </c>
      <c r="CL119" s="21">
        <v>19</v>
      </c>
      <c r="CM119" s="21">
        <v>9</v>
      </c>
      <c r="CN119" s="21">
        <v>0</v>
      </c>
      <c r="CO119" s="21">
        <v>38</v>
      </c>
      <c r="CP119" s="21">
        <v>69</v>
      </c>
      <c r="CQ119" s="21">
        <v>69</v>
      </c>
      <c r="CR119" s="21">
        <v>26466</v>
      </c>
      <c r="CS119" s="21">
        <v>38307</v>
      </c>
      <c r="CT119" s="21">
        <v>46563</v>
      </c>
      <c r="CU119" s="21">
        <v>58861</v>
      </c>
      <c r="CV119" s="21">
        <v>47970</v>
      </c>
      <c r="CW119" s="21">
        <v>82240</v>
      </c>
      <c r="CX119" s="21">
        <v>155037</v>
      </c>
      <c r="CY119" s="21">
        <v>145370</v>
      </c>
      <c r="CZ119" s="19">
        <v>235</v>
      </c>
      <c r="DA119" t="s">
        <v>8213</v>
      </c>
      <c r="DB119" t="s">
        <v>9</v>
      </c>
      <c r="DD119">
        <v>2.6140193987755382</v>
      </c>
      <c r="DE119">
        <v>4.4505505137483308</v>
      </c>
      <c r="DF119">
        <v>1.8365311149727925</v>
      </c>
    </row>
    <row r="120" spans="1:110" x14ac:dyDescent="0.25">
      <c r="A120" t="s">
        <v>541</v>
      </c>
      <c r="B120" t="s">
        <v>2971</v>
      </c>
      <c r="C120" t="s">
        <v>58</v>
      </c>
      <c r="D120" t="s">
        <v>199</v>
      </c>
      <c r="E120" s="17">
        <v>248913</v>
      </c>
      <c r="F120" s="17">
        <v>249920</v>
      </c>
      <c r="G120" s="17">
        <v>251152</v>
      </c>
      <c r="H120" s="17">
        <v>253465</v>
      </c>
      <c r="I120" s="17">
        <v>255069</v>
      </c>
      <c r="J120" s="17">
        <v>257105</v>
      </c>
      <c r="K120" s="17">
        <v>258977</v>
      </c>
      <c r="L120" s="17">
        <v>260639</v>
      </c>
      <c r="M120" s="17">
        <v>261191</v>
      </c>
      <c r="N120" s="17">
        <v>261902</v>
      </c>
      <c r="O120" s="17">
        <v>263061</v>
      </c>
      <c r="P120" s="17">
        <v>263640</v>
      </c>
      <c r="Q120" s="17">
        <v>264148</v>
      </c>
      <c r="R120" s="17">
        <v>264903</v>
      </c>
      <c r="S120" s="17">
        <v>266053</v>
      </c>
      <c r="T120" s="17">
        <v>267687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59</v>
      </c>
      <c r="AE120" s="18">
        <v>136</v>
      </c>
      <c r="AF120" s="18">
        <v>220</v>
      </c>
      <c r="AG120" s="18">
        <v>312</v>
      </c>
      <c r="AH120" s="18">
        <v>268</v>
      </c>
      <c r="AI120" s="18">
        <v>282</v>
      </c>
      <c r="AJ120" s="18">
        <v>293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2.2527510290108514</v>
      </c>
      <c r="AU120" s="23">
        <v>5.169903558490236</v>
      </c>
      <c r="AV120" s="23">
        <v>8.3447124867243208</v>
      </c>
      <c r="AW120" s="23">
        <v>11.811560185956358</v>
      </c>
      <c r="AX120" s="23">
        <v>10.116910718262911</v>
      </c>
      <c r="AY120" s="23">
        <v>10.599391850495953</v>
      </c>
      <c r="AZ120" s="23">
        <v>10.94561932406131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20">
        <v>7</v>
      </c>
      <c r="BJ120" s="20">
        <v>17</v>
      </c>
      <c r="BK120" s="20">
        <v>20</v>
      </c>
      <c r="BL120" s="20">
        <v>37</v>
      </c>
      <c r="BM120" s="20">
        <v>12</v>
      </c>
      <c r="BN120" s="20">
        <v>9</v>
      </c>
      <c r="BO120" s="20">
        <v>0</v>
      </c>
      <c r="BP120" s="20">
        <v>23</v>
      </c>
      <c r="BQ120" s="20">
        <v>50</v>
      </c>
      <c r="BR120" s="20">
        <v>43</v>
      </c>
      <c r="BS120" s="20">
        <v>50</v>
      </c>
      <c r="BT120" s="20">
        <v>21</v>
      </c>
      <c r="BU120" s="20">
        <v>4</v>
      </c>
      <c r="BV120" s="20">
        <v>14085</v>
      </c>
      <c r="BW120" s="20">
        <v>19139</v>
      </c>
      <c r="BX120" s="20">
        <v>20961</v>
      </c>
      <c r="BY120" s="20">
        <v>25843</v>
      </c>
      <c r="BZ120" s="20">
        <v>21484</v>
      </c>
      <c r="CA120" s="20">
        <v>37388</v>
      </c>
      <c r="CB120" s="20">
        <v>14023</v>
      </c>
      <c r="CC120" s="20">
        <v>18298</v>
      </c>
      <c r="CD120" s="20">
        <v>19707</v>
      </c>
      <c r="CE120" s="20">
        <v>24534</v>
      </c>
      <c r="CF120" s="20">
        <v>20707</v>
      </c>
      <c r="CG120" s="20">
        <v>31518</v>
      </c>
      <c r="CH120" s="21">
        <v>30</v>
      </c>
      <c r="CI120" s="21">
        <v>67</v>
      </c>
      <c r="CJ120" s="21">
        <v>63</v>
      </c>
      <c r="CK120" s="21">
        <v>87</v>
      </c>
      <c r="CL120" s="21">
        <v>33</v>
      </c>
      <c r="CM120" s="21">
        <v>13</v>
      </c>
      <c r="CN120" s="21">
        <v>0</v>
      </c>
      <c r="CO120" s="21">
        <v>102</v>
      </c>
      <c r="CP120" s="21">
        <v>191</v>
      </c>
      <c r="CQ120" s="21">
        <v>191</v>
      </c>
      <c r="CR120" s="21">
        <v>28108</v>
      </c>
      <c r="CS120" s="21">
        <v>37437</v>
      </c>
      <c r="CT120" s="21">
        <v>40668</v>
      </c>
      <c r="CU120" s="21">
        <v>50377</v>
      </c>
      <c r="CV120" s="21">
        <v>42191</v>
      </c>
      <c r="CW120" s="21">
        <v>68906</v>
      </c>
      <c r="CX120" s="21">
        <v>138900</v>
      </c>
      <c r="CY120" s="21">
        <v>128787</v>
      </c>
      <c r="CZ120" s="19">
        <v>21</v>
      </c>
      <c r="DA120" t="s">
        <v>1341</v>
      </c>
      <c r="DB120" t="s">
        <v>8480</v>
      </c>
      <c r="DD120">
        <v>7.920054042721703</v>
      </c>
      <c r="DE120">
        <v>13.75089992800576</v>
      </c>
      <c r="DF120">
        <v>5.8308458852840568</v>
      </c>
    </row>
    <row r="121" spans="1:110" x14ac:dyDescent="0.25">
      <c r="A121" t="s">
        <v>2187</v>
      </c>
      <c r="B121" t="s">
        <v>3000</v>
      </c>
      <c r="C121" t="s">
        <v>754</v>
      </c>
      <c r="D121" t="s">
        <v>150</v>
      </c>
      <c r="E121" s="17">
        <v>77460</v>
      </c>
      <c r="F121" s="17">
        <v>77454</v>
      </c>
      <c r="G121" s="17">
        <v>77925</v>
      </c>
      <c r="H121" s="17">
        <v>78505</v>
      </c>
      <c r="I121" s="17">
        <v>79047</v>
      </c>
      <c r="J121" s="17">
        <v>79810</v>
      </c>
      <c r="K121" s="17">
        <v>80350</v>
      </c>
      <c r="L121" s="17">
        <v>80802</v>
      </c>
      <c r="M121" s="17">
        <v>81423</v>
      </c>
      <c r="N121" s="17">
        <v>81979</v>
      </c>
      <c r="O121" s="17">
        <v>82462</v>
      </c>
      <c r="P121" s="17">
        <v>82909</v>
      </c>
      <c r="Q121" s="17">
        <v>83168</v>
      </c>
      <c r="R121" s="17">
        <v>83615</v>
      </c>
      <c r="S121" s="17">
        <v>83977</v>
      </c>
      <c r="T121" s="17">
        <v>84301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57</v>
      </c>
      <c r="AE121" s="18">
        <v>67</v>
      </c>
      <c r="AF121" s="18">
        <v>81</v>
      </c>
      <c r="AG121" s="18">
        <v>79</v>
      </c>
      <c r="AH121" s="18">
        <v>69</v>
      </c>
      <c r="AI121" s="18">
        <v>61</v>
      </c>
      <c r="AJ121" s="18">
        <v>68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6.953000158577197</v>
      </c>
      <c r="AU121" s="23">
        <v>8.1249545245082579</v>
      </c>
      <c r="AV121" s="23">
        <v>9.7697475545477577</v>
      </c>
      <c r="AW121" s="23">
        <v>9.4988457098884176</v>
      </c>
      <c r="AX121" s="23">
        <v>8.2521078753812116</v>
      </c>
      <c r="AY121" s="23">
        <v>7.2638936851757032</v>
      </c>
      <c r="AZ121" s="23">
        <v>8.0663337326959343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2</v>
      </c>
      <c r="BJ121" s="20">
        <v>3</v>
      </c>
      <c r="BK121" s="20">
        <v>4</v>
      </c>
      <c r="BL121" s="20">
        <v>9</v>
      </c>
      <c r="BM121" s="20">
        <v>7</v>
      </c>
      <c r="BN121" s="20">
        <v>3</v>
      </c>
      <c r="BO121" s="20">
        <v>0</v>
      </c>
      <c r="BP121" s="20">
        <v>1</v>
      </c>
      <c r="BQ121" s="20">
        <v>8</v>
      </c>
      <c r="BR121" s="20">
        <v>11</v>
      </c>
      <c r="BS121" s="20">
        <v>12</v>
      </c>
      <c r="BT121" s="20">
        <v>6</v>
      </c>
      <c r="BU121" s="20">
        <v>2</v>
      </c>
      <c r="BV121" s="20">
        <v>4271</v>
      </c>
      <c r="BW121" s="20">
        <v>6160</v>
      </c>
      <c r="BX121" s="20">
        <v>6631</v>
      </c>
      <c r="BY121" s="20">
        <v>7967</v>
      </c>
      <c r="BZ121" s="20">
        <v>6563</v>
      </c>
      <c r="CA121" s="20">
        <v>11690</v>
      </c>
      <c r="CB121" s="20">
        <v>4375</v>
      </c>
      <c r="CC121" s="20">
        <v>6220</v>
      </c>
      <c r="CD121" s="20">
        <v>6352</v>
      </c>
      <c r="CE121" s="20">
        <v>7888</v>
      </c>
      <c r="CF121" s="20">
        <v>6689</v>
      </c>
      <c r="CG121" s="20">
        <v>9495</v>
      </c>
      <c r="CH121" s="21">
        <v>3</v>
      </c>
      <c r="CI121" s="21">
        <v>11</v>
      </c>
      <c r="CJ121" s="21">
        <v>15</v>
      </c>
      <c r="CK121" s="21">
        <v>21</v>
      </c>
      <c r="CL121" s="21">
        <v>13</v>
      </c>
      <c r="CM121" s="21">
        <v>5</v>
      </c>
      <c r="CN121" s="21">
        <v>0</v>
      </c>
      <c r="CO121" s="21">
        <v>28</v>
      </c>
      <c r="CP121" s="21">
        <v>40</v>
      </c>
      <c r="CQ121" s="21">
        <v>40</v>
      </c>
      <c r="CR121" s="21">
        <v>8646</v>
      </c>
      <c r="CS121" s="21">
        <v>12380</v>
      </c>
      <c r="CT121" s="21">
        <v>12983</v>
      </c>
      <c r="CU121" s="21">
        <v>15855</v>
      </c>
      <c r="CV121" s="21">
        <v>13252</v>
      </c>
      <c r="CW121" s="21">
        <v>21185</v>
      </c>
      <c r="CX121" s="21">
        <v>43282</v>
      </c>
      <c r="CY121" s="21">
        <v>41019</v>
      </c>
      <c r="CZ121" s="19">
        <v>48</v>
      </c>
      <c r="DA121" t="s">
        <v>8036</v>
      </c>
      <c r="DB121" t="s">
        <v>8480</v>
      </c>
      <c r="DD121">
        <v>6.8261049757429486</v>
      </c>
      <c r="DE121">
        <v>9.2417171110392307</v>
      </c>
      <c r="DF121">
        <v>2.415612135296282</v>
      </c>
    </row>
    <row r="122" spans="1:110" x14ac:dyDescent="0.25">
      <c r="A122" t="s">
        <v>322</v>
      </c>
      <c r="B122" t="s">
        <v>3191</v>
      </c>
      <c r="C122" t="s">
        <v>307</v>
      </c>
      <c r="D122" t="s">
        <v>278</v>
      </c>
      <c r="E122" s="17">
        <v>84781</v>
      </c>
      <c r="F122" s="17">
        <v>85176</v>
      </c>
      <c r="G122" s="17">
        <v>85797</v>
      </c>
      <c r="H122" s="17">
        <v>86396</v>
      </c>
      <c r="I122" s="17">
        <v>86958</v>
      </c>
      <c r="J122" s="17">
        <v>87524</v>
      </c>
      <c r="K122" s="17">
        <v>88484</v>
      </c>
      <c r="L122" s="17">
        <v>89272</v>
      </c>
      <c r="M122" s="17">
        <v>90476</v>
      </c>
      <c r="N122" s="17">
        <v>91313</v>
      </c>
      <c r="O122" s="17">
        <v>92297</v>
      </c>
      <c r="P122" s="17">
        <v>92980</v>
      </c>
      <c r="Q122" s="17">
        <v>93366</v>
      </c>
      <c r="R122" s="17">
        <v>93985</v>
      </c>
      <c r="S122" s="17">
        <v>94156</v>
      </c>
      <c r="T122" s="17">
        <v>95354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26</v>
      </c>
      <c r="AE122" s="18">
        <v>43</v>
      </c>
      <c r="AF122" s="18">
        <v>63</v>
      </c>
      <c r="AG122" s="18">
        <v>64</v>
      </c>
      <c r="AH122" s="18">
        <v>65</v>
      </c>
      <c r="AI122" s="18">
        <v>66</v>
      </c>
      <c r="AJ122" s="18">
        <v>56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2.8473492273827383</v>
      </c>
      <c r="AU122" s="23">
        <v>4.6588729861208922</v>
      </c>
      <c r="AV122" s="23">
        <v>6.7756506775650678</v>
      </c>
      <c r="AW122" s="23">
        <v>6.8547436968489599</v>
      </c>
      <c r="AX122" s="23">
        <v>6.9159972336011064</v>
      </c>
      <c r="AY122" s="23">
        <v>7.0096435702451245</v>
      </c>
      <c r="AZ122" s="23">
        <v>5.8728527382175892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20">
        <v>2</v>
      </c>
      <c r="BJ122" s="20">
        <v>3</v>
      </c>
      <c r="BK122" s="20">
        <v>6</v>
      </c>
      <c r="BL122" s="20">
        <v>3</v>
      </c>
      <c r="BM122" s="20">
        <v>3</v>
      </c>
      <c r="BN122" s="20">
        <v>1</v>
      </c>
      <c r="BO122" s="20">
        <v>0</v>
      </c>
      <c r="BP122" s="20">
        <v>2</v>
      </c>
      <c r="BQ122" s="20">
        <v>3</v>
      </c>
      <c r="BR122" s="20">
        <v>8</v>
      </c>
      <c r="BS122" s="20">
        <v>13</v>
      </c>
      <c r="BT122" s="20">
        <v>6</v>
      </c>
      <c r="BU122" s="20">
        <v>6</v>
      </c>
      <c r="BV122" s="20">
        <v>4543</v>
      </c>
      <c r="BW122" s="20">
        <v>5098</v>
      </c>
      <c r="BX122" s="20">
        <v>6597</v>
      </c>
      <c r="BY122" s="20">
        <v>8629</v>
      </c>
      <c r="BZ122" s="20">
        <v>8168</v>
      </c>
      <c r="CA122" s="20">
        <v>17297</v>
      </c>
      <c r="CB122" s="20">
        <v>4891</v>
      </c>
      <c r="CC122" s="20">
        <v>5114</v>
      </c>
      <c r="CD122" s="20">
        <v>5705</v>
      </c>
      <c r="CE122" s="20">
        <v>8017</v>
      </c>
      <c r="CF122" s="20">
        <v>7523</v>
      </c>
      <c r="CG122" s="20">
        <v>13772</v>
      </c>
      <c r="CH122" s="21">
        <v>4</v>
      </c>
      <c r="CI122" s="21">
        <v>6</v>
      </c>
      <c r="CJ122" s="21">
        <v>14</v>
      </c>
      <c r="CK122" s="21">
        <v>16</v>
      </c>
      <c r="CL122" s="21">
        <v>9</v>
      </c>
      <c r="CM122" s="21">
        <v>7</v>
      </c>
      <c r="CN122" s="21">
        <v>0</v>
      </c>
      <c r="CO122" s="21">
        <v>18</v>
      </c>
      <c r="CP122" s="21">
        <v>38</v>
      </c>
      <c r="CQ122" s="21">
        <v>38</v>
      </c>
      <c r="CR122" s="21">
        <v>9434</v>
      </c>
      <c r="CS122" s="21">
        <v>10212</v>
      </c>
      <c r="CT122" s="21">
        <v>12302</v>
      </c>
      <c r="CU122" s="21">
        <v>16646</v>
      </c>
      <c r="CV122" s="21">
        <v>15691</v>
      </c>
      <c r="CW122" s="21">
        <v>31069</v>
      </c>
      <c r="CX122" s="21">
        <v>50332</v>
      </c>
      <c r="CY122" s="21">
        <v>45022</v>
      </c>
      <c r="CZ122" s="19">
        <v>110</v>
      </c>
      <c r="DA122" t="s">
        <v>8088</v>
      </c>
      <c r="DB122" t="s">
        <v>9</v>
      </c>
      <c r="DD122">
        <v>3.9980454000266534</v>
      </c>
      <c r="DE122">
        <v>7.5498688706985613</v>
      </c>
      <c r="DF122">
        <v>3.5518234706719078</v>
      </c>
    </row>
    <row r="123" spans="1:110" x14ac:dyDescent="0.25">
      <c r="A123" t="s">
        <v>1174</v>
      </c>
      <c r="B123" t="s">
        <v>2981</v>
      </c>
      <c r="C123" t="s">
        <v>1173</v>
      </c>
      <c r="D123" t="s">
        <v>278</v>
      </c>
      <c r="E123" s="17">
        <v>69100</v>
      </c>
      <c r="F123" s="17">
        <v>68786</v>
      </c>
      <c r="G123" s="17">
        <v>68555</v>
      </c>
      <c r="H123" s="17">
        <v>68917</v>
      </c>
      <c r="I123" s="17">
        <v>69285</v>
      </c>
      <c r="J123" s="17">
        <v>69691</v>
      </c>
      <c r="K123" s="17">
        <v>70363</v>
      </c>
      <c r="L123" s="17">
        <v>70802</v>
      </c>
      <c r="M123" s="17">
        <v>71020</v>
      </c>
      <c r="N123" s="17">
        <v>71206</v>
      </c>
      <c r="O123" s="17">
        <v>71476</v>
      </c>
      <c r="P123" s="17">
        <v>71231</v>
      </c>
      <c r="Q123" s="17">
        <v>71400</v>
      </c>
      <c r="R123" s="17">
        <v>71654</v>
      </c>
      <c r="S123" s="17">
        <v>72217</v>
      </c>
      <c r="T123" s="17">
        <v>72629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21</v>
      </c>
      <c r="AE123" s="18">
        <v>27</v>
      </c>
      <c r="AF123" s="18">
        <v>28</v>
      </c>
      <c r="AG123" s="18">
        <v>36</v>
      </c>
      <c r="AH123" s="18">
        <v>43</v>
      </c>
      <c r="AI123" s="18">
        <v>32</v>
      </c>
      <c r="AJ123" s="18">
        <v>35</v>
      </c>
      <c r="AK123" s="23">
        <v>0</v>
      </c>
      <c r="AL123" s="23">
        <v>0</v>
      </c>
      <c r="AM123" s="23">
        <v>0</v>
      </c>
      <c r="AN123" s="23">
        <v>0</v>
      </c>
      <c r="AO123" s="23">
        <v>0</v>
      </c>
      <c r="AP123" s="23">
        <v>0</v>
      </c>
      <c r="AQ123" s="23">
        <v>0</v>
      </c>
      <c r="AR123" s="23">
        <v>0</v>
      </c>
      <c r="AS123" s="23">
        <v>0</v>
      </c>
      <c r="AT123" s="23">
        <v>2.9491896750273856</v>
      </c>
      <c r="AU123" s="23">
        <v>3.7774917454810009</v>
      </c>
      <c r="AV123" s="23">
        <v>3.9308727941486148</v>
      </c>
      <c r="AW123" s="23">
        <v>5.0420168067226889</v>
      </c>
      <c r="AX123" s="23">
        <v>6.0010606525804562</v>
      </c>
      <c r="AY123" s="23">
        <v>4.4310896326349747</v>
      </c>
      <c r="AZ123" s="23">
        <v>4.8190116895454986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20">
        <v>3</v>
      </c>
      <c r="BK123" s="20">
        <v>3</v>
      </c>
      <c r="BL123" s="20">
        <v>3</v>
      </c>
      <c r="BM123" s="20">
        <v>2</v>
      </c>
      <c r="BN123" s="20">
        <v>0</v>
      </c>
      <c r="BO123" s="20">
        <v>0</v>
      </c>
      <c r="BP123" s="20">
        <v>2</v>
      </c>
      <c r="BQ123" s="20">
        <v>4</v>
      </c>
      <c r="BR123" s="20">
        <v>7</v>
      </c>
      <c r="BS123" s="20">
        <v>7</v>
      </c>
      <c r="BT123" s="20">
        <v>3</v>
      </c>
      <c r="BU123" s="20">
        <v>1</v>
      </c>
      <c r="BV123" s="20">
        <v>2760</v>
      </c>
      <c r="BW123" s="20">
        <v>4079</v>
      </c>
      <c r="BX123" s="20">
        <v>6421</v>
      </c>
      <c r="BY123" s="20">
        <v>7646</v>
      </c>
      <c r="BZ123" s="20">
        <v>5968</v>
      </c>
      <c r="CA123" s="20">
        <v>11156</v>
      </c>
      <c r="CB123" s="20">
        <v>2877</v>
      </c>
      <c r="CC123" s="20">
        <v>3758</v>
      </c>
      <c r="CD123" s="20">
        <v>5930</v>
      </c>
      <c r="CE123" s="20">
        <v>7298</v>
      </c>
      <c r="CF123" s="20">
        <v>5808</v>
      </c>
      <c r="CG123" s="20">
        <v>8928</v>
      </c>
      <c r="CH123" s="21">
        <v>2</v>
      </c>
      <c r="CI123" s="21">
        <v>7</v>
      </c>
      <c r="CJ123" s="21">
        <v>10</v>
      </c>
      <c r="CK123" s="21">
        <v>10</v>
      </c>
      <c r="CL123" s="21">
        <v>5</v>
      </c>
      <c r="CM123" s="21">
        <v>1</v>
      </c>
      <c r="CN123" s="21">
        <v>0</v>
      </c>
      <c r="CO123" s="21">
        <v>11</v>
      </c>
      <c r="CP123" s="21">
        <v>24</v>
      </c>
      <c r="CQ123" s="21">
        <v>24</v>
      </c>
      <c r="CR123" s="21">
        <v>5637</v>
      </c>
      <c r="CS123" s="21">
        <v>7837</v>
      </c>
      <c r="CT123" s="21">
        <v>12351</v>
      </c>
      <c r="CU123" s="21">
        <v>14944</v>
      </c>
      <c r="CV123" s="21">
        <v>11776</v>
      </c>
      <c r="CW123" s="21">
        <v>20084</v>
      </c>
      <c r="CX123" s="21">
        <v>38030</v>
      </c>
      <c r="CY123" s="21">
        <v>34599</v>
      </c>
      <c r="CZ123" s="19">
        <v>166</v>
      </c>
      <c r="DA123" t="s">
        <v>8144</v>
      </c>
      <c r="DB123" t="s">
        <v>9</v>
      </c>
      <c r="DD123">
        <v>3.179282638226538</v>
      </c>
      <c r="DE123">
        <v>6.3108072574283458</v>
      </c>
      <c r="DF123">
        <v>3.1315246192018078</v>
      </c>
    </row>
    <row r="124" spans="1:110" x14ac:dyDescent="0.25">
      <c r="A124" t="s">
        <v>213</v>
      </c>
      <c r="B124" t="s">
        <v>3082</v>
      </c>
      <c r="C124" t="s">
        <v>197</v>
      </c>
      <c r="D124" t="s">
        <v>199</v>
      </c>
      <c r="E124" s="17">
        <v>77457</v>
      </c>
      <c r="F124" s="17">
        <v>78082</v>
      </c>
      <c r="G124" s="17">
        <v>78867</v>
      </c>
      <c r="H124" s="17">
        <v>79786</v>
      </c>
      <c r="I124" s="17">
        <v>80484</v>
      </c>
      <c r="J124" s="17">
        <v>80980</v>
      </c>
      <c r="K124" s="17">
        <v>81536</v>
      </c>
      <c r="L124" s="17">
        <v>82150</v>
      </c>
      <c r="M124" s="17">
        <v>83209</v>
      </c>
      <c r="N124" s="17">
        <v>83674</v>
      </c>
      <c r="O124" s="17">
        <v>84526</v>
      </c>
      <c r="P124" s="17">
        <v>85417</v>
      </c>
      <c r="Q124" s="17">
        <v>86502</v>
      </c>
      <c r="R124" s="17">
        <v>87664</v>
      </c>
      <c r="S124" s="17">
        <v>88570</v>
      </c>
      <c r="T124" s="17">
        <v>89784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42</v>
      </c>
      <c r="AE124" s="18">
        <v>120</v>
      </c>
      <c r="AF124" s="18">
        <v>92</v>
      </c>
      <c r="AG124" s="18">
        <v>119</v>
      </c>
      <c r="AH124" s="18">
        <v>48</v>
      </c>
      <c r="AI124" s="18">
        <v>58</v>
      </c>
      <c r="AJ124" s="18">
        <v>60</v>
      </c>
      <c r="AK124" s="23">
        <v>0</v>
      </c>
      <c r="AL124" s="23">
        <v>0</v>
      </c>
      <c r="AM124" s="23">
        <v>0</v>
      </c>
      <c r="AN124" s="23">
        <v>0</v>
      </c>
      <c r="AO124" s="23">
        <v>0</v>
      </c>
      <c r="AP124" s="23">
        <v>0</v>
      </c>
      <c r="AQ124" s="23">
        <v>0</v>
      </c>
      <c r="AR124" s="23">
        <v>0</v>
      </c>
      <c r="AS124" s="23">
        <v>0</v>
      </c>
      <c r="AT124" s="23">
        <v>5.0194803642708603</v>
      </c>
      <c r="AU124" s="23">
        <v>14.1968151811277</v>
      </c>
      <c r="AV124" s="23">
        <v>10.770689675357364</v>
      </c>
      <c r="AW124" s="23">
        <v>13.756907354743245</v>
      </c>
      <c r="AX124" s="23">
        <v>5.4754517247672938</v>
      </c>
      <c r="AY124" s="23">
        <v>6.5484927176244785</v>
      </c>
      <c r="AZ124" s="23">
        <v>6.6827051590483828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1</v>
      </c>
      <c r="BJ124" s="20">
        <v>8</v>
      </c>
      <c r="BK124" s="20">
        <v>4</v>
      </c>
      <c r="BL124" s="20">
        <v>4</v>
      </c>
      <c r="BM124" s="20">
        <v>2</v>
      </c>
      <c r="BN124" s="20">
        <v>3</v>
      </c>
      <c r="BO124" s="20">
        <v>0</v>
      </c>
      <c r="BP124" s="20">
        <v>5</v>
      </c>
      <c r="BQ124" s="20">
        <v>7</v>
      </c>
      <c r="BR124" s="20">
        <v>9</v>
      </c>
      <c r="BS124" s="20">
        <v>7</v>
      </c>
      <c r="BT124" s="20">
        <v>7</v>
      </c>
      <c r="BU124" s="20">
        <v>3</v>
      </c>
      <c r="BV124" s="20">
        <v>3918</v>
      </c>
      <c r="BW124" s="20">
        <v>6911</v>
      </c>
      <c r="BX124" s="20">
        <v>7432</v>
      </c>
      <c r="BY124" s="20">
        <v>8486</v>
      </c>
      <c r="BZ124" s="20">
        <v>6916</v>
      </c>
      <c r="CA124" s="20">
        <v>11474</v>
      </c>
      <c r="CB124" s="20">
        <v>4186</v>
      </c>
      <c r="CC124" s="20">
        <v>6949</v>
      </c>
      <c r="CD124" s="20">
        <v>7730</v>
      </c>
      <c r="CE124" s="20">
        <v>8719</v>
      </c>
      <c r="CF124" s="20">
        <v>6955</v>
      </c>
      <c r="CG124" s="20">
        <v>10108</v>
      </c>
      <c r="CH124" s="21">
        <v>6</v>
      </c>
      <c r="CI124" s="21">
        <v>15</v>
      </c>
      <c r="CJ124" s="21">
        <v>13</v>
      </c>
      <c r="CK124" s="21">
        <v>11</v>
      </c>
      <c r="CL124" s="21">
        <v>9</v>
      </c>
      <c r="CM124" s="21">
        <v>6</v>
      </c>
      <c r="CN124" s="21">
        <v>0</v>
      </c>
      <c r="CO124" s="21">
        <v>22</v>
      </c>
      <c r="CP124" s="21">
        <v>38</v>
      </c>
      <c r="CQ124" s="21">
        <v>38</v>
      </c>
      <c r="CR124" s="21">
        <v>8104</v>
      </c>
      <c r="CS124" s="21">
        <v>13860</v>
      </c>
      <c r="CT124" s="21">
        <v>15162</v>
      </c>
      <c r="CU124" s="21">
        <v>17205</v>
      </c>
      <c r="CV124" s="21">
        <v>13871</v>
      </c>
      <c r="CW124" s="21">
        <v>21582</v>
      </c>
      <c r="CX124" s="21">
        <v>45137</v>
      </c>
      <c r="CY124" s="21">
        <v>44647</v>
      </c>
      <c r="CZ124" s="19">
        <v>73</v>
      </c>
      <c r="DA124" t="s">
        <v>1375</v>
      </c>
      <c r="DB124" t="s">
        <v>8480</v>
      </c>
      <c r="DD124">
        <v>4.9275427240352103</v>
      </c>
      <c r="DE124">
        <v>8.4188138334404155</v>
      </c>
      <c r="DF124">
        <v>3.4912711094052051</v>
      </c>
    </row>
    <row r="125" spans="1:110" x14ac:dyDescent="0.25">
      <c r="A125" t="s">
        <v>275</v>
      </c>
      <c r="B125" t="s">
        <v>3015</v>
      </c>
      <c r="C125" t="s">
        <v>184</v>
      </c>
      <c r="D125" t="s">
        <v>168</v>
      </c>
      <c r="E125" s="17">
        <v>36854</v>
      </c>
      <c r="F125" s="17">
        <v>36928</v>
      </c>
      <c r="G125" s="17">
        <v>37031</v>
      </c>
      <c r="H125" s="17">
        <v>37184</v>
      </c>
      <c r="I125" s="17">
        <v>37282</v>
      </c>
      <c r="J125" s="17">
        <v>37460</v>
      </c>
      <c r="K125" s="17">
        <v>37745</v>
      </c>
      <c r="L125" s="17">
        <v>38093</v>
      </c>
      <c r="M125" s="17">
        <v>38529</v>
      </c>
      <c r="N125" s="17">
        <v>38823</v>
      </c>
      <c r="O125" s="17">
        <v>39163</v>
      </c>
      <c r="P125" s="17">
        <v>39368</v>
      </c>
      <c r="Q125" s="17">
        <v>39437</v>
      </c>
      <c r="R125" s="17">
        <v>39702</v>
      </c>
      <c r="S125" s="17">
        <v>40164</v>
      </c>
      <c r="T125" s="17">
        <v>40302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11</v>
      </c>
      <c r="AE125" s="18">
        <v>30</v>
      </c>
      <c r="AF125" s="18">
        <v>15</v>
      </c>
      <c r="AG125" s="18">
        <v>19</v>
      </c>
      <c r="AH125" s="18">
        <v>22</v>
      </c>
      <c r="AI125" s="18">
        <v>12</v>
      </c>
      <c r="AJ125" s="18">
        <v>17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2.8333719702238365</v>
      </c>
      <c r="AU125" s="23">
        <v>7.660291601766974</v>
      </c>
      <c r="AV125" s="23">
        <v>3.810201178622231</v>
      </c>
      <c r="AW125" s="23">
        <v>4.8178106853969629</v>
      </c>
      <c r="AX125" s="23">
        <v>5.5412825550350107</v>
      </c>
      <c r="AY125" s="23">
        <v>2.9877502240812666</v>
      </c>
      <c r="AZ125" s="23">
        <v>4.2181529452632622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20">
        <v>1</v>
      </c>
      <c r="BK125" s="20">
        <v>0</v>
      </c>
      <c r="BL125" s="20">
        <v>2</v>
      </c>
      <c r="BM125" s="20">
        <v>2</v>
      </c>
      <c r="BN125" s="20">
        <v>0</v>
      </c>
      <c r="BO125" s="20">
        <v>0</v>
      </c>
      <c r="BP125" s="20">
        <v>0</v>
      </c>
      <c r="BQ125" s="20">
        <v>3</v>
      </c>
      <c r="BR125" s="20">
        <v>3</v>
      </c>
      <c r="BS125" s="20">
        <v>4</v>
      </c>
      <c r="BT125" s="20">
        <v>2</v>
      </c>
      <c r="BU125" s="20">
        <v>0</v>
      </c>
      <c r="BV125" s="20">
        <v>1399</v>
      </c>
      <c r="BW125" s="20">
        <v>2052</v>
      </c>
      <c r="BX125" s="20">
        <v>2590</v>
      </c>
      <c r="BY125" s="20">
        <v>3455</v>
      </c>
      <c r="BZ125" s="20">
        <v>3220</v>
      </c>
      <c r="CA125" s="20">
        <v>8611</v>
      </c>
      <c r="CB125" s="20">
        <v>1644</v>
      </c>
      <c r="CC125" s="20">
        <v>1972</v>
      </c>
      <c r="CD125" s="20">
        <v>2451</v>
      </c>
      <c r="CE125" s="20">
        <v>3249</v>
      </c>
      <c r="CF125" s="20">
        <v>2862</v>
      </c>
      <c r="CG125" s="20">
        <v>6797</v>
      </c>
      <c r="CH125" s="21">
        <v>0</v>
      </c>
      <c r="CI125" s="21">
        <v>4</v>
      </c>
      <c r="CJ125" s="21">
        <v>3</v>
      </c>
      <c r="CK125" s="21">
        <v>6</v>
      </c>
      <c r="CL125" s="21">
        <v>4</v>
      </c>
      <c r="CM125" s="21">
        <v>0</v>
      </c>
      <c r="CN125" s="21">
        <v>0</v>
      </c>
      <c r="CO125" s="21">
        <v>5</v>
      </c>
      <c r="CP125" s="21">
        <v>12</v>
      </c>
      <c r="CQ125" s="21">
        <v>12</v>
      </c>
      <c r="CR125" s="21">
        <v>3043</v>
      </c>
      <c r="CS125" s="21">
        <v>4024</v>
      </c>
      <c r="CT125" s="21">
        <v>5041</v>
      </c>
      <c r="CU125" s="21">
        <v>6704</v>
      </c>
      <c r="CV125" s="21">
        <v>6082</v>
      </c>
      <c r="CW125" s="21">
        <v>15408</v>
      </c>
      <c r="CX125" s="21">
        <v>21327</v>
      </c>
      <c r="CY125" s="21">
        <v>18975</v>
      </c>
      <c r="CZ125" s="19">
        <v>203</v>
      </c>
      <c r="DA125" t="s">
        <v>8181</v>
      </c>
      <c r="DB125" t="s">
        <v>9</v>
      </c>
      <c r="DD125">
        <v>2.6350461133069829</v>
      </c>
      <c r="DE125">
        <v>5.6266704177802787</v>
      </c>
      <c r="DF125">
        <v>2.9916243044732957</v>
      </c>
    </row>
    <row r="126" spans="1:110" x14ac:dyDescent="0.25">
      <c r="A126" t="s">
        <v>909</v>
      </c>
      <c r="B126" t="s">
        <v>3243</v>
      </c>
      <c r="C126" t="s">
        <v>3368</v>
      </c>
      <c r="D126" t="s">
        <v>355</v>
      </c>
      <c r="E126" s="17">
        <v>6280</v>
      </c>
      <c r="F126" s="17">
        <v>6619</v>
      </c>
      <c r="G126" s="17">
        <v>6602</v>
      </c>
      <c r="H126" s="17">
        <v>6470</v>
      </c>
      <c r="I126" s="17">
        <v>6472</v>
      </c>
      <c r="J126" s="17">
        <v>6507</v>
      </c>
      <c r="K126" s="17">
        <v>6618</v>
      </c>
      <c r="L126" s="17">
        <v>6949</v>
      </c>
      <c r="M126" s="17">
        <v>6800</v>
      </c>
      <c r="N126" s="17">
        <v>6846</v>
      </c>
      <c r="O126" s="17">
        <v>6660</v>
      </c>
      <c r="P126" s="17">
        <v>6728</v>
      </c>
      <c r="Q126" s="17">
        <v>6811</v>
      </c>
      <c r="R126" s="17">
        <v>6819</v>
      </c>
      <c r="S126" s="17">
        <v>7117</v>
      </c>
      <c r="T126" s="17">
        <v>7670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0</v>
      </c>
      <c r="AG126" s="18">
        <v>1</v>
      </c>
      <c r="AH126" s="18">
        <v>1</v>
      </c>
      <c r="AI126" s="18">
        <v>0</v>
      </c>
      <c r="AJ126" s="18">
        <v>3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1.5015015015015014</v>
      </c>
      <c r="AV126" s="23">
        <v>0</v>
      </c>
      <c r="AW126" s="23">
        <v>1.4682131845543973</v>
      </c>
      <c r="AX126" s="23">
        <v>1.4664906877841324</v>
      </c>
      <c r="AY126" s="23">
        <v>0</v>
      </c>
      <c r="AZ126" s="23">
        <v>3.9113428943937416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20">
        <v>0</v>
      </c>
      <c r="BK126" s="20">
        <v>0</v>
      </c>
      <c r="BL126" s="20">
        <v>1</v>
      </c>
      <c r="BM126" s="20">
        <v>0</v>
      </c>
      <c r="BN126" s="20">
        <v>0</v>
      </c>
      <c r="BO126" s="20">
        <v>0</v>
      </c>
      <c r="BP126" s="20">
        <v>1</v>
      </c>
      <c r="BQ126" s="20">
        <v>1</v>
      </c>
      <c r="BR126" s="20">
        <v>0</v>
      </c>
      <c r="BS126" s="20">
        <v>0</v>
      </c>
      <c r="BT126" s="20">
        <v>0</v>
      </c>
      <c r="BU126" s="20">
        <v>0</v>
      </c>
      <c r="BV126" s="20">
        <v>362</v>
      </c>
      <c r="BW126" s="20">
        <v>818</v>
      </c>
      <c r="BX126" s="20">
        <v>546</v>
      </c>
      <c r="BY126" s="20">
        <v>533</v>
      </c>
      <c r="BZ126" s="20">
        <v>439</v>
      </c>
      <c r="CA126" s="20">
        <v>674</v>
      </c>
      <c r="CB126" s="20">
        <v>324</v>
      </c>
      <c r="CC126" s="20">
        <v>1187</v>
      </c>
      <c r="CD126" s="20">
        <v>705</v>
      </c>
      <c r="CE126" s="20">
        <v>790</v>
      </c>
      <c r="CF126" s="20">
        <v>606</v>
      </c>
      <c r="CG126" s="20">
        <v>686</v>
      </c>
      <c r="CH126" s="21">
        <v>1</v>
      </c>
      <c r="CI126" s="21">
        <v>1</v>
      </c>
      <c r="CJ126" s="21">
        <v>0</v>
      </c>
      <c r="CK126" s="21">
        <v>1</v>
      </c>
      <c r="CL126" s="21">
        <v>0</v>
      </c>
      <c r="CM126" s="21">
        <v>0</v>
      </c>
      <c r="CN126" s="21">
        <v>0</v>
      </c>
      <c r="CO126" s="21">
        <v>1</v>
      </c>
      <c r="CP126" s="21">
        <v>2</v>
      </c>
      <c r="CQ126" s="21">
        <v>2</v>
      </c>
      <c r="CR126" s="21">
        <v>686</v>
      </c>
      <c r="CS126" s="21">
        <v>2005</v>
      </c>
      <c r="CT126" s="21">
        <v>1251</v>
      </c>
      <c r="CU126" s="21">
        <v>1323</v>
      </c>
      <c r="CV126" s="21">
        <v>1045</v>
      </c>
      <c r="CW126" s="21">
        <v>1360</v>
      </c>
      <c r="CX126" s="21">
        <v>3372</v>
      </c>
      <c r="CY126" s="21">
        <v>4298</v>
      </c>
      <c r="CZ126" s="19">
        <v>217</v>
      </c>
      <c r="DA126" t="s">
        <v>8195</v>
      </c>
      <c r="DB126" t="s">
        <v>9</v>
      </c>
      <c r="DD126">
        <v>2.3266635644485807</v>
      </c>
      <c r="DE126">
        <v>5.9311981020166078</v>
      </c>
      <c r="DF126">
        <v>3.6045345375680271</v>
      </c>
    </row>
    <row r="127" spans="1:110" x14ac:dyDescent="0.25">
      <c r="A127" t="s">
        <v>616</v>
      </c>
      <c r="B127" t="s">
        <v>3034</v>
      </c>
      <c r="C127" t="s">
        <v>466</v>
      </c>
      <c r="D127" t="s">
        <v>51</v>
      </c>
      <c r="E127" s="17">
        <v>120487</v>
      </c>
      <c r="F127" s="17">
        <v>121326</v>
      </c>
      <c r="G127" s="17">
        <v>121725</v>
      </c>
      <c r="H127" s="17">
        <v>122954</v>
      </c>
      <c r="I127" s="17">
        <v>124265</v>
      </c>
      <c r="J127" s="17">
        <v>127310</v>
      </c>
      <c r="K127" s="17">
        <v>128966</v>
      </c>
      <c r="L127" s="17">
        <v>130411</v>
      </c>
      <c r="M127" s="17">
        <v>132245</v>
      </c>
      <c r="N127" s="17">
        <v>133395</v>
      </c>
      <c r="O127" s="17">
        <v>135879</v>
      </c>
      <c r="P127" s="17">
        <v>137696</v>
      </c>
      <c r="Q127" s="17">
        <v>139488</v>
      </c>
      <c r="R127" s="17">
        <v>140704</v>
      </c>
      <c r="S127" s="17">
        <v>142830</v>
      </c>
      <c r="T127" s="17">
        <v>145566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86</v>
      </c>
      <c r="AE127" s="18">
        <v>88</v>
      </c>
      <c r="AF127" s="18">
        <v>96</v>
      </c>
      <c r="AG127" s="18">
        <v>62</v>
      </c>
      <c r="AH127" s="18">
        <v>52</v>
      </c>
      <c r="AI127" s="18">
        <v>66</v>
      </c>
      <c r="AJ127" s="18">
        <v>72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  <c r="AP127" s="23">
        <v>0</v>
      </c>
      <c r="AQ127" s="23">
        <v>0</v>
      </c>
      <c r="AR127" s="23">
        <v>0</v>
      </c>
      <c r="AS127" s="23">
        <v>0</v>
      </c>
      <c r="AT127" s="23">
        <v>6.4470182540574985</v>
      </c>
      <c r="AU127" s="23">
        <v>6.4763502822364014</v>
      </c>
      <c r="AV127" s="23">
        <v>6.971880083662561</v>
      </c>
      <c r="AW127" s="23">
        <v>4.4448267951364997</v>
      </c>
      <c r="AX127" s="23">
        <v>3.6957016147373207</v>
      </c>
      <c r="AY127" s="23">
        <v>4.6208779668136941</v>
      </c>
      <c r="AZ127" s="23">
        <v>4.9462099666130825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1</v>
      </c>
      <c r="BJ127" s="20">
        <v>3</v>
      </c>
      <c r="BK127" s="20">
        <v>7</v>
      </c>
      <c r="BL127" s="20">
        <v>6</v>
      </c>
      <c r="BM127" s="20">
        <v>5</v>
      </c>
      <c r="BN127" s="20">
        <v>3</v>
      </c>
      <c r="BO127" s="20">
        <v>0</v>
      </c>
      <c r="BP127" s="20">
        <v>5</v>
      </c>
      <c r="BQ127" s="20">
        <v>14</v>
      </c>
      <c r="BR127" s="20">
        <v>8</v>
      </c>
      <c r="BS127" s="20">
        <v>14</v>
      </c>
      <c r="BT127" s="20">
        <v>5</v>
      </c>
      <c r="BU127" s="20">
        <v>1</v>
      </c>
      <c r="BV127" s="20">
        <v>9481</v>
      </c>
      <c r="BW127" s="20">
        <v>12684</v>
      </c>
      <c r="BX127" s="20">
        <v>11978</v>
      </c>
      <c r="BY127" s="20">
        <v>12635</v>
      </c>
      <c r="BZ127" s="20">
        <v>10005</v>
      </c>
      <c r="CA127" s="20">
        <v>17295</v>
      </c>
      <c r="CB127" s="20">
        <v>10655</v>
      </c>
      <c r="CC127" s="20">
        <v>12781</v>
      </c>
      <c r="CD127" s="20">
        <v>12073</v>
      </c>
      <c r="CE127" s="20">
        <v>12301</v>
      </c>
      <c r="CF127" s="20">
        <v>9419</v>
      </c>
      <c r="CG127" s="20">
        <v>14259</v>
      </c>
      <c r="CH127" s="21">
        <v>6</v>
      </c>
      <c r="CI127" s="21">
        <v>17</v>
      </c>
      <c r="CJ127" s="21">
        <v>15</v>
      </c>
      <c r="CK127" s="21">
        <v>20</v>
      </c>
      <c r="CL127" s="21">
        <v>10</v>
      </c>
      <c r="CM127" s="21">
        <v>4</v>
      </c>
      <c r="CN127" s="21">
        <v>0</v>
      </c>
      <c r="CO127" s="21">
        <v>25</v>
      </c>
      <c r="CP127" s="21">
        <v>47</v>
      </c>
      <c r="CQ127" s="21">
        <v>47</v>
      </c>
      <c r="CR127" s="21">
        <v>20136</v>
      </c>
      <c r="CS127" s="21">
        <v>25465</v>
      </c>
      <c r="CT127" s="21">
        <v>24051</v>
      </c>
      <c r="CU127" s="21">
        <v>24936</v>
      </c>
      <c r="CV127" s="21">
        <v>19424</v>
      </c>
      <c r="CW127" s="21">
        <v>31554</v>
      </c>
      <c r="CX127" s="21">
        <v>74078</v>
      </c>
      <c r="CY127" s="21">
        <v>71488</v>
      </c>
      <c r="CZ127" s="19">
        <v>157</v>
      </c>
      <c r="DA127" t="s">
        <v>8135</v>
      </c>
      <c r="DB127" t="s">
        <v>9</v>
      </c>
      <c r="DD127">
        <v>3.4970904207699198</v>
      </c>
      <c r="DE127">
        <v>6.3446637328221609</v>
      </c>
      <c r="DF127">
        <v>2.8475733120522411</v>
      </c>
    </row>
    <row r="128" spans="1:110" x14ac:dyDescent="0.25">
      <c r="A128" t="s">
        <v>1459</v>
      </c>
      <c r="B128" t="s">
        <v>3321</v>
      </c>
      <c r="C128" t="s">
        <v>491</v>
      </c>
      <c r="D128" t="s">
        <v>491</v>
      </c>
      <c r="E128" s="17">
        <v>85980</v>
      </c>
      <c r="F128" s="17">
        <v>86741</v>
      </c>
      <c r="G128" s="17">
        <v>87606</v>
      </c>
      <c r="H128" s="17">
        <v>88354</v>
      </c>
      <c r="I128" s="17">
        <v>89232</v>
      </c>
      <c r="J128" s="17">
        <v>89539</v>
      </c>
      <c r="K128" s="17">
        <v>90249</v>
      </c>
      <c r="L128" s="17">
        <v>91168</v>
      </c>
      <c r="M128" s="17">
        <v>91946</v>
      </c>
      <c r="N128" s="17">
        <v>92429</v>
      </c>
      <c r="O128" s="17">
        <v>92681</v>
      </c>
      <c r="P128" s="17">
        <v>93382</v>
      </c>
      <c r="Q128" s="17">
        <v>93634</v>
      </c>
      <c r="R128" s="17">
        <v>94048</v>
      </c>
      <c r="S128" s="17">
        <v>94564</v>
      </c>
      <c r="T128" s="17">
        <v>94643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52</v>
      </c>
      <c r="AE128" s="18">
        <v>75</v>
      </c>
      <c r="AF128" s="18">
        <v>85</v>
      </c>
      <c r="AG128" s="18">
        <v>89</v>
      </c>
      <c r="AH128" s="18">
        <v>86</v>
      </c>
      <c r="AI128" s="18">
        <v>55</v>
      </c>
      <c r="AJ128" s="18">
        <v>57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5.6259399106341084</v>
      </c>
      <c r="AU128" s="23">
        <v>8.0922734972648129</v>
      </c>
      <c r="AV128" s="23">
        <v>9.1023966074832412</v>
      </c>
      <c r="AW128" s="23">
        <v>9.5050943033513473</v>
      </c>
      <c r="AX128" s="23">
        <v>9.1442667574004766</v>
      </c>
      <c r="AY128" s="23">
        <v>5.8161668288143478</v>
      </c>
      <c r="AZ128" s="23">
        <v>6.0226324186680467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20">
        <v>3</v>
      </c>
      <c r="BK128" s="20">
        <v>4</v>
      </c>
      <c r="BL128" s="20">
        <v>6</v>
      </c>
      <c r="BM128" s="20">
        <v>6</v>
      </c>
      <c r="BN128" s="20">
        <v>3</v>
      </c>
      <c r="BO128" s="20">
        <v>0</v>
      </c>
      <c r="BP128" s="20">
        <v>2</v>
      </c>
      <c r="BQ128" s="20">
        <v>9</v>
      </c>
      <c r="BR128" s="20">
        <v>6</v>
      </c>
      <c r="BS128" s="20">
        <v>12</v>
      </c>
      <c r="BT128" s="20">
        <v>3</v>
      </c>
      <c r="BU128" s="20">
        <v>3</v>
      </c>
      <c r="BV128" s="20">
        <v>3697</v>
      </c>
      <c r="BW128" s="20">
        <v>5696</v>
      </c>
      <c r="BX128" s="20">
        <v>6096</v>
      </c>
      <c r="BY128" s="20">
        <v>8574</v>
      </c>
      <c r="BZ128" s="20">
        <v>8229</v>
      </c>
      <c r="CA128" s="20">
        <v>16898</v>
      </c>
      <c r="CB128" s="20">
        <v>4147</v>
      </c>
      <c r="CC128" s="20">
        <v>5785</v>
      </c>
      <c r="CD128" s="20">
        <v>5947</v>
      </c>
      <c r="CE128" s="20">
        <v>8007</v>
      </c>
      <c r="CF128" s="20">
        <v>7576</v>
      </c>
      <c r="CG128" s="20">
        <v>13991</v>
      </c>
      <c r="CH128" s="21">
        <v>2</v>
      </c>
      <c r="CI128" s="21">
        <v>12</v>
      </c>
      <c r="CJ128" s="21">
        <v>10</v>
      </c>
      <c r="CK128" s="21">
        <v>18</v>
      </c>
      <c r="CL128" s="21">
        <v>9</v>
      </c>
      <c r="CM128" s="21">
        <v>6</v>
      </c>
      <c r="CN128" s="21">
        <v>0</v>
      </c>
      <c r="CO128" s="21">
        <v>22</v>
      </c>
      <c r="CP128" s="21">
        <v>35</v>
      </c>
      <c r="CQ128" s="21">
        <v>35</v>
      </c>
      <c r="CR128" s="21">
        <v>7844</v>
      </c>
      <c r="CS128" s="21">
        <v>11481</v>
      </c>
      <c r="CT128" s="21">
        <v>12043</v>
      </c>
      <c r="CU128" s="21">
        <v>16581</v>
      </c>
      <c r="CV128" s="21">
        <v>15805</v>
      </c>
      <c r="CW128" s="21">
        <v>30889</v>
      </c>
      <c r="CX128" s="21">
        <v>49190</v>
      </c>
      <c r="CY128" s="21">
        <v>45453</v>
      </c>
      <c r="CZ128" s="19">
        <v>101</v>
      </c>
      <c r="DA128" t="s">
        <v>8079</v>
      </c>
      <c r="DB128" t="s">
        <v>9</v>
      </c>
      <c r="DD128">
        <v>4.8401645655952299</v>
      </c>
      <c r="DE128">
        <v>7.115267330758285</v>
      </c>
      <c r="DF128">
        <v>2.2751027651630551</v>
      </c>
    </row>
    <row r="129" spans="1:110" x14ac:dyDescent="0.25">
      <c r="A129" t="s">
        <v>434</v>
      </c>
      <c r="B129" t="s">
        <v>2994</v>
      </c>
      <c r="C129" t="s">
        <v>425</v>
      </c>
      <c r="D129" t="s">
        <v>199</v>
      </c>
      <c r="E129" s="17">
        <v>53742</v>
      </c>
      <c r="F129" s="17">
        <v>53848</v>
      </c>
      <c r="G129" s="17">
        <v>53923</v>
      </c>
      <c r="H129" s="17">
        <v>54269</v>
      </c>
      <c r="I129" s="17">
        <v>54721</v>
      </c>
      <c r="J129" s="17">
        <v>55073</v>
      </c>
      <c r="K129" s="17">
        <v>55571</v>
      </c>
      <c r="L129" s="17">
        <v>56116</v>
      </c>
      <c r="M129" s="17">
        <v>56383</v>
      </c>
      <c r="N129" s="17">
        <v>56542</v>
      </c>
      <c r="O129" s="17">
        <v>56789</v>
      </c>
      <c r="P129" s="17">
        <v>56933</v>
      </c>
      <c r="Q129" s="17">
        <v>56809</v>
      </c>
      <c r="R129" s="17">
        <v>56586</v>
      </c>
      <c r="S129" s="17">
        <v>56541</v>
      </c>
      <c r="T129" s="17">
        <v>56470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41</v>
      </c>
      <c r="AE129" s="18">
        <v>62</v>
      </c>
      <c r="AF129" s="18">
        <v>90</v>
      </c>
      <c r="AG129" s="18">
        <v>84</v>
      </c>
      <c r="AH129" s="18">
        <v>93</v>
      </c>
      <c r="AI129" s="18">
        <v>74</v>
      </c>
      <c r="AJ129" s="18">
        <v>62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3">
        <v>0</v>
      </c>
      <c r="AT129" s="23">
        <v>7.2512468607406886</v>
      </c>
      <c r="AU129" s="23">
        <v>10.917607283100601</v>
      </c>
      <c r="AV129" s="23">
        <v>15.808055082289709</v>
      </c>
      <c r="AW129" s="23">
        <v>14.786389480540056</v>
      </c>
      <c r="AX129" s="23">
        <v>16.435160640441097</v>
      </c>
      <c r="AY129" s="23">
        <v>13.087847756495286</v>
      </c>
      <c r="AZ129" s="23">
        <v>10.97928103417744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1</v>
      </c>
      <c r="BJ129" s="20">
        <v>2</v>
      </c>
      <c r="BK129" s="20">
        <v>5</v>
      </c>
      <c r="BL129" s="20">
        <v>10</v>
      </c>
      <c r="BM129" s="20">
        <v>3</v>
      </c>
      <c r="BN129" s="20">
        <v>0</v>
      </c>
      <c r="BO129" s="20">
        <v>0</v>
      </c>
      <c r="BP129" s="20">
        <v>1</v>
      </c>
      <c r="BQ129" s="20">
        <v>10</v>
      </c>
      <c r="BR129" s="20">
        <v>8</v>
      </c>
      <c r="BS129" s="20">
        <v>14</v>
      </c>
      <c r="BT129" s="20">
        <v>7</v>
      </c>
      <c r="BU129" s="20">
        <v>1</v>
      </c>
      <c r="BV129" s="20">
        <v>2321</v>
      </c>
      <c r="BW129" s="20">
        <v>3908</v>
      </c>
      <c r="BX129" s="20">
        <v>4077</v>
      </c>
      <c r="BY129" s="20">
        <v>5378</v>
      </c>
      <c r="BZ129" s="20">
        <v>4785</v>
      </c>
      <c r="CA129" s="20">
        <v>7770</v>
      </c>
      <c r="CB129" s="20">
        <v>2875</v>
      </c>
      <c r="CC129" s="20">
        <v>3896</v>
      </c>
      <c r="CD129" s="20">
        <v>3855</v>
      </c>
      <c r="CE129" s="20">
        <v>5508</v>
      </c>
      <c r="CF129" s="20">
        <v>4988</v>
      </c>
      <c r="CG129" s="20">
        <v>7109</v>
      </c>
      <c r="CH129" s="21">
        <v>2</v>
      </c>
      <c r="CI129" s="21">
        <v>12</v>
      </c>
      <c r="CJ129" s="21">
        <v>13</v>
      </c>
      <c r="CK129" s="21">
        <v>24</v>
      </c>
      <c r="CL129" s="21">
        <v>10</v>
      </c>
      <c r="CM129" s="21">
        <v>1</v>
      </c>
      <c r="CN129" s="21">
        <v>0</v>
      </c>
      <c r="CO129" s="21">
        <v>21</v>
      </c>
      <c r="CP129" s="21">
        <v>41</v>
      </c>
      <c r="CQ129" s="21">
        <v>41</v>
      </c>
      <c r="CR129" s="21">
        <v>5196</v>
      </c>
      <c r="CS129" s="21">
        <v>7804</v>
      </c>
      <c r="CT129" s="21">
        <v>7932</v>
      </c>
      <c r="CU129" s="21">
        <v>10886</v>
      </c>
      <c r="CV129" s="21">
        <v>9773</v>
      </c>
      <c r="CW129" s="21">
        <v>14879</v>
      </c>
      <c r="CX129" s="21">
        <v>28239</v>
      </c>
      <c r="CY129" s="21">
        <v>28231</v>
      </c>
      <c r="CZ129" s="19">
        <v>20</v>
      </c>
      <c r="DA129" t="s">
        <v>1340</v>
      </c>
      <c r="DB129" t="s">
        <v>8480</v>
      </c>
      <c r="DD129">
        <v>7.4386312918423005</v>
      </c>
      <c r="DE129">
        <v>14.518927724069549</v>
      </c>
      <c r="DF129">
        <v>7.0802964322272484</v>
      </c>
    </row>
    <row r="130" spans="1:110" x14ac:dyDescent="0.25">
      <c r="A130" t="s">
        <v>1430</v>
      </c>
      <c r="B130" t="s">
        <v>3117</v>
      </c>
      <c r="C130" t="s">
        <v>696</v>
      </c>
      <c r="D130" t="s">
        <v>150</v>
      </c>
      <c r="E130" s="17">
        <v>39574</v>
      </c>
      <c r="F130" s="17">
        <v>39887</v>
      </c>
      <c r="G130" s="17">
        <v>39982</v>
      </c>
      <c r="H130" s="17">
        <v>40264</v>
      </c>
      <c r="I130" s="17">
        <v>40583</v>
      </c>
      <c r="J130" s="17">
        <v>41308</v>
      </c>
      <c r="K130" s="17">
        <v>42270</v>
      </c>
      <c r="L130" s="17">
        <v>43486</v>
      </c>
      <c r="M130" s="17">
        <v>44459</v>
      </c>
      <c r="N130" s="17">
        <v>45399</v>
      </c>
      <c r="O130" s="17">
        <v>46233</v>
      </c>
      <c r="P130" s="17">
        <v>47259</v>
      </c>
      <c r="Q130" s="17">
        <v>48187</v>
      </c>
      <c r="R130" s="17">
        <v>49003</v>
      </c>
      <c r="S130" s="17">
        <v>49811</v>
      </c>
      <c r="T130" s="17">
        <v>50739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11</v>
      </c>
      <c r="AE130" s="18">
        <v>35</v>
      </c>
      <c r="AF130" s="18">
        <v>40</v>
      </c>
      <c r="AG130" s="18">
        <v>59</v>
      </c>
      <c r="AH130" s="18">
        <v>67</v>
      </c>
      <c r="AI130" s="18">
        <v>77</v>
      </c>
      <c r="AJ130" s="18">
        <v>53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2.4229608581686821</v>
      </c>
      <c r="AU130" s="23">
        <v>7.5703501827698831</v>
      </c>
      <c r="AV130" s="23">
        <v>8.4639962758416392</v>
      </c>
      <c r="AW130" s="23">
        <v>12.243966214954241</v>
      </c>
      <c r="AX130" s="23">
        <v>13.672632287819113</v>
      </c>
      <c r="AY130" s="23">
        <v>15.45843287627231</v>
      </c>
      <c r="AZ130" s="23">
        <v>10.445613827627664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20">
        <v>2</v>
      </c>
      <c r="BK130" s="20">
        <v>2</v>
      </c>
      <c r="BL130" s="20">
        <v>4</v>
      </c>
      <c r="BM130" s="20">
        <v>2</v>
      </c>
      <c r="BN130" s="20">
        <v>1</v>
      </c>
      <c r="BO130" s="20">
        <v>0</v>
      </c>
      <c r="BP130" s="20">
        <v>4</v>
      </c>
      <c r="BQ130" s="20">
        <v>9</v>
      </c>
      <c r="BR130" s="20">
        <v>15</v>
      </c>
      <c r="BS130" s="20">
        <v>11</v>
      </c>
      <c r="BT130" s="20">
        <v>1</v>
      </c>
      <c r="BU130" s="20">
        <v>2</v>
      </c>
      <c r="BV130" s="20">
        <v>2546</v>
      </c>
      <c r="BW130" s="20">
        <v>5263</v>
      </c>
      <c r="BX130" s="20">
        <v>4380</v>
      </c>
      <c r="BY130" s="20">
        <v>4843</v>
      </c>
      <c r="BZ130" s="20">
        <v>3861</v>
      </c>
      <c r="CA130" s="20">
        <v>5143</v>
      </c>
      <c r="CB130" s="20">
        <v>2619</v>
      </c>
      <c r="CC130" s="20">
        <v>4858</v>
      </c>
      <c r="CD130" s="20">
        <v>4477</v>
      </c>
      <c r="CE130" s="20">
        <v>4864</v>
      </c>
      <c r="CF130" s="20">
        <v>3653</v>
      </c>
      <c r="CG130" s="20">
        <v>4232</v>
      </c>
      <c r="CH130" s="21">
        <v>4</v>
      </c>
      <c r="CI130" s="21">
        <v>11</v>
      </c>
      <c r="CJ130" s="21">
        <v>17</v>
      </c>
      <c r="CK130" s="21">
        <v>15</v>
      </c>
      <c r="CL130" s="21">
        <v>3</v>
      </c>
      <c r="CM130" s="21">
        <v>3</v>
      </c>
      <c r="CN130" s="21">
        <v>0</v>
      </c>
      <c r="CO130" s="21">
        <v>11</v>
      </c>
      <c r="CP130" s="21">
        <v>42</v>
      </c>
      <c r="CQ130" s="21">
        <v>42</v>
      </c>
      <c r="CR130" s="21">
        <v>5165</v>
      </c>
      <c r="CS130" s="21">
        <v>10121</v>
      </c>
      <c r="CT130" s="21">
        <v>8857</v>
      </c>
      <c r="CU130" s="21">
        <v>9707</v>
      </c>
      <c r="CV130" s="21">
        <v>7514</v>
      </c>
      <c r="CW130" s="21">
        <v>9375</v>
      </c>
      <c r="CX130" s="21">
        <v>26036</v>
      </c>
      <c r="CY130" s="21">
        <v>24703</v>
      </c>
      <c r="CZ130" s="19">
        <v>27</v>
      </c>
      <c r="DA130" t="s">
        <v>1348</v>
      </c>
      <c r="DB130" t="s">
        <v>8480</v>
      </c>
      <c r="DD130">
        <v>4.4529004574343194</v>
      </c>
      <c r="DE130">
        <v>16.131510216623138</v>
      </c>
      <c r="DF130">
        <v>11.678609759188818</v>
      </c>
    </row>
    <row r="131" spans="1:110" x14ac:dyDescent="0.25">
      <c r="A131" t="s">
        <v>1009</v>
      </c>
      <c r="B131" t="s">
        <v>2973</v>
      </c>
      <c r="C131" t="s">
        <v>58</v>
      </c>
      <c r="D131" t="s">
        <v>168</v>
      </c>
      <c r="E131" s="17">
        <v>391210</v>
      </c>
      <c r="F131" s="17">
        <v>395278</v>
      </c>
      <c r="G131" s="17">
        <v>399916</v>
      </c>
      <c r="H131" s="17">
        <v>403911</v>
      </c>
      <c r="I131" s="17">
        <v>407295</v>
      </c>
      <c r="J131" s="17">
        <v>411063</v>
      </c>
      <c r="K131" s="17">
        <v>414668</v>
      </c>
      <c r="L131" s="17">
        <v>418564</v>
      </c>
      <c r="M131" s="17">
        <v>421900</v>
      </c>
      <c r="N131" s="17">
        <v>423672</v>
      </c>
      <c r="O131" s="17">
        <v>427112</v>
      </c>
      <c r="P131" s="17">
        <v>431144</v>
      </c>
      <c r="Q131" s="17">
        <v>434379</v>
      </c>
      <c r="R131" s="17">
        <v>437101</v>
      </c>
      <c r="S131" s="17">
        <v>440463</v>
      </c>
      <c r="T131" s="17">
        <v>443954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235</v>
      </c>
      <c r="AE131" s="18">
        <v>567</v>
      </c>
      <c r="AF131" s="18">
        <v>610</v>
      </c>
      <c r="AG131" s="18">
        <v>582</v>
      </c>
      <c r="AH131" s="18">
        <v>525</v>
      </c>
      <c r="AI131" s="18">
        <v>548</v>
      </c>
      <c r="AJ131" s="18">
        <v>467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5.5467437073962875</v>
      </c>
      <c r="AU131" s="23">
        <v>13.275206503212273</v>
      </c>
      <c r="AV131" s="23">
        <v>14.14840517321359</v>
      </c>
      <c r="AW131" s="23">
        <v>13.398437769781689</v>
      </c>
      <c r="AX131" s="23">
        <v>12.010953990038914</v>
      </c>
      <c r="AY131" s="23">
        <v>12.441453652179638</v>
      </c>
      <c r="AZ131" s="23">
        <v>10.519107835496472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12</v>
      </c>
      <c r="BJ131" s="20">
        <v>48</v>
      </c>
      <c r="BK131" s="20">
        <v>45</v>
      </c>
      <c r="BL131" s="20">
        <v>40</v>
      </c>
      <c r="BM131" s="20">
        <v>34</v>
      </c>
      <c r="BN131" s="20">
        <v>7</v>
      </c>
      <c r="BO131" s="20">
        <v>0</v>
      </c>
      <c r="BP131" s="20">
        <v>28</v>
      </c>
      <c r="BQ131" s="20">
        <v>74</v>
      </c>
      <c r="BR131" s="20">
        <v>67</v>
      </c>
      <c r="BS131" s="20">
        <v>61</v>
      </c>
      <c r="BT131" s="20">
        <v>32</v>
      </c>
      <c r="BU131" s="20">
        <v>19</v>
      </c>
      <c r="BV131" s="20">
        <v>20979</v>
      </c>
      <c r="BW131" s="20">
        <v>27395</v>
      </c>
      <c r="BX131" s="20">
        <v>32103</v>
      </c>
      <c r="BY131" s="20">
        <v>40723</v>
      </c>
      <c r="BZ131" s="20">
        <v>38950</v>
      </c>
      <c r="CA131" s="20">
        <v>71339</v>
      </c>
      <c r="CB131" s="20">
        <v>21993</v>
      </c>
      <c r="CC131" s="20">
        <v>26843</v>
      </c>
      <c r="CD131" s="20">
        <v>29447</v>
      </c>
      <c r="CE131" s="20">
        <v>37688</v>
      </c>
      <c r="CF131" s="20">
        <v>35902</v>
      </c>
      <c r="CG131" s="20">
        <v>60592</v>
      </c>
      <c r="CH131" s="21">
        <v>40</v>
      </c>
      <c r="CI131" s="21">
        <v>122</v>
      </c>
      <c r="CJ131" s="21">
        <v>112</v>
      </c>
      <c r="CK131" s="21">
        <v>101</v>
      </c>
      <c r="CL131" s="21">
        <v>66</v>
      </c>
      <c r="CM131" s="21">
        <v>26</v>
      </c>
      <c r="CN131" s="21">
        <v>0</v>
      </c>
      <c r="CO131" s="21">
        <v>186</v>
      </c>
      <c r="CP131" s="21">
        <v>281</v>
      </c>
      <c r="CQ131" s="21">
        <v>281</v>
      </c>
      <c r="CR131" s="21">
        <v>42972</v>
      </c>
      <c r="CS131" s="21">
        <v>54238</v>
      </c>
      <c r="CT131" s="21">
        <v>61550</v>
      </c>
      <c r="CU131" s="21">
        <v>78411</v>
      </c>
      <c r="CV131" s="21">
        <v>74852</v>
      </c>
      <c r="CW131" s="21">
        <v>131931</v>
      </c>
      <c r="CX131" s="21">
        <v>231489</v>
      </c>
      <c r="CY131" s="21">
        <v>212465</v>
      </c>
      <c r="CZ131" s="19">
        <v>26</v>
      </c>
      <c r="DA131" t="s">
        <v>1347</v>
      </c>
      <c r="DB131" t="s">
        <v>8480</v>
      </c>
      <c r="DD131">
        <v>8.7543830748593887</v>
      </c>
      <c r="DE131">
        <v>12.138805731589837</v>
      </c>
      <c r="DF131">
        <v>3.3844226567304485</v>
      </c>
    </row>
    <row r="132" spans="1:110" x14ac:dyDescent="0.25">
      <c r="A132" t="s">
        <v>1058</v>
      </c>
      <c r="B132" t="s">
        <v>3043</v>
      </c>
      <c r="C132" t="s">
        <v>1052</v>
      </c>
      <c r="D132" t="s">
        <v>168</v>
      </c>
      <c r="E132" s="17">
        <v>63827</v>
      </c>
      <c r="F132" s="17">
        <v>63695</v>
      </c>
      <c r="G132" s="17">
        <v>63801</v>
      </c>
      <c r="H132" s="17">
        <v>64441</v>
      </c>
      <c r="I132" s="17">
        <v>64965</v>
      </c>
      <c r="J132" s="17">
        <v>65511</v>
      </c>
      <c r="K132" s="17">
        <v>66031</v>
      </c>
      <c r="L132" s="17">
        <v>66607</v>
      </c>
      <c r="M132" s="17">
        <v>66730</v>
      </c>
      <c r="N132" s="17">
        <v>66755</v>
      </c>
      <c r="O132" s="17">
        <v>66791</v>
      </c>
      <c r="P132" s="17">
        <v>67425</v>
      </c>
      <c r="Q132" s="17">
        <v>67780</v>
      </c>
      <c r="R132" s="17">
        <v>68314</v>
      </c>
      <c r="S132" s="17">
        <v>68774</v>
      </c>
      <c r="T132" s="17">
        <v>69377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18</v>
      </c>
      <c r="AE132" s="18">
        <v>14</v>
      </c>
      <c r="AF132" s="18">
        <v>20</v>
      </c>
      <c r="AG132" s="18">
        <v>29</v>
      </c>
      <c r="AH132" s="18">
        <v>18</v>
      </c>
      <c r="AI132" s="18">
        <v>23</v>
      </c>
      <c r="AJ132" s="18">
        <v>27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2.6964272339150628</v>
      </c>
      <c r="AU132" s="23">
        <v>2.0960907906753903</v>
      </c>
      <c r="AV132" s="23">
        <v>2.9662588060808304</v>
      </c>
      <c r="AW132" s="23">
        <v>4.2785482443198584</v>
      </c>
      <c r="AX132" s="23">
        <v>2.6348918230523757</v>
      </c>
      <c r="AY132" s="23">
        <v>3.3442870852356994</v>
      </c>
      <c r="AZ132" s="23">
        <v>3.8917796964411835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1</v>
      </c>
      <c r="BJ132" s="20">
        <v>3</v>
      </c>
      <c r="BK132" s="20">
        <v>0</v>
      </c>
      <c r="BL132" s="20">
        <v>3</v>
      </c>
      <c r="BM132" s="20">
        <v>1</v>
      </c>
      <c r="BN132" s="20">
        <v>1</v>
      </c>
      <c r="BO132" s="20">
        <v>0</v>
      </c>
      <c r="BP132" s="20">
        <v>1</v>
      </c>
      <c r="BQ132" s="20">
        <v>6</v>
      </c>
      <c r="BR132" s="20">
        <v>3</v>
      </c>
      <c r="BS132" s="20">
        <v>6</v>
      </c>
      <c r="BT132" s="20">
        <v>1</v>
      </c>
      <c r="BU132" s="20">
        <v>1</v>
      </c>
      <c r="BV132" s="20">
        <v>2874</v>
      </c>
      <c r="BW132" s="20">
        <v>3590</v>
      </c>
      <c r="BX132" s="20">
        <v>5056</v>
      </c>
      <c r="BY132" s="20">
        <v>6934</v>
      </c>
      <c r="BZ132" s="20">
        <v>6222</v>
      </c>
      <c r="CA132" s="20">
        <v>11487</v>
      </c>
      <c r="CB132" s="20">
        <v>3151</v>
      </c>
      <c r="CC132" s="20">
        <v>3511</v>
      </c>
      <c r="CD132" s="20">
        <v>4676</v>
      </c>
      <c r="CE132" s="20">
        <v>6462</v>
      </c>
      <c r="CF132" s="20">
        <v>5869</v>
      </c>
      <c r="CG132" s="20">
        <v>9545</v>
      </c>
      <c r="CH132" s="21">
        <v>2</v>
      </c>
      <c r="CI132" s="21">
        <v>9</v>
      </c>
      <c r="CJ132" s="21">
        <v>3</v>
      </c>
      <c r="CK132" s="21">
        <v>9</v>
      </c>
      <c r="CL132" s="21">
        <v>2</v>
      </c>
      <c r="CM132" s="21">
        <v>2</v>
      </c>
      <c r="CN132" s="21">
        <v>0</v>
      </c>
      <c r="CO132" s="21">
        <v>9</v>
      </c>
      <c r="CP132" s="21">
        <v>18</v>
      </c>
      <c r="CQ132" s="21">
        <v>18</v>
      </c>
      <c r="CR132" s="21">
        <v>6025</v>
      </c>
      <c r="CS132" s="21">
        <v>7101</v>
      </c>
      <c r="CT132" s="21">
        <v>9732</v>
      </c>
      <c r="CU132" s="21">
        <v>13396</v>
      </c>
      <c r="CV132" s="21">
        <v>12091</v>
      </c>
      <c r="CW132" s="21">
        <v>21032</v>
      </c>
      <c r="CX132" s="21">
        <v>36163</v>
      </c>
      <c r="CY132" s="21">
        <v>33214</v>
      </c>
      <c r="CZ132" s="19">
        <v>220</v>
      </c>
      <c r="DA132" t="s">
        <v>8198</v>
      </c>
      <c r="DB132" t="s">
        <v>9</v>
      </c>
      <c r="DD132">
        <v>2.7097007286084178</v>
      </c>
      <c r="DE132">
        <v>4.977463152946382</v>
      </c>
      <c r="DF132">
        <v>2.2677624243379642</v>
      </c>
    </row>
    <row r="133" spans="1:110" x14ac:dyDescent="0.25">
      <c r="A133" t="s">
        <v>795</v>
      </c>
      <c r="B133" t="s">
        <v>2969</v>
      </c>
      <c r="C133" t="s">
        <v>58</v>
      </c>
      <c r="D133" t="s">
        <v>457</v>
      </c>
      <c r="E133" s="17">
        <v>386831</v>
      </c>
      <c r="F133" s="17">
        <v>387187</v>
      </c>
      <c r="G133" s="17">
        <v>388235</v>
      </c>
      <c r="H133" s="17">
        <v>389580</v>
      </c>
      <c r="I133" s="17">
        <v>391839</v>
      </c>
      <c r="J133" s="17">
        <v>394534</v>
      </c>
      <c r="K133" s="17">
        <v>397576</v>
      </c>
      <c r="L133" s="17">
        <v>401146</v>
      </c>
      <c r="M133" s="17">
        <v>403878</v>
      </c>
      <c r="N133" s="17">
        <v>406538</v>
      </c>
      <c r="O133" s="17">
        <v>410373</v>
      </c>
      <c r="P133" s="17">
        <v>412875</v>
      </c>
      <c r="Q133" s="17">
        <v>414109</v>
      </c>
      <c r="R133" s="17">
        <v>415740</v>
      </c>
      <c r="S133" s="17">
        <v>417473</v>
      </c>
      <c r="T133" s="17">
        <v>419453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166</v>
      </c>
      <c r="AE133" s="18">
        <v>247</v>
      </c>
      <c r="AF133" s="18">
        <v>299</v>
      </c>
      <c r="AG133" s="18">
        <v>344</v>
      </c>
      <c r="AH133" s="18">
        <v>343</v>
      </c>
      <c r="AI133" s="18">
        <v>350</v>
      </c>
      <c r="AJ133" s="18">
        <v>315</v>
      </c>
      <c r="AK133" s="23">
        <v>0</v>
      </c>
      <c r="AL133" s="23">
        <v>0</v>
      </c>
      <c r="AM133" s="23">
        <v>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4.0832591295278666</v>
      </c>
      <c r="AU133" s="23">
        <v>6.0189144997356063</v>
      </c>
      <c r="AV133" s="23">
        <v>7.2419013018468066</v>
      </c>
      <c r="AW133" s="23">
        <v>8.30699163746743</v>
      </c>
      <c r="AX133" s="23">
        <v>8.2503487756771055</v>
      </c>
      <c r="AY133" s="23">
        <v>8.3837757172320124</v>
      </c>
      <c r="AZ133" s="23">
        <v>7.5097805952037531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2</v>
      </c>
      <c r="BJ133" s="20">
        <v>26</v>
      </c>
      <c r="BK133" s="20">
        <v>18</v>
      </c>
      <c r="BL133" s="20">
        <v>34</v>
      </c>
      <c r="BM133" s="20">
        <v>18</v>
      </c>
      <c r="BN133" s="20">
        <v>4</v>
      </c>
      <c r="BO133" s="20">
        <v>0</v>
      </c>
      <c r="BP133" s="20">
        <v>24</v>
      </c>
      <c r="BQ133" s="20">
        <v>63</v>
      </c>
      <c r="BR133" s="20">
        <v>40</v>
      </c>
      <c r="BS133" s="20">
        <v>47</v>
      </c>
      <c r="BT133" s="20">
        <v>29</v>
      </c>
      <c r="BU133" s="20">
        <v>10</v>
      </c>
      <c r="BV133" s="20">
        <v>25197</v>
      </c>
      <c r="BW133" s="20">
        <v>30543</v>
      </c>
      <c r="BX133" s="20">
        <v>30557</v>
      </c>
      <c r="BY133" s="20">
        <v>38863</v>
      </c>
      <c r="BZ133" s="20">
        <v>34488</v>
      </c>
      <c r="CA133" s="20">
        <v>55896</v>
      </c>
      <c r="CB133" s="20">
        <v>26220</v>
      </c>
      <c r="CC133" s="20">
        <v>30082</v>
      </c>
      <c r="CD133" s="20">
        <v>29255</v>
      </c>
      <c r="CE133" s="20">
        <v>38039</v>
      </c>
      <c r="CF133" s="20">
        <v>32784</v>
      </c>
      <c r="CG133" s="20">
        <v>47529</v>
      </c>
      <c r="CH133" s="21">
        <v>26</v>
      </c>
      <c r="CI133" s="21">
        <v>89</v>
      </c>
      <c r="CJ133" s="21">
        <v>58</v>
      </c>
      <c r="CK133" s="21">
        <v>81</v>
      </c>
      <c r="CL133" s="21">
        <v>47</v>
      </c>
      <c r="CM133" s="21">
        <v>14</v>
      </c>
      <c r="CN133" s="21">
        <v>0</v>
      </c>
      <c r="CO133" s="21">
        <v>102</v>
      </c>
      <c r="CP133" s="21">
        <v>213</v>
      </c>
      <c r="CQ133" s="21">
        <v>213</v>
      </c>
      <c r="CR133" s="21">
        <v>51417</v>
      </c>
      <c r="CS133" s="21">
        <v>60625</v>
      </c>
      <c r="CT133" s="21">
        <v>59812</v>
      </c>
      <c r="CU133" s="21">
        <v>76902</v>
      </c>
      <c r="CV133" s="21">
        <v>67272</v>
      </c>
      <c r="CW133" s="21">
        <v>103425</v>
      </c>
      <c r="CX133" s="21">
        <v>215544</v>
      </c>
      <c r="CY133" s="21">
        <v>203909</v>
      </c>
      <c r="CZ133" s="19">
        <v>61</v>
      </c>
      <c r="DA133" t="s">
        <v>8049</v>
      </c>
      <c r="DB133" t="s">
        <v>8480</v>
      </c>
      <c r="DD133">
        <v>5.0022313875307125</v>
      </c>
      <c r="DE133">
        <v>9.8819730542255861</v>
      </c>
      <c r="DF133">
        <v>4.8797416666948736</v>
      </c>
    </row>
    <row r="134" spans="1:110" x14ac:dyDescent="0.25">
      <c r="A134" t="s">
        <v>684</v>
      </c>
      <c r="B134" t="s">
        <v>3231</v>
      </c>
      <c r="C134" t="s">
        <v>3366</v>
      </c>
      <c r="D134" t="s">
        <v>70</v>
      </c>
      <c r="E134" s="17">
        <v>230888</v>
      </c>
      <c r="F134" s="17">
        <v>231344</v>
      </c>
      <c r="G134" s="17">
        <v>231410</v>
      </c>
      <c r="H134" s="17">
        <v>232125</v>
      </c>
      <c r="I134" s="17">
        <v>231012</v>
      </c>
      <c r="J134" s="17">
        <v>231947</v>
      </c>
      <c r="K134" s="17">
        <v>233833</v>
      </c>
      <c r="L134" s="17">
        <v>234559</v>
      </c>
      <c r="M134" s="17">
        <v>237329</v>
      </c>
      <c r="N134" s="17">
        <v>238470</v>
      </c>
      <c r="O134" s="17">
        <v>242019</v>
      </c>
      <c r="P134" s="17">
        <v>246354</v>
      </c>
      <c r="Q134" s="17">
        <v>251297</v>
      </c>
      <c r="R134" s="17">
        <v>256633</v>
      </c>
      <c r="S134" s="17">
        <v>263305</v>
      </c>
      <c r="T134" s="17">
        <v>270300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58</v>
      </c>
      <c r="AE134" s="18">
        <v>77</v>
      </c>
      <c r="AF134" s="18">
        <v>96</v>
      </c>
      <c r="AG134" s="18">
        <v>119</v>
      </c>
      <c r="AH134" s="18">
        <v>129</v>
      </c>
      <c r="AI134" s="18">
        <v>133</v>
      </c>
      <c r="AJ134" s="18">
        <v>96</v>
      </c>
      <c r="AK134" s="23">
        <v>0</v>
      </c>
      <c r="AL134" s="23">
        <v>0</v>
      </c>
      <c r="AM134" s="23">
        <v>0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2.4321717616471674</v>
      </c>
      <c r="AU134" s="23">
        <v>3.1815683892586946</v>
      </c>
      <c r="AV134" s="23">
        <v>3.896831388976838</v>
      </c>
      <c r="AW134" s="23">
        <v>4.7354325757967661</v>
      </c>
      <c r="AX134" s="23">
        <v>5.0266333635970426</v>
      </c>
      <c r="AY134" s="23">
        <v>5.0511763923966502</v>
      </c>
      <c r="AZ134" s="23">
        <v>3.551609322974473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 s="20">
        <v>1</v>
      </c>
      <c r="BJ134" s="20">
        <v>6</v>
      </c>
      <c r="BK134" s="20">
        <v>7</v>
      </c>
      <c r="BL134" s="20">
        <v>7</v>
      </c>
      <c r="BM134" s="20">
        <v>6</v>
      </c>
      <c r="BN134" s="20">
        <v>2</v>
      </c>
      <c r="BO134" s="20">
        <v>0</v>
      </c>
      <c r="BP134" s="20">
        <v>5</v>
      </c>
      <c r="BQ134" s="20">
        <v>17</v>
      </c>
      <c r="BR134" s="20">
        <v>22</v>
      </c>
      <c r="BS134" s="20">
        <v>11</v>
      </c>
      <c r="BT134" s="20">
        <v>8</v>
      </c>
      <c r="BU134" s="20">
        <v>4</v>
      </c>
      <c r="BV134" s="20">
        <v>23500</v>
      </c>
      <c r="BW134" s="20">
        <v>27410</v>
      </c>
      <c r="BX134" s="20">
        <v>20824</v>
      </c>
      <c r="BY134" s="20">
        <v>20464</v>
      </c>
      <c r="BZ134" s="20">
        <v>15633</v>
      </c>
      <c r="CA134" s="20">
        <v>27033</v>
      </c>
      <c r="CB134" s="20">
        <v>25751</v>
      </c>
      <c r="CC134" s="20">
        <v>30231</v>
      </c>
      <c r="CD134" s="20">
        <v>21180</v>
      </c>
      <c r="CE134" s="20">
        <v>20301</v>
      </c>
      <c r="CF134" s="20">
        <v>15765</v>
      </c>
      <c r="CG134" s="20">
        <v>22208</v>
      </c>
      <c r="CH134" s="21">
        <v>6</v>
      </c>
      <c r="CI134" s="21">
        <v>23</v>
      </c>
      <c r="CJ134" s="21">
        <v>29</v>
      </c>
      <c r="CK134" s="21">
        <v>18</v>
      </c>
      <c r="CL134" s="21">
        <v>14</v>
      </c>
      <c r="CM134" s="21">
        <v>6</v>
      </c>
      <c r="CN134" s="21">
        <v>0</v>
      </c>
      <c r="CO134" s="21">
        <v>29</v>
      </c>
      <c r="CP134" s="21">
        <v>67</v>
      </c>
      <c r="CQ134" s="21">
        <v>67</v>
      </c>
      <c r="CR134" s="21">
        <v>49251</v>
      </c>
      <c r="CS134" s="21">
        <v>57641</v>
      </c>
      <c r="CT134" s="21">
        <v>42004</v>
      </c>
      <c r="CU134" s="21">
        <v>40765</v>
      </c>
      <c r="CV134" s="21">
        <v>31398</v>
      </c>
      <c r="CW134" s="21">
        <v>49241</v>
      </c>
      <c r="CX134" s="21">
        <v>134864</v>
      </c>
      <c r="CY134" s="21">
        <v>135436</v>
      </c>
      <c r="CZ134" s="19">
        <v>236</v>
      </c>
      <c r="DA134" t="s">
        <v>8214</v>
      </c>
      <c r="DB134" t="s">
        <v>9</v>
      </c>
      <c r="DD134">
        <v>2.1412327593845064</v>
      </c>
      <c r="DE134">
        <v>4.9679677304543839</v>
      </c>
      <c r="DF134">
        <v>2.8267349710698775</v>
      </c>
    </row>
    <row r="135" spans="1:110" x14ac:dyDescent="0.25">
      <c r="A135" t="s">
        <v>210</v>
      </c>
      <c r="B135" t="s">
        <v>3125</v>
      </c>
      <c r="C135" t="s">
        <v>209</v>
      </c>
      <c r="D135" t="s">
        <v>211</v>
      </c>
      <c r="E135" s="17">
        <v>41655</v>
      </c>
      <c r="F135" s="17">
        <v>42169</v>
      </c>
      <c r="G135" s="17">
        <v>42331</v>
      </c>
      <c r="H135" s="17">
        <v>42614</v>
      </c>
      <c r="I135" s="17">
        <v>42949</v>
      </c>
      <c r="J135" s="17">
        <v>43411</v>
      </c>
      <c r="K135" s="17">
        <v>43752</v>
      </c>
      <c r="L135" s="17">
        <v>44180</v>
      </c>
      <c r="M135" s="17">
        <v>44586</v>
      </c>
      <c r="N135" s="17">
        <v>44592</v>
      </c>
      <c r="O135" s="17">
        <v>44764</v>
      </c>
      <c r="P135" s="17">
        <v>44815</v>
      </c>
      <c r="Q135" s="17">
        <v>44896</v>
      </c>
      <c r="R135" s="17">
        <v>45034</v>
      </c>
      <c r="S135" s="17">
        <v>45302</v>
      </c>
      <c r="T135" s="17">
        <v>45395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3</v>
      </c>
      <c r="AE135" s="18">
        <v>14</v>
      </c>
      <c r="AF135" s="18">
        <v>20</v>
      </c>
      <c r="AG135" s="18">
        <v>16</v>
      </c>
      <c r="AH135" s="18">
        <v>22</v>
      </c>
      <c r="AI135" s="18">
        <v>22</v>
      </c>
      <c r="AJ135" s="18">
        <v>12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0.67276641550053817</v>
      </c>
      <c r="AU135" s="23">
        <v>3.127513180234117</v>
      </c>
      <c r="AV135" s="23">
        <v>4.462791476068281</v>
      </c>
      <c r="AW135" s="23">
        <v>3.5637918745545263</v>
      </c>
      <c r="AX135" s="23">
        <v>4.8851978505129452</v>
      </c>
      <c r="AY135" s="23">
        <v>4.8562977351993286</v>
      </c>
      <c r="AZ135" s="23">
        <v>2.6434629364467455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1</v>
      </c>
      <c r="BJ135" s="20">
        <v>3</v>
      </c>
      <c r="BK135" s="20">
        <v>1</v>
      </c>
      <c r="BL135" s="20">
        <v>1</v>
      </c>
      <c r="BM135" s="20">
        <v>0</v>
      </c>
      <c r="BN135" s="20">
        <v>0</v>
      </c>
      <c r="BO135" s="20">
        <v>0</v>
      </c>
      <c r="BP135" s="20">
        <v>0</v>
      </c>
      <c r="BQ135" s="20">
        <v>0</v>
      </c>
      <c r="BR135" s="20">
        <v>1</v>
      </c>
      <c r="BS135" s="20">
        <v>4</v>
      </c>
      <c r="BT135" s="20">
        <v>1</v>
      </c>
      <c r="BU135" s="20">
        <v>0</v>
      </c>
      <c r="BV135" s="20">
        <v>1584</v>
      </c>
      <c r="BW135" s="20">
        <v>2425</v>
      </c>
      <c r="BX135" s="20">
        <v>3113</v>
      </c>
      <c r="BY135" s="20">
        <v>4508</v>
      </c>
      <c r="BZ135" s="20">
        <v>4219</v>
      </c>
      <c r="CA135" s="20">
        <v>7996</v>
      </c>
      <c r="CB135" s="20">
        <v>1745</v>
      </c>
      <c r="CC135" s="20">
        <v>2468</v>
      </c>
      <c r="CD135" s="20">
        <v>2787</v>
      </c>
      <c r="CE135" s="20">
        <v>4154</v>
      </c>
      <c r="CF135" s="20">
        <v>4067</v>
      </c>
      <c r="CG135" s="20">
        <v>6329</v>
      </c>
      <c r="CH135" s="21">
        <v>1</v>
      </c>
      <c r="CI135" s="21">
        <v>3</v>
      </c>
      <c r="CJ135" s="21">
        <v>2</v>
      </c>
      <c r="CK135" s="21">
        <v>5</v>
      </c>
      <c r="CL135" s="21">
        <v>1</v>
      </c>
      <c r="CM135" s="21">
        <v>0</v>
      </c>
      <c r="CN135" s="21">
        <v>0</v>
      </c>
      <c r="CO135" s="21">
        <v>6</v>
      </c>
      <c r="CP135" s="21">
        <v>6</v>
      </c>
      <c r="CQ135" s="21">
        <v>6</v>
      </c>
      <c r="CR135" s="21">
        <v>3329</v>
      </c>
      <c r="CS135" s="21">
        <v>4893</v>
      </c>
      <c r="CT135" s="21">
        <v>5900</v>
      </c>
      <c r="CU135" s="21">
        <v>8662</v>
      </c>
      <c r="CV135" s="21">
        <v>8286</v>
      </c>
      <c r="CW135" s="21">
        <v>14325</v>
      </c>
      <c r="CX135" s="21">
        <v>23845</v>
      </c>
      <c r="CY135" s="21">
        <v>21550</v>
      </c>
      <c r="CZ135" s="19">
        <v>284</v>
      </c>
      <c r="DA135" t="s">
        <v>8262</v>
      </c>
      <c r="DB135" t="s">
        <v>8481</v>
      </c>
      <c r="DD135">
        <v>2.7842227378190256</v>
      </c>
      <c r="DE135">
        <v>2.5162507863283707</v>
      </c>
      <c r="DF135">
        <v>-0.26797195149065489</v>
      </c>
    </row>
    <row r="136" spans="1:110" x14ac:dyDescent="0.25">
      <c r="A136" t="s">
        <v>2125</v>
      </c>
      <c r="B136" t="s">
        <v>3192</v>
      </c>
      <c r="C136" t="s">
        <v>307</v>
      </c>
      <c r="D136" t="s">
        <v>278</v>
      </c>
      <c r="E136" s="17">
        <v>76420</v>
      </c>
      <c r="F136" s="17">
        <v>76748</v>
      </c>
      <c r="G136" s="17">
        <v>75861</v>
      </c>
      <c r="H136" s="17">
        <v>75492</v>
      </c>
      <c r="I136" s="17">
        <v>75769</v>
      </c>
      <c r="J136" s="17">
        <v>76611</v>
      </c>
      <c r="K136" s="17">
        <v>77666</v>
      </c>
      <c r="L136" s="17">
        <v>78563</v>
      </c>
      <c r="M136" s="17">
        <v>79472</v>
      </c>
      <c r="N136" s="17">
        <v>80249</v>
      </c>
      <c r="O136" s="17">
        <v>81291</v>
      </c>
      <c r="P136" s="17">
        <v>82219</v>
      </c>
      <c r="Q136" s="17">
        <v>83206</v>
      </c>
      <c r="R136" s="17">
        <v>83450</v>
      </c>
      <c r="S136" s="17">
        <v>83931</v>
      </c>
      <c r="T136" s="17">
        <v>84566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11</v>
      </c>
      <c r="AE136" s="18">
        <v>33</v>
      </c>
      <c r="AF136" s="18">
        <v>51</v>
      </c>
      <c r="AG136" s="18">
        <v>50</v>
      </c>
      <c r="AH136" s="18">
        <v>41</v>
      </c>
      <c r="AI136" s="18">
        <v>15</v>
      </c>
      <c r="AJ136" s="18">
        <v>22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1.3707335916958467</v>
      </c>
      <c r="AU136" s="23">
        <v>4.059489980440639</v>
      </c>
      <c r="AV136" s="23">
        <v>6.2029457911188404</v>
      </c>
      <c r="AW136" s="23">
        <v>6.0091820301420569</v>
      </c>
      <c r="AX136" s="23">
        <v>4.9131216297183942</v>
      </c>
      <c r="AY136" s="23">
        <v>1.7871823283411374</v>
      </c>
      <c r="AZ136" s="23">
        <v>2.6015183407043021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20">
        <v>1</v>
      </c>
      <c r="BK136" s="20">
        <v>1</v>
      </c>
      <c r="BL136" s="20">
        <v>1</v>
      </c>
      <c r="BM136" s="20">
        <v>1</v>
      </c>
      <c r="BN136" s="20">
        <v>0</v>
      </c>
      <c r="BO136" s="20">
        <v>0</v>
      </c>
      <c r="BP136" s="20">
        <v>0</v>
      </c>
      <c r="BQ136" s="20">
        <v>4</v>
      </c>
      <c r="BR136" s="20">
        <v>8</v>
      </c>
      <c r="BS136" s="20">
        <v>3</v>
      </c>
      <c r="BT136" s="20">
        <v>2</v>
      </c>
      <c r="BU136" s="20">
        <v>1</v>
      </c>
      <c r="BV136" s="20">
        <v>4152</v>
      </c>
      <c r="BW136" s="20">
        <v>9275</v>
      </c>
      <c r="BX136" s="20">
        <v>8326</v>
      </c>
      <c r="BY136" s="20">
        <v>7419</v>
      </c>
      <c r="BZ136" s="20">
        <v>5737</v>
      </c>
      <c r="CA136" s="20">
        <v>8182</v>
      </c>
      <c r="CB136" s="20">
        <v>4312</v>
      </c>
      <c r="CC136" s="20">
        <v>8830</v>
      </c>
      <c r="CD136" s="20">
        <v>8575</v>
      </c>
      <c r="CE136" s="20">
        <v>7729</v>
      </c>
      <c r="CF136" s="20">
        <v>5614</v>
      </c>
      <c r="CG136" s="20">
        <v>6415</v>
      </c>
      <c r="CH136" s="21">
        <v>0</v>
      </c>
      <c r="CI136" s="21">
        <v>5</v>
      </c>
      <c r="CJ136" s="21">
        <v>9</v>
      </c>
      <c r="CK136" s="21">
        <v>4</v>
      </c>
      <c r="CL136" s="21">
        <v>3</v>
      </c>
      <c r="CM136" s="21">
        <v>1</v>
      </c>
      <c r="CN136" s="21">
        <v>0</v>
      </c>
      <c r="CO136" s="21">
        <v>4</v>
      </c>
      <c r="CP136" s="21">
        <v>18</v>
      </c>
      <c r="CQ136" s="21">
        <v>18</v>
      </c>
      <c r="CR136" s="21">
        <v>8464</v>
      </c>
      <c r="CS136" s="21">
        <v>18105</v>
      </c>
      <c r="CT136" s="21">
        <v>16901</v>
      </c>
      <c r="CU136" s="21">
        <v>15148</v>
      </c>
      <c r="CV136" s="21">
        <v>11351</v>
      </c>
      <c r="CW136" s="21">
        <v>14597</v>
      </c>
      <c r="CX136" s="21">
        <v>43091</v>
      </c>
      <c r="CY136" s="21">
        <v>41475</v>
      </c>
      <c r="CZ136" s="19">
        <v>288</v>
      </c>
      <c r="DA136" t="s">
        <v>8266</v>
      </c>
      <c r="DB136" t="s">
        <v>8481</v>
      </c>
      <c r="DD136">
        <v>0.9644364074743822</v>
      </c>
      <c r="DE136">
        <v>4.1772063772017356</v>
      </c>
      <c r="DF136">
        <v>3.2127699697273533</v>
      </c>
    </row>
    <row r="137" spans="1:110" x14ac:dyDescent="0.25">
      <c r="A137" t="s">
        <v>359</v>
      </c>
      <c r="B137" t="s">
        <v>3250</v>
      </c>
      <c r="C137" t="s">
        <v>3369</v>
      </c>
      <c r="D137" t="s">
        <v>355</v>
      </c>
      <c r="E137" s="17">
        <v>253004</v>
      </c>
      <c r="F137" s="17">
        <v>253932</v>
      </c>
      <c r="G137" s="17">
        <v>254288</v>
      </c>
      <c r="H137" s="17">
        <v>254503</v>
      </c>
      <c r="I137" s="17">
        <v>255187</v>
      </c>
      <c r="J137" s="17">
        <v>256798</v>
      </c>
      <c r="K137" s="17">
        <v>257988</v>
      </c>
      <c r="L137" s="17">
        <v>260492</v>
      </c>
      <c r="M137" s="17">
        <v>264586</v>
      </c>
      <c r="N137" s="17">
        <v>267379</v>
      </c>
      <c r="O137" s="17">
        <v>270903</v>
      </c>
      <c r="P137" s="17">
        <v>275599</v>
      </c>
      <c r="Q137" s="17">
        <v>278157</v>
      </c>
      <c r="R137" s="17">
        <v>281124</v>
      </c>
      <c r="S137" s="17">
        <v>283690</v>
      </c>
      <c r="T137" s="17">
        <v>285837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28</v>
      </c>
      <c r="AE137" s="18">
        <v>56</v>
      </c>
      <c r="AF137" s="18">
        <v>96</v>
      </c>
      <c r="AG137" s="18">
        <v>71</v>
      </c>
      <c r="AH137" s="18">
        <v>65</v>
      </c>
      <c r="AI137" s="18">
        <v>52</v>
      </c>
      <c r="AJ137" s="18">
        <v>44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1.0472026598947561</v>
      </c>
      <c r="AU137" s="23">
        <v>2.0671605703886629</v>
      </c>
      <c r="AV137" s="23">
        <v>3.4833217827350604</v>
      </c>
      <c r="AW137" s="23">
        <v>2.5525153061041066</v>
      </c>
      <c r="AX137" s="23">
        <v>2.3121469529460308</v>
      </c>
      <c r="AY137" s="23">
        <v>1.8329867108463465</v>
      </c>
      <c r="AZ137" s="23">
        <v>1.5393388539622233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 s="20">
        <v>1</v>
      </c>
      <c r="BJ137" s="20">
        <v>3</v>
      </c>
      <c r="BK137" s="20">
        <v>2</v>
      </c>
      <c r="BL137" s="20">
        <v>1</v>
      </c>
      <c r="BM137" s="20">
        <v>4</v>
      </c>
      <c r="BN137" s="20">
        <v>3</v>
      </c>
      <c r="BO137" s="20">
        <v>0</v>
      </c>
      <c r="BP137" s="20">
        <v>2</v>
      </c>
      <c r="BQ137" s="20">
        <v>6</v>
      </c>
      <c r="BR137" s="20">
        <v>7</v>
      </c>
      <c r="BS137" s="20">
        <v>12</v>
      </c>
      <c r="BT137" s="20">
        <v>2</v>
      </c>
      <c r="BU137" s="20">
        <v>1</v>
      </c>
      <c r="BV137" s="20">
        <v>14628</v>
      </c>
      <c r="BW137" s="20">
        <v>30128</v>
      </c>
      <c r="BX137" s="20">
        <v>28447</v>
      </c>
      <c r="BY137" s="20">
        <v>28335</v>
      </c>
      <c r="BZ137" s="20">
        <v>20328</v>
      </c>
      <c r="CA137" s="20">
        <v>27371</v>
      </c>
      <c r="CB137" s="20">
        <v>15351</v>
      </c>
      <c r="CC137" s="20">
        <v>27002</v>
      </c>
      <c r="CD137" s="20">
        <v>26839</v>
      </c>
      <c r="CE137" s="20">
        <v>26608</v>
      </c>
      <c r="CF137" s="20">
        <v>18836</v>
      </c>
      <c r="CG137" s="20">
        <v>21964</v>
      </c>
      <c r="CH137" s="21">
        <v>3</v>
      </c>
      <c r="CI137" s="21">
        <v>9</v>
      </c>
      <c r="CJ137" s="21">
        <v>9</v>
      </c>
      <c r="CK137" s="21">
        <v>13</v>
      </c>
      <c r="CL137" s="21">
        <v>6</v>
      </c>
      <c r="CM137" s="21">
        <v>4</v>
      </c>
      <c r="CN137" s="21">
        <v>0</v>
      </c>
      <c r="CO137" s="21">
        <v>14</v>
      </c>
      <c r="CP137" s="21">
        <v>30</v>
      </c>
      <c r="CQ137" s="21">
        <v>30</v>
      </c>
      <c r="CR137" s="21">
        <v>29979</v>
      </c>
      <c r="CS137" s="21">
        <v>57130</v>
      </c>
      <c r="CT137" s="21">
        <v>55286</v>
      </c>
      <c r="CU137" s="21">
        <v>54943</v>
      </c>
      <c r="CV137" s="21">
        <v>39164</v>
      </c>
      <c r="CW137" s="21">
        <v>49335</v>
      </c>
      <c r="CX137" s="21">
        <v>149237</v>
      </c>
      <c r="CY137" s="21">
        <v>136600</v>
      </c>
      <c r="CZ137" s="19">
        <v>339</v>
      </c>
      <c r="DA137" t="s">
        <v>8317</v>
      </c>
      <c r="DB137" t="s">
        <v>8481</v>
      </c>
      <c r="DD137">
        <v>1.0248901903367496</v>
      </c>
      <c r="DE137">
        <v>2.0102253462613158</v>
      </c>
      <c r="DF137">
        <v>0.98533515592456622</v>
      </c>
    </row>
    <row r="138" spans="1:110" x14ac:dyDescent="0.25">
      <c r="A138" t="s">
        <v>57</v>
      </c>
      <c r="B138" t="s">
        <v>3062</v>
      </c>
      <c r="C138" t="s">
        <v>48</v>
      </c>
      <c r="D138" t="s">
        <v>51</v>
      </c>
      <c r="E138" s="17">
        <v>105073</v>
      </c>
      <c r="F138" s="17">
        <v>105475</v>
      </c>
      <c r="G138" s="17">
        <v>105770</v>
      </c>
      <c r="H138" s="17">
        <v>106173</v>
      </c>
      <c r="I138" s="17">
        <v>106211</v>
      </c>
      <c r="J138" s="17">
        <v>106566</v>
      </c>
      <c r="K138" s="17">
        <v>107160</v>
      </c>
      <c r="L138" s="17">
        <v>107779</v>
      </c>
      <c r="M138" s="17">
        <v>108980</v>
      </c>
      <c r="N138" s="17">
        <v>110231</v>
      </c>
      <c r="O138" s="17">
        <v>111343</v>
      </c>
      <c r="P138" s="17">
        <v>112595</v>
      </c>
      <c r="Q138" s="17">
        <v>113700</v>
      </c>
      <c r="R138" s="17">
        <v>114940</v>
      </c>
      <c r="S138" s="17">
        <v>116257</v>
      </c>
      <c r="T138" s="17">
        <v>117640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32</v>
      </c>
      <c r="AE138" s="18">
        <v>44</v>
      </c>
      <c r="AF138" s="18">
        <v>61</v>
      </c>
      <c r="AG138" s="18">
        <v>82</v>
      </c>
      <c r="AH138" s="18">
        <v>100</v>
      </c>
      <c r="AI138" s="18">
        <v>97</v>
      </c>
      <c r="AJ138" s="18">
        <v>153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2.9029946203880939</v>
      </c>
      <c r="AU138" s="23">
        <v>3.9517526921315214</v>
      </c>
      <c r="AV138" s="23">
        <v>5.4176473200408539</v>
      </c>
      <c r="AW138" s="23">
        <v>7.2119613016710638</v>
      </c>
      <c r="AX138" s="23">
        <v>8.7001914042108925</v>
      </c>
      <c r="AY138" s="23">
        <v>8.3435836121695903</v>
      </c>
      <c r="AZ138" s="23">
        <v>13.00578034682081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2</v>
      </c>
      <c r="BJ138" s="20">
        <v>12</v>
      </c>
      <c r="BK138" s="20">
        <v>6</v>
      </c>
      <c r="BL138" s="20">
        <v>12</v>
      </c>
      <c r="BM138" s="20">
        <v>9</v>
      </c>
      <c r="BN138" s="20">
        <v>1</v>
      </c>
      <c r="BO138" s="20">
        <v>0</v>
      </c>
      <c r="BP138" s="20">
        <v>7</v>
      </c>
      <c r="BQ138" s="20">
        <v>25</v>
      </c>
      <c r="BR138" s="20">
        <v>33</v>
      </c>
      <c r="BS138" s="20">
        <v>31</v>
      </c>
      <c r="BT138" s="20">
        <v>12</v>
      </c>
      <c r="BU138" s="20">
        <v>3</v>
      </c>
      <c r="BV138" s="20">
        <v>5245</v>
      </c>
      <c r="BW138" s="20">
        <v>10052</v>
      </c>
      <c r="BX138" s="20">
        <v>10783</v>
      </c>
      <c r="BY138" s="20">
        <v>11343</v>
      </c>
      <c r="BZ138" s="20">
        <v>8879</v>
      </c>
      <c r="CA138" s="20">
        <v>14043</v>
      </c>
      <c r="CB138" s="20">
        <v>5547</v>
      </c>
      <c r="CC138" s="20">
        <v>9719</v>
      </c>
      <c r="CD138" s="20">
        <v>10662</v>
      </c>
      <c r="CE138" s="20">
        <v>11122</v>
      </c>
      <c r="CF138" s="20">
        <v>8940</v>
      </c>
      <c r="CG138" s="20">
        <v>11305</v>
      </c>
      <c r="CH138" s="21">
        <v>9</v>
      </c>
      <c r="CI138" s="21">
        <v>37</v>
      </c>
      <c r="CJ138" s="21">
        <v>39</v>
      </c>
      <c r="CK138" s="21">
        <v>43</v>
      </c>
      <c r="CL138" s="21">
        <v>21</v>
      </c>
      <c r="CM138" s="21">
        <v>4</v>
      </c>
      <c r="CN138" s="21">
        <v>0</v>
      </c>
      <c r="CO138" s="21">
        <v>42</v>
      </c>
      <c r="CP138" s="21">
        <v>111</v>
      </c>
      <c r="CQ138" s="21">
        <v>111</v>
      </c>
      <c r="CR138" s="21">
        <v>10792</v>
      </c>
      <c r="CS138" s="21">
        <v>19771</v>
      </c>
      <c r="CT138" s="21">
        <v>21445</v>
      </c>
      <c r="CU138" s="21">
        <v>22465</v>
      </c>
      <c r="CV138" s="21">
        <v>17819</v>
      </c>
      <c r="CW138" s="21">
        <v>25348</v>
      </c>
      <c r="CX138" s="21">
        <v>60345</v>
      </c>
      <c r="CY138" s="21">
        <v>57295</v>
      </c>
      <c r="CZ138" s="19">
        <v>13</v>
      </c>
      <c r="DA138" t="s">
        <v>1332</v>
      </c>
      <c r="DB138" t="s">
        <v>8480</v>
      </c>
      <c r="DD138">
        <v>7.3304825901038484</v>
      </c>
      <c r="DE138">
        <v>18.39423315933383</v>
      </c>
      <c r="DF138">
        <v>11.063750569229981</v>
      </c>
    </row>
    <row r="139" spans="1:110" x14ac:dyDescent="0.25">
      <c r="A139" t="s">
        <v>810</v>
      </c>
      <c r="B139" t="s">
        <v>2927</v>
      </c>
      <c r="C139" t="s">
        <v>58</v>
      </c>
      <c r="D139" t="s">
        <v>457</v>
      </c>
      <c r="E139" s="17">
        <v>75647</v>
      </c>
      <c r="F139" s="17">
        <v>75648</v>
      </c>
      <c r="G139" s="17">
        <v>76056</v>
      </c>
      <c r="H139" s="17">
        <v>76447</v>
      </c>
      <c r="I139" s="17">
        <v>76863</v>
      </c>
      <c r="J139" s="17">
        <v>77665</v>
      </c>
      <c r="K139" s="17">
        <v>78770</v>
      </c>
      <c r="L139" s="17">
        <v>79835</v>
      </c>
      <c r="M139" s="17">
        <v>80836</v>
      </c>
      <c r="N139" s="17">
        <v>81556</v>
      </c>
      <c r="O139" s="17">
        <v>82249</v>
      </c>
      <c r="P139" s="17">
        <v>82659</v>
      </c>
      <c r="Q139" s="17">
        <v>82492</v>
      </c>
      <c r="R139" s="17">
        <v>82637</v>
      </c>
      <c r="S139" s="17">
        <v>82667</v>
      </c>
      <c r="T139" s="17">
        <v>82762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7</v>
      </c>
      <c r="AE139" s="18">
        <v>48</v>
      </c>
      <c r="AF139" s="18">
        <v>76</v>
      </c>
      <c r="AG139" s="18">
        <v>75</v>
      </c>
      <c r="AH139" s="18">
        <v>55</v>
      </c>
      <c r="AI139" s="18">
        <v>42</v>
      </c>
      <c r="AJ139" s="18">
        <v>49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0.85830594928637993</v>
      </c>
      <c r="AU139" s="23">
        <v>5.8359372150421276</v>
      </c>
      <c r="AV139" s="23">
        <v>9.1944010936498142</v>
      </c>
      <c r="AW139" s="23">
        <v>9.0917907191000342</v>
      </c>
      <c r="AX139" s="23">
        <v>6.6556143132011085</v>
      </c>
      <c r="AY139" s="23">
        <v>5.0806246749005046</v>
      </c>
      <c r="AZ139" s="23">
        <v>5.9205915758439867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1</v>
      </c>
      <c r="BJ139" s="20">
        <v>3</v>
      </c>
      <c r="BK139" s="20">
        <v>6</v>
      </c>
      <c r="BL139" s="20">
        <v>3</v>
      </c>
      <c r="BM139" s="20">
        <v>4</v>
      </c>
      <c r="BN139" s="20">
        <v>0</v>
      </c>
      <c r="BO139" s="20">
        <v>0</v>
      </c>
      <c r="BP139" s="20">
        <v>2</v>
      </c>
      <c r="BQ139" s="20">
        <v>10</v>
      </c>
      <c r="BR139" s="20">
        <v>7</v>
      </c>
      <c r="BS139" s="20">
        <v>6</v>
      </c>
      <c r="BT139" s="20">
        <v>6</v>
      </c>
      <c r="BU139" s="20">
        <v>1</v>
      </c>
      <c r="BV139" s="20">
        <v>3927</v>
      </c>
      <c r="BW139" s="20">
        <v>6495</v>
      </c>
      <c r="BX139" s="20">
        <v>6911</v>
      </c>
      <c r="BY139" s="20">
        <v>7871</v>
      </c>
      <c r="BZ139" s="20">
        <v>6633</v>
      </c>
      <c r="CA139" s="20">
        <v>11196</v>
      </c>
      <c r="CB139" s="20">
        <v>3923</v>
      </c>
      <c r="CC139" s="20">
        <v>6139</v>
      </c>
      <c r="CD139" s="20">
        <v>6376</v>
      </c>
      <c r="CE139" s="20">
        <v>7690</v>
      </c>
      <c r="CF139" s="20">
        <v>6282</v>
      </c>
      <c r="CG139" s="20">
        <v>9319</v>
      </c>
      <c r="CH139" s="21">
        <v>3</v>
      </c>
      <c r="CI139" s="21">
        <v>13</v>
      </c>
      <c r="CJ139" s="21">
        <v>13</v>
      </c>
      <c r="CK139" s="21">
        <v>9</v>
      </c>
      <c r="CL139" s="21">
        <v>10</v>
      </c>
      <c r="CM139" s="21">
        <v>1</v>
      </c>
      <c r="CN139" s="21">
        <v>0</v>
      </c>
      <c r="CO139" s="21">
        <v>17</v>
      </c>
      <c r="CP139" s="21">
        <v>32</v>
      </c>
      <c r="CQ139" s="21">
        <v>32</v>
      </c>
      <c r="CR139" s="21">
        <v>7850</v>
      </c>
      <c r="CS139" s="21">
        <v>12634</v>
      </c>
      <c r="CT139" s="21">
        <v>13287</v>
      </c>
      <c r="CU139" s="21">
        <v>15561</v>
      </c>
      <c r="CV139" s="21">
        <v>12915</v>
      </c>
      <c r="CW139" s="21">
        <v>20515</v>
      </c>
      <c r="CX139" s="21">
        <v>43033</v>
      </c>
      <c r="CY139" s="21">
        <v>39729</v>
      </c>
      <c r="CZ139" s="19">
        <v>106</v>
      </c>
      <c r="DA139" t="s">
        <v>8084</v>
      </c>
      <c r="DB139" t="s">
        <v>9</v>
      </c>
      <c r="DD139">
        <v>4.2789901583226362</v>
      </c>
      <c r="DE139">
        <v>7.4361536495247833</v>
      </c>
      <c r="DF139">
        <v>3.1571634912021471</v>
      </c>
    </row>
    <row r="140" spans="1:110" x14ac:dyDescent="0.25">
      <c r="A140" t="s">
        <v>368</v>
      </c>
      <c r="B140" t="s">
        <v>3070</v>
      </c>
      <c r="C140" t="s">
        <v>363</v>
      </c>
      <c r="D140" t="s">
        <v>278</v>
      </c>
      <c r="E140" s="17">
        <v>65330</v>
      </c>
      <c r="F140" s="17">
        <v>65621</v>
      </c>
      <c r="G140" s="17">
        <v>65858</v>
      </c>
      <c r="H140" s="17">
        <v>66249</v>
      </c>
      <c r="I140" s="17">
        <v>67188</v>
      </c>
      <c r="J140" s="17">
        <v>68783</v>
      </c>
      <c r="K140" s="17">
        <v>69889</v>
      </c>
      <c r="L140" s="17">
        <v>70896</v>
      </c>
      <c r="M140" s="17">
        <v>72307</v>
      </c>
      <c r="N140" s="17">
        <v>73352</v>
      </c>
      <c r="O140" s="17">
        <v>74202</v>
      </c>
      <c r="P140" s="17">
        <v>75078</v>
      </c>
      <c r="Q140" s="17">
        <v>76018</v>
      </c>
      <c r="R140" s="17">
        <v>77258</v>
      </c>
      <c r="S140" s="17">
        <v>78550</v>
      </c>
      <c r="T140" s="17">
        <v>79736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16</v>
      </c>
      <c r="AE140" s="18">
        <v>15</v>
      </c>
      <c r="AF140" s="18">
        <v>18</v>
      </c>
      <c r="AG140" s="18">
        <v>21</v>
      </c>
      <c r="AH140" s="18">
        <v>23</v>
      </c>
      <c r="AI140" s="18">
        <v>18</v>
      </c>
      <c r="AJ140" s="18">
        <v>20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2.1812629512487729</v>
      </c>
      <c r="AU140" s="23">
        <v>2.0215088542087813</v>
      </c>
      <c r="AV140" s="23">
        <v>2.397506593143131</v>
      </c>
      <c r="AW140" s="23">
        <v>2.7625036175642612</v>
      </c>
      <c r="AX140" s="23">
        <v>2.9770379766496675</v>
      </c>
      <c r="AY140" s="23">
        <v>2.2915340547422023</v>
      </c>
      <c r="AZ140" s="23">
        <v>2.5082773151399622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20">
        <v>1</v>
      </c>
      <c r="BK140" s="20">
        <v>2</v>
      </c>
      <c r="BL140" s="20">
        <v>3</v>
      </c>
      <c r="BM140" s="20">
        <v>0</v>
      </c>
      <c r="BN140" s="20">
        <v>1</v>
      </c>
      <c r="BO140" s="20">
        <v>0</v>
      </c>
      <c r="BP140" s="20">
        <v>0</v>
      </c>
      <c r="BQ140" s="20">
        <v>5</v>
      </c>
      <c r="BR140" s="20">
        <v>2</v>
      </c>
      <c r="BS140" s="20">
        <v>4</v>
      </c>
      <c r="BT140" s="20">
        <v>1</v>
      </c>
      <c r="BU140" s="20">
        <v>1</v>
      </c>
      <c r="BV140" s="20">
        <v>3989</v>
      </c>
      <c r="BW140" s="20">
        <v>8380</v>
      </c>
      <c r="BX140" s="20">
        <v>7331</v>
      </c>
      <c r="BY140" s="20">
        <v>7493</v>
      </c>
      <c r="BZ140" s="20">
        <v>5224</v>
      </c>
      <c r="CA140" s="20">
        <v>8427</v>
      </c>
      <c r="CB140" s="20">
        <v>3930</v>
      </c>
      <c r="CC140" s="20">
        <v>7594</v>
      </c>
      <c r="CD140" s="20">
        <v>7608</v>
      </c>
      <c r="CE140" s="20">
        <v>7444</v>
      </c>
      <c r="CF140" s="20">
        <v>5331</v>
      </c>
      <c r="CG140" s="20">
        <v>6985</v>
      </c>
      <c r="CH140" s="21">
        <v>0</v>
      </c>
      <c r="CI140" s="21">
        <v>6</v>
      </c>
      <c r="CJ140" s="21">
        <v>4</v>
      </c>
      <c r="CK140" s="21">
        <v>7</v>
      </c>
      <c r="CL140" s="21">
        <v>1</v>
      </c>
      <c r="CM140" s="21">
        <v>2</v>
      </c>
      <c r="CN140" s="21">
        <v>0</v>
      </c>
      <c r="CO140" s="21">
        <v>7</v>
      </c>
      <c r="CP140" s="21">
        <v>13</v>
      </c>
      <c r="CQ140" s="21">
        <v>13</v>
      </c>
      <c r="CR140" s="21">
        <v>7919</v>
      </c>
      <c r="CS140" s="21">
        <v>15974</v>
      </c>
      <c r="CT140" s="21">
        <v>14939</v>
      </c>
      <c r="CU140" s="21">
        <v>14937</v>
      </c>
      <c r="CV140" s="21">
        <v>10555</v>
      </c>
      <c r="CW140" s="21">
        <v>15412</v>
      </c>
      <c r="CX140" s="21">
        <v>40844</v>
      </c>
      <c r="CY140" s="21">
        <v>38892</v>
      </c>
      <c r="CZ140" s="19">
        <v>293</v>
      </c>
      <c r="DA140" t="s">
        <v>8271</v>
      </c>
      <c r="DB140" t="s">
        <v>8481</v>
      </c>
      <c r="DD140">
        <v>1.7998560115190785</v>
      </c>
      <c r="DE140">
        <v>3.1828420331015574</v>
      </c>
      <c r="DF140">
        <v>1.382986021582479</v>
      </c>
    </row>
    <row r="141" spans="1:110" x14ac:dyDescent="0.25">
      <c r="A141" t="s">
        <v>697</v>
      </c>
      <c r="B141" t="s">
        <v>3119</v>
      </c>
      <c r="C141" t="s">
        <v>696</v>
      </c>
      <c r="D141" t="s">
        <v>150</v>
      </c>
      <c r="E141" s="17">
        <v>53301</v>
      </c>
      <c r="F141" s="17">
        <v>54805</v>
      </c>
      <c r="G141" s="17">
        <v>55812</v>
      </c>
      <c r="H141" s="17">
        <v>56728</v>
      </c>
      <c r="I141" s="17">
        <v>57237</v>
      </c>
      <c r="J141" s="17">
        <v>57908</v>
      </c>
      <c r="K141" s="17">
        <v>58723</v>
      </c>
      <c r="L141" s="17">
        <v>59284</v>
      </c>
      <c r="M141" s="17">
        <v>59623</v>
      </c>
      <c r="N141" s="17">
        <v>60348</v>
      </c>
      <c r="O141" s="17">
        <v>60735</v>
      </c>
      <c r="P141" s="17">
        <v>61149</v>
      </c>
      <c r="Q141" s="17">
        <v>61500</v>
      </c>
      <c r="R141" s="17">
        <v>61900</v>
      </c>
      <c r="S141" s="17">
        <v>62467</v>
      </c>
      <c r="T141" s="17">
        <v>63419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17</v>
      </c>
      <c r="AE141" s="18">
        <v>48</v>
      </c>
      <c r="AF141" s="18">
        <v>48</v>
      </c>
      <c r="AG141" s="18">
        <v>50</v>
      </c>
      <c r="AH141" s="18">
        <v>41</v>
      </c>
      <c r="AI141" s="18">
        <v>39</v>
      </c>
      <c r="AJ141" s="18">
        <v>27</v>
      </c>
      <c r="AK141" s="23">
        <v>0</v>
      </c>
      <c r="AL141" s="23">
        <v>0</v>
      </c>
      <c r="AM141" s="23">
        <v>0</v>
      </c>
      <c r="AN141" s="23">
        <v>0</v>
      </c>
      <c r="AO141" s="23">
        <v>0</v>
      </c>
      <c r="AP141" s="23">
        <v>0</v>
      </c>
      <c r="AQ141" s="23">
        <v>0</v>
      </c>
      <c r="AR141" s="23">
        <v>0</v>
      </c>
      <c r="AS141" s="23">
        <v>0</v>
      </c>
      <c r="AT141" s="23">
        <v>2.816994763703851</v>
      </c>
      <c r="AU141" s="23">
        <v>7.9031859718449002</v>
      </c>
      <c r="AV141" s="23">
        <v>7.8496786537801118</v>
      </c>
      <c r="AW141" s="23">
        <v>8.1300813008130088</v>
      </c>
      <c r="AX141" s="23">
        <v>6.6235864297253633</v>
      </c>
      <c r="AY141" s="23">
        <v>6.2432964605311598</v>
      </c>
      <c r="AZ141" s="23">
        <v>4.257399202131853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20">
        <v>2</v>
      </c>
      <c r="BK141" s="20">
        <v>3</v>
      </c>
      <c r="BL141" s="20">
        <v>1</v>
      </c>
      <c r="BM141" s="20">
        <v>0</v>
      </c>
      <c r="BN141" s="20">
        <v>0</v>
      </c>
      <c r="BO141" s="20">
        <v>0</v>
      </c>
      <c r="BP141" s="20">
        <v>2</v>
      </c>
      <c r="BQ141" s="20">
        <v>4</v>
      </c>
      <c r="BR141" s="20">
        <v>5</v>
      </c>
      <c r="BS141" s="20">
        <v>4</v>
      </c>
      <c r="BT141" s="20">
        <v>5</v>
      </c>
      <c r="BU141" s="20">
        <v>1</v>
      </c>
      <c r="BV141" s="20">
        <v>2562</v>
      </c>
      <c r="BW141" s="20">
        <v>3860</v>
      </c>
      <c r="BX141" s="20">
        <v>5166</v>
      </c>
      <c r="BY141" s="20">
        <v>6727</v>
      </c>
      <c r="BZ141" s="20">
        <v>5345</v>
      </c>
      <c r="CA141" s="20">
        <v>8341</v>
      </c>
      <c r="CB141" s="20">
        <v>3015</v>
      </c>
      <c r="CC141" s="20">
        <v>4033</v>
      </c>
      <c r="CD141" s="20">
        <v>4769</v>
      </c>
      <c r="CE141" s="20">
        <v>6589</v>
      </c>
      <c r="CF141" s="20">
        <v>5442</v>
      </c>
      <c r="CG141" s="20">
        <v>7570</v>
      </c>
      <c r="CH141" s="21">
        <v>2</v>
      </c>
      <c r="CI141" s="21">
        <v>6</v>
      </c>
      <c r="CJ141" s="21">
        <v>8</v>
      </c>
      <c r="CK141" s="21">
        <v>5</v>
      </c>
      <c r="CL141" s="21">
        <v>5</v>
      </c>
      <c r="CM141" s="21">
        <v>1</v>
      </c>
      <c r="CN141" s="21">
        <v>0</v>
      </c>
      <c r="CO141" s="21">
        <v>6</v>
      </c>
      <c r="CP141" s="21">
        <v>21</v>
      </c>
      <c r="CQ141" s="21">
        <v>21</v>
      </c>
      <c r="CR141" s="21">
        <v>5577</v>
      </c>
      <c r="CS141" s="21">
        <v>7893</v>
      </c>
      <c r="CT141" s="21">
        <v>9935</v>
      </c>
      <c r="CU141" s="21">
        <v>13316</v>
      </c>
      <c r="CV141" s="21">
        <v>10787</v>
      </c>
      <c r="CW141" s="21">
        <v>15911</v>
      </c>
      <c r="CX141" s="21">
        <v>32001</v>
      </c>
      <c r="CY141" s="21">
        <v>31418</v>
      </c>
      <c r="CZ141" s="19">
        <v>200</v>
      </c>
      <c r="DA141" t="s">
        <v>8178</v>
      </c>
      <c r="DB141" t="s">
        <v>9</v>
      </c>
      <c r="DD141">
        <v>1.9097332739194093</v>
      </c>
      <c r="DE141">
        <v>6.5622949282834915</v>
      </c>
      <c r="DF141">
        <v>4.6525616543640824</v>
      </c>
    </row>
    <row r="142" spans="1:110" x14ac:dyDescent="0.25">
      <c r="A142" t="s">
        <v>577</v>
      </c>
      <c r="B142" t="s">
        <v>3322</v>
      </c>
      <c r="C142" t="s">
        <v>491</v>
      </c>
      <c r="D142" t="s">
        <v>491</v>
      </c>
      <c r="E142" s="17">
        <v>71970</v>
      </c>
      <c r="F142" s="17">
        <v>72411</v>
      </c>
      <c r="G142" s="17">
        <v>72748</v>
      </c>
      <c r="H142" s="17">
        <v>73193</v>
      </c>
      <c r="I142" s="17">
        <v>73494</v>
      </c>
      <c r="J142" s="17">
        <v>73666</v>
      </c>
      <c r="K142" s="17">
        <v>73787</v>
      </c>
      <c r="L142" s="17">
        <v>74460</v>
      </c>
      <c r="M142" s="17">
        <v>74741</v>
      </c>
      <c r="N142" s="17">
        <v>74664</v>
      </c>
      <c r="O142" s="17">
        <v>74482</v>
      </c>
      <c r="P142" s="17">
        <v>74395</v>
      </c>
      <c r="Q142" s="17">
        <v>74777</v>
      </c>
      <c r="R142" s="17">
        <v>75144</v>
      </c>
      <c r="S142" s="17">
        <v>75337</v>
      </c>
      <c r="T142" s="17">
        <v>75198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74</v>
      </c>
      <c r="AE142" s="18">
        <v>147</v>
      </c>
      <c r="AF142" s="18">
        <v>177</v>
      </c>
      <c r="AG142" s="18">
        <v>227</v>
      </c>
      <c r="AH142" s="18">
        <v>172</v>
      </c>
      <c r="AI142" s="18">
        <v>138</v>
      </c>
      <c r="AJ142" s="18">
        <v>60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9.9110682524375875</v>
      </c>
      <c r="AU142" s="23">
        <v>19.736312129105016</v>
      </c>
      <c r="AV142" s="23">
        <v>23.791921500100813</v>
      </c>
      <c r="AW142" s="23">
        <v>30.356927932385624</v>
      </c>
      <c r="AX142" s="23">
        <v>22.889385712764827</v>
      </c>
      <c r="AY142" s="23">
        <v>18.317692501692395</v>
      </c>
      <c r="AZ142" s="23">
        <v>7.9789356099896267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2</v>
      </c>
      <c r="BJ142" s="20">
        <v>5</v>
      </c>
      <c r="BK142" s="20">
        <v>4</v>
      </c>
      <c r="BL142" s="20">
        <v>3</v>
      </c>
      <c r="BM142" s="20">
        <v>3</v>
      </c>
      <c r="BN142" s="20">
        <v>3</v>
      </c>
      <c r="BO142" s="20">
        <v>0</v>
      </c>
      <c r="BP142" s="20">
        <v>6</v>
      </c>
      <c r="BQ142" s="20">
        <v>12</v>
      </c>
      <c r="BR142" s="20">
        <v>10</v>
      </c>
      <c r="BS142" s="20">
        <v>7</v>
      </c>
      <c r="BT142" s="20">
        <v>4</v>
      </c>
      <c r="BU142" s="20">
        <v>1</v>
      </c>
      <c r="BV142" s="20">
        <v>3391</v>
      </c>
      <c r="BW142" s="20">
        <v>4723</v>
      </c>
      <c r="BX142" s="20">
        <v>5422</v>
      </c>
      <c r="BY142" s="20">
        <v>7068</v>
      </c>
      <c r="BZ142" s="20">
        <v>6321</v>
      </c>
      <c r="CA142" s="20">
        <v>11708</v>
      </c>
      <c r="CB142" s="20">
        <v>3710</v>
      </c>
      <c r="CC142" s="20">
        <v>4884</v>
      </c>
      <c r="CD142" s="20">
        <v>4880</v>
      </c>
      <c r="CE142" s="20">
        <v>6603</v>
      </c>
      <c r="CF142" s="20">
        <v>6141</v>
      </c>
      <c r="CG142" s="20">
        <v>10347</v>
      </c>
      <c r="CH142" s="21">
        <v>8</v>
      </c>
      <c r="CI142" s="21">
        <v>17</v>
      </c>
      <c r="CJ142" s="21">
        <v>14</v>
      </c>
      <c r="CK142" s="21">
        <v>10</v>
      </c>
      <c r="CL142" s="21">
        <v>7</v>
      </c>
      <c r="CM142" s="21">
        <v>4</v>
      </c>
      <c r="CN142" s="21">
        <v>0</v>
      </c>
      <c r="CO142" s="21">
        <v>20</v>
      </c>
      <c r="CP142" s="21">
        <v>40</v>
      </c>
      <c r="CQ142" s="21">
        <v>40</v>
      </c>
      <c r="CR142" s="21">
        <v>7101</v>
      </c>
      <c r="CS142" s="21">
        <v>9607</v>
      </c>
      <c r="CT142" s="21">
        <v>10302</v>
      </c>
      <c r="CU142" s="21">
        <v>13671</v>
      </c>
      <c r="CV142" s="21">
        <v>12462</v>
      </c>
      <c r="CW142" s="21">
        <v>22055</v>
      </c>
      <c r="CX142" s="21">
        <v>38633</v>
      </c>
      <c r="CY142" s="21">
        <v>36565</v>
      </c>
      <c r="CZ142" s="19">
        <v>52</v>
      </c>
      <c r="DA142" t="s">
        <v>8040</v>
      </c>
      <c r="DB142" t="s">
        <v>8480</v>
      </c>
      <c r="DD142">
        <v>5.4697114727198146</v>
      </c>
      <c r="DE142">
        <v>10.353842569823726</v>
      </c>
      <c r="DF142">
        <v>4.8841310971039116</v>
      </c>
    </row>
    <row r="143" spans="1:110" x14ac:dyDescent="0.25">
      <c r="A143" t="s">
        <v>756</v>
      </c>
      <c r="B143" t="s">
        <v>2937</v>
      </c>
      <c r="C143" t="s">
        <v>58</v>
      </c>
      <c r="D143" t="s">
        <v>150</v>
      </c>
      <c r="E143" s="17">
        <v>176326</v>
      </c>
      <c r="F143" s="17">
        <v>176645</v>
      </c>
      <c r="G143" s="17">
        <v>178005</v>
      </c>
      <c r="H143" s="17">
        <v>179018</v>
      </c>
      <c r="I143" s="17">
        <v>180733</v>
      </c>
      <c r="J143" s="17">
        <v>182486</v>
      </c>
      <c r="K143" s="17">
        <v>183876</v>
      </c>
      <c r="L143" s="17">
        <v>185162</v>
      </c>
      <c r="M143" s="17">
        <v>186467</v>
      </c>
      <c r="N143" s="17">
        <v>188081</v>
      </c>
      <c r="O143" s="17">
        <v>190578</v>
      </c>
      <c r="P143" s="17">
        <v>191949</v>
      </c>
      <c r="Q143" s="17">
        <v>193130</v>
      </c>
      <c r="R143" s="17">
        <v>193588</v>
      </c>
      <c r="S143" s="17">
        <v>194113</v>
      </c>
      <c r="T143" s="17">
        <v>195399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25</v>
      </c>
      <c r="AE143" s="18">
        <v>106</v>
      </c>
      <c r="AF143" s="18">
        <v>105</v>
      </c>
      <c r="AG143" s="18">
        <v>103</v>
      </c>
      <c r="AH143" s="18">
        <v>76</v>
      </c>
      <c r="AI143" s="18">
        <v>77</v>
      </c>
      <c r="AJ143" s="18">
        <v>72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3">
        <v>0</v>
      </c>
      <c r="AT143" s="23">
        <v>1.3292145405437021</v>
      </c>
      <c r="AU143" s="23">
        <v>5.5620270965169114</v>
      </c>
      <c r="AV143" s="23">
        <v>5.4702030226778984</v>
      </c>
      <c r="AW143" s="23">
        <v>5.3331952570807228</v>
      </c>
      <c r="AX143" s="23">
        <v>3.9258631733371905</v>
      </c>
      <c r="AY143" s="23">
        <v>3.9667616285359557</v>
      </c>
      <c r="AZ143" s="23">
        <v>3.6847680899083413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0</v>
      </c>
      <c r="BJ143" s="20">
        <v>4</v>
      </c>
      <c r="BK143" s="20">
        <v>3</v>
      </c>
      <c r="BL143" s="20">
        <v>4</v>
      </c>
      <c r="BM143" s="20">
        <v>3</v>
      </c>
      <c r="BN143" s="20">
        <v>0</v>
      </c>
      <c r="BO143" s="20">
        <v>0</v>
      </c>
      <c r="BP143" s="20">
        <v>4</v>
      </c>
      <c r="BQ143" s="20">
        <v>13</v>
      </c>
      <c r="BR143" s="20">
        <v>8</v>
      </c>
      <c r="BS143" s="20">
        <v>17</v>
      </c>
      <c r="BT143" s="20">
        <v>12</v>
      </c>
      <c r="BU143" s="20">
        <v>4</v>
      </c>
      <c r="BV143" s="20">
        <v>12505</v>
      </c>
      <c r="BW143" s="20">
        <v>18421</v>
      </c>
      <c r="BX143" s="20">
        <v>16078</v>
      </c>
      <c r="BY143" s="20">
        <v>17255</v>
      </c>
      <c r="BZ143" s="20">
        <v>12711</v>
      </c>
      <c r="CA143" s="20">
        <v>22703</v>
      </c>
      <c r="CB143" s="20">
        <v>13742</v>
      </c>
      <c r="CC143" s="20">
        <v>18343</v>
      </c>
      <c r="CD143" s="20">
        <v>15914</v>
      </c>
      <c r="CE143" s="20">
        <v>17034</v>
      </c>
      <c r="CF143" s="20">
        <v>12590</v>
      </c>
      <c r="CG143" s="20">
        <v>18103</v>
      </c>
      <c r="CH143" s="21">
        <v>4</v>
      </c>
      <c r="CI143" s="21">
        <v>17</v>
      </c>
      <c r="CJ143" s="21">
        <v>11</v>
      </c>
      <c r="CK143" s="21">
        <v>21</v>
      </c>
      <c r="CL143" s="21">
        <v>15</v>
      </c>
      <c r="CM143" s="21">
        <v>4</v>
      </c>
      <c r="CN143" s="21">
        <v>0</v>
      </c>
      <c r="CO143" s="21">
        <v>14</v>
      </c>
      <c r="CP143" s="21">
        <v>58</v>
      </c>
      <c r="CQ143" s="21">
        <v>58</v>
      </c>
      <c r="CR143" s="21">
        <v>26247</v>
      </c>
      <c r="CS143" s="21">
        <v>36764</v>
      </c>
      <c r="CT143" s="21">
        <v>31992</v>
      </c>
      <c r="CU143" s="21">
        <v>34289</v>
      </c>
      <c r="CV143" s="21">
        <v>25301</v>
      </c>
      <c r="CW143" s="21">
        <v>40806</v>
      </c>
      <c r="CX143" s="21">
        <v>99673</v>
      </c>
      <c r="CY143" s="21">
        <v>95726</v>
      </c>
      <c r="CZ143" s="19">
        <v>229</v>
      </c>
      <c r="DA143" t="s">
        <v>8207</v>
      </c>
      <c r="DB143" t="s">
        <v>9</v>
      </c>
      <c r="DD143">
        <v>1.4625075736999353</v>
      </c>
      <c r="DE143">
        <v>5.8190282222868781</v>
      </c>
      <c r="DF143">
        <v>4.356520648586943</v>
      </c>
    </row>
    <row r="144" spans="1:110" x14ac:dyDescent="0.25">
      <c r="A144" t="s">
        <v>771</v>
      </c>
      <c r="B144" t="s">
        <v>3001</v>
      </c>
      <c r="C144" t="s">
        <v>754</v>
      </c>
      <c r="D144" t="s">
        <v>150</v>
      </c>
      <c r="E144" s="17">
        <v>55274</v>
      </c>
      <c r="F144" s="17">
        <v>55065</v>
      </c>
      <c r="G144" s="17">
        <v>55080</v>
      </c>
      <c r="H144" s="17">
        <v>55163</v>
      </c>
      <c r="I144" s="17">
        <v>55273</v>
      </c>
      <c r="J144" s="17">
        <v>55321</v>
      </c>
      <c r="K144" s="17">
        <v>55442</v>
      </c>
      <c r="L144" s="17">
        <v>55840</v>
      </c>
      <c r="M144" s="17">
        <v>56505</v>
      </c>
      <c r="N144" s="17">
        <v>56916</v>
      </c>
      <c r="O144" s="17">
        <v>57377</v>
      </c>
      <c r="P144" s="17">
        <v>57591</v>
      </c>
      <c r="Q144" s="17">
        <v>57872</v>
      </c>
      <c r="R144" s="17">
        <v>58072</v>
      </c>
      <c r="S144" s="17">
        <v>58296</v>
      </c>
      <c r="T144" s="17">
        <v>58340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9</v>
      </c>
      <c r="AE144" s="18">
        <v>29</v>
      </c>
      <c r="AF144" s="18">
        <v>25</v>
      </c>
      <c r="AG144" s="18">
        <v>14</v>
      </c>
      <c r="AH144" s="18">
        <v>28</v>
      </c>
      <c r="AI144" s="18">
        <v>24</v>
      </c>
      <c r="AJ144" s="18">
        <v>19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1.5812776723592663</v>
      </c>
      <c r="AU144" s="23">
        <v>5.0542900465343257</v>
      </c>
      <c r="AV144" s="23">
        <v>4.3409560521609283</v>
      </c>
      <c r="AW144" s="23">
        <v>2.4191318772463366</v>
      </c>
      <c r="AX144" s="23">
        <v>4.821600771456124</v>
      </c>
      <c r="AY144" s="23">
        <v>4.1169205434335119</v>
      </c>
      <c r="AZ144" s="23">
        <v>3.2567706547823105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3</v>
      </c>
      <c r="BJ144" s="20">
        <v>0</v>
      </c>
      <c r="BK144" s="20">
        <v>2</v>
      </c>
      <c r="BL144" s="20">
        <v>1</v>
      </c>
      <c r="BM144" s="20">
        <v>2</v>
      </c>
      <c r="BN144" s="20">
        <v>0</v>
      </c>
      <c r="BO144" s="20">
        <v>0</v>
      </c>
      <c r="BP144" s="20">
        <v>0</v>
      </c>
      <c r="BQ144" s="20">
        <v>2</v>
      </c>
      <c r="BR144" s="20">
        <v>1</v>
      </c>
      <c r="BS144" s="20">
        <v>4</v>
      </c>
      <c r="BT144" s="20">
        <v>2</v>
      </c>
      <c r="BU144" s="20">
        <v>2</v>
      </c>
      <c r="BV144" s="20">
        <v>2076</v>
      </c>
      <c r="BW144" s="20">
        <v>2768</v>
      </c>
      <c r="BX144" s="20">
        <v>3890</v>
      </c>
      <c r="BY144" s="20">
        <v>5867</v>
      </c>
      <c r="BZ144" s="20">
        <v>5451</v>
      </c>
      <c r="CA144" s="20">
        <v>9839</v>
      </c>
      <c r="CB144" s="20">
        <v>2424</v>
      </c>
      <c r="CC144" s="20">
        <v>2994</v>
      </c>
      <c r="CD144" s="20">
        <v>3575</v>
      </c>
      <c r="CE144" s="20">
        <v>5791</v>
      </c>
      <c r="CF144" s="20">
        <v>5266</v>
      </c>
      <c r="CG144" s="20">
        <v>8399</v>
      </c>
      <c r="CH144" s="21">
        <v>3</v>
      </c>
      <c r="CI144" s="21">
        <v>2</v>
      </c>
      <c r="CJ144" s="21">
        <v>3</v>
      </c>
      <c r="CK144" s="21">
        <v>5</v>
      </c>
      <c r="CL144" s="21">
        <v>4</v>
      </c>
      <c r="CM144" s="21">
        <v>2</v>
      </c>
      <c r="CN144" s="21">
        <v>0</v>
      </c>
      <c r="CO144" s="21">
        <v>8</v>
      </c>
      <c r="CP144" s="21">
        <v>11</v>
      </c>
      <c r="CQ144" s="21">
        <v>11</v>
      </c>
      <c r="CR144" s="21">
        <v>4500</v>
      </c>
      <c r="CS144" s="21">
        <v>5762</v>
      </c>
      <c r="CT144" s="21">
        <v>7465</v>
      </c>
      <c r="CU144" s="21">
        <v>11658</v>
      </c>
      <c r="CV144" s="21">
        <v>10717</v>
      </c>
      <c r="CW144" s="21">
        <v>18238</v>
      </c>
      <c r="CX144" s="21">
        <v>29891</v>
      </c>
      <c r="CY144" s="21">
        <v>28449</v>
      </c>
      <c r="CZ144" s="19">
        <v>257</v>
      </c>
      <c r="DA144" t="s">
        <v>8235</v>
      </c>
      <c r="DB144" t="s">
        <v>9</v>
      </c>
      <c r="DD144">
        <v>2.8120496326760169</v>
      </c>
      <c r="DE144">
        <v>3.6800374694724165</v>
      </c>
      <c r="DF144">
        <v>0.86798783679639957</v>
      </c>
    </row>
    <row r="145" spans="1:110" x14ac:dyDescent="0.25">
      <c r="A145" t="s">
        <v>833</v>
      </c>
      <c r="B145" t="s">
        <v>3223</v>
      </c>
      <c r="C145" t="s">
        <v>3364</v>
      </c>
      <c r="D145" t="s">
        <v>211</v>
      </c>
      <c r="E145" s="17">
        <v>218890</v>
      </c>
      <c r="F145" s="17">
        <v>219413</v>
      </c>
      <c r="G145" s="17">
        <v>221076</v>
      </c>
      <c r="H145" s="17">
        <v>222923</v>
      </c>
      <c r="I145" s="17">
        <v>224044</v>
      </c>
      <c r="J145" s="17">
        <v>225865</v>
      </c>
      <c r="K145" s="17">
        <v>228058</v>
      </c>
      <c r="L145" s="17">
        <v>230306</v>
      </c>
      <c r="M145" s="17">
        <v>232734</v>
      </c>
      <c r="N145" s="17">
        <v>234836</v>
      </c>
      <c r="O145" s="17">
        <v>236220</v>
      </c>
      <c r="P145" s="17">
        <v>237259</v>
      </c>
      <c r="Q145" s="17">
        <v>237831</v>
      </c>
      <c r="R145" s="17">
        <v>238646</v>
      </c>
      <c r="S145" s="17">
        <v>239027</v>
      </c>
      <c r="T145" s="17">
        <v>239580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142</v>
      </c>
      <c r="AE145" s="18">
        <v>239</v>
      </c>
      <c r="AF145" s="18">
        <v>272</v>
      </c>
      <c r="AG145" s="18">
        <v>331</v>
      </c>
      <c r="AH145" s="18">
        <v>285</v>
      </c>
      <c r="AI145" s="18">
        <v>204</v>
      </c>
      <c r="AJ145" s="18">
        <v>141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6.0467730671617641</v>
      </c>
      <c r="AU145" s="23">
        <v>10.11768690204047</v>
      </c>
      <c r="AV145" s="23">
        <v>11.464264790798241</v>
      </c>
      <c r="AW145" s="23">
        <v>13.917445581105911</v>
      </c>
      <c r="AX145" s="23">
        <v>11.942374898385056</v>
      </c>
      <c r="AY145" s="23">
        <v>8.534600693645487</v>
      </c>
      <c r="AZ145" s="23">
        <v>5.8852992737290259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3</v>
      </c>
      <c r="BJ145" s="20">
        <v>14</v>
      </c>
      <c r="BK145" s="20">
        <v>11</v>
      </c>
      <c r="BL145" s="20">
        <v>19</v>
      </c>
      <c r="BM145" s="20">
        <v>8</v>
      </c>
      <c r="BN145" s="20">
        <v>3</v>
      </c>
      <c r="BO145" s="20">
        <v>0</v>
      </c>
      <c r="BP145" s="20">
        <v>7</v>
      </c>
      <c r="BQ145" s="20">
        <v>23</v>
      </c>
      <c r="BR145" s="20">
        <v>12</v>
      </c>
      <c r="BS145" s="20">
        <v>25</v>
      </c>
      <c r="BT145" s="20">
        <v>13</v>
      </c>
      <c r="BU145" s="20">
        <v>3</v>
      </c>
      <c r="BV145" s="20">
        <v>11822</v>
      </c>
      <c r="BW145" s="20">
        <v>19927</v>
      </c>
      <c r="BX145" s="20">
        <v>18121</v>
      </c>
      <c r="BY145" s="20">
        <v>22085</v>
      </c>
      <c r="BZ145" s="20">
        <v>19032</v>
      </c>
      <c r="CA145" s="20">
        <v>30845</v>
      </c>
      <c r="CB145" s="20">
        <v>12674</v>
      </c>
      <c r="CC145" s="20">
        <v>20465</v>
      </c>
      <c r="CD145" s="20">
        <v>18849</v>
      </c>
      <c r="CE145" s="20">
        <v>21706</v>
      </c>
      <c r="CF145" s="20">
        <v>18726</v>
      </c>
      <c r="CG145" s="20">
        <v>25328</v>
      </c>
      <c r="CH145" s="21">
        <v>10</v>
      </c>
      <c r="CI145" s="21">
        <v>37</v>
      </c>
      <c r="CJ145" s="21">
        <v>23</v>
      </c>
      <c r="CK145" s="21">
        <v>44</v>
      </c>
      <c r="CL145" s="21">
        <v>21</v>
      </c>
      <c r="CM145" s="21">
        <v>6</v>
      </c>
      <c r="CN145" s="21">
        <v>0</v>
      </c>
      <c r="CO145" s="21">
        <v>58</v>
      </c>
      <c r="CP145" s="21">
        <v>83</v>
      </c>
      <c r="CQ145" s="21">
        <v>83</v>
      </c>
      <c r="CR145" s="21">
        <v>24496</v>
      </c>
      <c r="CS145" s="21">
        <v>40392</v>
      </c>
      <c r="CT145" s="21">
        <v>36970</v>
      </c>
      <c r="CU145" s="21">
        <v>43791</v>
      </c>
      <c r="CV145" s="21">
        <v>37758</v>
      </c>
      <c r="CW145" s="21">
        <v>56173</v>
      </c>
      <c r="CX145" s="21">
        <v>121832</v>
      </c>
      <c r="CY145" s="21">
        <v>117748</v>
      </c>
      <c r="CZ145" s="19">
        <v>109</v>
      </c>
      <c r="DA145" t="s">
        <v>8087</v>
      </c>
      <c r="DB145" t="s">
        <v>9</v>
      </c>
      <c r="DD145">
        <v>4.9257736861772594</v>
      </c>
      <c r="DE145">
        <v>6.8126600564712065</v>
      </c>
      <c r="DF145">
        <v>1.8868863702939471</v>
      </c>
    </row>
    <row r="146" spans="1:110" x14ac:dyDescent="0.25">
      <c r="A146" t="s">
        <v>662</v>
      </c>
      <c r="B146" t="s">
        <v>3071</v>
      </c>
      <c r="C146" t="s">
        <v>363</v>
      </c>
      <c r="D146" t="s">
        <v>278</v>
      </c>
      <c r="E146" s="17">
        <v>80549</v>
      </c>
      <c r="F146" s="17">
        <v>80831</v>
      </c>
      <c r="G146" s="17">
        <v>81151</v>
      </c>
      <c r="H146" s="17">
        <v>82038</v>
      </c>
      <c r="I146" s="17">
        <v>83110</v>
      </c>
      <c r="J146" s="17">
        <v>83801</v>
      </c>
      <c r="K146" s="17">
        <v>84487</v>
      </c>
      <c r="L146" s="17">
        <v>85601</v>
      </c>
      <c r="M146" s="17">
        <v>86509</v>
      </c>
      <c r="N146" s="17">
        <v>86905</v>
      </c>
      <c r="O146" s="17">
        <v>87944</v>
      </c>
      <c r="P146" s="17">
        <v>88558</v>
      </c>
      <c r="Q146" s="17">
        <v>88806</v>
      </c>
      <c r="R146" s="17">
        <v>89338</v>
      </c>
      <c r="S146" s="17">
        <v>90151</v>
      </c>
      <c r="T146" s="17">
        <v>90497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17</v>
      </c>
      <c r="AE146" s="18">
        <v>23</v>
      </c>
      <c r="AF146" s="18">
        <v>59</v>
      </c>
      <c r="AG146" s="18">
        <v>43</v>
      </c>
      <c r="AH146" s="18">
        <v>27</v>
      </c>
      <c r="AI146" s="18">
        <v>29</v>
      </c>
      <c r="AJ146" s="18">
        <v>68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1.9561590242218514</v>
      </c>
      <c r="AU146" s="23">
        <v>2.6153006458655508</v>
      </c>
      <c r="AV146" s="23">
        <v>6.6623004132884667</v>
      </c>
      <c r="AW146" s="23">
        <v>4.8420151791545614</v>
      </c>
      <c r="AX146" s="23">
        <v>3.0222301820054178</v>
      </c>
      <c r="AY146" s="23">
        <v>3.2168251045468157</v>
      </c>
      <c r="AZ146" s="23">
        <v>7.5140612395991031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1</v>
      </c>
      <c r="BJ146" s="20">
        <v>5</v>
      </c>
      <c r="BK146" s="20">
        <v>6</v>
      </c>
      <c r="BL146" s="20">
        <v>8</v>
      </c>
      <c r="BM146" s="20">
        <v>7</v>
      </c>
      <c r="BN146" s="20">
        <v>3</v>
      </c>
      <c r="BO146" s="20">
        <v>0</v>
      </c>
      <c r="BP146" s="20">
        <v>3</v>
      </c>
      <c r="BQ146" s="20">
        <v>11</v>
      </c>
      <c r="BR146" s="20">
        <v>10</v>
      </c>
      <c r="BS146" s="20">
        <v>6</v>
      </c>
      <c r="BT146" s="20">
        <v>7</v>
      </c>
      <c r="BU146" s="20">
        <v>1</v>
      </c>
      <c r="BV146" s="20">
        <v>4059</v>
      </c>
      <c r="BW146" s="20">
        <v>5908</v>
      </c>
      <c r="BX146" s="20">
        <v>6457</v>
      </c>
      <c r="BY146" s="20">
        <v>8371</v>
      </c>
      <c r="BZ146" s="20">
        <v>7846</v>
      </c>
      <c r="CA146" s="20">
        <v>13801</v>
      </c>
      <c r="CB146" s="20">
        <v>4344</v>
      </c>
      <c r="CC146" s="20">
        <v>5823</v>
      </c>
      <c r="CD146" s="20">
        <v>6177</v>
      </c>
      <c r="CE146" s="20">
        <v>8254</v>
      </c>
      <c r="CF146" s="20">
        <v>7545</v>
      </c>
      <c r="CG146" s="20">
        <v>11912</v>
      </c>
      <c r="CH146" s="21">
        <v>4</v>
      </c>
      <c r="CI146" s="21">
        <v>16</v>
      </c>
      <c r="CJ146" s="21">
        <v>16</v>
      </c>
      <c r="CK146" s="21">
        <v>14</v>
      </c>
      <c r="CL146" s="21">
        <v>14</v>
      </c>
      <c r="CM146" s="21">
        <v>4</v>
      </c>
      <c r="CN146" s="21">
        <v>0</v>
      </c>
      <c r="CO146" s="21">
        <v>30</v>
      </c>
      <c r="CP146" s="21">
        <v>38</v>
      </c>
      <c r="CQ146" s="21">
        <v>38</v>
      </c>
      <c r="CR146" s="21">
        <v>8403</v>
      </c>
      <c r="CS146" s="21">
        <v>11731</v>
      </c>
      <c r="CT146" s="21">
        <v>12634</v>
      </c>
      <c r="CU146" s="21">
        <v>16625</v>
      </c>
      <c r="CV146" s="21">
        <v>15391</v>
      </c>
      <c r="CW146" s="21">
        <v>25713</v>
      </c>
      <c r="CX146" s="21">
        <v>46442</v>
      </c>
      <c r="CY146" s="21">
        <v>44055</v>
      </c>
      <c r="CZ146" s="19">
        <v>60</v>
      </c>
      <c r="DA146" t="s">
        <v>8048</v>
      </c>
      <c r="DB146" t="s">
        <v>8480</v>
      </c>
      <c r="DD146">
        <v>6.8096697310180456</v>
      </c>
      <c r="DE146">
        <v>8.1822488264932609</v>
      </c>
      <c r="DF146">
        <v>1.3725790954752153</v>
      </c>
    </row>
    <row r="147" spans="1:110" x14ac:dyDescent="0.25">
      <c r="A147" t="s">
        <v>126</v>
      </c>
      <c r="B147" t="s">
        <v>3232</v>
      </c>
      <c r="C147" t="s">
        <v>3366</v>
      </c>
      <c r="D147" t="s">
        <v>70</v>
      </c>
      <c r="E147" s="17">
        <v>236207</v>
      </c>
      <c r="F147" s="17">
        <v>236786</v>
      </c>
      <c r="G147" s="17">
        <v>237172</v>
      </c>
      <c r="H147" s="17">
        <v>237380</v>
      </c>
      <c r="I147" s="17">
        <v>238109</v>
      </c>
      <c r="J147" s="17">
        <v>239145</v>
      </c>
      <c r="K147" s="17">
        <v>240049</v>
      </c>
      <c r="L147" s="17">
        <v>240863</v>
      </c>
      <c r="M147" s="17">
        <v>242440</v>
      </c>
      <c r="N147" s="17">
        <v>243429</v>
      </c>
      <c r="O147" s="17">
        <v>244509</v>
      </c>
      <c r="P147" s="17">
        <v>245581</v>
      </c>
      <c r="Q147" s="17">
        <v>246155</v>
      </c>
      <c r="R147" s="17">
        <v>246783</v>
      </c>
      <c r="S147" s="17">
        <v>247916</v>
      </c>
      <c r="T147" s="17">
        <v>248478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81</v>
      </c>
      <c r="AE147" s="18">
        <v>156</v>
      </c>
      <c r="AF147" s="18">
        <v>141</v>
      </c>
      <c r="AG147" s="18">
        <v>159</v>
      </c>
      <c r="AH147" s="18">
        <v>117</v>
      </c>
      <c r="AI147" s="18">
        <v>84</v>
      </c>
      <c r="AJ147" s="18">
        <v>68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3.3274589305300522</v>
      </c>
      <c r="AU147" s="23">
        <v>6.3801332466289589</v>
      </c>
      <c r="AV147" s="23">
        <v>5.7414865156506405</v>
      </c>
      <c r="AW147" s="23">
        <v>6.4593447218216165</v>
      </c>
      <c r="AX147" s="23">
        <v>4.7410072817009281</v>
      </c>
      <c r="AY147" s="23">
        <v>3.3882444053631073</v>
      </c>
      <c r="AZ147" s="23">
        <v>2.7366607908949687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0</v>
      </c>
      <c r="BJ147" s="20">
        <v>6</v>
      </c>
      <c r="BK147" s="20">
        <v>9</v>
      </c>
      <c r="BL147" s="20">
        <v>6</v>
      </c>
      <c r="BM147" s="20">
        <v>1</v>
      </c>
      <c r="BN147" s="20">
        <v>1</v>
      </c>
      <c r="BO147" s="20">
        <v>0</v>
      </c>
      <c r="BP147" s="20">
        <v>3</v>
      </c>
      <c r="BQ147" s="20">
        <v>15</v>
      </c>
      <c r="BR147" s="20">
        <v>15</v>
      </c>
      <c r="BS147" s="20">
        <v>6</v>
      </c>
      <c r="BT147" s="20">
        <v>5</v>
      </c>
      <c r="BU147" s="20">
        <v>1</v>
      </c>
      <c r="BV147" s="20">
        <v>12383</v>
      </c>
      <c r="BW147" s="20">
        <v>19823</v>
      </c>
      <c r="BX147" s="20">
        <v>19633</v>
      </c>
      <c r="BY147" s="20">
        <v>23150</v>
      </c>
      <c r="BZ147" s="20">
        <v>18409</v>
      </c>
      <c r="CA147" s="20">
        <v>34279</v>
      </c>
      <c r="CB147" s="20">
        <v>12783</v>
      </c>
      <c r="CC147" s="20">
        <v>18982</v>
      </c>
      <c r="CD147" s="20">
        <v>19178</v>
      </c>
      <c r="CE147" s="20">
        <v>22857</v>
      </c>
      <c r="CF147" s="20">
        <v>18158</v>
      </c>
      <c r="CG147" s="20">
        <v>28843</v>
      </c>
      <c r="CH147" s="21">
        <v>3</v>
      </c>
      <c r="CI147" s="21">
        <v>21</v>
      </c>
      <c r="CJ147" s="21">
        <v>24</v>
      </c>
      <c r="CK147" s="21">
        <v>12</v>
      </c>
      <c r="CL147" s="21">
        <v>6</v>
      </c>
      <c r="CM147" s="21">
        <v>2</v>
      </c>
      <c r="CN147" s="21">
        <v>0</v>
      </c>
      <c r="CO147" s="21">
        <v>23</v>
      </c>
      <c r="CP147" s="21">
        <v>45</v>
      </c>
      <c r="CQ147" s="21">
        <v>45</v>
      </c>
      <c r="CR147" s="21">
        <v>25166</v>
      </c>
      <c r="CS147" s="21">
        <v>38805</v>
      </c>
      <c r="CT147" s="21">
        <v>38811</v>
      </c>
      <c r="CU147" s="21">
        <v>46007</v>
      </c>
      <c r="CV147" s="21">
        <v>36567</v>
      </c>
      <c r="CW147" s="21">
        <v>63122</v>
      </c>
      <c r="CX147" s="21">
        <v>127677</v>
      </c>
      <c r="CY147" s="21">
        <v>120801</v>
      </c>
      <c r="CZ147" s="19">
        <v>281</v>
      </c>
      <c r="DA147" t="s">
        <v>8259</v>
      </c>
      <c r="DB147" t="s">
        <v>8481</v>
      </c>
      <c r="DD147">
        <v>1.9039577486941333</v>
      </c>
      <c r="DE147">
        <v>3.5245189031697173</v>
      </c>
      <c r="DF147">
        <v>1.620561154475584</v>
      </c>
    </row>
    <row r="148" spans="1:110" x14ac:dyDescent="0.25">
      <c r="A148" t="s">
        <v>1144</v>
      </c>
      <c r="B148" t="s">
        <v>3251</v>
      </c>
      <c r="C148" t="s">
        <v>3369</v>
      </c>
      <c r="D148" t="s">
        <v>355</v>
      </c>
      <c r="E148" s="17">
        <v>236558</v>
      </c>
      <c r="F148" s="17">
        <v>240139</v>
      </c>
      <c r="G148" s="17">
        <v>241851</v>
      </c>
      <c r="H148" s="17">
        <v>240377</v>
      </c>
      <c r="I148" s="17">
        <v>241917</v>
      </c>
      <c r="J148" s="17">
        <v>244062</v>
      </c>
      <c r="K148" s="17">
        <v>246038</v>
      </c>
      <c r="L148" s="17">
        <v>248291</v>
      </c>
      <c r="M148" s="17">
        <v>252110</v>
      </c>
      <c r="N148" s="17">
        <v>256381</v>
      </c>
      <c r="O148" s="17">
        <v>258877</v>
      </c>
      <c r="P148" s="17">
        <v>262527</v>
      </c>
      <c r="Q148" s="17">
        <v>262575</v>
      </c>
      <c r="R148" s="17">
        <v>262978</v>
      </c>
      <c r="S148" s="17">
        <v>261862</v>
      </c>
      <c r="T148" s="17">
        <v>261789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14</v>
      </c>
      <c r="AE148" s="18">
        <v>36</v>
      </c>
      <c r="AF148" s="18">
        <v>36</v>
      </c>
      <c r="AG148" s="18">
        <v>49</v>
      </c>
      <c r="AH148" s="18">
        <v>53</v>
      </c>
      <c r="AI148" s="18">
        <v>37</v>
      </c>
      <c r="AJ148" s="18">
        <v>44</v>
      </c>
      <c r="AK148" s="23">
        <v>0</v>
      </c>
      <c r="AL148" s="23">
        <v>0</v>
      </c>
      <c r="AM148" s="23">
        <v>0</v>
      </c>
      <c r="AN148" s="23">
        <v>0</v>
      </c>
      <c r="AO148" s="23">
        <v>0</v>
      </c>
      <c r="AP148" s="23">
        <v>0</v>
      </c>
      <c r="AQ148" s="23">
        <v>0</v>
      </c>
      <c r="AR148" s="23">
        <v>0</v>
      </c>
      <c r="AS148" s="23">
        <v>0</v>
      </c>
      <c r="AT148" s="23">
        <v>0.54606230570908143</v>
      </c>
      <c r="AU148" s="23">
        <v>1.3906218010870026</v>
      </c>
      <c r="AV148" s="23">
        <v>1.371287524711744</v>
      </c>
      <c r="AW148" s="23">
        <v>1.8661334856707608</v>
      </c>
      <c r="AX148" s="23">
        <v>2.0153777122040628</v>
      </c>
      <c r="AY148" s="23">
        <v>1.4129579702285937</v>
      </c>
      <c r="AZ148" s="23">
        <v>1.6807428883566535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 s="20">
        <v>5</v>
      </c>
      <c r="BK148" s="20">
        <v>7</v>
      </c>
      <c r="BL148" s="20">
        <v>6</v>
      </c>
      <c r="BM148" s="20">
        <v>3</v>
      </c>
      <c r="BN148" s="20">
        <v>3</v>
      </c>
      <c r="BO148" s="20">
        <v>0</v>
      </c>
      <c r="BP148" s="20">
        <v>2</v>
      </c>
      <c r="BQ148" s="20">
        <v>2</v>
      </c>
      <c r="BR148" s="20">
        <v>4</v>
      </c>
      <c r="BS148" s="20">
        <v>5</v>
      </c>
      <c r="BT148" s="20">
        <v>6</v>
      </c>
      <c r="BU148" s="20">
        <v>1</v>
      </c>
      <c r="BV148" s="20">
        <v>12913</v>
      </c>
      <c r="BW148" s="20">
        <v>29775</v>
      </c>
      <c r="BX148" s="20">
        <v>26971</v>
      </c>
      <c r="BY148" s="20">
        <v>22758</v>
      </c>
      <c r="BZ148" s="20">
        <v>16907</v>
      </c>
      <c r="CA148" s="20">
        <v>22017</v>
      </c>
      <c r="CB148" s="20">
        <v>13558</v>
      </c>
      <c r="CC148" s="20">
        <v>31021</v>
      </c>
      <c r="CD148" s="20">
        <v>28417</v>
      </c>
      <c r="CE148" s="20">
        <v>22904</v>
      </c>
      <c r="CF148" s="20">
        <v>16161</v>
      </c>
      <c r="CG148" s="20">
        <v>18387</v>
      </c>
      <c r="CH148" s="21">
        <v>2</v>
      </c>
      <c r="CI148" s="21">
        <v>7</v>
      </c>
      <c r="CJ148" s="21">
        <v>11</v>
      </c>
      <c r="CK148" s="21">
        <v>11</v>
      </c>
      <c r="CL148" s="21">
        <v>9</v>
      </c>
      <c r="CM148" s="21">
        <v>4</v>
      </c>
      <c r="CN148" s="21">
        <v>0</v>
      </c>
      <c r="CO148" s="21">
        <v>24</v>
      </c>
      <c r="CP148" s="21">
        <v>20</v>
      </c>
      <c r="CQ148" s="21">
        <v>20</v>
      </c>
      <c r="CR148" s="21">
        <v>26471</v>
      </c>
      <c r="CS148" s="21">
        <v>60796</v>
      </c>
      <c r="CT148" s="21">
        <v>55388</v>
      </c>
      <c r="CU148" s="21">
        <v>45662</v>
      </c>
      <c r="CV148" s="21">
        <v>33068</v>
      </c>
      <c r="CW148" s="21">
        <v>40404</v>
      </c>
      <c r="CX148" s="21">
        <v>131341</v>
      </c>
      <c r="CY148" s="21">
        <v>130448</v>
      </c>
      <c r="CZ148" s="19">
        <v>335</v>
      </c>
      <c r="DA148" t="s">
        <v>8313</v>
      </c>
      <c r="DB148" t="s">
        <v>8481</v>
      </c>
      <c r="DD148">
        <v>1.83981356555869</v>
      </c>
      <c r="DE148">
        <v>1.522753747877662</v>
      </c>
      <c r="DF148">
        <v>-0.31705981768102798</v>
      </c>
    </row>
    <row r="149" spans="1:110" x14ac:dyDescent="0.25">
      <c r="A149" t="s">
        <v>475</v>
      </c>
      <c r="B149" t="s">
        <v>2986</v>
      </c>
      <c r="C149" t="s">
        <v>462</v>
      </c>
      <c r="D149" t="s">
        <v>51</v>
      </c>
      <c r="E149" s="17">
        <v>56487</v>
      </c>
      <c r="F149" s="17">
        <v>57040</v>
      </c>
      <c r="G149" s="17">
        <v>57874</v>
      </c>
      <c r="H149" s="17">
        <v>59884</v>
      </c>
      <c r="I149" s="17">
        <v>59028</v>
      </c>
      <c r="J149" s="17">
        <v>59954</v>
      </c>
      <c r="K149" s="17">
        <v>61092</v>
      </c>
      <c r="L149" s="17">
        <v>62462</v>
      </c>
      <c r="M149" s="17">
        <v>63383</v>
      </c>
      <c r="N149" s="17">
        <v>64521</v>
      </c>
      <c r="O149" s="17">
        <v>65231</v>
      </c>
      <c r="P149" s="17">
        <v>65814</v>
      </c>
      <c r="Q149" s="17">
        <v>66469</v>
      </c>
      <c r="R149" s="17">
        <v>66973</v>
      </c>
      <c r="S149" s="17">
        <v>67594</v>
      </c>
      <c r="T149" s="17">
        <v>67889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23</v>
      </c>
      <c r="AE149" s="18">
        <v>60</v>
      </c>
      <c r="AF149" s="18">
        <v>51</v>
      </c>
      <c r="AG149" s="18">
        <v>37</v>
      </c>
      <c r="AH149" s="18">
        <v>33</v>
      </c>
      <c r="AI149" s="18">
        <v>35</v>
      </c>
      <c r="AJ149" s="18">
        <v>29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3.5647308628198573</v>
      </c>
      <c r="AU149" s="23">
        <v>9.1980806671674511</v>
      </c>
      <c r="AV149" s="23">
        <v>7.749111131370225</v>
      </c>
      <c r="AW149" s="23">
        <v>5.5665046863951622</v>
      </c>
      <c r="AX149" s="23">
        <v>4.9273587863765993</v>
      </c>
      <c r="AY149" s="23">
        <v>5.1779743764239425</v>
      </c>
      <c r="AZ149" s="23">
        <v>4.2716787697565142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 s="20">
        <v>1</v>
      </c>
      <c r="BJ149" s="20">
        <v>2</v>
      </c>
      <c r="BK149" s="20">
        <v>0</v>
      </c>
      <c r="BL149" s="20">
        <v>2</v>
      </c>
      <c r="BM149" s="20">
        <v>2</v>
      </c>
      <c r="BN149" s="20">
        <v>1</v>
      </c>
      <c r="BO149" s="20">
        <v>0</v>
      </c>
      <c r="BP149" s="20">
        <v>1</v>
      </c>
      <c r="BQ149" s="20">
        <v>3</v>
      </c>
      <c r="BR149" s="20">
        <v>6</v>
      </c>
      <c r="BS149" s="20">
        <v>7</v>
      </c>
      <c r="BT149" s="20">
        <v>2</v>
      </c>
      <c r="BU149" s="20">
        <v>2</v>
      </c>
      <c r="BV149" s="20">
        <v>2597</v>
      </c>
      <c r="BW149" s="20">
        <v>5287</v>
      </c>
      <c r="BX149" s="20">
        <v>6319</v>
      </c>
      <c r="BY149" s="20">
        <v>6562</v>
      </c>
      <c r="BZ149" s="20">
        <v>5238</v>
      </c>
      <c r="CA149" s="20">
        <v>8972</v>
      </c>
      <c r="CB149" s="20">
        <v>2775</v>
      </c>
      <c r="CC149" s="20">
        <v>4720</v>
      </c>
      <c r="CD149" s="20">
        <v>6093</v>
      </c>
      <c r="CE149" s="20">
        <v>6519</v>
      </c>
      <c r="CF149" s="20">
        <v>4972</v>
      </c>
      <c r="CG149" s="20">
        <v>7835</v>
      </c>
      <c r="CH149" s="21">
        <v>2</v>
      </c>
      <c r="CI149" s="21">
        <v>5</v>
      </c>
      <c r="CJ149" s="21">
        <v>6</v>
      </c>
      <c r="CK149" s="21">
        <v>9</v>
      </c>
      <c r="CL149" s="21">
        <v>4</v>
      </c>
      <c r="CM149" s="21">
        <v>3</v>
      </c>
      <c r="CN149" s="21">
        <v>0</v>
      </c>
      <c r="CO149" s="21">
        <v>8</v>
      </c>
      <c r="CP149" s="21">
        <v>21</v>
      </c>
      <c r="CQ149" s="21">
        <v>21</v>
      </c>
      <c r="CR149" s="21">
        <v>5372</v>
      </c>
      <c r="CS149" s="21">
        <v>10007</v>
      </c>
      <c r="CT149" s="21">
        <v>12412</v>
      </c>
      <c r="CU149" s="21">
        <v>13081</v>
      </c>
      <c r="CV149" s="21">
        <v>10210</v>
      </c>
      <c r="CW149" s="21">
        <v>16807</v>
      </c>
      <c r="CX149" s="21">
        <v>34975</v>
      </c>
      <c r="CY149" s="21">
        <v>32914</v>
      </c>
      <c r="CZ149" s="19">
        <v>198</v>
      </c>
      <c r="DA149" t="s">
        <v>8176</v>
      </c>
      <c r="DB149" t="s">
        <v>9</v>
      </c>
      <c r="DD149">
        <v>2.4305766543112353</v>
      </c>
      <c r="DE149">
        <v>6.0042887776983562</v>
      </c>
      <c r="DF149">
        <v>3.573712123387121</v>
      </c>
    </row>
    <row r="150" spans="1:110" x14ac:dyDescent="0.25">
      <c r="A150" t="s">
        <v>887</v>
      </c>
      <c r="B150" t="s">
        <v>3006</v>
      </c>
      <c r="C150" t="s">
        <v>886</v>
      </c>
      <c r="D150" t="s">
        <v>168</v>
      </c>
      <c r="E150" s="17">
        <v>101709</v>
      </c>
      <c r="F150" s="17">
        <v>102262</v>
      </c>
      <c r="G150" s="17">
        <v>102924</v>
      </c>
      <c r="H150" s="17">
        <v>103397</v>
      </c>
      <c r="I150" s="17">
        <v>104433</v>
      </c>
      <c r="J150" s="17">
        <v>105636</v>
      </c>
      <c r="K150" s="17">
        <v>106501</v>
      </c>
      <c r="L150" s="17">
        <v>107782</v>
      </c>
      <c r="M150" s="17">
        <v>108437</v>
      </c>
      <c r="N150" s="17">
        <v>108429</v>
      </c>
      <c r="O150" s="17">
        <v>109048</v>
      </c>
      <c r="P150" s="17">
        <v>109685</v>
      </c>
      <c r="Q150" s="17">
        <v>110490</v>
      </c>
      <c r="R150" s="17">
        <v>110987</v>
      </c>
      <c r="S150" s="17">
        <v>112055</v>
      </c>
      <c r="T150" s="17">
        <v>113455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26</v>
      </c>
      <c r="AE150" s="18">
        <v>43</v>
      </c>
      <c r="AF150" s="18">
        <v>66</v>
      </c>
      <c r="AG150" s="18">
        <v>52</v>
      </c>
      <c r="AH150" s="18">
        <v>50</v>
      </c>
      <c r="AI150" s="18">
        <v>54</v>
      </c>
      <c r="AJ150" s="18">
        <v>56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2.3978824853129699</v>
      </c>
      <c r="AU150" s="23">
        <v>3.9432176656151419</v>
      </c>
      <c r="AV150" s="23">
        <v>6.0172311619638048</v>
      </c>
      <c r="AW150" s="23">
        <v>4.7063082631912394</v>
      </c>
      <c r="AX150" s="23">
        <v>4.5050321208790223</v>
      </c>
      <c r="AY150" s="23">
        <v>4.8190620677345946</v>
      </c>
      <c r="AZ150" s="23">
        <v>4.9358776607465522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 s="20">
        <v>4</v>
      </c>
      <c r="BK150" s="20">
        <v>8</v>
      </c>
      <c r="BL150" s="20">
        <v>2</v>
      </c>
      <c r="BM150" s="20">
        <v>1</v>
      </c>
      <c r="BN150" s="20">
        <v>0</v>
      </c>
      <c r="BO150" s="20">
        <v>0</v>
      </c>
      <c r="BP150" s="20">
        <v>3</v>
      </c>
      <c r="BQ150" s="20">
        <v>11</v>
      </c>
      <c r="BR150" s="20">
        <v>14</v>
      </c>
      <c r="BS150" s="20">
        <v>9</v>
      </c>
      <c r="BT150" s="20">
        <v>2</v>
      </c>
      <c r="BU150" s="20">
        <v>2</v>
      </c>
      <c r="BV150" s="20">
        <v>3874</v>
      </c>
      <c r="BW150" s="20">
        <v>5830</v>
      </c>
      <c r="BX150" s="20">
        <v>7309</v>
      </c>
      <c r="BY150" s="20">
        <v>10005</v>
      </c>
      <c r="BZ150" s="20">
        <v>9893</v>
      </c>
      <c r="CA150" s="20">
        <v>22643</v>
      </c>
      <c r="CB150" s="20">
        <v>4667</v>
      </c>
      <c r="CC150" s="20">
        <v>5963</v>
      </c>
      <c r="CD150" s="20">
        <v>6665</v>
      </c>
      <c r="CE150" s="20">
        <v>9097</v>
      </c>
      <c r="CF150" s="20">
        <v>8932</v>
      </c>
      <c r="CG150" s="20">
        <v>18577</v>
      </c>
      <c r="CH150" s="21">
        <v>3</v>
      </c>
      <c r="CI150" s="21">
        <v>15</v>
      </c>
      <c r="CJ150" s="21">
        <v>22</v>
      </c>
      <c r="CK150" s="21">
        <v>11</v>
      </c>
      <c r="CL150" s="21">
        <v>3</v>
      </c>
      <c r="CM150" s="21">
        <v>2</v>
      </c>
      <c r="CN150" s="21">
        <v>0</v>
      </c>
      <c r="CO150" s="21">
        <v>15</v>
      </c>
      <c r="CP150" s="21">
        <v>41</v>
      </c>
      <c r="CQ150" s="21">
        <v>41</v>
      </c>
      <c r="CR150" s="21">
        <v>8541</v>
      </c>
      <c r="CS150" s="21">
        <v>11793</v>
      </c>
      <c r="CT150" s="21">
        <v>13974</v>
      </c>
      <c r="CU150" s="21">
        <v>19102</v>
      </c>
      <c r="CV150" s="21">
        <v>18825</v>
      </c>
      <c r="CW150" s="21">
        <v>41220</v>
      </c>
      <c r="CX150" s="21">
        <v>59554</v>
      </c>
      <c r="CY150" s="21">
        <v>53901</v>
      </c>
      <c r="CZ150" s="19">
        <v>158</v>
      </c>
      <c r="DA150" t="s">
        <v>8136</v>
      </c>
      <c r="DB150" t="s">
        <v>9</v>
      </c>
      <c r="DD150">
        <v>2.7828797239383314</v>
      </c>
      <c r="DE150">
        <v>6.8845081774523962</v>
      </c>
      <c r="DF150">
        <v>4.1016284535140652</v>
      </c>
    </row>
    <row r="151" spans="1:110" x14ac:dyDescent="0.25">
      <c r="A151" t="s">
        <v>266</v>
      </c>
      <c r="B151" t="s">
        <v>3017</v>
      </c>
      <c r="C151" t="s">
        <v>184</v>
      </c>
      <c r="D151" t="s">
        <v>168</v>
      </c>
      <c r="E151" s="17">
        <v>67543</v>
      </c>
      <c r="F151" s="17">
        <v>67728</v>
      </c>
      <c r="G151" s="17">
        <v>68471</v>
      </c>
      <c r="H151" s="17">
        <v>68983</v>
      </c>
      <c r="I151" s="17">
        <v>69410</v>
      </c>
      <c r="J151" s="17">
        <v>69552</v>
      </c>
      <c r="K151" s="17">
        <v>69956</v>
      </c>
      <c r="L151" s="17">
        <v>70694</v>
      </c>
      <c r="M151" s="17">
        <v>71111</v>
      </c>
      <c r="N151" s="17">
        <v>71131</v>
      </c>
      <c r="O151" s="17">
        <v>71374</v>
      </c>
      <c r="P151" s="17">
        <v>71714</v>
      </c>
      <c r="Q151" s="17">
        <v>72222</v>
      </c>
      <c r="R151" s="17">
        <v>72344</v>
      </c>
      <c r="S151" s="17">
        <v>72781</v>
      </c>
      <c r="T151" s="17">
        <v>73274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11</v>
      </c>
      <c r="AE151" s="18">
        <v>18</v>
      </c>
      <c r="AF151" s="18">
        <v>12</v>
      </c>
      <c r="AG151" s="18">
        <v>19</v>
      </c>
      <c r="AH151" s="18">
        <v>22</v>
      </c>
      <c r="AI151" s="18">
        <v>29</v>
      </c>
      <c r="AJ151" s="18">
        <v>32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1.5464424793690514</v>
      </c>
      <c r="AU151" s="23">
        <v>2.5219267520385578</v>
      </c>
      <c r="AV151" s="23">
        <v>1.6733134394957747</v>
      </c>
      <c r="AW151" s="23">
        <v>2.6307773254686939</v>
      </c>
      <c r="AX151" s="23">
        <v>3.0410262081167758</v>
      </c>
      <c r="AY151" s="23">
        <v>3.9845564089528858</v>
      </c>
      <c r="AZ151" s="23">
        <v>4.3671698010208262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 s="20">
        <v>1</v>
      </c>
      <c r="BK151" s="20">
        <v>4</v>
      </c>
      <c r="BL151" s="20">
        <v>3</v>
      </c>
      <c r="BM151" s="20">
        <v>0</v>
      </c>
      <c r="BN151" s="20">
        <v>0</v>
      </c>
      <c r="BO151" s="20">
        <v>0</v>
      </c>
      <c r="BP151" s="20">
        <v>2</v>
      </c>
      <c r="BQ151" s="20">
        <v>6</v>
      </c>
      <c r="BR151" s="20">
        <v>5</v>
      </c>
      <c r="BS151" s="20">
        <v>8</v>
      </c>
      <c r="BT151" s="20">
        <v>3</v>
      </c>
      <c r="BU151" s="20">
        <v>0</v>
      </c>
      <c r="BV151" s="20">
        <v>2568</v>
      </c>
      <c r="BW151" s="20">
        <v>3411</v>
      </c>
      <c r="BX151" s="20">
        <v>4605</v>
      </c>
      <c r="BY151" s="20">
        <v>6538</v>
      </c>
      <c r="BZ151" s="20">
        <v>6468</v>
      </c>
      <c r="CA151" s="20">
        <v>14848</v>
      </c>
      <c r="CB151" s="20">
        <v>2791</v>
      </c>
      <c r="CC151" s="20">
        <v>3473</v>
      </c>
      <c r="CD151" s="20">
        <v>4209</v>
      </c>
      <c r="CE151" s="20">
        <v>6086</v>
      </c>
      <c r="CF151" s="20">
        <v>5890</v>
      </c>
      <c r="CG151" s="20">
        <v>12387</v>
      </c>
      <c r="CH151" s="21">
        <v>2</v>
      </c>
      <c r="CI151" s="21">
        <v>7</v>
      </c>
      <c r="CJ151" s="21">
        <v>9</v>
      </c>
      <c r="CK151" s="21">
        <v>11</v>
      </c>
      <c r="CL151" s="21">
        <v>3</v>
      </c>
      <c r="CM151" s="21">
        <v>0</v>
      </c>
      <c r="CN151" s="21">
        <v>0</v>
      </c>
      <c r="CO151" s="21">
        <v>8</v>
      </c>
      <c r="CP151" s="21">
        <v>24</v>
      </c>
      <c r="CQ151" s="21">
        <v>24</v>
      </c>
      <c r="CR151" s="21">
        <v>5359</v>
      </c>
      <c r="CS151" s="21">
        <v>6884</v>
      </c>
      <c r="CT151" s="21">
        <v>8814</v>
      </c>
      <c r="CU151" s="21">
        <v>12624</v>
      </c>
      <c r="CV151" s="21">
        <v>12358</v>
      </c>
      <c r="CW151" s="21">
        <v>27235</v>
      </c>
      <c r="CX151" s="21">
        <v>38438</v>
      </c>
      <c r="CY151" s="21">
        <v>34836</v>
      </c>
      <c r="CZ151" s="19">
        <v>192</v>
      </c>
      <c r="DA151" t="s">
        <v>8170</v>
      </c>
      <c r="DB151" t="s">
        <v>9</v>
      </c>
      <c r="DD151">
        <v>2.2964749110115972</v>
      </c>
      <c r="DE151">
        <v>6.2438212185857749</v>
      </c>
      <c r="DF151">
        <v>3.9473463075741777</v>
      </c>
    </row>
    <row r="152" spans="1:110" x14ac:dyDescent="0.25">
      <c r="A152" t="s">
        <v>1093</v>
      </c>
      <c r="B152" t="s">
        <v>3050</v>
      </c>
      <c r="C152" t="s">
        <v>276</v>
      </c>
      <c r="D152" t="s">
        <v>278</v>
      </c>
      <c r="E152" s="17">
        <v>83220</v>
      </c>
      <c r="F152" s="17">
        <v>84123</v>
      </c>
      <c r="G152" s="17">
        <v>84258</v>
      </c>
      <c r="H152" s="17">
        <v>84369</v>
      </c>
      <c r="I152" s="17">
        <v>84708</v>
      </c>
      <c r="J152" s="17">
        <v>85251</v>
      </c>
      <c r="K152" s="17">
        <v>85960</v>
      </c>
      <c r="L152" s="17">
        <v>87031</v>
      </c>
      <c r="M152" s="17">
        <v>88181</v>
      </c>
      <c r="N152" s="17">
        <v>89254</v>
      </c>
      <c r="O152" s="17">
        <v>90380</v>
      </c>
      <c r="P152" s="17">
        <v>91278</v>
      </c>
      <c r="Q152" s="17">
        <v>91707</v>
      </c>
      <c r="R152" s="17">
        <v>92465</v>
      </c>
      <c r="S152" s="17">
        <v>92868</v>
      </c>
      <c r="T152" s="17">
        <v>93613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11</v>
      </c>
      <c r="AE152" s="18">
        <v>28</v>
      </c>
      <c r="AF152" s="18">
        <v>36</v>
      </c>
      <c r="AG152" s="18">
        <v>44</v>
      </c>
      <c r="AH152" s="18">
        <v>45</v>
      </c>
      <c r="AI152" s="18">
        <v>36</v>
      </c>
      <c r="AJ152" s="18">
        <v>27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1.2324377618930242</v>
      </c>
      <c r="AU152" s="23">
        <v>3.0980305377295863</v>
      </c>
      <c r="AV152" s="23">
        <v>3.9439952672056795</v>
      </c>
      <c r="AW152" s="23">
        <v>4.7978889288712967</v>
      </c>
      <c r="AX152" s="23">
        <v>4.8667063213107662</v>
      </c>
      <c r="AY152" s="23">
        <v>3.8764698281431706</v>
      </c>
      <c r="AZ152" s="23">
        <v>2.8842147992266032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20">
        <v>3</v>
      </c>
      <c r="BK152" s="20">
        <v>0</v>
      </c>
      <c r="BL152" s="20">
        <v>2</v>
      </c>
      <c r="BM152" s="20">
        <v>3</v>
      </c>
      <c r="BN152" s="20">
        <v>3</v>
      </c>
      <c r="BO152" s="20">
        <v>0</v>
      </c>
      <c r="BP152" s="20">
        <v>3</v>
      </c>
      <c r="BQ152" s="20">
        <v>3</v>
      </c>
      <c r="BR152" s="20">
        <v>2</v>
      </c>
      <c r="BS152" s="20">
        <v>5</v>
      </c>
      <c r="BT152" s="20">
        <v>2</v>
      </c>
      <c r="BU152" s="20">
        <v>1</v>
      </c>
      <c r="BV152" s="20">
        <v>3882</v>
      </c>
      <c r="BW152" s="20">
        <v>5333</v>
      </c>
      <c r="BX152" s="20">
        <v>7504</v>
      </c>
      <c r="BY152" s="20">
        <v>9839</v>
      </c>
      <c r="BZ152" s="20">
        <v>7915</v>
      </c>
      <c r="CA152" s="20">
        <v>14354</v>
      </c>
      <c r="CB152" s="20">
        <v>4368</v>
      </c>
      <c r="CC152" s="20">
        <v>5175</v>
      </c>
      <c r="CD152" s="20">
        <v>6485</v>
      </c>
      <c r="CE152" s="20">
        <v>9015</v>
      </c>
      <c r="CF152" s="20">
        <v>7853</v>
      </c>
      <c r="CG152" s="20">
        <v>11890</v>
      </c>
      <c r="CH152" s="21">
        <v>3</v>
      </c>
      <c r="CI152" s="21">
        <v>6</v>
      </c>
      <c r="CJ152" s="21">
        <v>2</v>
      </c>
      <c r="CK152" s="21">
        <v>7</v>
      </c>
      <c r="CL152" s="21">
        <v>5</v>
      </c>
      <c r="CM152" s="21">
        <v>4</v>
      </c>
      <c r="CN152" s="21">
        <v>0</v>
      </c>
      <c r="CO152" s="21">
        <v>11</v>
      </c>
      <c r="CP152" s="21">
        <v>16</v>
      </c>
      <c r="CQ152" s="21">
        <v>16</v>
      </c>
      <c r="CR152" s="21">
        <v>8250</v>
      </c>
      <c r="CS152" s="21">
        <v>10508</v>
      </c>
      <c r="CT152" s="21">
        <v>13989</v>
      </c>
      <c r="CU152" s="21">
        <v>18854</v>
      </c>
      <c r="CV152" s="21">
        <v>15768</v>
      </c>
      <c r="CW152" s="21">
        <v>26244</v>
      </c>
      <c r="CX152" s="21">
        <v>48827</v>
      </c>
      <c r="CY152" s="21">
        <v>44786</v>
      </c>
      <c r="CZ152" s="19">
        <v>273</v>
      </c>
      <c r="DA152" t="s">
        <v>8251</v>
      </c>
      <c r="DB152" t="s">
        <v>8481</v>
      </c>
      <c r="DD152">
        <v>2.4561246818202118</v>
      </c>
      <c r="DE152">
        <v>3.2768754992115019</v>
      </c>
      <c r="DF152">
        <v>0.82075081739129008</v>
      </c>
    </row>
    <row r="153" spans="1:110" x14ac:dyDescent="0.25">
      <c r="A153" t="s">
        <v>64</v>
      </c>
      <c r="B153" t="s">
        <v>3205</v>
      </c>
      <c r="C153" t="s">
        <v>48</v>
      </c>
      <c r="D153" t="s">
        <v>51</v>
      </c>
      <c r="E153" s="17">
        <v>98236</v>
      </c>
      <c r="F153" s="17">
        <v>99147</v>
      </c>
      <c r="G153" s="17">
        <v>99761</v>
      </c>
      <c r="H153" s="17">
        <v>99910</v>
      </c>
      <c r="I153" s="17">
        <v>99851</v>
      </c>
      <c r="J153" s="17">
        <v>100490</v>
      </c>
      <c r="K153" s="17">
        <v>101329</v>
      </c>
      <c r="L153" s="17">
        <v>102465</v>
      </c>
      <c r="M153" s="17">
        <v>103811</v>
      </c>
      <c r="N153" s="17">
        <v>104896</v>
      </c>
      <c r="O153" s="17">
        <v>105605</v>
      </c>
      <c r="P153" s="17">
        <v>106640</v>
      </c>
      <c r="Q153" s="17">
        <v>107882</v>
      </c>
      <c r="R153" s="17">
        <v>109310</v>
      </c>
      <c r="S153" s="17">
        <v>111061</v>
      </c>
      <c r="T153" s="17">
        <v>112460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9</v>
      </c>
      <c r="AE153" s="18">
        <v>34</v>
      </c>
      <c r="AF153" s="18">
        <v>42</v>
      </c>
      <c r="AG153" s="18">
        <v>40</v>
      </c>
      <c r="AH153" s="18">
        <v>42</v>
      </c>
      <c r="AI153" s="18">
        <v>33</v>
      </c>
      <c r="AJ153" s="18">
        <v>31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0.85799267846247718</v>
      </c>
      <c r="AU153" s="23">
        <v>3.2195445291416127</v>
      </c>
      <c r="AV153" s="23">
        <v>3.9384846211552889</v>
      </c>
      <c r="AW153" s="23">
        <v>3.7077547690995716</v>
      </c>
      <c r="AX153" s="23">
        <v>3.8422834141432625</v>
      </c>
      <c r="AY153" s="23">
        <v>2.9713400743735425</v>
      </c>
      <c r="AZ153" s="23">
        <v>2.7565356571225323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1</v>
      </c>
      <c r="BJ153" s="20">
        <v>0</v>
      </c>
      <c r="BK153" s="20">
        <v>3</v>
      </c>
      <c r="BL153" s="20">
        <v>4</v>
      </c>
      <c r="BM153" s="20">
        <v>1</v>
      </c>
      <c r="BN153" s="20">
        <v>1</v>
      </c>
      <c r="BO153" s="20">
        <v>0</v>
      </c>
      <c r="BP153" s="20">
        <v>2</v>
      </c>
      <c r="BQ153" s="20">
        <v>5</v>
      </c>
      <c r="BR153" s="20">
        <v>8</v>
      </c>
      <c r="BS153" s="20">
        <v>5</v>
      </c>
      <c r="BT153" s="20">
        <v>1</v>
      </c>
      <c r="BU153" s="20">
        <v>0</v>
      </c>
      <c r="BV153" s="20">
        <v>4882</v>
      </c>
      <c r="BW153" s="20">
        <v>8522</v>
      </c>
      <c r="BX153" s="20">
        <v>10728</v>
      </c>
      <c r="BY153" s="20">
        <v>11907</v>
      </c>
      <c r="BZ153" s="20">
        <v>8355</v>
      </c>
      <c r="CA153" s="20">
        <v>13569</v>
      </c>
      <c r="CB153" s="20">
        <v>4962</v>
      </c>
      <c r="CC153" s="20">
        <v>7997</v>
      </c>
      <c r="CD153" s="20">
        <v>10214</v>
      </c>
      <c r="CE153" s="20">
        <v>11602</v>
      </c>
      <c r="CF153" s="20">
        <v>8375</v>
      </c>
      <c r="CG153" s="20">
        <v>11347</v>
      </c>
      <c r="CH153" s="21">
        <v>3</v>
      </c>
      <c r="CI153" s="21">
        <v>5</v>
      </c>
      <c r="CJ153" s="21">
        <v>11</v>
      </c>
      <c r="CK153" s="21">
        <v>9</v>
      </c>
      <c r="CL153" s="21">
        <v>2</v>
      </c>
      <c r="CM153" s="21">
        <v>1</v>
      </c>
      <c r="CN153" s="21">
        <v>0</v>
      </c>
      <c r="CO153" s="21">
        <v>10</v>
      </c>
      <c r="CP153" s="21">
        <v>21</v>
      </c>
      <c r="CQ153" s="21">
        <v>21</v>
      </c>
      <c r="CR153" s="21">
        <v>9844</v>
      </c>
      <c r="CS153" s="21">
        <v>16519</v>
      </c>
      <c r="CT153" s="21">
        <v>20942</v>
      </c>
      <c r="CU153" s="21">
        <v>23509</v>
      </c>
      <c r="CV153" s="21">
        <v>16730</v>
      </c>
      <c r="CW153" s="21">
        <v>24916</v>
      </c>
      <c r="CX153" s="21">
        <v>57963</v>
      </c>
      <c r="CY153" s="21">
        <v>54497</v>
      </c>
      <c r="CZ153" s="19">
        <v>279</v>
      </c>
      <c r="DA153" t="s">
        <v>8257</v>
      </c>
      <c r="DB153" t="s">
        <v>8481</v>
      </c>
      <c r="DD153">
        <v>1.8349633924803199</v>
      </c>
      <c r="DE153">
        <v>3.6230008798716424</v>
      </c>
      <c r="DF153">
        <v>1.7880374873913225</v>
      </c>
    </row>
    <row r="154" spans="1:110" x14ac:dyDescent="0.25">
      <c r="A154" t="s">
        <v>862</v>
      </c>
      <c r="B154" t="s">
        <v>3103</v>
      </c>
      <c r="C154" t="s">
        <v>846</v>
      </c>
      <c r="D154" t="s">
        <v>150</v>
      </c>
      <c r="E154" s="17">
        <v>103308</v>
      </c>
      <c r="F154" s="17">
        <v>104485</v>
      </c>
      <c r="G154" s="17">
        <v>106132</v>
      </c>
      <c r="H154" s="17">
        <v>107284</v>
      </c>
      <c r="I154" s="17">
        <v>108913</v>
      </c>
      <c r="J154" s="17">
        <v>109725</v>
      </c>
      <c r="K154" s="17">
        <v>110548</v>
      </c>
      <c r="L154" s="17">
        <v>111731</v>
      </c>
      <c r="M154" s="17">
        <v>112616</v>
      </c>
      <c r="N154" s="17">
        <v>112616</v>
      </c>
      <c r="O154" s="17">
        <v>112790</v>
      </c>
      <c r="P154" s="17">
        <v>112492</v>
      </c>
      <c r="Q154" s="17">
        <v>112585</v>
      </c>
      <c r="R154" s="17">
        <v>112750</v>
      </c>
      <c r="S154" s="17">
        <v>113599</v>
      </c>
      <c r="T154" s="17">
        <v>113916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64</v>
      </c>
      <c r="AE154" s="18">
        <v>130</v>
      </c>
      <c r="AF154" s="18">
        <v>136</v>
      </c>
      <c r="AG154" s="18">
        <v>105</v>
      </c>
      <c r="AH154" s="18">
        <v>99</v>
      </c>
      <c r="AI154" s="18">
        <v>106</v>
      </c>
      <c r="AJ154" s="18">
        <v>45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5.6830290544860418</v>
      </c>
      <c r="AU154" s="23">
        <v>11.525844489759731</v>
      </c>
      <c r="AV154" s="23">
        <v>12.089748604345198</v>
      </c>
      <c r="AW154" s="23">
        <v>9.326286805524715</v>
      </c>
      <c r="AX154" s="23">
        <v>8.7804878048780495</v>
      </c>
      <c r="AY154" s="23">
        <v>9.3310680551765408</v>
      </c>
      <c r="AZ154" s="23">
        <v>3.9502791530601495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1</v>
      </c>
      <c r="BJ154" s="20">
        <v>4</v>
      </c>
      <c r="BK154" s="20">
        <v>3</v>
      </c>
      <c r="BL154" s="20">
        <v>3</v>
      </c>
      <c r="BM154" s="20">
        <v>3</v>
      </c>
      <c r="BN154" s="20">
        <v>4</v>
      </c>
      <c r="BO154" s="20">
        <v>0</v>
      </c>
      <c r="BP154" s="20">
        <v>2</v>
      </c>
      <c r="BQ154" s="20">
        <v>6</v>
      </c>
      <c r="BR154" s="20">
        <v>3</v>
      </c>
      <c r="BS154" s="20">
        <v>9</v>
      </c>
      <c r="BT154" s="20">
        <v>6</v>
      </c>
      <c r="BU154" s="20">
        <v>1</v>
      </c>
      <c r="BV154" s="20">
        <v>3980</v>
      </c>
      <c r="BW154" s="20">
        <v>6214</v>
      </c>
      <c r="BX154" s="20">
        <v>6851</v>
      </c>
      <c r="BY154" s="20">
        <v>10069</v>
      </c>
      <c r="BZ154" s="20">
        <v>10758</v>
      </c>
      <c r="CA154" s="20">
        <v>20779</v>
      </c>
      <c r="CB154" s="20">
        <v>4641</v>
      </c>
      <c r="CC154" s="20">
        <v>6262</v>
      </c>
      <c r="CD154" s="20">
        <v>6231</v>
      </c>
      <c r="CE154" s="20">
        <v>9243</v>
      </c>
      <c r="CF154" s="20">
        <v>9860</v>
      </c>
      <c r="CG154" s="20">
        <v>19028</v>
      </c>
      <c r="CH154" s="21">
        <v>3</v>
      </c>
      <c r="CI154" s="21">
        <v>10</v>
      </c>
      <c r="CJ154" s="21">
        <v>6</v>
      </c>
      <c r="CK154" s="21">
        <v>12</v>
      </c>
      <c r="CL154" s="21">
        <v>9</v>
      </c>
      <c r="CM154" s="21">
        <v>5</v>
      </c>
      <c r="CN154" s="21">
        <v>0</v>
      </c>
      <c r="CO154" s="21">
        <v>18</v>
      </c>
      <c r="CP154" s="21">
        <v>27</v>
      </c>
      <c r="CQ154" s="21">
        <v>27</v>
      </c>
      <c r="CR154" s="21">
        <v>8621</v>
      </c>
      <c r="CS154" s="21">
        <v>12476</v>
      </c>
      <c r="CT154" s="21">
        <v>13082</v>
      </c>
      <c r="CU154" s="21">
        <v>19312</v>
      </c>
      <c r="CV154" s="21">
        <v>20618</v>
      </c>
      <c r="CW154" s="21">
        <v>39807</v>
      </c>
      <c r="CX154" s="21">
        <v>58651</v>
      </c>
      <c r="CY154" s="21">
        <v>55265</v>
      </c>
      <c r="CZ154" s="19">
        <v>215</v>
      </c>
      <c r="DA154" t="s">
        <v>8193</v>
      </c>
      <c r="DB154" t="s">
        <v>9</v>
      </c>
      <c r="DD154">
        <v>3.2570342893332125</v>
      </c>
      <c r="DE154">
        <v>4.6035020715759325</v>
      </c>
      <c r="DF154">
        <v>1.34646778224272</v>
      </c>
    </row>
    <row r="155" spans="1:110" x14ac:dyDescent="0.25">
      <c r="A155" t="s">
        <v>1427</v>
      </c>
      <c r="B155" t="s">
        <v>3120</v>
      </c>
      <c r="C155" t="s">
        <v>696</v>
      </c>
      <c r="D155" t="s">
        <v>150</v>
      </c>
      <c r="E155" s="17">
        <v>57327</v>
      </c>
      <c r="F155" s="17">
        <v>58502</v>
      </c>
      <c r="G155" s="17">
        <v>59491</v>
      </c>
      <c r="H155" s="17">
        <v>60855</v>
      </c>
      <c r="I155" s="17">
        <v>61716</v>
      </c>
      <c r="J155" s="17">
        <v>62501</v>
      </c>
      <c r="K155" s="17">
        <v>63808</v>
      </c>
      <c r="L155" s="17">
        <v>64955</v>
      </c>
      <c r="M155" s="17">
        <v>65700</v>
      </c>
      <c r="N155" s="17">
        <v>66195</v>
      </c>
      <c r="O155" s="17">
        <v>66622</v>
      </c>
      <c r="P155" s="17">
        <v>67220</v>
      </c>
      <c r="Q155" s="17">
        <v>67705</v>
      </c>
      <c r="R155" s="17">
        <v>68441</v>
      </c>
      <c r="S155" s="17">
        <v>69302</v>
      </c>
      <c r="T155" s="17">
        <v>70193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26</v>
      </c>
      <c r="AE155" s="18">
        <v>56</v>
      </c>
      <c r="AF155" s="18">
        <v>62</v>
      </c>
      <c r="AG155" s="18">
        <v>60</v>
      </c>
      <c r="AH155" s="18">
        <v>56</v>
      </c>
      <c r="AI155" s="18">
        <v>71</v>
      </c>
      <c r="AJ155" s="18">
        <v>30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3.9277891079386658</v>
      </c>
      <c r="AU155" s="23">
        <v>8.4056317732881034</v>
      </c>
      <c r="AV155" s="23">
        <v>9.2234454031538231</v>
      </c>
      <c r="AW155" s="23">
        <v>8.8619747433719809</v>
      </c>
      <c r="AX155" s="23">
        <v>8.1822299498838422</v>
      </c>
      <c r="AY155" s="23">
        <v>10.245014573893972</v>
      </c>
      <c r="AZ155" s="23">
        <v>4.2739304489051611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2</v>
      </c>
      <c r="BJ155" s="20">
        <v>3</v>
      </c>
      <c r="BK155" s="20">
        <v>0</v>
      </c>
      <c r="BL155" s="20">
        <v>2</v>
      </c>
      <c r="BM155" s="20">
        <v>2</v>
      </c>
      <c r="BN155" s="20">
        <v>1</v>
      </c>
      <c r="BO155" s="20">
        <v>0</v>
      </c>
      <c r="BP155" s="20">
        <v>0</v>
      </c>
      <c r="BQ155" s="20">
        <v>6</v>
      </c>
      <c r="BR155" s="20">
        <v>3</v>
      </c>
      <c r="BS155" s="20">
        <v>7</v>
      </c>
      <c r="BT155" s="20">
        <v>2</v>
      </c>
      <c r="BU155" s="20">
        <v>2</v>
      </c>
      <c r="BV155" s="20">
        <v>2839</v>
      </c>
      <c r="BW155" s="20">
        <v>4843</v>
      </c>
      <c r="BX155" s="20">
        <v>6029</v>
      </c>
      <c r="BY155" s="20">
        <v>7011</v>
      </c>
      <c r="BZ155" s="20">
        <v>5763</v>
      </c>
      <c r="CA155" s="20">
        <v>9397</v>
      </c>
      <c r="CB155" s="20">
        <v>3323</v>
      </c>
      <c r="CC155" s="20">
        <v>4450</v>
      </c>
      <c r="CD155" s="20">
        <v>5545</v>
      </c>
      <c r="CE155" s="20">
        <v>7029</v>
      </c>
      <c r="CF155" s="20">
        <v>5616</v>
      </c>
      <c r="CG155" s="20">
        <v>8348</v>
      </c>
      <c r="CH155" s="21">
        <v>2</v>
      </c>
      <c r="CI155" s="21">
        <v>9</v>
      </c>
      <c r="CJ155" s="21">
        <v>3</v>
      </c>
      <c r="CK155" s="21">
        <v>9</v>
      </c>
      <c r="CL155" s="21">
        <v>4</v>
      </c>
      <c r="CM155" s="21">
        <v>3</v>
      </c>
      <c r="CN155" s="21">
        <v>0</v>
      </c>
      <c r="CO155" s="21">
        <v>10</v>
      </c>
      <c r="CP155" s="21">
        <v>20</v>
      </c>
      <c r="CQ155" s="21">
        <v>20</v>
      </c>
      <c r="CR155" s="21">
        <v>6162</v>
      </c>
      <c r="CS155" s="21">
        <v>9293</v>
      </c>
      <c r="CT155" s="21">
        <v>11574</v>
      </c>
      <c r="CU155" s="21">
        <v>14040</v>
      </c>
      <c r="CV155" s="21">
        <v>11379</v>
      </c>
      <c r="CW155" s="21">
        <v>17745</v>
      </c>
      <c r="CX155" s="21">
        <v>35882</v>
      </c>
      <c r="CY155" s="21">
        <v>34311</v>
      </c>
      <c r="CZ155" s="19">
        <v>197</v>
      </c>
      <c r="DA155" t="s">
        <v>8175</v>
      </c>
      <c r="DB155" t="s">
        <v>9</v>
      </c>
      <c r="DD155">
        <v>2.9145172102241266</v>
      </c>
      <c r="DE155">
        <v>5.5738253163145863</v>
      </c>
      <c r="DF155">
        <v>2.6593081060904598</v>
      </c>
    </row>
    <row r="156" spans="1:110" x14ac:dyDescent="0.25">
      <c r="A156" t="s">
        <v>842</v>
      </c>
      <c r="B156" t="s">
        <v>2933</v>
      </c>
      <c r="C156" t="s">
        <v>58</v>
      </c>
      <c r="D156" t="s">
        <v>211</v>
      </c>
      <c r="E156" s="17">
        <v>245126</v>
      </c>
      <c r="F156" s="17">
        <v>247887</v>
      </c>
      <c r="G156" s="17">
        <v>251583</v>
      </c>
      <c r="H156" s="17">
        <v>255076</v>
      </c>
      <c r="I156" s="17">
        <v>258632</v>
      </c>
      <c r="J156" s="17">
        <v>261203</v>
      </c>
      <c r="K156" s="17">
        <v>263263</v>
      </c>
      <c r="L156" s="17">
        <v>265575</v>
      </c>
      <c r="M156" s="17">
        <v>267304</v>
      </c>
      <c r="N156" s="17">
        <v>268070</v>
      </c>
      <c r="O156" s="17">
        <v>269210</v>
      </c>
      <c r="P156" s="17">
        <v>270707</v>
      </c>
      <c r="Q156" s="17">
        <v>272017</v>
      </c>
      <c r="R156" s="17">
        <v>272607</v>
      </c>
      <c r="S156" s="17">
        <v>273974</v>
      </c>
      <c r="T156" s="17">
        <v>273967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52</v>
      </c>
      <c r="AE156" s="18">
        <v>134</v>
      </c>
      <c r="AF156" s="18">
        <v>185</v>
      </c>
      <c r="AG156" s="18">
        <v>190</v>
      </c>
      <c r="AH156" s="18">
        <v>115</v>
      </c>
      <c r="AI156" s="18">
        <v>96</v>
      </c>
      <c r="AJ156" s="18">
        <v>93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1.9397918454135112</v>
      </c>
      <c r="AU156" s="23">
        <v>4.9775268377846293</v>
      </c>
      <c r="AV156" s="23">
        <v>6.8339570088693673</v>
      </c>
      <c r="AW156" s="23">
        <v>6.9848575640493058</v>
      </c>
      <c r="AX156" s="23">
        <v>4.2185270370900234</v>
      </c>
      <c r="AY156" s="23">
        <v>3.5039821296911384</v>
      </c>
      <c r="AZ156" s="23">
        <v>3.3945694189446174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3</v>
      </c>
      <c r="BJ156" s="20">
        <v>6</v>
      </c>
      <c r="BK156" s="20">
        <v>11</v>
      </c>
      <c r="BL156" s="20">
        <v>10</v>
      </c>
      <c r="BM156" s="20">
        <v>4</v>
      </c>
      <c r="BN156" s="20">
        <v>6</v>
      </c>
      <c r="BO156" s="20">
        <v>0</v>
      </c>
      <c r="BP156" s="20">
        <v>8</v>
      </c>
      <c r="BQ156" s="20">
        <v>14</v>
      </c>
      <c r="BR156" s="20">
        <v>9</v>
      </c>
      <c r="BS156" s="20">
        <v>14</v>
      </c>
      <c r="BT156" s="20">
        <v>4</v>
      </c>
      <c r="BU156" s="20">
        <v>4</v>
      </c>
      <c r="BV156" s="20">
        <v>10841</v>
      </c>
      <c r="BW156" s="20">
        <v>15499</v>
      </c>
      <c r="BX156" s="20">
        <v>19857</v>
      </c>
      <c r="BY156" s="20">
        <v>26142</v>
      </c>
      <c r="BZ156" s="20">
        <v>23896</v>
      </c>
      <c r="CA156" s="20">
        <v>44724</v>
      </c>
      <c r="CB156" s="20">
        <v>12471</v>
      </c>
      <c r="CC156" s="20">
        <v>15483</v>
      </c>
      <c r="CD156" s="20">
        <v>18829</v>
      </c>
      <c r="CE156" s="20">
        <v>25384</v>
      </c>
      <c r="CF156" s="20">
        <v>22969</v>
      </c>
      <c r="CG156" s="20">
        <v>37872</v>
      </c>
      <c r="CH156" s="21">
        <v>11</v>
      </c>
      <c r="CI156" s="21">
        <v>20</v>
      </c>
      <c r="CJ156" s="21">
        <v>20</v>
      </c>
      <c r="CK156" s="21">
        <v>24</v>
      </c>
      <c r="CL156" s="21">
        <v>8</v>
      </c>
      <c r="CM156" s="21">
        <v>10</v>
      </c>
      <c r="CN156" s="21">
        <v>0</v>
      </c>
      <c r="CO156" s="21">
        <v>40</v>
      </c>
      <c r="CP156" s="21">
        <v>53</v>
      </c>
      <c r="CQ156" s="21">
        <v>53</v>
      </c>
      <c r="CR156" s="21">
        <v>23312</v>
      </c>
      <c r="CS156" s="21">
        <v>30982</v>
      </c>
      <c r="CT156" s="21">
        <v>38686</v>
      </c>
      <c r="CU156" s="21">
        <v>51526</v>
      </c>
      <c r="CV156" s="21">
        <v>46865</v>
      </c>
      <c r="CW156" s="21">
        <v>82596</v>
      </c>
      <c r="CX156" s="21">
        <v>140959</v>
      </c>
      <c r="CY156" s="21">
        <v>133008</v>
      </c>
      <c r="CZ156" s="19">
        <v>247</v>
      </c>
      <c r="DA156" t="s">
        <v>8225</v>
      </c>
      <c r="DB156" t="s">
        <v>9</v>
      </c>
      <c r="DD156">
        <v>3.0073379044869482</v>
      </c>
      <c r="DE156">
        <v>3.7599585695131208</v>
      </c>
      <c r="DF156">
        <v>0.75262066502617264</v>
      </c>
    </row>
    <row r="157" spans="1:110" x14ac:dyDescent="0.25">
      <c r="A157" t="s">
        <v>760</v>
      </c>
      <c r="B157" t="s">
        <v>3155</v>
      </c>
      <c r="C157" t="s">
        <v>140</v>
      </c>
      <c r="D157" t="s">
        <v>70</v>
      </c>
      <c r="E157" s="17">
        <v>78338</v>
      </c>
      <c r="F157" s="17">
        <v>79129</v>
      </c>
      <c r="G157" s="17">
        <v>79541</v>
      </c>
      <c r="H157" s="17">
        <v>81091</v>
      </c>
      <c r="I157" s="17">
        <v>81788</v>
      </c>
      <c r="J157" s="17">
        <v>82594</v>
      </c>
      <c r="K157" s="17">
        <v>83586</v>
      </c>
      <c r="L157" s="17">
        <v>84846</v>
      </c>
      <c r="M157" s="17">
        <v>86312</v>
      </c>
      <c r="N157" s="17">
        <v>87137</v>
      </c>
      <c r="O157" s="17">
        <v>88122</v>
      </c>
      <c r="P157" s="17">
        <v>89046</v>
      </c>
      <c r="Q157" s="17">
        <v>89461</v>
      </c>
      <c r="R157" s="17">
        <v>89975</v>
      </c>
      <c r="S157" s="17">
        <v>90713</v>
      </c>
      <c r="T157" s="17">
        <v>90967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24</v>
      </c>
      <c r="AE157" s="18">
        <v>23</v>
      </c>
      <c r="AF157" s="18">
        <v>53</v>
      </c>
      <c r="AG157" s="18">
        <v>32</v>
      </c>
      <c r="AH157" s="18">
        <v>23</v>
      </c>
      <c r="AI157" s="18">
        <v>21</v>
      </c>
      <c r="AJ157" s="18">
        <v>30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2.7542834846276549</v>
      </c>
      <c r="AU157" s="23">
        <v>2.6100179296883868</v>
      </c>
      <c r="AV157" s="23">
        <v>5.95197987556993</v>
      </c>
      <c r="AW157" s="23">
        <v>3.5769776774236819</v>
      </c>
      <c r="AX157" s="23">
        <v>2.5562656293414836</v>
      </c>
      <c r="AY157" s="23">
        <v>2.3149934408519175</v>
      </c>
      <c r="AZ157" s="23">
        <v>3.2978992381852756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20">
        <v>1</v>
      </c>
      <c r="BK157" s="20">
        <v>3</v>
      </c>
      <c r="BL157" s="20">
        <v>4</v>
      </c>
      <c r="BM157" s="20">
        <v>3</v>
      </c>
      <c r="BN157" s="20">
        <v>0</v>
      </c>
      <c r="BO157" s="20">
        <v>0</v>
      </c>
      <c r="BP157" s="20">
        <v>2</v>
      </c>
      <c r="BQ157" s="20">
        <v>3</v>
      </c>
      <c r="BR157" s="20">
        <v>3</v>
      </c>
      <c r="BS157" s="20">
        <v>8</v>
      </c>
      <c r="BT157" s="20">
        <v>3</v>
      </c>
      <c r="BU157" s="20">
        <v>0</v>
      </c>
      <c r="BV157" s="20">
        <v>4328</v>
      </c>
      <c r="BW157" s="20">
        <v>7008</v>
      </c>
      <c r="BX157" s="20">
        <v>7158</v>
      </c>
      <c r="BY157" s="20">
        <v>8708</v>
      </c>
      <c r="BZ157" s="20">
        <v>6855</v>
      </c>
      <c r="CA157" s="20">
        <v>11755</v>
      </c>
      <c r="CB157" s="20">
        <v>4772</v>
      </c>
      <c r="CC157" s="20">
        <v>7454</v>
      </c>
      <c r="CD157" s="20">
        <v>7455</v>
      </c>
      <c r="CE157" s="20">
        <v>8721</v>
      </c>
      <c r="CF157" s="20">
        <v>7034</v>
      </c>
      <c r="CG157" s="20">
        <v>9719</v>
      </c>
      <c r="CH157" s="21">
        <v>2</v>
      </c>
      <c r="CI157" s="21">
        <v>4</v>
      </c>
      <c r="CJ157" s="21">
        <v>6</v>
      </c>
      <c r="CK157" s="21">
        <v>12</v>
      </c>
      <c r="CL157" s="21">
        <v>6</v>
      </c>
      <c r="CM157" s="21">
        <v>0</v>
      </c>
      <c r="CN157" s="21">
        <v>0</v>
      </c>
      <c r="CO157" s="21">
        <v>11</v>
      </c>
      <c r="CP157" s="21">
        <v>19</v>
      </c>
      <c r="CQ157" s="21">
        <v>19</v>
      </c>
      <c r="CR157" s="21">
        <v>9100</v>
      </c>
      <c r="CS157" s="21">
        <v>14462</v>
      </c>
      <c r="CT157" s="21">
        <v>14613</v>
      </c>
      <c r="CU157" s="21">
        <v>17429</v>
      </c>
      <c r="CV157" s="21">
        <v>13889</v>
      </c>
      <c r="CW157" s="21">
        <v>21474</v>
      </c>
      <c r="CX157" s="21">
        <v>45812</v>
      </c>
      <c r="CY157" s="21">
        <v>45155</v>
      </c>
      <c r="CZ157" s="19">
        <v>255</v>
      </c>
      <c r="DA157" t="s">
        <v>8233</v>
      </c>
      <c r="DB157" t="s">
        <v>9</v>
      </c>
      <c r="DD157">
        <v>2.4360535931790497</v>
      </c>
      <c r="DE157">
        <v>4.1473849646380865</v>
      </c>
      <c r="DF157">
        <v>1.7113313714590368</v>
      </c>
    </row>
    <row r="158" spans="1:110" x14ac:dyDescent="0.25">
      <c r="A158" t="s">
        <v>326</v>
      </c>
      <c r="B158" t="s">
        <v>3022</v>
      </c>
      <c r="C158" t="s">
        <v>305</v>
      </c>
      <c r="D158" t="s">
        <v>278</v>
      </c>
      <c r="E158" s="17">
        <v>71254</v>
      </c>
      <c r="F158" s="17">
        <v>71711</v>
      </c>
      <c r="G158" s="17">
        <v>72492</v>
      </c>
      <c r="H158" s="17">
        <v>73628</v>
      </c>
      <c r="I158" s="17">
        <v>75155</v>
      </c>
      <c r="J158" s="17">
        <v>76690</v>
      </c>
      <c r="K158" s="17">
        <v>77692</v>
      </c>
      <c r="L158" s="17">
        <v>78470</v>
      </c>
      <c r="M158" s="17">
        <v>79153</v>
      </c>
      <c r="N158" s="17">
        <v>79075</v>
      </c>
      <c r="O158" s="17">
        <v>79458</v>
      </c>
      <c r="P158" s="17">
        <v>80172</v>
      </c>
      <c r="Q158" s="17">
        <v>80676</v>
      </c>
      <c r="R158" s="17">
        <v>81028</v>
      </c>
      <c r="S158" s="17">
        <v>81814</v>
      </c>
      <c r="T158" s="17">
        <v>82541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22</v>
      </c>
      <c r="AE158" s="18">
        <v>41</v>
      </c>
      <c r="AF158" s="18">
        <v>41</v>
      </c>
      <c r="AG158" s="18">
        <v>46</v>
      </c>
      <c r="AH158" s="18">
        <v>60</v>
      </c>
      <c r="AI158" s="18">
        <v>62</v>
      </c>
      <c r="AJ158" s="18">
        <v>56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2.782168827062915</v>
      </c>
      <c r="AU158" s="23">
        <v>5.1599587203302368</v>
      </c>
      <c r="AV158" s="23">
        <v>5.1140048894876013</v>
      </c>
      <c r="AW158" s="23">
        <v>5.7018196241757151</v>
      </c>
      <c r="AX158" s="23">
        <v>7.4048477069654934</v>
      </c>
      <c r="AY158" s="23">
        <v>7.5781651062165407</v>
      </c>
      <c r="AZ158" s="23">
        <v>6.7845070934444704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3</v>
      </c>
      <c r="BJ158" s="20">
        <v>5</v>
      </c>
      <c r="BK158" s="20">
        <v>2</v>
      </c>
      <c r="BL158" s="20">
        <v>6</v>
      </c>
      <c r="BM158" s="20">
        <v>4</v>
      </c>
      <c r="BN158" s="20">
        <v>3</v>
      </c>
      <c r="BO158" s="20">
        <v>0</v>
      </c>
      <c r="BP158" s="20">
        <v>2</v>
      </c>
      <c r="BQ158" s="20">
        <v>9</v>
      </c>
      <c r="BR158" s="20">
        <v>6</v>
      </c>
      <c r="BS158" s="20">
        <v>9</v>
      </c>
      <c r="BT158" s="20">
        <v>5</v>
      </c>
      <c r="BU158" s="20">
        <v>2</v>
      </c>
      <c r="BV158" s="20">
        <v>3988</v>
      </c>
      <c r="BW158" s="20">
        <v>5887</v>
      </c>
      <c r="BX158" s="20">
        <v>6172</v>
      </c>
      <c r="BY158" s="20">
        <v>6948</v>
      </c>
      <c r="BZ158" s="20">
        <v>6321</v>
      </c>
      <c r="CA158" s="20">
        <v>13988</v>
      </c>
      <c r="CB158" s="20">
        <v>4410</v>
      </c>
      <c r="CC158" s="20">
        <v>5815</v>
      </c>
      <c r="CD158" s="20">
        <v>5817</v>
      </c>
      <c r="CE158" s="20">
        <v>6691</v>
      </c>
      <c r="CF158" s="20">
        <v>5654</v>
      </c>
      <c r="CG158" s="20">
        <v>10850</v>
      </c>
      <c r="CH158" s="21">
        <v>5</v>
      </c>
      <c r="CI158" s="21">
        <v>14</v>
      </c>
      <c r="CJ158" s="21">
        <v>8</v>
      </c>
      <c r="CK158" s="21">
        <v>15</v>
      </c>
      <c r="CL158" s="21">
        <v>9</v>
      </c>
      <c r="CM158" s="21">
        <v>5</v>
      </c>
      <c r="CN158" s="21">
        <v>0</v>
      </c>
      <c r="CO158" s="21">
        <v>23</v>
      </c>
      <c r="CP158" s="21">
        <v>33</v>
      </c>
      <c r="CQ158" s="21">
        <v>33</v>
      </c>
      <c r="CR158" s="21">
        <v>8398</v>
      </c>
      <c r="CS158" s="21">
        <v>11702</v>
      </c>
      <c r="CT158" s="21">
        <v>11989</v>
      </c>
      <c r="CU158" s="21">
        <v>13639</v>
      </c>
      <c r="CV158" s="21">
        <v>11975</v>
      </c>
      <c r="CW158" s="21">
        <v>24838</v>
      </c>
      <c r="CX158" s="21">
        <v>43304</v>
      </c>
      <c r="CY158" s="21">
        <v>39237</v>
      </c>
      <c r="CZ158" s="19">
        <v>72</v>
      </c>
      <c r="DA158" t="s">
        <v>1374</v>
      </c>
      <c r="DB158" t="s">
        <v>8480</v>
      </c>
      <c r="DD158">
        <v>5.8618141040344574</v>
      </c>
      <c r="DE158">
        <v>7.6205431368926657</v>
      </c>
      <c r="DF158">
        <v>1.7587290328582084</v>
      </c>
    </row>
    <row r="159" spans="1:110" x14ac:dyDescent="0.25">
      <c r="A159" t="s">
        <v>2392</v>
      </c>
      <c r="B159" t="s">
        <v>3051</v>
      </c>
      <c r="C159" t="s">
        <v>276</v>
      </c>
      <c r="D159" t="s">
        <v>278</v>
      </c>
      <c r="E159" s="17">
        <v>88440</v>
      </c>
      <c r="F159" s="17">
        <v>88878</v>
      </c>
      <c r="G159" s="17">
        <v>89451</v>
      </c>
      <c r="H159" s="17">
        <v>89989</v>
      </c>
      <c r="I159" s="17">
        <v>90514</v>
      </c>
      <c r="J159" s="17">
        <v>91629</v>
      </c>
      <c r="K159" s="17">
        <v>92941</v>
      </c>
      <c r="L159" s="17">
        <v>94108</v>
      </c>
      <c r="M159" s="17">
        <v>94930</v>
      </c>
      <c r="N159" s="17">
        <v>96058</v>
      </c>
      <c r="O159" s="17">
        <v>97549</v>
      </c>
      <c r="P159" s="17">
        <v>98794</v>
      </c>
      <c r="Q159" s="17">
        <v>99432</v>
      </c>
      <c r="R159" s="17">
        <v>100232</v>
      </c>
      <c r="S159" s="17">
        <v>101132</v>
      </c>
      <c r="T159" s="17">
        <v>101369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15</v>
      </c>
      <c r="AE159" s="18">
        <v>35</v>
      </c>
      <c r="AF159" s="18">
        <v>41</v>
      </c>
      <c r="AG159" s="18">
        <v>43</v>
      </c>
      <c r="AH159" s="18">
        <v>54</v>
      </c>
      <c r="AI159" s="18">
        <v>28</v>
      </c>
      <c r="AJ159" s="18">
        <v>25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1.5615565595785881</v>
      </c>
      <c r="AU159" s="23">
        <v>3.5879404196865163</v>
      </c>
      <c r="AV159" s="23">
        <v>4.1500495981537338</v>
      </c>
      <c r="AW159" s="23">
        <v>4.324563520798133</v>
      </c>
      <c r="AX159" s="23">
        <v>5.3875009976853701</v>
      </c>
      <c r="AY159" s="23">
        <v>2.768658782581181</v>
      </c>
      <c r="AZ159" s="23">
        <v>2.4662372125600531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2</v>
      </c>
      <c r="BJ159" s="20">
        <v>0</v>
      </c>
      <c r="BK159" s="20">
        <v>1</v>
      </c>
      <c r="BL159" s="20">
        <v>1</v>
      </c>
      <c r="BM159" s="20">
        <v>0</v>
      </c>
      <c r="BN159" s="20">
        <v>0</v>
      </c>
      <c r="BO159" s="20">
        <v>0</v>
      </c>
      <c r="BP159" s="20">
        <v>0</v>
      </c>
      <c r="BQ159" s="20">
        <v>6</v>
      </c>
      <c r="BR159" s="20">
        <v>3</v>
      </c>
      <c r="BS159" s="20">
        <v>8</v>
      </c>
      <c r="BT159" s="20">
        <v>4</v>
      </c>
      <c r="BU159" s="20">
        <v>0</v>
      </c>
      <c r="BV159" s="20">
        <v>4611</v>
      </c>
      <c r="BW159" s="20">
        <v>8217</v>
      </c>
      <c r="BX159" s="20">
        <v>8916</v>
      </c>
      <c r="BY159" s="20">
        <v>9738</v>
      </c>
      <c r="BZ159" s="20">
        <v>7883</v>
      </c>
      <c r="CA159" s="20">
        <v>13071</v>
      </c>
      <c r="CB159" s="20">
        <v>4746</v>
      </c>
      <c r="CC159" s="20">
        <v>7766</v>
      </c>
      <c r="CD159" s="20">
        <v>8423</v>
      </c>
      <c r="CE159" s="20">
        <v>9251</v>
      </c>
      <c r="CF159" s="20">
        <v>7812</v>
      </c>
      <c r="CG159" s="20">
        <v>10935</v>
      </c>
      <c r="CH159" s="21">
        <v>2</v>
      </c>
      <c r="CI159" s="21">
        <v>6</v>
      </c>
      <c r="CJ159" s="21">
        <v>4</v>
      </c>
      <c r="CK159" s="21">
        <v>9</v>
      </c>
      <c r="CL159" s="21">
        <v>4</v>
      </c>
      <c r="CM159" s="21">
        <v>0</v>
      </c>
      <c r="CN159" s="21">
        <v>0</v>
      </c>
      <c r="CO159" s="21">
        <v>4</v>
      </c>
      <c r="CP159" s="21">
        <v>21</v>
      </c>
      <c r="CQ159" s="21">
        <v>21</v>
      </c>
      <c r="CR159" s="21">
        <v>9357</v>
      </c>
      <c r="CS159" s="21">
        <v>15983</v>
      </c>
      <c r="CT159" s="21">
        <v>17339</v>
      </c>
      <c r="CU159" s="21">
        <v>18989</v>
      </c>
      <c r="CV159" s="21">
        <v>15695</v>
      </c>
      <c r="CW159" s="21">
        <v>24006</v>
      </c>
      <c r="CX159" s="21">
        <v>52436</v>
      </c>
      <c r="CY159" s="21">
        <v>48933</v>
      </c>
      <c r="CZ159" s="19">
        <v>298</v>
      </c>
      <c r="DA159" t="s">
        <v>8276</v>
      </c>
      <c r="DB159" t="s">
        <v>8481</v>
      </c>
      <c r="DD159">
        <v>0.81744426051948582</v>
      </c>
      <c r="DE159">
        <v>4.0048821420398202</v>
      </c>
      <c r="DF159">
        <v>3.1874378815203341</v>
      </c>
    </row>
    <row r="160" spans="1:110" x14ac:dyDescent="0.25">
      <c r="A160" t="s">
        <v>428</v>
      </c>
      <c r="B160" t="s">
        <v>2995</v>
      </c>
      <c r="C160" t="s">
        <v>425</v>
      </c>
      <c r="D160" t="s">
        <v>199</v>
      </c>
      <c r="E160" s="17">
        <v>39275</v>
      </c>
      <c r="F160" s="17">
        <v>39656</v>
      </c>
      <c r="G160" s="17">
        <v>40020</v>
      </c>
      <c r="H160" s="17">
        <v>40608</v>
      </c>
      <c r="I160" s="17">
        <v>41170</v>
      </c>
      <c r="J160" s="17">
        <v>41486</v>
      </c>
      <c r="K160" s="17">
        <v>41705</v>
      </c>
      <c r="L160" s="17">
        <v>42092</v>
      </c>
      <c r="M160" s="17">
        <v>42363</v>
      </c>
      <c r="N160" s="17">
        <v>42630</v>
      </c>
      <c r="O160" s="17">
        <v>42820</v>
      </c>
      <c r="P160" s="17">
        <v>42803</v>
      </c>
      <c r="Q160" s="17">
        <v>43076</v>
      </c>
      <c r="R160" s="17">
        <v>43054</v>
      </c>
      <c r="S160" s="17">
        <v>43216</v>
      </c>
      <c r="T160" s="17">
        <v>43285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6</v>
      </c>
      <c r="AE160" s="18">
        <v>8</v>
      </c>
      <c r="AF160" s="18">
        <v>16</v>
      </c>
      <c r="AG160" s="18">
        <v>16</v>
      </c>
      <c r="AH160" s="18">
        <v>8</v>
      </c>
      <c r="AI160" s="18">
        <v>17</v>
      </c>
      <c r="AJ160" s="18">
        <v>15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1.4074595355383532</v>
      </c>
      <c r="AU160" s="23">
        <v>1.8682858477347033</v>
      </c>
      <c r="AV160" s="23">
        <v>3.7380557437562789</v>
      </c>
      <c r="AW160" s="23">
        <v>3.7143653078280248</v>
      </c>
      <c r="AX160" s="23">
        <v>1.8581316486273052</v>
      </c>
      <c r="AY160" s="23">
        <v>3.9337282487967418</v>
      </c>
      <c r="AZ160" s="23">
        <v>3.4654037195333256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1</v>
      </c>
      <c r="BJ160" s="20">
        <v>0</v>
      </c>
      <c r="BK160" s="20">
        <v>1</v>
      </c>
      <c r="BL160" s="20">
        <v>1</v>
      </c>
      <c r="BM160" s="20">
        <v>0</v>
      </c>
      <c r="BN160" s="20">
        <v>2</v>
      </c>
      <c r="BO160" s="20">
        <v>0</v>
      </c>
      <c r="BP160" s="20">
        <v>0</v>
      </c>
      <c r="BQ160" s="20">
        <v>2</v>
      </c>
      <c r="BR160" s="20">
        <v>2</v>
      </c>
      <c r="BS160" s="20">
        <v>4</v>
      </c>
      <c r="BT160" s="20">
        <v>2</v>
      </c>
      <c r="BU160" s="20">
        <v>0</v>
      </c>
      <c r="BV160" s="20">
        <v>1595</v>
      </c>
      <c r="BW160" s="20">
        <v>2348</v>
      </c>
      <c r="BX160" s="20">
        <v>2926</v>
      </c>
      <c r="BY160" s="20">
        <v>4273</v>
      </c>
      <c r="BZ160" s="20">
        <v>3933</v>
      </c>
      <c r="CA160" s="20">
        <v>7043</v>
      </c>
      <c r="CB160" s="20">
        <v>1900</v>
      </c>
      <c r="CC160" s="20">
        <v>2498</v>
      </c>
      <c r="CD160" s="20">
        <v>2609</v>
      </c>
      <c r="CE160" s="20">
        <v>4088</v>
      </c>
      <c r="CF160" s="20">
        <v>3907</v>
      </c>
      <c r="CG160" s="20">
        <v>6165</v>
      </c>
      <c r="CH160" s="21">
        <v>1</v>
      </c>
      <c r="CI160" s="21">
        <v>2</v>
      </c>
      <c r="CJ160" s="21">
        <v>3</v>
      </c>
      <c r="CK160" s="21">
        <v>5</v>
      </c>
      <c r="CL160" s="21">
        <v>2</v>
      </c>
      <c r="CM160" s="21">
        <v>2</v>
      </c>
      <c r="CN160" s="21">
        <v>0</v>
      </c>
      <c r="CO160" s="21">
        <v>5</v>
      </c>
      <c r="CP160" s="21">
        <v>10</v>
      </c>
      <c r="CQ160" s="21">
        <v>10</v>
      </c>
      <c r="CR160" s="21">
        <v>3495</v>
      </c>
      <c r="CS160" s="21">
        <v>4846</v>
      </c>
      <c r="CT160" s="21">
        <v>5535</v>
      </c>
      <c r="CU160" s="21">
        <v>8361</v>
      </c>
      <c r="CV160" s="21">
        <v>7840</v>
      </c>
      <c r="CW160" s="21">
        <v>13208</v>
      </c>
      <c r="CX160" s="21">
        <v>22118</v>
      </c>
      <c r="CY160" s="21">
        <v>21167</v>
      </c>
      <c r="CZ160" s="19">
        <v>244</v>
      </c>
      <c r="DA160" t="s">
        <v>8222</v>
      </c>
      <c r="DB160" t="s">
        <v>9</v>
      </c>
      <c r="DD160">
        <v>2.3621675249208676</v>
      </c>
      <c r="DE160">
        <v>4.521204448865177</v>
      </c>
      <c r="DF160">
        <v>2.1590369239443095</v>
      </c>
    </row>
    <row r="161" spans="1:110" x14ac:dyDescent="0.25">
      <c r="A161" t="s">
        <v>1298</v>
      </c>
      <c r="B161" t="s">
        <v>3170</v>
      </c>
      <c r="C161" t="s">
        <v>642</v>
      </c>
      <c r="D161" t="s">
        <v>278</v>
      </c>
      <c r="E161" s="17">
        <v>94621</v>
      </c>
      <c r="F161" s="17">
        <v>94747</v>
      </c>
      <c r="G161" s="17">
        <v>95584</v>
      </c>
      <c r="H161" s="17">
        <v>96515</v>
      </c>
      <c r="I161" s="17">
        <v>96816</v>
      </c>
      <c r="J161" s="17">
        <v>97969</v>
      </c>
      <c r="K161" s="17">
        <v>98885</v>
      </c>
      <c r="L161" s="17">
        <v>99530</v>
      </c>
      <c r="M161" s="17">
        <v>99664</v>
      </c>
      <c r="N161" s="17">
        <v>99489</v>
      </c>
      <c r="O161" s="17">
        <v>99935</v>
      </c>
      <c r="P161" s="17">
        <v>100140</v>
      </c>
      <c r="Q161" s="17">
        <v>99756</v>
      </c>
      <c r="R161" s="17">
        <v>99750</v>
      </c>
      <c r="S161" s="17">
        <v>99951</v>
      </c>
      <c r="T161" s="17">
        <v>99557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18</v>
      </c>
      <c r="AE161" s="18">
        <v>33</v>
      </c>
      <c r="AF161" s="18">
        <v>34</v>
      </c>
      <c r="AG161" s="18">
        <v>36</v>
      </c>
      <c r="AH161" s="18">
        <v>27</v>
      </c>
      <c r="AI161" s="18">
        <v>26</v>
      </c>
      <c r="AJ161" s="18">
        <v>25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1.8092452431927148</v>
      </c>
      <c r="AU161" s="23">
        <v>3.3021463951568522</v>
      </c>
      <c r="AV161" s="23">
        <v>3.3952466546834432</v>
      </c>
      <c r="AW161" s="23">
        <v>3.6088054853843374</v>
      </c>
      <c r="AX161" s="23">
        <v>2.7067669172932329</v>
      </c>
      <c r="AY161" s="23">
        <v>2.6012746245660376</v>
      </c>
      <c r="AZ161" s="23">
        <v>2.5111242805628935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 s="20">
        <v>1</v>
      </c>
      <c r="BK161" s="20">
        <v>0</v>
      </c>
      <c r="BL161" s="20">
        <v>3</v>
      </c>
      <c r="BM161" s="20">
        <v>3</v>
      </c>
      <c r="BN161" s="20">
        <v>0</v>
      </c>
      <c r="BO161" s="20">
        <v>0</v>
      </c>
      <c r="BP161" s="20">
        <v>2</v>
      </c>
      <c r="BQ161" s="20">
        <v>3</v>
      </c>
      <c r="BR161" s="20">
        <v>3</v>
      </c>
      <c r="BS161" s="20">
        <v>3</v>
      </c>
      <c r="BT161" s="20">
        <v>5</v>
      </c>
      <c r="BU161" s="20">
        <v>2</v>
      </c>
      <c r="BV161" s="20">
        <v>3414</v>
      </c>
      <c r="BW161" s="20">
        <v>6429</v>
      </c>
      <c r="BX161" s="20">
        <v>10795</v>
      </c>
      <c r="BY161" s="20">
        <v>10820</v>
      </c>
      <c r="BZ161" s="20">
        <v>7772</v>
      </c>
      <c r="CA161" s="20">
        <v>13262</v>
      </c>
      <c r="CB161" s="20">
        <v>3524</v>
      </c>
      <c r="CC161" s="20">
        <v>5458</v>
      </c>
      <c r="CD161" s="20">
        <v>9937</v>
      </c>
      <c r="CE161" s="20">
        <v>10458</v>
      </c>
      <c r="CF161" s="20">
        <v>7226</v>
      </c>
      <c r="CG161" s="20">
        <v>10462</v>
      </c>
      <c r="CH161" s="21">
        <v>2</v>
      </c>
      <c r="CI161" s="21">
        <v>4</v>
      </c>
      <c r="CJ161" s="21">
        <v>3</v>
      </c>
      <c r="CK161" s="21">
        <v>6</v>
      </c>
      <c r="CL161" s="21">
        <v>8</v>
      </c>
      <c r="CM161" s="21">
        <v>2</v>
      </c>
      <c r="CN161" s="21">
        <v>0</v>
      </c>
      <c r="CO161" s="21">
        <v>7</v>
      </c>
      <c r="CP161" s="21">
        <v>18</v>
      </c>
      <c r="CQ161" s="21">
        <v>18</v>
      </c>
      <c r="CR161" s="21">
        <v>6938</v>
      </c>
      <c r="CS161" s="21">
        <v>11887</v>
      </c>
      <c r="CT161" s="21">
        <v>20732</v>
      </c>
      <c r="CU161" s="21">
        <v>21278</v>
      </c>
      <c r="CV161" s="21">
        <v>14998</v>
      </c>
      <c r="CW161" s="21">
        <v>23724</v>
      </c>
      <c r="CX161" s="21">
        <v>52492</v>
      </c>
      <c r="CY161" s="21">
        <v>47065</v>
      </c>
      <c r="CZ161" s="19">
        <v>292</v>
      </c>
      <c r="DA161" t="s">
        <v>8270</v>
      </c>
      <c r="DB161" t="s">
        <v>8481</v>
      </c>
      <c r="DD161">
        <v>1.487304791246149</v>
      </c>
      <c r="DE161">
        <v>3.4290939571744263</v>
      </c>
      <c r="DF161">
        <v>1.9417891659282773</v>
      </c>
    </row>
    <row r="162" spans="1:110" x14ac:dyDescent="0.25">
      <c r="A162" t="s">
        <v>972</v>
      </c>
      <c r="B162" t="s">
        <v>3252</v>
      </c>
      <c r="C162" t="s">
        <v>3369</v>
      </c>
      <c r="D162" t="s">
        <v>355</v>
      </c>
      <c r="E162" s="17">
        <v>210225</v>
      </c>
      <c r="F162" s="17">
        <v>212242</v>
      </c>
      <c r="G162" s="17">
        <v>214661</v>
      </c>
      <c r="H162" s="17">
        <v>214995</v>
      </c>
      <c r="I162" s="17">
        <v>214601</v>
      </c>
      <c r="J162" s="17">
        <v>215850</v>
      </c>
      <c r="K162" s="17">
        <v>217066</v>
      </c>
      <c r="L162" s="17">
        <v>219461</v>
      </c>
      <c r="M162" s="17">
        <v>223467</v>
      </c>
      <c r="N162" s="17">
        <v>226407</v>
      </c>
      <c r="O162" s="17">
        <v>230365</v>
      </c>
      <c r="P162" s="17">
        <v>235049</v>
      </c>
      <c r="Q162" s="17">
        <v>237166</v>
      </c>
      <c r="R162" s="17">
        <v>239600</v>
      </c>
      <c r="S162" s="17">
        <v>242575</v>
      </c>
      <c r="T162" s="17">
        <v>245269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20</v>
      </c>
      <c r="AE162" s="18">
        <v>72</v>
      </c>
      <c r="AF162" s="18">
        <v>82</v>
      </c>
      <c r="AG162" s="18">
        <v>55</v>
      </c>
      <c r="AH162" s="18">
        <v>63</v>
      </c>
      <c r="AI162" s="18">
        <v>58</v>
      </c>
      <c r="AJ162" s="18">
        <v>51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0.88336491362899561</v>
      </c>
      <c r="AU162" s="23">
        <v>3.1254747900071624</v>
      </c>
      <c r="AV162" s="23">
        <v>3.4886342847661549</v>
      </c>
      <c r="AW162" s="23">
        <v>2.3190507914287881</v>
      </c>
      <c r="AX162" s="23">
        <v>2.629382303839733</v>
      </c>
      <c r="AY162" s="23">
        <v>2.3910130887354426</v>
      </c>
      <c r="AZ162" s="23">
        <v>2.0793496120585968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0</v>
      </c>
      <c r="BJ162" s="20">
        <v>4</v>
      </c>
      <c r="BK162" s="20">
        <v>6</v>
      </c>
      <c r="BL162" s="20">
        <v>4</v>
      </c>
      <c r="BM162" s="20">
        <v>4</v>
      </c>
      <c r="BN162" s="20">
        <v>3</v>
      </c>
      <c r="BO162" s="20">
        <v>0</v>
      </c>
      <c r="BP162" s="20">
        <v>2</v>
      </c>
      <c r="BQ162" s="20">
        <v>6</v>
      </c>
      <c r="BR162" s="20">
        <v>10</v>
      </c>
      <c r="BS162" s="20">
        <v>7</v>
      </c>
      <c r="BT162" s="20">
        <v>1</v>
      </c>
      <c r="BU162" s="20">
        <v>4</v>
      </c>
      <c r="BV162" s="20">
        <v>13594</v>
      </c>
      <c r="BW162" s="20">
        <v>26900</v>
      </c>
      <c r="BX162" s="20">
        <v>24305</v>
      </c>
      <c r="BY162" s="20">
        <v>23928</v>
      </c>
      <c r="BZ162" s="20">
        <v>16036</v>
      </c>
      <c r="CA162" s="20">
        <v>23480</v>
      </c>
      <c r="CB162" s="20">
        <v>14242</v>
      </c>
      <c r="CC162" s="20">
        <v>24657</v>
      </c>
      <c r="CD162" s="20">
        <v>22440</v>
      </c>
      <c r="CE162" s="20">
        <v>21808</v>
      </c>
      <c r="CF162" s="20">
        <v>15314</v>
      </c>
      <c r="CG162" s="20">
        <v>18565</v>
      </c>
      <c r="CH162" s="21">
        <v>2</v>
      </c>
      <c r="CI162" s="21">
        <v>10</v>
      </c>
      <c r="CJ162" s="21">
        <v>16</v>
      </c>
      <c r="CK162" s="21">
        <v>11</v>
      </c>
      <c r="CL162" s="21">
        <v>5</v>
      </c>
      <c r="CM162" s="21">
        <v>7</v>
      </c>
      <c r="CN162" s="21">
        <v>0</v>
      </c>
      <c r="CO162" s="21">
        <v>21</v>
      </c>
      <c r="CP162" s="21">
        <v>30</v>
      </c>
      <c r="CQ162" s="21">
        <v>30</v>
      </c>
      <c r="CR162" s="21">
        <v>27836</v>
      </c>
      <c r="CS162" s="21">
        <v>51557</v>
      </c>
      <c r="CT162" s="21">
        <v>46745</v>
      </c>
      <c r="CU162" s="21">
        <v>45736</v>
      </c>
      <c r="CV162" s="21">
        <v>31350</v>
      </c>
      <c r="CW162" s="21">
        <v>42045</v>
      </c>
      <c r="CX162" s="21">
        <v>128243</v>
      </c>
      <c r="CY162" s="21">
        <v>117026</v>
      </c>
      <c r="CZ162" s="19">
        <v>319</v>
      </c>
      <c r="DA162" t="s">
        <v>8297</v>
      </c>
      <c r="DB162" t="s">
        <v>8481</v>
      </c>
      <c r="DD162">
        <v>1.7944730230888861</v>
      </c>
      <c r="DE162">
        <v>2.3393089681308141</v>
      </c>
      <c r="DF162">
        <v>0.544835945041928</v>
      </c>
    </row>
    <row r="163" spans="1:110" x14ac:dyDescent="0.25">
      <c r="A163" t="s">
        <v>595</v>
      </c>
      <c r="B163" t="s">
        <v>3035</v>
      </c>
      <c r="C163" t="s">
        <v>466</v>
      </c>
      <c r="D163" t="s">
        <v>51</v>
      </c>
      <c r="E163" s="17">
        <v>94124</v>
      </c>
      <c r="F163" s="17">
        <v>94399</v>
      </c>
      <c r="G163" s="17">
        <v>94743</v>
      </c>
      <c r="H163" s="17">
        <v>94728</v>
      </c>
      <c r="I163" s="17">
        <v>94783</v>
      </c>
      <c r="J163" s="17">
        <v>94869</v>
      </c>
      <c r="K163" s="17">
        <v>95711</v>
      </c>
      <c r="L163" s="17">
        <v>96171</v>
      </c>
      <c r="M163" s="17">
        <v>96896</v>
      </c>
      <c r="N163" s="17">
        <v>97595</v>
      </c>
      <c r="O163" s="17">
        <v>98122</v>
      </c>
      <c r="P163" s="17">
        <v>98861</v>
      </c>
      <c r="Q163" s="17">
        <v>99742</v>
      </c>
      <c r="R163" s="17">
        <v>100645</v>
      </c>
      <c r="S163" s="17">
        <v>102072</v>
      </c>
      <c r="T163" s="17">
        <v>102714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43</v>
      </c>
      <c r="AE163" s="18">
        <v>85</v>
      </c>
      <c r="AF163" s="18">
        <v>69</v>
      </c>
      <c r="AG163" s="18">
        <v>94</v>
      </c>
      <c r="AH163" s="18">
        <v>80</v>
      </c>
      <c r="AI163" s="18">
        <v>62</v>
      </c>
      <c r="AJ163" s="18">
        <v>59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4.4059634202571853</v>
      </c>
      <c r="AU163" s="23">
        <v>8.6626852285929772</v>
      </c>
      <c r="AV163" s="23">
        <v>6.9794964647333124</v>
      </c>
      <c r="AW163" s="23">
        <v>9.4243147320085825</v>
      </c>
      <c r="AX163" s="23">
        <v>7.9487306870684087</v>
      </c>
      <c r="AY163" s="23">
        <v>6.074143741672545</v>
      </c>
      <c r="AZ163" s="23">
        <v>5.744104990556302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1</v>
      </c>
      <c r="BJ163" s="20">
        <v>2</v>
      </c>
      <c r="BK163" s="20">
        <v>0</v>
      </c>
      <c r="BL163" s="20">
        <v>6</v>
      </c>
      <c r="BM163" s="20">
        <v>2</v>
      </c>
      <c r="BN163" s="20">
        <v>3</v>
      </c>
      <c r="BO163" s="20">
        <v>0</v>
      </c>
      <c r="BP163" s="20">
        <v>1</v>
      </c>
      <c r="BQ163" s="20">
        <v>10</v>
      </c>
      <c r="BR163" s="20">
        <v>11</v>
      </c>
      <c r="BS163" s="20">
        <v>15</v>
      </c>
      <c r="BT163" s="20">
        <v>4</v>
      </c>
      <c r="BU163" s="20">
        <v>4</v>
      </c>
      <c r="BV163" s="20">
        <v>4667</v>
      </c>
      <c r="BW163" s="20">
        <v>8056</v>
      </c>
      <c r="BX163" s="20">
        <v>9013</v>
      </c>
      <c r="BY163" s="20">
        <v>10192</v>
      </c>
      <c r="BZ163" s="20">
        <v>7910</v>
      </c>
      <c r="CA163" s="20">
        <v>13901</v>
      </c>
      <c r="CB163" s="20">
        <v>5068</v>
      </c>
      <c r="CC163" s="20">
        <v>7353</v>
      </c>
      <c r="CD163" s="20">
        <v>8247</v>
      </c>
      <c r="CE163" s="20">
        <v>9544</v>
      </c>
      <c r="CF163" s="20">
        <v>7413</v>
      </c>
      <c r="CG163" s="20">
        <v>11350</v>
      </c>
      <c r="CH163" s="21">
        <v>2</v>
      </c>
      <c r="CI163" s="21">
        <v>12</v>
      </c>
      <c r="CJ163" s="21">
        <v>11</v>
      </c>
      <c r="CK163" s="21">
        <v>21</v>
      </c>
      <c r="CL163" s="21">
        <v>6</v>
      </c>
      <c r="CM163" s="21">
        <v>7</v>
      </c>
      <c r="CN163" s="21">
        <v>0</v>
      </c>
      <c r="CO163" s="21">
        <v>14</v>
      </c>
      <c r="CP163" s="21">
        <v>45</v>
      </c>
      <c r="CQ163" s="21">
        <v>45</v>
      </c>
      <c r="CR163" s="21">
        <v>9735</v>
      </c>
      <c r="CS163" s="21">
        <v>15409</v>
      </c>
      <c r="CT163" s="21">
        <v>17260</v>
      </c>
      <c r="CU163" s="21">
        <v>19736</v>
      </c>
      <c r="CV163" s="21">
        <v>15323</v>
      </c>
      <c r="CW163" s="21">
        <v>25251</v>
      </c>
      <c r="CX163" s="21">
        <v>53739</v>
      </c>
      <c r="CY163" s="21">
        <v>48975</v>
      </c>
      <c r="CZ163" s="19">
        <v>118</v>
      </c>
      <c r="DA163" t="s">
        <v>8096</v>
      </c>
      <c r="DB163" t="s">
        <v>9</v>
      </c>
      <c r="DD163">
        <v>2.8586013272077593</v>
      </c>
      <c r="DE163">
        <v>8.3738067325406131</v>
      </c>
      <c r="DF163">
        <v>5.5152054053328534</v>
      </c>
    </row>
    <row r="164" spans="1:110" x14ac:dyDescent="0.25">
      <c r="A164" t="s">
        <v>1308</v>
      </c>
      <c r="B164" t="s">
        <v>3172</v>
      </c>
      <c r="C164" t="s">
        <v>642</v>
      </c>
      <c r="D164" t="s">
        <v>278</v>
      </c>
      <c r="E164" s="17">
        <v>52738</v>
      </c>
      <c r="F164" s="17">
        <v>52558</v>
      </c>
      <c r="G164" s="17">
        <v>52853</v>
      </c>
      <c r="H164" s="17">
        <v>52968</v>
      </c>
      <c r="I164" s="17">
        <v>53383</v>
      </c>
      <c r="J164" s="17">
        <v>54038</v>
      </c>
      <c r="K164" s="17">
        <v>54709</v>
      </c>
      <c r="L164" s="17">
        <v>55525</v>
      </c>
      <c r="M164" s="17">
        <v>56427</v>
      </c>
      <c r="N164" s="17">
        <v>56901</v>
      </c>
      <c r="O164" s="17">
        <v>57751</v>
      </c>
      <c r="P164" s="17">
        <v>58485</v>
      </c>
      <c r="Q164" s="17">
        <v>59012</v>
      </c>
      <c r="R164" s="17">
        <v>59887</v>
      </c>
      <c r="S164" s="17">
        <v>60674</v>
      </c>
      <c r="T164" s="17">
        <v>61200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6</v>
      </c>
      <c r="AE164" s="18">
        <v>3</v>
      </c>
      <c r="AF164" s="18">
        <v>8</v>
      </c>
      <c r="AG164" s="18">
        <v>11</v>
      </c>
      <c r="AH164" s="18">
        <v>12</v>
      </c>
      <c r="AI164" s="18">
        <v>4</v>
      </c>
      <c r="AJ164" s="18">
        <v>3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1.0544630147097591</v>
      </c>
      <c r="AU164" s="23">
        <v>0.51947152430260946</v>
      </c>
      <c r="AV164" s="23">
        <v>1.36787210395828</v>
      </c>
      <c r="AW164" s="23">
        <v>1.8640276553921236</v>
      </c>
      <c r="AX164" s="23">
        <v>2.0037737739409218</v>
      </c>
      <c r="AY164" s="23">
        <v>0.65926096845436266</v>
      </c>
      <c r="AZ164" s="23">
        <v>0.49019607843137253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20">
        <v>0</v>
      </c>
      <c r="BK164" s="20">
        <v>1</v>
      </c>
      <c r="BL164" s="20">
        <v>0</v>
      </c>
      <c r="BM164" s="20">
        <v>0</v>
      </c>
      <c r="BN164" s="20">
        <v>0</v>
      </c>
      <c r="BO164" s="20">
        <v>0</v>
      </c>
      <c r="BP164" s="20">
        <v>0</v>
      </c>
      <c r="BQ164" s="20">
        <v>0</v>
      </c>
      <c r="BR164" s="20">
        <v>0</v>
      </c>
      <c r="BS164" s="20">
        <v>0</v>
      </c>
      <c r="BT164" s="20">
        <v>0</v>
      </c>
      <c r="BU164" s="20">
        <v>2</v>
      </c>
      <c r="BV164" s="20">
        <v>3330</v>
      </c>
      <c r="BW164" s="20">
        <v>4473</v>
      </c>
      <c r="BX164" s="20">
        <v>5914</v>
      </c>
      <c r="BY164" s="20">
        <v>5990</v>
      </c>
      <c r="BZ164" s="20">
        <v>4524</v>
      </c>
      <c r="CA164" s="20">
        <v>7726</v>
      </c>
      <c r="CB164" s="20">
        <v>2858</v>
      </c>
      <c r="CC164" s="20">
        <v>4308</v>
      </c>
      <c r="CD164" s="20">
        <v>5601</v>
      </c>
      <c r="CE164" s="20">
        <v>5892</v>
      </c>
      <c r="CF164" s="20">
        <v>4233</v>
      </c>
      <c r="CG164" s="20">
        <v>6351</v>
      </c>
      <c r="CH164" s="21">
        <v>0</v>
      </c>
      <c r="CI164" s="21">
        <v>0</v>
      </c>
      <c r="CJ164" s="21">
        <v>1</v>
      </c>
      <c r="CK164" s="21">
        <v>0</v>
      </c>
      <c r="CL164" s="21">
        <v>0</v>
      </c>
      <c r="CM164" s="21">
        <v>2</v>
      </c>
      <c r="CN164" s="21">
        <v>0</v>
      </c>
      <c r="CO164" s="21">
        <v>1</v>
      </c>
      <c r="CP164" s="21">
        <v>2</v>
      </c>
      <c r="CQ164" s="21">
        <v>2</v>
      </c>
      <c r="CR164" s="21">
        <v>6188</v>
      </c>
      <c r="CS164" s="21">
        <v>8781</v>
      </c>
      <c r="CT164" s="21">
        <v>11515</v>
      </c>
      <c r="CU164" s="21">
        <v>11882</v>
      </c>
      <c r="CV164" s="21">
        <v>8757</v>
      </c>
      <c r="CW164" s="21">
        <v>14077</v>
      </c>
      <c r="CX164" s="21">
        <v>31957</v>
      </c>
      <c r="CY164" s="21">
        <v>29243</v>
      </c>
      <c r="CZ164" s="19">
        <v>347</v>
      </c>
      <c r="DA164" t="s">
        <v>8325</v>
      </c>
      <c r="DB164" t="s">
        <v>8481</v>
      </c>
      <c r="DD164">
        <v>0.34196217898300446</v>
      </c>
      <c r="DE164">
        <v>0.6258409738085553</v>
      </c>
      <c r="DF164">
        <v>0.28387879482555084</v>
      </c>
    </row>
    <row r="165" spans="1:110" x14ac:dyDescent="0.25">
      <c r="A165" t="s">
        <v>765</v>
      </c>
      <c r="B165" t="s">
        <v>3002</v>
      </c>
      <c r="C165" t="s">
        <v>754</v>
      </c>
      <c r="D165" t="s">
        <v>150</v>
      </c>
      <c r="E165" s="17">
        <v>84150</v>
      </c>
      <c r="F165" s="17">
        <v>84941</v>
      </c>
      <c r="G165" s="17">
        <v>85225</v>
      </c>
      <c r="H165" s="17">
        <v>85326</v>
      </c>
      <c r="I165" s="17">
        <v>85534</v>
      </c>
      <c r="J165" s="17">
        <v>85788</v>
      </c>
      <c r="K165" s="17">
        <v>86026</v>
      </c>
      <c r="L165" s="17">
        <v>86594</v>
      </c>
      <c r="M165" s="17">
        <v>87383</v>
      </c>
      <c r="N165" s="17">
        <v>88046</v>
      </c>
      <c r="O165" s="17">
        <v>88686</v>
      </c>
      <c r="P165" s="17">
        <v>89183</v>
      </c>
      <c r="Q165" s="17">
        <v>89722</v>
      </c>
      <c r="R165" s="17">
        <v>90163</v>
      </c>
      <c r="S165" s="17">
        <v>91032</v>
      </c>
      <c r="T165" s="17">
        <v>91362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10</v>
      </c>
      <c r="AE165" s="18">
        <v>48</v>
      </c>
      <c r="AF165" s="18">
        <v>41</v>
      </c>
      <c r="AG165" s="18">
        <v>35</v>
      </c>
      <c r="AH165" s="18">
        <v>41</v>
      </c>
      <c r="AI165" s="18">
        <v>38</v>
      </c>
      <c r="AJ165" s="18">
        <v>24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1.1357699384412694</v>
      </c>
      <c r="AU165" s="23">
        <v>5.4123536973141197</v>
      </c>
      <c r="AV165" s="23">
        <v>4.597288720944575</v>
      </c>
      <c r="AW165" s="23">
        <v>3.9009384543367287</v>
      </c>
      <c r="AX165" s="23">
        <v>4.547319854042124</v>
      </c>
      <c r="AY165" s="23">
        <v>4.1743562703225239</v>
      </c>
      <c r="AZ165" s="23">
        <v>2.6269127208248508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 s="20">
        <v>1</v>
      </c>
      <c r="BK165" s="20">
        <v>2</v>
      </c>
      <c r="BL165" s="20">
        <v>4</v>
      </c>
      <c r="BM165" s="20">
        <v>0</v>
      </c>
      <c r="BN165" s="20">
        <v>1</v>
      </c>
      <c r="BO165" s="20">
        <v>0</v>
      </c>
      <c r="BP165" s="20">
        <v>0</v>
      </c>
      <c r="BQ165" s="20">
        <v>3</v>
      </c>
      <c r="BR165" s="20">
        <v>4</v>
      </c>
      <c r="BS165" s="20">
        <v>7</v>
      </c>
      <c r="BT165" s="20">
        <v>2</v>
      </c>
      <c r="BU165" s="20">
        <v>0</v>
      </c>
      <c r="BV165" s="20">
        <v>4446</v>
      </c>
      <c r="BW165" s="20">
        <v>7326</v>
      </c>
      <c r="BX165" s="20">
        <v>7353</v>
      </c>
      <c r="BY165" s="20">
        <v>9064</v>
      </c>
      <c r="BZ165" s="20">
        <v>6795</v>
      </c>
      <c r="CA165" s="20">
        <v>12291</v>
      </c>
      <c r="CB165" s="20">
        <v>4581</v>
      </c>
      <c r="CC165" s="20">
        <v>6606</v>
      </c>
      <c r="CD165" s="20">
        <v>6994</v>
      </c>
      <c r="CE165" s="20">
        <v>8916</v>
      </c>
      <c r="CF165" s="20">
        <v>6817</v>
      </c>
      <c r="CG165" s="20">
        <v>10173</v>
      </c>
      <c r="CH165" s="21">
        <v>0</v>
      </c>
      <c r="CI165" s="21">
        <v>4</v>
      </c>
      <c r="CJ165" s="21">
        <v>6</v>
      </c>
      <c r="CK165" s="21">
        <v>11</v>
      </c>
      <c r="CL165" s="21">
        <v>2</v>
      </c>
      <c r="CM165" s="21">
        <v>1</v>
      </c>
      <c r="CN165" s="21">
        <v>0</v>
      </c>
      <c r="CO165" s="21">
        <v>8</v>
      </c>
      <c r="CP165" s="21">
        <v>16</v>
      </c>
      <c r="CQ165" s="21">
        <v>16</v>
      </c>
      <c r="CR165" s="21">
        <v>9027</v>
      </c>
      <c r="CS165" s="21">
        <v>13932</v>
      </c>
      <c r="CT165" s="21">
        <v>14347</v>
      </c>
      <c r="CU165" s="21">
        <v>17980</v>
      </c>
      <c r="CV165" s="21">
        <v>13612</v>
      </c>
      <c r="CW165" s="21">
        <v>22464</v>
      </c>
      <c r="CX165" s="21">
        <v>47275</v>
      </c>
      <c r="CY165" s="21">
        <v>44087</v>
      </c>
      <c r="CZ165" s="19">
        <v>286</v>
      </c>
      <c r="DA165" t="s">
        <v>8264</v>
      </c>
      <c r="DB165" t="s">
        <v>8481</v>
      </c>
      <c r="DD165">
        <v>1.8145938712092002</v>
      </c>
      <c r="DE165">
        <v>3.3844526705446851</v>
      </c>
      <c r="DF165">
        <v>1.5698587993354849</v>
      </c>
    </row>
    <row r="166" spans="1:110" x14ac:dyDescent="0.25">
      <c r="A166" t="s">
        <v>987</v>
      </c>
      <c r="B166" t="s">
        <v>3008</v>
      </c>
      <c r="C166" t="s">
        <v>886</v>
      </c>
      <c r="D166" t="s">
        <v>168</v>
      </c>
      <c r="E166" s="17">
        <v>88526</v>
      </c>
      <c r="F166" s="17">
        <v>89571</v>
      </c>
      <c r="G166" s="17">
        <v>89587</v>
      </c>
      <c r="H166" s="17">
        <v>90369</v>
      </c>
      <c r="I166" s="17">
        <v>90434</v>
      </c>
      <c r="J166" s="17">
        <v>92725</v>
      </c>
      <c r="K166" s="17">
        <v>92961</v>
      </c>
      <c r="L166" s="17">
        <v>93730</v>
      </c>
      <c r="M166" s="17">
        <v>93624</v>
      </c>
      <c r="N166" s="17">
        <v>93678</v>
      </c>
      <c r="O166" s="17">
        <v>94819</v>
      </c>
      <c r="P166" s="17">
        <v>96145</v>
      </c>
      <c r="Q166" s="17">
        <v>98112</v>
      </c>
      <c r="R166" s="17">
        <v>100224</v>
      </c>
      <c r="S166" s="17">
        <v>102562</v>
      </c>
      <c r="T166" s="17">
        <v>105491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41</v>
      </c>
      <c r="AE166" s="18">
        <v>108</v>
      </c>
      <c r="AF166" s="18">
        <v>141</v>
      </c>
      <c r="AG166" s="18">
        <v>121</v>
      </c>
      <c r="AH166" s="18">
        <v>121</v>
      </c>
      <c r="AI166" s="18">
        <v>119</v>
      </c>
      <c r="AJ166" s="18">
        <v>134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4.3766946348128695</v>
      </c>
      <c r="AU166" s="23">
        <v>11.390122232885814</v>
      </c>
      <c r="AV166" s="23">
        <v>14.665349212127515</v>
      </c>
      <c r="AW166" s="23">
        <v>12.332844096542726</v>
      </c>
      <c r="AX166" s="23">
        <v>12.072956577266924</v>
      </c>
      <c r="AY166" s="23">
        <v>11.602737856126049</v>
      </c>
      <c r="AZ166" s="23">
        <v>12.702505427003251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2</v>
      </c>
      <c r="BJ166" s="20">
        <v>12</v>
      </c>
      <c r="BK166" s="20">
        <v>16</v>
      </c>
      <c r="BL166" s="20">
        <v>13</v>
      </c>
      <c r="BM166" s="20">
        <v>5</v>
      </c>
      <c r="BN166" s="20">
        <v>3</v>
      </c>
      <c r="BO166" s="20">
        <v>0</v>
      </c>
      <c r="BP166" s="20">
        <v>10</v>
      </c>
      <c r="BQ166" s="20">
        <v>19</v>
      </c>
      <c r="BR166" s="20">
        <v>24</v>
      </c>
      <c r="BS166" s="20">
        <v>18</v>
      </c>
      <c r="BT166" s="20">
        <v>11</v>
      </c>
      <c r="BU166" s="20">
        <v>1</v>
      </c>
      <c r="BV166" s="20">
        <v>11944</v>
      </c>
      <c r="BW166" s="20">
        <v>9405</v>
      </c>
      <c r="BX166" s="20">
        <v>7285</v>
      </c>
      <c r="BY166" s="20">
        <v>7606</v>
      </c>
      <c r="BZ166" s="20">
        <v>6193</v>
      </c>
      <c r="CA166" s="20">
        <v>11480</v>
      </c>
      <c r="CB166" s="20">
        <v>11605</v>
      </c>
      <c r="CC166" s="20">
        <v>10604</v>
      </c>
      <c r="CD166" s="20">
        <v>7700</v>
      </c>
      <c r="CE166" s="20">
        <v>7407</v>
      </c>
      <c r="CF166" s="20">
        <v>5787</v>
      </c>
      <c r="CG166" s="20">
        <v>8475</v>
      </c>
      <c r="CH166" s="21">
        <v>12</v>
      </c>
      <c r="CI166" s="21">
        <v>31</v>
      </c>
      <c r="CJ166" s="21">
        <v>40</v>
      </c>
      <c r="CK166" s="21">
        <v>31</v>
      </c>
      <c r="CL166" s="21">
        <v>16</v>
      </c>
      <c r="CM166" s="21">
        <v>4</v>
      </c>
      <c r="CN166" s="21">
        <v>0</v>
      </c>
      <c r="CO166" s="21">
        <v>51</v>
      </c>
      <c r="CP166" s="21">
        <v>83</v>
      </c>
      <c r="CQ166" s="21">
        <v>83</v>
      </c>
      <c r="CR166" s="21">
        <v>23549</v>
      </c>
      <c r="CS166" s="21">
        <v>20009</v>
      </c>
      <c r="CT166" s="21">
        <v>14985</v>
      </c>
      <c r="CU166" s="21">
        <v>15013</v>
      </c>
      <c r="CV166" s="21">
        <v>11980</v>
      </c>
      <c r="CW166" s="21">
        <v>19955</v>
      </c>
      <c r="CX166" s="21">
        <v>53913</v>
      </c>
      <c r="CY166" s="21">
        <v>51578</v>
      </c>
      <c r="CZ166" s="19">
        <v>14</v>
      </c>
      <c r="DA166" t="s">
        <v>1333</v>
      </c>
      <c r="DB166" t="s">
        <v>8480</v>
      </c>
      <c r="DD166">
        <v>9.8879367172050099</v>
      </c>
      <c r="DE166">
        <v>15.395173705785247</v>
      </c>
      <c r="DF166">
        <v>5.507236988580237</v>
      </c>
    </row>
    <row r="167" spans="1:110" x14ac:dyDescent="0.25">
      <c r="A167" t="s">
        <v>2044</v>
      </c>
      <c r="B167" t="s">
        <v>3052</v>
      </c>
      <c r="C167" t="s">
        <v>276</v>
      </c>
      <c r="D167" t="s">
        <v>278</v>
      </c>
      <c r="E167" s="17">
        <v>83501</v>
      </c>
      <c r="F167" s="17">
        <v>84334</v>
      </c>
      <c r="G167" s="17">
        <v>84825</v>
      </c>
      <c r="H167" s="17">
        <v>85053</v>
      </c>
      <c r="I167" s="17">
        <v>85117</v>
      </c>
      <c r="J167" s="17">
        <v>85030</v>
      </c>
      <c r="K167" s="17">
        <v>85720</v>
      </c>
      <c r="L167" s="17">
        <v>86768</v>
      </c>
      <c r="M167" s="17">
        <v>87703</v>
      </c>
      <c r="N167" s="17">
        <v>88384</v>
      </c>
      <c r="O167" s="17">
        <v>89001</v>
      </c>
      <c r="P167" s="17">
        <v>89657</v>
      </c>
      <c r="Q167" s="17">
        <v>90488</v>
      </c>
      <c r="R167" s="17">
        <v>91326</v>
      </c>
      <c r="S167" s="17">
        <v>92084</v>
      </c>
      <c r="T167" s="17">
        <v>92630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8</v>
      </c>
      <c r="AE167" s="18">
        <v>39</v>
      </c>
      <c r="AF167" s="18">
        <v>53</v>
      </c>
      <c r="AG167" s="18">
        <v>73</v>
      </c>
      <c r="AH167" s="18">
        <v>27</v>
      </c>
      <c r="AI167" s="18">
        <v>21</v>
      </c>
      <c r="AJ167" s="18">
        <v>27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0.90514120202751625</v>
      </c>
      <c r="AU167" s="23">
        <v>4.3819732362557717</v>
      </c>
      <c r="AV167" s="23">
        <v>5.911417959556978</v>
      </c>
      <c r="AW167" s="23">
        <v>8.0673680488020505</v>
      </c>
      <c r="AX167" s="23">
        <v>2.9564417580973652</v>
      </c>
      <c r="AY167" s="23">
        <v>2.2805264758264192</v>
      </c>
      <c r="AZ167" s="23">
        <v>2.9148224117456549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 s="20">
        <v>4</v>
      </c>
      <c r="BK167" s="20">
        <v>3</v>
      </c>
      <c r="BL167" s="20">
        <v>1</v>
      </c>
      <c r="BM167" s="20">
        <v>0</v>
      </c>
      <c r="BN167" s="20">
        <v>0</v>
      </c>
      <c r="BO167" s="20">
        <v>0</v>
      </c>
      <c r="BP167" s="20">
        <v>1</v>
      </c>
      <c r="BQ167" s="20">
        <v>5</v>
      </c>
      <c r="BR167" s="20">
        <v>5</v>
      </c>
      <c r="BS167" s="20">
        <v>6</v>
      </c>
      <c r="BT167" s="20">
        <v>1</v>
      </c>
      <c r="BU167" s="20">
        <v>1</v>
      </c>
      <c r="BV167" s="20">
        <v>3816</v>
      </c>
      <c r="BW167" s="20">
        <v>5949</v>
      </c>
      <c r="BX167" s="20">
        <v>7133</v>
      </c>
      <c r="BY167" s="20">
        <v>9106</v>
      </c>
      <c r="BZ167" s="20">
        <v>7429</v>
      </c>
      <c r="CA167" s="20">
        <v>14208</v>
      </c>
      <c r="CB167" s="20">
        <v>4682</v>
      </c>
      <c r="CC167" s="20">
        <v>6092</v>
      </c>
      <c r="CD167" s="20">
        <v>6648</v>
      </c>
      <c r="CE167" s="20">
        <v>8585</v>
      </c>
      <c r="CF167" s="20">
        <v>7184</v>
      </c>
      <c r="CG167" s="20">
        <v>11798</v>
      </c>
      <c r="CH167" s="21">
        <v>1</v>
      </c>
      <c r="CI167" s="21">
        <v>9</v>
      </c>
      <c r="CJ167" s="21">
        <v>8</v>
      </c>
      <c r="CK167" s="21">
        <v>7</v>
      </c>
      <c r="CL167" s="21">
        <v>1</v>
      </c>
      <c r="CM167" s="21">
        <v>1</v>
      </c>
      <c r="CN167" s="21">
        <v>0</v>
      </c>
      <c r="CO167" s="21">
        <v>8</v>
      </c>
      <c r="CP167" s="21">
        <v>19</v>
      </c>
      <c r="CQ167" s="21">
        <v>19</v>
      </c>
      <c r="CR167" s="21">
        <v>8498</v>
      </c>
      <c r="CS167" s="21">
        <v>12041</v>
      </c>
      <c r="CT167" s="21">
        <v>13781</v>
      </c>
      <c r="CU167" s="21">
        <v>17691</v>
      </c>
      <c r="CV167" s="21">
        <v>14613</v>
      </c>
      <c r="CW167" s="21">
        <v>26006</v>
      </c>
      <c r="CX167" s="21">
        <v>47641</v>
      </c>
      <c r="CY167" s="21">
        <v>44989</v>
      </c>
      <c r="CZ167" s="19">
        <v>271</v>
      </c>
      <c r="DA167" t="s">
        <v>8249</v>
      </c>
      <c r="DB167" t="s">
        <v>8481</v>
      </c>
      <c r="DD167">
        <v>1.7782124519326947</v>
      </c>
      <c r="DE167">
        <v>3.9881614575680611</v>
      </c>
      <c r="DF167">
        <v>2.2099490056353663</v>
      </c>
    </row>
    <row r="168" spans="1:110" x14ac:dyDescent="0.25">
      <c r="A168" t="s">
        <v>480</v>
      </c>
      <c r="B168" t="s">
        <v>2987</v>
      </c>
      <c r="C168" t="s">
        <v>462</v>
      </c>
      <c r="D168" t="s">
        <v>51</v>
      </c>
      <c r="E168" s="17">
        <v>64775</v>
      </c>
      <c r="F168" s="17">
        <v>65390</v>
      </c>
      <c r="G168" s="17">
        <v>66153</v>
      </c>
      <c r="H168" s="17">
        <v>67479</v>
      </c>
      <c r="I168" s="17">
        <v>68897</v>
      </c>
      <c r="J168" s="17">
        <v>69924</v>
      </c>
      <c r="K168" s="17">
        <v>71496</v>
      </c>
      <c r="L168" s="17">
        <v>73315</v>
      </c>
      <c r="M168" s="17">
        <v>74180</v>
      </c>
      <c r="N168" s="17">
        <v>75065</v>
      </c>
      <c r="O168" s="17">
        <v>75902</v>
      </c>
      <c r="P168" s="17">
        <v>76321</v>
      </c>
      <c r="Q168" s="17">
        <v>76780</v>
      </c>
      <c r="R168" s="17">
        <v>77460</v>
      </c>
      <c r="S168" s="17">
        <v>78272</v>
      </c>
      <c r="T168" s="17">
        <v>79413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13</v>
      </c>
      <c r="AE168" s="18">
        <v>47</v>
      </c>
      <c r="AF168" s="18">
        <v>38</v>
      </c>
      <c r="AG168" s="18">
        <v>58</v>
      </c>
      <c r="AH168" s="18">
        <v>44</v>
      </c>
      <c r="AI168" s="18">
        <v>36</v>
      </c>
      <c r="AJ168" s="18">
        <v>47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1.7318324119096782</v>
      </c>
      <c r="AU168" s="23">
        <v>6.1921951990724882</v>
      </c>
      <c r="AV168" s="23">
        <v>4.9789704013312193</v>
      </c>
      <c r="AW168" s="23">
        <v>7.5540505339932276</v>
      </c>
      <c r="AX168" s="23">
        <v>5.6803511489801179</v>
      </c>
      <c r="AY168" s="23">
        <v>4.5993458708094845</v>
      </c>
      <c r="AZ168" s="23">
        <v>5.91842645410701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3</v>
      </c>
      <c r="BJ168" s="20">
        <v>4</v>
      </c>
      <c r="BK168" s="20">
        <v>5</v>
      </c>
      <c r="BL168" s="20">
        <v>5</v>
      </c>
      <c r="BM168" s="20">
        <v>2</v>
      </c>
      <c r="BN168" s="20">
        <v>2</v>
      </c>
      <c r="BO168" s="20">
        <v>0</v>
      </c>
      <c r="BP168" s="20">
        <v>3</v>
      </c>
      <c r="BQ168" s="20">
        <v>9</v>
      </c>
      <c r="BR168" s="20">
        <v>5</v>
      </c>
      <c r="BS168" s="20">
        <v>6</v>
      </c>
      <c r="BT168" s="20">
        <v>2</v>
      </c>
      <c r="BU168" s="20">
        <v>1</v>
      </c>
      <c r="BV168" s="20">
        <v>3680</v>
      </c>
      <c r="BW168" s="20">
        <v>5895</v>
      </c>
      <c r="BX168" s="20">
        <v>5693</v>
      </c>
      <c r="BY168" s="20">
        <v>7170</v>
      </c>
      <c r="BZ168" s="20">
        <v>6375</v>
      </c>
      <c r="CA168" s="20">
        <v>11702</v>
      </c>
      <c r="CB168" s="20">
        <v>3847</v>
      </c>
      <c r="CC168" s="20">
        <v>5920</v>
      </c>
      <c r="CD168" s="20">
        <v>5723</v>
      </c>
      <c r="CE168" s="20">
        <v>7062</v>
      </c>
      <c r="CF168" s="20">
        <v>6241</v>
      </c>
      <c r="CG168" s="20">
        <v>10105</v>
      </c>
      <c r="CH168" s="21">
        <v>6</v>
      </c>
      <c r="CI168" s="21">
        <v>13</v>
      </c>
      <c r="CJ168" s="21">
        <v>10</v>
      </c>
      <c r="CK168" s="21">
        <v>11</v>
      </c>
      <c r="CL168" s="21">
        <v>4</v>
      </c>
      <c r="CM168" s="21">
        <v>3</v>
      </c>
      <c r="CN168" s="21">
        <v>0</v>
      </c>
      <c r="CO168" s="21">
        <v>21</v>
      </c>
      <c r="CP168" s="21">
        <v>26</v>
      </c>
      <c r="CQ168" s="21">
        <v>26</v>
      </c>
      <c r="CR168" s="21">
        <v>7527</v>
      </c>
      <c r="CS168" s="21">
        <v>11815</v>
      </c>
      <c r="CT168" s="21">
        <v>11416</v>
      </c>
      <c r="CU168" s="21">
        <v>14232</v>
      </c>
      <c r="CV168" s="21">
        <v>12616</v>
      </c>
      <c r="CW168" s="21">
        <v>21807</v>
      </c>
      <c r="CX168" s="21">
        <v>40515</v>
      </c>
      <c r="CY168" s="21">
        <v>38898</v>
      </c>
      <c r="CZ168" s="19">
        <v>107</v>
      </c>
      <c r="DA168" t="s">
        <v>8085</v>
      </c>
      <c r="DB168" t="s">
        <v>9</v>
      </c>
      <c r="DD168">
        <v>5.3987351534783281</v>
      </c>
      <c r="DE168">
        <v>6.4173762803899796</v>
      </c>
      <c r="DF168">
        <v>1.0186411269116515</v>
      </c>
    </row>
    <row r="169" spans="1:110" x14ac:dyDescent="0.25">
      <c r="A169" t="s">
        <v>542</v>
      </c>
      <c r="B169" t="s">
        <v>3323</v>
      </c>
      <c r="C169" t="s">
        <v>491</v>
      </c>
      <c r="D169" t="s">
        <v>491</v>
      </c>
      <c r="E169" s="17">
        <v>113425</v>
      </c>
      <c r="F169" s="17">
        <v>114196</v>
      </c>
      <c r="G169" s="17">
        <v>114614</v>
      </c>
      <c r="H169" s="17">
        <v>115128</v>
      </c>
      <c r="I169" s="17">
        <v>115715</v>
      </c>
      <c r="J169" s="17">
        <v>116139</v>
      </c>
      <c r="K169" s="17">
        <v>116783</v>
      </c>
      <c r="L169" s="17">
        <v>117566</v>
      </c>
      <c r="M169" s="17">
        <v>118462</v>
      </c>
      <c r="N169" s="17">
        <v>119242</v>
      </c>
      <c r="O169" s="17">
        <v>119521</v>
      </c>
      <c r="P169" s="17">
        <v>120031</v>
      </c>
      <c r="Q169" s="17">
        <v>120348</v>
      </c>
      <c r="R169" s="17">
        <v>121016</v>
      </c>
      <c r="S169" s="17">
        <v>121644</v>
      </c>
      <c r="T169" s="17">
        <v>122051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81</v>
      </c>
      <c r="AE169" s="18">
        <v>134</v>
      </c>
      <c r="AF169" s="18">
        <v>140</v>
      </c>
      <c r="AG169" s="18">
        <v>181</v>
      </c>
      <c r="AH169" s="18">
        <v>145</v>
      </c>
      <c r="AI169" s="18">
        <v>140</v>
      </c>
      <c r="AJ169" s="18">
        <v>159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6.7929085389376223</v>
      </c>
      <c r="AU169" s="23">
        <v>11.211418913831043</v>
      </c>
      <c r="AV169" s="23">
        <v>11.663653556164657</v>
      </c>
      <c r="AW169" s="23">
        <v>15.039718150696313</v>
      </c>
      <c r="AX169" s="23">
        <v>11.98188669266874</v>
      </c>
      <c r="AY169" s="23">
        <v>11.508993456315149</v>
      </c>
      <c r="AZ169" s="23">
        <v>13.027341029569607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3</v>
      </c>
      <c r="BJ169" s="20">
        <v>8</v>
      </c>
      <c r="BK169" s="20">
        <v>16</v>
      </c>
      <c r="BL169" s="20">
        <v>13</v>
      </c>
      <c r="BM169" s="20">
        <v>4</v>
      </c>
      <c r="BN169" s="20">
        <v>2</v>
      </c>
      <c r="BO169" s="20">
        <v>0</v>
      </c>
      <c r="BP169" s="20">
        <v>13</v>
      </c>
      <c r="BQ169" s="20">
        <v>31</v>
      </c>
      <c r="BR169" s="20">
        <v>28</v>
      </c>
      <c r="BS169" s="20">
        <v>26</v>
      </c>
      <c r="BT169" s="20">
        <v>11</v>
      </c>
      <c r="BU169" s="20">
        <v>4</v>
      </c>
      <c r="BV169" s="20">
        <v>5705</v>
      </c>
      <c r="BW169" s="20">
        <v>8992</v>
      </c>
      <c r="BX169" s="20">
        <v>9586</v>
      </c>
      <c r="BY169" s="20">
        <v>11863</v>
      </c>
      <c r="BZ169" s="20">
        <v>9756</v>
      </c>
      <c r="CA169" s="20">
        <v>16553</v>
      </c>
      <c r="CB169" s="20">
        <v>6208</v>
      </c>
      <c r="CC169" s="20">
        <v>9207</v>
      </c>
      <c r="CD169" s="20">
        <v>9188</v>
      </c>
      <c r="CE169" s="20">
        <v>11148</v>
      </c>
      <c r="CF169" s="20">
        <v>9403</v>
      </c>
      <c r="CG169" s="20">
        <v>14442</v>
      </c>
      <c r="CH169" s="21">
        <v>16</v>
      </c>
      <c r="CI169" s="21">
        <v>39</v>
      </c>
      <c r="CJ169" s="21">
        <v>44</v>
      </c>
      <c r="CK169" s="21">
        <v>39</v>
      </c>
      <c r="CL169" s="21">
        <v>15</v>
      </c>
      <c r="CM169" s="21">
        <v>6</v>
      </c>
      <c r="CN169" s="21">
        <v>0</v>
      </c>
      <c r="CO169" s="21">
        <v>46</v>
      </c>
      <c r="CP169" s="21">
        <v>113</v>
      </c>
      <c r="CQ169" s="21">
        <v>113</v>
      </c>
      <c r="CR169" s="21">
        <v>11913</v>
      </c>
      <c r="CS169" s="21">
        <v>18199</v>
      </c>
      <c r="CT169" s="21">
        <v>18774</v>
      </c>
      <c r="CU169" s="21">
        <v>23011</v>
      </c>
      <c r="CV169" s="21">
        <v>19159</v>
      </c>
      <c r="CW169" s="21">
        <v>30995</v>
      </c>
      <c r="CX169" s="21">
        <v>62455</v>
      </c>
      <c r="CY169" s="21">
        <v>59596</v>
      </c>
      <c r="CZ169" s="19">
        <v>12</v>
      </c>
      <c r="DA169" t="s">
        <v>1331</v>
      </c>
      <c r="DB169" t="s">
        <v>8480</v>
      </c>
      <c r="DD169">
        <v>7.718638834821129</v>
      </c>
      <c r="DE169">
        <v>18.093026979425186</v>
      </c>
      <c r="DF169">
        <v>10.374388144604058</v>
      </c>
    </row>
    <row r="170" spans="1:110" x14ac:dyDescent="0.25">
      <c r="A170" t="s">
        <v>485</v>
      </c>
      <c r="B170" t="s">
        <v>3164</v>
      </c>
      <c r="C170" t="s">
        <v>484</v>
      </c>
      <c r="D170" t="s">
        <v>51</v>
      </c>
      <c r="E170" s="17">
        <v>47103</v>
      </c>
      <c r="F170" s="17">
        <v>43392</v>
      </c>
      <c r="G170" s="17">
        <v>43514</v>
      </c>
      <c r="H170" s="17">
        <v>44627</v>
      </c>
      <c r="I170" s="17">
        <v>44659</v>
      </c>
      <c r="J170" s="17">
        <v>45563</v>
      </c>
      <c r="K170" s="17">
        <v>45181</v>
      </c>
      <c r="L170" s="17">
        <v>45346</v>
      </c>
      <c r="M170" s="17">
        <v>45435</v>
      </c>
      <c r="N170" s="17">
        <v>45802</v>
      </c>
      <c r="O170" s="17">
        <v>46358</v>
      </c>
      <c r="P170" s="17">
        <v>47615</v>
      </c>
      <c r="Q170" s="17">
        <v>47799</v>
      </c>
      <c r="R170" s="17">
        <v>47824</v>
      </c>
      <c r="S170" s="17">
        <v>49068</v>
      </c>
      <c r="T170" s="17">
        <v>49582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21</v>
      </c>
      <c r="AE170" s="18">
        <v>41</v>
      </c>
      <c r="AF170" s="18">
        <v>48</v>
      </c>
      <c r="AG170" s="18">
        <v>37</v>
      </c>
      <c r="AH170" s="18">
        <v>58</v>
      </c>
      <c r="AI170" s="18">
        <v>54</v>
      </c>
      <c r="AJ170" s="18">
        <v>32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4.584952622156238</v>
      </c>
      <c r="AU170" s="23">
        <v>8.8442124336684067</v>
      </c>
      <c r="AV170" s="23">
        <v>10.080856872834191</v>
      </c>
      <c r="AW170" s="23">
        <v>7.7407477143873304</v>
      </c>
      <c r="AX170" s="23">
        <v>12.127801940448311</v>
      </c>
      <c r="AY170" s="23">
        <v>11.005135730007337</v>
      </c>
      <c r="AZ170" s="23">
        <v>6.4539550643378654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 s="20">
        <v>1</v>
      </c>
      <c r="BJ170" s="20">
        <v>5</v>
      </c>
      <c r="BK170" s="20">
        <v>1</v>
      </c>
      <c r="BL170" s="20">
        <v>2</v>
      </c>
      <c r="BM170" s="20">
        <v>2</v>
      </c>
      <c r="BN170" s="20">
        <v>0</v>
      </c>
      <c r="BO170" s="20">
        <v>0</v>
      </c>
      <c r="BP170" s="20">
        <v>1</v>
      </c>
      <c r="BQ170" s="20">
        <v>7</v>
      </c>
      <c r="BR170" s="20">
        <v>5</v>
      </c>
      <c r="BS170" s="20">
        <v>3</v>
      </c>
      <c r="BT170" s="20">
        <v>3</v>
      </c>
      <c r="BU170" s="20">
        <v>2</v>
      </c>
      <c r="BV170" s="20">
        <v>2345</v>
      </c>
      <c r="BW170" s="20">
        <v>5090</v>
      </c>
      <c r="BX170" s="20">
        <v>3869</v>
      </c>
      <c r="BY170" s="20">
        <v>3940</v>
      </c>
      <c r="BZ170" s="20">
        <v>3361</v>
      </c>
      <c r="CA170" s="20">
        <v>5972</v>
      </c>
      <c r="CB170" s="20">
        <v>3316</v>
      </c>
      <c r="CC170" s="20">
        <v>5809</v>
      </c>
      <c r="CD170" s="20">
        <v>3510</v>
      </c>
      <c r="CE170" s="20">
        <v>3810</v>
      </c>
      <c r="CF170" s="20">
        <v>3335</v>
      </c>
      <c r="CG170" s="20">
        <v>5225</v>
      </c>
      <c r="CH170" s="21">
        <v>2</v>
      </c>
      <c r="CI170" s="21">
        <v>12</v>
      </c>
      <c r="CJ170" s="21">
        <v>6</v>
      </c>
      <c r="CK170" s="21">
        <v>5</v>
      </c>
      <c r="CL170" s="21">
        <v>5</v>
      </c>
      <c r="CM170" s="21">
        <v>2</v>
      </c>
      <c r="CN170" s="21">
        <v>0</v>
      </c>
      <c r="CO170" s="21">
        <v>11</v>
      </c>
      <c r="CP170" s="21">
        <v>21</v>
      </c>
      <c r="CQ170" s="21">
        <v>21</v>
      </c>
      <c r="CR170" s="21">
        <v>5661</v>
      </c>
      <c r="CS170" s="21">
        <v>10899</v>
      </c>
      <c r="CT170" s="21">
        <v>7379</v>
      </c>
      <c r="CU170" s="21">
        <v>7750</v>
      </c>
      <c r="CV170" s="21">
        <v>6696</v>
      </c>
      <c r="CW170" s="21">
        <v>11197</v>
      </c>
      <c r="CX170" s="21">
        <v>24577</v>
      </c>
      <c r="CY170" s="21">
        <v>25005</v>
      </c>
      <c r="CZ170" s="19">
        <v>83</v>
      </c>
      <c r="DA170" t="s">
        <v>8061</v>
      </c>
      <c r="DB170" t="s">
        <v>8480</v>
      </c>
      <c r="DD170">
        <v>4.3991201759648071</v>
      </c>
      <c r="DE170">
        <v>8.5445741953859304</v>
      </c>
      <c r="DF170">
        <v>4.1454540194211233</v>
      </c>
    </row>
    <row r="171" spans="1:110" x14ac:dyDescent="0.25">
      <c r="A171" t="s">
        <v>1061</v>
      </c>
      <c r="B171" t="s">
        <v>3044</v>
      </c>
      <c r="C171" t="s">
        <v>1052</v>
      </c>
      <c r="D171" t="s">
        <v>168</v>
      </c>
      <c r="E171" s="17">
        <v>62038</v>
      </c>
      <c r="F171" s="17">
        <v>62332</v>
      </c>
      <c r="G171" s="17">
        <v>62618</v>
      </c>
      <c r="H171" s="17">
        <v>63259</v>
      </c>
      <c r="I171" s="17">
        <v>63712</v>
      </c>
      <c r="J171" s="17">
        <v>64252</v>
      </c>
      <c r="K171" s="17">
        <v>64778</v>
      </c>
      <c r="L171" s="17">
        <v>65175</v>
      </c>
      <c r="M171" s="17">
        <v>65391</v>
      </c>
      <c r="N171" s="17">
        <v>65339</v>
      </c>
      <c r="O171" s="17">
        <v>65438</v>
      </c>
      <c r="P171" s="17">
        <v>65869</v>
      </c>
      <c r="Q171" s="17">
        <v>66395</v>
      </c>
      <c r="R171" s="17">
        <v>66849</v>
      </c>
      <c r="S171" s="17">
        <v>67572</v>
      </c>
      <c r="T171" s="17">
        <v>68500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31</v>
      </c>
      <c r="AE171" s="18">
        <v>59</v>
      </c>
      <c r="AF171" s="18">
        <v>64</v>
      </c>
      <c r="AG171" s="18">
        <v>75</v>
      </c>
      <c r="AH171" s="18">
        <v>39</v>
      </c>
      <c r="AI171" s="18">
        <v>63</v>
      </c>
      <c r="AJ171" s="18">
        <v>33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4.744486447604034</v>
      </c>
      <c r="AU171" s="23">
        <v>9.0161679757938806</v>
      </c>
      <c r="AV171" s="23">
        <v>9.7162549909669185</v>
      </c>
      <c r="AW171" s="23">
        <v>11.296031327660216</v>
      </c>
      <c r="AX171" s="23">
        <v>5.8340438899609568</v>
      </c>
      <c r="AY171" s="23">
        <v>9.3233883857218967</v>
      </c>
      <c r="AZ171" s="23">
        <v>4.8175182481751824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1</v>
      </c>
      <c r="BJ171" s="20">
        <v>3</v>
      </c>
      <c r="BK171" s="20">
        <v>5</v>
      </c>
      <c r="BL171" s="20">
        <v>1</v>
      </c>
      <c r="BM171" s="20">
        <v>2</v>
      </c>
      <c r="BN171" s="20">
        <v>0</v>
      </c>
      <c r="BO171" s="20">
        <v>0</v>
      </c>
      <c r="BP171" s="20">
        <v>2</v>
      </c>
      <c r="BQ171" s="20">
        <v>2</v>
      </c>
      <c r="BR171" s="20">
        <v>8</v>
      </c>
      <c r="BS171" s="20">
        <v>8</v>
      </c>
      <c r="BT171" s="20">
        <v>0</v>
      </c>
      <c r="BU171" s="20">
        <v>1</v>
      </c>
      <c r="BV171" s="20">
        <v>3234</v>
      </c>
      <c r="BW171" s="20">
        <v>3939</v>
      </c>
      <c r="BX171" s="20">
        <v>4620</v>
      </c>
      <c r="BY171" s="20">
        <v>6678</v>
      </c>
      <c r="BZ171" s="20">
        <v>6135</v>
      </c>
      <c r="CA171" s="20">
        <v>10553</v>
      </c>
      <c r="CB171" s="20">
        <v>3533</v>
      </c>
      <c r="CC171" s="20">
        <v>3901</v>
      </c>
      <c r="CD171" s="20">
        <v>4377</v>
      </c>
      <c r="CE171" s="20">
        <v>6509</v>
      </c>
      <c r="CF171" s="20">
        <v>5819</v>
      </c>
      <c r="CG171" s="20">
        <v>9202</v>
      </c>
      <c r="CH171" s="21">
        <v>3</v>
      </c>
      <c r="CI171" s="21">
        <v>5</v>
      </c>
      <c r="CJ171" s="21">
        <v>13</v>
      </c>
      <c r="CK171" s="21">
        <v>9</v>
      </c>
      <c r="CL171" s="21">
        <v>2</v>
      </c>
      <c r="CM171" s="21">
        <v>1</v>
      </c>
      <c r="CN171" s="21">
        <v>0</v>
      </c>
      <c r="CO171" s="21">
        <v>12</v>
      </c>
      <c r="CP171" s="21">
        <v>21</v>
      </c>
      <c r="CQ171" s="21">
        <v>21</v>
      </c>
      <c r="CR171" s="21">
        <v>6767</v>
      </c>
      <c r="CS171" s="21">
        <v>7840</v>
      </c>
      <c r="CT171" s="21">
        <v>8997</v>
      </c>
      <c r="CU171" s="21">
        <v>13187</v>
      </c>
      <c r="CV171" s="21">
        <v>11954</v>
      </c>
      <c r="CW171" s="21">
        <v>19755</v>
      </c>
      <c r="CX171" s="21">
        <v>35159</v>
      </c>
      <c r="CY171" s="21">
        <v>33341</v>
      </c>
      <c r="CZ171" s="19">
        <v>168</v>
      </c>
      <c r="DA171" t="s">
        <v>8146</v>
      </c>
      <c r="DB171" t="s">
        <v>9</v>
      </c>
      <c r="DD171">
        <v>3.5991721903962088</v>
      </c>
      <c r="DE171">
        <v>5.9728661224721984</v>
      </c>
      <c r="DF171">
        <v>2.3736939320759896</v>
      </c>
    </row>
    <row r="172" spans="1:110" x14ac:dyDescent="0.25">
      <c r="A172" t="s">
        <v>1032</v>
      </c>
      <c r="B172" t="s">
        <v>3083</v>
      </c>
      <c r="C172" t="s">
        <v>197</v>
      </c>
      <c r="D172" t="s">
        <v>199</v>
      </c>
      <c r="E172" s="17">
        <v>58882</v>
      </c>
      <c r="F172" s="17">
        <v>58868</v>
      </c>
      <c r="G172" s="17">
        <v>59189</v>
      </c>
      <c r="H172" s="17">
        <v>59793</v>
      </c>
      <c r="I172" s="17">
        <v>60242</v>
      </c>
      <c r="J172" s="17">
        <v>60564</v>
      </c>
      <c r="K172" s="17">
        <v>60706</v>
      </c>
      <c r="L172" s="17">
        <v>61223</v>
      </c>
      <c r="M172" s="17">
        <v>61276</v>
      </c>
      <c r="N172" s="17">
        <v>61665</v>
      </c>
      <c r="O172" s="17">
        <v>61944</v>
      </c>
      <c r="P172" s="17">
        <v>62290</v>
      </c>
      <c r="Q172" s="17">
        <v>62369</v>
      </c>
      <c r="R172" s="17">
        <v>62694</v>
      </c>
      <c r="S172" s="17">
        <v>63158</v>
      </c>
      <c r="T172" s="17">
        <v>63485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8</v>
      </c>
      <c r="AE172" s="18">
        <v>27</v>
      </c>
      <c r="AF172" s="18">
        <v>34</v>
      </c>
      <c r="AG172" s="18">
        <v>26</v>
      </c>
      <c r="AH172" s="18">
        <v>19</v>
      </c>
      <c r="AI172" s="18">
        <v>19</v>
      </c>
      <c r="AJ172" s="18">
        <v>12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1.2973323603340632</v>
      </c>
      <c r="AU172" s="23">
        <v>4.3587756683456025</v>
      </c>
      <c r="AV172" s="23">
        <v>5.4583400224755181</v>
      </c>
      <c r="AW172" s="23">
        <v>4.1687376741650493</v>
      </c>
      <c r="AX172" s="23">
        <v>3.0305930392063036</v>
      </c>
      <c r="AY172" s="23">
        <v>3.0083283194528008</v>
      </c>
      <c r="AZ172" s="23">
        <v>1.8902102858943057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 s="20">
        <v>0</v>
      </c>
      <c r="BK172" s="20">
        <v>1</v>
      </c>
      <c r="BL172" s="20">
        <v>0</v>
      </c>
      <c r="BM172" s="20">
        <v>4</v>
      </c>
      <c r="BN172" s="20">
        <v>2</v>
      </c>
      <c r="BO172" s="20">
        <v>0</v>
      </c>
      <c r="BP172" s="20">
        <v>0</v>
      </c>
      <c r="BQ172" s="20">
        <v>0</v>
      </c>
      <c r="BR172" s="20">
        <v>0</v>
      </c>
      <c r="BS172" s="20">
        <v>2</v>
      </c>
      <c r="BT172" s="20">
        <v>1</v>
      </c>
      <c r="BU172" s="20">
        <v>2</v>
      </c>
      <c r="BV172" s="20">
        <v>2126</v>
      </c>
      <c r="BW172" s="20">
        <v>3586</v>
      </c>
      <c r="BX172" s="20">
        <v>4153</v>
      </c>
      <c r="BY172" s="20">
        <v>6144</v>
      </c>
      <c r="BZ172" s="20">
        <v>5449</v>
      </c>
      <c r="CA172" s="20">
        <v>11325</v>
      </c>
      <c r="CB172" s="20">
        <v>2513</v>
      </c>
      <c r="CC172" s="20">
        <v>3777</v>
      </c>
      <c r="CD172" s="20">
        <v>4136</v>
      </c>
      <c r="CE172" s="20">
        <v>5813</v>
      </c>
      <c r="CF172" s="20">
        <v>5340</v>
      </c>
      <c r="CG172" s="20">
        <v>9123</v>
      </c>
      <c r="CH172" s="21">
        <v>0</v>
      </c>
      <c r="CI172" s="21">
        <v>0</v>
      </c>
      <c r="CJ172" s="21">
        <v>1</v>
      </c>
      <c r="CK172" s="21">
        <v>2</v>
      </c>
      <c r="CL172" s="21">
        <v>5</v>
      </c>
      <c r="CM172" s="21">
        <v>4</v>
      </c>
      <c r="CN172" s="21">
        <v>0</v>
      </c>
      <c r="CO172" s="21">
        <v>7</v>
      </c>
      <c r="CP172" s="21">
        <v>5</v>
      </c>
      <c r="CQ172" s="21">
        <v>5</v>
      </c>
      <c r="CR172" s="21">
        <v>4639</v>
      </c>
      <c r="CS172" s="21">
        <v>7363</v>
      </c>
      <c r="CT172" s="21">
        <v>8289</v>
      </c>
      <c r="CU172" s="21">
        <v>11957</v>
      </c>
      <c r="CV172" s="21">
        <v>10789</v>
      </c>
      <c r="CW172" s="21">
        <v>20448</v>
      </c>
      <c r="CX172" s="21">
        <v>32783</v>
      </c>
      <c r="CY172" s="21">
        <v>30702</v>
      </c>
      <c r="CZ172" s="19">
        <v>328</v>
      </c>
      <c r="DA172" t="s">
        <v>8306</v>
      </c>
      <c r="DB172" t="s">
        <v>8481</v>
      </c>
      <c r="DD172">
        <v>2.2799817601459189</v>
      </c>
      <c r="DE172">
        <v>1.525180733916969</v>
      </c>
      <c r="DF172">
        <v>-0.75480102622894996</v>
      </c>
    </row>
    <row r="173" spans="1:110" x14ac:dyDescent="0.25">
      <c r="A173" t="s">
        <v>797</v>
      </c>
      <c r="B173" t="s">
        <v>3242</v>
      </c>
      <c r="C173" t="s">
        <v>3365</v>
      </c>
      <c r="D173" t="s">
        <v>457</v>
      </c>
      <c r="E173" s="17">
        <v>149833</v>
      </c>
      <c r="F173" s="17">
        <v>149439</v>
      </c>
      <c r="G173" s="17">
        <v>150048</v>
      </c>
      <c r="H173" s="17">
        <v>150813</v>
      </c>
      <c r="I173" s="17">
        <v>151411</v>
      </c>
      <c r="J173" s="17">
        <v>152499</v>
      </c>
      <c r="K173" s="17">
        <v>153508</v>
      </c>
      <c r="L173" s="17">
        <v>154988</v>
      </c>
      <c r="M173" s="17">
        <v>156096</v>
      </c>
      <c r="N173" s="17">
        <v>157570</v>
      </c>
      <c r="O173" s="17">
        <v>158857</v>
      </c>
      <c r="P173" s="17">
        <v>160091</v>
      </c>
      <c r="Q173" s="17">
        <v>159783</v>
      </c>
      <c r="R173" s="17">
        <v>159800</v>
      </c>
      <c r="S173" s="17">
        <v>160368</v>
      </c>
      <c r="T173" s="17">
        <v>161120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55</v>
      </c>
      <c r="AE173" s="18">
        <v>161</v>
      </c>
      <c r="AF173" s="18">
        <v>161</v>
      </c>
      <c r="AG173" s="18">
        <v>192</v>
      </c>
      <c r="AH173" s="18">
        <v>193</v>
      </c>
      <c r="AI173" s="18">
        <v>147</v>
      </c>
      <c r="AJ173" s="18">
        <v>159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3.4905121533286794</v>
      </c>
      <c r="AU173" s="23">
        <v>10.134901200450718</v>
      </c>
      <c r="AV173" s="23">
        <v>10.056780206257692</v>
      </c>
      <c r="AW173" s="23">
        <v>12.01629710294587</v>
      </c>
      <c r="AX173" s="23">
        <v>12.077596996245306</v>
      </c>
      <c r="AY173" s="23">
        <v>9.1664172403472008</v>
      </c>
      <c r="AZ173" s="23">
        <v>9.8684210526315788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 s="20">
        <v>5</v>
      </c>
      <c r="BJ173" s="20">
        <v>15</v>
      </c>
      <c r="BK173" s="20">
        <v>13</v>
      </c>
      <c r="BL173" s="20">
        <v>10</v>
      </c>
      <c r="BM173" s="20">
        <v>8</v>
      </c>
      <c r="BN173" s="20">
        <v>6</v>
      </c>
      <c r="BO173" s="20">
        <v>0</v>
      </c>
      <c r="BP173" s="20">
        <v>7</v>
      </c>
      <c r="BQ173" s="20">
        <v>25</v>
      </c>
      <c r="BR173" s="20">
        <v>16</v>
      </c>
      <c r="BS173" s="20">
        <v>20</v>
      </c>
      <c r="BT173" s="20">
        <v>25</v>
      </c>
      <c r="BU173" s="20">
        <v>9</v>
      </c>
      <c r="BV173" s="20">
        <v>8285</v>
      </c>
      <c r="BW173" s="20">
        <v>14022</v>
      </c>
      <c r="BX173" s="20">
        <v>12520</v>
      </c>
      <c r="BY173" s="20">
        <v>14714</v>
      </c>
      <c r="BZ173" s="20">
        <v>12162</v>
      </c>
      <c r="CA173" s="20">
        <v>21000</v>
      </c>
      <c r="CB173" s="20">
        <v>9031</v>
      </c>
      <c r="CC173" s="20">
        <v>13440</v>
      </c>
      <c r="CD173" s="20">
        <v>12611</v>
      </c>
      <c r="CE173" s="20">
        <v>14028</v>
      </c>
      <c r="CF173" s="20">
        <v>11971</v>
      </c>
      <c r="CG173" s="20">
        <v>17336</v>
      </c>
      <c r="CH173" s="21">
        <v>12</v>
      </c>
      <c r="CI173" s="21">
        <v>40</v>
      </c>
      <c r="CJ173" s="21">
        <v>29</v>
      </c>
      <c r="CK173" s="21">
        <v>30</v>
      </c>
      <c r="CL173" s="21">
        <v>33</v>
      </c>
      <c r="CM173" s="21">
        <v>15</v>
      </c>
      <c r="CN173" s="21">
        <v>0</v>
      </c>
      <c r="CO173" s="21">
        <v>57</v>
      </c>
      <c r="CP173" s="21">
        <v>102</v>
      </c>
      <c r="CQ173" s="21">
        <v>102</v>
      </c>
      <c r="CR173" s="21">
        <v>17316</v>
      </c>
      <c r="CS173" s="21">
        <v>27462</v>
      </c>
      <c r="CT173" s="21">
        <v>25131</v>
      </c>
      <c r="CU173" s="21">
        <v>28742</v>
      </c>
      <c r="CV173" s="21">
        <v>24133</v>
      </c>
      <c r="CW173" s="21">
        <v>38336</v>
      </c>
      <c r="CX173" s="21">
        <v>82703</v>
      </c>
      <c r="CY173" s="21">
        <v>78417</v>
      </c>
      <c r="CZ173" s="19">
        <v>30</v>
      </c>
      <c r="DA173" t="s">
        <v>1352</v>
      </c>
      <c r="DB173" t="s">
        <v>8480</v>
      </c>
      <c r="DD173">
        <v>7.2688320134664677</v>
      </c>
      <c r="DE173">
        <v>12.333288997980725</v>
      </c>
      <c r="DF173">
        <v>5.0644569845142575</v>
      </c>
    </row>
    <row r="174" spans="1:110" x14ac:dyDescent="0.25">
      <c r="A174" t="s">
        <v>1791</v>
      </c>
      <c r="B174" t="s">
        <v>3137</v>
      </c>
      <c r="C174" t="s">
        <v>777</v>
      </c>
      <c r="D174" t="s">
        <v>150</v>
      </c>
      <c r="E174" s="17">
        <v>87433</v>
      </c>
      <c r="F174" s="17">
        <v>87801</v>
      </c>
      <c r="G174" s="17">
        <v>88150</v>
      </c>
      <c r="H174" s="17">
        <v>88091</v>
      </c>
      <c r="I174" s="17">
        <v>88257</v>
      </c>
      <c r="J174" s="17">
        <v>88524</v>
      </c>
      <c r="K174" s="17">
        <v>88647</v>
      </c>
      <c r="L174" s="17">
        <v>88835</v>
      </c>
      <c r="M174" s="17">
        <v>89135</v>
      </c>
      <c r="N174" s="17">
        <v>89557</v>
      </c>
      <c r="O174" s="17">
        <v>89954</v>
      </c>
      <c r="P174" s="17">
        <v>90564</v>
      </c>
      <c r="Q174" s="17">
        <v>90856</v>
      </c>
      <c r="R174" s="17">
        <v>91555</v>
      </c>
      <c r="S174" s="17">
        <v>92288</v>
      </c>
      <c r="T174" s="17">
        <v>92522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15</v>
      </c>
      <c r="AE174" s="18">
        <v>32</v>
      </c>
      <c r="AF174" s="18">
        <v>35</v>
      </c>
      <c r="AG174" s="18">
        <v>33</v>
      </c>
      <c r="AH174" s="18">
        <v>21</v>
      </c>
      <c r="AI174" s="18">
        <v>27</v>
      </c>
      <c r="AJ174" s="18">
        <v>19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1.6749109505677948</v>
      </c>
      <c r="AU174" s="23">
        <v>3.5573737688151721</v>
      </c>
      <c r="AV174" s="23">
        <v>3.8646702884148225</v>
      </c>
      <c r="AW174" s="23">
        <v>3.6321211587567137</v>
      </c>
      <c r="AX174" s="23">
        <v>2.2937032384905249</v>
      </c>
      <c r="AY174" s="23">
        <v>2.9256241331484047</v>
      </c>
      <c r="AZ174" s="23">
        <v>2.0535656384427488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1</v>
      </c>
      <c r="BK174" s="20">
        <v>0</v>
      </c>
      <c r="BL174" s="20">
        <v>2</v>
      </c>
      <c r="BM174" s="20">
        <v>0</v>
      </c>
      <c r="BN174" s="20">
        <v>1</v>
      </c>
      <c r="BO174" s="20">
        <v>0</v>
      </c>
      <c r="BP174" s="20">
        <v>0</v>
      </c>
      <c r="BQ174" s="20">
        <v>4</v>
      </c>
      <c r="BR174" s="20">
        <v>3</v>
      </c>
      <c r="BS174" s="20">
        <v>3</v>
      </c>
      <c r="BT174" s="20">
        <v>4</v>
      </c>
      <c r="BU174" s="20">
        <v>1</v>
      </c>
      <c r="BV174" s="20">
        <v>4142</v>
      </c>
      <c r="BW174" s="20">
        <v>7005</v>
      </c>
      <c r="BX174" s="20">
        <v>7701</v>
      </c>
      <c r="BY174" s="20">
        <v>8948</v>
      </c>
      <c r="BZ174" s="20">
        <v>7489</v>
      </c>
      <c r="CA174" s="20">
        <v>12865</v>
      </c>
      <c r="CB174" s="20">
        <v>4399</v>
      </c>
      <c r="CC174" s="20">
        <v>6485</v>
      </c>
      <c r="CD174" s="20">
        <v>7187</v>
      </c>
      <c r="CE174" s="20">
        <v>8542</v>
      </c>
      <c r="CF174" s="20">
        <v>7163</v>
      </c>
      <c r="CG174" s="20">
        <v>10596</v>
      </c>
      <c r="CH174" s="21">
        <v>0</v>
      </c>
      <c r="CI174" s="21">
        <v>5</v>
      </c>
      <c r="CJ174" s="21">
        <v>3</v>
      </c>
      <c r="CK174" s="21">
        <v>5</v>
      </c>
      <c r="CL174" s="21">
        <v>4</v>
      </c>
      <c r="CM174" s="21">
        <v>2</v>
      </c>
      <c r="CN174" s="21">
        <v>0</v>
      </c>
      <c r="CO174" s="21">
        <v>4</v>
      </c>
      <c r="CP174" s="21">
        <v>15</v>
      </c>
      <c r="CQ174" s="21">
        <v>15</v>
      </c>
      <c r="CR174" s="21">
        <v>8541</v>
      </c>
      <c r="CS174" s="21">
        <v>13490</v>
      </c>
      <c r="CT174" s="21">
        <v>14888</v>
      </c>
      <c r="CU174" s="21">
        <v>17490</v>
      </c>
      <c r="CV174" s="21">
        <v>14652</v>
      </c>
      <c r="CW174" s="21">
        <v>23461</v>
      </c>
      <c r="CX174" s="21">
        <v>48150</v>
      </c>
      <c r="CY174" s="21">
        <v>44372</v>
      </c>
      <c r="CZ174" s="19">
        <v>321</v>
      </c>
      <c r="DA174" t="s">
        <v>8299</v>
      </c>
      <c r="DB174" t="s">
        <v>8481</v>
      </c>
      <c r="DD174">
        <v>0.9014693951140359</v>
      </c>
      <c r="DE174">
        <v>3.1152647975077881</v>
      </c>
      <c r="DF174">
        <v>2.2137954023937523</v>
      </c>
    </row>
    <row r="175" spans="1:110" x14ac:dyDescent="0.25">
      <c r="A175" t="s">
        <v>1053</v>
      </c>
      <c r="B175" t="s">
        <v>3045</v>
      </c>
      <c r="C175" t="s">
        <v>1052</v>
      </c>
      <c r="D175" t="s">
        <v>168</v>
      </c>
      <c r="E175" s="17">
        <v>83263</v>
      </c>
      <c r="F175" s="17">
        <v>83170</v>
      </c>
      <c r="G175" s="17">
        <v>83814</v>
      </c>
      <c r="H175" s="17">
        <v>84760</v>
      </c>
      <c r="I175" s="17">
        <v>85996</v>
      </c>
      <c r="J175" s="17">
        <v>87286</v>
      </c>
      <c r="K175" s="17">
        <v>88762</v>
      </c>
      <c r="L175" s="17">
        <v>90425</v>
      </c>
      <c r="M175" s="17">
        <v>91473</v>
      </c>
      <c r="N175" s="17">
        <v>92416</v>
      </c>
      <c r="O175" s="17">
        <v>93429</v>
      </c>
      <c r="P175" s="17">
        <v>94502</v>
      </c>
      <c r="Q175" s="17">
        <v>95832</v>
      </c>
      <c r="R175" s="17">
        <v>96571</v>
      </c>
      <c r="S175" s="17">
        <v>97453</v>
      </c>
      <c r="T175" s="17">
        <v>98599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65</v>
      </c>
      <c r="AE175" s="18">
        <v>65</v>
      </c>
      <c r="AF175" s="18">
        <v>123</v>
      </c>
      <c r="AG175" s="18">
        <v>173</v>
      </c>
      <c r="AH175" s="18">
        <v>143</v>
      </c>
      <c r="AI175" s="18">
        <v>127</v>
      </c>
      <c r="AJ175" s="18">
        <v>184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7.0334141274238231</v>
      </c>
      <c r="AU175" s="23">
        <v>6.9571546307891552</v>
      </c>
      <c r="AV175" s="23">
        <v>13.015597553490931</v>
      </c>
      <c r="AW175" s="23">
        <v>18.052425077218466</v>
      </c>
      <c r="AX175" s="23">
        <v>14.807758022594776</v>
      </c>
      <c r="AY175" s="23">
        <v>13.031923080869753</v>
      </c>
      <c r="AZ175" s="23">
        <v>18.661446870657919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4</v>
      </c>
      <c r="BJ175" s="20">
        <v>15</v>
      </c>
      <c r="BK175" s="20">
        <v>10</v>
      </c>
      <c r="BL175" s="20">
        <v>12</v>
      </c>
      <c r="BM175" s="20">
        <v>8</v>
      </c>
      <c r="BN175" s="20">
        <v>2</v>
      </c>
      <c r="BO175" s="20">
        <v>0</v>
      </c>
      <c r="BP175" s="20">
        <v>10</v>
      </c>
      <c r="BQ175" s="20">
        <v>36</v>
      </c>
      <c r="BR175" s="20">
        <v>33</v>
      </c>
      <c r="BS175" s="20">
        <v>42</v>
      </c>
      <c r="BT175" s="20">
        <v>7</v>
      </c>
      <c r="BU175" s="20">
        <v>5</v>
      </c>
      <c r="BV175" s="20">
        <v>5388</v>
      </c>
      <c r="BW175" s="20">
        <v>9287</v>
      </c>
      <c r="BX175" s="20">
        <v>8118</v>
      </c>
      <c r="BY175" s="20">
        <v>9288</v>
      </c>
      <c r="BZ175" s="20">
        <v>7055</v>
      </c>
      <c r="CA175" s="20">
        <v>11231</v>
      </c>
      <c r="CB175" s="20">
        <v>5806</v>
      </c>
      <c r="CC175" s="20">
        <v>8714</v>
      </c>
      <c r="CD175" s="20">
        <v>8433</v>
      </c>
      <c r="CE175" s="20">
        <v>9235</v>
      </c>
      <c r="CF175" s="20">
        <v>6827</v>
      </c>
      <c r="CG175" s="20">
        <v>9217</v>
      </c>
      <c r="CH175" s="21">
        <v>14</v>
      </c>
      <c r="CI175" s="21">
        <v>51</v>
      </c>
      <c r="CJ175" s="21">
        <v>43</v>
      </c>
      <c r="CK175" s="21">
        <v>54</v>
      </c>
      <c r="CL175" s="21">
        <v>15</v>
      </c>
      <c r="CM175" s="21">
        <v>7</v>
      </c>
      <c r="CN175" s="21">
        <v>0</v>
      </c>
      <c r="CO175" s="21">
        <v>51</v>
      </c>
      <c r="CP175" s="21">
        <v>133</v>
      </c>
      <c r="CQ175" s="21">
        <v>133</v>
      </c>
      <c r="CR175" s="21">
        <v>11194</v>
      </c>
      <c r="CS175" s="21">
        <v>18001</v>
      </c>
      <c r="CT175" s="21">
        <v>16551</v>
      </c>
      <c r="CU175" s="21">
        <v>18523</v>
      </c>
      <c r="CV175" s="21">
        <v>13882</v>
      </c>
      <c r="CW175" s="21">
        <v>20448</v>
      </c>
      <c r="CX175" s="21">
        <v>50367</v>
      </c>
      <c r="CY175" s="21">
        <v>48232</v>
      </c>
      <c r="CZ175" s="19">
        <v>4</v>
      </c>
      <c r="DA175" t="s">
        <v>1364</v>
      </c>
      <c r="DB175" t="s">
        <v>8480</v>
      </c>
      <c r="DD175">
        <v>10.573892851219108</v>
      </c>
      <c r="DE175">
        <v>26.406178648718409</v>
      </c>
      <c r="DF175">
        <v>15.832285797499301</v>
      </c>
    </row>
    <row r="176" spans="1:110" x14ac:dyDescent="0.25">
      <c r="A176" t="s">
        <v>2042</v>
      </c>
      <c r="B176" t="s">
        <v>3053</v>
      </c>
      <c r="C176" t="s">
        <v>276</v>
      </c>
      <c r="D176" t="s">
        <v>278</v>
      </c>
      <c r="E176" s="17">
        <v>58617</v>
      </c>
      <c r="F176" s="17">
        <v>58857</v>
      </c>
      <c r="G176" s="17">
        <v>59283</v>
      </c>
      <c r="H176" s="17">
        <v>60169</v>
      </c>
      <c r="I176" s="17">
        <v>60628</v>
      </c>
      <c r="J176" s="17">
        <v>61115</v>
      </c>
      <c r="K176" s="17">
        <v>61995</v>
      </c>
      <c r="L176" s="17">
        <v>62833</v>
      </c>
      <c r="M176" s="17">
        <v>63736</v>
      </c>
      <c r="N176" s="17">
        <v>63968</v>
      </c>
      <c r="O176" s="17">
        <v>64150</v>
      </c>
      <c r="P176" s="17">
        <v>64450</v>
      </c>
      <c r="Q176" s="17">
        <v>65008</v>
      </c>
      <c r="R176" s="17">
        <v>65335</v>
      </c>
      <c r="S176" s="17">
        <v>66237</v>
      </c>
      <c r="T176" s="17">
        <v>66682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18</v>
      </c>
      <c r="AE176" s="18">
        <v>53</v>
      </c>
      <c r="AF176" s="18">
        <v>44</v>
      </c>
      <c r="AG176" s="18">
        <v>40</v>
      </c>
      <c r="AH176" s="18">
        <v>41</v>
      </c>
      <c r="AI176" s="18">
        <v>32</v>
      </c>
      <c r="AJ176" s="18">
        <v>39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2.8139069534767382</v>
      </c>
      <c r="AU176" s="23">
        <v>8.261886204208885</v>
      </c>
      <c r="AV176" s="23">
        <v>6.8269976726144304</v>
      </c>
      <c r="AW176" s="23">
        <v>6.1530888506030026</v>
      </c>
      <c r="AX176" s="23">
        <v>6.2753501186194232</v>
      </c>
      <c r="AY176" s="23">
        <v>4.8311366758760208</v>
      </c>
      <c r="AZ176" s="23">
        <v>5.8486548093938397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2</v>
      </c>
      <c r="BJ176" s="20">
        <v>2</v>
      </c>
      <c r="BK176" s="20">
        <v>1</v>
      </c>
      <c r="BL176" s="20">
        <v>1</v>
      </c>
      <c r="BM176" s="20">
        <v>3</v>
      </c>
      <c r="BN176" s="20">
        <v>1</v>
      </c>
      <c r="BO176" s="20">
        <v>0</v>
      </c>
      <c r="BP176" s="20">
        <v>0</v>
      </c>
      <c r="BQ176" s="20">
        <v>9</v>
      </c>
      <c r="BR176" s="20">
        <v>5</v>
      </c>
      <c r="BS176" s="20">
        <v>8</v>
      </c>
      <c r="BT176" s="20">
        <v>6</v>
      </c>
      <c r="BU176" s="20">
        <v>1</v>
      </c>
      <c r="BV176" s="20">
        <v>3240</v>
      </c>
      <c r="BW176" s="20">
        <v>5310</v>
      </c>
      <c r="BX176" s="20">
        <v>5203</v>
      </c>
      <c r="BY176" s="20">
        <v>6123</v>
      </c>
      <c r="BZ176" s="20">
        <v>5054</v>
      </c>
      <c r="CA176" s="20">
        <v>8925</v>
      </c>
      <c r="CB176" s="20">
        <v>3726</v>
      </c>
      <c r="CC176" s="20">
        <v>5567</v>
      </c>
      <c r="CD176" s="20">
        <v>5187</v>
      </c>
      <c r="CE176" s="20">
        <v>5936</v>
      </c>
      <c r="CF176" s="20">
        <v>5055</v>
      </c>
      <c r="CG176" s="20">
        <v>7356</v>
      </c>
      <c r="CH176" s="21">
        <v>2</v>
      </c>
      <c r="CI176" s="21">
        <v>11</v>
      </c>
      <c r="CJ176" s="21">
        <v>6</v>
      </c>
      <c r="CK176" s="21">
        <v>9</v>
      </c>
      <c r="CL176" s="21">
        <v>9</v>
      </c>
      <c r="CM176" s="21">
        <v>2</v>
      </c>
      <c r="CN176" s="21">
        <v>0</v>
      </c>
      <c r="CO176" s="21">
        <v>10</v>
      </c>
      <c r="CP176" s="21">
        <v>29</v>
      </c>
      <c r="CQ176" s="21">
        <v>29</v>
      </c>
      <c r="CR176" s="21">
        <v>6966</v>
      </c>
      <c r="CS176" s="21">
        <v>10877</v>
      </c>
      <c r="CT176" s="21">
        <v>10390</v>
      </c>
      <c r="CU176" s="21">
        <v>12059</v>
      </c>
      <c r="CV176" s="21">
        <v>10109</v>
      </c>
      <c r="CW176" s="21">
        <v>16281</v>
      </c>
      <c r="CX176" s="21">
        <v>33855</v>
      </c>
      <c r="CY176" s="21">
        <v>32827</v>
      </c>
      <c r="CZ176" s="19">
        <v>113</v>
      </c>
      <c r="DA176" t="s">
        <v>8091</v>
      </c>
      <c r="DB176" t="s">
        <v>9</v>
      </c>
      <c r="DD176">
        <v>3.0462728851250493</v>
      </c>
      <c r="DE176">
        <v>8.5659429921725003</v>
      </c>
      <c r="DF176">
        <v>5.5196701070474514</v>
      </c>
    </row>
    <row r="177" spans="1:110" x14ac:dyDescent="0.25">
      <c r="A177" t="s">
        <v>733</v>
      </c>
      <c r="B177" t="s">
        <v>3072</v>
      </c>
      <c r="C177" t="s">
        <v>363</v>
      </c>
      <c r="D177" t="s">
        <v>278</v>
      </c>
      <c r="E177" s="17">
        <v>72032</v>
      </c>
      <c r="F177" s="17">
        <v>72578</v>
      </c>
      <c r="G177" s="17">
        <v>72442</v>
      </c>
      <c r="H177" s="17">
        <v>72649</v>
      </c>
      <c r="I177" s="17">
        <v>73002</v>
      </c>
      <c r="J177" s="17">
        <v>73906</v>
      </c>
      <c r="K177" s="17">
        <v>74609</v>
      </c>
      <c r="L177" s="17">
        <v>75416</v>
      </c>
      <c r="M177" s="17">
        <v>76271</v>
      </c>
      <c r="N177" s="17">
        <v>76968</v>
      </c>
      <c r="O177" s="17">
        <v>77634</v>
      </c>
      <c r="P177" s="17">
        <v>78143</v>
      </c>
      <c r="Q177" s="17">
        <v>78968</v>
      </c>
      <c r="R177" s="17">
        <v>79842</v>
      </c>
      <c r="S177" s="17">
        <v>80849</v>
      </c>
      <c r="T177" s="17">
        <v>81547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14</v>
      </c>
      <c r="AE177" s="18">
        <v>33</v>
      </c>
      <c r="AF177" s="18">
        <v>21</v>
      </c>
      <c r="AG177" s="18">
        <v>23</v>
      </c>
      <c r="AH177" s="18">
        <v>24</v>
      </c>
      <c r="AI177" s="18">
        <v>24</v>
      </c>
      <c r="AJ177" s="18">
        <v>30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1.8189377403596299</v>
      </c>
      <c r="AU177" s="23">
        <v>4.2507148929592704</v>
      </c>
      <c r="AV177" s="23">
        <v>2.6873808274573538</v>
      </c>
      <c r="AW177" s="23">
        <v>2.9125721811366629</v>
      </c>
      <c r="AX177" s="23">
        <v>3.0059367250319378</v>
      </c>
      <c r="AY177" s="23">
        <v>2.9684968274190155</v>
      </c>
      <c r="AZ177" s="23">
        <v>3.6788600439010635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 s="20">
        <v>0</v>
      </c>
      <c r="BJ177" s="20">
        <v>2</v>
      </c>
      <c r="BK177" s="20">
        <v>2</v>
      </c>
      <c r="BL177" s="20">
        <v>3</v>
      </c>
      <c r="BM177" s="20">
        <v>3</v>
      </c>
      <c r="BN177" s="20">
        <v>3</v>
      </c>
      <c r="BO177" s="20">
        <v>0</v>
      </c>
      <c r="BP177" s="20">
        <v>0</v>
      </c>
      <c r="BQ177" s="20">
        <v>4</v>
      </c>
      <c r="BR177" s="20">
        <v>4</v>
      </c>
      <c r="BS177" s="20">
        <v>8</v>
      </c>
      <c r="BT177" s="20">
        <v>1</v>
      </c>
      <c r="BU177" s="20">
        <v>0</v>
      </c>
      <c r="BV177" s="20">
        <v>4359</v>
      </c>
      <c r="BW177" s="20">
        <v>7195</v>
      </c>
      <c r="BX177" s="20">
        <v>7054</v>
      </c>
      <c r="BY177" s="20">
        <v>7626</v>
      </c>
      <c r="BZ177" s="20">
        <v>5732</v>
      </c>
      <c r="CA177" s="20">
        <v>9794</v>
      </c>
      <c r="CB177" s="20">
        <v>4359</v>
      </c>
      <c r="CC177" s="20">
        <v>6981</v>
      </c>
      <c r="CD177" s="20">
        <v>6817</v>
      </c>
      <c r="CE177" s="20">
        <v>7685</v>
      </c>
      <c r="CF177" s="20">
        <v>5774</v>
      </c>
      <c r="CG177" s="20">
        <v>8171</v>
      </c>
      <c r="CH177" s="21">
        <v>0</v>
      </c>
      <c r="CI177" s="21">
        <v>6</v>
      </c>
      <c r="CJ177" s="21">
        <v>6</v>
      </c>
      <c r="CK177" s="21">
        <v>11</v>
      </c>
      <c r="CL177" s="21">
        <v>4</v>
      </c>
      <c r="CM177" s="21">
        <v>3</v>
      </c>
      <c r="CN177" s="21">
        <v>0</v>
      </c>
      <c r="CO177" s="21">
        <v>13</v>
      </c>
      <c r="CP177" s="21">
        <v>17</v>
      </c>
      <c r="CQ177" s="21">
        <v>17</v>
      </c>
      <c r="CR177" s="21">
        <v>8718</v>
      </c>
      <c r="CS177" s="21">
        <v>14176</v>
      </c>
      <c r="CT177" s="21">
        <v>13871</v>
      </c>
      <c r="CU177" s="21">
        <v>15311</v>
      </c>
      <c r="CV177" s="21">
        <v>11506</v>
      </c>
      <c r="CW177" s="21">
        <v>17965</v>
      </c>
      <c r="CX177" s="21">
        <v>41760</v>
      </c>
      <c r="CY177" s="21">
        <v>39787</v>
      </c>
      <c r="CZ177" s="19">
        <v>230</v>
      </c>
      <c r="DA177" t="s">
        <v>8208</v>
      </c>
      <c r="DB177" t="s">
        <v>9</v>
      </c>
      <c r="DD177">
        <v>3.2673988991379095</v>
      </c>
      <c r="DE177">
        <v>4.0708812260536398</v>
      </c>
      <c r="DF177">
        <v>0.80348232691573029</v>
      </c>
    </row>
    <row r="178" spans="1:110" x14ac:dyDescent="0.25">
      <c r="A178" t="s">
        <v>1868</v>
      </c>
      <c r="B178" t="s">
        <v>3112</v>
      </c>
      <c r="C178" t="s">
        <v>481</v>
      </c>
      <c r="D178" t="s">
        <v>51</v>
      </c>
      <c r="E178" s="17">
        <v>70672</v>
      </c>
      <c r="F178" s="17">
        <v>71339</v>
      </c>
      <c r="G178" s="17">
        <v>71668</v>
      </c>
      <c r="H178" s="17">
        <v>72696</v>
      </c>
      <c r="I178" s="17">
        <v>73413</v>
      </c>
      <c r="J178" s="17">
        <v>74171</v>
      </c>
      <c r="K178" s="17">
        <v>74736</v>
      </c>
      <c r="L178" s="17">
        <v>75237</v>
      </c>
      <c r="M178" s="17">
        <v>75948</v>
      </c>
      <c r="N178" s="17">
        <v>76498</v>
      </c>
      <c r="O178" s="17">
        <v>77086</v>
      </c>
      <c r="P178" s="17">
        <v>77455</v>
      </c>
      <c r="Q178" s="17">
        <v>77675</v>
      </c>
      <c r="R178" s="17">
        <v>78047</v>
      </c>
      <c r="S178" s="17">
        <v>78545</v>
      </c>
      <c r="T178" s="17">
        <v>78982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32</v>
      </c>
      <c r="AE178" s="18">
        <v>103</v>
      </c>
      <c r="AF178" s="18">
        <v>138</v>
      </c>
      <c r="AG178" s="18">
        <v>142</v>
      </c>
      <c r="AH178" s="18">
        <v>67</v>
      </c>
      <c r="AI178" s="18">
        <v>72</v>
      </c>
      <c r="AJ178" s="18">
        <v>69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4.1831158984548615</v>
      </c>
      <c r="AU178" s="23">
        <v>13.36169991957035</v>
      </c>
      <c r="AV178" s="23">
        <v>17.816796849783746</v>
      </c>
      <c r="AW178" s="23">
        <v>18.28130028966849</v>
      </c>
      <c r="AX178" s="23">
        <v>8.5845708355221841</v>
      </c>
      <c r="AY178" s="23">
        <v>9.1667197148131656</v>
      </c>
      <c r="AZ178" s="23">
        <v>8.7361677344205013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1</v>
      </c>
      <c r="BJ178" s="20">
        <v>8</v>
      </c>
      <c r="BK178" s="20">
        <v>6</v>
      </c>
      <c r="BL178" s="20">
        <v>7</v>
      </c>
      <c r="BM178" s="20">
        <v>2</v>
      </c>
      <c r="BN178" s="20">
        <v>1</v>
      </c>
      <c r="BO178" s="20">
        <v>0</v>
      </c>
      <c r="BP178" s="20">
        <v>4</v>
      </c>
      <c r="BQ178" s="20">
        <v>8</v>
      </c>
      <c r="BR178" s="20">
        <v>9</v>
      </c>
      <c r="BS178" s="20">
        <v>15</v>
      </c>
      <c r="BT178" s="20">
        <v>6</v>
      </c>
      <c r="BU178" s="20">
        <v>2</v>
      </c>
      <c r="BV178" s="20">
        <v>3831</v>
      </c>
      <c r="BW178" s="20">
        <v>5581</v>
      </c>
      <c r="BX178" s="20">
        <v>5277</v>
      </c>
      <c r="BY178" s="20">
        <v>7019</v>
      </c>
      <c r="BZ178" s="20">
        <v>6382</v>
      </c>
      <c r="CA178" s="20">
        <v>12282</v>
      </c>
      <c r="CB178" s="20">
        <v>4176</v>
      </c>
      <c r="CC178" s="20">
        <v>5953</v>
      </c>
      <c r="CD178" s="20">
        <v>5225</v>
      </c>
      <c r="CE178" s="20">
        <v>6526</v>
      </c>
      <c r="CF178" s="20">
        <v>6093</v>
      </c>
      <c r="CG178" s="20">
        <v>10637</v>
      </c>
      <c r="CH178" s="21">
        <v>5</v>
      </c>
      <c r="CI178" s="21">
        <v>16</v>
      </c>
      <c r="CJ178" s="21">
        <v>15</v>
      </c>
      <c r="CK178" s="21">
        <v>22</v>
      </c>
      <c r="CL178" s="21">
        <v>8</v>
      </c>
      <c r="CM178" s="21">
        <v>3</v>
      </c>
      <c r="CN178" s="21">
        <v>0</v>
      </c>
      <c r="CO178" s="21">
        <v>25</v>
      </c>
      <c r="CP178" s="21">
        <v>44</v>
      </c>
      <c r="CQ178" s="21">
        <v>44</v>
      </c>
      <c r="CR178" s="21">
        <v>8007</v>
      </c>
      <c r="CS178" s="21">
        <v>11534</v>
      </c>
      <c r="CT178" s="21">
        <v>10502</v>
      </c>
      <c r="CU178" s="21">
        <v>13545</v>
      </c>
      <c r="CV178" s="21">
        <v>12475</v>
      </c>
      <c r="CW178" s="21">
        <v>22919</v>
      </c>
      <c r="CX178" s="21">
        <v>40372</v>
      </c>
      <c r="CY178" s="21">
        <v>38610</v>
      </c>
      <c r="CZ178" s="19">
        <v>41</v>
      </c>
      <c r="DA178" t="s">
        <v>8029</v>
      </c>
      <c r="DB178" t="s">
        <v>8480</v>
      </c>
      <c r="DD178">
        <v>6.4750064750064746</v>
      </c>
      <c r="DE178">
        <v>10.898642623600514</v>
      </c>
      <c r="DF178">
        <v>4.4236361485940394</v>
      </c>
    </row>
    <row r="179" spans="1:110" x14ac:dyDescent="0.25">
      <c r="A179" t="s">
        <v>366</v>
      </c>
      <c r="B179" t="s">
        <v>3253</v>
      </c>
      <c r="C179" t="s">
        <v>3369</v>
      </c>
      <c r="D179" t="s">
        <v>355</v>
      </c>
      <c r="E179" s="17">
        <v>162370</v>
      </c>
      <c r="F179" s="17">
        <v>165313</v>
      </c>
      <c r="G179" s="17">
        <v>168707</v>
      </c>
      <c r="H179" s="17">
        <v>170782</v>
      </c>
      <c r="I179" s="17">
        <v>173241</v>
      </c>
      <c r="J179" s="17">
        <v>175542</v>
      </c>
      <c r="K179" s="17">
        <v>178125</v>
      </c>
      <c r="L179" s="17">
        <v>179752</v>
      </c>
      <c r="M179" s="17">
        <v>182032</v>
      </c>
      <c r="N179" s="17">
        <v>184588</v>
      </c>
      <c r="O179" s="17">
        <v>188889</v>
      </c>
      <c r="P179" s="17">
        <v>194025</v>
      </c>
      <c r="Q179" s="17">
        <v>197550</v>
      </c>
      <c r="R179" s="17">
        <v>200318</v>
      </c>
      <c r="S179" s="17">
        <v>204002</v>
      </c>
      <c r="T179" s="17">
        <v>208760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66</v>
      </c>
      <c r="AE179" s="18">
        <v>144</v>
      </c>
      <c r="AF179" s="18">
        <v>198</v>
      </c>
      <c r="AG179" s="18">
        <v>171</v>
      </c>
      <c r="AH179" s="18">
        <v>174</v>
      </c>
      <c r="AI179" s="18">
        <v>145</v>
      </c>
      <c r="AJ179" s="18">
        <v>191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3.5755303703382668</v>
      </c>
      <c r="AU179" s="23">
        <v>7.6235249273382779</v>
      </c>
      <c r="AV179" s="23">
        <v>10.204870506378043</v>
      </c>
      <c r="AW179" s="23">
        <v>8.6560364464692494</v>
      </c>
      <c r="AX179" s="23">
        <v>8.6861889595543094</v>
      </c>
      <c r="AY179" s="23">
        <v>7.1077734532014389</v>
      </c>
      <c r="AZ179" s="23">
        <v>9.1492623107875062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4</v>
      </c>
      <c r="BJ179" s="20">
        <v>7</v>
      </c>
      <c r="BK179" s="20">
        <v>12</v>
      </c>
      <c r="BL179" s="20">
        <v>17</v>
      </c>
      <c r="BM179" s="20">
        <v>7</v>
      </c>
      <c r="BN179" s="20">
        <v>3</v>
      </c>
      <c r="BO179" s="20">
        <v>0</v>
      </c>
      <c r="BP179" s="20">
        <v>12</v>
      </c>
      <c r="BQ179" s="20">
        <v>38</v>
      </c>
      <c r="BR179" s="20">
        <v>30</v>
      </c>
      <c r="BS179" s="20">
        <v>41</v>
      </c>
      <c r="BT179" s="20">
        <v>12</v>
      </c>
      <c r="BU179" s="20">
        <v>8</v>
      </c>
      <c r="BV179" s="20">
        <v>12440</v>
      </c>
      <c r="BW179" s="20">
        <v>24996</v>
      </c>
      <c r="BX179" s="20">
        <v>21955</v>
      </c>
      <c r="BY179" s="20">
        <v>17797</v>
      </c>
      <c r="BZ179" s="20">
        <v>11701</v>
      </c>
      <c r="CA179" s="20">
        <v>15829</v>
      </c>
      <c r="CB179" s="20">
        <v>13003</v>
      </c>
      <c r="CC179" s="20">
        <v>25687</v>
      </c>
      <c r="CD179" s="20">
        <v>23536</v>
      </c>
      <c r="CE179" s="20">
        <v>17432</v>
      </c>
      <c r="CF179" s="20">
        <v>11546</v>
      </c>
      <c r="CG179" s="20">
        <v>12838</v>
      </c>
      <c r="CH179" s="21">
        <v>16</v>
      </c>
      <c r="CI179" s="21">
        <v>45</v>
      </c>
      <c r="CJ179" s="21">
        <v>42</v>
      </c>
      <c r="CK179" s="21">
        <v>58</v>
      </c>
      <c r="CL179" s="21">
        <v>19</v>
      </c>
      <c r="CM179" s="21">
        <v>11</v>
      </c>
      <c r="CN179" s="21">
        <v>0</v>
      </c>
      <c r="CO179" s="21">
        <v>50</v>
      </c>
      <c r="CP179" s="21">
        <v>141</v>
      </c>
      <c r="CQ179" s="21">
        <v>141</v>
      </c>
      <c r="CR179" s="21">
        <v>25443</v>
      </c>
      <c r="CS179" s="21">
        <v>50683</v>
      </c>
      <c r="CT179" s="21">
        <v>45491</v>
      </c>
      <c r="CU179" s="21">
        <v>35229</v>
      </c>
      <c r="CV179" s="21">
        <v>23247</v>
      </c>
      <c r="CW179" s="21">
        <v>28667</v>
      </c>
      <c r="CX179" s="21">
        <v>104718</v>
      </c>
      <c r="CY179" s="21">
        <v>104042</v>
      </c>
      <c r="CZ179" s="19">
        <v>37</v>
      </c>
      <c r="DA179" t="s">
        <v>1361</v>
      </c>
      <c r="DB179" t="s">
        <v>8480</v>
      </c>
      <c r="DD179">
        <v>4.8057515234232335</v>
      </c>
      <c r="DE179">
        <v>13.464733856643557</v>
      </c>
      <c r="DF179">
        <v>8.6589823332203224</v>
      </c>
    </row>
    <row r="180" spans="1:110" x14ac:dyDescent="0.25">
      <c r="A180" t="s">
        <v>1091</v>
      </c>
      <c r="B180" t="s">
        <v>3173</v>
      </c>
      <c r="C180" t="s">
        <v>642</v>
      </c>
      <c r="D180" t="s">
        <v>278</v>
      </c>
      <c r="E180" s="17">
        <v>102362</v>
      </c>
      <c r="F180" s="17">
        <v>103289</v>
      </c>
      <c r="G180" s="17">
        <v>103201</v>
      </c>
      <c r="H180" s="17">
        <v>102908</v>
      </c>
      <c r="I180" s="17">
        <v>103073</v>
      </c>
      <c r="J180" s="17">
        <v>103529</v>
      </c>
      <c r="K180" s="17">
        <v>104939</v>
      </c>
      <c r="L180" s="17">
        <v>105835</v>
      </c>
      <c r="M180" s="17">
        <v>105737</v>
      </c>
      <c r="N180" s="17">
        <v>106542</v>
      </c>
      <c r="O180" s="17">
        <v>108278</v>
      </c>
      <c r="P180" s="17">
        <v>109916</v>
      </c>
      <c r="Q180" s="17">
        <v>111476</v>
      </c>
      <c r="R180" s="17">
        <v>112442</v>
      </c>
      <c r="S180" s="17">
        <v>113967</v>
      </c>
      <c r="T180" s="17">
        <v>116813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32</v>
      </c>
      <c r="AE180" s="18">
        <v>37</v>
      </c>
      <c r="AF180" s="18">
        <v>70</v>
      </c>
      <c r="AG180" s="18">
        <v>85</v>
      </c>
      <c r="AH180" s="18">
        <v>45</v>
      </c>
      <c r="AI180" s="18">
        <v>38</v>
      </c>
      <c r="AJ180" s="18">
        <v>48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3.0035103527247471</v>
      </c>
      <c r="AU180" s="23">
        <v>3.4171299802360591</v>
      </c>
      <c r="AV180" s="23">
        <v>6.3684995814985985</v>
      </c>
      <c r="AW180" s="23">
        <v>7.624959632566652</v>
      </c>
      <c r="AX180" s="23">
        <v>4.0020632859607623</v>
      </c>
      <c r="AY180" s="23">
        <v>3.3342985250116262</v>
      </c>
      <c r="AZ180" s="23">
        <v>4.1091316891099448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3</v>
      </c>
      <c r="BJ180" s="20">
        <v>6</v>
      </c>
      <c r="BK180" s="20">
        <v>2</v>
      </c>
      <c r="BL180" s="20">
        <v>2</v>
      </c>
      <c r="BM180" s="20">
        <v>2</v>
      </c>
      <c r="BN180" s="20">
        <v>2</v>
      </c>
      <c r="BO180" s="20">
        <v>0</v>
      </c>
      <c r="BP180" s="20">
        <v>4</v>
      </c>
      <c r="BQ180" s="20">
        <v>12</v>
      </c>
      <c r="BR180" s="20">
        <v>4</v>
      </c>
      <c r="BS180" s="20">
        <v>9</v>
      </c>
      <c r="BT180" s="20">
        <v>1</v>
      </c>
      <c r="BU180" s="20">
        <v>1</v>
      </c>
      <c r="BV180" s="20">
        <v>8965</v>
      </c>
      <c r="BW180" s="20">
        <v>9523</v>
      </c>
      <c r="BX180" s="20">
        <v>9466</v>
      </c>
      <c r="BY180" s="20">
        <v>9954</v>
      </c>
      <c r="BZ180" s="20">
        <v>7676</v>
      </c>
      <c r="CA180" s="20">
        <v>13028</v>
      </c>
      <c r="CB180" s="20">
        <v>9619</v>
      </c>
      <c r="CC180" s="20">
        <v>10672</v>
      </c>
      <c r="CD180" s="20">
        <v>9730</v>
      </c>
      <c r="CE180" s="20">
        <v>9823</v>
      </c>
      <c r="CF180" s="20">
        <v>7566</v>
      </c>
      <c r="CG180" s="20">
        <v>10791</v>
      </c>
      <c r="CH180" s="21">
        <v>7</v>
      </c>
      <c r="CI180" s="21">
        <v>18</v>
      </c>
      <c r="CJ180" s="21">
        <v>6</v>
      </c>
      <c r="CK180" s="21">
        <v>11</v>
      </c>
      <c r="CL180" s="21">
        <v>3</v>
      </c>
      <c r="CM180" s="21">
        <v>3</v>
      </c>
      <c r="CN180" s="21">
        <v>0</v>
      </c>
      <c r="CO180" s="21">
        <v>17</v>
      </c>
      <c r="CP180" s="21">
        <v>31</v>
      </c>
      <c r="CQ180" s="21">
        <v>31</v>
      </c>
      <c r="CR180" s="21">
        <v>18584</v>
      </c>
      <c r="CS180" s="21">
        <v>20195</v>
      </c>
      <c r="CT180" s="21">
        <v>19196</v>
      </c>
      <c r="CU180" s="21">
        <v>19777</v>
      </c>
      <c r="CV180" s="21">
        <v>15242</v>
      </c>
      <c r="CW180" s="21">
        <v>23819</v>
      </c>
      <c r="CX180" s="21">
        <v>58612</v>
      </c>
      <c r="CY180" s="21">
        <v>58201</v>
      </c>
      <c r="CZ180" s="19">
        <v>208</v>
      </c>
      <c r="DA180" t="s">
        <v>8186</v>
      </c>
      <c r="DB180" t="s">
        <v>9</v>
      </c>
      <c r="DD180">
        <v>2.9209120118211027</v>
      </c>
      <c r="DE180">
        <v>5.2890193134511705</v>
      </c>
      <c r="DF180">
        <v>2.3681073016300678</v>
      </c>
    </row>
    <row r="181" spans="1:110" x14ac:dyDescent="0.25">
      <c r="A181" t="s">
        <v>1465</v>
      </c>
      <c r="B181" t="s">
        <v>3320</v>
      </c>
      <c r="C181" t="s">
        <v>491</v>
      </c>
      <c r="D181" t="s">
        <v>491</v>
      </c>
      <c r="E181" s="17">
        <v>91455</v>
      </c>
      <c r="F181" s="17">
        <v>91498</v>
      </c>
      <c r="G181" s="17">
        <v>92277</v>
      </c>
      <c r="H181" s="17">
        <v>93303</v>
      </c>
      <c r="I181" s="17">
        <v>94341</v>
      </c>
      <c r="J181" s="17">
        <v>94601</v>
      </c>
      <c r="K181" s="17">
        <v>95232</v>
      </c>
      <c r="L181" s="17">
        <v>95643</v>
      </c>
      <c r="M181" s="17">
        <v>96047</v>
      </c>
      <c r="N181" s="17">
        <v>96609</v>
      </c>
      <c r="O181" s="17">
        <v>97409</v>
      </c>
      <c r="P181" s="17">
        <v>97845</v>
      </c>
      <c r="Q181" s="17">
        <v>98397</v>
      </c>
      <c r="R181" s="17">
        <v>98316</v>
      </c>
      <c r="S181" s="17">
        <v>98583</v>
      </c>
      <c r="T181" s="17">
        <v>99361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45</v>
      </c>
      <c r="AE181" s="18">
        <v>76</v>
      </c>
      <c r="AF181" s="18">
        <v>72</v>
      </c>
      <c r="AG181" s="18">
        <v>62</v>
      </c>
      <c r="AH181" s="18">
        <v>73</v>
      </c>
      <c r="AI181" s="18">
        <v>93</v>
      </c>
      <c r="AJ181" s="18">
        <v>70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4.65795112256622</v>
      </c>
      <c r="AU181" s="23">
        <v>7.802153805089878</v>
      </c>
      <c r="AV181" s="23">
        <v>7.3585773417139348</v>
      </c>
      <c r="AW181" s="23">
        <v>6.3010051119444697</v>
      </c>
      <c r="AX181" s="23">
        <v>7.4250376337523907</v>
      </c>
      <c r="AY181" s="23">
        <v>9.433675177261799</v>
      </c>
      <c r="AZ181" s="23">
        <v>7.0450176628657113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2</v>
      </c>
      <c r="BJ181" s="20">
        <v>5</v>
      </c>
      <c r="BK181" s="20">
        <v>4</v>
      </c>
      <c r="BL181" s="20">
        <v>9</v>
      </c>
      <c r="BM181" s="20">
        <v>5</v>
      </c>
      <c r="BN181" s="20">
        <v>2</v>
      </c>
      <c r="BO181" s="20">
        <v>0</v>
      </c>
      <c r="BP181" s="20">
        <v>4</v>
      </c>
      <c r="BQ181" s="20">
        <v>13</v>
      </c>
      <c r="BR181" s="20">
        <v>8</v>
      </c>
      <c r="BS181" s="20">
        <v>11</v>
      </c>
      <c r="BT181" s="20">
        <v>5</v>
      </c>
      <c r="BU181" s="20">
        <v>2</v>
      </c>
      <c r="BV181" s="20">
        <v>7072</v>
      </c>
      <c r="BW181" s="20">
        <v>6362</v>
      </c>
      <c r="BX181" s="20">
        <v>6413</v>
      </c>
      <c r="BY181" s="20">
        <v>8230</v>
      </c>
      <c r="BZ181" s="20">
        <v>7612</v>
      </c>
      <c r="CA181" s="20">
        <v>14873</v>
      </c>
      <c r="CB181" s="20">
        <v>7385</v>
      </c>
      <c r="CC181" s="20">
        <v>6986</v>
      </c>
      <c r="CD181" s="20">
        <v>6422</v>
      </c>
      <c r="CE181" s="20">
        <v>7942</v>
      </c>
      <c r="CF181" s="20">
        <v>7439</v>
      </c>
      <c r="CG181" s="20">
        <v>12625</v>
      </c>
      <c r="CH181" s="21">
        <v>6</v>
      </c>
      <c r="CI181" s="21">
        <v>18</v>
      </c>
      <c r="CJ181" s="21">
        <v>12</v>
      </c>
      <c r="CK181" s="21">
        <v>20</v>
      </c>
      <c r="CL181" s="21">
        <v>10</v>
      </c>
      <c r="CM181" s="21">
        <v>4</v>
      </c>
      <c r="CN181" s="21">
        <v>0</v>
      </c>
      <c r="CO181" s="21">
        <v>27</v>
      </c>
      <c r="CP181" s="21">
        <v>43</v>
      </c>
      <c r="CQ181" s="21">
        <v>43</v>
      </c>
      <c r="CR181" s="21">
        <v>14457</v>
      </c>
      <c r="CS181" s="21">
        <v>13348</v>
      </c>
      <c r="CT181" s="21">
        <v>12835</v>
      </c>
      <c r="CU181" s="21">
        <v>16172</v>
      </c>
      <c r="CV181" s="21">
        <v>15051</v>
      </c>
      <c r="CW181" s="21">
        <v>27498</v>
      </c>
      <c r="CX181" s="21">
        <v>50562</v>
      </c>
      <c r="CY181" s="21">
        <v>48799</v>
      </c>
      <c r="CZ181" s="19">
        <v>67</v>
      </c>
      <c r="DA181" t="s">
        <v>1368</v>
      </c>
      <c r="DB181" t="s">
        <v>8480</v>
      </c>
      <c r="DD181">
        <v>5.5329002643496787</v>
      </c>
      <c r="DE181">
        <v>8.5044104268027372</v>
      </c>
      <c r="DF181">
        <v>2.9715101624530584</v>
      </c>
    </row>
    <row r="182" spans="1:110" x14ac:dyDescent="0.25">
      <c r="A182" t="s">
        <v>910</v>
      </c>
      <c r="B182" t="s">
        <v>3254</v>
      </c>
      <c r="C182" t="s">
        <v>3368</v>
      </c>
      <c r="D182" t="s">
        <v>355</v>
      </c>
      <c r="E182" s="17">
        <v>150635</v>
      </c>
      <c r="F182" s="17">
        <v>154552</v>
      </c>
      <c r="G182" s="17">
        <v>156972</v>
      </c>
      <c r="H182" s="17">
        <v>157873</v>
      </c>
      <c r="I182" s="17">
        <v>158866</v>
      </c>
      <c r="J182" s="17">
        <v>161655</v>
      </c>
      <c r="K182" s="17">
        <v>165441</v>
      </c>
      <c r="L182" s="17">
        <v>169535</v>
      </c>
      <c r="M182" s="17">
        <v>176035</v>
      </c>
      <c r="N182" s="17">
        <v>181268</v>
      </c>
      <c r="O182" s="17">
        <v>185735</v>
      </c>
      <c r="P182" s="17">
        <v>190714</v>
      </c>
      <c r="Q182" s="17">
        <v>194319</v>
      </c>
      <c r="R182" s="17">
        <v>198401</v>
      </c>
      <c r="S182" s="17">
        <v>203167</v>
      </c>
      <c r="T182" s="17">
        <v>207776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49</v>
      </c>
      <c r="AE182" s="18">
        <v>74</v>
      </c>
      <c r="AF182" s="18">
        <v>95</v>
      </c>
      <c r="AG182" s="18">
        <v>71</v>
      </c>
      <c r="AH182" s="18">
        <v>54</v>
      </c>
      <c r="AI182" s="18">
        <v>69</v>
      </c>
      <c r="AJ182" s="18">
        <v>60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2.7031798221418013</v>
      </c>
      <c r="AU182" s="23">
        <v>3.9841709963119496</v>
      </c>
      <c r="AV182" s="23">
        <v>4.9812808708327649</v>
      </c>
      <c r="AW182" s="23">
        <v>3.6537857852294424</v>
      </c>
      <c r="AX182" s="23">
        <v>2.7217604749976059</v>
      </c>
      <c r="AY182" s="23">
        <v>3.3962208429518572</v>
      </c>
      <c r="AZ182" s="23">
        <v>2.8877252425689206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 s="20">
        <v>5</v>
      </c>
      <c r="BK182" s="20">
        <v>5</v>
      </c>
      <c r="BL182" s="20">
        <v>3</v>
      </c>
      <c r="BM182" s="20">
        <v>3</v>
      </c>
      <c r="BN182" s="20">
        <v>2</v>
      </c>
      <c r="BO182" s="20">
        <v>0</v>
      </c>
      <c r="BP182" s="20">
        <v>2</v>
      </c>
      <c r="BQ182" s="20">
        <v>3</v>
      </c>
      <c r="BR182" s="20">
        <v>11</v>
      </c>
      <c r="BS182" s="20">
        <v>15</v>
      </c>
      <c r="BT182" s="20">
        <v>6</v>
      </c>
      <c r="BU182" s="20">
        <v>5</v>
      </c>
      <c r="BV182" s="20">
        <v>11733</v>
      </c>
      <c r="BW182" s="20">
        <v>36422</v>
      </c>
      <c r="BX182" s="20">
        <v>21731</v>
      </c>
      <c r="BY182" s="20">
        <v>15326</v>
      </c>
      <c r="BZ182" s="20">
        <v>9453</v>
      </c>
      <c r="CA182" s="20">
        <v>10546</v>
      </c>
      <c r="CB182" s="20">
        <v>10491</v>
      </c>
      <c r="CC182" s="20">
        <v>35924</v>
      </c>
      <c r="CD182" s="20">
        <v>23596</v>
      </c>
      <c r="CE182" s="20">
        <v>14667</v>
      </c>
      <c r="CF182" s="20">
        <v>9101</v>
      </c>
      <c r="CG182" s="20">
        <v>8786</v>
      </c>
      <c r="CH182" s="21">
        <v>2</v>
      </c>
      <c r="CI182" s="21">
        <v>8</v>
      </c>
      <c r="CJ182" s="21">
        <v>16</v>
      </c>
      <c r="CK182" s="21">
        <v>18</v>
      </c>
      <c r="CL182" s="21">
        <v>9</v>
      </c>
      <c r="CM182" s="21">
        <v>7</v>
      </c>
      <c r="CN182" s="21">
        <v>0</v>
      </c>
      <c r="CO182" s="21">
        <v>18</v>
      </c>
      <c r="CP182" s="21">
        <v>42</v>
      </c>
      <c r="CQ182" s="21">
        <v>42</v>
      </c>
      <c r="CR182" s="21">
        <v>22224</v>
      </c>
      <c r="CS182" s="21">
        <v>72346</v>
      </c>
      <c r="CT182" s="21">
        <v>45327</v>
      </c>
      <c r="CU182" s="21">
        <v>29993</v>
      </c>
      <c r="CV182" s="21">
        <v>18554</v>
      </c>
      <c r="CW182" s="21">
        <v>19332</v>
      </c>
      <c r="CX182" s="21">
        <v>105211</v>
      </c>
      <c r="CY182" s="21">
        <v>102565</v>
      </c>
      <c r="CZ182" s="19">
        <v>272</v>
      </c>
      <c r="DA182" t="s">
        <v>8250</v>
      </c>
      <c r="DB182" t="s">
        <v>8481</v>
      </c>
      <c r="DD182">
        <v>1.7549846438843659</v>
      </c>
      <c r="DE182">
        <v>3.9919780251114423</v>
      </c>
      <c r="DF182">
        <v>2.2369933812270766</v>
      </c>
    </row>
    <row r="183" spans="1:110" x14ac:dyDescent="0.25">
      <c r="A183" t="s">
        <v>1345</v>
      </c>
      <c r="B183" t="s">
        <v>2928</v>
      </c>
      <c r="C183" t="s">
        <v>58</v>
      </c>
      <c r="D183" t="s">
        <v>199</v>
      </c>
      <c r="E183" s="17">
        <v>89397</v>
      </c>
      <c r="F183" s="17">
        <v>89316</v>
      </c>
      <c r="G183" s="17">
        <v>89795</v>
      </c>
      <c r="H183" s="17">
        <v>90527</v>
      </c>
      <c r="I183" s="17">
        <v>91430</v>
      </c>
      <c r="J183" s="17">
        <v>92090</v>
      </c>
      <c r="K183" s="17">
        <v>93020</v>
      </c>
      <c r="L183" s="17">
        <v>93810</v>
      </c>
      <c r="M183" s="17">
        <v>94636</v>
      </c>
      <c r="N183" s="17">
        <v>95523</v>
      </c>
      <c r="O183" s="17">
        <v>96612</v>
      </c>
      <c r="P183" s="17">
        <v>97536</v>
      </c>
      <c r="Q183" s="17">
        <v>97677</v>
      </c>
      <c r="R183" s="17">
        <v>97818</v>
      </c>
      <c r="S183" s="17">
        <v>98125</v>
      </c>
      <c r="T183" s="17">
        <v>98254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60</v>
      </c>
      <c r="AE183" s="18">
        <v>124</v>
      </c>
      <c r="AF183" s="18">
        <v>136</v>
      </c>
      <c r="AG183" s="18">
        <v>159</v>
      </c>
      <c r="AH183" s="18">
        <v>159</v>
      </c>
      <c r="AI183" s="18">
        <v>86</v>
      </c>
      <c r="AJ183" s="18">
        <v>85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6.2812097609999684</v>
      </c>
      <c r="AU183" s="23">
        <v>12.834844532770257</v>
      </c>
      <c r="AV183" s="23">
        <v>13.943569553805775</v>
      </c>
      <c r="AW183" s="23">
        <v>16.278141220553458</v>
      </c>
      <c r="AX183" s="23">
        <v>16.254677053303073</v>
      </c>
      <c r="AY183" s="23">
        <v>8.7643312101910826</v>
      </c>
      <c r="AZ183" s="23">
        <v>8.6510472856066922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2</v>
      </c>
      <c r="BJ183" s="20">
        <v>8</v>
      </c>
      <c r="BK183" s="20">
        <v>6</v>
      </c>
      <c r="BL183" s="20">
        <v>8</v>
      </c>
      <c r="BM183" s="20">
        <v>6</v>
      </c>
      <c r="BN183" s="20">
        <v>2</v>
      </c>
      <c r="BO183" s="20">
        <v>0</v>
      </c>
      <c r="BP183" s="20">
        <v>1</v>
      </c>
      <c r="BQ183" s="20">
        <v>13</v>
      </c>
      <c r="BR183" s="20">
        <v>7</v>
      </c>
      <c r="BS183" s="20">
        <v>12</v>
      </c>
      <c r="BT183" s="20">
        <v>17</v>
      </c>
      <c r="BU183" s="20">
        <v>3</v>
      </c>
      <c r="BV183" s="20">
        <v>5134</v>
      </c>
      <c r="BW183" s="20">
        <v>8285</v>
      </c>
      <c r="BX183" s="20">
        <v>8309</v>
      </c>
      <c r="BY183" s="20">
        <v>9145</v>
      </c>
      <c r="BZ183" s="20">
        <v>8425</v>
      </c>
      <c r="CA183" s="20">
        <v>11609</v>
      </c>
      <c r="CB183" s="20">
        <v>5192</v>
      </c>
      <c r="CC183" s="20">
        <v>7826</v>
      </c>
      <c r="CD183" s="20">
        <v>7709</v>
      </c>
      <c r="CE183" s="20">
        <v>8838</v>
      </c>
      <c r="CF183" s="20">
        <v>7852</v>
      </c>
      <c r="CG183" s="20">
        <v>9930</v>
      </c>
      <c r="CH183" s="21">
        <v>3</v>
      </c>
      <c r="CI183" s="21">
        <v>21</v>
      </c>
      <c r="CJ183" s="21">
        <v>13</v>
      </c>
      <c r="CK183" s="21">
        <v>20</v>
      </c>
      <c r="CL183" s="21">
        <v>23</v>
      </c>
      <c r="CM183" s="21">
        <v>5</v>
      </c>
      <c r="CN183" s="21">
        <v>0</v>
      </c>
      <c r="CO183" s="21">
        <v>32</v>
      </c>
      <c r="CP183" s="21">
        <v>53</v>
      </c>
      <c r="CQ183" s="21">
        <v>53</v>
      </c>
      <c r="CR183" s="21">
        <v>10326</v>
      </c>
      <c r="CS183" s="21">
        <v>16111</v>
      </c>
      <c r="CT183" s="21">
        <v>16018</v>
      </c>
      <c r="CU183" s="21">
        <v>17983</v>
      </c>
      <c r="CV183" s="21">
        <v>16277</v>
      </c>
      <c r="CW183" s="21">
        <v>21539</v>
      </c>
      <c r="CX183" s="21">
        <v>50907</v>
      </c>
      <c r="CY183" s="21">
        <v>47347</v>
      </c>
      <c r="CZ183" s="19">
        <v>42</v>
      </c>
      <c r="DA183" t="s">
        <v>8030</v>
      </c>
      <c r="DB183" t="s">
        <v>8480</v>
      </c>
      <c r="DD183">
        <v>6.7586119500707538</v>
      </c>
      <c r="DE183">
        <v>10.411141886184611</v>
      </c>
      <c r="DF183">
        <v>3.652529936113857</v>
      </c>
    </row>
    <row r="184" spans="1:110" x14ac:dyDescent="0.25">
      <c r="A184" t="s">
        <v>812</v>
      </c>
      <c r="B184" t="s">
        <v>3127</v>
      </c>
      <c r="C184" t="s">
        <v>209</v>
      </c>
      <c r="D184" t="s">
        <v>211</v>
      </c>
      <c r="E184" s="17">
        <v>65681</v>
      </c>
      <c r="F184" s="17">
        <v>66033</v>
      </c>
      <c r="G184" s="17">
        <v>66651</v>
      </c>
      <c r="H184" s="17">
        <v>67086</v>
      </c>
      <c r="I184" s="17">
        <v>67331</v>
      </c>
      <c r="J184" s="17">
        <v>67800</v>
      </c>
      <c r="K184" s="17">
        <v>68821</v>
      </c>
      <c r="L184" s="17">
        <v>69566</v>
      </c>
      <c r="M184" s="17">
        <v>70503</v>
      </c>
      <c r="N184" s="17">
        <v>71073</v>
      </c>
      <c r="O184" s="17">
        <v>71656</v>
      </c>
      <c r="P184" s="17">
        <v>72375</v>
      </c>
      <c r="Q184" s="17">
        <v>72536</v>
      </c>
      <c r="R184" s="17">
        <v>72821</v>
      </c>
      <c r="S184" s="17">
        <v>72827</v>
      </c>
      <c r="T184" s="17">
        <v>73223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6</v>
      </c>
      <c r="AE184" s="18">
        <v>14</v>
      </c>
      <c r="AF184" s="18">
        <v>34</v>
      </c>
      <c r="AG184" s="18">
        <v>31</v>
      </c>
      <c r="AH184" s="18">
        <v>38</v>
      </c>
      <c r="AI184" s="18">
        <v>49</v>
      </c>
      <c r="AJ184" s="18">
        <v>41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0.84420243974505094</v>
      </c>
      <c r="AU184" s="23">
        <v>1.9537791671318523</v>
      </c>
      <c r="AV184" s="23">
        <v>4.6977547495682206</v>
      </c>
      <c r="AW184" s="23">
        <v>4.2737399360317632</v>
      </c>
      <c r="AX184" s="23">
        <v>5.2182749481605581</v>
      </c>
      <c r="AY184" s="23">
        <v>6.7282738544770488</v>
      </c>
      <c r="AZ184" s="23">
        <v>5.5993335427393038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0</v>
      </c>
      <c r="BJ184" s="20">
        <v>4</v>
      </c>
      <c r="BK184" s="20">
        <v>3</v>
      </c>
      <c r="BL184" s="20">
        <v>5</v>
      </c>
      <c r="BM184" s="20">
        <v>3</v>
      </c>
      <c r="BN184" s="20">
        <v>1</v>
      </c>
      <c r="BO184" s="20">
        <v>0</v>
      </c>
      <c r="BP184" s="20">
        <v>4</v>
      </c>
      <c r="BQ184" s="20">
        <v>6</v>
      </c>
      <c r="BR184" s="20">
        <v>2</v>
      </c>
      <c r="BS184" s="20">
        <v>10</v>
      </c>
      <c r="BT184" s="20">
        <v>3</v>
      </c>
      <c r="BU184" s="20">
        <v>0</v>
      </c>
      <c r="BV184" s="20">
        <v>2733</v>
      </c>
      <c r="BW184" s="20">
        <v>4075</v>
      </c>
      <c r="BX184" s="20">
        <v>4988</v>
      </c>
      <c r="BY184" s="20">
        <v>7382</v>
      </c>
      <c r="BZ184" s="20">
        <v>6394</v>
      </c>
      <c r="CA184" s="20">
        <v>11990</v>
      </c>
      <c r="CB184" s="20">
        <v>2976</v>
      </c>
      <c r="CC184" s="20">
        <v>4684</v>
      </c>
      <c r="CD184" s="20">
        <v>4619</v>
      </c>
      <c r="CE184" s="20">
        <v>7016</v>
      </c>
      <c r="CF184" s="20">
        <v>6210</v>
      </c>
      <c r="CG184" s="20">
        <v>10156</v>
      </c>
      <c r="CH184" s="21">
        <v>4</v>
      </c>
      <c r="CI184" s="21">
        <v>10</v>
      </c>
      <c r="CJ184" s="21">
        <v>5</v>
      </c>
      <c r="CK184" s="21">
        <v>15</v>
      </c>
      <c r="CL184" s="21">
        <v>6</v>
      </c>
      <c r="CM184" s="21">
        <v>1</v>
      </c>
      <c r="CN184" s="21">
        <v>0</v>
      </c>
      <c r="CO184" s="21">
        <v>16</v>
      </c>
      <c r="CP184" s="21">
        <v>25</v>
      </c>
      <c r="CQ184" s="21">
        <v>25</v>
      </c>
      <c r="CR184" s="21">
        <v>5709</v>
      </c>
      <c r="CS184" s="21">
        <v>8759</v>
      </c>
      <c r="CT184" s="21">
        <v>9607</v>
      </c>
      <c r="CU184" s="21">
        <v>14398</v>
      </c>
      <c r="CV184" s="21">
        <v>12604</v>
      </c>
      <c r="CW184" s="21">
        <v>22146</v>
      </c>
      <c r="CX184" s="21">
        <v>37562</v>
      </c>
      <c r="CY184" s="21">
        <v>35661</v>
      </c>
      <c r="CZ184" s="19">
        <v>126</v>
      </c>
      <c r="DA184" t="s">
        <v>8104</v>
      </c>
      <c r="DB184" t="s">
        <v>9</v>
      </c>
      <c r="DD184">
        <v>4.4866941476683211</v>
      </c>
      <c r="DE184">
        <v>6.6556626377722159</v>
      </c>
      <c r="DF184">
        <v>2.1689684901038948</v>
      </c>
    </row>
    <row r="185" spans="1:110" x14ac:dyDescent="0.25">
      <c r="A185" t="s">
        <v>1902</v>
      </c>
      <c r="B185" t="s">
        <v>3255</v>
      </c>
      <c r="C185" t="s">
        <v>3368</v>
      </c>
      <c r="D185" t="s">
        <v>355</v>
      </c>
      <c r="E185" s="17">
        <v>134623</v>
      </c>
      <c r="F185" s="17">
        <v>139057</v>
      </c>
      <c r="G185" s="17">
        <v>141066</v>
      </c>
      <c r="H185" s="17">
        <v>140147</v>
      </c>
      <c r="I185" s="17">
        <v>140788</v>
      </c>
      <c r="J185" s="17">
        <v>141993</v>
      </c>
      <c r="K185" s="17">
        <v>143586</v>
      </c>
      <c r="L185" s="17">
        <v>145160</v>
      </c>
      <c r="M185" s="17">
        <v>145464</v>
      </c>
      <c r="N185" s="17">
        <v>148142</v>
      </c>
      <c r="O185" s="17">
        <v>148585</v>
      </c>
      <c r="P185" s="17">
        <v>149882</v>
      </c>
      <c r="Q185" s="17">
        <v>146980</v>
      </c>
      <c r="R185" s="17">
        <v>145357</v>
      </c>
      <c r="S185" s="17">
        <v>144588</v>
      </c>
      <c r="T185" s="17">
        <v>145162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29</v>
      </c>
      <c r="AE185" s="18">
        <v>54</v>
      </c>
      <c r="AF185" s="18">
        <v>58</v>
      </c>
      <c r="AG185" s="18">
        <v>35</v>
      </c>
      <c r="AH185" s="18">
        <v>39</v>
      </c>
      <c r="AI185" s="18">
        <v>38</v>
      </c>
      <c r="AJ185" s="18">
        <v>32</v>
      </c>
      <c r="AK185" s="23">
        <v>0</v>
      </c>
      <c r="AL185" s="23">
        <v>0</v>
      </c>
      <c r="AM185" s="23">
        <v>0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1.9575812396214443</v>
      </c>
      <c r="AU185" s="23">
        <v>3.6342834068041863</v>
      </c>
      <c r="AV185" s="23">
        <v>3.8697108391934987</v>
      </c>
      <c r="AW185" s="23">
        <v>2.3812763641311743</v>
      </c>
      <c r="AX185" s="23">
        <v>2.6830493199501917</v>
      </c>
      <c r="AY185" s="23">
        <v>2.6281572467977981</v>
      </c>
      <c r="AZ185" s="23">
        <v>2.2044336672131828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 s="20">
        <v>2</v>
      </c>
      <c r="BK185" s="20">
        <v>2</v>
      </c>
      <c r="BL185" s="20">
        <v>4</v>
      </c>
      <c r="BM185" s="20">
        <v>5</v>
      </c>
      <c r="BN185" s="20">
        <v>1</v>
      </c>
      <c r="BO185" s="20">
        <v>0</v>
      </c>
      <c r="BP185" s="20">
        <v>0</v>
      </c>
      <c r="BQ185" s="20">
        <v>2</v>
      </c>
      <c r="BR185" s="20">
        <v>3</v>
      </c>
      <c r="BS185" s="20">
        <v>12</v>
      </c>
      <c r="BT185" s="20">
        <v>1</v>
      </c>
      <c r="BU185" s="20">
        <v>0</v>
      </c>
      <c r="BV185" s="20">
        <v>8174</v>
      </c>
      <c r="BW185" s="20">
        <v>21203</v>
      </c>
      <c r="BX185" s="20">
        <v>14869</v>
      </c>
      <c r="BY185" s="20">
        <v>11688</v>
      </c>
      <c r="BZ185" s="20">
        <v>7930</v>
      </c>
      <c r="CA185" s="20">
        <v>10458</v>
      </c>
      <c r="CB185" s="20">
        <v>8213</v>
      </c>
      <c r="CC185" s="20">
        <v>20910</v>
      </c>
      <c r="CD185" s="20">
        <v>15860</v>
      </c>
      <c r="CE185" s="20">
        <v>11183</v>
      </c>
      <c r="CF185" s="20">
        <v>6667</v>
      </c>
      <c r="CG185" s="20">
        <v>8007</v>
      </c>
      <c r="CH185" s="21">
        <v>0</v>
      </c>
      <c r="CI185" s="21">
        <v>4</v>
      </c>
      <c r="CJ185" s="21">
        <v>5</v>
      </c>
      <c r="CK185" s="21">
        <v>16</v>
      </c>
      <c r="CL185" s="21">
        <v>6</v>
      </c>
      <c r="CM185" s="21">
        <v>1</v>
      </c>
      <c r="CN185" s="21">
        <v>0</v>
      </c>
      <c r="CO185" s="21">
        <v>14</v>
      </c>
      <c r="CP185" s="21">
        <v>18</v>
      </c>
      <c r="CQ185" s="21">
        <v>18</v>
      </c>
      <c r="CR185" s="21">
        <v>16387</v>
      </c>
      <c r="CS185" s="21">
        <v>42113</v>
      </c>
      <c r="CT185" s="21">
        <v>30729</v>
      </c>
      <c r="CU185" s="21">
        <v>22871</v>
      </c>
      <c r="CV185" s="21">
        <v>14597</v>
      </c>
      <c r="CW185" s="21">
        <v>18465</v>
      </c>
      <c r="CX185" s="21">
        <v>74322</v>
      </c>
      <c r="CY185" s="21">
        <v>70840</v>
      </c>
      <c r="CZ185" s="19">
        <v>314</v>
      </c>
      <c r="DA185" t="s">
        <v>8292</v>
      </c>
      <c r="DB185" t="s">
        <v>8481</v>
      </c>
      <c r="DD185">
        <v>1.9762845849802373</v>
      </c>
      <c r="DE185">
        <v>2.4218939210462582</v>
      </c>
      <c r="DF185">
        <v>0.44560933606602093</v>
      </c>
    </row>
    <row r="186" spans="1:110" x14ac:dyDescent="0.25">
      <c r="A186" t="s">
        <v>1425</v>
      </c>
      <c r="B186" t="s">
        <v>3096</v>
      </c>
      <c r="C186" t="s">
        <v>148</v>
      </c>
      <c r="D186" t="s">
        <v>150</v>
      </c>
      <c r="E186" s="17">
        <v>58389</v>
      </c>
      <c r="F186" s="17">
        <v>59534</v>
      </c>
      <c r="G186" s="17">
        <v>60515</v>
      </c>
      <c r="H186" s="17">
        <v>61049</v>
      </c>
      <c r="I186" s="17">
        <v>61488</v>
      </c>
      <c r="J186" s="17">
        <v>62033</v>
      </c>
      <c r="K186" s="17">
        <v>62907</v>
      </c>
      <c r="L186" s="17">
        <v>63834</v>
      </c>
      <c r="M186" s="17">
        <v>64641</v>
      </c>
      <c r="N186" s="17">
        <v>65497</v>
      </c>
      <c r="O186" s="17">
        <v>66200</v>
      </c>
      <c r="P186" s="17">
        <v>67039</v>
      </c>
      <c r="Q186" s="17">
        <v>67718</v>
      </c>
      <c r="R186" s="17">
        <v>68817</v>
      </c>
      <c r="S186" s="17">
        <v>69407</v>
      </c>
      <c r="T186" s="17">
        <v>70486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21</v>
      </c>
      <c r="AE186" s="18">
        <v>56</v>
      </c>
      <c r="AF186" s="18">
        <v>40</v>
      </c>
      <c r="AG186" s="18">
        <v>37</v>
      </c>
      <c r="AH186" s="18">
        <v>25</v>
      </c>
      <c r="AI186" s="18">
        <v>23</v>
      </c>
      <c r="AJ186" s="18">
        <v>9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3.2062537215444982</v>
      </c>
      <c r="AU186" s="23">
        <v>8.4592145015105746</v>
      </c>
      <c r="AV186" s="23">
        <v>5.9666761139038469</v>
      </c>
      <c r="AW186" s="23">
        <v>5.463835317050119</v>
      </c>
      <c r="AX186" s="23">
        <v>3.6328232849441271</v>
      </c>
      <c r="AY186" s="23">
        <v>3.3137867938392382</v>
      </c>
      <c r="AZ186" s="23">
        <v>1.2768493034077688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0</v>
      </c>
      <c r="BK186" s="20">
        <v>2</v>
      </c>
      <c r="BL186" s="20">
        <v>0</v>
      </c>
      <c r="BM186" s="20">
        <v>0</v>
      </c>
      <c r="BN186" s="20">
        <v>0</v>
      </c>
      <c r="BO186" s="20">
        <v>0</v>
      </c>
      <c r="BP186" s="20">
        <v>2</v>
      </c>
      <c r="BQ186" s="20">
        <v>1</v>
      </c>
      <c r="BR186" s="20">
        <v>0</v>
      </c>
      <c r="BS186" s="20">
        <v>3</v>
      </c>
      <c r="BT186" s="20">
        <v>1</v>
      </c>
      <c r="BU186" s="20">
        <v>0</v>
      </c>
      <c r="BV186" s="20">
        <v>2779</v>
      </c>
      <c r="BW186" s="20">
        <v>4182</v>
      </c>
      <c r="BX186" s="20">
        <v>5824</v>
      </c>
      <c r="BY186" s="20">
        <v>7476</v>
      </c>
      <c r="BZ186" s="20">
        <v>5733</v>
      </c>
      <c r="CA186" s="20">
        <v>9972</v>
      </c>
      <c r="CB186" s="20">
        <v>3177</v>
      </c>
      <c r="CC186" s="20">
        <v>4110</v>
      </c>
      <c r="CD186" s="20">
        <v>5512</v>
      </c>
      <c r="CE186" s="20">
        <v>7322</v>
      </c>
      <c r="CF186" s="20">
        <v>5821</v>
      </c>
      <c r="CG186" s="20">
        <v>8578</v>
      </c>
      <c r="CH186" s="21">
        <v>2</v>
      </c>
      <c r="CI186" s="21">
        <v>1</v>
      </c>
      <c r="CJ186" s="21">
        <v>2</v>
      </c>
      <c r="CK186" s="21">
        <v>3</v>
      </c>
      <c r="CL186" s="21">
        <v>1</v>
      </c>
      <c r="CM186" s="21">
        <v>0</v>
      </c>
      <c r="CN186" s="21">
        <v>0</v>
      </c>
      <c r="CO186" s="21">
        <v>2</v>
      </c>
      <c r="CP186" s="21">
        <v>7</v>
      </c>
      <c r="CQ186" s="21">
        <v>7</v>
      </c>
      <c r="CR186" s="21">
        <v>5956</v>
      </c>
      <c r="CS186" s="21">
        <v>8292</v>
      </c>
      <c r="CT186" s="21">
        <v>11336</v>
      </c>
      <c r="CU186" s="21">
        <v>14798</v>
      </c>
      <c r="CV186" s="21">
        <v>11554</v>
      </c>
      <c r="CW186" s="21">
        <v>18550</v>
      </c>
      <c r="CX186" s="21">
        <v>35966</v>
      </c>
      <c r="CY186" s="21">
        <v>34520</v>
      </c>
      <c r="CZ186" s="19">
        <v>342</v>
      </c>
      <c r="DA186" t="s">
        <v>8320</v>
      </c>
      <c r="DB186" t="s">
        <v>8481</v>
      </c>
      <c r="DD186">
        <v>0.57937427578215528</v>
      </c>
      <c r="DE186">
        <v>1.9462826002335538</v>
      </c>
      <c r="DF186">
        <v>1.3669083244513986</v>
      </c>
    </row>
    <row r="187" spans="1:110" x14ac:dyDescent="0.25">
      <c r="A187" t="s">
        <v>1690</v>
      </c>
      <c r="B187" t="s">
        <v>3256</v>
      </c>
      <c r="C187" t="s">
        <v>3368</v>
      </c>
      <c r="D187" t="s">
        <v>355</v>
      </c>
      <c r="E187" s="17">
        <v>169050</v>
      </c>
      <c r="F187" s="17">
        <v>171485</v>
      </c>
      <c r="G187" s="17">
        <v>173697</v>
      </c>
      <c r="H187" s="17">
        <v>173542</v>
      </c>
      <c r="I187" s="17">
        <v>174251</v>
      </c>
      <c r="J187" s="17">
        <v>176336</v>
      </c>
      <c r="K187" s="17">
        <v>179495</v>
      </c>
      <c r="L187" s="17">
        <v>182269</v>
      </c>
      <c r="M187" s="17">
        <v>188552</v>
      </c>
      <c r="N187" s="17">
        <v>193055</v>
      </c>
      <c r="O187" s="17">
        <v>195459</v>
      </c>
      <c r="P187" s="17">
        <v>197974</v>
      </c>
      <c r="Q187" s="17">
        <v>200710</v>
      </c>
      <c r="R187" s="17">
        <v>204425</v>
      </c>
      <c r="S187" s="17">
        <v>207772</v>
      </c>
      <c r="T187" s="17">
        <v>212079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26</v>
      </c>
      <c r="AE187" s="18">
        <v>63</v>
      </c>
      <c r="AF187" s="18">
        <v>83</v>
      </c>
      <c r="AG187" s="18">
        <v>83</v>
      </c>
      <c r="AH187" s="18">
        <v>81</v>
      </c>
      <c r="AI187" s="18">
        <v>83</v>
      </c>
      <c r="AJ187" s="18">
        <v>96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1.3467664655150087</v>
      </c>
      <c r="AU187" s="23">
        <v>3.2231823553788774</v>
      </c>
      <c r="AV187" s="23">
        <v>4.1924697182458299</v>
      </c>
      <c r="AW187" s="23">
        <v>4.1353196153654528</v>
      </c>
      <c r="AX187" s="23">
        <v>3.9623333740980802</v>
      </c>
      <c r="AY187" s="23">
        <v>3.9947634907494756</v>
      </c>
      <c r="AZ187" s="23">
        <v>4.5266150821156268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1</v>
      </c>
      <c r="BJ187" s="20">
        <v>7</v>
      </c>
      <c r="BK187" s="20">
        <v>4</v>
      </c>
      <c r="BL187" s="20">
        <v>13</v>
      </c>
      <c r="BM187" s="20">
        <v>8</v>
      </c>
      <c r="BN187" s="20">
        <v>6</v>
      </c>
      <c r="BO187" s="20">
        <v>0</v>
      </c>
      <c r="BP187" s="20">
        <v>3</v>
      </c>
      <c r="BQ187" s="20">
        <v>10</v>
      </c>
      <c r="BR187" s="20">
        <v>14</v>
      </c>
      <c r="BS187" s="20">
        <v>20</v>
      </c>
      <c r="BT187" s="20">
        <v>6</v>
      </c>
      <c r="BU187" s="20">
        <v>4</v>
      </c>
      <c r="BV187" s="20">
        <v>11577</v>
      </c>
      <c r="BW187" s="20">
        <v>27824</v>
      </c>
      <c r="BX187" s="20">
        <v>22472</v>
      </c>
      <c r="BY187" s="20">
        <v>17954</v>
      </c>
      <c r="BZ187" s="20">
        <v>12048</v>
      </c>
      <c r="CA187" s="20">
        <v>14052</v>
      </c>
      <c r="CB187" s="20">
        <v>11856</v>
      </c>
      <c r="CC187" s="20">
        <v>30002</v>
      </c>
      <c r="CD187" s="20">
        <v>24919</v>
      </c>
      <c r="CE187" s="20">
        <v>17697</v>
      </c>
      <c r="CF187" s="20">
        <v>10427</v>
      </c>
      <c r="CG187" s="20">
        <v>11251</v>
      </c>
      <c r="CH187" s="21">
        <v>4</v>
      </c>
      <c r="CI187" s="21">
        <v>17</v>
      </c>
      <c r="CJ187" s="21">
        <v>18</v>
      </c>
      <c r="CK187" s="21">
        <v>33</v>
      </c>
      <c r="CL187" s="21">
        <v>14</v>
      </c>
      <c r="CM187" s="21">
        <v>10</v>
      </c>
      <c r="CN187" s="21">
        <v>0</v>
      </c>
      <c r="CO187" s="21">
        <v>39</v>
      </c>
      <c r="CP187" s="21">
        <v>57</v>
      </c>
      <c r="CQ187" s="21">
        <v>57</v>
      </c>
      <c r="CR187" s="21">
        <v>23433</v>
      </c>
      <c r="CS187" s="21">
        <v>57826</v>
      </c>
      <c r="CT187" s="21">
        <v>47391</v>
      </c>
      <c r="CU187" s="21">
        <v>35651</v>
      </c>
      <c r="CV187" s="21">
        <v>22475</v>
      </c>
      <c r="CW187" s="21">
        <v>25303</v>
      </c>
      <c r="CX187" s="21">
        <v>105927</v>
      </c>
      <c r="CY187" s="21">
        <v>106152</v>
      </c>
      <c r="CZ187" s="19">
        <v>182</v>
      </c>
      <c r="DA187" t="s">
        <v>8160</v>
      </c>
      <c r="DB187" t="s">
        <v>9</v>
      </c>
      <c r="DD187">
        <v>3.6739769387293695</v>
      </c>
      <c r="DE187">
        <v>5.3810643178792938</v>
      </c>
      <c r="DF187">
        <v>1.7070873791499244</v>
      </c>
    </row>
    <row r="188" spans="1:110" x14ac:dyDescent="0.25">
      <c r="A188" t="s">
        <v>598</v>
      </c>
      <c r="B188" t="s">
        <v>3036</v>
      </c>
      <c r="C188" t="s">
        <v>466</v>
      </c>
      <c r="D188" t="s">
        <v>51</v>
      </c>
      <c r="E188" s="17">
        <v>59496</v>
      </c>
      <c r="F188" s="17">
        <v>59884</v>
      </c>
      <c r="G188" s="17">
        <v>59699</v>
      </c>
      <c r="H188" s="17">
        <v>59655</v>
      </c>
      <c r="I188" s="17">
        <v>59689</v>
      </c>
      <c r="J188" s="17">
        <v>60086</v>
      </c>
      <c r="K188" s="17">
        <v>60442</v>
      </c>
      <c r="L188" s="17">
        <v>60908</v>
      </c>
      <c r="M188" s="17">
        <v>61386</v>
      </c>
      <c r="N188" s="17">
        <v>61986</v>
      </c>
      <c r="O188" s="17">
        <v>62508</v>
      </c>
      <c r="P188" s="17">
        <v>63046</v>
      </c>
      <c r="Q188" s="17">
        <v>63311</v>
      </c>
      <c r="R188" s="17">
        <v>63646</v>
      </c>
      <c r="S188" s="17">
        <v>64475</v>
      </c>
      <c r="T188" s="17">
        <v>64949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16</v>
      </c>
      <c r="AE188" s="18">
        <v>59</v>
      </c>
      <c r="AF188" s="18">
        <v>85</v>
      </c>
      <c r="AG188" s="18">
        <v>44</v>
      </c>
      <c r="AH188" s="18">
        <v>33</v>
      </c>
      <c r="AI188" s="18">
        <v>74</v>
      </c>
      <c r="AJ188" s="18">
        <v>61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2.5812280192301489</v>
      </c>
      <c r="AU188" s="23">
        <v>9.4387918346451656</v>
      </c>
      <c r="AV188" s="23">
        <v>13.482219331916378</v>
      </c>
      <c r="AW188" s="23">
        <v>6.9498191467517492</v>
      </c>
      <c r="AX188" s="23">
        <v>5.1849291393017625</v>
      </c>
      <c r="AY188" s="23">
        <v>11.477316789453276</v>
      </c>
      <c r="AZ188" s="23">
        <v>9.3919844801305636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0</v>
      </c>
      <c r="BJ188" s="20">
        <v>2</v>
      </c>
      <c r="BK188" s="20">
        <v>1</v>
      </c>
      <c r="BL188" s="20">
        <v>9</v>
      </c>
      <c r="BM188" s="20">
        <v>6</v>
      </c>
      <c r="BN188" s="20">
        <v>2</v>
      </c>
      <c r="BO188" s="20">
        <v>0</v>
      </c>
      <c r="BP188" s="20">
        <v>2</v>
      </c>
      <c r="BQ188" s="20">
        <v>13</v>
      </c>
      <c r="BR188" s="20">
        <v>9</v>
      </c>
      <c r="BS188" s="20">
        <v>8</v>
      </c>
      <c r="BT188" s="20">
        <v>6</v>
      </c>
      <c r="BU188" s="20">
        <v>3</v>
      </c>
      <c r="BV188" s="20">
        <v>3329</v>
      </c>
      <c r="BW188" s="20">
        <v>6502</v>
      </c>
      <c r="BX188" s="20">
        <v>5838</v>
      </c>
      <c r="BY188" s="20">
        <v>6011</v>
      </c>
      <c r="BZ188" s="20">
        <v>4789</v>
      </c>
      <c r="CA188" s="20">
        <v>7530</v>
      </c>
      <c r="CB188" s="20">
        <v>3483</v>
      </c>
      <c r="CC188" s="20">
        <v>5917</v>
      </c>
      <c r="CD188" s="20">
        <v>5631</v>
      </c>
      <c r="CE188" s="20">
        <v>5700</v>
      </c>
      <c r="CF188" s="20">
        <v>4626</v>
      </c>
      <c r="CG188" s="20">
        <v>5593</v>
      </c>
      <c r="CH188" s="21">
        <v>2</v>
      </c>
      <c r="CI188" s="21">
        <v>15</v>
      </c>
      <c r="CJ188" s="21">
        <v>10</v>
      </c>
      <c r="CK188" s="21">
        <v>17</v>
      </c>
      <c r="CL188" s="21">
        <v>12</v>
      </c>
      <c r="CM188" s="21">
        <v>5</v>
      </c>
      <c r="CN188" s="21">
        <v>0</v>
      </c>
      <c r="CO188" s="21">
        <v>20</v>
      </c>
      <c r="CP188" s="21">
        <v>41</v>
      </c>
      <c r="CQ188" s="21">
        <v>41</v>
      </c>
      <c r="CR188" s="21">
        <v>6812</v>
      </c>
      <c r="CS188" s="21">
        <v>12419</v>
      </c>
      <c r="CT188" s="21">
        <v>11469</v>
      </c>
      <c r="CU188" s="21">
        <v>11711</v>
      </c>
      <c r="CV188" s="21">
        <v>9415</v>
      </c>
      <c r="CW188" s="21">
        <v>13123</v>
      </c>
      <c r="CX188" s="21">
        <v>33999</v>
      </c>
      <c r="CY188" s="21">
        <v>30950</v>
      </c>
      <c r="CZ188" s="19">
        <v>35</v>
      </c>
      <c r="DA188" t="s">
        <v>1359</v>
      </c>
      <c r="DB188" t="s">
        <v>8480</v>
      </c>
      <c r="DD188">
        <v>6.4620355411954762</v>
      </c>
      <c r="DE188">
        <v>12.059178211123855</v>
      </c>
      <c r="DF188">
        <v>5.5971426699283793</v>
      </c>
    </row>
    <row r="189" spans="1:110" x14ac:dyDescent="0.25">
      <c r="A189" t="s">
        <v>243</v>
      </c>
      <c r="B189" t="s">
        <v>3128</v>
      </c>
      <c r="C189" t="s">
        <v>209</v>
      </c>
      <c r="D189" t="s">
        <v>211</v>
      </c>
      <c r="E189" s="17">
        <v>116396</v>
      </c>
      <c r="F189" s="17">
        <v>117689</v>
      </c>
      <c r="G189" s="17">
        <v>117818</v>
      </c>
      <c r="H189" s="17">
        <v>117918</v>
      </c>
      <c r="I189" s="17">
        <v>118731</v>
      </c>
      <c r="J189" s="17">
        <v>119794</v>
      </c>
      <c r="K189" s="17">
        <v>120647</v>
      </c>
      <c r="L189" s="17">
        <v>122076</v>
      </c>
      <c r="M189" s="17">
        <v>122483</v>
      </c>
      <c r="N189" s="17">
        <v>123141</v>
      </c>
      <c r="O189" s="17">
        <v>124438</v>
      </c>
      <c r="P189" s="17">
        <v>125513</v>
      </c>
      <c r="Q189" s="17">
        <v>125167</v>
      </c>
      <c r="R189" s="17">
        <v>124874</v>
      </c>
      <c r="S189" s="17">
        <v>124275</v>
      </c>
      <c r="T189" s="17">
        <v>124220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11</v>
      </c>
      <c r="AE189" s="18">
        <v>30</v>
      </c>
      <c r="AF189" s="18">
        <v>34</v>
      </c>
      <c r="AG189" s="18">
        <v>50</v>
      </c>
      <c r="AH189" s="18">
        <v>41</v>
      </c>
      <c r="AI189" s="18">
        <v>44</v>
      </c>
      <c r="AJ189" s="18">
        <v>43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0.8932849335314802</v>
      </c>
      <c r="AU189" s="23">
        <v>2.4108391327408025</v>
      </c>
      <c r="AV189" s="23">
        <v>2.7088827452136428</v>
      </c>
      <c r="AW189" s="23">
        <v>3.9946631300582425</v>
      </c>
      <c r="AX189" s="23">
        <v>3.2833095760526612</v>
      </c>
      <c r="AY189" s="23">
        <v>3.540535103600885</v>
      </c>
      <c r="AZ189" s="23">
        <v>3.4616003864112059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1</v>
      </c>
      <c r="BJ189" s="20">
        <v>6</v>
      </c>
      <c r="BK189" s="20">
        <v>6</v>
      </c>
      <c r="BL189" s="20">
        <v>3</v>
      </c>
      <c r="BM189" s="20">
        <v>1</v>
      </c>
      <c r="BN189" s="20">
        <v>2</v>
      </c>
      <c r="BO189" s="20">
        <v>0</v>
      </c>
      <c r="BP189" s="20">
        <v>2</v>
      </c>
      <c r="BQ189" s="20">
        <v>7</v>
      </c>
      <c r="BR189" s="20">
        <v>6</v>
      </c>
      <c r="BS189" s="20">
        <v>6</v>
      </c>
      <c r="BT189" s="20">
        <v>1</v>
      </c>
      <c r="BU189" s="20">
        <v>2</v>
      </c>
      <c r="BV189" s="20">
        <v>4493</v>
      </c>
      <c r="BW189" s="20">
        <v>7497</v>
      </c>
      <c r="BX189" s="20">
        <v>9827</v>
      </c>
      <c r="BY189" s="20">
        <v>12849</v>
      </c>
      <c r="BZ189" s="20">
        <v>10523</v>
      </c>
      <c r="CA189" s="20">
        <v>19488</v>
      </c>
      <c r="CB189" s="20">
        <v>4717</v>
      </c>
      <c r="CC189" s="20">
        <v>7658</v>
      </c>
      <c r="CD189" s="20">
        <v>9129</v>
      </c>
      <c r="CE189" s="20">
        <v>12289</v>
      </c>
      <c r="CF189" s="20">
        <v>10089</v>
      </c>
      <c r="CG189" s="20">
        <v>15661</v>
      </c>
      <c r="CH189" s="21">
        <v>3</v>
      </c>
      <c r="CI189" s="21">
        <v>13</v>
      </c>
      <c r="CJ189" s="21">
        <v>12</v>
      </c>
      <c r="CK189" s="21">
        <v>9</v>
      </c>
      <c r="CL189" s="21">
        <v>2</v>
      </c>
      <c r="CM189" s="21">
        <v>4</v>
      </c>
      <c r="CN189" s="21">
        <v>0</v>
      </c>
      <c r="CO189" s="21">
        <v>19</v>
      </c>
      <c r="CP189" s="21">
        <v>24</v>
      </c>
      <c r="CQ189" s="21">
        <v>24</v>
      </c>
      <c r="CR189" s="21">
        <v>9210</v>
      </c>
      <c r="CS189" s="21">
        <v>15155</v>
      </c>
      <c r="CT189" s="21">
        <v>18956</v>
      </c>
      <c r="CU189" s="21">
        <v>25138</v>
      </c>
      <c r="CV189" s="21">
        <v>20612</v>
      </c>
      <c r="CW189" s="21">
        <v>35149</v>
      </c>
      <c r="CX189" s="21">
        <v>64677</v>
      </c>
      <c r="CY189" s="21">
        <v>59543</v>
      </c>
      <c r="CZ189" s="19">
        <v>245</v>
      </c>
      <c r="DA189" t="s">
        <v>8223</v>
      </c>
      <c r="DB189" t="s">
        <v>9</v>
      </c>
      <c r="DD189">
        <v>3.1909712308751659</v>
      </c>
      <c r="DE189">
        <v>3.7107472517278168</v>
      </c>
      <c r="DF189">
        <v>0.51977602085265096</v>
      </c>
    </row>
    <row r="190" spans="1:110" x14ac:dyDescent="0.25">
      <c r="A190" t="s">
        <v>1146</v>
      </c>
      <c r="B190" t="s">
        <v>3257</v>
      </c>
      <c r="C190" t="s">
        <v>3369</v>
      </c>
      <c r="D190" t="s">
        <v>355</v>
      </c>
      <c r="E190" s="17">
        <v>161138</v>
      </c>
      <c r="F190" s="17">
        <v>162557</v>
      </c>
      <c r="G190" s="17">
        <v>164037</v>
      </c>
      <c r="H190" s="17">
        <v>164838</v>
      </c>
      <c r="I190" s="17">
        <v>166467</v>
      </c>
      <c r="J190" s="17">
        <v>170344</v>
      </c>
      <c r="K190" s="17">
        <v>172626</v>
      </c>
      <c r="L190" s="17">
        <v>174697</v>
      </c>
      <c r="M190" s="17">
        <v>177132</v>
      </c>
      <c r="N190" s="17">
        <v>180274</v>
      </c>
      <c r="O190" s="17">
        <v>183112</v>
      </c>
      <c r="P190" s="17">
        <v>185737</v>
      </c>
      <c r="Q190" s="17">
        <v>187179</v>
      </c>
      <c r="R190" s="17">
        <v>187630</v>
      </c>
      <c r="S190" s="17">
        <v>189369</v>
      </c>
      <c r="T190" s="17">
        <v>190117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9</v>
      </c>
      <c r="AE190" s="18">
        <v>11</v>
      </c>
      <c r="AF190" s="18">
        <v>25</v>
      </c>
      <c r="AG190" s="18">
        <v>13</v>
      </c>
      <c r="AH190" s="18">
        <v>25</v>
      </c>
      <c r="AI190" s="18">
        <v>30</v>
      </c>
      <c r="AJ190" s="18">
        <v>18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0.49924004570819969</v>
      </c>
      <c r="AU190" s="23">
        <v>0.60072523919786802</v>
      </c>
      <c r="AV190" s="23">
        <v>1.3459892213183158</v>
      </c>
      <c r="AW190" s="23">
        <v>0.69452235560613096</v>
      </c>
      <c r="AX190" s="23">
        <v>1.3324095293929541</v>
      </c>
      <c r="AY190" s="23">
        <v>1.584208608589579</v>
      </c>
      <c r="AZ190" s="23">
        <v>0.94678540056912319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20">
        <v>0</v>
      </c>
      <c r="BJ190" s="20">
        <v>2</v>
      </c>
      <c r="BK190" s="20">
        <v>1</v>
      </c>
      <c r="BL190" s="20">
        <v>1</v>
      </c>
      <c r="BM190" s="20">
        <v>2</v>
      </c>
      <c r="BN190" s="20">
        <v>0</v>
      </c>
      <c r="BO190" s="20">
        <v>0</v>
      </c>
      <c r="BP190" s="20">
        <v>1</v>
      </c>
      <c r="BQ190" s="20">
        <v>2</v>
      </c>
      <c r="BR190" s="20">
        <v>4</v>
      </c>
      <c r="BS190" s="20">
        <v>4</v>
      </c>
      <c r="BT190" s="20">
        <v>1</v>
      </c>
      <c r="BU190" s="20">
        <v>0</v>
      </c>
      <c r="BV190" s="20">
        <v>8870</v>
      </c>
      <c r="BW190" s="20">
        <v>19174</v>
      </c>
      <c r="BX190" s="20">
        <v>17731</v>
      </c>
      <c r="BY190" s="20">
        <v>16722</v>
      </c>
      <c r="BZ190" s="20">
        <v>13716</v>
      </c>
      <c r="CA190" s="20">
        <v>20181</v>
      </c>
      <c r="CB190" s="20">
        <v>9835</v>
      </c>
      <c r="CC190" s="20">
        <v>20068</v>
      </c>
      <c r="CD190" s="20">
        <v>18275</v>
      </c>
      <c r="CE190" s="20">
        <v>15604</v>
      </c>
      <c r="CF190" s="20">
        <v>13172</v>
      </c>
      <c r="CG190" s="20">
        <v>16769</v>
      </c>
      <c r="CH190" s="21">
        <v>1</v>
      </c>
      <c r="CI190" s="21">
        <v>4</v>
      </c>
      <c r="CJ190" s="21">
        <v>5</v>
      </c>
      <c r="CK190" s="21">
        <v>5</v>
      </c>
      <c r="CL190" s="21">
        <v>3</v>
      </c>
      <c r="CM190" s="21">
        <v>0</v>
      </c>
      <c r="CN190" s="21">
        <v>0</v>
      </c>
      <c r="CO190" s="21">
        <v>6</v>
      </c>
      <c r="CP190" s="21">
        <v>12</v>
      </c>
      <c r="CQ190" s="21">
        <v>12</v>
      </c>
      <c r="CR190" s="21">
        <v>18705</v>
      </c>
      <c r="CS190" s="21">
        <v>39242</v>
      </c>
      <c r="CT190" s="21">
        <v>36006</v>
      </c>
      <c r="CU190" s="21">
        <v>32326</v>
      </c>
      <c r="CV190" s="21">
        <v>26888</v>
      </c>
      <c r="CW190" s="21">
        <v>36950</v>
      </c>
      <c r="CX190" s="21">
        <v>96394</v>
      </c>
      <c r="CY190" s="21">
        <v>93723</v>
      </c>
      <c r="CZ190" s="19">
        <v>346</v>
      </c>
      <c r="DA190" t="s">
        <v>8324</v>
      </c>
      <c r="DB190" t="s">
        <v>8481</v>
      </c>
      <c r="DD190">
        <v>0.64018437309945275</v>
      </c>
      <c r="DE190">
        <v>1.2448907608357367</v>
      </c>
      <c r="DF190">
        <v>0.60470638773628393</v>
      </c>
    </row>
    <row r="191" spans="1:110" x14ac:dyDescent="0.25">
      <c r="A191" t="s">
        <v>1094</v>
      </c>
      <c r="B191" t="s">
        <v>3054</v>
      </c>
      <c r="C191" t="s">
        <v>276</v>
      </c>
      <c r="D191" t="s">
        <v>278</v>
      </c>
      <c r="E191" s="17">
        <v>63971</v>
      </c>
      <c r="F191" s="17">
        <v>64325</v>
      </c>
      <c r="G191" s="17">
        <v>64727</v>
      </c>
      <c r="H191" s="17">
        <v>65368</v>
      </c>
      <c r="I191" s="17">
        <v>66149</v>
      </c>
      <c r="J191" s="17">
        <v>67138</v>
      </c>
      <c r="K191" s="17">
        <v>68238</v>
      </c>
      <c r="L191" s="17">
        <v>69100</v>
      </c>
      <c r="M191" s="17">
        <v>69837</v>
      </c>
      <c r="N191" s="17">
        <v>70250</v>
      </c>
      <c r="O191" s="17">
        <v>70574</v>
      </c>
      <c r="P191" s="17">
        <v>70936</v>
      </c>
      <c r="Q191" s="17">
        <v>71215</v>
      </c>
      <c r="R191" s="17">
        <v>71741</v>
      </c>
      <c r="S191" s="17">
        <v>72314</v>
      </c>
      <c r="T191" s="17">
        <v>72733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12</v>
      </c>
      <c r="AE191" s="18">
        <v>16</v>
      </c>
      <c r="AF191" s="18">
        <v>31</v>
      </c>
      <c r="AG191" s="18">
        <v>35</v>
      </c>
      <c r="AH191" s="18">
        <v>14</v>
      </c>
      <c r="AI191" s="18">
        <v>13</v>
      </c>
      <c r="AJ191" s="18">
        <v>18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1.7081850533807827</v>
      </c>
      <c r="AU191" s="23">
        <v>2.2671238699804461</v>
      </c>
      <c r="AV191" s="23">
        <v>4.3701364610352993</v>
      </c>
      <c r="AW191" s="23">
        <v>4.9146949378642137</v>
      </c>
      <c r="AX191" s="23">
        <v>1.9514642951729135</v>
      </c>
      <c r="AY191" s="23">
        <v>1.7977155184334983</v>
      </c>
      <c r="AZ191" s="23">
        <v>2.4748051090976584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0</v>
      </c>
      <c r="BK191" s="20">
        <v>3</v>
      </c>
      <c r="BL191" s="20">
        <v>2</v>
      </c>
      <c r="BM191" s="20">
        <v>1</v>
      </c>
      <c r="BN191" s="20">
        <v>0</v>
      </c>
      <c r="BO191" s="20">
        <v>0</v>
      </c>
      <c r="BP191" s="20">
        <v>0</v>
      </c>
      <c r="BQ191" s="20">
        <v>6</v>
      </c>
      <c r="BR191" s="20">
        <v>4</v>
      </c>
      <c r="BS191" s="20">
        <v>2</v>
      </c>
      <c r="BT191" s="20">
        <v>0</v>
      </c>
      <c r="BU191" s="20">
        <v>0</v>
      </c>
      <c r="BV191" s="20">
        <v>2681</v>
      </c>
      <c r="BW191" s="20">
        <v>4668</v>
      </c>
      <c r="BX191" s="20">
        <v>6986</v>
      </c>
      <c r="BY191" s="20">
        <v>7369</v>
      </c>
      <c r="BZ191" s="20">
        <v>5538</v>
      </c>
      <c r="CA191" s="20">
        <v>9733</v>
      </c>
      <c r="CB191" s="20">
        <v>3124</v>
      </c>
      <c r="CC191" s="20">
        <v>5258</v>
      </c>
      <c r="CD191" s="20">
        <v>6620</v>
      </c>
      <c r="CE191" s="20">
        <v>7450</v>
      </c>
      <c r="CF191" s="20">
        <v>5268</v>
      </c>
      <c r="CG191" s="20">
        <v>8038</v>
      </c>
      <c r="CH191" s="21">
        <v>0</v>
      </c>
      <c r="CI191" s="21">
        <v>6</v>
      </c>
      <c r="CJ191" s="21">
        <v>7</v>
      </c>
      <c r="CK191" s="21">
        <v>4</v>
      </c>
      <c r="CL191" s="21">
        <v>1</v>
      </c>
      <c r="CM191" s="21">
        <v>0</v>
      </c>
      <c r="CN191" s="21">
        <v>0</v>
      </c>
      <c r="CO191" s="21">
        <v>6</v>
      </c>
      <c r="CP191" s="21">
        <v>12</v>
      </c>
      <c r="CQ191" s="21">
        <v>12</v>
      </c>
      <c r="CR191" s="21">
        <v>5805</v>
      </c>
      <c r="CS191" s="21">
        <v>9926</v>
      </c>
      <c r="CT191" s="21">
        <v>13606</v>
      </c>
      <c r="CU191" s="21">
        <v>14819</v>
      </c>
      <c r="CV191" s="21">
        <v>10806</v>
      </c>
      <c r="CW191" s="21">
        <v>17771</v>
      </c>
      <c r="CX191" s="21">
        <v>36975</v>
      </c>
      <c r="CY191" s="21">
        <v>35758</v>
      </c>
      <c r="CZ191" s="19">
        <v>296</v>
      </c>
      <c r="DA191" t="s">
        <v>8274</v>
      </c>
      <c r="DB191" t="s">
        <v>8481</v>
      </c>
      <c r="DD191">
        <v>1.6779461938587168</v>
      </c>
      <c r="DE191">
        <v>3.2454361054766738</v>
      </c>
      <c r="DF191">
        <v>1.567489911617957</v>
      </c>
    </row>
    <row r="192" spans="1:110" x14ac:dyDescent="0.25">
      <c r="A192" t="s">
        <v>2679</v>
      </c>
      <c r="B192" t="s">
        <v>2923</v>
      </c>
      <c r="C192" t="s">
        <v>58</v>
      </c>
      <c r="D192" t="s">
        <v>457</v>
      </c>
      <c r="E192" s="17">
        <v>67532</v>
      </c>
      <c r="F192" s="17">
        <v>67875</v>
      </c>
      <c r="G192" s="17">
        <v>67960</v>
      </c>
      <c r="H192" s="17">
        <v>68259</v>
      </c>
      <c r="I192" s="17">
        <v>68611</v>
      </c>
      <c r="J192" s="17">
        <v>69011</v>
      </c>
      <c r="K192" s="17">
        <v>69435</v>
      </c>
      <c r="L192" s="17">
        <v>69812</v>
      </c>
      <c r="M192" s="17">
        <v>70352</v>
      </c>
      <c r="N192" s="17">
        <v>70819</v>
      </c>
      <c r="O192" s="17">
        <v>71270</v>
      </c>
      <c r="P192" s="17">
        <v>71728</v>
      </c>
      <c r="Q192" s="17">
        <v>71946</v>
      </c>
      <c r="R192" s="17">
        <v>72478</v>
      </c>
      <c r="S192" s="17">
        <v>72627</v>
      </c>
      <c r="T192" s="17">
        <v>72663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12</v>
      </c>
      <c r="AE192" s="18">
        <v>61</v>
      </c>
      <c r="AF192" s="18">
        <v>52</v>
      </c>
      <c r="AG192" s="18">
        <v>62</v>
      </c>
      <c r="AH192" s="18">
        <v>47</v>
      </c>
      <c r="AI192" s="18">
        <v>41</v>
      </c>
      <c r="AJ192" s="18">
        <v>48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1.6944605261299934</v>
      </c>
      <c r="AU192" s="23">
        <v>8.5590009821804411</v>
      </c>
      <c r="AV192" s="23">
        <v>7.2496096364041938</v>
      </c>
      <c r="AW192" s="23">
        <v>8.6175742918299836</v>
      </c>
      <c r="AX192" s="23">
        <v>6.4847263997350915</v>
      </c>
      <c r="AY192" s="23">
        <v>5.645283434535366</v>
      </c>
      <c r="AZ192" s="23">
        <v>6.6058379092523021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 s="20">
        <v>4</v>
      </c>
      <c r="BK192" s="20">
        <v>4</v>
      </c>
      <c r="BL192" s="20">
        <v>4</v>
      </c>
      <c r="BM192" s="20">
        <v>4</v>
      </c>
      <c r="BN192" s="20">
        <v>1</v>
      </c>
      <c r="BO192" s="20">
        <v>0</v>
      </c>
      <c r="BP192" s="20">
        <v>2</v>
      </c>
      <c r="BQ192" s="20">
        <v>5</v>
      </c>
      <c r="BR192" s="20">
        <v>5</v>
      </c>
      <c r="BS192" s="20">
        <v>14</v>
      </c>
      <c r="BT192" s="20">
        <v>4</v>
      </c>
      <c r="BU192" s="20">
        <v>1</v>
      </c>
      <c r="BV192" s="20">
        <v>3943</v>
      </c>
      <c r="BW192" s="20">
        <v>5903</v>
      </c>
      <c r="BX192" s="20">
        <v>5476</v>
      </c>
      <c r="BY192" s="20">
        <v>7044</v>
      </c>
      <c r="BZ192" s="20">
        <v>5788</v>
      </c>
      <c r="CA192" s="20">
        <v>9517</v>
      </c>
      <c r="CB192" s="20">
        <v>4096</v>
      </c>
      <c r="CC192" s="20">
        <v>5597</v>
      </c>
      <c r="CD192" s="20">
        <v>5096</v>
      </c>
      <c r="CE192" s="20">
        <v>6662</v>
      </c>
      <c r="CF192" s="20">
        <v>5755</v>
      </c>
      <c r="CG192" s="20">
        <v>7786</v>
      </c>
      <c r="CH192" s="21">
        <v>2</v>
      </c>
      <c r="CI192" s="21">
        <v>9</v>
      </c>
      <c r="CJ192" s="21">
        <v>9</v>
      </c>
      <c r="CK192" s="21">
        <v>18</v>
      </c>
      <c r="CL192" s="21">
        <v>8</v>
      </c>
      <c r="CM192" s="21">
        <v>2</v>
      </c>
      <c r="CN192" s="21">
        <v>0</v>
      </c>
      <c r="CO192" s="21">
        <v>17</v>
      </c>
      <c r="CP192" s="21">
        <v>31</v>
      </c>
      <c r="CQ192" s="21">
        <v>31</v>
      </c>
      <c r="CR192" s="21">
        <v>8039</v>
      </c>
      <c r="CS192" s="21">
        <v>11500</v>
      </c>
      <c r="CT192" s="21">
        <v>10572</v>
      </c>
      <c r="CU192" s="21">
        <v>13706</v>
      </c>
      <c r="CV192" s="21">
        <v>11543</v>
      </c>
      <c r="CW192" s="21">
        <v>17303</v>
      </c>
      <c r="CX192" s="21">
        <v>37671</v>
      </c>
      <c r="CY192" s="21">
        <v>34992</v>
      </c>
      <c r="CZ192" s="19">
        <v>80</v>
      </c>
      <c r="DA192" t="s">
        <v>1379</v>
      </c>
      <c r="DB192" t="s">
        <v>8480</v>
      </c>
      <c r="DD192">
        <v>4.8582533150434379</v>
      </c>
      <c r="DE192">
        <v>8.2291417801491864</v>
      </c>
      <c r="DF192">
        <v>3.3708884651057485</v>
      </c>
    </row>
    <row r="193" spans="1:110" x14ac:dyDescent="0.25">
      <c r="A193" t="s">
        <v>2605</v>
      </c>
      <c r="B193" t="s">
        <v>3024</v>
      </c>
      <c r="C193" t="s">
        <v>305</v>
      </c>
      <c r="D193" t="s">
        <v>278</v>
      </c>
      <c r="E193" s="17">
        <v>64704</v>
      </c>
      <c r="F193" s="17">
        <v>65236</v>
      </c>
      <c r="G193" s="17">
        <v>65685</v>
      </c>
      <c r="H193" s="17">
        <v>66496</v>
      </c>
      <c r="I193" s="17">
        <v>66937</v>
      </c>
      <c r="J193" s="17">
        <v>67745</v>
      </c>
      <c r="K193" s="17">
        <v>67983</v>
      </c>
      <c r="L193" s="17">
        <v>68550</v>
      </c>
      <c r="M193" s="17">
        <v>69293</v>
      </c>
      <c r="N193" s="17">
        <v>69959</v>
      </c>
      <c r="O193" s="17">
        <v>70523</v>
      </c>
      <c r="P193" s="17">
        <v>71156</v>
      </c>
      <c r="Q193" s="17">
        <v>71330</v>
      </c>
      <c r="R193" s="17">
        <v>71579</v>
      </c>
      <c r="S193" s="17">
        <v>71783</v>
      </c>
      <c r="T193" s="17">
        <v>72258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49</v>
      </c>
      <c r="AE193" s="18">
        <v>88</v>
      </c>
      <c r="AF193" s="18">
        <v>96</v>
      </c>
      <c r="AG193" s="18">
        <v>109</v>
      </c>
      <c r="AH193" s="18">
        <v>98</v>
      </c>
      <c r="AI193" s="18">
        <v>79</v>
      </c>
      <c r="AJ193" s="18">
        <v>96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7.0041024028359473</v>
      </c>
      <c r="AU193" s="23">
        <v>12.478198601874565</v>
      </c>
      <c r="AV193" s="23">
        <v>13.491483501039969</v>
      </c>
      <c r="AW193" s="23">
        <v>15.281087901303799</v>
      </c>
      <c r="AX193" s="23">
        <v>13.691166403554115</v>
      </c>
      <c r="AY193" s="23">
        <v>11.005391248624326</v>
      </c>
      <c r="AZ193" s="23">
        <v>13.285726147969775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1</v>
      </c>
      <c r="BJ193" s="20">
        <v>5</v>
      </c>
      <c r="BK193" s="20">
        <v>12</v>
      </c>
      <c r="BL193" s="20">
        <v>8</v>
      </c>
      <c r="BM193" s="20">
        <v>5</v>
      </c>
      <c r="BN193" s="20">
        <v>1</v>
      </c>
      <c r="BO193" s="20">
        <v>0</v>
      </c>
      <c r="BP193" s="20">
        <v>4</v>
      </c>
      <c r="BQ193" s="20">
        <v>14</v>
      </c>
      <c r="BR193" s="20">
        <v>17</v>
      </c>
      <c r="BS193" s="20">
        <v>20</v>
      </c>
      <c r="BT193" s="20">
        <v>8</v>
      </c>
      <c r="BU193" s="20">
        <v>1</v>
      </c>
      <c r="BV193" s="20">
        <v>3801</v>
      </c>
      <c r="BW193" s="20">
        <v>5744</v>
      </c>
      <c r="BX193" s="20">
        <v>5494</v>
      </c>
      <c r="BY193" s="20">
        <v>6919</v>
      </c>
      <c r="BZ193" s="20">
        <v>5919</v>
      </c>
      <c r="CA193" s="20">
        <v>9508</v>
      </c>
      <c r="CB193" s="20">
        <v>3808</v>
      </c>
      <c r="CC193" s="20">
        <v>5488</v>
      </c>
      <c r="CD193" s="20">
        <v>5514</v>
      </c>
      <c r="CE193" s="20">
        <v>6721</v>
      </c>
      <c r="CF193" s="20">
        <v>5420</v>
      </c>
      <c r="CG193" s="20">
        <v>7922</v>
      </c>
      <c r="CH193" s="21">
        <v>5</v>
      </c>
      <c r="CI193" s="21">
        <v>19</v>
      </c>
      <c r="CJ193" s="21">
        <v>29</v>
      </c>
      <c r="CK193" s="21">
        <v>28</v>
      </c>
      <c r="CL193" s="21">
        <v>13</v>
      </c>
      <c r="CM193" s="21">
        <v>2</v>
      </c>
      <c r="CN193" s="21">
        <v>0</v>
      </c>
      <c r="CO193" s="21">
        <v>32</v>
      </c>
      <c r="CP193" s="21">
        <v>64</v>
      </c>
      <c r="CQ193" s="21">
        <v>64</v>
      </c>
      <c r="CR193" s="21">
        <v>7609</v>
      </c>
      <c r="CS193" s="21">
        <v>11232</v>
      </c>
      <c r="CT193" s="21">
        <v>11008</v>
      </c>
      <c r="CU193" s="21">
        <v>13640</v>
      </c>
      <c r="CV193" s="21">
        <v>11339</v>
      </c>
      <c r="CW193" s="21">
        <v>17430</v>
      </c>
      <c r="CX193" s="21">
        <v>37385</v>
      </c>
      <c r="CY193" s="21">
        <v>34873</v>
      </c>
      <c r="CZ193" s="19">
        <v>11</v>
      </c>
      <c r="DA193" t="s">
        <v>1330</v>
      </c>
      <c r="DB193" t="s">
        <v>8480</v>
      </c>
      <c r="DD193">
        <v>9.1761534711668062</v>
      </c>
      <c r="DE193">
        <v>17.119165440684768</v>
      </c>
      <c r="DF193">
        <v>7.9430119695179613</v>
      </c>
    </row>
    <row r="194" spans="1:110" x14ac:dyDescent="0.25">
      <c r="A194" t="s">
        <v>2039</v>
      </c>
      <c r="B194" t="s">
        <v>3055</v>
      </c>
      <c r="C194" t="s">
        <v>276</v>
      </c>
      <c r="D194" t="s">
        <v>278</v>
      </c>
      <c r="E194" s="17">
        <v>90548</v>
      </c>
      <c r="F194" s="17">
        <v>90464</v>
      </c>
      <c r="G194" s="17">
        <v>90998</v>
      </c>
      <c r="H194" s="17">
        <v>91371</v>
      </c>
      <c r="I194" s="17">
        <v>91542</v>
      </c>
      <c r="J194" s="17">
        <v>91978</v>
      </c>
      <c r="K194" s="17">
        <v>92494</v>
      </c>
      <c r="L194" s="17">
        <v>93006</v>
      </c>
      <c r="M194" s="17">
        <v>93929</v>
      </c>
      <c r="N194" s="17">
        <v>94365</v>
      </c>
      <c r="O194" s="17">
        <v>95064</v>
      </c>
      <c r="P194" s="17">
        <v>95818</v>
      </c>
      <c r="Q194" s="17">
        <v>96353</v>
      </c>
      <c r="R194" s="17">
        <v>96682</v>
      </c>
      <c r="S194" s="17">
        <v>97435</v>
      </c>
      <c r="T194" s="17">
        <v>98228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28</v>
      </c>
      <c r="AE194" s="18">
        <v>39</v>
      </c>
      <c r="AF194" s="18">
        <v>33</v>
      </c>
      <c r="AG194" s="18">
        <v>59</v>
      </c>
      <c r="AH194" s="18">
        <v>43</v>
      </c>
      <c r="AI194" s="18">
        <v>37</v>
      </c>
      <c r="AJ194" s="18">
        <v>31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2.9672018227096908</v>
      </c>
      <c r="AU194" s="23">
        <v>4.1024993688462512</v>
      </c>
      <c r="AV194" s="23">
        <v>3.4440293055584545</v>
      </c>
      <c r="AW194" s="23">
        <v>6.1233173850321219</v>
      </c>
      <c r="AX194" s="23">
        <v>4.4475703853871451</v>
      </c>
      <c r="AY194" s="23">
        <v>3.7974033971365526</v>
      </c>
      <c r="AZ194" s="23">
        <v>3.1559229547583176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1</v>
      </c>
      <c r="BJ194" s="20">
        <v>0</v>
      </c>
      <c r="BK194" s="20">
        <v>2</v>
      </c>
      <c r="BL194" s="20">
        <v>3</v>
      </c>
      <c r="BM194" s="20">
        <v>3</v>
      </c>
      <c r="BN194" s="20">
        <v>0</v>
      </c>
      <c r="BO194" s="20">
        <v>0</v>
      </c>
      <c r="BP194" s="20">
        <v>0</v>
      </c>
      <c r="BQ194" s="20">
        <v>4</v>
      </c>
      <c r="BR194" s="20">
        <v>6</v>
      </c>
      <c r="BS194" s="20">
        <v>5</v>
      </c>
      <c r="BT194" s="20">
        <v>7</v>
      </c>
      <c r="BU194" s="20">
        <v>0</v>
      </c>
      <c r="BV194" s="20">
        <v>4714</v>
      </c>
      <c r="BW194" s="20">
        <v>6751</v>
      </c>
      <c r="BX194" s="20">
        <v>6908</v>
      </c>
      <c r="BY194" s="20">
        <v>9363</v>
      </c>
      <c r="BZ194" s="20">
        <v>8081</v>
      </c>
      <c r="CA194" s="20">
        <v>15598</v>
      </c>
      <c r="CB194" s="20">
        <v>5019</v>
      </c>
      <c r="CC194" s="20">
        <v>6557</v>
      </c>
      <c r="CD194" s="20">
        <v>6233</v>
      </c>
      <c r="CE194" s="20">
        <v>8556</v>
      </c>
      <c r="CF194" s="20">
        <v>7783</v>
      </c>
      <c r="CG194" s="20">
        <v>12665</v>
      </c>
      <c r="CH194" s="21">
        <v>1</v>
      </c>
      <c r="CI194" s="21">
        <v>4</v>
      </c>
      <c r="CJ194" s="21">
        <v>8</v>
      </c>
      <c r="CK194" s="21">
        <v>8</v>
      </c>
      <c r="CL194" s="21">
        <v>10</v>
      </c>
      <c r="CM194" s="21">
        <v>0</v>
      </c>
      <c r="CN194" s="21">
        <v>0</v>
      </c>
      <c r="CO194" s="21">
        <v>9</v>
      </c>
      <c r="CP194" s="21">
        <v>22</v>
      </c>
      <c r="CQ194" s="21">
        <v>22</v>
      </c>
      <c r="CR194" s="21">
        <v>9733</v>
      </c>
      <c r="CS194" s="21">
        <v>13308</v>
      </c>
      <c r="CT194" s="21">
        <v>13141</v>
      </c>
      <c r="CU194" s="21">
        <v>17919</v>
      </c>
      <c r="CV194" s="21">
        <v>15864</v>
      </c>
      <c r="CW194" s="21">
        <v>28263</v>
      </c>
      <c r="CX194" s="21">
        <v>51415</v>
      </c>
      <c r="CY194" s="21">
        <v>46813</v>
      </c>
      <c r="CZ194" s="19">
        <v>264</v>
      </c>
      <c r="DA194" t="s">
        <v>8242</v>
      </c>
      <c r="DB194" t="s">
        <v>8481</v>
      </c>
      <c r="DD194">
        <v>1.9225428833870932</v>
      </c>
      <c r="DE194">
        <v>4.2789069337741905</v>
      </c>
      <c r="DF194">
        <v>2.3563640503870973</v>
      </c>
    </row>
    <row r="195" spans="1:110" x14ac:dyDescent="0.25">
      <c r="A195" t="s">
        <v>592</v>
      </c>
      <c r="B195" t="s">
        <v>3258</v>
      </c>
      <c r="C195" t="s">
        <v>3369</v>
      </c>
      <c r="D195" t="s">
        <v>355</v>
      </c>
      <c r="E195" s="17">
        <v>174936</v>
      </c>
      <c r="F195" s="17">
        <v>174620</v>
      </c>
      <c r="G195" s="17">
        <v>174946</v>
      </c>
      <c r="H195" s="17">
        <v>175208</v>
      </c>
      <c r="I195" s="17">
        <v>175608</v>
      </c>
      <c r="J195" s="17">
        <v>176468</v>
      </c>
      <c r="K195" s="17">
        <v>177820</v>
      </c>
      <c r="L195" s="17">
        <v>179228</v>
      </c>
      <c r="M195" s="17">
        <v>181010</v>
      </c>
      <c r="N195" s="17">
        <v>183182</v>
      </c>
      <c r="O195" s="17">
        <v>185145</v>
      </c>
      <c r="P195" s="17">
        <v>186957</v>
      </c>
      <c r="Q195" s="17">
        <v>188337</v>
      </c>
      <c r="R195" s="17">
        <v>189960</v>
      </c>
      <c r="S195" s="17">
        <v>192716</v>
      </c>
      <c r="T195" s="17">
        <v>194882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34</v>
      </c>
      <c r="AE195" s="18">
        <v>43</v>
      </c>
      <c r="AF195" s="18">
        <v>55</v>
      </c>
      <c r="AG195" s="18">
        <v>68</v>
      </c>
      <c r="AH195" s="18">
        <v>42</v>
      </c>
      <c r="AI195" s="18">
        <v>46</v>
      </c>
      <c r="AJ195" s="18">
        <v>45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1.8560775622058936</v>
      </c>
      <c r="AU195" s="23">
        <v>2.3225039833643901</v>
      </c>
      <c r="AV195" s="23">
        <v>2.9418529394459689</v>
      </c>
      <c r="AW195" s="23">
        <v>3.6105491751488024</v>
      </c>
      <c r="AX195" s="23">
        <v>2.2109917877447884</v>
      </c>
      <c r="AY195" s="23">
        <v>2.3869320658378133</v>
      </c>
      <c r="AZ195" s="23">
        <v>2.3090896029392143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 s="20">
        <v>8</v>
      </c>
      <c r="BK195" s="20">
        <v>3</v>
      </c>
      <c r="BL195" s="20">
        <v>4</v>
      </c>
      <c r="BM195" s="20">
        <v>3</v>
      </c>
      <c r="BN195" s="20">
        <v>1</v>
      </c>
      <c r="BO195" s="20">
        <v>0</v>
      </c>
      <c r="BP195" s="20">
        <v>3</v>
      </c>
      <c r="BQ195" s="20">
        <v>4</v>
      </c>
      <c r="BR195" s="20">
        <v>3</v>
      </c>
      <c r="BS195" s="20">
        <v>9</v>
      </c>
      <c r="BT195" s="20">
        <v>4</v>
      </c>
      <c r="BU195" s="20">
        <v>3</v>
      </c>
      <c r="BV195" s="20">
        <v>10272</v>
      </c>
      <c r="BW195" s="20">
        <v>17611</v>
      </c>
      <c r="BX195" s="20">
        <v>16287</v>
      </c>
      <c r="BY195" s="20">
        <v>18202</v>
      </c>
      <c r="BZ195" s="20">
        <v>14249</v>
      </c>
      <c r="CA195" s="20">
        <v>26236</v>
      </c>
      <c r="CB195" s="20">
        <v>10504</v>
      </c>
      <c r="CC195" s="20">
        <v>16093</v>
      </c>
      <c r="CD195" s="20">
        <v>15058</v>
      </c>
      <c r="CE195" s="20">
        <v>16720</v>
      </c>
      <c r="CF195" s="20">
        <v>14027</v>
      </c>
      <c r="CG195" s="20">
        <v>19623</v>
      </c>
      <c r="CH195" s="21">
        <v>3</v>
      </c>
      <c r="CI195" s="21">
        <v>12</v>
      </c>
      <c r="CJ195" s="21">
        <v>6</v>
      </c>
      <c r="CK195" s="21">
        <v>13</v>
      </c>
      <c r="CL195" s="21">
        <v>7</v>
      </c>
      <c r="CM195" s="21">
        <v>4</v>
      </c>
      <c r="CN195" s="21">
        <v>0</v>
      </c>
      <c r="CO195" s="21">
        <v>19</v>
      </c>
      <c r="CP195" s="21">
        <v>26</v>
      </c>
      <c r="CQ195" s="21">
        <v>26</v>
      </c>
      <c r="CR195" s="21">
        <v>20776</v>
      </c>
      <c r="CS195" s="21">
        <v>33704</v>
      </c>
      <c r="CT195" s="21">
        <v>31345</v>
      </c>
      <c r="CU195" s="21">
        <v>34922</v>
      </c>
      <c r="CV195" s="21">
        <v>28276</v>
      </c>
      <c r="CW195" s="21">
        <v>45859</v>
      </c>
      <c r="CX195" s="21">
        <v>102857</v>
      </c>
      <c r="CY195" s="21">
        <v>92025</v>
      </c>
      <c r="CZ195" s="19">
        <v>304</v>
      </c>
      <c r="DA195" t="s">
        <v>8282</v>
      </c>
      <c r="DB195" t="s">
        <v>8481</v>
      </c>
      <c r="DD195">
        <v>2.0646563433849496</v>
      </c>
      <c r="DE195">
        <v>2.527781288585123</v>
      </c>
      <c r="DF195">
        <v>0.46312494520017333</v>
      </c>
    </row>
    <row r="196" spans="1:110" x14ac:dyDescent="0.25">
      <c r="A196" t="s">
        <v>1066</v>
      </c>
      <c r="B196" t="s">
        <v>2941</v>
      </c>
      <c r="C196" t="s">
        <v>58</v>
      </c>
      <c r="D196" t="s">
        <v>70</v>
      </c>
      <c r="E196" s="17">
        <v>135589</v>
      </c>
      <c r="F196" s="17">
        <v>136736</v>
      </c>
      <c r="G196" s="17">
        <v>137241</v>
      </c>
      <c r="H196" s="17">
        <v>137679</v>
      </c>
      <c r="I196" s="17">
        <v>138387</v>
      </c>
      <c r="J196" s="17">
        <v>139099</v>
      </c>
      <c r="K196" s="17">
        <v>140935</v>
      </c>
      <c r="L196" s="17">
        <v>142986</v>
      </c>
      <c r="M196" s="17">
        <v>145036</v>
      </c>
      <c r="N196" s="17">
        <v>146118</v>
      </c>
      <c r="O196" s="17">
        <v>146909</v>
      </c>
      <c r="P196" s="17">
        <v>147755</v>
      </c>
      <c r="Q196" s="17">
        <v>148939</v>
      </c>
      <c r="R196" s="17">
        <v>150027</v>
      </c>
      <c r="S196" s="17">
        <v>151119</v>
      </c>
      <c r="T196" s="17">
        <v>152032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65</v>
      </c>
      <c r="AE196" s="18">
        <v>132</v>
      </c>
      <c r="AF196" s="18">
        <v>173</v>
      </c>
      <c r="AG196" s="18">
        <v>167</v>
      </c>
      <c r="AH196" s="18">
        <v>142</v>
      </c>
      <c r="AI196" s="18">
        <v>136</v>
      </c>
      <c r="AJ196" s="18">
        <v>79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4.4484594642686046</v>
      </c>
      <c r="AU196" s="23">
        <v>8.9851540749715806</v>
      </c>
      <c r="AV196" s="23">
        <v>11.708571621941728</v>
      </c>
      <c r="AW196" s="23">
        <v>11.212644102619194</v>
      </c>
      <c r="AX196" s="23">
        <v>9.4649629733314669</v>
      </c>
      <c r="AY196" s="23">
        <v>8.9995301715866312</v>
      </c>
      <c r="AZ196" s="23">
        <v>5.1962744685329403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3</v>
      </c>
      <c r="BJ196" s="20">
        <v>2</v>
      </c>
      <c r="BK196" s="20">
        <v>8</v>
      </c>
      <c r="BL196" s="20">
        <v>7</v>
      </c>
      <c r="BM196" s="20">
        <v>4</v>
      </c>
      <c r="BN196" s="20">
        <v>0</v>
      </c>
      <c r="BO196" s="20">
        <v>0</v>
      </c>
      <c r="BP196" s="20">
        <v>5</v>
      </c>
      <c r="BQ196" s="20">
        <v>10</v>
      </c>
      <c r="BR196" s="20">
        <v>11</v>
      </c>
      <c r="BS196" s="20">
        <v>16</v>
      </c>
      <c r="BT196" s="20">
        <v>3</v>
      </c>
      <c r="BU196" s="20">
        <v>10</v>
      </c>
      <c r="BV196" s="20">
        <v>6243</v>
      </c>
      <c r="BW196" s="20">
        <v>10048</v>
      </c>
      <c r="BX196" s="20">
        <v>10573</v>
      </c>
      <c r="BY196" s="20">
        <v>13995</v>
      </c>
      <c r="BZ196" s="20">
        <v>13051</v>
      </c>
      <c r="CA196" s="20">
        <v>23623</v>
      </c>
      <c r="CB196" s="20">
        <v>6787</v>
      </c>
      <c r="CC196" s="20">
        <v>10977</v>
      </c>
      <c r="CD196" s="20">
        <v>10470</v>
      </c>
      <c r="CE196" s="20">
        <v>13655</v>
      </c>
      <c r="CF196" s="20">
        <v>12307</v>
      </c>
      <c r="CG196" s="20">
        <v>20303</v>
      </c>
      <c r="CH196" s="21">
        <v>8</v>
      </c>
      <c r="CI196" s="21">
        <v>12</v>
      </c>
      <c r="CJ196" s="21">
        <v>19</v>
      </c>
      <c r="CK196" s="21">
        <v>23</v>
      </c>
      <c r="CL196" s="21">
        <v>7</v>
      </c>
      <c r="CM196" s="21">
        <v>10</v>
      </c>
      <c r="CN196" s="21">
        <v>0</v>
      </c>
      <c r="CO196" s="21">
        <v>24</v>
      </c>
      <c r="CP196" s="21">
        <v>55</v>
      </c>
      <c r="CQ196" s="21">
        <v>55</v>
      </c>
      <c r="CR196" s="21">
        <v>13030</v>
      </c>
      <c r="CS196" s="21">
        <v>21025</v>
      </c>
      <c r="CT196" s="21">
        <v>21043</v>
      </c>
      <c r="CU196" s="21">
        <v>27650</v>
      </c>
      <c r="CV196" s="21">
        <v>25358</v>
      </c>
      <c r="CW196" s="21">
        <v>43926</v>
      </c>
      <c r="CX196" s="21">
        <v>77533</v>
      </c>
      <c r="CY196" s="21">
        <v>74499</v>
      </c>
      <c r="CZ196" s="19">
        <v>145</v>
      </c>
      <c r="DA196" t="s">
        <v>8123</v>
      </c>
      <c r="DB196" t="s">
        <v>9</v>
      </c>
      <c r="DD196">
        <v>3.2215197519429788</v>
      </c>
      <c r="DE196">
        <v>7.0937536274876498</v>
      </c>
      <c r="DF196">
        <v>3.872233875544671</v>
      </c>
    </row>
    <row r="197" spans="1:110" x14ac:dyDescent="0.25">
      <c r="A197" t="s">
        <v>55</v>
      </c>
      <c r="B197" t="s">
        <v>3063</v>
      </c>
      <c r="C197" t="s">
        <v>48</v>
      </c>
      <c r="D197" t="s">
        <v>51</v>
      </c>
      <c r="E197" s="17">
        <v>72349</v>
      </c>
      <c r="F197" s="17">
        <v>72559</v>
      </c>
      <c r="G197" s="17">
        <v>72502</v>
      </c>
      <c r="H197" s="17">
        <v>72498</v>
      </c>
      <c r="I197" s="17">
        <v>71937</v>
      </c>
      <c r="J197" s="17">
        <v>72260</v>
      </c>
      <c r="K197" s="17">
        <v>73001</v>
      </c>
      <c r="L197" s="17">
        <v>73845</v>
      </c>
      <c r="M197" s="17">
        <v>75018</v>
      </c>
      <c r="N197" s="17">
        <v>75936</v>
      </c>
      <c r="O197" s="17">
        <v>76643</v>
      </c>
      <c r="P197" s="17">
        <v>77399</v>
      </c>
      <c r="Q197" s="17">
        <v>77489</v>
      </c>
      <c r="R197" s="17">
        <v>78027</v>
      </c>
      <c r="S197" s="17">
        <v>78800</v>
      </c>
      <c r="T197" s="17">
        <v>79119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21</v>
      </c>
      <c r="AE197" s="18">
        <v>35</v>
      </c>
      <c r="AF197" s="18">
        <v>28</v>
      </c>
      <c r="AG197" s="18">
        <v>41</v>
      </c>
      <c r="AH197" s="18">
        <v>29</v>
      </c>
      <c r="AI197" s="18">
        <v>45</v>
      </c>
      <c r="AJ197" s="18">
        <v>29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2.7654867256637168</v>
      </c>
      <c r="AU197" s="23">
        <v>4.5666270892318934</v>
      </c>
      <c r="AV197" s="23">
        <v>3.6176177986795692</v>
      </c>
      <c r="AW197" s="23">
        <v>5.2910735717327624</v>
      </c>
      <c r="AX197" s="23">
        <v>3.7166621810398968</v>
      </c>
      <c r="AY197" s="23">
        <v>5.7106598984771582</v>
      </c>
      <c r="AZ197" s="23">
        <v>3.6653648301924946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1</v>
      </c>
      <c r="BJ197" s="20">
        <v>1</v>
      </c>
      <c r="BK197" s="20">
        <v>5</v>
      </c>
      <c r="BL197" s="20">
        <v>2</v>
      </c>
      <c r="BM197" s="20">
        <v>0</v>
      </c>
      <c r="BN197" s="20">
        <v>0</v>
      </c>
      <c r="BO197" s="20">
        <v>0</v>
      </c>
      <c r="BP197" s="20">
        <v>0</v>
      </c>
      <c r="BQ197" s="20">
        <v>2</v>
      </c>
      <c r="BR197" s="20">
        <v>6</v>
      </c>
      <c r="BS197" s="20">
        <v>7</v>
      </c>
      <c r="BT197" s="20">
        <v>3</v>
      </c>
      <c r="BU197" s="20">
        <v>2</v>
      </c>
      <c r="BV197" s="20">
        <v>3761</v>
      </c>
      <c r="BW197" s="20">
        <v>6713</v>
      </c>
      <c r="BX197" s="20">
        <v>7332</v>
      </c>
      <c r="BY197" s="20">
        <v>7913</v>
      </c>
      <c r="BZ197" s="20">
        <v>5845</v>
      </c>
      <c r="CA197" s="20">
        <v>10272</v>
      </c>
      <c r="CB197" s="20">
        <v>3719</v>
      </c>
      <c r="CC197" s="20">
        <v>6103</v>
      </c>
      <c r="CD197" s="20">
        <v>6639</v>
      </c>
      <c r="CE197" s="20">
        <v>7250</v>
      </c>
      <c r="CF197" s="20">
        <v>5542</v>
      </c>
      <c r="CG197" s="20">
        <v>8030</v>
      </c>
      <c r="CH197" s="21">
        <v>1</v>
      </c>
      <c r="CI197" s="21">
        <v>3</v>
      </c>
      <c r="CJ197" s="21">
        <v>11</v>
      </c>
      <c r="CK197" s="21">
        <v>9</v>
      </c>
      <c r="CL197" s="21">
        <v>3</v>
      </c>
      <c r="CM197" s="21">
        <v>2</v>
      </c>
      <c r="CN197" s="21">
        <v>0</v>
      </c>
      <c r="CO197" s="21">
        <v>9</v>
      </c>
      <c r="CP197" s="21">
        <v>20</v>
      </c>
      <c r="CQ197" s="21">
        <v>20</v>
      </c>
      <c r="CR197" s="21">
        <v>7480</v>
      </c>
      <c r="CS197" s="21">
        <v>12816</v>
      </c>
      <c r="CT197" s="21">
        <v>13971</v>
      </c>
      <c r="CU197" s="21">
        <v>15163</v>
      </c>
      <c r="CV197" s="21">
        <v>11387</v>
      </c>
      <c r="CW197" s="21">
        <v>18302</v>
      </c>
      <c r="CX197" s="21">
        <v>41836</v>
      </c>
      <c r="CY197" s="21">
        <v>37283</v>
      </c>
      <c r="CZ197" s="19">
        <v>231</v>
      </c>
      <c r="DA197" t="s">
        <v>8209</v>
      </c>
      <c r="DB197" t="s">
        <v>9</v>
      </c>
      <c r="DD197">
        <v>2.4139688329801787</v>
      </c>
      <c r="DE197">
        <v>4.7805717563820629</v>
      </c>
      <c r="DF197">
        <v>2.3666029234018842</v>
      </c>
    </row>
    <row r="198" spans="1:110" x14ac:dyDescent="0.25">
      <c r="A198" t="s">
        <v>2182</v>
      </c>
      <c r="B198" t="s">
        <v>3003</v>
      </c>
      <c r="C198" t="s">
        <v>754</v>
      </c>
      <c r="D198" t="s">
        <v>150</v>
      </c>
      <c r="E198" s="17">
        <v>68251</v>
      </c>
      <c r="F198" s="17">
        <v>68691</v>
      </c>
      <c r="G198" s="17">
        <v>68806</v>
      </c>
      <c r="H198" s="17">
        <v>68974</v>
      </c>
      <c r="I198" s="17">
        <v>69161</v>
      </c>
      <c r="J198" s="17">
        <v>69603</v>
      </c>
      <c r="K198" s="17">
        <v>70132</v>
      </c>
      <c r="L198" s="17">
        <v>70717</v>
      </c>
      <c r="M198" s="17">
        <v>71224</v>
      </c>
      <c r="N198" s="17">
        <v>71684</v>
      </c>
      <c r="O198" s="17">
        <v>72062</v>
      </c>
      <c r="P198" s="17">
        <v>72149</v>
      </c>
      <c r="Q198" s="17">
        <v>72421</v>
      </c>
      <c r="R198" s="17">
        <v>72687</v>
      </c>
      <c r="S198" s="17">
        <v>73121</v>
      </c>
      <c r="T198" s="17">
        <v>73482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31</v>
      </c>
      <c r="AE198" s="18">
        <v>41</v>
      </c>
      <c r="AF198" s="18">
        <v>55</v>
      </c>
      <c r="AG198" s="18">
        <v>73</v>
      </c>
      <c r="AH198" s="18">
        <v>57</v>
      </c>
      <c r="AI198" s="18">
        <v>48</v>
      </c>
      <c r="AJ198" s="18">
        <v>45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4.3245354611907816</v>
      </c>
      <c r="AU198" s="23">
        <v>5.6895451139296709</v>
      </c>
      <c r="AV198" s="23">
        <v>7.6231132794633325</v>
      </c>
      <c r="AW198" s="23">
        <v>10.079949186009582</v>
      </c>
      <c r="AX198" s="23">
        <v>7.8418424202402077</v>
      </c>
      <c r="AY198" s="23">
        <v>6.5644616457652383</v>
      </c>
      <c r="AZ198" s="23">
        <v>6.123948722136034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 s="20">
        <v>6</v>
      </c>
      <c r="BK198" s="20">
        <v>3</v>
      </c>
      <c r="BL198" s="20">
        <v>4</v>
      </c>
      <c r="BM198" s="20">
        <v>2</v>
      </c>
      <c r="BN198" s="20">
        <v>2</v>
      </c>
      <c r="BO198" s="20">
        <v>0</v>
      </c>
      <c r="BP198" s="20">
        <v>5</v>
      </c>
      <c r="BQ198" s="20">
        <v>4</v>
      </c>
      <c r="BR198" s="20">
        <v>3</v>
      </c>
      <c r="BS198" s="20">
        <v>10</v>
      </c>
      <c r="BT198" s="20">
        <v>5</v>
      </c>
      <c r="BU198" s="20">
        <v>1</v>
      </c>
      <c r="BV198" s="20">
        <v>3645</v>
      </c>
      <c r="BW198" s="20">
        <v>4854</v>
      </c>
      <c r="BX198" s="20">
        <v>5581</v>
      </c>
      <c r="BY198" s="20">
        <v>7529</v>
      </c>
      <c r="BZ198" s="20">
        <v>6117</v>
      </c>
      <c r="CA198" s="20">
        <v>9858</v>
      </c>
      <c r="CB198" s="20">
        <v>3746</v>
      </c>
      <c r="CC198" s="20">
        <v>4923</v>
      </c>
      <c r="CD198" s="20">
        <v>5272</v>
      </c>
      <c r="CE198" s="20">
        <v>7439</v>
      </c>
      <c r="CF198" s="20">
        <v>6232</v>
      </c>
      <c r="CG198" s="20">
        <v>8286</v>
      </c>
      <c r="CH198" s="21">
        <v>5</v>
      </c>
      <c r="CI198" s="21">
        <v>10</v>
      </c>
      <c r="CJ198" s="21">
        <v>6</v>
      </c>
      <c r="CK198" s="21">
        <v>14</v>
      </c>
      <c r="CL198" s="21">
        <v>7</v>
      </c>
      <c r="CM198" s="21">
        <v>3</v>
      </c>
      <c r="CN198" s="21">
        <v>0</v>
      </c>
      <c r="CO198" s="21">
        <v>17</v>
      </c>
      <c r="CP198" s="21">
        <v>28</v>
      </c>
      <c r="CQ198" s="21">
        <v>28</v>
      </c>
      <c r="CR198" s="21">
        <v>7391</v>
      </c>
      <c r="CS198" s="21">
        <v>9777</v>
      </c>
      <c r="CT198" s="21">
        <v>10853</v>
      </c>
      <c r="CU198" s="21">
        <v>14968</v>
      </c>
      <c r="CV198" s="21">
        <v>12349</v>
      </c>
      <c r="CW198" s="21">
        <v>18144</v>
      </c>
      <c r="CX198" s="21">
        <v>37584</v>
      </c>
      <c r="CY198" s="21">
        <v>35898</v>
      </c>
      <c r="CZ198" s="19">
        <v>99</v>
      </c>
      <c r="DA198" t="s">
        <v>8077</v>
      </c>
      <c r="DB198" t="s">
        <v>9</v>
      </c>
      <c r="DD198">
        <v>4.7356398685163521</v>
      </c>
      <c r="DE198">
        <v>7.4499787143465301</v>
      </c>
      <c r="DF198">
        <v>2.714338845830178</v>
      </c>
    </row>
    <row r="199" spans="1:110" x14ac:dyDescent="0.25">
      <c r="A199" t="s">
        <v>1150</v>
      </c>
      <c r="B199" t="s">
        <v>3259</v>
      </c>
      <c r="C199" t="s">
        <v>3369</v>
      </c>
      <c r="D199" t="s">
        <v>355</v>
      </c>
      <c r="E199" s="17">
        <v>187953</v>
      </c>
      <c r="F199" s="17">
        <v>188226</v>
      </c>
      <c r="G199" s="17">
        <v>189622</v>
      </c>
      <c r="H199" s="17">
        <v>190413</v>
      </c>
      <c r="I199" s="17">
        <v>190850</v>
      </c>
      <c r="J199" s="17">
        <v>192892</v>
      </c>
      <c r="K199" s="17">
        <v>195023</v>
      </c>
      <c r="L199" s="17">
        <v>196905</v>
      </c>
      <c r="M199" s="17">
        <v>199734</v>
      </c>
      <c r="N199" s="17">
        <v>203055</v>
      </c>
      <c r="O199" s="17">
        <v>205907</v>
      </c>
      <c r="P199" s="17">
        <v>211056</v>
      </c>
      <c r="Q199" s="17">
        <v>215790</v>
      </c>
      <c r="R199" s="17">
        <v>219261</v>
      </c>
      <c r="S199" s="17">
        <v>223483</v>
      </c>
      <c r="T199" s="17">
        <v>227023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11</v>
      </c>
      <c r="AE199" s="18">
        <v>39</v>
      </c>
      <c r="AF199" s="18">
        <v>48</v>
      </c>
      <c r="AG199" s="18">
        <v>62</v>
      </c>
      <c r="AH199" s="18">
        <v>52</v>
      </c>
      <c r="AI199" s="18">
        <v>70</v>
      </c>
      <c r="AJ199" s="18">
        <v>32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0.54172514835881902</v>
      </c>
      <c r="AU199" s="23">
        <v>1.8940589683692153</v>
      </c>
      <c r="AV199" s="23">
        <v>2.2742779167614282</v>
      </c>
      <c r="AW199" s="23">
        <v>2.8731637239909174</v>
      </c>
      <c r="AX199" s="23">
        <v>2.3716027930183663</v>
      </c>
      <c r="AY199" s="23">
        <v>3.1322292970829997</v>
      </c>
      <c r="AZ199" s="23">
        <v>1.4095488122348838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 s="20">
        <v>1</v>
      </c>
      <c r="BK199" s="20">
        <v>4</v>
      </c>
      <c r="BL199" s="20">
        <v>3</v>
      </c>
      <c r="BM199" s="20">
        <v>3</v>
      </c>
      <c r="BN199" s="20">
        <v>3</v>
      </c>
      <c r="BO199" s="20">
        <v>0</v>
      </c>
      <c r="BP199" s="20">
        <v>3</v>
      </c>
      <c r="BQ199" s="20">
        <v>2</v>
      </c>
      <c r="BR199" s="20">
        <v>5</v>
      </c>
      <c r="BS199" s="20">
        <v>4</v>
      </c>
      <c r="BT199" s="20">
        <v>2</v>
      </c>
      <c r="BU199" s="20">
        <v>2</v>
      </c>
      <c r="BV199" s="20">
        <v>14008</v>
      </c>
      <c r="BW199" s="20">
        <v>23850</v>
      </c>
      <c r="BX199" s="20">
        <v>21481</v>
      </c>
      <c r="BY199" s="20">
        <v>19694</v>
      </c>
      <c r="BZ199" s="20">
        <v>14156</v>
      </c>
      <c r="CA199" s="20">
        <v>21184</v>
      </c>
      <c r="CB199" s="20">
        <v>15845</v>
      </c>
      <c r="CC199" s="20">
        <v>23666</v>
      </c>
      <c r="CD199" s="20">
        <v>22141</v>
      </c>
      <c r="CE199" s="20">
        <v>19181</v>
      </c>
      <c r="CF199" s="20">
        <v>14071</v>
      </c>
      <c r="CG199" s="20">
        <v>17746</v>
      </c>
      <c r="CH199" s="21">
        <v>3</v>
      </c>
      <c r="CI199" s="21">
        <v>3</v>
      </c>
      <c r="CJ199" s="21">
        <v>9</v>
      </c>
      <c r="CK199" s="21">
        <v>7</v>
      </c>
      <c r="CL199" s="21">
        <v>5</v>
      </c>
      <c r="CM199" s="21">
        <v>5</v>
      </c>
      <c r="CN199" s="21">
        <v>0</v>
      </c>
      <c r="CO199" s="21">
        <v>14</v>
      </c>
      <c r="CP199" s="21">
        <v>18</v>
      </c>
      <c r="CQ199" s="21">
        <v>18</v>
      </c>
      <c r="CR199" s="21">
        <v>29853</v>
      </c>
      <c r="CS199" s="21">
        <v>47516</v>
      </c>
      <c r="CT199" s="21">
        <v>43622</v>
      </c>
      <c r="CU199" s="21">
        <v>38875</v>
      </c>
      <c r="CV199" s="21">
        <v>28227</v>
      </c>
      <c r="CW199" s="21">
        <v>38930</v>
      </c>
      <c r="CX199" s="21">
        <v>114373</v>
      </c>
      <c r="CY199" s="21">
        <v>112650</v>
      </c>
      <c r="CZ199" s="19">
        <v>341</v>
      </c>
      <c r="DA199" t="s">
        <v>8319</v>
      </c>
      <c r="DB199" t="s">
        <v>8481</v>
      </c>
      <c r="DD199">
        <v>1.2427873945849977</v>
      </c>
      <c r="DE199">
        <v>1.5737980117685118</v>
      </c>
      <c r="DF199">
        <v>0.3310106171835141</v>
      </c>
    </row>
    <row r="200" spans="1:110" x14ac:dyDescent="0.25">
      <c r="A200" t="s">
        <v>686</v>
      </c>
      <c r="B200" t="s">
        <v>3097</v>
      </c>
      <c r="C200" t="s">
        <v>148</v>
      </c>
      <c r="D200" t="s">
        <v>150</v>
      </c>
      <c r="E200" s="17">
        <v>78113</v>
      </c>
      <c r="F200" s="17">
        <v>78622</v>
      </c>
      <c r="G200" s="17">
        <v>78962</v>
      </c>
      <c r="H200" s="17">
        <v>79701</v>
      </c>
      <c r="I200" s="17">
        <v>80372</v>
      </c>
      <c r="J200" s="17">
        <v>80933</v>
      </c>
      <c r="K200" s="17">
        <v>81627</v>
      </c>
      <c r="L200" s="17">
        <v>82186</v>
      </c>
      <c r="M200" s="17">
        <v>82939</v>
      </c>
      <c r="N200" s="17">
        <v>83352</v>
      </c>
      <c r="O200" s="17">
        <v>83712</v>
      </c>
      <c r="P200" s="17">
        <v>84207</v>
      </c>
      <c r="Q200" s="17">
        <v>84761</v>
      </c>
      <c r="R200" s="17">
        <v>85288</v>
      </c>
      <c r="S200" s="17">
        <v>86302</v>
      </c>
      <c r="T200" s="17">
        <v>87087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38</v>
      </c>
      <c r="AE200" s="18">
        <v>49</v>
      </c>
      <c r="AF200" s="18">
        <v>64</v>
      </c>
      <c r="AG200" s="18">
        <v>45</v>
      </c>
      <c r="AH200" s="18">
        <v>45</v>
      </c>
      <c r="AI200" s="18">
        <v>18</v>
      </c>
      <c r="AJ200" s="18">
        <v>11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4.55897878875132</v>
      </c>
      <c r="AU200" s="23">
        <v>5.8534021406727827</v>
      </c>
      <c r="AV200" s="23">
        <v>7.600318263327277</v>
      </c>
      <c r="AW200" s="23">
        <v>5.3090454336310335</v>
      </c>
      <c r="AX200" s="23">
        <v>5.2762405027670951</v>
      </c>
      <c r="AY200" s="23">
        <v>2.0856990568005376</v>
      </c>
      <c r="AZ200" s="23">
        <v>1.2631047113805733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1</v>
      </c>
      <c r="BJ200" s="20">
        <v>1</v>
      </c>
      <c r="BK200" s="20">
        <v>1</v>
      </c>
      <c r="BL200" s="20">
        <v>0</v>
      </c>
      <c r="BM200" s="20">
        <v>2</v>
      </c>
      <c r="BN200" s="20">
        <v>0</v>
      </c>
      <c r="BO200" s="20">
        <v>0</v>
      </c>
      <c r="BP200" s="20">
        <v>3</v>
      </c>
      <c r="BQ200" s="20">
        <v>0</v>
      </c>
      <c r="BR200" s="20">
        <v>1</v>
      </c>
      <c r="BS200" s="20">
        <v>1</v>
      </c>
      <c r="BT200" s="20">
        <v>1</v>
      </c>
      <c r="BU200" s="20">
        <v>0</v>
      </c>
      <c r="BV200" s="20">
        <v>3601</v>
      </c>
      <c r="BW200" s="20">
        <v>6323</v>
      </c>
      <c r="BX200" s="20">
        <v>7002</v>
      </c>
      <c r="BY200" s="20">
        <v>8411</v>
      </c>
      <c r="BZ200" s="20">
        <v>7159</v>
      </c>
      <c r="CA200" s="20">
        <v>12239</v>
      </c>
      <c r="CB200" s="20">
        <v>3787</v>
      </c>
      <c r="CC200" s="20">
        <v>5882</v>
      </c>
      <c r="CD200" s="20">
        <v>6813</v>
      </c>
      <c r="CE200" s="20">
        <v>8257</v>
      </c>
      <c r="CF200" s="20">
        <v>7036</v>
      </c>
      <c r="CG200" s="20">
        <v>10577</v>
      </c>
      <c r="CH200" s="21">
        <v>4</v>
      </c>
      <c r="CI200" s="21">
        <v>1</v>
      </c>
      <c r="CJ200" s="21">
        <v>2</v>
      </c>
      <c r="CK200" s="21">
        <v>1</v>
      </c>
      <c r="CL200" s="21">
        <v>3</v>
      </c>
      <c r="CM200" s="21">
        <v>0</v>
      </c>
      <c r="CN200" s="21">
        <v>0</v>
      </c>
      <c r="CO200" s="21">
        <v>5</v>
      </c>
      <c r="CP200" s="21">
        <v>6</v>
      </c>
      <c r="CQ200" s="21">
        <v>6</v>
      </c>
      <c r="CR200" s="21">
        <v>7388</v>
      </c>
      <c r="CS200" s="21">
        <v>12205</v>
      </c>
      <c r="CT200" s="21">
        <v>13815</v>
      </c>
      <c r="CU200" s="21">
        <v>16668</v>
      </c>
      <c r="CV200" s="21">
        <v>14195</v>
      </c>
      <c r="CW200" s="21">
        <v>22816</v>
      </c>
      <c r="CX200" s="21">
        <v>44735</v>
      </c>
      <c r="CY200" s="21">
        <v>42352</v>
      </c>
      <c r="CZ200" s="19">
        <v>343</v>
      </c>
      <c r="DA200" t="s">
        <v>8321</v>
      </c>
      <c r="DB200" t="s">
        <v>8481</v>
      </c>
      <c r="DD200">
        <v>1.1805817907064602</v>
      </c>
      <c r="DE200">
        <v>1.341231697775791</v>
      </c>
      <c r="DF200">
        <v>0.1606499070693308</v>
      </c>
    </row>
    <row r="201" spans="1:110" x14ac:dyDescent="0.25">
      <c r="A201" t="s">
        <v>323</v>
      </c>
      <c r="B201" t="s">
        <v>3193</v>
      </c>
      <c r="C201" t="s">
        <v>307</v>
      </c>
      <c r="D201" t="s">
        <v>278</v>
      </c>
      <c r="E201" s="17">
        <v>93410</v>
      </c>
      <c r="F201" s="17">
        <v>93989</v>
      </c>
      <c r="G201" s="17">
        <v>94500</v>
      </c>
      <c r="H201" s="17">
        <v>95407</v>
      </c>
      <c r="I201" s="17">
        <v>96442</v>
      </c>
      <c r="J201" s="17">
        <v>97520</v>
      </c>
      <c r="K201" s="17">
        <v>98735</v>
      </c>
      <c r="L201" s="17">
        <v>99831</v>
      </c>
      <c r="M201" s="17">
        <v>100674</v>
      </c>
      <c r="N201" s="17">
        <v>101691</v>
      </c>
      <c r="O201" s="17">
        <v>102790</v>
      </c>
      <c r="P201" s="17">
        <v>103494</v>
      </c>
      <c r="Q201" s="17">
        <v>104033</v>
      </c>
      <c r="R201" s="17">
        <v>104767</v>
      </c>
      <c r="S201" s="17">
        <v>105936</v>
      </c>
      <c r="T201" s="17">
        <v>107309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3</v>
      </c>
      <c r="AE201" s="18">
        <v>27</v>
      </c>
      <c r="AF201" s="18">
        <v>43</v>
      </c>
      <c r="AG201" s="18">
        <v>36</v>
      </c>
      <c r="AH201" s="18">
        <v>35</v>
      </c>
      <c r="AI201" s="18">
        <v>27</v>
      </c>
      <c r="AJ201" s="18">
        <v>19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0.29501135793728062</v>
      </c>
      <c r="AU201" s="23">
        <v>2.6267146609592369</v>
      </c>
      <c r="AV201" s="23">
        <v>4.1548302317042536</v>
      </c>
      <c r="AW201" s="23">
        <v>3.460440437168975</v>
      </c>
      <c r="AX201" s="23">
        <v>3.3407466091421916</v>
      </c>
      <c r="AY201" s="23">
        <v>2.5487086542818305</v>
      </c>
      <c r="AZ201" s="23">
        <v>1.7705877419414962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0</v>
      </c>
      <c r="BJ201" s="20">
        <v>2</v>
      </c>
      <c r="BK201" s="20">
        <v>0</v>
      </c>
      <c r="BL201" s="20">
        <v>2</v>
      </c>
      <c r="BM201" s="20">
        <v>0</v>
      </c>
      <c r="BN201" s="20">
        <v>3</v>
      </c>
      <c r="BO201" s="20">
        <v>0</v>
      </c>
      <c r="BP201" s="20">
        <v>3</v>
      </c>
      <c r="BQ201" s="20">
        <v>2</v>
      </c>
      <c r="BR201" s="20">
        <v>1</v>
      </c>
      <c r="BS201" s="20">
        <v>5</v>
      </c>
      <c r="BT201" s="20">
        <v>1</v>
      </c>
      <c r="BU201" s="20">
        <v>0</v>
      </c>
      <c r="BV201" s="20">
        <v>4142</v>
      </c>
      <c r="BW201" s="20">
        <v>6452</v>
      </c>
      <c r="BX201" s="20">
        <v>8845</v>
      </c>
      <c r="BY201" s="20">
        <v>11345</v>
      </c>
      <c r="BZ201" s="20">
        <v>9006</v>
      </c>
      <c r="CA201" s="20">
        <v>16129</v>
      </c>
      <c r="CB201" s="20">
        <v>4460</v>
      </c>
      <c r="CC201" s="20">
        <v>6279</v>
      </c>
      <c r="CD201" s="20">
        <v>7955</v>
      </c>
      <c r="CE201" s="20">
        <v>10575</v>
      </c>
      <c r="CF201" s="20">
        <v>8667</v>
      </c>
      <c r="CG201" s="20">
        <v>13454</v>
      </c>
      <c r="CH201" s="21">
        <v>3</v>
      </c>
      <c r="CI201" s="21">
        <v>4</v>
      </c>
      <c r="CJ201" s="21">
        <v>1</v>
      </c>
      <c r="CK201" s="21">
        <v>7</v>
      </c>
      <c r="CL201" s="21">
        <v>1</v>
      </c>
      <c r="CM201" s="21">
        <v>3</v>
      </c>
      <c r="CN201" s="21">
        <v>0</v>
      </c>
      <c r="CO201" s="21">
        <v>7</v>
      </c>
      <c r="CP201" s="21">
        <v>12</v>
      </c>
      <c r="CQ201" s="21">
        <v>12</v>
      </c>
      <c r="CR201" s="21">
        <v>8602</v>
      </c>
      <c r="CS201" s="21">
        <v>12731</v>
      </c>
      <c r="CT201" s="21">
        <v>16800</v>
      </c>
      <c r="CU201" s="21">
        <v>21920</v>
      </c>
      <c r="CV201" s="21">
        <v>17673</v>
      </c>
      <c r="CW201" s="21">
        <v>29583</v>
      </c>
      <c r="CX201" s="21">
        <v>55919</v>
      </c>
      <c r="CY201" s="21">
        <v>51390</v>
      </c>
      <c r="CZ201" s="19">
        <v>330</v>
      </c>
      <c r="DA201" t="s">
        <v>8308</v>
      </c>
      <c r="DB201" t="s">
        <v>8481</v>
      </c>
      <c r="DD201">
        <v>1.3621327106440941</v>
      </c>
      <c r="DE201">
        <v>2.1459611223376669</v>
      </c>
      <c r="DF201">
        <v>0.78382841169357276</v>
      </c>
    </row>
    <row r="202" spans="1:110" x14ac:dyDescent="0.25">
      <c r="A202" t="s">
        <v>2695</v>
      </c>
      <c r="B202" t="s">
        <v>3260</v>
      </c>
      <c r="C202" t="s">
        <v>3369</v>
      </c>
      <c r="D202" t="s">
        <v>355</v>
      </c>
      <c r="E202" s="17">
        <v>164997</v>
      </c>
      <c r="F202" s="17">
        <v>166776</v>
      </c>
      <c r="G202" s="17">
        <v>167741</v>
      </c>
      <c r="H202" s="17">
        <v>167303</v>
      </c>
      <c r="I202" s="17">
        <v>169713</v>
      </c>
      <c r="J202" s="17">
        <v>173367</v>
      </c>
      <c r="K202" s="17">
        <v>176948</v>
      </c>
      <c r="L202" s="17">
        <v>181109</v>
      </c>
      <c r="M202" s="17">
        <v>184395</v>
      </c>
      <c r="N202" s="17">
        <v>188577</v>
      </c>
      <c r="O202" s="17">
        <v>192947</v>
      </c>
      <c r="P202" s="17">
        <v>197298</v>
      </c>
      <c r="Q202" s="17">
        <v>199764</v>
      </c>
      <c r="R202" s="17">
        <v>201963</v>
      </c>
      <c r="S202" s="17">
        <v>204072</v>
      </c>
      <c r="T202" s="17">
        <v>206171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24</v>
      </c>
      <c r="AE202" s="18">
        <v>53</v>
      </c>
      <c r="AF202" s="18">
        <v>59</v>
      </c>
      <c r="AG202" s="18">
        <v>62</v>
      </c>
      <c r="AH202" s="18">
        <v>66</v>
      </c>
      <c r="AI202" s="18">
        <v>60</v>
      </c>
      <c r="AJ202" s="18">
        <v>57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1.2726896705324615</v>
      </c>
      <c r="AU202" s="23">
        <v>2.7468683109869549</v>
      </c>
      <c r="AV202" s="23">
        <v>2.9904003081632857</v>
      </c>
      <c r="AW202" s="23">
        <v>3.1036623215394163</v>
      </c>
      <c r="AX202" s="23">
        <v>3.2679253130523906</v>
      </c>
      <c r="AY202" s="23">
        <v>2.9401387745501584</v>
      </c>
      <c r="AZ202" s="23">
        <v>2.7646953257247624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20">
        <v>2</v>
      </c>
      <c r="BK202" s="20">
        <v>1</v>
      </c>
      <c r="BL202" s="20">
        <v>10</v>
      </c>
      <c r="BM202" s="20">
        <v>3</v>
      </c>
      <c r="BN202" s="20">
        <v>3</v>
      </c>
      <c r="BO202" s="20">
        <v>0</v>
      </c>
      <c r="BP202" s="20">
        <v>0</v>
      </c>
      <c r="BQ202" s="20">
        <v>11</v>
      </c>
      <c r="BR202" s="20">
        <v>14</v>
      </c>
      <c r="BS202" s="20">
        <v>9</v>
      </c>
      <c r="BT202" s="20">
        <v>2</v>
      </c>
      <c r="BU202" s="20">
        <v>2</v>
      </c>
      <c r="BV202" s="20">
        <v>10883</v>
      </c>
      <c r="BW202" s="20">
        <v>24367</v>
      </c>
      <c r="BX202" s="20">
        <v>20893</v>
      </c>
      <c r="BY202" s="20">
        <v>16735</v>
      </c>
      <c r="BZ202" s="20">
        <v>12632</v>
      </c>
      <c r="CA202" s="20">
        <v>16581</v>
      </c>
      <c r="CB202" s="20">
        <v>11526</v>
      </c>
      <c r="CC202" s="20">
        <v>25776</v>
      </c>
      <c r="CD202" s="20">
        <v>23416</v>
      </c>
      <c r="CE202" s="20">
        <v>17132</v>
      </c>
      <c r="CF202" s="20">
        <v>12395</v>
      </c>
      <c r="CG202" s="20">
        <v>13835</v>
      </c>
      <c r="CH202" s="21">
        <v>0</v>
      </c>
      <c r="CI202" s="21">
        <v>13</v>
      </c>
      <c r="CJ202" s="21">
        <v>15</v>
      </c>
      <c r="CK202" s="21">
        <v>19</v>
      </c>
      <c r="CL202" s="21">
        <v>5</v>
      </c>
      <c r="CM202" s="21">
        <v>5</v>
      </c>
      <c r="CN202" s="21">
        <v>0</v>
      </c>
      <c r="CO202" s="21">
        <v>19</v>
      </c>
      <c r="CP202" s="21">
        <v>38</v>
      </c>
      <c r="CQ202" s="21">
        <v>38</v>
      </c>
      <c r="CR202" s="21">
        <v>22409</v>
      </c>
      <c r="CS202" s="21">
        <v>50143</v>
      </c>
      <c r="CT202" s="21">
        <v>44309</v>
      </c>
      <c r="CU202" s="21">
        <v>33867</v>
      </c>
      <c r="CV202" s="21">
        <v>25027</v>
      </c>
      <c r="CW202" s="21">
        <v>30416</v>
      </c>
      <c r="CX202" s="21">
        <v>102091</v>
      </c>
      <c r="CY202" s="21">
        <v>104080</v>
      </c>
      <c r="CZ202" s="19">
        <v>278</v>
      </c>
      <c r="DA202" t="s">
        <v>8256</v>
      </c>
      <c r="DB202" t="s">
        <v>8481</v>
      </c>
      <c r="DD202">
        <v>1.8255188316679478</v>
      </c>
      <c r="DE202">
        <v>3.7221694370708489</v>
      </c>
      <c r="DF202">
        <v>1.8966506054029011</v>
      </c>
    </row>
    <row r="203" spans="1:110" x14ac:dyDescent="0.25">
      <c r="A203" t="s">
        <v>1679</v>
      </c>
      <c r="B203" t="s">
        <v>2988</v>
      </c>
      <c r="C203" t="s">
        <v>462</v>
      </c>
      <c r="D203" t="s">
        <v>51</v>
      </c>
      <c r="E203" s="17">
        <v>118944</v>
      </c>
      <c r="F203" s="17">
        <v>119146</v>
      </c>
      <c r="G203" s="17">
        <v>120452</v>
      </c>
      <c r="H203" s="17">
        <v>121651</v>
      </c>
      <c r="I203" s="17">
        <v>123916</v>
      </c>
      <c r="J203" s="17">
        <v>124747</v>
      </c>
      <c r="K203" s="17">
        <v>126063</v>
      </c>
      <c r="L203" s="17">
        <v>127296</v>
      </c>
      <c r="M203" s="17">
        <v>129113</v>
      </c>
      <c r="N203" s="17">
        <v>130210</v>
      </c>
      <c r="O203" s="17">
        <v>131684</v>
      </c>
      <c r="P203" s="17">
        <v>133390</v>
      </c>
      <c r="Q203" s="17">
        <v>134238</v>
      </c>
      <c r="R203" s="17">
        <v>135138</v>
      </c>
      <c r="S203" s="17">
        <v>136657</v>
      </c>
      <c r="T203" s="17">
        <v>138138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20</v>
      </c>
      <c r="AE203" s="18">
        <v>64</v>
      </c>
      <c r="AF203" s="18">
        <v>65</v>
      </c>
      <c r="AG203" s="18">
        <v>70</v>
      </c>
      <c r="AH203" s="18">
        <v>59</v>
      </c>
      <c r="AI203" s="18">
        <v>81</v>
      </c>
      <c r="AJ203" s="18">
        <v>86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1.5359803394516551</v>
      </c>
      <c r="AU203" s="23">
        <v>4.8601196804471307</v>
      </c>
      <c r="AV203" s="23">
        <v>4.8729290051728018</v>
      </c>
      <c r="AW203" s="23">
        <v>5.2146188113648897</v>
      </c>
      <c r="AX203" s="23">
        <v>4.3659074427622135</v>
      </c>
      <c r="AY203" s="23">
        <v>5.9272485126996788</v>
      </c>
      <c r="AZ203" s="23">
        <v>6.2256583995714427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3</v>
      </c>
      <c r="BJ203" s="20">
        <v>10</v>
      </c>
      <c r="BK203" s="20">
        <v>4</v>
      </c>
      <c r="BL203" s="20">
        <v>5</v>
      </c>
      <c r="BM203" s="20">
        <v>3</v>
      </c>
      <c r="BN203" s="20">
        <v>3</v>
      </c>
      <c r="BO203" s="20">
        <v>0</v>
      </c>
      <c r="BP203" s="20">
        <v>3</v>
      </c>
      <c r="BQ203" s="20">
        <v>20</v>
      </c>
      <c r="BR203" s="20">
        <v>14</v>
      </c>
      <c r="BS203" s="20">
        <v>11</v>
      </c>
      <c r="BT203" s="20">
        <v>8</v>
      </c>
      <c r="BU203" s="20">
        <v>2</v>
      </c>
      <c r="BV203" s="20">
        <v>5850</v>
      </c>
      <c r="BW203" s="20">
        <v>10645</v>
      </c>
      <c r="BX203" s="20">
        <v>11672</v>
      </c>
      <c r="BY203" s="20">
        <v>13428</v>
      </c>
      <c r="BZ203" s="20">
        <v>10752</v>
      </c>
      <c r="CA203" s="20">
        <v>17536</v>
      </c>
      <c r="CB203" s="20">
        <v>6264</v>
      </c>
      <c r="CC203" s="20">
        <v>10808</v>
      </c>
      <c r="CD203" s="20">
        <v>11641</v>
      </c>
      <c r="CE203" s="20">
        <v>13438</v>
      </c>
      <c r="CF203" s="20">
        <v>10654</v>
      </c>
      <c r="CG203" s="20">
        <v>15450</v>
      </c>
      <c r="CH203" s="21">
        <v>6</v>
      </c>
      <c r="CI203" s="21">
        <v>30</v>
      </c>
      <c r="CJ203" s="21">
        <v>18</v>
      </c>
      <c r="CK203" s="21">
        <v>16</v>
      </c>
      <c r="CL203" s="21">
        <v>11</v>
      </c>
      <c r="CM203" s="21">
        <v>5</v>
      </c>
      <c r="CN203" s="21">
        <v>0</v>
      </c>
      <c r="CO203" s="21">
        <v>28</v>
      </c>
      <c r="CP203" s="21">
        <v>58</v>
      </c>
      <c r="CQ203" s="21">
        <v>58</v>
      </c>
      <c r="CR203" s="21">
        <v>12114</v>
      </c>
      <c r="CS203" s="21">
        <v>21453</v>
      </c>
      <c r="CT203" s="21">
        <v>23313</v>
      </c>
      <c r="CU203" s="21">
        <v>26866</v>
      </c>
      <c r="CV203" s="21">
        <v>21406</v>
      </c>
      <c r="CW203" s="21">
        <v>32986</v>
      </c>
      <c r="CX203" s="21">
        <v>69883</v>
      </c>
      <c r="CY203" s="21">
        <v>68255</v>
      </c>
      <c r="CZ203" s="19">
        <v>97</v>
      </c>
      <c r="DA203" t="s">
        <v>8075</v>
      </c>
      <c r="DB203" t="s">
        <v>9</v>
      </c>
      <c r="DD203">
        <v>4.1022635704344008</v>
      </c>
      <c r="DE203">
        <v>8.2995864516406002</v>
      </c>
      <c r="DF203">
        <v>4.1973228812061993</v>
      </c>
    </row>
    <row r="204" spans="1:110" x14ac:dyDescent="0.25">
      <c r="A204" t="s">
        <v>198</v>
      </c>
      <c r="B204" t="s">
        <v>3084</v>
      </c>
      <c r="C204" t="s">
        <v>197</v>
      </c>
      <c r="D204" t="s">
        <v>199</v>
      </c>
      <c r="E204" s="17">
        <v>60369</v>
      </c>
      <c r="F204" s="17">
        <v>60704</v>
      </c>
      <c r="G204" s="17">
        <v>60673</v>
      </c>
      <c r="H204" s="17">
        <v>60863</v>
      </c>
      <c r="I204" s="17">
        <v>60940</v>
      </c>
      <c r="J204" s="17">
        <v>61140</v>
      </c>
      <c r="K204" s="17">
        <v>61498</v>
      </c>
      <c r="L204" s="17">
        <v>61744</v>
      </c>
      <c r="M204" s="17">
        <v>61791</v>
      </c>
      <c r="N204" s="17">
        <v>61794</v>
      </c>
      <c r="O204" s="17">
        <v>61917</v>
      </c>
      <c r="P204" s="17">
        <v>61804</v>
      </c>
      <c r="Q204" s="17">
        <v>61618</v>
      </c>
      <c r="R204" s="17">
        <v>61517</v>
      </c>
      <c r="S204" s="17">
        <v>61729</v>
      </c>
      <c r="T204" s="17">
        <v>61757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11</v>
      </c>
      <c r="AE204" s="18">
        <v>25</v>
      </c>
      <c r="AF204" s="18">
        <v>24</v>
      </c>
      <c r="AG204" s="18">
        <v>31</v>
      </c>
      <c r="AH204" s="18">
        <v>31</v>
      </c>
      <c r="AI204" s="18">
        <v>32</v>
      </c>
      <c r="AJ204" s="18">
        <v>26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1.7801081011101401</v>
      </c>
      <c r="AU204" s="23">
        <v>4.0376633234814348</v>
      </c>
      <c r="AV204" s="23">
        <v>3.8832438029900977</v>
      </c>
      <c r="AW204" s="23">
        <v>5.0309974358142107</v>
      </c>
      <c r="AX204" s="23">
        <v>5.0392574410325599</v>
      </c>
      <c r="AY204" s="23">
        <v>5.1839491972978662</v>
      </c>
      <c r="AZ204" s="23">
        <v>4.2100490632640835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2</v>
      </c>
      <c r="BJ204" s="20">
        <v>3</v>
      </c>
      <c r="BK204" s="20">
        <v>2</v>
      </c>
      <c r="BL204" s="20">
        <v>1</v>
      </c>
      <c r="BM204" s="20">
        <v>1</v>
      </c>
      <c r="BN204" s="20">
        <v>0</v>
      </c>
      <c r="BO204" s="20">
        <v>0</v>
      </c>
      <c r="BP204" s="20">
        <v>3</v>
      </c>
      <c r="BQ204" s="20">
        <v>6</v>
      </c>
      <c r="BR204" s="20">
        <v>4</v>
      </c>
      <c r="BS204" s="20">
        <v>1</v>
      </c>
      <c r="BT204" s="20">
        <v>1</v>
      </c>
      <c r="BU204" s="20">
        <v>2</v>
      </c>
      <c r="BV204" s="20">
        <v>3240</v>
      </c>
      <c r="BW204" s="20">
        <v>5370</v>
      </c>
      <c r="BX204" s="20">
        <v>4958</v>
      </c>
      <c r="BY204" s="20">
        <v>5612</v>
      </c>
      <c r="BZ204" s="20">
        <v>4623</v>
      </c>
      <c r="CA204" s="20">
        <v>7741</v>
      </c>
      <c r="CB204" s="20">
        <v>3464</v>
      </c>
      <c r="CC204" s="20">
        <v>5064</v>
      </c>
      <c r="CD204" s="20">
        <v>4841</v>
      </c>
      <c r="CE204" s="20">
        <v>5703</v>
      </c>
      <c r="CF204" s="20">
        <v>4534</v>
      </c>
      <c r="CG204" s="20">
        <v>6607</v>
      </c>
      <c r="CH204" s="21">
        <v>5</v>
      </c>
      <c r="CI204" s="21">
        <v>9</v>
      </c>
      <c r="CJ204" s="21">
        <v>6</v>
      </c>
      <c r="CK204" s="21">
        <v>2</v>
      </c>
      <c r="CL204" s="21">
        <v>2</v>
      </c>
      <c r="CM204" s="21">
        <v>2</v>
      </c>
      <c r="CN204" s="21">
        <v>0</v>
      </c>
      <c r="CO204" s="21">
        <v>9</v>
      </c>
      <c r="CP204" s="21">
        <v>17</v>
      </c>
      <c r="CQ204" s="21">
        <v>17</v>
      </c>
      <c r="CR204" s="21">
        <v>6704</v>
      </c>
      <c r="CS204" s="21">
        <v>10434</v>
      </c>
      <c r="CT204" s="21">
        <v>9799</v>
      </c>
      <c r="CU204" s="21">
        <v>11315</v>
      </c>
      <c r="CV204" s="21">
        <v>9157</v>
      </c>
      <c r="CW204" s="21">
        <v>14348</v>
      </c>
      <c r="CX204" s="21">
        <v>31544</v>
      </c>
      <c r="CY204" s="21">
        <v>30213</v>
      </c>
      <c r="CZ204" s="19">
        <v>204</v>
      </c>
      <c r="DA204" t="s">
        <v>8182</v>
      </c>
      <c r="DB204" t="s">
        <v>9</v>
      </c>
      <c r="DD204">
        <v>2.9788501638367588</v>
      </c>
      <c r="DE204">
        <v>5.3892974892214056</v>
      </c>
      <c r="DF204">
        <v>2.4104473253846468</v>
      </c>
    </row>
    <row r="205" spans="1:110" x14ac:dyDescent="0.25">
      <c r="A205" t="s">
        <v>1255</v>
      </c>
      <c r="B205" t="s">
        <v>3165</v>
      </c>
      <c r="C205" t="s">
        <v>484</v>
      </c>
      <c r="D205" t="s">
        <v>51</v>
      </c>
      <c r="E205" s="17">
        <v>88984</v>
      </c>
      <c r="F205" s="17">
        <v>89503</v>
      </c>
      <c r="G205" s="17">
        <v>90203</v>
      </c>
      <c r="H205" s="17">
        <v>91414</v>
      </c>
      <c r="I205" s="17">
        <v>93190</v>
      </c>
      <c r="J205" s="17">
        <v>95981</v>
      </c>
      <c r="K205" s="17">
        <v>96771</v>
      </c>
      <c r="L205" s="17">
        <v>97576</v>
      </c>
      <c r="M205" s="17">
        <v>99156</v>
      </c>
      <c r="N205" s="17">
        <v>100742</v>
      </c>
      <c r="O205" s="17">
        <v>102684</v>
      </c>
      <c r="P205" s="17">
        <v>104207</v>
      </c>
      <c r="Q205" s="17">
        <v>104716</v>
      </c>
      <c r="R205" s="17">
        <v>104911</v>
      </c>
      <c r="S205" s="17">
        <v>104953</v>
      </c>
      <c r="T205" s="17">
        <v>105359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61</v>
      </c>
      <c r="AE205" s="18">
        <v>148</v>
      </c>
      <c r="AF205" s="18">
        <v>132</v>
      </c>
      <c r="AG205" s="18">
        <v>152</v>
      </c>
      <c r="AH205" s="18">
        <v>148</v>
      </c>
      <c r="AI205" s="18">
        <v>123</v>
      </c>
      <c r="AJ205" s="18">
        <v>141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6.0550713704313992</v>
      </c>
      <c r="AU205" s="23">
        <v>14.41315102645008</v>
      </c>
      <c r="AV205" s="23">
        <v>12.667095300699568</v>
      </c>
      <c r="AW205" s="23">
        <v>14.515451315940256</v>
      </c>
      <c r="AX205" s="23">
        <v>14.107195622956601</v>
      </c>
      <c r="AY205" s="23">
        <v>11.719531599858986</v>
      </c>
      <c r="AZ205" s="23">
        <v>13.382814946990765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2</v>
      </c>
      <c r="BJ205" s="20">
        <v>7</v>
      </c>
      <c r="BK205" s="20">
        <v>12</v>
      </c>
      <c r="BL205" s="20">
        <v>11</v>
      </c>
      <c r="BM205" s="20">
        <v>7</v>
      </c>
      <c r="BN205" s="20">
        <v>0</v>
      </c>
      <c r="BO205" s="20">
        <v>0</v>
      </c>
      <c r="BP205" s="20">
        <v>7</v>
      </c>
      <c r="BQ205" s="20">
        <v>35</v>
      </c>
      <c r="BR205" s="20">
        <v>22</v>
      </c>
      <c r="BS205" s="20">
        <v>25</v>
      </c>
      <c r="BT205" s="20">
        <v>12</v>
      </c>
      <c r="BU205" s="20">
        <v>1</v>
      </c>
      <c r="BV205" s="20">
        <v>5947</v>
      </c>
      <c r="BW205" s="20">
        <v>10275</v>
      </c>
      <c r="BX205" s="20">
        <v>8959</v>
      </c>
      <c r="BY205" s="20">
        <v>8831</v>
      </c>
      <c r="BZ205" s="20">
        <v>7566</v>
      </c>
      <c r="CA205" s="20">
        <v>11826</v>
      </c>
      <c r="CB205" s="20">
        <v>6218</v>
      </c>
      <c r="CC205" s="20">
        <v>10578</v>
      </c>
      <c r="CD205" s="20">
        <v>8964</v>
      </c>
      <c r="CE205" s="20">
        <v>9116</v>
      </c>
      <c r="CF205" s="20">
        <v>7180</v>
      </c>
      <c r="CG205" s="20">
        <v>9899</v>
      </c>
      <c r="CH205" s="21">
        <v>9</v>
      </c>
      <c r="CI205" s="21">
        <v>42</v>
      </c>
      <c r="CJ205" s="21">
        <v>34</v>
      </c>
      <c r="CK205" s="21">
        <v>36</v>
      </c>
      <c r="CL205" s="21">
        <v>19</v>
      </c>
      <c r="CM205" s="21">
        <v>1</v>
      </c>
      <c r="CN205" s="21">
        <v>0</v>
      </c>
      <c r="CO205" s="21">
        <v>39</v>
      </c>
      <c r="CP205" s="21">
        <v>102</v>
      </c>
      <c r="CQ205" s="21">
        <v>102</v>
      </c>
      <c r="CR205" s="21">
        <v>12165</v>
      </c>
      <c r="CS205" s="21">
        <v>20853</v>
      </c>
      <c r="CT205" s="21">
        <v>17923</v>
      </c>
      <c r="CU205" s="21">
        <v>17947</v>
      </c>
      <c r="CV205" s="21">
        <v>14746</v>
      </c>
      <c r="CW205" s="21">
        <v>21725</v>
      </c>
      <c r="CX205" s="21">
        <v>53404</v>
      </c>
      <c r="CY205" s="21">
        <v>51955</v>
      </c>
      <c r="CZ205" s="19">
        <v>10</v>
      </c>
      <c r="DA205" t="s">
        <v>1327</v>
      </c>
      <c r="DB205" t="s">
        <v>8480</v>
      </c>
      <c r="DD205">
        <v>7.5064960061591766</v>
      </c>
      <c r="DE205">
        <v>19.099692906898362</v>
      </c>
      <c r="DF205">
        <v>11.593196900739185</v>
      </c>
    </row>
    <row r="206" spans="1:110" x14ac:dyDescent="0.25">
      <c r="A206" t="s">
        <v>1502</v>
      </c>
      <c r="B206" t="s">
        <v>3319</v>
      </c>
      <c r="C206" t="s">
        <v>491</v>
      </c>
      <c r="D206" t="s">
        <v>491</v>
      </c>
      <c r="E206" s="17">
        <v>52837</v>
      </c>
      <c r="F206" s="17">
        <v>52860</v>
      </c>
      <c r="G206" s="17">
        <v>53128</v>
      </c>
      <c r="H206" s="17">
        <v>53496</v>
      </c>
      <c r="I206" s="17">
        <v>54088</v>
      </c>
      <c r="J206" s="17">
        <v>54574</v>
      </c>
      <c r="K206" s="17">
        <v>54998</v>
      </c>
      <c r="L206" s="17">
        <v>55561</v>
      </c>
      <c r="M206" s="17">
        <v>55989</v>
      </c>
      <c r="N206" s="17">
        <v>56145</v>
      </c>
      <c r="O206" s="17">
        <v>56215</v>
      </c>
      <c r="P206" s="17">
        <v>56398</v>
      </c>
      <c r="Q206" s="17">
        <v>56447</v>
      </c>
      <c r="R206" s="17">
        <v>56463</v>
      </c>
      <c r="S206" s="17">
        <v>56533</v>
      </c>
      <c r="T206" s="17">
        <v>56501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8</v>
      </c>
      <c r="AE206" s="18">
        <v>21</v>
      </c>
      <c r="AF206" s="18">
        <v>24</v>
      </c>
      <c r="AG206" s="18">
        <v>25</v>
      </c>
      <c r="AH206" s="18">
        <v>33</v>
      </c>
      <c r="AI206" s="18">
        <v>25</v>
      </c>
      <c r="AJ206" s="18">
        <v>39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1.4248820019592128</v>
      </c>
      <c r="AU206" s="23">
        <v>3.7356577425953925</v>
      </c>
      <c r="AV206" s="23">
        <v>4.2554700521295077</v>
      </c>
      <c r="AW206" s="23">
        <v>4.4289333356954312</v>
      </c>
      <c r="AX206" s="23">
        <v>5.8445353594389244</v>
      </c>
      <c r="AY206" s="23">
        <v>4.4221958855889483</v>
      </c>
      <c r="AZ206" s="23">
        <v>6.9025326985363096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20">
        <v>1</v>
      </c>
      <c r="BJ206" s="20">
        <v>4</v>
      </c>
      <c r="BK206" s="20">
        <v>5</v>
      </c>
      <c r="BL206" s="20">
        <v>3</v>
      </c>
      <c r="BM206" s="20">
        <v>3</v>
      </c>
      <c r="BN206" s="20">
        <v>0</v>
      </c>
      <c r="BO206" s="20">
        <v>0</v>
      </c>
      <c r="BP206" s="20">
        <v>0</v>
      </c>
      <c r="BQ206" s="20">
        <v>6</v>
      </c>
      <c r="BR206" s="20">
        <v>6</v>
      </c>
      <c r="BS206" s="20">
        <v>6</v>
      </c>
      <c r="BT206" s="20">
        <v>4</v>
      </c>
      <c r="BU206" s="20">
        <v>1</v>
      </c>
      <c r="BV206" s="20">
        <v>2299</v>
      </c>
      <c r="BW206" s="20">
        <v>3691</v>
      </c>
      <c r="BX206" s="20">
        <v>3808</v>
      </c>
      <c r="BY206" s="20">
        <v>4899</v>
      </c>
      <c r="BZ206" s="20">
        <v>4891</v>
      </c>
      <c r="CA206" s="20">
        <v>9363</v>
      </c>
      <c r="CB206" s="20">
        <v>2543</v>
      </c>
      <c r="CC206" s="20">
        <v>3834</v>
      </c>
      <c r="CD206" s="20">
        <v>3796</v>
      </c>
      <c r="CE206" s="20">
        <v>4685</v>
      </c>
      <c r="CF206" s="20">
        <v>4797</v>
      </c>
      <c r="CG206" s="20">
        <v>7895</v>
      </c>
      <c r="CH206" s="21">
        <v>1</v>
      </c>
      <c r="CI206" s="21">
        <v>10</v>
      </c>
      <c r="CJ206" s="21">
        <v>11</v>
      </c>
      <c r="CK206" s="21">
        <v>9</v>
      </c>
      <c r="CL206" s="21">
        <v>7</v>
      </c>
      <c r="CM206" s="21">
        <v>1</v>
      </c>
      <c r="CN206" s="21">
        <v>0</v>
      </c>
      <c r="CO206" s="21">
        <v>16</v>
      </c>
      <c r="CP206" s="21">
        <v>23</v>
      </c>
      <c r="CQ206" s="21">
        <v>23</v>
      </c>
      <c r="CR206" s="21">
        <v>4842</v>
      </c>
      <c r="CS206" s="21">
        <v>7525</v>
      </c>
      <c r="CT206" s="21">
        <v>7604</v>
      </c>
      <c r="CU206" s="21">
        <v>9584</v>
      </c>
      <c r="CV206" s="21">
        <v>9688</v>
      </c>
      <c r="CW206" s="21">
        <v>17258</v>
      </c>
      <c r="CX206" s="21">
        <v>28951</v>
      </c>
      <c r="CY206" s="21">
        <v>27550</v>
      </c>
      <c r="CZ206" s="19">
        <v>70</v>
      </c>
      <c r="DA206" t="s">
        <v>1372</v>
      </c>
      <c r="DB206" t="s">
        <v>8480</v>
      </c>
      <c r="DD206">
        <v>5.8076225045372052</v>
      </c>
      <c r="DE206">
        <v>7.9444578771026917</v>
      </c>
      <c r="DF206">
        <v>2.1368353725654865</v>
      </c>
    </row>
    <row r="207" spans="1:110" x14ac:dyDescent="0.25">
      <c r="A207" t="s">
        <v>2057</v>
      </c>
      <c r="B207" t="s">
        <v>2968</v>
      </c>
      <c r="C207" t="s">
        <v>58</v>
      </c>
      <c r="D207" t="s">
        <v>278</v>
      </c>
      <c r="E207" s="17">
        <v>104252</v>
      </c>
      <c r="F207" s="17">
        <v>105504</v>
      </c>
      <c r="G207" s="17">
        <v>106376</v>
      </c>
      <c r="H207" s="17">
        <v>107325</v>
      </c>
      <c r="I207" s="17">
        <v>108293</v>
      </c>
      <c r="J207" s="17">
        <v>109674</v>
      </c>
      <c r="K207" s="17">
        <v>110353</v>
      </c>
      <c r="L207" s="17">
        <v>111147</v>
      </c>
      <c r="M207" s="17">
        <v>111728</v>
      </c>
      <c r="N207" s="17">
        <v>111896</v>
      </c>
      <c r="O207" s="17">
        <v>112037</v>
      </c>
      <c r="P207" s="17">
        <v>112246</v>
      </c>
      <c r="Q207" s="17">
        <v>112792</v>
      </c>
      <c r="R207" s="17">
        <v>112702</v>
      </c>
      <c r="S207" s="17">
        <v>113563</v>
      </c>
      <c r="T207" s="17">
        <v>114081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57</v>
      </c>
      <c r="AE207" s="18">
        <v>142</v>
      </c>
      <c r="AF207" s="18">
        <v>203</v>
      </c>
      <c r="AG207" s="18">
        <v>219</v>
      </c>
      <c r="AH207" s="18">
        <v>175</v>
      </c>
      <c r="AI207" s="18">
        <v>175</v>
      </c>
      <c r="AJ207" s="18">
        <v>178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5.094015871881032</v>
      </c>
      <c r="AU207" s="23">
        <v>12.674384355168382</v>
      </c>
      <c r="AV207" s="23">
        <v>18.085276980916916</v>
      </c>
      <c r="AW207" s="23">
        <v>19.416270657493438</v>
      </c>
      <c r="AX207" s="23">
        <v>15.527674752888149</v>
      </c>
      <c r="AY207" s="23">
        <v>15.40994866285674</v>
      </c>
      <c r="AZ207" s="23">
        <v>15.602948782005768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5</v>
      </c>
      <c r="BJ207" s="20">
        <v>21</v>
      </c>
      <c r="BK207" s="20">
        <v>12</v>
      </c>
      <c r="BL207" s="20">
        <v>15</v>
      </c>
      <c r="BM207" s="20">
        <v>8</v>
      </c>
      <c r="BN207" s="20">
        <v>6</v>
      </c>
      <c r="BO207" s="20">
        <v>0</v>
      </c>
      <c r="BP207" s="20">
        <v>11</v>
      </c>
      <c r="BQ207" s="20">
        <v>29</v>
      </c>
      <c r="BR207" s="20">
        <v>23</v>
      </c>
      <c r="BS207" s="20">
        <v>32</v>
      </c>
      <c r="BT207" s="20">
        <v>9</v>
      </c>
      <c r="BU207" s="20">
        <v>7</v>
      </c>
      <c r="BV207" s="20">
        <v>4575</v>
      </c>
      <c r="BW207" s="20">
        <v>6534</v>
      </c>
      <c r="BX207" s="20">
        <v>7387</v>
      </c>
      <c r="BY207" s="20">
        <v>10443</v>
      </c>
      <c r="BZ207" s="20">
        <v>10094</v>
      </c>
      <c r="CA207" s="20">
        <v>20029</v>
      </c>
      <c r="CB207" s="20">
        <v>5246</v>
      </c>
      <c r="CC207" s="20">
        <v>6649</v>
      </c>
      <c r="CD207" s="20">
        <v>6997</v>
      </c>
      <c r="CE207" s="20">
        <v>9678</v>
      </c>
      <c r="CF207" s="20">
        <v>9431</v>
      </c>
      <c r="CG207" s="20">
        <v>17018</v>
      </c>
      <c r="CH207" s="21">
        <v>16</v>
      </c>
      <c r="CI207" s="21">
        <v>50</v>
      </c>
      <c r="CJ207" s="21">
        <v>35</v>
      </c>
      <c r="CK207" s="21">
        <v>47</v>
      </c>
      <c r="CL207" s="21">
        <v>17</v>
      </c>
      <c r="CM207" s="21">
        <v>13</v>
      </c>
      <c r="CN207" s="21">
        <v>0</v>
      </c>
      <c r="CO207" s="21">
        <v>67</v>
      </c>
      <c r="CP207" s="21">
        <v>111</v>
      </c>
      <c r="CQ207" s="21">
        <v>111</v>
      </c>
      <c r="CR207" s="21">
        <v>9821</v>
      </c>
      <c r="CS207" s="21">
        <v>13183</v>
      </c>
      <c r="CT207" s="21">
        <v>14384</v>
      </c>
      <c r="CU207" s="21">
        <v>20121</v>
      </c>
      <c r="CV207" s="21">
        <v>19525</v>
      </c>
      <c r="CW207" s="21">
        <v>37047</v>
      </c>
      <c r="CX207" s="21">
        <v>59062</v>
      </c>
      <c r="CY207" s="21">
        <v>55019</v>
      </c>
      <c r="CZ207" s="19">
        <v>7</v>
      </c>
      <c r="DA207" t="s">
        <v>1371</v>
      </c>
      <c r="DB207" t="s">
        <v>8480</v>
      </c>
      <c r="DD207">
        <v>12.177611370617424</v>
      </c>
      <c r="DE207">
        <v>18.793809894686937</v>
      </c>
      <c r="DF207">
        <v>6.6161985240695138</v>
      </c>
    </row>
    <row r="208" spans="1:110" x14ac:dyDescent="0.25">
      <c r="A208" t="s">
        <v>2647</v>
      </c>
      <c r="B208" t="s">
        <v>2974</v>
      </c>
      <c r="C208" t="s">
        <v>58</v>
      </c>
      <c r="D208" t="s">
        <v>168</v>
      </c>
      <c r="E208" s="17">
        <v>1736</v>
      </c>
      <c r="F208" s="17">
        <v>1757</v>
      </c>
      <c r="G208" s="17">
        <v>1777</v>
      </c>
      <c r="H208" s="17">
        <v>1772</v>
      </c>
      <c r="I208" s="17">
        <v>1806</v>
      </c>
      <c r="J208" s="17">
        <v>1825</v>
      </c>
      <c r="K208" s="17">
        <v>1877</v>
      </c>
      <c r="L208" s="17">
        <v>1910</v>
      </c>
      <c r="M208" s="17">
        <v>1946</v>
      </c>
      <c r="N208" s="17">
        <v>1877</v>
      </c>
      <c r="O208" s="17">
        <v>1866</v>
      </c>
      <c r="P208" s="17">
        <v>1869</v>
      </c>
      <c r="Q208" s="17">
        <v>1894</v>
      </c>
      <c r="R208" s="17">
        <v>1876</v>
      </c>
      <c r="S208" s="17">
        <v>1896</v>
      </c>
      <c r="T208" s="17">
        <v>1939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1</v>
      </c>
      <c r="AG208" s="18">
        <v>0</v>
      </c>
      <c r="AH208" s="18">
        <v>0</v>
      </c>
      <c r="AI208" s="18">
        <v>0</v>
      </c>
      <c r="AJ208" s="18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5.3504547886570357</v>
      </c>
      <c r="AW208" s="23">
        <v>0</v>
      </c>
      <c r="AX208" s="23">
        <v>0</v>
      </c>
      <c r="AY208" s="23">
        <v>0</v>
      </c>
      <c r="AZ208" s="23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0</v>
      </c>
      <c r="BK208" s="20">
        <v>0</v>
      </c>
      <c r="BL208" s="20">
        <v>0</v>
      </c>
      <c r="BM208" s="20">
        <v>0</v>
      </c>
      <c r="BN208" s="20">
        <v>0</v>
      </c>
      <c r="BO208" s="20">
        <v>0</v>
      </c>
      <c r="BP208" s="20">
        <v>0</v>
      </c>
      <c r="BQ208" s="20">
        <v>0</v>
      </c>
      <c r="BR208" s="20">
        <v>0</v>
      </c>
      <c r="BS208" s="20">
        <v>0</v>
      </c>
      <c r="BT208" s="20">
        <v>0</v>
      </c>
      <c r="BU208" s="20">
        <v>0</v>
      </c>
      <c r="BV208" s="20">
        <v>92</v>
      </c>
      <c r="BW208" s="20">
        <v>129</v>
      </c>
      <c r="BX208" s="20">
        <v>137</v>
      </c>
      <c r="BY208" s="20">
        <v>159</v>
      </c>
      <c r="BZ208" s="20">
        <v>146</v>
      </c>
      <c r="CA208" s="20">
        <v>293</v>
      </c>
      <c r="CB208" s="20">
        <v>77</v>
      </c>
      <c r="CC208" s="20">
        <v>155</v>
      </c>
      <c r="CD208" s="20">
        <v>120</v>
      </c>
      <c r="CE208" s="20">
        <v>167</v>
      </c>
      <c r="CF208" s="20">
        <v>182</v>
      </c>
      <c r="CG208" s="20">
        <v>282</v>
      </c>
      <c r="CH208" s="21">
        <v>0</v>
      </c>
      <c r="CI208" s="21">
        <v>0</v>
      </c>
      <c r="CJ208" s="21">
        <v>0</v>
      </c>
      <c r="CK208" s="21">
        <v>0</v>
      </c>
      <c r="CL208" s="21">
        <v>0</v>
      </c>
      <c r="CM208" s="21">
        <v>0</v>
      </c>
      <c r="CN208" s="21">
        <v>0</v>
      </c>
      <c r="CO208" s="21">
        <v>0</v>
      </c>
      <c r="CP208" s="21">
        <v>0</v>
      </c>
      <c r="CQ208" s="21">
        <v>0</v>
      </c>
      <c r="CR208" s="21">
        <v>169</v>
      </c>
      <c r="CS208" s="21">
        <v>284</v>
      </c>
      <c r="CT208" s="21">
        <v>257</v>
      </c>
      <c r="CU208" s="21">
        <v>326</v>
      </c>
      <c r="CV208" s="21">
        <v>328</v>
      </c>
      <c r="CW208" s="21">
        <v>575</v>
      </c>
      <c r="CX208" s="21">
        <v>956</v>
      </c>
      <c r="CY208" s="21">
        <v>983</v>
      </c>
      <c r="CZ208" s="19">
        <v>348</v>
      </c>
      <c r="DA208" t="s">
        <v>8326</v>
      </c>
      <c r="DB208" t="s">
        <v>8481</v>
      </c>
      <c r="DD208">
        <v>0</v>
      </c>
      <c r="DE208">
        <v>0</v>
      </c>
      <c r="DF208">
        <v>0</v>
      </c>
    </row>
    <row r="209" spans="1:110" x14ac:dyDescent="0.25">
      <c r="A209" t="s">
        <v>933</v>
      </c>
      <c r="B209" t="s">
        <v>3261</v>
      </c>
      <c r="C209" t="s">
        <v>3368</v>
      </c>
      <c r="D209" t="s">
        <v>355</v>
      </c>
      <c r="E209" s="17">
        <v>141524</v>
      </c>
      <c r="F209" s="17">
        <v>143502</v>
      </c>
      <c r="G209" s="17">
        <v>144629</v>
      </c>
      <c r="H209" s="17">
        <v>145676</v>
      </c>
      <c r="I209" s="17">
        <v>146183</v>
      </c>
      <c r="J209" s="17">
        <v>148971</v>
      </c>
      <c r="K209" s="17">
        <v>150865</v>
      </c>
      <c r="L209" s="17">
        <v>153811</v>
      </c>
      <c r="M209" s="17">
        <v>156706</v>
      </c>
      <c r="N209" s="17">
        <v>161006</v>
      </c>
      <c r="O209" s="17">
        <v>164009</v>
      </c>
      <c r="P209" s="17">
        <v>169966</v>
      </c>
      <c r="Q209" s="17">
        <v>173619</v>
      </c>
      <c r="R209" s="17">
        <v>177326</v>
      </c>
      <c r="S209" s="17">
        <v>181934</v>
      </c>
      <c r="T209" s="17">
        <v>187535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49</v>
      </c>
      <c r="AE209" s="18">
        <v>111</v>
      </c>
      <c r="AF209" s="18">
        <v>122</v>
      </c>
      <c r="AG209" s="18">
        <v>113</v>
      </c>
      <c r="AH209" s="18">
        <v>106</v>
      </c>
      <c r="AI209" s="18">
        <v>89</v>
      </c>
      <c r="AJ209" s="18">
        <v>101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3.0433648435462031</v>
      </c>
      <c r="AU209" s="23">
        <v>6.7679212726130888</v>
      </c>
      <c r="AV209" s="23">
        <v>7.1779061694691881</v>
      </c>
      <c r="AW209" s="23">
        <v>6.5085042535667181</v>
      </c>
      <c r="AX209" s="23">
        <v>5.9776908067626859</v>
      </c>
      <c r="AY209" s="23">
        <v>4.8918838699748255</v>
      </c>
      <c r="AZ209" s="23">
        <v>5.3856613432159328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1</v>
      </c>
      <c r="BJ209" s="20">
        <v>8</v>
      </c>
      <c r="BK209" s="20">
        <v>9</v>
      </c>
      <c r="BL209" s="20">
        <v>9</v>
      </c>
      <c r="BM209" s="20">
        <v>5</v>
      </c>
      <c r="BN209" s="20">
        <v>5</v>
      </c>
      <c r="BO209" s="20">
        <v>0</v>
      </c>
      <c r="BP209" s="20">
        <v>2</v>
      </c>
      <c r="BQ209" s="20">
        <v>12</v>
      </c>
      <c r="BR209" s="20">
        <v>17</v>
      </c>
      <c r="BS209" s="20">
        <v>20</v>
      </c>
      <c r="BT209" s="20">
        <v>11</v>
      </c>
      <c r="BU209" s="20">
        <v>2</v>
      </c>
      <c r="BV209" s="20">
        <v>15536</v>
      </c>
      <c r="BW209" s="20">
        <v>29870</v>
      </c>
      <c r="BX209" s="20">
        <v>16158</v>
      </c>
      <c r="BY209" s="20">
        <v>12929</v>
      </c>
      <c r="BZ209" s="20">
        <v>8695</v>
      </c>
      <c r="CA209" s="20">
        <v>10977</v>
      </c>
      <c r="CB209" s="20">
        <v>13832</v>
      </c>
      <c r="CC209" s="20">
        <v>30408</v>
      </c>
      <c r="CD209" s="20">
        <v>18491</v>
      </c>
      <c r="CE209" s="20">
        <v>13546</v>
      </c>
      <c r="CF209" s="20">
        <v>8060</v>
      </c>
      <c r="CG209" s="20">
        <v>9033</v>
      </c>
      <c r="CH209" s="21">
        <v>3</v>
      </c>
      <c r="CI209" s="21">
        <v>20</v>
      </c>
      <c r="CJ209" s="21">
        <v>26</v>
      </c>
      <c r="CK209" s="21">
        <v>29</v>
      </c>
      <c r="CL209" s="21">
        <v>16</v>
      </c>
      <c r="CM209" s="21">
        <v>7</v>
      </c>
      <c r="CN209" s="21">
        <v>0</v>
      </c>
      <c r="CO209" s="21">
        <v>37</v>
      </c>
      <c r="CP209" s="21">
        <v>64</v>
      </c>
      <c r="CQ209" s="21">
        <v>64</v>
      </c>
      <c r="CR209" s="21">
        <v>29368</v>
      </c>
      <c r="CS209" s="21">
        <v>60278</v>
      </c>
      <c r="CT209" s="21">
        <v>34649</v>
      </c>
      <c r="CU209" s="21">
        <v>26475</v>
      </c>
      <c r="CV209" s="21">
        <v>16755</v>
      </c>
      <c r="CW209" s="21">
        <v>20010</v>
      </c>
      <c r="CX209" s="21">
        <v>94165</v>
      </c>
      <c r="CY209" s="21">
        <v>93370</v>
      </c>
      <c r="CZ209" s="19">
        <v>135</v>
      </c>
      <c r="DA209" t="s">
        <v>8113</v>
      </c>
      <c r="DB209" t="s">
        <v>9</v>
      </c>
      <c r="DD209">
        <v>3.9627289279211739</v>
      </c>
      <c r="DE209">
        <v>6.796580470450805</v>
      </c>
      <c r="DF209">
        <v>2.8338515425296311</v>
      </c>
    </row>
    <row r="210" spans="1:110" x14ac:dyDescent="0.25">
      <c r="A210" t="s">
        <v>2480</v>
      </c>
      <c r="B210" t="s">
        <v>3262</v>
      </c>
      <c r="C210" t="s">
        <v>3368</v>
      </c>
      <c r="D210" t="s">
        <v>355</v>
      </c>
      <c r="E210" s="17">
        <v>129187</v>
      </c>
      <c r="F210" s="17">
        <v>135035</v>
      </c>
      <c r="G210" s="17">
        <v>136347</v>
      </c>
      <c r="H210" s="17">
        <v>137193</v>
      </c>
      <c r="I210" s="17">
        <v>137528</v>
      </c>
      <c r="J210" s="17">
        <v>139903</v>
      </c>
      <c r="K210" s="17">
        <v>137328</v>
      </c>
      <c r="L210" s="17">
        <v>135359</v>
      </c>
      <c r="M210" s="17">
        <v>135197</v>
      </c>
      <c r="N210" s="17">
        <v>134572</v>
      </c>
      <c r="O210" s="17">
        <v>133270</v>
      </c>
      <c r="P210" s="17">
        <v>131522</v>
      </c>
      <c r="Q210" s="17">
        <v>129018</v>
      </c>
      <c r="R210" s="17">
        <v>128272</v>
      </c>
      <c r="S210" s="17">
        <v>128421</v>
      </c>
      <c r="T210" s="17">
        <v>129381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40</v>
      </c>
      <c r="AE210" s="18">
        <v>53</v>
      </c>
      <c r="AF210" s="18">
        <v>68</v>
      </c>
      <c r="AG210" s="18">
        <v>60</v>
      </c>
      <c r="AH210" s="18">
        <v>58</v>
      </c>
      <c r="AI210" s="18">
        <v>33</v>
      </c>
      <c r="AJ210" s="18">
        <v>22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2.9723865291442499</v>
      </c>
      <c r="AU210" s="23">
        <v>3.9768890222855857</v>
      </c>
      <c r="AV210" s="23">
        <v>5.170237678867414</v>
      </c>
      <c r="AW210" s="23">
        <v>4.6505138817839367</v>
      </c>
      <c r="AX210" s="23">
        <v>4.5216415117874513</v>
      </c>
      <c r="AY210" s="23">
        <v>2.5696731842922889</v>
      </c>
      <c r="AZ210" s="23">
        <v>1.7004042324607167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20">
        <v>0</v>
      </c>
      <c r="BK210" s="20">
        <v>1</v>
      </c>
      <c r="BL210" s="20">
        <v>0</v>
      </c>
      <c r="BM210" s="20">
        <v>3</v>
      </c>
      <c r="BN210" s="20">
        <v>1</v>
      </c>
      <c r="BO210" s="20">
        <v>0</v>
      </c>
      <c r="BP210" s="20">
        <v>2</v>
      </c>
      <c r="BQ210" s="20">
        <v>1</v>
      </c>
      <c r="BR210" s="20">
        <v>4</v>
      </c>
      <c r="BS210" s="20">
        <v>5</v>
      </c>
      <c r="BT210" s="20">
        <v>3</v>
      </c>
      <c r="BU210" s="20">
        <v>2</v>
      </c>
      <c r="BV210" s="20">
        <v>6017</v>
      </c>
      <c r="BW210" s="20">
        <v>14401</v>
      </c>
      <c r="BX210" s="20">
        <v>13087</v>
      </c>
      <c r="BY210" s="20">
        <v>11262</v>
      </c>
      <c r="BZ210" s="20">
        <v>8524</v>
      </c>
      <c r="CA210" s="20">
        <v>12347</v>
      </c>
      <c r="CB210" s="20">
        <v>6514</v>
      </c>
      <c r="CC210" s="20">
        <v>14573</v>
      </c>
      <c r="CD210" s="20">
        <v>13927</v>
      </c>
      <c r="CE210" s="20">
        <v>10791</v>
      </c>
      <c r="CF210" s="20">
        <v>7658</v>
      </c>
      <c r="CG210" s="20">
        <v>10280</v>
      </c>
      <c r="CH210" s="21">
        <v>2</v>
      </c>
      <c r="CI210" s="21">
        <v>1</v>
      </c>
      <c r="CJ210" s="21">
        <v>5</v>
      </c>
      <c r="CK210" s="21">
        <v>5</v>
      </c>
      <c r="CL210" s="21">
        <v>6</v>
      </c>
      <c r="CM210" s="21">
        <v>3</v>
      </c>
      <c r="CN210" s="21">
        <v>0</v>
      </c>
      <c r="CO210" s="21">
        <v>5</v>
      </c>
      <c r="CP210" s="21">
        <v>17</v>
      </c>
      <c r="CQ210" s="21">
        <v>17</v>
      </c>
      <c r="CR210" s="21">
        <v>12531</v>
      </c>
      <c r="CS210" s="21">
        <v>28974</v>
      </c>
      <c r="CT210" s="21">
        <v>27014</v>
      </c>
      <c r="CU210" s="21">
        <v>22053</v>
      </c>
      <c r="CV210" s="21">
        <v>16182</v>
      </c>
      <c r="CW210" s="21">
        <v>22627</v>
      </c>
      <c r="CX210" s="21">
        <v>65638</v>
      </c>
      <c r="CY210" s="21">
        <v>63743</v>
      </c>
      <c r="CZ210" s="19">
        <v>334</v>
      </c>
      <c r="DA210" t="s">
        <v>8312</v>
      </c>
      <c r="DB210" t="s">
        <v>8481</v>
      </c>
      <c r="DD210">
        <v>0.78439985567042658</v>
      </c>
      <c r="DE210">
        <v>2.5899631311130751</v>
      </c>
      <c r="DF210">
        <v>1.8055632754426485</v>
      </c>
    </row>
    <row r="211" spans="1:110" x14ac:dyDescent="0.25">
      <c r="A211" t="s">
        <v>1431</v>
      </c>
      <c r="B211" t="s">
        <v>3121</v>
      </c>
      <c r="C211" t="s">
        <v>696</v>
      </c>
      <c r="D211" t="s">
        <v>150</v>
      </c>
      <c r="E211" s="17">
        <v>62658</v>
      </c>
      <c r="F211" s="17">
        <v>63405</v>
      </c>
      <c r="G211" s="17">
        <v>64034</v>
      </c>
      <c r="H211" s="17">
        <v>65076</v>
      </c>
      <c r="I211" s="17">
        <v>65843</v>
      </c>
      <c r="J211" s="17">
        <v>66728</v>
      </c>
      <c r="K211" s="17">
        <v>67945</v>
      </c>
      <c r="L211" s="17">
        <v>69567</v>
      </c>
      <c r="M211" s="17">
        <v>70695</v>
      </c>
      <c r="N211" s="17">
        <v>71520</v>
      </c>
      <c r="O211" s="17">
        <v>72041</v>
      </c>
      <c r="P211" s="17">
        <v>72763</v>
      </c>
      <c r="Q211" s="17">
        <v>73526</v>
      </c>
      <c r="R211" s="17">
        <v>74160</v>
      </c>
      <c r="S211" s="17">
        <v>75064</v>
      </c>
      <c r="T211" s="17">
        <v>75614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26</v>
      </c>
      <c r="AE211" s="18">
        <v>75</v>
      </c>
      <c r="AF211" s="18">
        <v>40</v>
      </c>
      <c r="AG211" s="18">
        <v>63</v>
      </c>
      <c r="AH211" s="18">
        <v>60</v>
      </c>
      <c r="AI211" s="18">
        <v>53</v>
      </c>
      <c r="AJ211" s="18">
        <v>34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3.6353467561521251</v>
      </c>
      <c r="AU211" s="23">
        <v>10.410738329562333</v>
      </c>
      <c r="AV211" s="23">
        <v>5.4972994516443796</v>
      </c>
      <c r="AW211" s="23">
        <v>8.5683975736474167</v>
      </c>
      <c r="AX211" s="23">
        <v>8.0906148867313927</v>
      </c>
      <c r="AY211" s="23">
        <v>7.060641585846744</v>
      </c>
      <c r="AZ211" s="23">
        <v>4.4965218081307698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2</v>
      </c>
      <c r="BJ211" s="20">
        <v>2</v>
      </c>
      <c r="BK211" s="20">
        <v>0</v>
      </c>
      <c r="BL211" s="20">
        <v>3</v>
      </c>
      <c r="BM211" s="20">
        <v>1</v>
      </c>
      <c r="BN211" s="20">
        <v>1</v>
      </c>
      <c r="BO211" s="20">
        <v>0</v>
      </c>
      <c r="BP211" s="20">
        <v>2</v>
      </c>
      <c r="BQ211" s="20">
        <v>9</v>
      </c>
      <c r="BR211" s="20">
        <v>8</v>
      </c>
      <c r="BS211" s="20">
        <v>2</v>
      </c>
      <c r="BT211" s="20">
        <v>0</v>
      </c>
      <c r="BU211" s="20">
        <v>4</v>
      </c>
      <c r="BV211" s="20">
        <v>3397</v>
      </c>
      <c r="BW211" s="20">
        <v>6112</v>
      </c>
      <c r="BX211" s="20">
        <v>6791</v>
      </c>
      <c r="BY211" s="20">
        <v>7259</v>
      </c>
      <c r="BZ211" s="20">
        <v>5577</v>
      </c>
      <c r="CA211" s="20">
        <v>9598</v>
      </c>
      <c r="CB211" s="20">
        <v>3687</v>
      </c>
      <c r="CC211" s="20">
        <v>5850</v>
      </c>
      <c r="CD211" s="20">
        <v>6648</v>
      </c>
      <c r="CE211" s="20">
        <v>7182</v>
      </c>
      <c r="CF211" s="20">
        <v>5512</v>
      </c>
      <c r="CG211" s="20">
        <v>8001</v>
      </c>
      <c r="CH211" s="21">
        <v>4</v>
      </c>
      <c r="CI211" s="21">
        <v>11</v>
      </c>
      <c r="CJ211" s="21">
        <v>8</v>
      </c>
      <c r="CK211" s="21">
        <v>5</v>
      </c>
      <c r="CL211" s="21">
        <v>1</v>
      </c>
      <c r="CM211" s="21">
        <v>5</v>
      </c>
      <c r="CN211" s="21">
        <v>0</v>
      </c>
      <c r="CO211" s="21">
        <v>9</v>
      </c>
      <c r="CP211" s="21">
        <v>25</v>
      </c>
      <c r="CQ211" s="21">
        <v>25</v>
      </c>
      <c r="CR211" s="21">
        <v>7084</v>
      </c>
      <c r="CS211" s="21">
        <v>11962</v>
      </c>
      <c r="CT211" s="21">
        <v>13439</v>
      </c>
      <c r="CU211" s="21">
        <v>14441</v>
      </c>
      <c r="CV211" s="21">
        <v>11089</v>
      </c>
      <c r="CW211" s="21">
        <v>17599</v>
      </c>
      <c r="CX211" s="21">
        <v>38734</v>
      </c>
      <c r="CY211" s="21">
        <v>36880</v>
      </c>
      <c r="CZ211" s="19">
        <v>185</v>
      </c>
      <c r="DA211" t="s">
        <v>8163</v>
      </c>
      <c r="DB211" t="s">
        <v>9</v>
      </c>
      <c r="DD211">
        <v>2.4403470715835138</v>
      </c>
      <c r="DE211">
        <v>6.4542778953890636</v>
      </c>
      <c r="DF211">
        <v>4.0139308238055502</v>
      </c>
    </row>
    <row r="212" spans="1:110" x14ac:dyDescent="0.25">
      <c r="A212" t="s">
        <v>482</v>
      </c>
      <c r="B212" t="s">
        <v>3113</v>
      </c>
      <c r="C212" t="s">
        <v>481</v>
      </c>
      <c r="D212" t="s">
        <v>51</v>
      </c>
      <c r="E212" s="17">
        <v>107055</v>
      </c>
      <c r="F212" s="17">
        <v>107915</v>
      </c>
      <c r="G212" s="17">
        <v>108874</v>
      </c>
      <c r="H212" s="17">
        <v>109977</v>
      </c>
      <c r="I212" s="17">
        <v>111091</v>
      </c>
      <c r="J212" s="17">
        <v>112283</v>
      </c>
      <c r="K212" s="17">
        <v>114152</v>
      </c>
      <c r="L212" s="17">
        <v>115579</v>
      </c>
      <c r="M212" s="17">
        <v>116925</v>
      </c>
      <c r="N212" s="17">
        <v>117923</v>
      </c>
      <c r="O212" s="17">
        <v>118638</v>
      </c>
      <c r="P212" s="17">
        <v>119665</v>
      </c>
      <c r="Q212" s="17">
        <v>120215</v>
      </c>
      <c r="R212" s="17">
        <v>120653</v>
      </c>
      <c r="S212" s="17">
        <v>121242</v>
      </c>
      <c r="T212" s="17">
        <v>121884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33</v>
      </c>
      <c r="AE212" s="18">
        <v>68</v>
      </c>
      <c r="AF212" s="18">
        <v>74</v>
      </c>
      <c r="AG212" s="18">
        <v>92</v>
      </c>
      <c r="AH212" s="18">
        <v>98</v>
      </c>
      <c r="AI212" s="18">
        <v>93</v>
      </c>
      <c r="AJ212" s="18">
        <v>65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2.7984362677340298</v>
      </c>
      <c r="AU212" s="23">
        <v>5.7317217080530689</v>
      </c>
      <c r="AV212" s="23">
        <v>6.1839301383027623</v>
      </c>
      <c r="AW212" s="23">
        <v>7.652955122072953</v>
      </c>
      <c r="AX212" s="23">
        <v>8.1224669092355768</v>
      </c>
      <c r="AY212" s="23">
        <v>7.6706091948334736</v>
      </c>
      <c r="AZ212" s="23">
        <v>5.3329395162613631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2</v>
      </c>
      <c r="BJ212" s="20">
        <v>6</v>
      </c>
      <c r="BK212" s="20">
        <v>7</v>
      </c>
      <c r="BL212" s="20">
        <v>5</v>
      </c>
      <c r="BM212" s="20">
        <v>3</v>
      </c>
      <c r="BN212" s="20">
        <v>1</v>
      </c>
      <c r="BO212" s="20">
        <v>0</v>
      </c>
      <c r="BP212" s="20">
        <v>3</v>
      </c>
      <c r="BQ212" s="20">
        <v>9</v>
      </c>
      <c r="BR212" s="20">
        <v>9</v>
      </c>
      <c r="BS212" s="20">
        <v>12</v>
      </c>
      <c r="BT212" s="20">
        <v>6</v>
      </c>
      <c r="BU212" s="20">
        <v>2</v>
      </c>
      <c r="BV212" s="20">
        <v>4909</v>
      </c>
      <c r="BW212" s="20">
        <v>8419</v>
      </c>
      <c r="BX212" s="20">
        <v>8313</v>
      </c>
      <c r="BY212" s="20">
        <v>10604</v>
      </c>
      <c r="BZ212" s="20">
        <v>10152</v>
      </c>
      <c r="CA212" s="20">
        <v>20390</v>
      </c>
      <c r="CB212" s="20">
        <v>5546</v>
      </c>
      <c r="CC212" s="20">
        <v>8570</v>
      </c>
      <c r="CD212" s="20">
        <v>7932</v>
      </c>
      <c r="CE212" s="20">
        <v>10199</v>
      </c>
      <c r="CF212" s="20">
        <v>9332</v>
      </c>
      <c r="CG212" s="20">
        <v>17518</v>
      </c>
      <c r="CH212" s="21">
        <v>5</v>
      </c>
      <c r="CI212" s="21">
        <v>15</v>
      </c>
      <c r="CJ212" s="21">
        <v>16</v>
      </c>
      <c r="CK212" s="21">
        <v>17</v>
      </c>
      <c r="CL212" s="21">
        <v>9</v>
      </c>
      <c r="CM212" s="21">
        <v>3</v>
      </c>
      <c r="CN212" s="21">
        <v>0</v>
      </c>
      <c r="CO212" s="21">
        <v>24</v>
      </c>
      <c r="CP212" s="21">
        <v>41</v>
      </c>
      <c r="CQ212" s="21">
        <v>41</v>
      </c>
      <c r="CR212" s="21">
        <v>10455</v>
      </c>
      <c r="CS212" s="21">
        <v>16989</v>
      </c>
      <c r="CT212" s="21">
        <v>16245</v>
      </c>
      <c r="CU212" s="21">
        <v>20803</v>
      </c>
      <c r="CV212" s="21">
        <v>19484</v>
      </c>
      <c r="CW212" s="21">
        <v>37908</v>
      </c>
      <c r="CX212" s="21">
        <v>62787</v>
      </c>
      <c r="CY212" s="21">
        <v>59097</v>
      </c>
      <c r="CZ212" s="19">
        <v>139</v>
      </c>
      <c r="DA212" t="s">
        <v>8117</v>
      </c>
      <c r="DB212" t="s">
        <v>9</v>
      </c>
      <c r="DD212">
        <v>4.0611198537996849</v>
      </c>
      <c r="DE212">
        <v>6.5300141749088194</v>
      </c>
      <c r="DF212">
        <v>2.4688943211091345</v>
      </c>
    </row>
    <row r="213" spans="1:110" x14ac:dyDescent="0.25">
      <c r="A213" t="s">
        <v>1213</v>
      </c>
      <c r="B213" t="s">
        <v>2932</v>
      </c>
      <c r="C213" t="s">
        <v>58</v>
      </c>
      <c r="D213" t="s">
        <v>211</v>
      </c>
      <c r="E213" s="17">
        <v>191503</v>
      </c>
      <c r="F213" s="17">
        <v>190316</v>
      </c>
      <c r="G213" s="17">
        <v>190953</v>
      </c>
      <c r="H213" s="17">
        <v>192868</v>
      </c>
      <c r="I213" s="17">
        <v>195895</v>
      </c>
      <c r="J213" s="17">
        <v>198529</v>
      </c>
      <c r="K213" s="17">
        <v>199231</v>
      </c>
      <c r="L213" s="17">
        <v>199695</v>
      </c>
      <c r="M213" s="17">
        <v>201009</v>
      </c>
      <c r="N213" s="17">
        <v>201151</v>
      </c>
      <c r="O213" s="17">
        <v>201654</v>
      </c>
      <c r="P213" s="17">
        <v>201406</v>
      </c>
      <c r="Q213" s="17">
        <v>202330</v>
      </c>
      <c r="R213" s="17">
        <v>202325</v>
      </c>
      <c r="S213" s="17">
        <v>202298</v>
      </c>
      <c r="T213" s="17">
        <v>203386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152</v>
      </c>
      <c r="AE213" s="18">
        <v>263</v>
      </c>
      <c r="AF213" s="18">
        <v>353</v>
      </c>
      <c r="AG213" s="18">
        <v>414</v>
      </c>
      <c r="AH213" s="18">
        <v>387</v>
      </c>
      <c r="AI213" s="18">
        <v>376</v>
      </c>
      <c r="AJ213" s="18">
        <v>383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7.5565122718753566</v>
      </c>
      <c r="AU213" s="23">
        <v>13.042141489878704</v>
      </c>
      <c r="AV213" s="23">
        <v>17.526786689572308</v>
      </c>
      <c r="AW213" s="23">
        <v>20.461622102505807</v>
      </c>
      <c r="AX213" s="23">
        <v>19.127641171382677</v>
      </c>
      <c r="AY213" s="23">
        <v>18.586441783902956</v>
      </c>
      <c r="AZ213" s="23">
        <v>18.831187987373763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11</v>
      </c>
      <c r="BJ213" s="20">
        <v>34</v>
      </c>
      <c r="BK213" s="20">
        <v>35</v>
      </c>
      <c r="BL213" s="20">
        <v>29</v>
      </c>
      <c r="BM213" s="20">
        <v>22</v>
      </c>
      <c r="BN213" s="20">
        <v>13</v>
      </c>
      <c r="BO213" s="20">
        <v>0</v>
      </c>
      <c r="BP213" s="20">
        <v>26</v>
      </c>
      <c r="BQ213" s="20">
        <v>51</v>
      </c>
      <c r="BR213" s="20">
        <v>63</v>
      </c>
      <c r="BS213" s="20">
        <v>56</v>
      </c>
      <c r="BT213" s="20">
        <v>28</v>
      </c>
      <c r="BU213" s="20">
        <v>15</v>
      </c>
      <c r="BV213" s="20">
        <v>14625</v>
      </c>
      <c r="BW213" s="20">
        <v>20088</v>
      </c>
      <c r="BX213" s="20">
        <v>15520</v>
      </c>
      <c r="BY213" s="20">
        <v>16940</v>
      </c>
      <c r="BZ213" s="20">
        <v>13899</v>
      </c>
      <c r="CA213" s="20">
        <v>20813</v>
      </c>
      <c r="CB213" s="20">
        <v>15513</v>
      </c>
      <c r="CC213" s="20">
        <v>20731</v>
      </c>
      <c r="CD213" s="20">
        <v>16761</v>
      </c>
      <c r="CE213" s="20">
        <v>17305</v>
      </c>
      <c r="CF213" s="20">
        <v>13860</v>
      </c>
      <c r="CG213" s="20">
        <v>17331</v>
      </c>
      <c r="CH213" s="21">
        <v>37</v>
      </c>
      <c r="CI213" s="21">
        <v>85</v>
      </c>
      <c r="CJ213" s="21">
        <v>98</v>
      </c>
      <c r="CK213" s="21">
        <v>85</v>
      </c>
      <c r="CL213" s="21">
        <v>50</v>
      </c>
      <c r="CM213" s="21">
        <v>28</v>
      </c>
      <c r="CN213" s="21">
        <v>0</v>
      </c>
      <c r="CO213" s="21">
        <v>144</v>
      </c>
      <c r="CP213" s="21">
        <v>239</v>
      </c>
      <c r="CQ213" s="21">
        <v>239</v>
      </c>
      <c r="CR213" s="21">
        <v>30138</v>
      </c>
      <c r="CS213" s="21">
        <v>40819</v>
      </c>
      <c r="CT213" s="21">
        <v>32281</v>
      </c>
      <c r="CU213" s="21">
        <v>34245</v>
      </c>
      <c r="CV213" s="21">
        <v>27759</v>
      </c>
      <c r="CW213" s="21">
        <v>38144</v>
      </c>
      <c r="CX213" s="21">
        <v>101885</v>
      </c>
      <c r="CY213" s="21">
        <v>101501</v>
      </c>
      <c r="CZ213" s="19">
        <v>2</v>
      </c>
      <c r="DA213" t="s">
        <v>1339</v>
      </c>
      <c r="DB213" t="s">
        <v>8480</v>
      </c>
      <c r="DD213">
        <v>14.187052344311878</v>
      </c>
      <c r="DE213">
        <v>23.457820091279384</v>
      </c>
      <c r="DF213">
        <v>9.2707677469675058</v>
      </c>
    </row>
    <row r="214" spans="1:110" x14ac:dyDescent="0.25">
      <c r="A214" t="s">
        <v>1295</v>
      </c>
      <c r="B214" t="s">
        <v>3263</v>
      </c>
      <c r="C214" t="s">
        <v>3369</v>
      </c>
      <c r="D214" t="s">
        <v>355</v>
      </c>
      <c r="E214" s="17">
        <v>116302</v>
      </c>
      <c r="F214" s="17">
        <v>117931</v>
      </c>
      <c r="G214" s="17">
        <v>118639</v>
      </c>
      <c r="H214" s="17">
        <v>118933</v>
      </c>
      <c r="I214" s="17">
        <v>120264</v>
      </c>
      <c r="J214" s="17">
        <v>121389</v>
      </c>
      <c r="K214" s="17">
        <v>122443</v>
      </c>
      <c r="L214" s="17">
        <v>122640</v>
      </c>
      <c r="M214" s="17">
        <v>123767</v>
      </c>
      <c r="N214" s="17">
        <v>124552</v>
      </c>
      <c r="O214" s="17">
        <v>125399</v>
      </c>
      <c r="P214" s="17">
        <v>126574</v>
      </c>
      <c r="Q214" s="17">
        <v>128989</v>
      </c>
      <c r="R214" s="17">
        <v>131100</v>
      </c>
      <c r="S214" s="17">
        <v>133198</v>
      </c>
      <c r="T214" s="17">
        <v>135970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38</v>
      </c>
      <c r="AE214" s="18">
        <v>47</v>
      </c>
      <c r="AF214" s="18">
        <v>44</v>
      </c>
      <c r="AG214" s="18">
        <v>44</v>
      </c>
      <c r="AH214" s="18">
        <v>34</v>
      </c>
      <c r="AI214" s="18">
        <v>19</v>
      </c>
      <c r="AJ214" s="18">
        <v>21</v>
      </c>
      <c r="AK214" s="23">
        <v>0</v>
      </c>
      <c r="AL214" s="23">
        <v>0</v>
      </c>
      <c r="AM214" s="23">
        <v>0</v>
      </c>
      <c r="AN214" s="23">
        <v>0</v>
      </c>
      <c r="AO214" s="23">
        <v>0</v>
      </c>
      <c r="AP214" s="23">
        <v>0</v>
      </c>
      <c r="AQ214" s="23">
        <v>0</v>
      </c>
      <c r="AR214" s="23">
        <v>0</v>
      </c>
      <c r="AS214" s="23">
        <v>0</v>
      </c>
      <c r="AT214" s="23">
        <v>3.0509345494251399</v>
      </c>
      <c r="AU214" s="23">
        <v>3.7480362682318042</v>
      </c>
      <c r="AV214" s="23">
        <v>3.4762273452683807</v>
      </c>
      <c r="AW214" s="23">
        <v>3.4111435858871686</v>
      </c>
      <c r="AX214" s="23">
        <v>2.5934401220442411</v>
      </c>
      <c r="AY214" s="23">
        <v>1.4264478445622306</v>
      </c>
      <c r="AZ214" s="23">
        <v>1.5444583363977347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20">
        <v>2</v>
      </c>
      <c r="BK214" s="20">
        <v>6</v>
      </c>
      <c r="BL214" s="20">
        <v>2</v>
      </c>
      <c r="BM214" s="20">
        <v>0</v>
      </c>
      <c r="BN214" s="20">
        <v>1</v>
      </c>
      <c r="BO214" s="20">
        <v>0</v>
      </c>
      <c r="BP214" s="20">
        <v>1</v>
      </c>
      <c r="BQ214" s="20">
        <v>1</v>
      </c>
      <c r="BR214" s="20">
        <v>3</v>
      </c>
      <c r="BS214" s="20">
        <v>1</v>
      </c>
      <c r="BT214" s="20">
        <v>3</v>
      </c>
      <c r="BU214" s="20">
        <v>1</v>
      </c>
      <c r="BV214" s="20">
        <v>8970</v>
      </c>
      <c r="BW214" s="20">
        <v>14277</v>
      </c>
      <c r="BX214" s="20">
        <v>13850</v>
      </c>
      <c r="BY214" s="20">
        <v>11430</v>
      </c>
      <c r="BZ214" s="20">
        <v>8171</v>
      </c>
      <c r="CA214" s="20">
        <v>12744</v>
      </c>
      <c r="CB214" s="20">
        <v>8538</v>
      </c>
      <c r="CC214" s="20">
        <v>14162</v>
      </c>
      <c r="CD214" s="20">
        <v>14001</v>
      </c>
      <c r="CE214" s="20">
        <v>11379</v>
      </c>
      <c r="CF214" s="20">
        <v>8208</v>
      </c>
      <c r="CG214" s="20">
        <v>10240</v>
      </c>
      <c r="CH214" s="21">
        <v>1</v>
      </c>
      <c r="CI214" s="21">
        <v>3</v>
      </c>
      <c r="CJ214" s="21">
        <v>9</v>
      </c>
      <c r="CK214" s="21">
        <v>3</v>
      </c>
      <c r="CL214" s="21">
        <v>3</v>
      </c>
      <c r="CM214" s="21">
        <v>2</v>
      </c>
      <c r="CN214" s="21">
        <v>0</v>
      </c>
      <c r="CO214" s="21">
        <v>11</v>
      </c>
      <c r="CP214" s="21">
        <v>10</v>
      </c>
      <c r="CQ214" s="21">
        <v>10</v>
      </c>
      <c r="CR214" s="21">
        <v>17508</v>
      </c>
      <c r="CS214" s="21">
        <v>28439</v>
      </c>
      <c r="CT214" s="21">
        <v>27851</v>
      </c>
      <c r="CU214" s="21">
        <v>22809</v>
      </c>
      <c r="CV214" s="21">
        <v>16379</v>
      </c>
      <c r="CW214" s="21">
        <v>22984</v>
      </c>
      <c r="CX214" s="21">
        <v>69442</v>
      </c>
      <c r="CY214" s="21">
        <v>66528</v>
      </c>
      <c r="CZ214" s="19">
        <v>338</v>
      </c>
      <c r="DA214" t="s">
        <v>8316</v>
      </c>
      <c r="DB214" t="s">
        <v>8481</v>
      </c>
      <c r="DD214">
        <v>1.6534391534391535</v>
      </c>
      <c r="DE214">
        <v>1.4400506897842804</v>
      </c>
      <c r="DF214">
        <v>-0.21338846365487307</v>
      </c>
    </row>
    <row r="215" spans="1:110" x14ac:dyDescent="0.25">
      <c r="A215" t="s">
        <v>228</v>
      </c>
      <c r="B215" t="s">
        <v>3239</v>
      </c>
      <c r="C215" t="s">
        <v>3367</v>
      </c>
      <c r="D215" t="s">
        <v>211</v>
      </c>
      <c r="E215" s="17">
        <v>292857</v>
      </c>
      <c r="F215" s="17">
        <v>294797</v>
      </c>
      <c r="G215" s="17">
        <v>297641</v>
      </c>
      <c r="H215" s="17">
        <v>299998</v>
      </c>
      <c r="I215" s="17">
        <v>303003</v>
      </c>
      <c r="J215" s="17">
        <v>306197</v>
      </c>
      <c r="K215" s="17">
        <v>309705</v>
      </c>
      <c r="L215" s="17">
        <v>312811</v>
      </c>
      <c r="M215" s="17">
        <v>315995</v>
      </c>
      <c r="N215" s="17">
        <v>318849</v>
      </c>
      <c r="O215" s="17">
        <v>322136</v>
      </c>
      <c r="P215" s="17">
        <v>326107</v>
      </c>
      <c r="Q215" s="17">
        <v>328177</v>
      </c>
      <c r="R215" s="17">
        <v>330310</v>
      </c>
      <c r="S215" s="17">
        <v>332672</v>
      </c>
      <c r="T215" s="17">
        <v>335551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8">
        <v>54</v>
      </c>
      <c r="AE215" s="18">
        <v>188</v>
      </c>
      <c r="AF215" s="18">
        <v>261</v>
      </c>
      <c r="AG215" s="18">
        <v>269</v>
      </c>
      <c r="AH215" s="18">
        <v>240</v>
      </c>
      <c r="AI215" s="18">
        <v>253</v>
      </c>
      <c r="AJ215" s="18">
        <v>222</v>
      </c>
      <c r="AK215" s="23">
        <v>0</v>
      </c>
      <c r="AL215" s="23">
        <v>0</v>
      </c>
      <c r="AM215" s="23">
        <v>0</v>
      </c>
      <c r="AN215" s="23">
        <v>0</v>
      </c>
      <c r="AO215" s="23">
        <v>0</v>
      </c>
      <c r="AP215" s="23">
        <v>0</v>
      </c>
      <c r="AQ215" s="23">
        <v>0</v>
      </c>
      <c r="AR215" s="23">
        <v>0</v>
      </c>
      <c r="AS215" s="23">
        <v>0</v>
      </c>
      <c r="AT215" s="23">
        <v>1.6935916374208482</v>
      </c>
      <c r="AU215" s="23">
        <v>5.8360444036059311</v>
      </c>
      <c r="AV215" s="23">
        <v>8.0035080510384624</v>
      </c>
      <c r="AW215" s="23">
        <v>8.1967962410528461</v>
      </c>
      <c r="AX215" s="23">
        <v>7.2659017286791201</v>
      </c>
      <c r="AY215" s="23">
        <v>7.6050884955752212</v>
      </c>
      <c r="AZ215" s="23">
        <v>6.6159838593835216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20">
        <v>4</v>
      </c>
      <c r="BJ215" s="20">
        <v>17</v>
      </c>
      <c r="BK215" s="20">
        <v>20</v>
      </c>
      <c r="BL215" s="20">
        <v>30</v>
      </c>
      <c r="BM215" s="20">
        <v>10</v>
      </c>
      <c r="BN215" s="20">
        <v>5</v>
      </c>
      <c r="BO215" s="20">
        <v>0</v>
      </c>
      <c r="BP215" s="20">
        <v>11</v>
      </c>
      <c r="BQ215" s="20">
        <v>37</v>
      </c>
      <c r="BR215" s="20">
        <v>28</v>
      </c>
      <c r="BS215" s="20">
        <v>44</v>
      </c>
      <c r="BT215" s="20">
        <v>13</v>
      </c>
      <c r="BU215" s="20">
        <v>3</v>
      </c>
      <c r="BV215" s="20">
        <v>19421</v>
      </c>
      <c r="BW215" s="20">
        <v>28325</v>
      </c>
      <c r="BX215" s="20">
        <v>28135</v>
      </c>
      <c r="BY215" s="20">
        <v>30122</v>
      </c>
      <c r="BZ215" s="20">
        <v>24416</v>
      </c>
      <c r="CA215" s="20">
        <v>40219</v>
      </c>
      <c r="CB215" s="20">
        <v>20820</v>
      </c>
      <c r="CC215" s="20">
        <v>27894</v>
      </c>
      <c r="CD215" s="20">
        <v>28103</v>
      </c>
      <c r="CE215" s="20">
        <v>30643</v>
      </c>
      <c r="CF215" s="20">
        <v>24494</v>
      </c>
      <c r="CG215" s="20">
        <v>32959</v>
      </c>
      <c r="CH215" s="21">
        <v>15</v>
      </c>
      <c r="CI215" s="21">
        <v>54</v>
      </c>
      <c r="CJ215" s="21">
        <v>48</v>
      </c>
      <c r="CK215" s="21">
        <v>74</v>
      </c>
      <c r="CL215" s="21">
        <v>23</v>
      </c>
      <c r="CM215" s="21">
        <v>8</v>
      </c>
      <c r="CN215" s="21">
        <v>0</v>
      </c>
      <c r="CO215" s="21">
        <v>86</v>
      </c>
      <c r="CP215" s="21">
        <v>136</v>
      </c>
      <c r="CQ215" s="21">
        <v>136</v>
      </c>
      <c r="CR215" s="21">
        <v>40241</v>
      </c>
      <c r="CS215" s="21">
        <v>56219</v>
      </c>
      <c r="CT215" s="21">
        <v>56238</v>
      </c>
      <c r="CU215" s="21">
        <v>60765</v>
      </c>
      <c r="CV215" s="21">
        <v>48910</v>
      </c>
      <c r="CW215" s="21">
        <v>73178</v>
      </c>
      <c r="CX215" s="21">
        <v>170638</v>
      </c>
      <c r="CY215" s="21">
        <v>164913</v>
      </c>
      <c r="CZ215" s="19">
        <v>79</v>
      </c>
      <c r="DA215" t="s">
        <v>8058</v>
      </c>
      <c r="DB215" t="s">
        <v>8480</v>
      </c>
      <c r="DD215">
        <v>5.2148708713079017</v>
      </c>
      <c r="DE215">
        <v>7.9700887258406681</v>
      </c>
      <c r="DF215">
        <v>2.7552178545327664</v>
      </c>
    </row>
    <row r="216" spans="1:110" x14ac:dyDescent="0.25">
      <c r="A216" t="s">
        <v>1328</v>
      </c>
      <c r="B216" t="s">
        <v>3217</v>
      </c>
      <c r="C216" t="s">
        <v>3363</v>
      </c>
      <c r="D216" t="s">
        <v>199</v>
      </c>
      <c r="E216" s="17">
        <v>111467</v>
      </c>
      <c r="F216" s="17">
        <v>111980</v>
      </c>
      <c r="G216" s="17">
        <v>112173</v>
      </c>
      <c r="H216" s="17">
        <v>112301</v>
      </c>
      <c r="I216" s="17">
        <v>112510</v>
      </c>
      <c r="J216" s="17">
        <v>112768</v>
      </c>
      <c r="K216" s="17">
        <v>113145</v>
      </c>
      <c r="L216" s="17">
        <v>113159</v>
      </c>
      <c r="M216" s="17">
        <v>113355</v>
      </c>
      <c r="N216" s="17">
        <v>113317</v>
      </c>
      <c r="O216" s="17">
        <v>113295</v>
      </c>
      <c r="P216" s="17">
        <v>113222</v>
      </c>
      <c r="Q216" s="17">
        <v>113472</v>
      </c>
      <c r="R216" s="17">
        <v>113703</v>
      </c>
      <c r="S216" s="17">
        <v>114160</v>
      </c>
      <c r="T216" s="17">
        <v>114745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8">
        <v>41</v>
      </c>
      <c r="AE216" s="18">
        <v>108</v>
      </c>
      <c r="AF216" s="18">
        <v>90</v>
      </c>
      <c r="AG216" s="18">
        <v>91</v>
      </c>
      <c r="AH216" s="18">
        <v>73</v>
      </c>
      <c r="AI216" s="18">
        <v>76</v>
      </c>
      <c r="AJ216" s="18">
        <v>66</v>
      </c>
      <c r="AK216" s="23">
        <v>0</v>
      </c>
      <c r="AL216" s="23">
        <v>0</v>
      </c>
      <c r="AM216" s="23">
        <v>0</v>
      </c>
      <c r="AN216" s="23">
        <v>0</v>
      </c>
      <c r="AO216" s="23">
        <v>0</v>
      </c>
      <c r="AP216" s="23">
        <v>0</v>
      </c>
      <c r="AQ216" s="23">
        <v>0</v>
      </c>
      <c r="AR216" s="23">
        <v>0</v>
      </c>
      <c r="AS216" s="23">
        <v>0</v>
      </c>
      <c r="AT216" s="23">
        <v>3.6181685007545203</v>
      </c>
      <c r="AU216" s="23">
        <v>9.5326360386601348</v>
      </c>
      <c r="AV216" s="23">
        <v>7.9489851795587434</v>
      </c>
      <c r="AW216" s="23">
        <v>8.0195995487873653</v>
      </c>
      <c r="AX216" s="23">
        <v>6.4202351740939116</v>
      </c>
      <c r="AY216" s="23">
        <v>6.6573230553608971</v>
      </c>
      <c r="AZ216" s="23">
        <v>5.7518846137086577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1</v>
      </c>
      <c r="BJ216" s="20">
        <v>4</v>
      </c>
      <c r="BK216" s="20">
        <v>3</v>
      </c>
      <c r="BL216" s="20">
        <v>7</v>
      </c>
      <c r="BM216" s="20">
        <v>5</v>
      </c>
      <c r="BN216" s="20">
        <v>2</v>
      </c>
      <c r="BO216" s="20">
        <v>0</v>
      </c>
      <c r="BP216" s="20">
        <v>8</v>
      </c>
      <c r="BQ216" s="20">
        <v>7</v>
      </c>
      <c r="BR216" s="20">
        <v>3</v>
      </c>
      <c r="BS216" s="20">
        <v>13</v>
      </c>
      <c r="BT216" s="20">
        <v>9</v>
      </c>
      <c r="BU216" s="20">
        <v>4</v>
      </c>
      <c r="BV216" s="20">
        <v>6809</v>
      </c>
      <c r="BW216" s="20">
        <v>10219</v>
      </c>
      <c r="BX216" s="20">
        <v>9067</v>
      </c>
      <c r="BY216" s="20">
        <v>11639</v>
      </c>
      <c r="BZ216" s="20">
        <v>9809</v>
      </c>
      <c r="CA216" s="20">
        <v>13838</v>
      </c>
      <c r="CB216" s="20">
        <v>6646</v>
      </c>
      <c r="CC216" s="20">
        <v>8930</v>
      </c>
      <c r="CD216" s="20">
        <v>7620</v>
      </c>
      <c r="CE216" s="20">
        <v>10196</v>
      </c>
      <c r="CF216" s="20">
        <v>9166</v>
      </c>
      <c r="CG216" s="20">
        <v>10806</v>
      </c>
      <c r="CH216" s="21">
        <v>9</v>
      </c>
      <c r="CI216" s="21">
        <v>11</v>
      </c>
      <c r="CJ216" s="21">
        <v>6</v>
      </c>
      <c r="CK216" s="21">
        <v>20</v>
      </c>
      <c r="CL216" s="21">
        <v>14</v>
      </c>
      <c r="CM216" s="21">
        <v>6</v>
      </c>
      <c r="CN216" s="21">
        <v>0</v>
      </c>
      <c r="CO216" s="21">
        <v>22</v>
      </c>
      <c r="CP216" s="21">
        <v>44</v>
      </c>
      <c r="CQ216" s="21">
        <v>44</v>
      </c>
      <c r="CR216" s="21">
        <v>13455</v>
      </c>
      <c r="CS216" s="21">
        <v>19149</v>
      </c>
      <c r="CT216" s="21">
        <v>16687</v>
      </c>
      <c r="CU216" s="21">
        <v>21835</v>
      </c>
      <c r="CV216" s="21">
        <v>18975</v>
      </c>
      <c r="CW216" s="21">
        <v>24644</v>
      </c>
      <c r="CX216" s="21">
        <v>61381</v>
      </c>
      <c r="CY216" s="21">
        <v>53364</v>
      </c>
      <c r="CZ216" s="19">
        <v>116</v>
      </c>
      <c r="DA216" t="s">
        <v>8094</v>
      </c>
      <c r="DB216" t="s">
        <v>9</v>
      </c>
      <c r="DD216">
        <v>4.1226294880443746</v>
      </c>
      <c r="DE216">
        <v>7.1683419950799108</v>
      </c>
      <c r="DF216">
        <v>3.0457125070355362</v>
      </c>
    </row>
    <row r="217" spans="1:110" x14ac:dyDescent="0.25">
      <c r="A217" t="s">
        <v>645</v>
      </c>
      <c r="B217" t="s">
        <v>3264</v>
      </c>
      <c r="C217" t="s">
        <v>3368</v>
      </c>
      <c r="D217" t="s">
        <v>355</v>
      </c>
      <c r="E217" s="17">
        <v>212060</v>
      </c>
      <c r="F217" s="17">
        <v>216806</v>
      </c>
      <c r="G217" s="17">
        <v>216195</v>
      </c>
      <c r="H217" s="17">
        <v>214799</v>
      </c>
      <c r="I217" s="17">
        <v>216331</v>
      </c>
      <c r="J217" s="17">
        <v>219910</v>
      </c>
      <c r="K217" s="17">
        <v>222784</v>
      </c>
      <c r="L217" s="17">
        <v>227009</v>
      </c>
      <c r="M217" s="17">
        <v>230862</v>
      </c>
      <c r="N217" s="17">
        <v>235169</v>
      </c>
      <c r="O217" s="17">
        <v>237813</v>
      </c>
      <c r="P217" s="17">
        <v>244054</v>
      </c>
      <c r="Q217" s="17">
        <v>248839</v>
      </c>
      <c r="R217" s="17">
        <v>252274</v>
      </c>
      <c r="S217" s="17">
        <v>256055</v>
      </c>
      <c r="T217" s="17">
        <v>261529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38</v>
      </c>
      <c r="AE217" s="18">
        <v>62</v>
      </c>
      <c r="AF217" s="18">
        <v>116</v>
      </c>
      <c r="AG217" s="18">
        <v>105</v>
      </c>
      <c r="AH217" s="18">
        <v>83</v>
      </c>
      <c r="AI217" s="18">
        <v>87</v>
      </c>
      <c r="AJ217" s="18">
        <v>98</v>
      </c>
      <c r="AK217" s="23">
        <v>0</v>
      </c>
      <c r="AL217" s="23">
        <v>0</v>
      </c>
      <c r="AM217" s="23">
        <v>0</v>
      </c>
      <c r="AN217" s="23">
        <v>0</v>
      </c>
      <c r="AO217" s="23">
        <v>0</v>
      </c>
      <c r="AP217" s="23">
        <v>0</v>
      </c>
      <c r="AQ217" s="23">
        <v>0</v>
      </c>
      <c r="AR217" s="23">
        <v>0</v>
      </c>
      <c r="AS217" s="23">
        <v>0</v>
      </c>
      <c r="AT217" s="23">
        <v>1.6158592331472261</v>
      </c>
      <c r="AU217" s="23">
        <v>2.6070904450135188</v>
      </c>
      <c r="AV217" s="23">
        <v>4.7530464569316626</v>
      </c>
      <c r="AW217" s="23">
        <v>4.2195958029087084</v>
      </c>
      <c r="AX217" s="23">
        <v>3.2900734915211238</v>
      </c>
      <c r="AY217" s="23">
        <v>3.3977075237741894</v>
      </c>
      <c r="AZ217" s="23">
        <v>3.7471943837968258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1</v>
      </c>
      <c r="BJ217" s="20">
        <v>4</v>
      </c>
      <c r="BK217" s="20">
        <v>10</v>
      </c>
      <c r="BL217" s="20">
        <v>15</v>
      </c>
      <c r="BM217" s="20">
        <v>3</v>
      </c>
      <c r="BN217" s="20">
        <v>3</v>
      </c>
      <c r="BO217" s="20">
        <v>0</v>
      </c>
      <c r="BP217" s="20">
        <v>2</v>
      </c>
      <c r="BQ217" s="20">
        <v>11</v>
      </c>
      <c r="BR217" s="20">
        <v>12</v>
      </c>
      <c r="BS217" s="20">
        <v>19</v>
      </c>
      <c r="BT217" s="20">
        <v>14</v>
      </c>
      <c r="BU217" s="20">
        <v>4</v>
      </c>
      <c r="BV217" s="20">
        <v>15137</v>
      </c>
      <c r="BW217" s="20">
        <v>44382</v>
      </c>
      <c r="BX217" s="20">
        <v>24693</v>
      </c>
      <c r="BY217" s="20">
        <v>20012</v>
      </c>
      <c r="BZ217" s="20">
        <v>12456</v>
      </c>
      <c r="CA217" s="20">
        <v>13997</v>
      </c>
      <c r="CB217" s="20">
        <v>13255</v>
      </c>
      <c r="CC217" s="20">
        <v>46588</v>
      </c>
      <c r="CD217" s="20">
        <v>27874</v>
      </c>
      <c r="CE217" s="20">
        <v>20203</v>
      </c>
      <c r="CF217" s="20">
        <v>11581</v>
      </c>
      <c r="CG217" s="20">
        <v>11351</v>
      </c>
      <c r="CH217" s="21">
        <v>3</v>
      </c>
      <c r="CI217" s="21">
        <v>15</v>
      </c>
      <c r="CJ217" s="21">
        <v>22</v>
      </c>
      <c r="CK217" s="21">
        <v>34</v>
      </c>
      <c r="CL217" s="21">
        <v>17</v>
      </c>
      <c r="CM217" s="21">
        <v>7</v>
      </c>
      <c r="CN217" s="21">
        <v>0</v>
      </c>
      <c r="CO217" s="21">
        <v>36</v>
      </c>
      <c r="CP217" s="21">
        <v>62</v>
      </c>
      <c r="CQ217" s="21">
        <v>62</v>
      </c>
      <c r="CR217" s="21">
        <v>28392</v>
      </c>
      <c r="CS217" s="21">
        <v>90970</v>
      </c>
      <c r="CT217" s="21">
        <v>52567</v>
      </c>
      <c r="CU217" s="21">
        <v>40215</v>
      </c>
      <c r="CV217" s="21">
        <v>24037</v>
      </c>
      <c r="CW217" s="21">
        <v>25348</v>
      </c>
      <c r="CX217" s="21">
        <v>130677</v>
      </c>
      <c r="CY217" s="21">
        <v>130852</v>
      </c>
      <c r="CZ217" s="19">
        <v>227</v>
      </c>
      <c r="DA217" t="s">
        <v>8205</v>
      </c>
      <c r="DB217" t="s">
        <v>9</v>
      </c>
      <c r="DD217">
        <v>2.751199828814233</v>
      </c>
      <c r="DE217">
        <v>4.7445227545780817</v>
      </c>
      <c r="DF217">
        <v>1.9933229257638487</v>
      </c>
    </row>
    <row r="218" spans="1:110" x14ac:dyDescent="0.25">
      <c r="A218" t="s">
        <v>1382</v>
      </c>
      <c r="B218" t="s">
        <v>3085</v>
      </c>
      <c r="C218" t="s">
        <v>197</v>
      </c>
      <c r="D218" t="s">
        <v>199</v>
      </c>
      <c r="E218" s="17">
        <v>105408</v>
      </c>
      <c r="F218" s="17">
        <v>105779</v>
      </c>
      <c r="G218" s="17">
        <v>105955</v>
      </c>
      <c r="H218" s="17">
        <v>107248</v>
      </c>
      <c r="I218" s="17">
        <v>108461</v>
      </c>
      <c r="J218" s="17">
        <v>109925</v>
      </c>
      <c r="K218" s="17">
        <v>110172</v>
      </c>
      <c r="L218" s="17">
        <v>109758</v>
      </c>
      <c r="M218" s="17">
        <v>109382</v>
      </c>
      <c r="N218" s="17">
        <v>109548</v>
      </c>
      <c r="O218" s="17">
        <v>110920</v>
      </c>
      <c r="P218" s="17">
        <v>111741</v>
      </c>
      <c r="Q218" s="17">
        <v>113356</v>
      </c>
      <c r="R218" s="17">
        <v>113986</v>
      </c>
      <c r="S218" s="17">
        <v>114517</v>
      </c>
      <c r="T218" s="17">
        <v>115382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18</v>
      </c>
      <c r="AE218" s="18">
        <v>68</v>
      </c>
      <c r="AF218" s="18">
        <v>110</v>
      </c>
      <c r="AG218" s="18">
        <v>87</v>
      </c>
      <c r="AH218" s="18">
        <v>79</v>
      </c>
      <c r="AI218" s="18">
        <v>62</v>
      </c>
      <c r="AJ218" s="18">
        <v>63</v>
      </c>
      <c r="AK218" s="23">
        <v>0</v>
      </c>
      <c r="AL218" s="23">
        <v>0</v>
      </c>
      <c r="AM218" s="23">
        <v>0</v>
      </c>
      <c r="AN218" s="23">
        <v>0</v>
      </c>
      <c r="AO218" s="23">
        <v>0</v>
      </c>
      <c r="AP218" s="23">
        <v>0</v>
      </c>
      <c r="AQ218" s="23">
        <v>0</v>
      </c>
      <c r="AR218" s="23">
        <v>0</v>
      </c>
      <c r="AS218" s="23">
        <v>0</v>
      </c>
      <c r="AT218" s="23">
        <v>1.6431153466973383</v>
      </c>
      <c r="AU218" s="23">
        <v>6.1305445366029563</v>
      </c>
      <c r="AV218" s="23">
        <v>9.8441932683616589</v>
      </c>
      <c r="AW218" s="23">
        <v>7.6749356011150711</v>
      </c>
      <c r="AX218" s="23">
        <v>6.9306756970154222</v>
      </c>
      <c r="AY218" s="23">
        <v>5.4140433298112942</v>
      </c>
      <c r="AZ218" s="23">
        <v>5.4601237628052903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1</v>
      </c>
      <c r="BJ218" s="20">
        <v>7</v>
      </c>
      <c r="BK218" s="20">
        <v>5</v>
      </c>
      <c r="BL218" s="20">
        <v>6</v>
      </c>
      <c r="BM218" s="20">
        <v>3</v>
      </c>
      <c r="BN218" s="20">
        <v>0</v>
      </c>
      <c r="BO218" s="20">
        <v>0</v>
      </c>
      <c r="BP218" s="20">
        <v>1</v>
      </c>
      <c r="BQ218" s="20">
        <v>5</v>
      </c>
      <c r="BR218" s="20">
        <v>13</v>
      </c>
      <c r="BS218" s="20">
        <v>11</v>
      </c>
      <c r="BT218" s="20">
        <v>6</v>
      </c>
      <c r="BU218" s="20">
        <v>5</v>
      </c>
      <c r="BV218" s="20">
        <v>10068</v>
      </c>
      <c r="BW218" s="20">
        <v>8220</v>
      </c>
      <c r="BX218" s="20">
        <v>7781</v>
      </c>
      <c r="BY218" s="20">
        <v>9768</v>
      </c>
      <c r="BZ218" s="20">
        <v>8421</v>
      </c>
      <c r="CA218" s="20">
        <v>15021</v>
      </c>
      <c r="CB218" s="20">
        <v>10569</v>
      </c>
      <c r="CC218" s="20">
        <v>8209</v>
      </c>
      <c r="CD218" s="20">
        <v>7501</v>
      </c>
      <c r="CE218" s="20">
        <v>9231</v>
      </c>
      <c r="CF218" s="20">
        <v>7936</v>
      </c>
      <c r="CG218" s="20">
        <v>12657</v>
      </c>
      <c r="CH218" s="21">
        <v>2</v>
      </c>
      <c r="CI218" s="21">
        <v>12</v>
      </c>
      <c r="CJ218" s="21">
        <v>18</v>
      </c>
      <c r="CK218" s="21">
        <v>17</v>
      </c>
      <c r="CL218" s="21">
        <v>9</v>
      </c>
      <c r="CM218" s="21">
        <v>5</v>
      </c>
      <c r="CN218" s="21">
        <v>0</v>
      </c>
      <c r="CO218" s="21">
        <v>22</v>
      </c>
      <c r="CP218" s="21">
        <v>41</v>
      </c>
      <c r="CQ218" s="21">
        <v>41</v>
      </c>
      <c r="CR218" s="21">
        <v>20637</v>
      </c>
      <c r="CS218" s="21">
        <v>16429</v>
      </c>
      <c r="CT218" s="21">
        <v>15282</v>
      </c>
      <c r="CU218" s="21">
        <v>18999</v>
      </c>
      <c r="CV218" s="21">
        <v>16357</v>
      </c>
      <c r="CW218" s="21">
        <v>27678</v>
      </c>
      <c r="CX218" s="21">
        <v>59279</v>
      </c>
      <c r="CY218" s="21">
        <v>56103</v>
      </c>
      <c r="CZ218" s="19">
        <v>128</v>
      </c>
      <c r="DA218" t="s">
        <v>8106</v>
      </c>
      <c r="DB218" t="s">
        <v>9</v>
      </c>
      <c r="DD218">
        <v>3.9213589291125253</v>
      </c>
      <c r="DE218">
        <v>6.9164459589399279</v>
      </c>
      <c r="DF218">
        <v>2.9950870298274026</v>
      </c>
    </row>
    <row r="219" spans="1:110" x14ac:dyDescent="0.25">
      <c r="A219" t="s">
        <v>226</v>
      </c>
      <c r="B219" t="s">
        <v>3240</v>
      </c>
      <c r="C219" t="s">
        <v>3367</v>
      </c>
      <c r="D219" t="s">
        <v>211</v>
      </c>
      <c r="E219" s="17">
        <v>552094</v>
      </c>
      <c r="F219" s="17">
        <v>555458</v>
      </c>
      <c r="G219" s="17">
        <v>559889</v>
      </c>
      <c r="H219" s="17">
        <v>564331</v>
      </c>
      <c r="I219" s="17">
        <v>572091</v>
      </c>
      <c r="J219" s="17">
        <v>585283</v>
      </c>
      <c r="K219" s="17">
        <v>587347</v>
      </c>
      <c r="L219" s="17">
        <v>588959</v>
      </c>
      <c r="M219" s="17">
        <v>590349</v>
      </c>
      <c r="N219" s="17">
        <v>591204</v>
      </c>
      <c r="O219" s="17">
        <v>593726</v>
      </c>
      <c r="P219" s="17">
        <v>595800</v>
      </c>
      <c r="Q219" s="17">
        <v>600830</v>
      </c>
      <c r="R219" s="17">
        <v>602915</v>
      </c>
      <c r="S219" s="17">
        <v>605929</v>
      </c>
      <c r="T219" s="17">
        <v>611462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79</v>
      </c>
      <c r="AE219" s="18">
        <v>187</v>
      </c>
      <c r="AF219" s="18">
        <v>185</v>
      </c>
      <c r="AG219" s="18">
        <v>198</v>
      </c>
      <c r="AH219" s="18">
        <v>204</v>
      </c>
      <c r="AI219" s="18">
        <v>292</v>
      </c>
      <c r="AJ219" s="18">
        <v>288</v>
      </c>
      <c r="AK219" s="23">
        <v>0</v>
      </c>
      <c r="AL219" s="23">
        <v>0</v>
      </c>
      <c r="AM219" s="23">
        <v>0</v>
      </c>
      <c r="AN219" s="23">
        <v>0</v>
      </c>
      <c r="AO219" s="23">
        <v>0</v>
      </c>
      <c r="AP219" s="23">
        <v>0</v>
      </c>
      <c r="AQ219" s="23">
        <v>0</v>
      </c>
      <c r="AR219" s="23">
        <v>0</v>
      </c>
      <c r="AS219" s="23">
        <v>0</v>
      </c>
      <c r="AT219" s="23">
        <v>1.3362561822991725</v>
      </c>
      <c r="AU219" s="23">
        <v>3.1496009943980896</v>
      </c>
      <c r="AV219" s="23">
        <v>3.1050688150386034</v>
      </c>
      <c r="AW219" s="23">
        <v>3.2954413061930996</v>
      </c>
      <c r="AX219" s="23">
        <v>3.3835615302322881</v>
      </c>
      <c r="AY219" s="23">
        <v>4.8190464559379071</v>
      </c>
      <c r="AZ219" s="23">
        <v>4.7100228632359817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4</v>
      </c>
      <c r="BJ219" s="20">
        <v>17</v>
      </c>
      <c r="BK219" s="20">
        <v>32</v>
      </c>
      <c r="BL219" s="20">
        <v>29</v>
      </c>
      <c r="BM219" s="20">
        <v>11</v>
      </c>
      <c r="BN219" s="20">
        <v>6</v>
      </c>
      <c r="BO219" s="20">
        <v>0</v>
      </c>
      <c r="BP219" s="20">
        <v>8</v>
      </c>
      <c r="BQ219" s="20">
        <v>49</v>
      </c>
      <c r="BR219" s="20">
        <v>43</v>
      </c>
      <c r="BS219" s="20">
        <v>49</v>
      </c>
      <c r="BT219" s="20">
        <v>31</v>
      </c>
      <c r="BU219" s="20">
        <v>9</v>
      </c>
      <c r="BV219" s="20">
        <v>53152</v>
      </c>
      <c r="BW219" s="20">
        <v>56942</v>
      </c>
      <c r="BX219" s="20">
        <v>49262</v>
      </c>
      <c r="BY219" s="20">
        <v>49720</v>
      </c>
      <c r="BZ219" s="20">
        <v>39530</v>
      </c>
      <c r="CA219" s="20">
        <v>66380</v>
      </c>
      <c r="CB219" s="20">
        <v>50600</v>
      </c>
      <c r="CC219" s="20">
        <v>57075</v>
      </c>
      <c r="CD219" s="20">
        <v>49130</v>
      </c>
      <c r="CE219" s="20">
        <v>48964</v>
      </c>
      <c r="CF219" s="20">
        <v>37888</v>
      </c>
      <c r="CG219" s="20">
        <v>52819</v>
      </c>
      <c r="CH219" s="21">
        <v>12</v>
      </c>
      <c r="CI219" s="21">
        <v>66</v>
      </c>
      <c r="CJ219" s="21">
        <v>75</v>
      </c>
      <c r="CK219" s="21">
        <v>78</v>
      </c>
      <c r="CL219" s="21">
        <v>42</v>
      </c>
      <c r="CM219" s="21">
        <v>15</v>
      </c>
      <c r="CN219" s="21">
        <v>0</v>
      </c>
      <c r="CO219" s="21">
        <v>99</v>
      </c>
      <c r="CP219" s="21">
        <v>189</v>
      </c>
      <c r="CQ219" s="21">
        <v>189</v>
      </c>
      <c r="CR219" s="21">
        <v>103752</v>
      </c>
      <c r="CS219" s="21">
        <v>114017</v>
      </c>
      <c r="CT219" s="21">
        <v>98392</v>
      </c>
      <c r="CU219" s="21">
        <v>98684</v>
      </c>
      <c r="CV219" s="21">
        <v>77418</v>
      </c>
      <c r="CW219" s="21">
        <v>119199</v>
      </c>
      <c r="CX219" s="21">
        <v>314986</v>
      </c>
      <c r="CY219" s="21">
        <v>296476</v>
      </c>
      <c r="CZ219" s="19">
        <v>176</v>
      </c>
      <c r="DA219" t="s">
        <v>8154</v>
      </c>
      <c r="DB219" t="s">
        <v>9</v>
      </c>
      <c r="DD219">
        <v>3.3392247601829488</v>
      </c>
      <c r="DE219">
        <v>6.0002666785190453</v>
      </c>
      <c r="DF219">
        <v>2.6610419183360965</v>
      </c>
    </row>
    <row r="220" spans="1:110" x14ac:dyDescent="0.25">
      <c r="A220" t="s">
        <v>1417</v>
      </c>
      <c r="B220" t="s">
        <v>2938</v>
      </c>
      <c r="C220" t="s">
        <v>58</v>
      </c>
      <c r="D220" t="s">
        <v>150</v>
      </c>
      <c r="E220" s="17">
        <v>213098</v>
      </c>
      <c r="F220" s="17">
        <v>212751</v>
      </c>
      <c r="G220" s="17">
        <v>214971</v>
      </c>
      <c r="H220" s="17">
        <v>218140</v>
      </c>
      <c r="I220" s="17">
        <v>223090</v>
      </c>
      <c r="J220" s="17">
        <v>229550</v>
      </c>
      <c r="K220" s="17">
        <v>233789</v>
      </c>
      <c r="L220" s="17">
        <v>237376</v>
      </c>
      <c r="M220" s="17">
        <v>240297</v>
      </c>
      <c r="N220" s="17">
        <v>243850</v>
      </c>
      <c r="O220" s="17">
        <v>248171</v>
      </c>
      <c r="P220" s="17">
        <v>251787</v>
      </c>
      <c r="Q220" s="17">
        <v>253172</v>
      </c>
      <c r="R220" s="17">
        <v>254324</v>
      </c>
      <c r="S220" s="17">
        <v>256903</v>
      </c>
      <c r="T220" s="17">
        <v>260763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68</v>
      </c>
      <c r="AE220" s="18">
        <v>214</v>
      </c>
      <c r="AF220" s="18">
        <v>237</v>
      </c>
      <c r="AG220" s="18">
        <v>221</v>
      </c>
      <c r="AH220" s="18">
        <v>204</v>
      </c>
      <c r="AI220" s="18">
        <v>152</v>
      </c>
      <c r="AJ220" s="18">
        <v>128</v>
      </c>
      <c r="AK220" s="23">
        <v>0</v>
      </c>
      <c r="AL220" s="23">
        <v>0</v>
      </c>
      <c r="AM220" s="23">
        <v>0</v>
      </c>
      <c r="AN220" s="23">
        <v>0</v>
      </c>
      <c r="AO220" s="23">
        <v>0</v>
      </c>
      <c r="AP220" s="23">
        <v>0</v>
      </c>
      <c r="AQ220" s="23">
        <v>0</v>
      </c>
      <c r="AR220" s="23">
        <v>0</v>
      </c>
      <c r="AS220" s="23">
        <v>0</v>
      </c>
      <c r="AT220" s="23">
        <v>2.7885995489030142</v>
      </c>
      <c r="AU220" s="23">
        <v>8.6230865008401469</v>
      </c>
      <c r="AV220" s="23">
        <v>9.4127178925043786</v>
      </c>
      <c r="AW220" s="23">
        <v>8.7292433602452082</v>
      </c>
      <c r="AX220" s="23">
        <v>8.0212642141520263</v>
      </c>
      <c r="AY220" s="23">
        <v>5.9166300121057365</v>
      </c>
      <c r="AZ220" s="23">
        <v>4.9086718591211174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1</v>
      </c>
      <c r="BJ220" s="20">
        <v>11</v>
      </c>
      <c r="BK220" s="20">
        <v>7</v>
      </c>
      <c r="BL220" s="20">
        <v>9</v>
      </c>
      <c r="BM220" s="20">
        <v>8</v>
      </c>
      <c r="BN220" s="20">
        <v>5</v>
      </c>
      <c r="BO220" s="20">
        <v>0</v>
      </c>
      <c r="BP220" s="20">
        <v>7</v>
      </c>
      <c r="BQ220" s="20">
        <v>22</v>
      </c>
      <c r="BR220" s="20">
        <v>17</v>
      </c>
      <c r="BS220" s="20">
        <v>24</v>
      </c>
      <c r="BT220" s="20">
        <v>13</v>
      </c>
      <c r="BU220" s="20">
        <v>4</v>
      </c>
      <c r="BV220" s="20">
        <v>24619</v>
      </c>
      <c r="BW220" s="20">
        <v>27971</v>
      </c>
      <c r="BX220" s="20">
        <v>21146</v>
      </c>
      <c r="BY220" s="20">
        <v>19876</v>
      </c>
      <c r="BZ220" s="20">
        <v>16391</v>
      </c>
      <c r="CA220" s="20">
        <v>22247</v>
      </c>
      <c r="CB220" s="20">
        <v>24243</v>
      </c>
      <c r="CC220" s="20">
        <v>28293</v>
      </c>
      <c r="CD220" s="20">
        <v>22297</v>
      </c>
      <c r="CE220" s="20">
        <v>19500</v>
      </c>
      <c r="CF220" s="20">
        <v>16373</v>
      </c>
      <c r="CG220" s="20">
        <v>17807</v>
      </c>
      <c r="CH220" s="21">
        <v>8</v>
      </c>
      <c r="CI220" s="21">
        <v>33</v>
      </c>
      <c r="CJ220" s="21">
        <v>24</v>
      </c>
      <c r="CK220" s="21">
        <v>33</v>
      </c>
      <c r="CL220" s="21">
        <v>21</v>
      </c>
      <c r="CM220" s="21">
        <v>9</v>
      </c>
      <c r="CN220" s="21">
        <v>0</v>
      </c>
      <c r="CO220" s="21">
        <v>41</v>
      </c>
      <c r="CP220" s="21">
        <v>87</v>
      </c>
      <c r="CQ220" s="21">
        <v>87</v>
      </c>
      <c r="CR220" s="21">
        <v>48862</v>
      </c>
      <c r="CS220" s="21">
        <v>56264</v>
      </c>
      <c r="CT220" s="21">
        <v>43443</v>
      </c>
      <c r="CU220" s="21">
        <v>39376</v>
      </c>
      <c r="CV220" s="21">
        <v>32764</v>
      </c>
      <c r="CW220" s="21">
        <v>40054</v>
      </c>
      <c r="CX220" s="21">
        <v>132250</v>
      </c>
      <c r="CY220" s="21">
        <v>128513</v>
      </c>
      <c r="CZ220" s="19">
        <v>161</v>
      </c>
      <c r="DA220" t="s">
        <v>8139</v>
      </c>
      <c r="DB220" t="s">
        <v>9</v>
      </c>
      <c r="DD220">
        <v>3.19033872059636</v>
      </c>
      <c r="DE220">
        <v>6.5784499054820413</v>
      </c>
      <c r="DF220">
        <v>3.3881111848856813</v>
      </c>
    </row>
    <row r="221" spans="1:110" x14ac:dyDescent="0.25">
      <c r="A221" t="s">
        <v>306</v>
      </c>
      <c r="B221" t="s">
        <v>3025</v>
      </c>
      <c r="C221" t="s">
        <v>305</v>
      </c>
      <c r="D221" t="s">
        <v>278</v>
      </c>
      <c r="E221" s="17">
        <v>72053</v>
      </c>
      <c r="F221" s="17">
        <v>72687</v>
      </c>
      <c r="G221" s="17">
        <v>73377</v>
      </c>
      <c r="H221" s="17">
        <v>73707</v>
      </c>
      <c r="I221" s="17">
        <v>74246</v>
      </c>
      <c r="J221" s="17">
        <v>74485</v>
      </c>
      <c r="K221" s="17">
        <v>74942</v>
      </c>
      <c r="L221" s="17">
        <v>75724</v>
      </c>
      <c r="M221" s="17">
        <v>76473</v>
      </c>
      <c r="N221" s="17">
        <v>77133</v>
      </c>
      <c r="O221" s="17">
        <v>77851</v>
      </c>
      <c r="P221" s="17">
        <v>78325</v>
      </c>
      <c r="Q221" s="17">
        <v>79117</v>
      </c>
      <c r="R221" s="17">
        <v>79724</v>
      </c>
      <c r="S221" s="17">
        <v>80503</v>
      </c>
      <c r="T221" s="17">
        <v>80937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50</v>
      </c>
      <c r="AE221" s="18">
        <v>46</v>
      </c>
      <c r="AF221" s="18">
        <v>49</v>
      </c>
      <c r="AG221" s="18">
        <v>62</v>
      </c>
      <c r="AH221" s="18">
        <v>39</v>
      </c>
      <c r="AI221" s="18">
        <v>32</v>
      </c>
      <c r="AJ221" s="18">
        <v>27</v>
      </c>
      <c r="AK221" s="23">
        <v>0</v>
      </c>
      <c r="AL221" s="23">
        <v>0</v>
      </c>
      <c r="AM221" s="23">
        <v>0</v>
      </c>
      <c r="AN221" s="23">
        <v>0</v>
      </c>
      <c r="AO221" s="23">
        <v>0</v>
      </c>
      <c r="AP221" s="23">
        <v>0</v>
      </c>
      <c r="AQ221" s="23">
        <v>0</v>
      </c>
      <c r="AR221" s="23">
        <v>0</v>
      </c>
      <c r="AS221" s="23">
        <v>0</v>
      </c>
      <c r="AT221" s="23">
        <v>6.4823097766196049</v>
      </c>
      <c r="AU221" s="23">
        <v>5.9087230735636016</v>
      </c>
      <c r="AV221" s="23">
        <v>6.2559846792211937</v>
      </c>
      <c r="AW221" s="23">
        <v>7.8364953170620728</v>
      </c>
      <c r="AX221" s="23">
        <v>4.8918769755657019</v>
      </c>
      <c r="AY221" s="23">
        <v>3.9750071425909597</v>
      </c>
      <c r="AZ221" s="23">
        <v>3.3359279439564107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20">
        <v>0</v>
      </c>
      <c r="BK221" s="20">
        <v>3</v>
      </c>
      <c r="BL221" s="20">
        <v>4</v>
      </c>
      <c r="BM221" s="20">
        <v>1</v>
      </c>
      <c r="BN221" s="20">
        <v>0</v>
      </c>
      <c r="BO221" s="20">
        <v>0</v>
      </c>
      <c r="BP221" s="20">
        <v>0</v>
      </c>
      <c r="BQ221" s="20">
        <v>3</v>
      </c>
      <c r="BR221" s="20">
        <v>5</v>
      </c>
      <c r="BS221" s="20">
        <v>8</v>
      </c>
      <c r="BT221" s="20">
        <v>1</v>
      </c>
      <c r="BU221" s="20">
        <v>2</v>
      </c>
      <c r="BV221" s="20">
        <v>3199</v>
      </c>
      <c r="BW221" s="20">
        <v>4782</v>
      </c>
      <c r="BX221" s="20">
        <v>6054</v>
      </c>
      <c r="BY221" s="20">
        <v>7636</v>
      </c>
      <c r="BZ221" s="20">
        <v>6805</v>
      </c>
      <c r="CA221" s="20">
        <v>13921</v>
      </c>
      <c r="CB221" s="20">
        <v>3508</v>
      </c>
      <c r="CC221" s="20">
        <v>4862</v>
      </c>
      <c r="CD221" s="20">
        <v>5277</v>
      </c>
      <c r="CE221" s="20">
        <v>7439</v>
      </c>
      <c r="CF221" s="20">
        <v>6428</v>
      </c>
      <c r="CG221" s="20">
        <v>11026</v>
      </c>
      <c r="CH221" s="21">
        <v>0</v>
      </c>
      <c r="CI221" s="21">
        <v>3</v>
      </c>
      <c r="CJ221" s="21">
        <v>8</v>
      </c>
      <c r="CK221" s="21">
        <v>12</v>
      </c>
      <c r="CL221" s="21">
        <v>2</v>
      </c>
      <c r="CM221" s="21">
        <v>2</v>
      </c>
      <c r="CN221" s="21">
        <v>0</v>
      </c>
      <c r="CO221" s="21">
        <v>8</v>
      </c>
      <c r="CP221" s="21">
        <v>19</v>
      </c>
      <c r="CQ221" s="21">
        <v>19</v>
      </c>
      <c r="CR221" s="21">
        <v>6707</v>
      </c>
      <c r="CS221" s="21">
        <v>9644</v>
      </c>
      <c r="CT221" s="21">
        <v>11331</v>
      </c>
      <c r="CU221" s="21">
        <v>15075</v>
      </c>
      <c r="CV221" s="21">
        <v>13233</v>
      </c>
      <c r="CW221" s="21">
        <v>24947</v>
      </c>
      <c r="CX221" s="21">
        <v>42397</v>
      </c>
      <c r="CY221" s="21">
        <v>38540</v>
      </c>
      <c r="CZ221" s="19">
        <v>252</v>
      </c>
      <c r="DA221" t="s">
        <v>8230</v>
      </c>
      <c r="DB221" t="s">
        <v>9</v>
      </c>
      <c r="DD221">
        <v>2.0757654385054489</v>
      </c>
      <c r="DE221">
        <v>4.4814491591386183</v>
      </c>
      <c r="DF221">
        <v>2.4056837206331694</v>
      </c>
    </row>
    <row r="222" spans="1:110" x14ac:dyDescent="0.25">
      <c r="A222" t="s">
        <v>356</v>
      </c>
      <c r="B222" t="s">
        <v>3265</v>
      </c>
      <c r="C222" t="s">
        <v>3368</v>
      </c>
      <c r="D222" t="s">
        <v>355</v>
      </c>
      <c r="E222" s="17">
        <v>193255</v>
      </c>
      <c r="F222" s="17">
        <v>195705</v>
      </c>
      <c r="G222" s="17">
        <v>195229</v>
      </c>
      <c r="H222" s="17">
        <v>193934</v>
      </c>
      <c r="I222" s="17">
        <v>194484</v>
      </c>
      <c r="J222" s="17">
        <v>196576</v>
      </c>
      <c r="K222" s="17">
        <v>198925</v>
      </c>
      <c r="L222" s="17">
        <v>201432</v>
      </c>
      <c r="M222" s="17">
        <v>205675</v>
      </c>
      <c r="N222" s="17">
        <v>208439</v>
      </c>
      <c r="O222" s="17">
        <v>209571</v>
      </c>
      <c r="P222" s="17">
        <v>213291</v>
      </c>
      <c r="Q222" s="17">
        <v>216990</v>
      </c>
      <c r="R222" s="17">
        <v>220491</v>
      </c>
      <c r="S222" s="17">
        <v>225154</v>
      </c>
      <c r="T222" s="17">
        <v>229775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Z222" s="18">
        <v>0</v>
      </c>
      <c r="AA222" s="18">
        <v>0</v>
      </c>
      <c r="AB222" s="18">
        <v>0</v>
      </c>
      <c r="AC222" s="18">
        <v>0</v>
      </c>
      <c r="AD222" s="18">
        <v>38</v>
      </c>
      <c r="AE222" s="18">
        <v>89</v>
      </c>
      <c r="AF222" s="18">
        <v>111</v>
      </c>
      <c r="AG222" s="18">
        <v>105</v>
      </c>
      <c r="AH222" s="18">
        <v>112</v>
      </c>
      <c r="AI222" s="18">
        <v>110</v>
      </c>
      <c r="AJ222" s="18">
        <v>87</v>
      </c>
      <c r="AK222" s="23">
        <v>0</v>
      </c>
      <c r="AL222" s="23">
        <v>0</v>
      </c>
      <c r="AM222" s="23">
        <v>0</v>
      </c>
      <c r="AN222" s="23">
        <v>0</v>
      </c>
      <c r="AO222" s="23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1.8230753361894847</v>
      </c>
      <c r="AU222" s="23">
        <v>4.2467707841256663</v>
      </c>
      <c r="AV222" s="23">
        <v>5.204157700043603</v>
      </c>
      <c r="AW222" s="23">
        <v>4.8389326697082815</v>
      </c>
      <c r="AX222" s="23">
        <v>5.0795724088511554</v>
      </c>
      <c r="AY222" s="23">
        <v>4.8855450047523021</v>
      </c>
      <c r="AZ222" s="23">
        <v>3.7863126972037859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 s="20">
        <v>1</v>
      </c>
      <c r="BJ222" s="20">
        <v>3</v>
      </c>
      <c r="BK222" s="20">
        <v>5</v>
      </c>
      <c r="BL222" s="20">
        <v>12</v>
      </c>
      <c r="BM222" s="20">
        <v>3</v>
      </c>
      <c r="BN222" s="20">
        <v>1</v>
      </c>
      <c r="BO222" s="20">
        <v>0</v>
      </c>
      <c r="BP222" s="20">
        <v>6</v>
      </c>
      <c r="BQ222" s="20">
        <v>14</v>
      </c>
      <c r="BR222" s="20">
        <v>14</v>
      </c>
      <c r="BS222" s="20">
        <v>21</v>
      </c>
      <c r="BT222" s="20">
        <v>5</v>
      </c>
      <c r="BU222" s="20">
        <v>2</v>
      </c>
      <c r="BV222" s="20">
        <v>13519</v>
      </c>
      <c r="BW222" s="20">
        <v>30206</v>
      </c>
      <c r="BX222" s="20">
        <v>25213</v>
      </c>
      <c r="BY222" s="20">
        <v>20620</v>
      </c>
      <c r="BZ222" s="20">
        <v>12907</v>
      </c>
      <c r="CA222" s="20">
        <v>15456</v>
      </c>
      <c r="CB222" s="20">
        <v>12452</v>
      </c>
      <c r="CC222" s="20">
        <v>29674</v>
      </c>
      <c r="CD222" s="20">
        <v>26203</v>
      </c>
      <c r="CE222" s="20">
        <v>19627</v>
      </c>
      <c r="CF222" s="20">
        <v>11709</v>
      </c>
      <c r="CG222" s="20">
        <v>12189</v>
      </c>
      <c r="CH222" s="21">
        <v>7</v>
      </c>
      <c r="CI222" s="21">
        <v>17</v>
      </c>
      <c r="CJ222" s="21">
        <v>19</v>
      </c>
      <c r="CK222" s="21">
        <v>33</v>
      </c>
      <c r="CL222" s="21">
        <v>8</v>
      </c>
      <c r="CM222" s="21">
        <v>3</v>
      </c>
      <c r="CN222" s="21">
        <v>0</v>
      </c>
      <c r="CO222" s="21">
        <v>25</v>
      </c>
      <c r="CP222" s="21">
        <v>62</v>
      </c>
      <c r="CQ222" s="21">
        <v>62</v>
      </c>
      <c r="CR222" s="21">
        <v>25971</v>
      </c>
      <c r="CS222" s="21">
        <v>59880</v>
      </c>
      <c r="CT222" s="21">
        <v>51416</v>
      </c>
      <c r="CU222" s="21">
        <v>40247</v>
      </c>
      <c r="CV222" s="21">
        <v>24616</v>
      </c>
      <c r="CW222" s="21">
        <v>27645</v>
      </c>
      <c r="CX222" s="21">
        <v>117921</v>
      </c>
      <c r="CY222" s="21">
        <v>111854</v>
      </c>
      <c r="CZ222" s="19">
        <v>226</v>
      </c>
      <c r="DA222" t="s">
        <v>8204</v>
      </c>
      <c r="DB222" t="s">
        <v>9</v>
      </c>
      <c r="DD222">
        <v>2.2350564128238597</v>
      </c>
      <c r="DE222">
        <v>5.2577573120987786</v>
      </c>
      <c r="DF222">
        <v>3.0227008992749189</v>
      </c>
    </row>
    <row r="223" spans="1:110" x14ac:dyDescent="0.25">
      <c r="A223" t="s">
        <v>141</v>
      </c>
      <c r="B223" t="s">
        <v>3156</v>
      </c>
      <c r="C223" t="s">
        <v>140</v>
      </c>
      <c r="D223" t="s">
        <v>70</v>
      </c>
      <c r="E223" s="17">
        <v>72742</v>
      </c>
      <c r="F223" s="17">
        <v>72808</v>
      </c>
      <c r="G223" s="17">
        <v>73357</v>
      </c>
      <c r="H223" s="17">
        <v>74072</v>
      </c>
      <c r="I223" s="17">
        <v>75047</v>
      </c>
      <c r="J223" s="17">
        <v>75795</v>
      </c>
      <c r="K223" s="17">
        <v>76982</v>
      </c>
      <c r="L223" s="17">
        <v>77892</v>
      </c>
      <c r="M223" s="17">
        <v>78928</v>
      </c>
      <c r="N223" s="17">
        <v>79671</v>
      </c>
      <c r="O223" s="17">
        <v>80258</v>
      </c>
      <c r="P223" s="17">
        <v>80816</v>
      </c>
      <c r="Q223" s="17">
        <v>81152</v>
      </c>
      <c r="R223" s="17">
        <v>81799</v>
      </c>
      <c r="S223" s="17">
        <v>82220</v>
      </c>
      <c r="T223" s="17">
        <v>82920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8">
        <v>14</v>
      </c>
      <c r="AE223" s="18">
        <v>19</v>
      </c>
      <c r="AF223" s="18">
        <v>45</v>
      </c>
      <c r="AG223" s="18">
        <v>28</v>
      </c>
      <c r="AH223" s="18">
        <v>32</v>
      </c>
      <c r="AI223" s="18">
        <v>49</v>
      </c>
      <c r="AJ223" s="18">
        <v>35</v>
      </c>
      <c r="AK223" s="23">
        <v>0</v>
      </c>
      <c r="AL223" s="23">
        <v>0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3">
        <v>0</v>
      </c>
      <c r="AT223" s="23">
        <v>1.7572265943693439</v>
      </c>
      <c r="AU223" s="23">
        <v>2.367365247078173</v>
      </c>
      <c r="AV223" s="23">
        <v>5.5682043159770345</v>
      </c>
      <c r="AW223" s="23">
        <v>3.4503154574132493</v>
      </c>
      <c r="AX223" s="23">
        <v>3.9120282644042104</v>
      </c>
      <c r="AY223" s="23">
        <v>5.9596205302846021</v>
      </c>
      <c r="AZ223" s="23">
        <v>4.220935841775205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0</v>
      </c>
      <c r="BI223" s="20">
        <v>0</v>
      </c>
      <c r="BJ223" s="20">
        <v>3</v>
      </c>
      <c r="BK223" s="20">
        <v>5</v>
      </c>
      <c r="BL223" s="20">
        <v>5</v>
      </c>
      <c r="BM223" s="20">
        <v>3</v>
      </c>
      <c r="BN223" s="20">
        <v>2</v>
      </c>
      <c r="BO223" s="20">
        <v>0</v>
      </c>
      <c r="BP223" s="20">
        <v>2</v>
      </c>
      <c r="BQ223" s="20">
        <v>4</v>
      </c>
      <c r="BR223" s="20">
        <v>5</v>
      </c>
      <c r="BS223" s="20">
        <v>6</v>
      </c>
      <c r="BT223" s="20">
        <v>0</v>
      </c>
      <c r="BU223" s="20">
        <v>0</v>
      </c>
      <c r="BV223" s="20">
        <v>3281</v>
      </c>
      <c r="BW223" s="20">
        <v>5288</v>
      </c>
      <c r="BX223" s="20">
        <v>6453</v>
      </c>
      <c r="BY223" s="20">
        <v>7878</v>
      </c>
      <c r="BZ223" s="20">
        <v>6648</v>
      </c>
      <c r="CA223" s="20">
        <v>12679</v>
      </c>
      <c r="CB223" s="20">
        <v>4077</v>
      </c>
      <c r="CC223" s="20">
        <v>5315</v>
      </c>
      <c r="CD223" s="20">
        <v>6218</v>
      </c>
      <c r="CE223" s="20">
        <v>7812</v>
      </c>
      <c r="CF223" s="20">
        <v>6380</v>
      </c>
      <c r="CG223" s="20">
        <v>10891</v>
      </c>
      <c r="CH223" s="21">
        <v>2</v>
      </c>
      <c r="CI223" s="21">
        <v>7</v>
      </c>
      <c r="CJ223" s="21">
        <v>10</v>
      </c>
      <c r="CK223" s="21">
        <v>11</v>
      </c>
      <c r="CL223" s="21">
        <v>3</v>
      </c>
      <c r="CM223" s="21">
        <v>2</v>
      </c>
      <c r="CN223" s="21">
        <v>0</v>
      </c>
      <c r="CO223" s="21">
        <v>18</v>
      </c>
      <c r="CP223" s="21">
        <v>17</v>
      </c>
      <c r="CQ223" s="21">
        <v>17</v>
      </c>
      <c r="CR223" s="21">
        <v>7358</v>
      </c>
      <c r="CS223" s="21">
        <v>10603</v>
      </c>
      <c r="CT223" s="21">
        <v>12671</v>
      </c>
      <c r="CU223" s="21">
        <v>15690</v>
      </c>
      <c r="CV223" s="21">
        <v>13028</v>
      </c>
      <c r="CW223" s="21">
        <v>23570</v>
      </c>
      <c r="CX223" s="21">
        <v>42227</v>
      </c>
      <c r="CY223" s="21">
        <v>40693</v>
      </c>
      <c r="CZ223" s="19">
        <v>202</v>
      </c>
      <c r="DA223" t="s">
        <v>8180</v>
      </c>
      <c r="DB223" t="s">
        <v>9</v>
      </c>
      <c r="DD223">
        <v>4.4233651979455928</v>
      </c>
      <c r="DE223">
        <v>4.0258602316053711</v>
      </c>
      <c r="DF223">
        <v>-0.3975049663402217</v>
      </c>
    </row>
    <row r="224" spans="1:110" x14ac:dyDescent="0.25">
      <c r="A224" t="s">
        <v>1524</v>
      </c>
      <c r="B224" t="s">
        <v>3104</v>
      </c>
      <c r="C224" t="s">
        <v>846</v>
      </c>
      <c r="D224" t="s">
        <v>150</v>
      </c>
      <c r="E224" s="17">
        <v>65715</v>
      </c>
      <c r="F224" s="17">
        <v>66321</v>
      </c>
      <c r="G224" s="17">
        <v>66870</v>
      </c>
      <c r="H224" s="17">
        <v>67933</v>
      </c>
      <c r="I224" s="17">
        <v>69681</v>
      </c>
      <c r="J224" s="17">
        <v>71011</v>
      </c>
      <c r="K224" s="17">
        <v>72038</v>
      </c>
      <c r="L224" s="17">
        <v>72642</v>
      </c>
      <c r="M224" s="17">
        <v>72902</v>
      </c>
      <c r="N224" s="17">
        <v>73408</v>
      </c>
      <c r="O224" s="17">
        <v>74699</v>
      </c>
      <c r="P224" s="17">
        <v>75696</v>
      </c>
      <c r="Q224" s="17">
        <v>77001</v>
      </c>
      <c r="R224" s="17">
        <v>77729</v>
      </c>
      <c r="S224" s="17">
        <v>78293</v>
      </c>
      <c r="T224" s="17">
        <v>78951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8">
        <v>16</v>
      </c>
      <c r="AE224" s="18">
        <v>42</v>
      </c>
      <c r="AF224" s="18">
        <v>47</v>
      </c>
      <c r="AG224" s="18">
        <v>46</v>
      </c>
      <c r="AH224" s="18">
        <v>56</v>
      </c>
      <c r="AI224" s="18">
        <v>52</v>
      </c>
      <c r="AJ224" s="18">
        <v>45</v>
      </c>
      <c r="AK224" s="23">
        <v>0</v>
      </c>
      <c r="AL224" s="23">
        <v>0</v>
      </c>
      <c r="AM224" s="23">
        <v>0</v>
      </c>
      <c r="AN224" s="23">
        <v>0</v>
      </c>
      <c r="AO224" s="23">
        <v>0</v>
      </c>
      <c r="AP224" s="23">
        <v>0</v>
      </c>
      <c r="AQ224" s="23">
        <v>0</v>
      </c>
      <c r="AR224" s="23">
        <v>0</v>
      </c>
      <c r="AS224" s="23">
        <v>0</v>
      </c>
      <c r="AT224" s="23">
        <v>2.1795989537925022</v>
      </c>
      <c r="AU224" s="23">
        <v>5.6225652284501804</v>
      </c>
      <c r="AV224" s="23">
        <v>6.2090467131684637</v>
      </c>
      <c r="AW224" s="23">
        <v>5.9739483902806461</v>
      </c>
      <c r="AX224" s="23">
        <v>7.204518262167273</v>
      </c>
      <c r="AY224" s="23">
        <v>6.6417176503646553</v>
      </c>
      <c r="AZ224" s="23">
        <v>5.6997378120606452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0</v>
      </c>
      <c r="BJ224" s="20">
        <v>4</v>
      </c>
      <c r="BK224" s="20">
        <v>1</v>
      </c>
      <c r="BL224" s="20">
        <v>4</v>
      </c>
      <c r="BM224" s="20">
        <v>6</v>
      </c>
      <c r="BN224" s="20">
        <v>1</v>
      </c>
      <c r="BO224" s="20">
        <v>0</v>
      </c>
      <c r="BP224" s="20">
        <v>2</v>
      </c>
      <c r="BQ224" s="20">
        <v>8</v>
      </c>
      <c r="BR224" s="20">
        <v>8</v>
      </c>
      <c r="BS224" s="20">
        <v>4</v>
      </c>
      <c r="BT224" s="20">
        <v>5</v>
      </c>
      <c r="BU224" s="20">
        <v>2</v>
      </c>
      <c r="BV224" s="20">
        <v>8874</v>
      </c>
      <c r="BW224" s="20">
        <v>7166</v>
      </c>
      <c r="BX224" s="20">
        <v>5446</v>
      </c>
      <c r="BY224" s="20">
        <v>6061</v>
      </c>
      <c r="BZ224" s="20">
        <v>4900</v>
      </c>
      <c r="CA224" s="20">
        <v>8005</v>
      </c>
      <c r="CB224" s="20">
        <v>8154</v>
      </c>
      <c r="CC224" s="20">
        <v>7616</v>
      </c>
      <c r="CD224" s="20">
        <v>5680</v>
      </c>
      <c r="CE224" s="20">
        <v>5820</v>
      </c>
      <c r="CF224" s="20">
        <v>4729</v>
      </c>
      <c r="CG224" s="20">
        <v>6500</v>
      </c>
      <c r="CH224" s="21">
        <v>2</v>
      </c>
      <c r="CI224" s="21">
        <v>12</v>
      </c>
      <c r="CJ224" s="21">
        <v>9</v>
      </c>
      <c r="CK224" s="21">
        <v>8</v>
      </c>
      <c r="CL224" s="21">
        <v>11</v>
      </c>
      <c r="CM224" s="21">
        <v>3</v>
      </c>
      <c r="CN224" s="21">
        <v>0</v>
      </c>
      <c r="CO224" s="21">
        <v>16</v>
      </c>
      <c r="CP224" s="21">
        <v>29</v>
      </c>
      <c r="CQ224" s="21">
        <v>29</v>
      </c>
      <c r="CR224" s="21">
        <v>17028</v>
      </c>
      <c r="CS224" s="21">
        <v>14782</v>
      </c>
      <c r="CT224" s="21">
        <v>11126</v>
      </c>
      <c r="CU224" s="21">
        <v>11881</v>
      </c>
      <c r="CV224" s="21">
        <v>9629</v>
      </c>
      <c r="CW224" s="21">
        <v>14505</v>
      </c>
      <c r="CX224" s="21">
        <v>40452</v>
      </c>
      <c r="CY224" s="21">
        <v>38499</v>
      </c>
      <c r="CZ224" s="19">
        <v>119</v>
      </c>
      <c r="DA224" t="s">
        <v>8097</v>
      </c>
      <c r="DB224" t="s">
        <v>9</v>
      </c>
      <c r="DD224">
        <v>4.1559521026520168</v>
      </c>
      <c r="DE224">
        <v>7.1689904083852465</v>
      </c>
      <c r="DF224">
        <v>3.0130383057332297</v>
      </c>
    </row>
    <row r="225" spans="1:110" x14ac:dyDescent="0.25">
      <c r="A225" t="s">
        <v>1326</v>
      </c>
      <c r="B225" t="s">
        <v>3218</v>
      </c>
      <c r="C225" t="s">
        <v>3363</v>
      </c>
      <c r="D225" t="s">
        <v>199</v>
      </c>
      <c r="E225" s="17">
        <v>343192</v>
      </c>
      <c r="F225" s="17">
        <v>341453</v>
      </c>
      <c r="G225" s="17">
        <v>344632</v>
      </c>
      <c r="H225" s="17">
        <v>347483</v>
      </c>
      <c r="I225" s="17">
        <v>352627</v>
      </c>
      <c r="J225" s="17">
        <v>358015</v>
      </c>
      <c r="K225" s="17">
        <v>360109</v>
      </c>
      <c r="L225" s="17">
        <v>361359</v>
      </c>
      <c r="M225" s="17">
        <v>363206</v>
      </c>
      <c r="N225" s="17">
        <v>367464</v>
      </c>
      <c r="O225" s="17">
        <v>372222</v>
      </c>
      <c r="P225" s="17">
        <v>376849</v>
      </c>
      <c r="Q225" s="17">
        <v>380334</v>
      </c>
      <c r="R225" s="17">
        <v>381379</v>
      </c>
      <c r="S225" s="17">
        <v>383171</v>
      </c>
      <c r="T225" s="17">
        <v>387775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8">
        <v>110</v>
      </c>
      <c r="AE225" s="18">
        <v>340</v>
      </c>
      <c r="AF225" s="18">
        <v>402</v>
      </c>
      <c r="AG225" s="18">
        <v>397</v>
      </c>
      <c r="AH225" s="18">
        <v>422</v>
      </c>
      <c r="AI225" s="18">
        <v>367</v>
      </c>
      <c r="AJ225" s="18">
        <v>304</v>
      </c>
      <c r="AK225" s="23">
        <v>0</v>
      </c>
      <c r="AL225" s="23">
        <v>0</v>
      </c>
      <c r="AM225" s="23">
        <v>0</v>
      </c>
      <c r="AN225" s="23">
        <v>0</v>
      </c>
      <c r="AO225" s="23">
        <v>0</v>
      </c>
      <c r="AP225" s="23">
        <v>0</v>
      </c>
      <c r="AQ225" s="23">
        <v>0</v>
      </c>
      <c r="AR225" s="23">
        <v>0</v>
      </c>
      <c r="AS225" s="23">
        <v>0</v>
      </c>
      <c r="AT225" s="23">
        <v>2.9934905187991205</v>
      </c>
      <c r="AU225" s="23">
        <v>9.1343338115425734</v>
      </c>
      <c r="AV225" s="23">
        <v>10.667402593611765</v>
      </c>
      <c r="AW225" s="23">
        <v>10.438193798082736</v>
      </c>
      <c r="AX225" s="23">
        <v>11.065108461661497</v>
      </c>
      <c r="AY225" s="23">
        <v>9.5779691051775835</v>
      </c>
      <c r="AZ225" s="23">
        <v>7.8395977048546195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5</v>
      </c>
      <c r="BJ225" s="20">
        <v>26</v>
      </c>
      <c r="BK225" s="20">
        <v>24</v>
      </c>
      <c r="BL225" s="20">
        <v>26</v>
      </c>
      <c r="BM225" s="20">
        <v>18</v>
      </c>
      <c r="BN225" s="20">
        <v>5</v>
      </c>
      <c r="BO225" s="20">
        <v>0</v>
      </c>
      <c r="BP225" s="20">
        <v>12</v>
      </c>
      <c r="BQ225" s="20">
        <v>40</v>
      </c>
      <c r="BR225" s="20">
        <v>43</v>
      </c>
      <c r="BS225" s="20">
        <v>57</v>
      </c>
      <c r="BT225" s="20">
        <v>37</v>
      </c>
      <c r="BU225" s="20">
        <v>11</v>
      </c>
      <c r="BV225" s="20">
        <v>35062</v>
      </c>
      <c r="BW225" s="20">
        <v>37547</v>
      </c>
      <c r="BX225" s="20">
        <v>28223</v>
      </c>
      <c r="BY225" s="20">
        <v>31466</v>
      </c>
      <c r="BZ225" s="20">
        <v>26126</v>
      </c>
      <c r="CA225" s="20">
        <v>38549</v>
      </c>
      <c r="CB225" s="20">
        <v>33020</v>
      </c>
      <c r="CC225" s="20">
        <v>42076</v>
      </c>
      <c r="CD225" s="20">
        <v>29588</v>
      </c>
      <c r="CE225" s="20">
        <v>29410</v>
      </c>
      <c r="CF225" s="20">
        <v>25218</v>
      </c>
      <c r="CG225" s="20">
        <v>31490</v>
      </c>
      <c r="CH225" s="21">
        <v>17</v>
      </c>
      <c r="CI225" s="21">
        <v>66</v>
      </c>
      <c r="CJ225" s="21">
        <v>67</v>
      </c>
      <c r="CK225" s="21">
        <v>83</v>
      </c>
      <c r="CL225" s="21">
        <v>55</v>
      </c>
      <c r="CM225" s="21">
        <v>16</v>
      </c>
      <c r="CN225" s="21">
        <v>0</v>
      </c>
      <c r="CO225" s="21">
        <v>104</v>
      </c>
      <c r="CP225" s="21">
        <v>200</v>
      </c>
      <c r="CQ225" s="21">
        <v>200</v>
      </c>
      <c r="CR225" s="21">
        <v>68082</v>
      </c>
      <c r="CS225" s="21">
        <v>79623</v>
      </c>
      <c r="CT225" s="21">
        <v>57811</v>
      </c>
      <c r="CU225" s="21">
        <v>60876</v>
      </c>
      <c r="CV225" s="21">
        <v>51344</v>
      </c>
      <c r="CW225" s="21">
        <v>70039</v>
      </c>
      <c r="CX225" s="21">
        <v>196973</v>
      </c>
      <c r="CY225" s="21">
        <v>190802</v>
      </c>
      <c r="CZ225" s="19">
        <v>54</v>
      </c>
      <c r="DA225" t="s">
        <v>8042</v>
      </c>
      <c r="DB225" t="s">
        <v>8480</v>
      </c>
      <c r="DD225">
        <v>5.4506766176455166</v>
      </c>
      <c r="DE225">
        <v>10.153675884512092</v>
      </c>
      <c r="DF225">
        <v>4.7029992668665752</v>
      </c>
    </row>
    <row r="226" spans="1:110" x14ac:dyDescent="0.25">
      <c r="A226" t="s">
        <v>1574</v>
      </c>
      <c r="B226" t="s">
        <v>2954</v>
      </c>
      <c r="C226" t="s">
        <v>58</v>
      </c>
      <c r="D226" t="s">
        <v>51</v>
      </c>
      <c r="E226" s="17">
        <v>136397</v>
      </c>
      <c r="F226" s="17">
        <v>137323</v>
      </c>
      <c r="G226" s="17">
        <v>137459</v>
      </c>
      <c r="H226" s="17">
        <v>137102</v>
      </c>
      <c r="I226" s="17">
        <v>136319</v>
      </c>
      <c r="J226" s="17">
        <v>138025</v>
      </c>
      <c r="K226" s="17">
        <v>139896</v>
      </c>
      <c r="L226" s="17">
        <v>141493</v>
      </c>
      <c r="M226" s="17">
        <v>142651</v>
      </c>
      <c r="N226" s="17">
        <v>144988</v>
      </c>
      <c r="O226" s="17">
        <v>148124</v>
      </c>
      <c r="P226" s="17">
        <v>151385</v>
      </c>
      <c r="Q226" s="17">
        <v>152967</v>
      </c>
      <c r="R226" s="17">
        <v>154310</v>
      </c>
      <c r="S226" s="17">
        <v>156245</v>
      </c>
      <c r="T226" s="17">
        <v>158618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34</v>
      </c>
      <c r="AE226" s="18">
        <v>47</v>
      </c>
      <c r="AF226" s="18">
        <v>64</v>
      </c>
      <c r="AG226" s="18">
        <v>65</v>
      </c>
      <c r="AH226" s="18">
        <v>62</v>
      </c>
      <c r="AI226" s="18">
        <v>60</v>
      </c>
      <c r="AJ226" s="18">
        <v>43</v>
      </c>
      <c r="AK226" s="23">
        <v>0</v>
      </c>
      <c r="AL226" s="23">
        <v>0</v>
      </c>
      <c r="AM226" s="23">
        <v>0</v>
      </c>
      <c r="AN226" s="23">
        <v>0</v>
      </c>
      <c r="AO226" s="23">
        <v>0</v>
      </c>
      <c r="AP226" s="23">
        <v>0</v>
      </c>
      <c r="AQ226" s="23">
        <v>0</v>
      </c>
      <c r="AR226" s="23">
        <v>0</v>
      </c>
      <c r="AS226" s="23">
        <v>0</v>
      </c>
      <c r="AT226" s="23">
        <v>2.3450216569647142</v>
      </c>
      <c r="AU226" s="23">
        <v>3.1730172018038942</v>
      </c>
      <c r="AV226" s="23">
        <v>4.2276315354889853</v>
      </c>
      <c r="AW226" s="23">
        <v>4.2492825249890505</v>
      </c>
      <c r="AX226" s="23">
        <v>4.0178860734884321</v>
      </c>
      <c r="AY226" s="23">
        <v>3.8401228839322861</v>
      </c>
      <c r="AZ226" s="23">
        <v>2.7109155329155579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 s="20">
        <v>3</v>
      </c>
      <c r="BK226" s="20">
        <v>3</v>
      </c>
      <c r="BL226" s="20">
        <v>6</v>
      </c>
      <c r="BM226" s="20">
        <v>5</v>
      </c>
      <c r="BN226" s="20">
        <v>3</v>
      </c>
      <c r="BO226" s="20">
        <v>0</v>
      </c>
      <c r="BP226" s="20">
        <v>2</v>
      </c>
      <c r="BQ226" s="20">
        <v>4</v>
      </c>
      <c r="BR226" s="20">
        <v>4</v>
      </c>
      <c r="BS226" s="20">
        <v>9</v>
      </c>
      <c r="BT226" s="20">
        <v>4</v>
      </c>
      <c r="BU226" s="20">
        <v>0</v>
      </c>
      <c r="BV226" s="20">
        <v>10051</v>
      </c>
      <c r="BW226" s="20">
        <v>18154</v>
      </c>
      <c r="BX226" s="20">
        <v>14154</v>
      </c>
      <c r="BY226" s="20">
        <v>13261</v>
      </c>
      <c r="BZ226" s="20">
        <v>9492</v>
      </c>
      <c r="CA226" s="20">
        <v>13980</v>
      </c>
      <c r="CB226" s="20">
        <v>10511</v>
      </c>
      <c r="CC226" s="20">
        <v>19447</v>
      </c>
      <c r="CD226" s="20">
        <v>14994</v>
      </c>
      <c r="CE226" s="20">
        <v>13133</v>
      </c>
      <c r="CF226" s="20">
        <v>9572</v>
      </c>
      <c r="CG226" s="20">
        <v>11869</v>
      </c>
      <c r="CH226" s="21">
        <v>2</v>
      </c>
      <c r="CI226" s="21">
        <v>7</v>
      </c>
      <c r="CJ226" s="21">
        <v>7</v>
      </c>
      <c r="CK226" s="21">
        <v>15</v>
      </c>
      <c r="CL226" s="21">
        <v>9</v>
      </c>
      <c r="CM226" s="21">
        <v>3</v>
      </c>
      <c r="CN226" s="21">
        <v>0</v>
      </c>
      <c r="CO226" s="21">
        <v>20</v>
      </c>
      <c r="CP226" s="21">
        <v>23</v>
      </c>
      <c r="CQ226" s="21">
        <v>23</v>
      </c>
      <c r="CR226" s="21">
        <v>20562</v>
      </c>
      <c r="CS226" s="21">
        <v>37601</v>
      </c>
      <c r="CT226" s="21">
        <v>29148</v>
      </c>
      <c r="CU226" s="21">
        <v>26394</v>
      </c>
      <c r="CV226" s="21">
        <v>19064</v>
      </c>
      <c r="CW226" s="21">
        <v>25849</v>
      </c>
      <c r="CX226" s="21">
        <v>79092</v>
      </c>
      <c r="CY226" s="21">
        <v>79526</v>
      </c>
      <c r="CZ226" s="19">
        <v>283</v>
      </c>
      <c r="DA226" t="s">
        <v>8261</v>
      </c>
      <c r="DB226" t="s">
        <v>8481</v>
      </c>
      <c r="DD226">
        <v>2.5149007871639464</v>
      </c>
      <c r="DE226">
        <v>2.9080058665857482</v>
      </c>
      <c r="DF226">
        <v>0.39310507942180184</v>
      </c>
    </row>
    <row r="227" spans="1:110" x14ac:dyDescent="0.25">
      <c r="A227" t="s">
        <v>1640</v>
      </c>
      <c r="B227" t="s">
        <v>3073</v>
      </c>
      <c r="C227" t="s">
        <v>363</v>
      </c>
      <c r="D227" t="s">
        <v>278</v>
      </c>
      <c r="E227" s="17">
        <v>107695</v>
      </c>
      <c r="F227" s="17">
        <v>108299</v>
      </c>
      <c r="G227" s="17">
        <v>109204</v>
      </c>
      <c r="H227" s="17">
        <v>109989</v>
      </c>
      <c r="I227" s="17">
        <v>110786</v>
      </c>
      <c r="J227" s="17">
        <v>111736</v>
      </c>
      <c r="K227" s="17">
        <v>113284</v>
      </c>
      <c r="L227" s="17">
        <v>115341</v>
      </c>
      <c r="M227" s="17">
        <v>117103</v>
      </c>
      <c r="N227" s="17">
        <v>118769</v>
      </c>
      <c r="O227" s="17">
        <v>120545</v>
      </c>
      <c r="P227" s="17">
        <v>121996</v>
      </c>
      <c r="Q227" s="17">
        <v>123193</v>
      </c>
      <c r="R227" s="17">
        <v>124783</v>
      </c>
      <c r="S227" s="17">
        <v>126818</v>
      </c>
      <c r="T227" s="17">
        <v>128823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18">
        <v>0</v>
      </c>
      <c r="AA227" s="18">
        <v>0</v>
      </c>
      <c r="AB227" s="18">
        <v>0</v>
      </c>
      <c r="AC227" s="18">
        <v>0</v>
      </c>
      <c r="AD227" s="18">
        <v>30</v>
      </c>
      <c r="AE227" s="18">
        <v>71</v>
      </c>
      <c r="AF227" s="18">
        <v>65</v>
      </c>
      <c r="AG227" s="18">
        <v>77</v>
      </c>
      <c r="AH227" s="18">
        <v>58</v>
      </c>
      <c r="AI227" s="18">
        <v>66</v>
      </c>
      <c r="AJ227" s="18">
        <v>55</v>
      </c>
      <c r="AK227" s="23">
        <v>0</v>
      </c>
      <c r="AL227" s="23">
        <v>0</v>
      </c>
      <c r="AM227" s="23">
        <v>0</v>
      </c>
      <c r="AN227" s="23">
        <v>0</v>
      </c>
      <c r="AO227" s="23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2.5259116436107063</v>
      </c>
      <c r="AU227" s="23">
        <v>5.8899166286449045</v>
      </c>
      <c r="AV227" s="23">
        <v>5.3280435424112262</v>
      </c>
      <c r="AW227" s="23">
        <v>6.2503551338144208</v>
      </c>
      <c r="AX227" s="23">
        <v>4.6480690478670974</v>
      </c>
      <c r="AY227" s="23">
        <v>5.2043085366430635</v>
      </c>
      <c r="AZ227" s="23">
        <v>4.2694239382718928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2</v>
      </c>
      <c r="BJ227" s="20">
        <v>4</v>
      </c>
      <c r="BK227" s="20">
        <v>6</v>
      </c>
      <c r="BL227" s="20">
        <v>1</v>
      </c>
      <c r="BM227" s="20">
        <v>5</v>
      </c>
      <c r="BN227" s="20">
        <v>2</v>
      </c>
      <c r="BO227" s="20">
        <v>0</v>
      </c>
      <c r="BP227" s="20">
        <v>6</v>
      </c>
      <c r="BQ227" s="20">
        <v>10</v>
      </c>
      <c r="BR227" s="20">
        <v>9</v>
      </c>
      <c r="BS227" s="20">
        <v>6</v>
      </c>
      <c r="BT227" s="20">
        <v>4</v>
      </c>
      <c r="BU227" s="20">
        <v>0</v>
      </c>
      <c r="BV227" s="20">
        <v>5864</v>
      </c>
      <c r="BW227" s="20">
        <v>10653</v>
      </c>
      <c r="BX227" s="20">
        <v>10892</v>
      </c>
      <c r="BY227" s="20">
        <v>12118</v>
      </c>
      <c r="BZ227" s="20">
        <v>9617</v>
      </c>
      <c r="CA227" s="20">
        <v>16869</v>
      </c>
      <c r="CB227" s="20">
        <v>6398</v>
      </c>
      <c r="CC227" s="20">
        <v>10406</v>
      </c>
      <c r="CD227" s="20">
        <v>10436</v>
      </c>
      <c r="CE227" s="20">
        <v>12132</v>
      </c>
      <c r="CF227" s="20">
        <v>9361</v>
      </c>
      <c r="CG227" s="20">
        <v>14077</v>
      </c>
      <c r="CH227" s="21">
        <v>8</v>
      </c>
      <c r="CI227" s="21">
        <v>14</v>
      </c>
      <c r="CJ227" s="21">
        <v>15</v>
      </c>
      <c r="CK227" s="21">
        <v>7</v>
      </c>
      <c r="CL227" s="21">
        <v>9</v>
      </c>
      <c r="CM227" s="21">
        <v>2</v>
      </c>
      <c r="CN227" s="21">
        <v>0</v>
      </c>
      <c r="CO227" s="21">
        <v>20</v>
      </c>
      <c r="CP227" s="21">
        <v>35</v>
      </c>
      <c r="CQ227" s="21">
        <v>35</v>
      </c>
      <c r="CR227" s="21">
        <v>12262</v>
      </c>
      <c r="CS227" s="21">
        <v>21059</v>
      </c>
      <c r="CT227" s="21">
        <v>21328</v>
      </c>
      <c r="CU227" s="21">
        <v>24250</v>
      </c>
      <c r="CV227" s="21">
        <v>18978</v>
      </c>
      <c r="CW227" s="21">
        <v>30946</v>
      </c>
      <c r="CX227" s="21">
        <v>66013</v>
      </c>
      <c r="CY227" s="21">
        <v>62810</v>
      </c>
      <c r="CZ227" s="19">
        <v>199</v>
      </c>
      <c r="DA227" t="s">
        <v>8177</v>
      </c>
      <c r="DB227" t="s">
        <v>9</v>
      </c>
      <c r="DD227">
        <v>3.1842063365706101</v>
      </c>
      <c r="DE227">
        <v>5.3019859724599696</v>
      </c>
      <c r="DF227">
        <v>2.1177796358893595</v>
      </c>
    </row>
    <row r="228" spans="1:110" x14ac:dyDescent="0.25">
      <c r="A228" t="s">
        <v>583</v>
      </c>
      <c r="B228" t="s">
        <v>3037</v>
      </c>
      <c r="C228" t="s">
        <v>466</v>
      </c>
      <c r="D228" t="s">
        <v>51</v>
      </c>
      <c r="E228" s="17">
        <v>45195</v>
      </c>
      <c r="F228" s="17">
        <v>45987</v>
      </c>
      <c r="G228" s="17">
        <v>46272</v>
      </c>
      <c r="H228" s="17">
        <v>46517</v>
      </c>
      <c r="I228" s="17">
        <v>46941</v>
      </c>
      <c r="J228" s="17">
        <v>47294</v>
      </c>
      <c r="K228" s="17">
        <v>47785</v>
      </c>
      <c r="L228" s="17">
        <v>48320</v>
      </c>
      <c r="M228" s="17">
        <v>48714</v>
      </c>
      <c r="N228" s="17">
        <v>49105</v>
      </c>
      <c r="O228" s="17">
        <v>49310</v>
      </c>
      <c r="P228" s="17">
        <v>49415</v>
      </c>
      <c r="Q228" s="17">
        <v>49710</v>
      </c>
      <c r="R228" s="17">
        <v>50032</v>
      </c>
      <c r="S228" s="17">
        <v>50730</v>
      </c>
      <c r="T228" s="17">
        <v>50806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33</v>
      </c>
      <c r="AE228" s="18">
        <v>63</v>
      </c>
      <c r="AF228" s="18">
        <v>33</v>
      </c>
      <c r="AG228" s="18">
        <v>49</v>
      </c>
      <c r="AH228" s="18">
        <v>45</v>
      </c>
      <c r="AI228" s="18">
        <v>27</v>
      </c>
      <c r="AJ228" s="18">
        <v>12</v>
      </c>
      <c r="AK228" s="23">
        <v>0</v>
      </c>
      <c r="AL228" s="23">
        <v>0</v>
      </c>
      <c r="AM228" s="23">
        <v>0</v>
      </c>
      <c r="AN228" s="23">
        <v>0</v>
      </c>
      <c r="AO228" s="23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6.7202932491599636</v>
      </c>
      <c r="AU228" s="23">
        <v>12.776313121070777</v>
      </c>
      <c r="AV228" s="23">
        <v>6.6781341697865022</v>
      </c>
      <c r="AW228" s="23">
        <v>9.8571715952524634</v>
      </c>
      <c r="AX228" s="23">
        <v>8.994243684042214</v>
      </c>
      <c r="AY228" s="23">
        <v>5.3222945002956834</v>
      </c>
      <c r="AZ228" s="23">
        <v>2.3619257568003778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0</v>
      </c>
      <c r="BK228" s="20">
        <v>1</v>
      </c>
      <c r="BL228" s="20">
        <v>2</v>
      </c>
      <c r="BM228" s="20">
        <v>1</v>
      </c>
      <c r="BN228" s="20">
        <v>0</v>
      </c>
      <c r="BO228" s="20">
        <v>0</v>
      </c>
      <c r="BP228" s="20">
        <v>1</v>
      </c>
      <c r="BQ228" s="20">
        <v>4</v>
      </c>
      <c r="BR228" s="20">
        <v>2</v>
      </c>
      <c r="BS228" s="20">
        <v>0</v>
      </c>
      <c r="BT228" s="20">
        <v>0</v>
      </c>
      <c r="BU228" s="20">
        <v>1</v>
      </c>
      <c r="BV228" s="20">
        <v>1968</v>
      </c>
      <c r="BW228" s="20">
        <v>2822</v>
      </c>
      <c r="BX228" s="20">
        <v>3765</v>
      </c>
      <c r="BY228" s="20">
        <v>5068</v>
      </c>
      <c r="BZ228" s="20">
        <v>4577</v>
      </c>
      <c r="CA228" s="20">
        <v>7863</v>
      </c>
      <c r="CB228" s="20">
        <v>2199</v>
      </c>
      <c r="CC228" s="20">
        <v>2669</v>
      </c>
      <c r="CD228" s="20">
        <v>3407</v>
      </c>
      <c r="CE228" s="20">
        <v>4903</v>
      </c>
      <c r="CF228" s="20">
        <v>4552</v>
      </c>
      <c r="CG228" s="20">
        <v>7013</v>
      </c>
      <c r="CH228" s="21">
        <v>1</v>
      </c>
      <c r="CI228" s="21">
        <v>4</v>
      </c>
      <c r="CJ228" s="21">
        <v>3</v>
      </c>
      <c r="CK228" s="21">
        <v>2</v>
      </c>
      <c r="CL228" s="21">
        <v>1</v>
      </c>
      <c r="CM228" s="21">
        <v>1</v>
      </c>
      <c r="CN228" s="21">
        <v>0</v>
      </c>
      <c r="CO228" s="21">
        <v>4</v>
      </c>
      <c r="CP228" s="21">
        <v>8</v>
      </c>
      <c r="CQ228" s="21">
        <v>8</v>
      </c>
      <c r="CR228" s="21">
        <v>4167</v>
      </c>
      <c r="CS228" s="21">
        <v>5491</v>
      </c>
      <c r="CT228" s="21">
        <v>7172</v>
      </c>
      <c r="CU228" s="21">
        <v>9971</v>
      </c>
      <c r="CV228" s="21">
        <v>9129</v>
      </c>
      <c r="CW228" s="21">
        <v>14876</v>
      </c>
      <c r="CX228" s="21">
        <v>26063</v>
      </c>
      <c r="CY228" s="21">
        <v>24743</v>
      </c>
      <c r="CZ228" s="19">
        <v>300</v>
      </c>
      <c r="DA228" t="s">
        <v>8278</v>
      </c>
      <c r="DB228" t="s">
        <v>8481</v>
      </c>
      <c r="DD228">
        <v>1.6166188416926</v>
      </c>
      <c r="DE228">
        <v>3.0694854774968343</v>
      </c>
      <c r="DF228">
        <v>1.4528666358042344</v>
      </c>
    </row>
    <row r="229" spans="1:110" x14ac:dyDescent="0.25">
      <c r="A229" t="s">
        <v>897</v>
      </c>
      <c r="B229" t="s">
        <v>3198</v>
      </c>
      <c r="C229" t="s">
        <v>76</v>
      </c>
      <c r="D229" t="s">
        <v>70</v>
      </c>
      <c r="E229" s="17">
        <v>56634</v>
      </c>
      <c r="F229" s="17">
        <v>56951</v>
      </c>
      <c r="G229" s="17">
        <v>57400</v>
      </c>
      <c r="H229" s="17">
        <v>57626</v>
      </c>
      <c r="I229" s="17">
        <v>57821</v>
      </c>
      <c r="J229" s="17">
        <v>58102</v>
      </c>
      <c r="K229" s="17">
        <v>58438</v>
      </c>
      <c r="L229" s="17">
        <v>58838</v>
      </c>
      <c r="M229" s="17">
        <v>59168</v>
      </c>
      <c r="N229" s="17">
        <v>59288</v>
      </c>
      <c r="O229" s="17">
        <v>59820</v>
      </c>
      <c r="P229" s="17">
        <v>60223</v>
      </c>
      <c r="Q229" s="17">
        <v>60638</v>
      </c>
      <c r="R229" s="17">
        <v>61192</v>
      </c>
      <c r="S229" s="17">
        <v>61779</v>
      </c>
      <c r="T229" s="17">
        <v>61750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8">
        <v>45</v>
      </c>
      <c r="AE229" s="18">
        <v>100</v>
      </c>
      <c r="AF229" s="18">
        <v>78</v>
      </c>
      <c r="AG229" s="18">
        <v>76</v>
      </c>
      <c r="AH229" s="18">
        <v>35</v>
      </c>
      <c r="AI229" s="18">
        <v>42</v>
      </c>
      <c r="AJ229" s="18">
        <v>51</v>
      </c>
      <c r="AK229" s="23">
        <v>0</v>
      </c>
      <c r="AL229" s="23">
        <v>0</v>
      </c>
      <c r="AM229" s="23">
        <v>0</v>
      </c>
      <c r="AN229" s="23">
        <v>0</v>
      </c>
      <c r="AO229" s="23">
        <v>0</v>
      </c>
      <c r="AP229" s="23">
        <v>0</v>
      </c>
      <c r="AQ229" s="23">
        <v>0</v>
      </c>
      <c r="AR229" s="23">
        <v>0</v>
      </c>
      <c r="AS229" s="23">
        <v>0</v>
      </c>
      <c r="AT229" s="23">
        <v>7.590068816623937</v>
      </c>
      <c r="AU229" s="23">
        <v>16.716817118020728</v>
      </c>
      <c r="AV229" s="23">
        <v>12.951862245321555</v>
      </c>
      <c r="AW229" s="23">
        <v>12.533394900887233</v>
      </c>
      <c r="AX229" s="23">
        <v>5.7197019218198459</v>
      </c>
      <c r="AY229" s="23">
        <v>6.798426649832467</v>
      </c>
      <c r="AZ229" s="23">
        <v>8.2591093117408896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0</v>
      </c>
      <c r="BJ229" s="20">
        <v>4</v>
      </c>
      <c r="BK229" s="20">
        <v>4</v>
      </c>
      <c r="BL229" s="20">
        <v>3</v>
      </c>
      <c r="BM229" s="20">
        <v>3</v>
      </c>
      <c r="BN229" s="20">
        <v>1</v>
      </c>
      <c r="BO229" s="20">
        <v>0</v>
      </c>
      <c r="BP229" s="20">
        <v>4</v>
      </c>
      <c r="BQ229" s="20">
        <v>7</v>
      </c>
      <c r="BR229" s="20">
        <v>8</v>
      </c>
      <c r="BS229" s="20">
        <v>12</v>
      </c>
      <c r="BT229" s="20">
        <v>4</v>
      </c>
      <c r="BU229" s="20">
        <v>1</v>
      </c>
      <c r="BV229" s="20">
        <v>2333</v>
      </c>
      <c r="BW229" s="20">
        <v>3104</v>
      </c>
      <c r="BX229" s="20">
        <v>4138</v>
      </c>
      <c r="BY229" s="20">
        <v>5867</v>
      </c>
      <c r="BZ229" s="20">
        <v>5539</v>
      </c>
      <c r="CA229" s="20">
        <v>11027</v>
      </c>
      <c r="CB229" s="20">
        <v>2579</v>
      </c>
      <c r="CC229" s="20">
        <v>2987</v>
      </c>
      <c r="CD229" s="20">
        <v>3695</v>
      </c>
      <c r="CE229" s="20">
        <v>5572</v>
      </c>
      <c r="CF229" s="20">
        <v>5360</v>
      </c>
      <c r="CG229" s="20">
        <v>9549</v>
      </c>
      <c r="CH229" s="21">
        <v>4</v>
      </c>
      <c r="CI229" s="21">
        <v>11</v>
      </c>
      <c r="CJ229" s="21">
        <v>12</v>
      </c>
      <c r="CK229" s="21">
        <v>15</v>
      </c>
      <c r="CL229" s="21">
        <v>7</v>
      </c>
      <c r="CM229" s="21">
        <v>2</v>
      </c>
      <c r="CN229" s="21">
        <v>0</v>
      </c>
      <c r="CO229" s="21">
        <v>15</v>
      </c>
      <c r="CP229" s="21">
        <v>36</v>
      </c>
      <c r="CQ229" s="21">
        <v>36</v>
      </c>
      <c r="CR229" s="21">
        <v>4912</v>
      </c>
      <c r="CS229" s="21">
        <v>6091</v>
      </c>
      <c r="CT229" s="21">
        <v>7833</v>
      </c>
      <c r="CU229" s="21">
        <v>11439</v>
      </c>
      <c r="CV229" s="21">
        <v>10899</v>
      </c>
      <c r="CW229" s="21">
        <v>20576</v>
      </c>
      <c r="CX229" s="21">
        <v>32008</v>
      </c>
      <c r="CY229" s="21">
        <v>29742</v>
      </c>
      <c r="CZ229" s="19">
        <v>45</v>
      </c>
      <c r="DA229" t="s">
        <v>8033</v>
      </c>
      <c r="DB229" t="s">
        <v>8480</v>
      </c>
      <c r="DD229">
        <v>5.043373007867662</v>
      </c>
      <c r="DE229">
        <v>11.247188202949262</v>
      </c>
      <c r="DF229">
        <v>6.2038151950816003</v>
      </c>
    </row>
    <row r="230" spans="1:110" x14ac:dyDescent="0.25">
      <c r="A230" t="s">
        <v>1582</v>
      </c>
      <c r="B230" t="s">
        <v>3209</v>
      </c>
      <c r="C230" t="s">
        <v>3362</v>
      </c>
      <c r="D230" t="s">
        <v>199</v>
      </c>
      <c r="E230" s="17">
        <v>322109</v>
      </c>
      <c r="F230" s="17">
        <v>325793</v>
      </c>
      <c r="G230" s="17">
        <v>331014</v>
      </c>
      <c r="H230" s="17">
        <v>339225</v>
      </c>
      <c r="I230" s="17">
        <v>347512</v>
      </c>
      <c r="J230" s="17">
        <v>357220</v>
      </c>
      <c r="K230" s="17">
        <v>364365</v>
      </c>
      <c r="L230" s="17">
        <v>369568</v>
      </c>
      <c r="M230" s="17">
        <v>374467</v>
      </c>
      <c r="N230" s="17">
        <v>379606</v>
      </c>
      <c r="O230" s="17">
        <v>386504</v>
      </c>
      <c r="P230" s="17">
        <v>394420</v>
      </c>
      <c r="Q230" s="17">
        <v>400003</v>
      </c>
      <c r="R230" s="17">
        <v>401609</v>
      </c>
      <c r="S230" s="17">
        <v>405494</v>
      </c>
      <c r="T230" s="17">
        <v>413030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115</v>
      </c>
      <c r="AE230" s="18">
        <v>259</v>
      </c>
      <c r="AF230" s="18">
        <v>341</v>
      </c>
      <c r="AG230" s="18">
        <v>369</v>
      </c>
      <c r="AH230" s="18">
        <v>382</v>
      </c>
      <c r="AI230" s="18">
        <v>326</v>
      </c>
      <c r="AJ230" s="18">
        <v>239</v>
      </c>
      <c r="AK230" s="23">
        <v>0</v>
      </c>
      <c r="AL230" s="23">
        <v>0</v>
      </c>
      <c r="AM230" s="23">
        <v>0</v>
      </c>
      <c r="AN230" s="23">
        <v>0</v>
      </c>
      <c r="AO230" s="23">
        <v>0</v>
      </c>
      <c r="AP230" s="23">
        <v>0</v>
      </c>
      <c r="AQ230" s="23">
        <v>0</v>
      </c>
      <c r="AR230" s="23">
        <v>0</v>
      </c>
      <c r="AS230" s="23">
        <v>0</v>
      </c>
      <c r="AT230" s="23">
        <v>3.0294568579000334</v>
      </c>
      <c r="AU230" s="23">
        <v>6.701094943389978</v>
      </c>
      <c r="AV230" s="23">
        <v>8.6456062065818173</v>
      </c>
      <c r="AW230" s="23">
        <v>9.2249308130189025</v>
      </c>
      <c r="AX230" s="23">
        <v>9.5117390297528193</v>
      </c>
      <c r="AY230" s="23">
        <v>8.0395764179001414</v>
      </c>
      <c r="AZ230" s="23">
        <v>5.7865046122557686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20">
        <v>5</v>
      </c>
      <c r="BJ230" s="20">
        <v>15</v>
      </c>
      <c r="BK230" s="20">
        <v>20</v>
      </c>
      <c r="BL230" s="20">
        <v>27</v>
      </c>
      <c r="BM230" s="20">
        <v>15</v>
      </c>
      <c r="BN230" s="20">
        <v>4</v>
      </c>
      <c r="BO230" s="20">
        <v>0</v>
      </c>
      <c r="BP230" s="20">
        <v>4</v>
      </c>
      <c r="BQ230" s="20">
        <v>38</v>
      </c>
      <c r="BR230" s="20">
        <v>29</v>
      </c>
      <c r="BS230" s="20">
        <v>50</v>
      </c>
      <c r="BT230" s="20">
        <v>23</v>
      </c>
      <c r="BU230" s="20">
        <v>9</v>
      </c>
      <c r="BV230" s="20">
        <v>43598</v>
      </c>
      <c r="BW230" s="20">
        <v>52257</v>
      </c>
      <c r="BX230" s="20">
        <v>32791</v>
      </c>
      <c r="BY230" s="20">
        <v>28560</v>
      </c>
      <c r="BZ230" s="20">
        <v>19630</v>
      </c>
      <c r="CA230" s="20">
        <v>27727</v>
      </c>
      <c r="CB230" s="20">
        <v>42768</v>
      </c>
      <c r="CC230" s="20">
        <v>58777</v>
      </c>
      <c r="CD230" s="20">
        <v>35954</v>
      </c>
      <c r="CE230" s="20">
        <v>28559</v>
      </c>
      <c r="CF230" s="20">
        <v>20362</v>
      </c>
      <c r="CG230" s="20">
        <v>22047</v>
      </c>
      <c r="CH230" s="21">
        <v>9</v>
      </c>
      <c r="CI230" s="21">
        <v>53</v>
      </c>
      <c r="CJ230" s="21">
        <v>49</v>
      </c>
      <c r="CK230" s="21">
        <v>77</v>
      </c>
      <c r="CL230" s="21">
        <v>38</v>
      </c>
      <c r="CM230" s="21">
        <v>13</v>
      </c>
      <c r="CN230" s="21">
        <v>0</v>
      </c>
      <c r="CO230" s="21">
        <v>86</v>
      </c>
      <c r="CP230" s="21">
        <v>153</v>
      </c>
      <c r="CQ230" s="21">
        <v>153</v>
      </c>
      <c r="CR230" s="21">
        <v>86366</v>
      </c>
      <c r="CS230" s="21">
        <v>111034</v>
      </c>
      <c r="CT230" s="21">
        <v>68745</v>
      </c>
      <c r="CU230" s="21">
        <v>57119</v>
      </c>
      <c r="CV230" s="21">
        <v>39992</v>
      </c>
      <c r="CW230" s="21">
        <v>49774</v>
      </c>
      <c r="CX230" s="21">
        <v>204563</v>
      </c>
      <c r="CY230" s="21">
        <v>208467</v>
      </c>
      <c r="CZ230" s="19">
        <v>115</v>
      </c>
      <c r="DA230" t="s">
        <v>8093</v>
      </c>
      <c r="DB230" t="s">
        <v>9</v>
      </c>
      <c r="DD230">
        <v>4.1253531734039441</v>
      </c>
      <c r="DE230">
        <v>7.4793584372540494</v>
      </c>
      <c r="DF230">
        <v>3.3540052638501052</v>
      </c>
    </row>
    <row r="231" spans="1:110" x14ac:dyDescent="0.25">
      <c r="A231" t="s">
        <v>1795</v>
      </c>
      <c r="B231" t="s">
        <v>3138</v>
      </c>
      <c r="C231" t="s">
        <v>777</v>
      </c>
      <c r="D231" t="s">
        <v>150</v>
      </c>
      <c r="E231" s="17">
        <v>75663</v>
      </c>
      <c r="F231" s="17">
        <v>75299</v>
      </c>
      <c r="G231" s="17">
        <v>75721</v>
      </c>
      <c r="H231" s="17">
        <v>76635</v>
      </c>
      <c r="I231" s="17">
        <v>77325</v>
      </c>
      <c r="J231" s="17">
        <v>78248</v>
      </c>
      <c r="K231" s="17">
        <v>79340</v>
      </c>
      <c r="L231" s="17">
        <v>80215</v>
      </c>
      <c r="M231" s="17">
        <v>81267</v>
      </c>
      <c r="N231" s="17">
        <v>81914</v>
      </c>
      <c r="O231" s="17">
        <v>82430</v>
      </c>
      <c r="P231" s="17">
        <v>82827</v>
      </c>
      <c r="Q231" s="17">
        <v>83129</v>
      </c>
      <c r="R231" s="17">
        <v>83604</v>
      </c>
      <c r="S231" s="17">
        <v>84142</v>
      </c>
      <c r="T231" s="17">
        <v>84674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82</v>
      </c>
      <c r="AE231" s="18">
        <v>164</v>
      </c>
      <c r="AF231" s="18">
        <v>152</v>
      </c>
      <c r="AG231" s="18">
        <v>164</v>
      </c>
      <c r="AH231" s="18">
        <v>129</v>
      </c>
      <c r="AI231" s="18">
        <v>98</v>
      </c>
      <c r="AJ231" s="18">
        <v>92</v>
      </c>
      <c r="AK231" s="23">
        <v>0</v>
      </c>
      <c r="AL231" s="23">
        <v>0</v>
      </c>
      <c r="AM231" s="23">
        <v>0</v>
      </c>
      <c r="AN231" s="23">
        <v>0</v>
      </c>
      <c r="AO231" s="23">
        <v>0</v>
      </c>
      <c r="AP231" s="23">
        <v>0</v>
      </c>
      <c r="AQ231" s="23">
        <v>0</v>
      </c>
      <c r="AR231" s="23">
        <v>0</v>
      </c>
      <c r="AS231" s="23">
        <v>0</v>
      </c>
      <c r="AT231" s="23">
        <v>10.010498815831237</v>
      </c>
      <c r="AU231" s="23">
        <v>19.895669052529421</v>
      </c>
      <c r="AV231" s="23">
        <v>18.351503736704213</v>
      </c>
      <c r="AW231" s="23">
        <v>19.72837397298175</v>
      </c>
      <c r="AX231" s="23">
        <v>15.42988373762021</v>
      </c>
      <c r="AY231" s="23">
        <v>11.646977728126263</v>
      </c>
      <c r="AZ231" s="23">
        <v>10.865200651912039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6</v>
      </c>
      <c r="BJ231" s="20">
        <v>11</v>
      </c>
      <c r="BK231" s="20">
        <v>5</v>
      </c>
      <c r="BL231" s="20">
        <v>10</v>
      </c>
      <c r="BM231" s="20">
        <v>2</v>
      </c>
      <c r="BN231" s="20">
        <v>0</v>
      </c>
      <c r="BO231" s="20">
        <v>0</v>
      </c>
      <c r="BP231" s="20">
        <v>8</v>
      </c>
      <c r="BQ231" s="20">
        <v>21</v>
      </c>
      <c r="BR231" s="20">
        <v>13</v>
      </c>
      <c r="BS231" s="20">
        <v>11</v>
      </c>
      <c r="BT231" s="20">
        <v>2</v>
      </c>
      <c r="BU231" s="20">
        <v>3</v>
      </c>
      <c r="BV231" s="20">
        <v>4308</v>
      </c>
      <c r="BW231" s="20">
        <v>7139</v>
      </c>
      <c r="BX231" s="20">
        <v>6472</v>
      </c>
      <c r="BY231" s="20">
        <v>8076</v>
      </c>
      <c r="BZ231" s="20">
        <v>6681</v>
      </c>
      <c r="CA231" s="20">
        <v>10803</v>
      </c>
      <c r="CB231" s="20">
        <v>4342</v>
      </c>
      <c r="CC231" s="20">
        <v>6925</v>
      </c>
      <c r="CD231" s="20">
        <v>6438</v>
      </c>
      <c r="CE231" s="20">
        <v>7827</v>
      </c>
      <c r="CF231" s="20">
        <v>6682</v>
      </c>
      <c r="CG231" s="20">
        <v>8981</v>
      </c>
      <c r="CH231" s="21">
        <v>14</v>
      </c>
      <c r="CI231" s="21">
        <v>32</v>
      </c>
      <c r="CJ231" s="21">
        <v>18</v>
      </c>
      <c r="CK231" s="21">
        <v>21</v>
      </c>
      <c r="CL231" s="21">
        <v>4</v>
      </c>
      <c r="CM231" s="21">
        <v>3</v>
      </c>
      <c r="CN231" s="21">
        <v>0</v>
      </c>
      <c r="CO231" s="21">
        <v>34</v>
      </c>
      <c r="CP231" s="21">
        <v>58</v>
      </c>
      <c r="CQ231" s="21">
        <v>58</v>
      </c>
      <c r="CR231" s="21">
        <v>8650</v>
      </c>
      <c r="CS231" s="21">
        <v>14064</v>
      </c>
      <c r="CT231" s="21">
        <v>12910</v>
      </c>
      <c r="CU231" s="21">
        <v>15903</v>
      </c>
      <c r="CV231" s="21">
        <v>13363</v>
      </c>
      <c r="CW231" s="21">
        <v>19784</v>
      </c>
      <c r="CX231" s="21">
        <v>43479</v>
      </c>
      <c r="CY231" s="21">
        <v>41195</v>
      </c>
      <c r="CZ231" s="19">
        <v>22</v>
      </c>
      <c r="DA231" t="s">
        <v>1342</v>
      </c>
      <c r="DB231" t="s">
        <v>8480</v>
      </c>
      <c r="DD231">
        <v>8.2534288141764769</v>
      </c>
      <c r="DE231">
        <v>13.339773223855195</v>
      </c>
      <c r="DF231">
        <v>5.086344409678718</v>
      </c>
    </row>
    <row r="232" spans="1:110" x14ac:dyDescent="0.25">
      <c r="A232" t="s">
        <v>1635</v>
      </c>
      <c r="B232" t="s">
        <v>2957</v>
      </c>
      <c r="C232" t="s">
        <v>58</v>
      </c>
      <c r="D232" t="s">
        <v>278</v>
      </c>
      <c r="E232" s="17">
        <v>185617</v>
      </c>
      <c r="F232" s="17">
        <v>186705</v>
      </c>
      <c r="G232" s="17">
        <v>187549</v>
      </c>
      <c r="H232" s="17">
        <v>188710</v>
      </c>
      <c r="I232" s="17">
        <v>189070</v>
      </c>
      <c r="J232" s="17">
        <v>190108</v>
      </c>
      <c r="K232" s="17">
        <v>191827</v>
      </c>
      <c r="L232" s="17">
        <v>194293</v>
      </c>
      <c r="M232" s="17">
        <v>196663</v>
      </c>
      <c r="N232" s="17">
        <v>199144</v>
      </c>
      <c r="O232" s="17">
        <v>201861</v>
      </c>
      <c r="P232" s="17">
        <v>203927</v>
      </c>
      <c r="Q232" s="17">
        <v>206816</v>
      </c>
      <c r="R232" s="17">
        <v>209266</v>
      </c>
      <c r="S232" s="17">
        <v>211479</v>
      </c>
      <c r="T232" s="17">
        <v>213319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23</v>
      </c>
      <c r="AE232" s="18">
        <v>30</v>
      </c>
      <c r="AF232" s="18">
        <v>43</v>
      </c>
      <c r="AG232" s="18">
        <v>55</v>
      </c>
      <c r="AH232" s="18">
        <v>71</v>
      </c>
      <c r="AI232" s="18">
        <v>66</v>
      </c>
      <c r="AJ232" s="18">
        <v>75</v>
      </c>
      <c r="AK232" s="23">
        <v>0</v>
      </c>
      <c r="AL232" s="23">
        <v>0</v>
      </c>
      <c r="AM232" s="23">
        <v>0</v>
      </c>
      <c r="AN232" s="23">
        <v>0</v>
      </c>
      <c r="AO232" s="23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1.1549431567107218</v>
      </c>
      <c r="AU232" s="23">
        <v>1.4861711771961894</v>
      </c>
      <c r="AV232" s="23">
        <v>2.1085976844655194</v>
      </c>
      <c r="AW232" s="23">
        <v>2.6593687142194029</v>
      </c>
      <c r="AX232" s="23">
        <v>3.392811063431231</v>
      </c>
      <c r="AY232" s="23">
        <v>3.1208772502234261</v>
      </c>
      <c r="AZ232" s="23">
        <v>3.515861221925848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20">
        <v>0</v>
      </c>
      <c r="BJ232" s="20">
        <v>7</v>
      </c>
      <c r="BK232" s="20">
        <v>3</v>
      </c>
      <c r="BL232" s="20">
        <v>4</v>
      </c>
      <c r="BM232" s="20">
        <v>6</v>
      </c>
      <c r="BN232" s="20">
        <v>3</v>
      </c>
      <c r="BO232" s="20">
        <v>0</v>
      </c>
      <c r="BP232" s="20">
        <v>3</v>
      </c>
      <c r="BQ232" s="20">
        <v>17</v>
      </c>
      <c r="BR232" s="20">
        <v>9</v>
      </c>
      <c r="BS232" s="20">
        <v>13</v>
      </c>
      <c r="BT232" s="20">
        <v>7</v>
      </c>
      <c r="BU232" s="20">
        <v>3</v>
      </c>
      <c r="BV232" s="20">
        <v>13359</v>
      </c>
      <c r="BW232" s="20">
        <v>19044</v>
      </c>
      <c r="BX232" s="20">
        <v>17959</v>
      </c>
      <c r="BY232" s="20">
        <v>19718</v>
      </c>
      <c r="BZ232" s="20">
        <v>15280</v>
      </c>
      <c r="CA232" s="20">
        <v>23056</v>
      </c>
      <c r="CB232" s="20">
        <v>13546</v>
      </c>
      <c r="CC232" s="20">
        <v>19211</v>
      </c>
      <c r="CD232" s="20">
        <v>18003</v>
      </c>
      <c r="CE232" s="20">
        <v>19658</v>
      </c>
      <c r="CF232" s="20">
        <v>15030</v>
      </c>
      <c r="CG232" s="20">
        <v>19455</v>
      </c>
      <c r="CH232" s="21">
        <v>3</v>
      </c>
      <c r="CI232" s="21">
        <v>24</v>
      </c>
      <c r="CJ232" s="21">
        <v>12</v>
      </c>
      <c r="CK232" s="21">
        <v>17</v>
      </c>
      <c r="CL232" s="21">
        <v>13</v>
      </c>
      <c r="CM232" s="21">
        <v>6</v>
      </c>
      <c r="CN232" s="21">
        <v>0</v>
      </c>
      <c r="CO232" s="21">
        <v>23</v>
      </c>
      <c r="CP232" s="21">
        <v>52</v>
      </c>
      <c r="CQ232" s="21">
        <v>52</v>
      </c>
      <c r="CR232" s="21">
        <v>26905</v>
      </c>
      <c r="CS232" s="21">
        <v>38255</v>
      </c>
      <c r="CT232" s="21">
        <v>35962</v>
      </c>
      <c r="CU232" s="21">
        <v>39376</v>
      </c>
      <c r="CV232" s="21">
        <v>30310</v>
      </c>
      <c r="CW232" s="21">
        <v>42511</v>
      </c>
      <c r="CX232" s="21">
        <v>108416</v>
      </c>
      <c r="CY232" s="21">
        <v>104903</v>
      </c>
      <c r="CZ232" s="19">
        <v>239</v>
      </c>
      <c r="DA232" t="s">
        <v>8217</v>
      </c>
      <c r="DB232" t="s">
        <v>9</v>
      </c>
      <c r="DD232">
        <v>2.1925016443762333</v>
      </c>
      <c r="DE232">
        <v>4.7963400236127507</v>
      </c>
      <c r="DF232">
        <v>2.6038383792365174</v>
      </c>
    </row>
    <row r="233" spans="1:110" x14ac:dyDescent="0.25">
      <c r="A233" t="s">
        <v>1423</v>
      </c>
      <c r="B233" t="s">
        <v>3098</v>
      </c>
      <c r="C233" t="s">
        <v>148</v>
      </c>
      <c r="D233" t="s">
        <v>150</v>
      </c>
      <c r="E233" s="17">
        <v>36935</v>
      </c>
      <c r="F233" s="17">
        <v>37242</v>
      </c>
      <c r="G233" s="17">
        <v>37435</v>
      </c>
      <c r="H233" s="17">
        <v>37842</v>
      </c>
      <c r="I233" s="17">
        <v>38032</v>
      </c>
      <c r="J233" s="17">
        <v>38087</v>
      </c>
      <c r="K233" s="17">
        <v>38236</v>
      </c>
      <c r="L233" s="17">
        <v>38610</v>
      </c>
      <c r="M233" s="17">
        <v>38901</v>
      </c>
      <c r="N233" s="17">
        <v>39145</v>
      </c>
      <c r="O233" s="17">
        <v>39686</v>
      </c>
      <c r="P233" s="17">
        <v>40083</v>
      </c>
      <c r="Q233" s="17">
        <v>40291</v>
      </c>
      <c r="R233" s="17">
        <v>40427</v>
      </c>
      <c r="S233" s="17">
        <v>40647</v>
      </c>
      <c r="T233" s="17">
        <v>40666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18</v>
      </c>
      <c r="AE233" s="18">
        <v>32</v>
      </c>
      <c r="AF233" s="18">
        <v>28</v>
      </c>
      <c r="AG233" s="18">
        <v>12</v>
      </c>
      <c r="AH233" s="18">
        <v>17</v>
      </c>
      <c r="AI233" s="18">
        <v>14</v>
      </c>
      <c r="AJ233" s="18">
        <v>9</v>
      </c>
      <c r="AK233" s="23">
        <v>0</v>
      </c>
      <c r="AL233" s="23">
        <v>0</v>
      </c>
      <c r="AM233" s="23">
        <v>0</v>
      </c>
      <c r="AN233" s="23">
        <v>0</v>
      </c>
      <c r="AO233" s="23">
        <v>0</v>
      </c>
      <c r="AP233" s="23">
        <v>0</v>
      </c>
      <c r="AQ233" s="23">
        <v>0</v>
      </c>
      <c r="AR233" s="23">
        <v>0</v>
      </c>
      <c r="AS233" s="23">
        <v>0</v>
      </c>
      <c r="AT233" s="23">
        <v>4.5982884148677989</v>
      </c>
      <c r="AU233" s="23">
        <v>8.0632968805120182</v>
      </c>
      <c r="AV233" s="23">
        <v>6.9855050769652971</v>
      </c>
      <c r="AW233" s="23">
        <v>2.978332630115907</v>
      </c>
      <c r="AX233" s="23">
        <v>4.2051104459890674</v>
      </c>
      <c r="AY233" s="23">
        <v>3.4442886313873102</v>
      </c>
      <c r="AZ233" s="23">
        <v>2.2131510352628734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1</v>
      </c>
      <c r="BK233" s="20">
        <v>1</v>
      </c>
      <c r="BL233" s="20">
        <v>2</v>
      </c>
      <c r="BM233" s="20">
        <v>0</v>
      </c>
      <c r="BN233" s="20">
        <v>0</v>
      </c>
      <c r="BO233" s="20">
        <v>0</v>
      </c>
      <c r="BP233" s="20">
        <v>0</v>
      </c>
      <c r="BQ233" s="20">
        <v>1</v>
      </c>
      <c r="BR233" s="20">
        <v>1</v>
      </c>
      <c r="BS233" s="20">
        <v>0</v>
      </c>
      <c r="BT233" s="20">
        <v>3</v>
      </c>
      <c r="BU233" s="20">
        <v>0</v>
      </c>
      <c r="BV233" s="20">
        <v>1723</v>
      </c>
      <c r="BW233" s="20">
        <v>2636</v>
      </c>
      <c r="BX233" s="20">
        <v>3124</v>
      </c>
      <c r="BY233" s="20">
        <v>4277</v>
      </c>
      <c r="BZ233" s="20">
        <v>3424</v>
      </c>
      <c r="CA233" s="20">
        <v>5701</v>
      </c>
      <c r="CB233" s="20">
        <v>1759</v>
      </c>
      <c r="CC233" s="20">
        <v>2538</v>
      </c>
      <c r="CD233" s="20">
        <v>2879</v>
      </c>
      <c r="CE233" s="20">
        <v>4168</v>
      </c>
      <c r="CF233" s="20">
        <v>3450</v>
      </c>
      <c r="CG233" s="20">
        <v>4987</v>
      </c>
      <c r="CH233" s="21">
        <v>0</v>
      </c>
      <c r="CI233" s="21">
        <v>2</v>
      </c>
      <c r="CJ233" s="21">
        <v>2</v>
      </c>
      <c r="CK233" s="21">
        <v>2</v>
      </c>
      <c r="CL233" s="21">
        <v>3</v>
      </c>
      <c r="CM233" s="21">
        <v>0</v>
      </c>
      <c r="CN233" s="21">
        <v>0</v>
      </c>
      <c r="CO233" s="21">
        <v>4</v>
      </c>
      <c r="CP233" s="21">
        <v>5</v>
      </c>
      <c r="CQ233" s="21">
        <v>5</v>
      </c>
      <c r="CR233" s="21">
        <v>3482</v>
      </c>
      <c r="CS233" s="21">
        <v>5174</v>
      </c>
      <c r="CT233" s="21">
        <v>6003</v>
      </c>
      <c r="CU233" s="21">
        <v>8445</v>
      </c>
      <c r="CV233" s="21">
        <v>6874</v>
      </c>
      <c r="CW233" s="21">
        <v>10688</v>
      </c>
      <c r="CX233" s="21">
        <v>20885</v>
      </c>
      <c r="CY233" s="21">
        <v>19781</v>
      </c>
      <c r="CZ233" s="19">
        <v>312</v>
      </c>
      <c r="DA233" t="s">
        <v>8290</v>
      </c>
      <c r="DB233" t="s">
        <v>8481</v>
      </c>
      <c r="DD233">
        <v>2.0221424599363025</v>
      </c>
      <c r="DE233">
        <v>2.3940627244433808</v>
      </c>
      <c r="DF233">
        <v>0.37192026450707827</v>
      </c>
    </row>
    <row r="234" spans="1:110" x14ac:dyDescent="0.25">
      <c r="A234" t="s">
        <v>172</v>
      </c>
      <c r="B234" t="s">
        <v>3147</v>
      </c>
      <c r="C234" t="s">
        <v>171</v>
      </c>
      <c r="D234" t="s">
        <v>168</v>
      </c>
      <c r="E234" s="17">
        <v>78809</v>
      </c>
      <c r="F234" s="17">
        <v>79483</v>
      </c>
      <c r="G234" s="17">
        <v>80178</v>
      </c>
      <c r="H234" s="17">
        <v>80676</v>
      </c>
      <c r="I234" s="17">
        <v>81445</v>
      </c>
      <c r="J234" s="17">
        <v>82075</v>
      </c>
      <c r="K234" s="17">
        <v>82665</v>
      </c>
      <c r="L234" s="17">
        <v>83777</v>
      </c>
      <c r="M234" s="17">
        <v>84596</v>
      </c>
      <c r="N234" s="17">
        <v>84716</v>
      </c>
      <c r="O234" s="17">
        <v>85197</v>
      </c>
      <c r="P234" s="17">
        <v>85687</v>
      </c>
      <c r="Q234" s="17">
        <v>86459</v>
      </c>
      <c r="R234" s="17">
        <v>86772</v>
      </c>
      <c r="S234" s="17">
        <v>87666</v>
      </c>
      <c r="T234" s="17">
        <v>88457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Z234" s="18">
        <v>0</v>
      </c>
      <c r="AA234" s="18">
        <v>0</v>
      </c>
      <c r="AB234" s="18">
        <v>0</v>
      </c>
      <c r="AC234" s="18">
        <v>0</v>
      </c>
      <c r="AD234" s="18">
        <v>16</v>
      </c>
      <c r="AE234" s="18">
        <v>28</v>
      </c>
      <c r="AF234" s="18">
        <v>41</v>
      </c>
      <c r="AG234" s="18">
        <v>42</v>
      </c>
      <c r="AH234" s="18">
        <v>54</v>
      </c>
      <c r="AI234" s="18">
        <v>40</v>
      </c>
      <c r="AJ234" s="18">
        <v>37</v>
      </c>
      <c r="AK234" s="23">
        <v>0</v>
      </c>
      <c r="AL234" s="23">
        <v>0</v>
      </c>
      <c r="AM234" s="23">
        <v>0</v>
      </c>
      <c r="AN234" s="23">
        <v>0</v>
      </c>
      <c r="AO234" s="23">
        <v>0</v>
      </c>
      <c r="AP234" s="23">
        <v>0</v>
      </c>
      <c r="AQ234" s="23">
        <v>0</v>
      </c>
      <c r="AR234" s="23">
        <v>0</v>
      </c>
      <c r="AS234" s="23">
        <v>0</v>
      </c>
      <c r="AT234" s="23">
        <v>1.888663298550451</v>
      </c>
      <c r="AU234" s="23">
        <v>3.2865006983813982</v>
      </c>
      <c r="AV234" s="23">
        <v>4.7848565126565292</v>
      </c>
      <c r="AW234" s="23">
        <v>4.8577938676135508</v>
      </c>
      <c r="AX234" s="23">
        <v>6.2232056423731157</v>
      </c>
      <c r="AY234" s="23">
        <v>4.5627723404740719</v>
      </c>
      <c r="AZ234" s="23">
        <v>4.1828232926732758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20">
        <v>0</v>
      </c>
      <c r="BJ234" s="20">
        <v>1</v>
      </c>
      <c r="BK234" s="20">
        <v>3</v>
      </c>
      <c r="BL234" s="20">
        <v>3</v>
      </c>
      <c r="BM234" s="20">
        <v>2</v>
      </c>
      <c r="BN234" s="20">
        <v>1</v>
      </c>
      <c r="BO234" s="20">
        <v>0</v>
      </c>
      <c r="BP234" s="20">
        <v>0</v>
      </c>
      <c r="BQ234" s="20">
        <v>4</v>
      </c>
      <c r="BR234" s="20">
        <v>7</v>
      </c>
      <c r="BS234" s="20">
        <v>11</v>
      </c>
      <c r="BT234" s="20">
        <v>4</v>
      </c>
      <c r="BU234" s="20">
        <v>1</v>
      </c>
      <c r="BV234" s="20">
        <v>3713</v>
      </c>
      <c r="BW234" s="20">
        <v>5643</v>
      </c>
      <c r="BX234" s="20">
        <v>6691</v>
      </c>
      <c r="BY234" s="20">
        <v>8992</v>
      </c>
      <c r="BZ234" s="20">
        <v>7593</v>
      </c>
      <c r="CA234" s="20">
        <v>13413</v>
      </c>
      <c r="CB234" s="20">
        <v>4116</v>
      </c>
      <c r="CC234" s="20">
        <v>5333</v>
      </c>
      <c r="CD234" s="20">
        <v>5973</v>
      </c>
      <c r="CE234" s="20">
        <v>8452</v>
      </c>
      <c r="CF234" s="20">
        <v>7329</v>
      </c>
      <c r="CG234" s="20">
        <v>11209</v>
      </c>
      <c r="CH234" s="21">
        <v>0</v>
      </c>
      <c r="CI234" s="21">
        <v>5</v>
      </c>
      <c r="CJ234" s="21">
        <v>10</v>
      </c>
      <c r="CK234" s="21">
        <v>14</v>
      </c>
      <c r="CL234" s="21">
        <v>6</v>
      </c>
      <c r="CM234" s="21">
        <v>2</v>
      </c>
      <c r="CN234" s="21">
        <v>0</v>
      </c>
      <c r="CO234" s="21">
        <v>10</v>
      </c>
      <c r="CP234" s="21">
        <v>27</v>
      </c>
      <c r="CQ234" s="21">
        <v>27</v>
      </c>
      <c r="CR234" s="21">
        <v>7829</v>
      </c>
      <c r="CS234" s="21">
        <v>10976</v>
      </c>
      <c r="CT234" s="21">
        <v>12664</v>
      </c>
      <c r="CU234" s="21">
        <v>17444</v>
      </c>
      <c r="CV234" s="21">
        <v>14922</v>
      </c>
      <c r="CW234" s="21">
        <v>24622</v>
      </c>
      <c r="CX234" s="21">
        <v>46045</v>
      </c>
      <c r="CY234" s="21">
        <v>42412</v>
      </c>
      <c r="CZ234" s="19">
        <v>206</v>
      </c>
      <c r="DA234" t="s">
        <v>8184</v>
      </c>
      <c r="DB234" t="s">
        <v>9</v>
      </c>
      <c r="DD234">
        <v>2.3578232575686124</v>
      </c>
      <c r="DE234">
        <v>5.8638288630687372</v>
      </c>
      <c r="DF234">
        <v>3.5060056055001247</v>
      </c>
    </row>
    <row r="235" spans="1:110" x14ac:dyDescent="0.25">
      <c r="A235" t="s">
        <v>522</v>
      </c>
      <c r="B235" t="s">
        <v>3340</v>
      </c>
      <c r="C235" t="s">
        <v>491</v>
      </c>
      <c r="D235" t="s">
        <v>491</v>
      </c>
      <c r="E235" s="17">
        <v>42353</v>
      </c>
      <c r="F235" s="17">
        <v>42528</v>
      </c>
      <c r="G235" s="17">
        <v>42538</v>
      </c>
      <c r="H235" s="17">
        <v>42668</v>
      </c>
      <c r="I235" s="17">
        <v>42898</v>
      </c>
      <c r="J235" s="17">
        <v>43193</v>
      </c>
      <c r="K235" s="17">
        <v>43652</v>
      </c>
      <c r="L235" s="17">
        <v>44251</v>
      </c>
      <c r="M235" s="17">
        <v>44863</v>
      </c>
      <c r="N235" s="17">
        <v>45417</v>
      </c>
      <c r="O235" s="17">
        <v>45888</v>
      </c>
      <c r="P235" s="17">
        <v>46297</v>
      </c>
      <c r="Q235" s="17">
        <v>46439</v>
      </c>
      <c r="R235" s="17">
        <v>46513</v>
      </c>
      <c r="S235" s="17">
        <v>46587</v>
      </c>
      <c r="T235" s="17">
        <v>46831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8">
        <v>18</v>
      </c>
      <c r="AE235" s="18">
        <v>36</v>
      </c>
      <c r="AF235" s="18">
        <v>44</v>
      </c>
      <c r="AG235" s="18">
        <v>44</v>
      </c>
      <c r="AH235" s="18">
        <v>54</v>
      </c>
      <c r="AI235" s="18">
        <v>87</v>
      </c>
      <c r="AJ235" s="18">
        <v>57</v>
      </c>
      <c r="AK235" s="23">
        <v>0</v>
      </c>
      <c r="AL235" s="23">
        <v>0</v>
      </c>
      <c r="AM235" s="23">
        <v>0</v>
      </c>
      <c r="AN235" s="23">
        <v>0</v>
      </c>
      <c r="AO235" s="23">
        <v>0</v>
      </c>
      <c r="AP235" s="23">
        <v>0</v>
      </c>
      <c r="AQ235" s="23">
        <v>0</v>
      </c>
      <c r="AR235" s="23">
        <v>0</v>
      </c>
      <c r="AS235" s="23">
        <v>0</v>
      </c>
      <c r="AT235" s="23">
        <v>3.9632736640465023</v>
      </c>
      <c r="AU235" s="23">
        <v>7.8451882845188283</v>
      </c>
      <c r="AV235" s="23">
        <v>9.5038555413957706</v>
      </c>
      <c r="AW235" s="23">
        <v>9.4747948922242085</v>
      </c>
      <c r="AX235" s="23">
        <v>11.609657515103304</v>
      </c>
      <c r="AY235" s="23">
        <v>18.67473758773907</v>
      </c>
      <c r="AZ235" s="23">
        <v>12.17142491084965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20">
        <v>3</v>
      </c>
      <c r="BK235" s="20">
        <v>8</v>
      </c>
      <c r="BL235" s="20">
        <v>4</v>
      </c>
      <c r="BM235" s="20">
        <v>5</v>
      </c>
      <c r="BN235" s="20">
        <v>0</v>
      </c>
      <c r="BO235" s="20">
        <v>0</v>
      </c>
      <c r="BP235" s="20">
        <v>2</v>
      </c>
      <c r="BQ235" s="20">
        <v>10</v>
      </c>
      <c r="BR235" s="20">
        <v>10</v>
      </c>
      <c r="BS235" s="20">
        <v>10</v>
      </c>
      <c r="BT235" s="20">
        <v>4</v>
      </c>
      <c r="BU235" s="20">
        <v>1</v>
      </c>
      <c r="BV235" s="20">
        <v>2573</v>
      </c>
      <c r="BW235" s="20">
        <v>4247</v>
      </c>
      <c r="BX235" s="20">
        <v>3455</v>
      </c>
      <c r="BY235" s="20">
        <v>4410</v>
      </c>
      <c r="BZ235" s="20">
        <v>3692</v>
      </c>
      <c r="CA235" s="20">
        <v>5801</v>
      </c>
      <c r="CB235" s="20">
        <v>2578</v>
      </c>
      <c r="CC235" s="20">
        <v>4018</v>
      </c>
      <c r="CD235" s="20">
        <v>3366</v>
      </c>
      <c r="CE235" s="20">
        <v>4085</v>
      </c>
      <c r="CF235" s="20">
        <v>3662</v>
      </c>
      <c r="CG235" s="20">
        <v>4944</v>
      </c>
      <c r="CH235" s="21">
        <v>2</v>
      </c>
      <c r="CI235" s="21">
        <v>13</v>
      </c>
      <c r="CJ235" s="21">
        <v>18</v>
      </c>
      <c r="CK235" s="21">
        <v>14</v>
      </c>
      <c r="CL235" s="21">
        <v>9</v>
      </c>
      <c r="CM235" s="21">
        <v>1</v>
      </c>
      <c r="CN235" s="21">
        <v>0</v>
      </c>
      <c r="CO235" s="21">
        <v>20</v>
      </c>
      <c r="CP235" s="21">
        <v>37</v>
      </c>
      <c r="CQ235" s="21">
        <v>37</v>
      </c>
      <c r="CR235" s="21">
        <v>5151</v>
      </c>
      <c r="CS235" s="21">
        <v>8265</v>
      </c>
      <c r="CT235" s="21">
        <v>6821</v>
      </c>
      <c r="CU235" s="21">
        <v>8495</v>
      </c>
      <c r="CV235" s="21">
        <v>7354</v>
      </c>
      <c r="CW235" s="21">
        <v>10745</v>
      </c>
      <c r="CX235" s="21">
        <v>24178</v>
      </c>
      <c r="CY235" s="21">
        <v>22653</v>
      </c>
      <c r="CZ235" s="19">
        <v>15</v>
      </c>
      <c r="DA235" t="s">
        <v>1334</v>
      </c>
      <c r="DB235" t="s">
        <v>8480</v>
      </c>
      <c r="DD235">
        <v>8.8288526905928588</v>
      </c>
      <c r="DE235">
        <v>15.303168169410206</v>
      </c>
      <c r="DF235">
        <v>6.4743154788173474</v>
      </c>
    </row>
    <row r="236" spans="1:110" x14ac:dyDescent="0.25">
      <c r="A236" t="s">
        <v>646</v>
      </c>
      <c r="B236" t="s">
        <v>3266</v>
      </c>
      <c r="C236" t="s">
        <v>3369</v>
      </c>
      <c r="D236" t="s">
        <v>355</v>
      </c>
      <c r="E236" s="17">
        <v>147836</v>
      </c>
      <c r="F236" s="17">
        <v>150492</v>
      </c>
      <c r="G236" s="17">
        <v>150134</v>
      </c>
      <c r="H236" s="17">
        <v>149111</v>
      </c>
      <c r="I236" s="17">
        <v>148896</v>
      </c>
      <c r="J236" s="17">
        <v>150143</v>
      </c>
      <c r="K236" s="17">
        <v>151596</v>
      </c>
      <c r="L236" s="17">
        <v>152856</v>
      </c>
      <c r="M236" s="17">
        <v>153977</v>
      </c>
      <c r="N236" s="17">
        <v>155637</v>
      </c>
      <c r="O236" s="17">
        <v>156033</v>
      </c>
      <c r="P236" s="17">
        <v>157101</v>
      </c>
      <c r="Q236" s="17">
        <v>157773</v>
      </c>
      <c r="R236" s="17">
        <v>158248</v>
      </c>
      <c r="S236" s="17">
        <v>157875</v>
      </c>
      <c r="T236" s="17">
        <v>158356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15</v>
      </c>
      <c r="AE236" s="18">
        <v>33</v>
      </c>
      <c r="AF236" s="18">
        <v>49</v>
      </c>
      <c r="AG236" s="18">
        <v>25</v>
      </c>
      <c r="AH236" s="18">
        <v>29</v>
      </c>
      <c r="AI236" s="18">
        <v>35</v>
      </c>
      <c r="AJ236" s="18">
        <v>37</v>
      </c>
      <c r="AK236" s="23">
        <v>0</v>
      </c>
      <c r="AL236" s="23">
        <v>0</v>
      </c>
      <c r="AM236" s="23">
        <v>0</v>
      </c>
      <c r="AN236" s="23">
        <v>0</v>
      </c>
      <c r="AO236" s="23">
        <v>0</v>
      </c>
      <c r="AP236" s="23">
        <v>0</v>
      </c>
      <c r="AQ236" s="23">
        <v>0</v>
      </c>
      <c r="AR236" s="23">
        <v>0</v>
      </c>
      <c r="AS236" s="23">
        <v>0</v>
      </c>
      <c r="AT236" s="23">
        <v>0.96378110603519729</v>
      </c>
      <c r="AU236" s="23">
        <v>2.1149372248178269</v>
      </c>
      <c r="AV236" s="23">
        <v>3.1190126097224078</v>
      </c>
      <c r="AW236" s="23">
        <v>1.5845550252578069</v>
      </c>
      <c r="AX236" s="23">
        <v>1.8325666043172741</v>
      </c>
      <c r="AY236" s="23">
        <v>2.2169437846397466</v>
      </c>
      <c r="AZ236" s="23">
        <v>2.3365076157518505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0</v>
      </c>
      <c r="BJ236" s="20">
        <v>5</v>
      </c>
      <c r="BK236" s="20">
        <v>5</v>
      </c>
      <c r="BL236" s="20">
        <v>1</v>
      </c>
      <c r="BM236" s="20">
        <v>2</v>
      </c>
      <c r="BN236" s="20">
        <v>1</v>
      </c>
      <c r="BO236" s="20">
        <v>0</v>
      </c>
      <c r="BP236" s="20">
        <v>0</v>
      </c>
      <c r="BQ236" s="20">
        <v>5</v>
      </c>
      <c r="BR236" s="20">
        <v>9</v>
      </c>
      <c r="BS236" s="20">
        <v>5</v>
      </c>
      <c r="BT236" s="20">
        <v>3</v>
      </c>
      <c r="BU236" s="20">
        <v>1</v>
      </c>
      <c r="BV236" s="20">
        <v>6910</v>
      </c>
      <c r="BW236" s="20">
        <v>19316</v>
      </c>
      <c r="BX236" s="20">
        <v>17316</v>
      </c>
      <c r="BY236" s="20">
        <v>14118</v>
      </c>
      <c r="BZ236" s="20">
        <v>9852</v>
      </c>
      <c r="CA236" s="20">
        <v>13952</v>
      </c>
      <c r="CB236" s="20">
        <v>7191</v>
      </c>
      <c r="CC236" s="20">
        <v>18493</v>
      </c>
      <c r="CD236" s="20">
        <v>17582</v>
      </c>
      <c r="CE236" s="20">
        <v>13607</v>
      </c>
      <c r="CF236" s="20">
        <v>9035</v>
      </c>
      <c r="CG236" s="20">
        <v>10984</v>
      </c>
      <c r="CH236" s="21">
        <v>0</v>
      </c>
      <c r="CI236" s="21">
        <v>10</v>
      </c>
      <c r="CJ236" s="21">
        <v>14</v>
      </c>
      <c r="CK236" s="21">
        <v>6</v>
      </c>
      <c r="CL236" s="21">
        <v>5</v>
      </c>
      <c r="CM236" s="21">
        <v>2</v>
      </c>
      <c r="CN236" s="21">
        <v>0</v>
      </c>
      <c r="CO236" s="21">
        <v>14</v>
      </c>
      <c r="CP236" s="21">
        <v>23</v>
      </c>
      <c r="CQ236" s="21">
        <v>23</v>
      </c>
      <c r="CR236" s="21">
        <v>14101</v>
      </c>
      <c r="CS236" s="21">
        <v>37809</v>
      </c>
      <c r="CT236" s="21">
        <v>34898</v>
      </c>
      <c r="CU236" s="21">
        <v>27725</v>
      </c>
      <c r="CV236" s="21">
        <v>18887</v>
      </c>
      <c r="CW236" s="21">
        <v>24936</v>
      </c>
      <c r="CX236" s="21">
        <v>81464</v>
      </c>
      <c r="CY236" s="21">
        <v>76892</v>
      </c>
      <c r="CZ236" s="19">
        <v>302</v>
      </c>
      <c r="DA236" t="s">
        <v>8280</v>
      </c>
      <c r="DB236" t="s">
        <v>8481</v>
      </c>
      <c r="DD236">
        <v>1.8207355771731781</v>
      </c>
      <c r="DE236">
        <v>2.8233330059903761</v>
      </c>
      <c r="DF236">
        <v>1.0025974288171979</v>
      </c>
    </row>
    <row r="237" spans="1:110" x14ac:dyDescent="0.25">
      <c r="A237" t="s">
        <v>993</v>
      </c>
      <c r="B237" t="s">
        <v>3009</v>
      </c>
      <c r="C237" t="s">
        <v>886</v>
      </c>
      <c r="D237" t="s">
        <v>168</v>
      </c>
      <c r="E237" s="17">
        <v>53531</v>
      </c>
      <c r="F237" s="17">
        <v>54278</v>
      </c>
      <c r="G237" s="17">
        <v>54944</v>
      </c>
      <c r="H237" s="17">
        <v>55658</v>
      </c>
      <c r="I237" s="17">
        <v>56566</v>
      </c>
      <c r="J237" s="17">
        <v>57277</v>
      </c>
      <c r="K237" s="17">
        <v>57966</v>
      </c>
      <c r="L237" s="17">
        <v>59212</v>
      </c>
      <c r="M237" s="17">
        <v>59981</v>
      </c>
      <c r="N237" s="17">
        <v>60541</v>
      </c>
      <c r="O237" s="17">
        <v>60867</v>
      </c>
      <c r="P237" s="17">
        <v>61385</v>
      </c>
      <c r="Q237" s="17">
        <v>61682</v>
      </c>
      <c r="R237" s="17">
        <v>62033</v>
      </c>
      <c r="S237" s="17">
        <v>62603</v>
      </c>
      <c r="T237" s="17">
        <v>62901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8">
        <v>16</v>
      </c>
      <c r="AE237" s="18">
        <v>38</v>
      </c>
      <c r="AF237" s="18">
        <v>46</v>
      </c>
      <c r="AG237" s="18">
        <v>59</v>
      </c>
      <c r="AH237" s="18">
        <v>51</v>
      </c>
      <c r="AI237" s="18">
        <v>63</v>
      </c>
      <c r="AJ237" s="18">
        <v>42</v>
      </c>
      <c r="AK237" s="23">
        <v>0</v>
      </c>
      <c r="AL237" s="23">
        <v>0</v>
      </c>
      <c r="AM237" s="23">
        <v>0</v>
      </c>
      <c r="AN237" s="23">
        <v>0</v>
      </c>
      <c r="AO237" s="23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2.6428370856114038</v>
      </c>
      <c r="AU237" s="23">
        <v>6.2431202457817863</v>
      </c>
      <c r="AV237" s="23">
        <v>7.4936873829111352</v>
      </c>
      <c r="AW237" s="23">
        <v>9.5651891961998636</v>
      </c>
      <c r="AX237" s="23">
        <v>8.2214305289120304</v>
      </c>
      <c r="AY237" s="23">
        <v>10.063415491270385</v>
      </c>
      <c r="AZ237" s="23">
        <v>6.6771593456383851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 s="20">
        <v>2</v>
      </c>
      <c r="BK237" s="20">
        <v>5</v>
      </c>
      <c r="BL237" s="20">
        <v>1</v>
      </c>
      <c r="BM237" s="20">
        <v>1</v>
      </c>
      <c r="BN237" s="20">
        <v>3</v>
      </c>
      <c r="BO237" s="20">
        <v>0</v>
      </c>
      <c r="BP237" s="20">
        <v>4</v>
      </c>
      <c r="BQ237" s="20">
        <v>8</v>
      </c>
      <c r="BR237" s="20">
        <v>5</v>
      </c>
      <c r="BS237" s="20">
        <v>6</v>
      </c>
      <c r="BT237" s="20">
        <v>5</v>
      </c>
      <c r="BU237" s="20">
        <v>2</v>
      </c>
      <c r="BV237" s="20">
        <v>2566</v>
      </c>
      <c r="BW237" s="20">
        <v>4105</v>
      </c>
      <c r="BX237" s="20">
        <v>4688</v>
      </c>
      <c r="BY237" s="20">
        <v>6128</v>
      </c>
      <c r="BZ237" s="20">
        <v>5497</v>
      </c>
      <c r="CA237" s="20">
        <v>9586</v>
      </c>
      <c r="CB237" s="20">
        <v>2776</v>
      </c>
      <c r="CC237" s="20">
        <v>3894</v>
      </c>
      <c r="CD237" s="20">
        <v>4286</v>
      </c>
      <c r="CE237" s="20">
        <v>5729</v>
      </c>
      <c r="CF237" s="20">
        <v>5202</v>
      </c>
      <c r="CG237" s="20">
        <v>8444</v>
      </c>
      <c r="CH237" s="21">
        <v>4</v>
      </c>
      <c r="CI237" s="21">
        <v>10</v>
      </c>
      <c r="CJ237" s="21">
        <v>10</v>
      </c>
      <c r="CK237" s="21">
        <v>7</v>
      </c>
      <c r="CL237" s="21">
        <v>6</v>
      </c>
      <c r="CM237" s="21">
        <v>5</v>
      </c>
      <c r="CN237" s="21">
        <v>0</v>
      </c>
      <c r="CO237" s="21">
        <v>12</v>
      </c>
      <c r="CP237" s="21">
        <v>30</v>
      </c>
      <c r="CQ237" s="21">
        <v>30</v>
      </c>
      <c r="CR237" s="21">
        <v>5342</v>
      </c>
      <c r="CS237" s="21">
        <v>7999</v>
      </c>
      <c r="CT237" s="21">
        <v>8974</v>
      </c>
      <c r="CU237" s="21">
        <v>11857</v>
      </c>
      <c r="CV237" s="21">
        <v>10699</v>
      </c>
      <c r="CW237" s="21">
        <v>18030</v>
      </c>
      <c r="CX237" s="21">
        <v>32570</v>
      </c>
      <c r="CY237" s="21">
        <v>30331</v>
      </c>
      <c r="CZ237" s="19">
        <v>74</v>
      </c>
      <c r="DA237" t="s">
        <v>1376</v>
      </c>
      <c r="DB237" t="s">
        <v>8480</v>
      </c>
      <c r="DD237">
        <v>3.9563482905278424</v>
      </c>
      <c r="DE237">
        <v>9.2109303039606996</v>
      </c>
      <c r="DF237">
        <v>5.2545820134328576</v>
      </c>
    </row>
    <row r="238" spans="1:110" x14ac:dyDescent="0.25">
      <c r="A238" t="s">
        <v>1256</v>
      </c>
      <c r="B238" t="s">
        <v>3166</v>
      </c>
      <c r="C238" t="s">
        <v>484</v>
      </c>
      <c r="D238" t="s">
        <v>51</v>
      </c>
      <c r="E238" s="17">
        <v>66884</v>
      </c>
      <c r="F238" s="17">
        <v>67751</v>
      </c>
      <c r="G238" s="17">
        <v>68313</v>
      </c>
      <c r="H238" s="17">
        <v>68940</v>
      </c>
      <c r="I238" s="17">
        <v>69759</v>
      </c>
      <c r="J238" s="17">
        <v>70889</v>
      </c>
      <c r="K238" s="17">
        <v>72026</v>
      </c>
      <c r="L238" s="17">
        <v>73574</v>
      </c>
      <c r="M238" s="17">
        <v>74450</v>
      </c>
      <c r="N238" s="17">
        <v>75154</v>
      </c>
      <c r="O238" s="17">
        <v>76114</v>
      </c>
      <c r="P238" s="17">
        <v>76879</v>
      </c>
      <c r="Q238" s="17">
        <v>77468</v>
      </c>
      <c r="R238" s="17">
        <v>78051</v>
      </c>
      <c r="S238" s="17">
        <v>79169</v>
      </c>
      <c r="T238" s="17">
        <v>79875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8">
        <v>51</v>
      </c>
      <c r="AE238" s="18">
        <v>52</v>
      </c>
      <c r="AF238" s="18">
        <v>57</v>
      </c>
      <c r="AG238" s="18">
        <v>53</v>
      </c>
      <c r="AH238" s="18">
        <v>69</v>
      </c>
      <c r="AI238" s="18">
        <v>56</v>
      </c>
      <c r="AJ238" s="18">
        <v>48</v>
      </c>
      <c r="AK238" s="23">
        <v>0</v>
      </c>
      <c r="AL238" s="23">
        <v>0</v>
      </c>
      <c r="AM238" s="23">
        <v>0</v>
      </c>
      <c r="AN238" s="23">
        <v>0</v>
      </c>
      <c r="AO238" s="23">
        <v>0</v>
      </c>
      <c r="AP238" s="23">
        <v>0</v>
      </c>
      <c r="AQ238" s="23">
        <v>0</v>
      </c>
      <c r="AR238" s="23">
        <v>0</v>
      </c>
      <c r="AS238" s="23">
        <v>0</v>
      </c>
      <c r="AT238" s="23">
        <v>6.7860659445937683</v>
      </c>
      <c r="AU238" s="23">
        <v>6.8318574769424814</v>
      </c>
      <c r="AV238" s="23">
        <v>7.4142483643127512</v>
      </c>
      <c r="AW238" s="23">
        <v>6.8415345691124081</v>
      </c>
      <c r="AX238" s="23">
        <v>8.8403736018756973</v>
      </c>
      <c r="AY238" s="23">
        <v>7.0734757291364048</v>
      </c>
      <c r="AZ238" s="23">
        <v>6.009389671361502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 s="20">
        <v>5</v>
      </c>
      <c r="BK238" s="20">
        <v>2</v>
      </c>
      <c r="BL238" s="20">
        <v>7</v>
      </c>
      <c r="BM238" s="20">
        <v>2</v>
      </c>
      <c r="BN238" s="20">
        <v>4</v>
      </c>
      <c r="BO238" s="20">
        <v>0</v>
      </c>
      <c r="BP238" s="20">
        <v>3</v>
      </c>
      <c r="BQ238" s="20">
        <v>6</v>
      </c>
      <c r="BR238" s="20">
        <v>8</v>
      </c>
      <c r="BS238" s="20">
        <v>8</v>
      </c>
      <c r="BT238" s="20">
        <v>2</v>
      </c>
      <c r="BU238" s="20">
        <v>1</v>
      </c>
      <c r="BV238" s="20">
        <v>3070</v>
      </c>
      <c r="BW238" s="20">
        <v>4897</v>
      </c>
      <c r="BX238" s="20">
        <v>5866</v>
      </c>
      <c r="BY238" s="20">
        <v>7690</v>
      </c>
      <c r="BZ238" s="20">
        <v>6952</v>
      </c>
      <c r="CA238" s="20">
        <v>12210</v>
      </c>
      <c r="CB238" s="20">
        <v>3460</v>
      </c>
      <c r="CC238" s="20">
        <v>5012</v>
      </c>
      <c r="CD238" s="20">
        <v>5543</v>
      </c>
      <c r="CE238" s="20">
        <v>7582</v>
      </c>
      <c r="CF238" s="20">
        <v>6645</v>
      </c>
      <c r="CG238" s="20">
        <v>10948</v>
      </c>
      <c r="CH238" s="21">
        <v>3</v>
      </c>
      <c r="CI238" s="21">
        <v>11</v>
      </c>
      <c r="CJ238" s="21">
        <v>10</v>
      </c>
      <c r="CK238" s="21">
        <v>15</v>
      </c>
      <c r="CL238" s="21">
        <v>4</v>
      </c>
      <c r="CM238" s="21">
        <v>5</v>
      </c>
      <c r="CN238" s="21">
        <v>0</v>
      </c>
      <c r="CO238" s="21">
        <v>20</v>
      </c>
      <c r="CP238" s="21">
        <v>28</v>
      </c>
      <c r="CQ238" s="21">
        <v>28</v>
      </c>
      <c r="CR238" s="21">
        <v>6530</v>
      </c>
      <c r="CS238" s="21">
        <v>9909</v>
      </c>
      <c r="CT238" s="21">
        <v>11409</v>
      </c>
      <c r="CU238" s="21">
        <v>15272</v>
      </c>
      <c r="CV238" s="21">
        <v>13597</v>
      </c>
      <c r="CW238" s="21">
        <v>23158</v>
      </c>
      <c r="CX238" s="21">
        <v>40685</v>
      </c>
      <c r="CY238" s="21">
        <v>39190</v>
      </c>
      <c r="CZ238" s="19">
        <v>103</v>
      </c>
      <c r="DA238" t="s">
        <v>8081</v>
      </c>
      <c r="DB238" t="s">
        <v>9</v>
      </c>
      <c r="DD238">
        <v>5.1033426894615976</v>
      </c>
      <c r="DE238">
        <v>6.882143296055057</v>
      </c>
      <c r="DF238">
        <v>1.7788006065934594</v>
      </c>
    </row>
    <row r="239" spans="1:110" x14ac:dyDescent="0.25">
      <c r="A239" t="s">
        <v>308</v>
      </c>
      <c r="B239" t="s">
        <v>3194</v>
      </c>
      <c r="C239" t="s">
        <v>307</v>
      </c>
      <c r="D239" t="s">
        <v>278</v>
      </c>
      <c r="E239" s="17">
        <v>98123</v>
      </c>
      <c r="F239" s="17">
        <v>98357</v>
      </c>
      <c r="G239" s="17">
        <v>98732</v>
      </c>
      <c r="H239" s="17">
        <v>99577</v>
      </c>
      <c r="I239" s="17">
        <v>100109</v>
      </c>
      <c r="J239" s="17">
        <v>101034</v>
      </c>
      <c r="K239" s="17">
        <v>102450</v>
      </c>
      <c r="L239" s="17">
        <v>104047</v>
      </c>
      <c r="M239" s="17">
        <v>105620</v>
      </c>
      <c r="N239" s="17">
        <v>106936</v>
      </c>
      <c r="O239" s="17">
        <v>108327</v>
      </c>
      <c r="P239" s="17">
        <v>109390</v>
      </c>
      <c r="Q239" s="17">
        <v>110139</v>
      </c>
      <c r="R239" s="17">
        <v>111350</v>
      </c>
      <c r="S239" s="17">
        <v>112657</v>
      </c>
      <c r="T239" s="17">
        <v>113746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13</v>
      </c>
      <c r="AE239" s="18">
        <v>30</v>
      </c>
      <c r="AF239" s="18">
        <v>30</v>
      </c>
      <c r="AG239" s="18">
        <v>38</v>
      </c>
      <c r="AH239" s="18">
        <v>46</v>
      </c>
      <c r="AI239" s="18">
        <v>21</v>
      </c>
      <c r="AJ239" s="18">
        <v>26</v>
      </c>
      <c r="AK239" s="23">
        <v>0</v>
      </c>
      <c r="AL239" s="23">
        <v>0</v>
      </c>
      <c r="AM239" s="23">
        <v>0</v>
      </c>
      <c r="AN239" s="23">
        <v>0</v>
      </c>
      <c r="AO239" s="23">
        <v>0</v>
      </c>
      <c r="AP239" s="23">
        <v>0</v>
      </c>
      <c r="AQ239" s="23">
        <v>0</v>
      </c>
      <c r="AR239" s="23">
        <v>0</v>
      </c>
      <c r="AS239" s="23">
        <v>0</v>
      </c>
      <c r="AT239" s="23">
        <v>1.2156804069723948</v>
      </c>
      <c r="AU239" s="23">
        <v>2.7693926721869895</v>
      </c>
      <c r="AV239" s="23">
        <v>2.742481031172868</v>
      </c>
      <c r="AW239" s="23">
        <v>3.4501856744659021</v>
      </c>
      <c r="AX239" s="23">
        <v>4.1311180960933997</v>
      </c>
      <c r="AY239" s="23">
        <v>1.8640652600371039</v>
      </c>
      <c r="AZ239" s="23">
        <v>2.2857946653069119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0</v>
      </c>
      <c r="BJ239" s="20">
        <v>1</v>
      </c>
      <c r="BK239" s="20">
        <v>4</v>
      </c>
      <c r="BL239" s="20">
        <v>2</v>
      </c>
      <c r="BM239" s="20">
        <v>0</v>
      </c>
      <c r="BN239" s="20">
        <v>2</v>
      </c>
      <c r="BO239" s="20">
        <v>0</v>
      </c>
      <c r="BP239" s="20">
        <v>0</v>
      </c>
      <c r="BQ239" s="20">
        <v>5</v>
      </c>
      <c r="BR239" s="20">
        <v>2</v>
      </c>
      <c r="BS239" s="20">
        <v>4</v>
      </c>
      <c r="BT239" s="20">
        <v>4</v>
      </c>
      <c r="BU239" s="20">
        <v>2</v>
      </c>
      <c r="BV239" s="20">
        <v>4407</v>
      </c>
      <c r="BW239" s="20">
        <v>8040</v>
      </c>
      <c r="BX239" s="20">
        <v>10431</v>
      </c>
      <c r="BY239" s="20">
        <v>11191</v>
      </c>
      <c r="BZ239" s="20">
        <v>8944</v>
      </c>
      <c r="CA239" s="20">
        <v>16055</v>
      </c>
      <c r="CB239" s="20">
        <v>4715</v>
      </c>
      <c r="CC239" s="20">
        <v>7781</v>
      </c>
      <c r="CD239" s="20">
        <v>9543</v>
      </c>
      <c r="CE239" s="20">
        <v>11099</v>
      </c>
      <c r="CF239" s="20">
        <v>8615</v>
      </c>
      <c r="CG239" s="20">
        <v>12925</v>
      </c>
      <c r="CH239" s="21">
        <v>0</v>
      </c>
      <c r="CI239" s="21">
        <v>6</v>
      </c>
      <c r="CJ239" s="21">
        <v>6</v>
      </c>
      <c r="CK239" s="21">
        <v>6</v>
      </c>
      <c r="CL239" s="21">
        <v>4</v>
      </c>
      <c r="CM239" s="21">
        <v>4</v>
      </c>
      <c r="CN239" s="21">
        <v>0</v>
      </c>
      <c r="CO239" s="21">
        <v>9</v>
      </c>
      <c r="CP239" s="21">
        <v>17</v>
      </c>
      <c r="CQ239" s="21">
        <v>17</v>
      </c>
      <c r="CR239" s="21">
        <v>9122</v>
      </c>
      <c r="CS239" s="21">
        <v>15821</v>
      </c>
      <c r="CT239" s="21">
        <v>19974</v>
      </c>
      <c r="CU239" s="21">
        <v>22290</v>
      </c>
      <c r="CV239" s="21">
        <v>17559</v>
      </c>
      <c r="CW239" s="21">
        <v>28980</v>
      </c>
      <c r="CX239" s="21">
        <v>59068</v>
      </c>
      <c r="CY239" s="21">
        <v>54678</v>
      </c>
      <c r="CZ239" s="19">
        <v>307</v>
      </c>
      <c r="DA239" t="s">
        <v>8285</v>
      </c>
      <c r="DB239" t="s">
        <v>8481</v>
      </c>
      <c r="DD239">
        <v>1.6460002194666958</v>
      </c>
      <c r="DE239">
        <v>2.8780388704543918</v>
      </c>
      <c r="DF239">
        <v>1.2320386509876959</v>
      </c>
    </row>
    <row r="240" spans="1:110" x14ac:dyDescent="0.25">
      <c r="A240" t="s">
        <v>2662</v>
      </c>
      <c r="B240" t="s">
        <v>2924</v>
      </c>
      <c r="C240" t="s">
        <v>58</v>
      </c>
      <c r="D240" t="s">
        <v>457</v>
      </c>
      <c r="E240" s="17">
        <v>106215</v>
      </c>
      <c r="F240" s="17">
        <v>105869</v>
      </c>
      <c r="G240" s="17">
        <v>105703</v>
      </c>
      <c r="H240" s="17">
        <v>105560</v>
      </c>
      <c r="I240" s="17">
        <v>105643</v>
      </c>
      <c r="J240" s="17">
        <v>105985</v>
      </c>
      <c r="K240" s="17">
        <v>106140</v>
      </c>
      <c r="L240" s="17">
        <v>106314</v>
      </c>
      <c r="M240" s="17">
        <v>106031</v>
      </c>
      <c r="N240" s="17">
        <v>105576</v>
      </c>
      <c r="O240" s="17">
        <v>105897</v>
      </c>
      <c r="P240" s="17">
        <v>106613</v>
      </c>
      <c r="Q240" s="17">
        <v>107107</v>
      </c>
      <c r="R240" s="17">
        <v>107219</v>
      </c>
      <c r="S240" s="17">
        <v>107318</v>
      </c>
      <c r="T240" s="17">
        <v>107545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35</v>
      </c>
      <c r="AE240" s="18">
        <v>74</v>
      </c>
      <c r="AF240" s="18">
        <v>78</v>
      </c>
      <c r="AG240" s="18">
        <v>103</v>
      </c>
      <c r="AH240" s="18">
        <v>72</v>
      </c>
      <c r="AI240" s="18">
        <v>88</v>
      </c>
      <c r="AJ240" s="18">
        <v>50</v>
      </c>
      <c r="AK240" s="23">
        <v>0</v>
      </c>
      <c r="AL240" s="23">
        <v>0</v>
      </c>
      <c r="AM240" s="23">
        <v>0</v>
      </c>
      <c r="AN240" s="23">
        <v>0</v>
      </c>
      <c r="AO240" s="23">
        <v>0</v>
      </c>
      <c r="AP240" s="23">
        <v>0</v>
      </c>
      <c r="AQ240" s="23">
        <v>0</v>
      </c>
      <c r="AR240" s="23">
        <v>0</v>
      </c>
      <c r="AS240" s="23">
        <v>0</v>
      </c>
      <c r="AT240" s="23">
        <v>3.3151473819807529</v>
      </c>
      <c r="AU240" s="23">
        <v>6.9879222263142484</v>
      </c>
      <c r="AV240" s="23">
        <v>7.3161809535422515</v>
      </c>
      <c r="AW240" s="23">
        <v>9.6165516726264393</v>
      </c>
      <c r="AX240" s="23">
        <v>6.7152277115063557</v>
      </c>
      <c r="AY240" s="23">
        <v>8.1999291824297877</v>
      </c>
      <c r="AZ240" s="23">
        <v>4.64921660700172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1</v>
      </c>
      <c r="BJ240" s="20">
        <v>2</v>
      </c>
      <c r="BK240" s="20">
        <v>3</v>
      </c>
      <c r="BL240" s="20">
        <v>0</v>
      </c>
      <c r="BM240" s="20">
        <v>5</v>
      </c>
      <c r="BN240" s="20">
        <v>1</v>
      </c>
      <c r="BO240" s="20">
        <v>0</v>
      </c>
      <c r="BP240" s="20">
        <v>0</v>
      </c>
      <c r="BQ240" s="20">
        <v>6</v>
      </c>
      <c r="BR240" s="20">
        <v>11</v>
      </c>
      <c r="BS240" s="20">
        <v>10</v>
      </c>
      <c r="BT240" s="20">
        <v>9</v>
      </c>
      <c r="BU240" s="20">
        <v>2</v>
      </c>
      <c r="BV240" s="20">
        <v>7657</v>
      </c>
      <c r="BW240" s="20">
        <v>9525</v>
      </c>
      <c r="BX240" s="20">
        <v>8022</v>
      </c>
      <c r="BY240" s="20">
        <v>9497</v>
      </c>
      <c r="BZ240" s="20">
        <v>8260</v>
      </c>
      <c r="CA240" s="20">
        <v>12106</v>
      </c>
      <c r="CB240" s="20">
        <v>8555</v>
      </c>
      <c r="CC240" s="20">
        <v>9552</v>
      </c>
      <c r="CD240" s="20">
        <v>7747</v>
      </c>
      <c r="CE240" s="20">
        <v>8823</v>
      </c>
      <c r="CF240" s="20">
        <v>7822</v>
      </c>
      <c r="CG240" s="20">
        <v>9979</v>
      </c>
      <c r="CH240" s="21">
        <v>1</v>
      </c>
      <c r="CI240" s="21">
        <v>8</v>
      </c>
      <c r="CJ240" s="21">
        <v>14</v>
      </c>
      <c r="CK240" s="21">
        <v>10</v>
      </c>
      <c r="CL240" s="21">
        <v>14</v>
      </c>
      <c r="CM240" s="21">
        <v>3</v>
      </c>
      <c r="CN240" s="21">
        <v>0</v>
      </c>
      <c r="CO240" s="21">
        <v>12</v>
      </c>
      <c r="CP240" s="21">
        <v>38</v>
      </c>
      <c r="CQ240" s="21">
        <v>38</v>
      </c>
      <c r="CR240" s="21">
        <v>16212</v>
      </c>
      <c r="CS240" s="21">
        <v>19077</v>
      </c>
      <c r="CT240" s="21">
        <v>15769</v>
      </c>
      <c r="CU240" s="21">
        <v>18320</v>
      </c>
      <c r="CV240" s="21">
        <v>16082</v>
      </c>
      <c r="CW240" s="21">
        <v>22085</v>
      </c>
      <c r="CX240" s="21">
        <v>55067</v>
      </c>
      <c r="CY240" s="21">
        <v>52478</v>
      </c>
      <c r="CZ240" s="19">
        <v>178</v>
      </c>
      <c r="DA240" t="s">
        <v>8156</v>
      </c>
      <c r="DB240" t="s">
        <v>9</v>
      </c>
      <c r="DD240">
        <v>2.2866725103853045</v>
      </c>
      <c r="DE240">
        <v>6.900684620553144</v>
      </c>
      <c r="DF240">
        <v>4.61401211016784</v>
      </c>
    </row>
    <row r="241" spans="1:110" x14ac:dyDescent="0.25">
      <c r="A241" t="s">
        <v>1658</v>
      </c>
      <c r="B241" t="s">
        <v>2964</v>
      </c>
      <c r="C241" t="s">
        <v>58</v>
      </c>
      <c r="D241" t="s">
        <v>278</v>
      </c>
      <c r="E241" s="17">
        <v>156002</v>
      </c>
      <c r="F241" s="17">
        <v>158691</v>
      </c>
      <c r="G241" s="17">
        <v>160859</v>
      </c>
      <c r="H241" s="17">
        <v>163258</v>
      </c>
      <c r="I241" s="17">
        <v>164976</v>
      </c>
      <c r="J241" s="17">
        <v>168492</v>
      </c>
      <c r="K241" s="17">
        <v>171776</v>
      </c>
      <c r="L241" s="17">
        <v>174827</v>
      </c>
      <c r="M241" s="17">
        <v>178172</v>
      </c>
      <c r="N241" s="17">
        <v>181434</v>
      </c>
      <c r="O241" s="17">
        <v>185151</v>
      </c>
      <c r="P241" s="17">
        <v>187923</v>
      </c>
      <c r="Q241" s="17">
        <v>189455</v>
      </c>
      <c r="R241" s="17">
        <v>191521</v>
      </c>
      <c r="S241" s="17">
        <v>194016</v>
      </c>
      <c r="T241" s="17">
        <v>195639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28</v>
      </c>
      <c r="AE241" s="18">
        <v>69</v>
      </c>
      <c r="AF241" s="18">
        <v>64</v>
      </c>
      <c r="AG241" s="18">
        <v>73</v>
      </c>
      <c r="AH241" s="18">
        <v>65</v>
      </c>
      <c r="AI241" s="18">
        <v>76</v>
      </c>
      <c r="AJ241" s="18">
        <v>82</v>
      </c>
      <c r="AK241" s="23">
        <v>0</v>
      </c>
      <c r="AL241" s="23">
        <v>0</v>
      </c>
      <c r="AM241" s="23">
        <v>0</v>
      </c>
      <c r="AN241" s="23">
        <v>0</v>
      </c>
      <c r="AO241" s="23">
        <v>0</v>
      </c>
      <c r="AP241" s="23">
        <v>0</v>
      </c>
      <c r="AQ241" s="23">
        <v>0</v>
      </c>
      <c r="AR241" s="23">
        <v>0</v>
      </c>
      <c r="AS241" s="23">
        <v>0</v>
      </c>
      <c r="AT241" s="23">
        <v>1.5432609103034711</v>
      </c>
      <c r="AU241" s="23">
        <v>3.7266879465949412</v>
      </c>
      <c r="AV241" s="23">
        <v>3.405650186512561</v>
      </c>
      <c r="AW241" s="23">
        <v>3.8531577419439973</v>
      </c>
      <c r="AX241" s="23">
        <v>3.39388369943766</v>
      </c>
      <c r="AY241" s="23">
        <v>3.9172027049315519</v>
      </c>
      <c r="AZ241" s="23">
        <v>4.1913933315954388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3</v>
      </c>
      <c r="BJ241" s="20">
        <v>8</v>
      </c>
      <c r="BK241" s="20">
        <v>5</v>
      </c>
      <c r="BL241" s="20">
        <v>6</v>
      </c>
      <c r="BM241" s="20">
        <v>3</v>
      </c>
      <c r="BN241" s="20">
        <v>6</v>
      </c>
      <c r="BO241" s="20">
        <v>0</v>
      </c>
      <c r="BP241" s="20">
        <v>2</v>
      </c>
      <c r="BQ241" s="20">
        <v>15</v>
      </c>
      <c r="BR241" s="20">
        <v>11</v>
      </c>
      <c r="BS241" s="20">
        <v>14</v>
      </c>
      <c r="BT241" s="20">
        <v>6</v>
      </c>
      <c r="BU241" s="20">
        <v>3</v>
      </c>
      <c r="BV241" s="20">
        <v>8884</v>
      </c>
      <c r="BW241" s="20">
        <v>19913</v>
      </c>
      <c r="BX241" s="20">
        <v>20288</v>
      </c>
      <c r="BY241" s="20">
        <v>18039</v>
      </c>
      <c r="BZ241" s="20">
        <v>14417</v>
      </c>
      <c r="CA241" s="20">
        <v>18424</v>
      </c>
      <c r="CB241" s="20">
        <v>9528</v>
      </c>
      <c r="CC241" s="20">
        <v>18830</v>
      </c>
      <c r="CD241" s="20">
        <v>20545</v>
      </c>
      <c r="CE241" s="20">
        <v>17772</v>
      </c>
      <c r="CF241" s="20">
        <v>13975</v>
      </c>
      <c r="CG241" s="20">
        <v>15024</v>
      </c>
      <c r="CH241" s="21">
        <v>5</v>
      </c>
      <c r="CI241" s="21">
        <v>23</v>
      </c>
      <c r="CJ241" s="21">
        <v>16</v>
      </c>
      <c r="CK241" s="21">
        <v>20</v>
      </c>
      <c r="CL241" s="21">
        <v>9</v>
      </c>
      <c r="CM241" s="21">
        <v>9</v>
      </c>
      <c r="CN241" s="21">
        <v>0</v>
      </c>
      <c r="CO241" s="21">
        <v>31</v>
      </c>
      <c r="CP241" s="21">
        <v>51</v>
      </c>
      <c r="CQ241" s="21">
        <v>51</v>
      </c>
      <c r="CR241" s="21">
        <v>18412</v>
      </c>
      <c r="CS241" s="21">
        <v>38743</v>
      </c>
      <c r="CT241" s="21">
        <v>40833</v>
      </c>
      <c r="CU241" s="21">
        <v>35811</v>
      </c>
      <c r="CV241" s="21">
        <v>28392</v>
      </c>
      <c r="CW241" s="21">
        <v>33448</v>
      </c>
      <c r="CX241" s="21">
        <v>99965</v>
      </c>
      <c r="CY241" s="21">
        <v>95674</v>
      </c>
      <c r="CZ241" s="19">
        <v>205</v>
      </c>
      <c r="DA241" t="s">
        <v>8183</v>
      </c>
      <c r="DB241" t="s">
        <v>9</v>
      </c>
      <c r="DD241">
        <v>3.2401697430858962</v>
      </c>
      <c r="DE241">
        <v>5.1017856249687394</v>
      </c>
      <c r="DF241">
        <v>1.8616158818828432</v>
      </c>
    </row>
    <row r="242" spans="1:110" x14ac:dyDescent="0.25">
      <c r="A242" t="s">
        <v>1300</v>
      </c>
      <c r="B242" t="s">
        <v>3174</v>
      </c>
      <c r="C242" t="s">
        <v>642</v>
      </c>
      <c r="D242" t="s">
        <v>278</v>
      </c>
      <c r="E242" s="17">
        <v>63046</v>
      </c>
      <c r="F242" s="17">
        <v>63210</v>
      </c>
      <c r="G242" s="17">
        <v>63358</v>
      </c>
      <c r="H242" s="17">
        <v>63781</v>
      </c>
      <c r="I242" s="17">
        <v>63875</v>
      </c>
      <c r="J242" s="17">
        <v>64051</v>
      </c>
      <c r="K242" s="17">
        <v>64476</v>
      </c>
      <c r="L242" s="17">
        <v>65288</v>
      </c>
      <c r="M242" s="17">
        <v>66232</v>
      </c>
      <c r="N242" s="17">
        <v>66710</v>
      </c>
      <c r="O242" s="17">
        <v>67400</v>
      </c>
      <c r="P242" s="17">
        <v>67541</v>
      </c>
      <c r="Q242" s="17">
        <v>67782</v>
      </c>
      <c r="R242" s="17">
        <v>68201</v>
      </c>
      <c r="S242" s="17">
        <v>68207</v>
      </c>
      <c r="T242" s="17">
        <v>68179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18">
        <v>0</v>
      </c>
      <c r="AA242" s="18">
        <v>0</v>
      </c>
      <c r="AB242" s="18">
        <v>0</v>
      </c>
      <c r="AC242" s="18">
        <v>0</v>
      </c>
      <c r="AD242" s="18">
        <v>5</v>
      </c>
      <c r="AE242" s="18">
        <v>10</v>
      </c>
      <c r="AF242" s="18">
        <v>14</v>
      </c>
      <c r="AG242" s="18">
        <v>15</v>
      </c>
      <c r="AH242" s="18">
        <v>13</v>
      </c>
      <c r="AI242" s="18">
        <v>12</v>
      </c>
      <c r="AJ242" s="18">
        <v>17</v>
      </c>
      <c r="AK242" s="23">
        <v>0</v>
      </c>
      <c r="AL242" s="23">
        <v>0</v>
      </c>
      <c r="AM242" s="23">
        <v>0</v>
      </c>
      <c r="AN242" s="23">
        <v>0</v>
      </c>
      <c r="AO242" s="23">
        <v>0</v>
      </c>
      <c r="AP242" s="23">
        <v>0</v>
      </c>
      <c r="AQ242" s="23">
        <v>0</v>
      </c>
      <c r="AR242" s="23">
        <v>0</v>
      </c>
      <c r="AS242" s="23">
        <v>0</v>
      </c>
      <c r="AT242" s="23">
        <v>0.74951281666916514</v>
      </c>
      <c r="AU242" s="23">
        <v>1.4836795252225519</v>
      </c>
      <c r="AV242" s="23">
        <v>2.0728150308701379</v>
      </c>
      <c r="AW242" s="23">
        <v>2.2129768965212007</v>
      </c>
      <c r="AX242" s="23">
        <v>1.9061304086450344</v>
      </c>
      <c r="AY242" s="23">
        <v>1.7593502133212136</v>
      </c>
      <c r="AZ242" s="23">
        <v>2.4934363953710088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2</v>
      </c>
      <c r="BJ242" s="20">
        <v>0</v>
      </c>
      <c r="BK242" s="20">
        <v>0</v>
      </c>
      <c r="BL242" s="20">
        <v>3</v>
      </c>
      <c r="BM242" s="20">
        <v>1</v>
      </c>
      <c r="BN242" s="20">
        <v>1</v>
      </c>
      <c r="BO242" s="20">
        <v>0</v>
      </c>
      <c r="BP242" s="20">
        <v>0</v>
      </c>
      <c r="BQ242" s="20">
        <v>2</v>
      </c>
      <c r="BR242" s="20">
        <v>4</v>
      </c>
      <c r="BS242" s="20">
        <v>3</v>
      </c>
      <c r="BT242" s="20">
        <v>1</v>
      </c>
      <c r="BU242" s="20">
        <v>0</v>
      </c>
      <c r="BV242" s="20">
        <v>2486</v>
      </c>
      <c r="BW242" s="20">
        <v>3772</v>
      </c>
      <c r="BX242" s="20">
        <v>5787</v>
      </c>
      <c r="BY242" s="20">
        <v>6837</v>
      </c>
      <c r="BZ242" s="20">
        <v>5693</v>
      </c>
      <c r="CA242" s="20">
        <v>10686</v>
      </c>
      <c r="CB242" s="20">
        <v>2766</v>
      </c>
      <c r="CC242" s="20">
        <v>3715</v>
      </c>
      <c r="CD242" s="20">
        <v>5129</v>
      </c>
      <c r="CE242" s="20">
        <v>6811</v>
      </c>
      <c r="CF242" s="20">
        <v>5565</v>
      </c>
      <c r="CG242" s="20">
        <v>8932</v>
      </c>
      <c r="CH242" s="21">
        <v>2</v>
      </c>
      <c r="CI242" s="21">
        <v>2</v>
      </c>
      <c r="CJ242" s="21">
        <v>4</v>
      </c>
      <c r="CK242" s="21">
        <v>6</v>
      </c>
      <c r="CL242" s="21">
        <v>2</v>
      </c>
      <c r="CM242" s="21">
        <v>1</v>
      </c>
      <c r="CN242" s="21">
        <v>0</v>
      </c>
      <c r="CO242" s="21">
        <v>7</v>
      </c>
      <c r="CP242" s="21">
        <v>10</v>
      </c>
      <c r="CQ242" s="21">
        <v>10</v>
      </c>
      <c r="CR242" s="21">
        <v>5252</v>
      </c>
      <c r="CS242" s="21">
        <v>7487</v>
      </c>
      <c r="CT242" s="21">
        <v>10916</v>
      </c>
      <c r="CU242" s="21">
        <v>13648</v>
      </c>
      <c r="CV242" s="21">
        <v>11258</v>
      </c>
      <c r="CW242" s="21">
        <v>19618</v>
      </c>
      <c r="CX242" s="21">
        <v>35261</v>
      </c>
      <c r="CY242" s="21">
        <v>32918</v>
      </c>
      <c r="CZ242" s="19">
        <v>294</v>
      </c>
      <c r="DA242" t="s">
        <v>8272</v>
      </c>
      <c r="DB242" t="s">
        <v>8481</v>
      </c>
      <c r="DD242">
        <v>2.1264961419284285</v>
      </c>
      <c r="DE242">
        <v>2.8359944414508949</v>
      </c>
      <c r="DF242">
        <v>0.70949829952246635</v>
      </c>
    </row>
    <row r="243" spans="1:110" x14ac:dyDescent="0.25">
      <c r="A243" t="s">
        <v>1064</v>
      </c>
      <c r="B243" t="s">
        <v>3337</v>
      </c>
      <c r="C243" t="s">
        <v>491</v>
      </c>
      <c r="D243" t="s">
        <v>491</v>
      </c>
      <c r="E243" s="17">
        <v>65373</v>
      </c>
      <c r="F243" s="17">
        <v>65816</v>
      </c>
      <c r="G243" s="17">
        <v>66182</v>
      </c>
      <c r="H243" s="17">
        <v>67236</v>
      </c>
      <c r="I243" s="17">
        <v>68177</v>
      </c>
      <c r="J243" s="17">
        <v>68886</v>
      </c>
      <c r="K243" s="17">
        <v>69557</v>
      </c>
      <c r="L243" s="17">
        <v>70210</v>
      </c>
      <c r="M243" s="17">
        <v>70858</v>
      </c>
      <c r="N243" s="17">
        <v>71511</v>
      </c>
      <c r="O243" s="17">
        <v>72071</v>
      </c>
      <c r="P243" s="17">
        <v>72667</v>
      </c>
      <c r="Q243" s="17">
        <v>73144</v>
      </c>
      <c r="R243" s="17">
        <v>73745</v>
      </c>
      <c r="S243" s="17">
        <v>74234</v>
      </c>
      <c r="T243" s="17">
        <v>74719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8">
        <v>11</v>
      </c>
      <c r="AE243" s="18">
        <v>21</v>
      </c>
      <c r="AF243" s="18">
        <v>20</v>
      </c>
      <c r="AG243" s="18">
        <v>18</v>
      </c>
      <c r="AH243" s="18">
        <v>15</v>
      </c>
      <c r="AI243" s="18">
        <v>23</v>
      </c>
      <c r="AJ243" s="18">
        <v>27</v>
      </c>
      <c r="AK243" s="23">
        <v>0</v>
      </c>
      <c r="AL243" s="23">
        <v>0</v>
      </c>
      <c r="AM243" s="23">
        <v>0</v>
      </c>
      <c r="AN243" s="23">
        <v>0</v>
      </c>
      <c r="AO243" s="23">
        <v>0</v>
      </c>
      <c r="AP243" s="23">
        <v>0</v>
      </c>
      <c r="AQ243" s="23">
        <v>0</v>
      </c>
      <c r="AR243" s="23">
        <v>0</v>
      </c>
      <c r="AS243" s="23">
        <v>0</v>
      </c>
      <c r="AT243" s="23">
        <v>1.5382248884786958</v>
      </c>
      <c r="AU243" s="23">
        <v>2.9137933426759726</v>
      </c>
      <c r="AV243" s="23">
        <v>2.7522809528396657</v>
      </c>
      <c r="AW243" s="23">
        <v>2.4608990484523678</v>
      </c>
      <c r="AX243" s="23">
        <v>2.0340362058444641</v>
      </c>
      <c r="AY243" s="23">
        <v>3.0983107470970173</v>
      </c>
      <c r="AZ243" s="23">
        <v>3.6135387250900042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2</v>
      </c>
      <c r="BJ243" s="20">
        <v>4</v>
      </c>
      <c r="BK243" s="20">
        <v>2</v>
      </c>
      <c r="BL243" s="20">
        <v>2</v>
      </c>
      <c r="BM243" s="20">
        <v>1</v>
      </c>
      <c r="BN243" s="20">
        <v>1</v>
      </c>
      <c r="BO243" s="20">
        <v>0</v>
      </c>
      <c r="BP243" s="20">
        <v>2</v>
      </c>
      <c r="BQ243" s="20">
        <v>3</v>
      </c>
      <c r="BR243" s="20">
        <v>7</v>
      </c>
      <c r="BS243" s="20">
        <v>2</v>
      </c>
      <c r="BT243" s="20">
        <v>1</v>
      </c>
      <c r="BU243" s="20">
        <v>0</v>
      </c>
      <c r="BV243" s="20">
        <v>2981</v>
      </c>
      <c r="BW243" s="20">
        <v>4047</v>
      </c>
      <c r="BX243" s="20">
        <v>5315</v>
      </c>
      <c r="BY243" s="20">
        <v>7630</v>
      </c>
      <c r="BZ243" s="20">
        <v>6598</v>
      </c>
      <c r="CA243" s="20">
        <v>11743</v>
      </c>
      <c r="CB243" s="20">
        <v>3536</v>
      </c>
      <c r="CC243" s="20">
        <v>4246</v>
      </c>
      <c r="CD243" s="20">
        <v>4764</v>
      </c>
      <c r="CE243" s="20">
        <v>7413</v>
      </c>
      <c r="CF243" s="20">
        <v>6318</v>
      </c>
      <c r="CG243" s="20">
        <v>10128</v>
      </c>
      <c r="CH243" s="21">
        <v>4</v>
      </c>
      <c r="CI243" s="21">
        <v>7</v>
      </c>
      <c r="CJ243" s="21">
        <v>9</v>
      </c>
      <c r="CK243" s="21">
        <v>4</v>
      </c>
      <c r="CL243" s="21">
        <v>2</v>
      </c>
      <c r="CM243" s="21">
        <v>1</v>
      </c>
      <c r="CN243" s="21">
        <v>0</v>
      </c>
      <c r="CO243" s="21">
        <v>12</v>
      </c>
      <c r="CP243" s="21">
        <v>15</v>
      </c>
      <c r="CQ243" s="21">
        <v>15</v>
      </c>
      <c r="CR243" s="21">
        <v>6517</v>
      </c>
      <c r="CS243" s="21">
        <v>8293</v>
      </c>
      <c r="CT243" s="21">
        <v>10079</v>
      </c>
      <c r="CU243" s="21">
        <v>15043</v>
      </c>
      <c r="CV243" s="21">
        <v>12916</v>
      </c>
      <c r="CW243" s="21">
        <v>21871</v>
      </c>
      <c r="CX243" s="21">
        <v>38314</v>
      </c>
      <c r="CY243" s="21">
        <v>36405</v>
      </c>
      <c r="CZ243" s="19">
        <v>233</v>
      </c>
      <c r="DA243" t="s">
        <v>8211</v>
      </c>
      <c r="DB243" t="s">
        <v>9</v>
      </c>
      <c r="DD243">
        <v>3.296250515039143</v>
      </c>
      <c r="DE243">
        <v>3.9150180090828419</v>
      </c>
      <c r="DF243">
        <v>0.61876749404369891</v>
      </c>
    </row>
    <row r="244" spans="1:110" x14ac:dyDescent="0.25">
      <c r="A244" t="s">
        <v>509</v>
      </c>
      <c r="B244" t="s">
        <v>3329</v>
      </c>
      <c r="C244" t="s">
        <v>491</v>
      </c>
      <c r="D244" t="s">
        <v>491</v>
      </c>
      <c r="E244" s="17">
        <v>104631</v>
      </c>
      <c r="F244" s="17">
        <v>104456</v>
      </c>
      <c r="G244" s="17">
        <v>105168</v>
      </c>
      <c r="H244" s="17">
        <v>106495</v>
      </c>
      <c r="I244" s="17">
        <v>107498</v>
      </c>
      <c r="J244" s="17">
        <v>108125</v>
      </c>
      <c r="K244" s="17">
        <v>109003</v>
      </c>
      <c r="L244" s="17">
        <v>109786</v>
      </c>
      <c r="M244" s="17">
        <v>110495</v>
      </c>
      <c r="N244" s="17">
        <v>110769</v>
      </c>
      <c r="O244" s="17">
        <v>111179</v>
      </c>
      <c r="P244" s="17">
        <v>111671</v>
      </c>
      <c r="Q244" s="17">
        <v>112032</v>
      </c>
      <c r="R244" s="17">
        <v>112063</v>
      </c>
      <c r="S244" s="17">
        <v>112590</v>
      </c>
      <c r="T244" s="17">
        <v>113050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11</v>
      </c>
      <c r="AE244" s="18">
        <v>40</v>
      </c>
      <c r="AF244" s="18">
        <v>41</v>
      </c>
      <c r="AG244" s="18">
        <v>36</v>
      </c>
      <c r="AH244" s="18">
        <v>61</v>
      </c>
      <c r="AI244" s="18">
        <v>63</v>
      </c>
      <c r="AJ244" s="18">
        <v>59</v>
      </c>
      <c r="AK244" s="23">
        <v>0</v>
      </c>
      <c r="AL244" s="23">
        <v>0</v>
      </c>
      <c r="AM244" s="23">
        <v>0</v>
      </c>
      <c r="AN244" s="23">
        <v>0</v>
      </c>
      <c r="AO244" s="23">
        <v>0</v>
      </c>
      <c r="AP244" s="23">
        <v>0</v>
      </c>
      <c r="AQ244" s="23">
        <v>0</v>
      </c>
      <c r="AR244" s="23">
        <v>0</v>
      </c>
      <c r="AS244" s="23">
        <v>0</v>
      </c>
      <c r="AT244" s="23">
        <v>0.99305762442560652</v>
      </c>
      <c r="AU244" s="23">
        <v>3.5978017431349443</v>
      </c>
      <c r="AV244" s="23">
        <v>3.6714993149519568</v>
      </c>
      <c r="AW244" s="23">
        <v>3.2133676092544983</v>
      </c>
      <c r="AX244" s="23">
        <v>5.4433666776723806</v>
      </c>
      <c r="AY244" s="23">
        <v>5.5955235811350921</v>
      </c>
      <c r="AZ244" s="23">
        <v>5.2189296771340121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3</v>
      </c>
      <c r="BJ244" s="20">
        <v>3</v>
      </c>
      <c r="BK244" s="20">
        <v>2</v>
      </c>
      <c r="BL244" s="20">
        <v>5</v>
      </c>
      <c r="BM244" s="20">
        <v>6</v>
      </c>
      <c r="BN244" s="20">
        <v>2</v>
      </c>
      <c r="BO244" s="20">
        <v>0</v>
      </c>
      <c r="BP244" s="20">
        <v>1</v>
      </c>
      <c r="BQ244" s="20">
        <v>13</v>
      </c>
      <c r="BR244" s="20">
        <v>6</v>
      </c>
      <c r="BS244" s="20">
        <v>10</v>
      </c>
      <c r="BT244" s="20">
        <v>6</v>
      </c>
      <c r="BU244" s="20">
        <v>2</v>
      </c>
      <c r="BV244" s="20">
        <v>5366</v>
      </c>
      <c r="BW244" s="20">
        <v>8666</v>
      </c>
      <c r="BX244" s="20">
        <v>8671</v>
      </c>
      <c r="BY244" s="20">
        <v>10357</v>
      </c>
      <c r="BZ244" s="20">
        <v>9495</v>
      </c>
      <c r="CA244" s="20">
        <v>15573</v>
      </c>
      <c r="CB244" s="20">
        <v>5684</v>
      </c>
      <c r="CC244" s="20">
        <v>8755</v>
      </c>
      <c r="CD244" s="20">
        <v>8596</v>
      </c>
      <c r="CE244" s="20">
        <v>9857</v>
      </c>
      <c r="CF244" s="20">
        <v>9157</v>
      </c>
      <c r="CG244" s="20">
        <v>12873</v>
      </c>
      <c r="CH244" s="21">
        <v>4</v>
      </c>
      <c r="CI244" s="21">
        <v>16</v>
      </c>
      <c r="CJ244" s="21">
        <v>8</v>
      </c>
      <c r="CK244" s="21">
        <v>15</v>
      </c>
      <c r="CL244" s="21">
        <v>12</v>
      </c>
      <c r="CM244" s="21">
        <v>4</v>
      </c>
      <c r="CN244" s="21">
        <v>0</v>
      </c>
      <c r="CO244" s="21">
        <v>21</v>
      </c>
      <c r="CP244" s="21">
        <v>38</v>
      </c>
      <c r="CQ244" s="21">
        <v>38</v>
      </c>
      <c r="CR244" s="21">
        <v>11050</v>
      </c>
      <c r="CS244" s="21">
        <v>17421</v>
      </c>
      <c r="CT244" s="21">
        <v>17267</v>
      </c>
      <c r="CU244" s="21">
        <v>20214</v>
      </c>
      <c r="CV244" s="21">
        <v>18652</v>
      </c>
      <c r="CW244" s="21">
        <v>28446</v>
      </c>
      <c r="CX244" s="21">
        <v>58128</v>
      </c>
      <c r="CY244" s="21">
        <v>54922</v>
      </c>
      <c r="CZ244" s="19">
        <v>143</v>
      </c>
      <c r="DA244" t="s">
        <v>8121</v>
      </c>
      <c r="DB244" t="s">
        <v>9</v>
      </c>
      <c r="DD244">
        <v>3.8236043843996939</v>
      </c>
      <c r="DE244">
        <v>6.5372969997247452</v>
      </c>
      <c r="DF244">
        <v>2.7136926153250513</v>
      </c>
    </row>
    <row r="245" spans="1:110" x14ac:dyDescent="0.25">
      <c r="A245" t="s">
        <v>277</v>
      </c>
      <c r="B245" t="s">
        <v>3056</v>
      </c>
      <c r="C245" t="s">
        <v>276</v>
      </c>
      <c r="D245" t="s">
        <v>278</v>
      </c>
      <c r="E245" s="17">
        <v>134554</v>
      </c>
      <c r="F245" s="17">
        <v>134853</v>
      </c>
      <c r="G245" s="17">
        <v>135943</v>
      </c>
      <c r="H245" s="17">
        <v>136741</v>
      </c>
      <c r="I245" s="17">
        <v>137411</v>
      </c>
      <c r="J245" s="17">
        <v>138380</v>
      </c>
      <c r="K245" s="17">
        <v>139414</v>
      </c>
      <c r="L245" s="17">
        <v>140506</v>
      </c>
      <c r="M245" s="17">
        <v>141278</v>
      </c>
      <c r="N245" s="17">
        <v>142435</v>
      </c>
      <c r="O245" s="17">
        <v>143439</v>
      </c>
      <c r="P245" s="17">
        <v>143879</v>
      </c>
      <c r="Q245" s="17">
        <v>144501</v>
      </c>
      <c r="R245" s="17">
        <v>145122</v>
      </c>
      <c r="S245" s="17">
        <v>146083</v>
      </c>
      <c r="T245" s="17">
        <v>146267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21</v>
      </c>
      <c r="AE245" s="18">
        <v>79</v>
      </c>
      <c r="AF245" s="18">
        <v>129</v>
      </c>
      <c r="AG245" s="18">
        <v>58</v>
      </c>
      <c r="AH245" s="18">
        <v>58</v>
      </c>
      <c r="AI245" s="18">
        <v>77</v>
      </c>
      <c r="AJ245" s="18">
        <v>47</v>
      </c>
      <c r="AK245" s="23">
        <v>0</v>
      </c>
      <c r="AL245" s="23">
        <v>0</v>
      </c>
      <c r="AM245" s="23">
        <v>0</v>
      </c>
      <c r="AN245" s="23">
        <v>0</v>
      </c>
      <c r="AO245" s="23">
        <v>0</v>
      </c>
      <c r="AP245" s="23">
        <v>0</v>
      </c>
      <c r="AQ245" s="23">
        <v>0</v>
      </c>
      <c r="AR245" s="23">
        <v>0</v>
      </c>
      <c r="AS245" s="23">
        <v>0</v>
      </c>
      <c r="AT245" s="23">
        <v>1.4743567241197741</v>
      </c>
      <c r="AU245" s="23">
        <v>5.5075676768521813</v>
      </c>
      <c r="AV245" s="23">
        <v>8.9658671522598841</v>
      </c>
      <c r="AW245" s="23">
        <v>4.0138130531968637</v>
      </c>
      <c r="AX245" s="23">
        <v>3.996637312054685</v>
      </c>
      <c r="AY245" s="23">
        <v>5.2709760889357415</v>
      </c>
      <c r="AZ245" s="23">
        <v>3.2133017016825391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1</v>
      </c>
      <c r="BJ245" s="20">
        <v>3</v>
      </c>
      <c r="BK245" s="20">
        <v>1</v>
      </c>
      <c r="BL245" s="20">
        <v>2</v>
      </c>
      <c r="BM245" s="20">
        <v>0</v>
      </c>
      <c r="BN245" s="20">
        <v>1</v>
      </c>
      <c r="BO245" s="20">
        <v>0</v>
      </c>
      <c r="BP245" s="20">
        <v>4</v>
      </c>
      <c r="BQ245" s="20">
        <v>6</v>
      </c>
      <c r="BR245" s="20">
        <v>9</v>
      </c>
      <c r="BS245" s="20">
        <v>14</v>
      </c>
      <c r="BT245" s="20">
        <v>3</v>
      </c>
      <c r="BU245" s="20">
        <v>3</v>
      </c>
      <c r="BV245" s="20">
        <v>5555</v>
      </c>
      <c r="BW245" s="20">
        <v>8117</v>
      </c>
      <c r="BX245" s="20">
        <v>10135</v>
      </c>
      <c r="BY245" s="20">
        <v>13436</v>
      </c>
      <c r="BZ245" s="20">
        <v>12645</v>
      </c>
      <c r="CA245" s="20">
        <v>27181</v>
      </c>
      <c r="CB245" s="20">
        <v>5976</v>
      </c>
      <c r="CC245" s="20">
        <v>7753</v>
      </c>
      <c r="CD245" s="20">
        <v>8912</v>
      </c>
      <c r="CE245" s="20">
        <v>12481</v>
      </c>
      <c r="CF245" s="20">
        <v>11802</v>
      </c>
      <c r="CG245" s="20">
        <v>22274</v>
      </c>
      <c r="CH245" s="21">
        <v>5</v>
      </c>
      <c r="CI245" s="21">
        <v>9</v>
      </c>
      <c r="CJ245" s="21">
        <v>10</v>
      </c>
      <c r="CK245" s="21">
        <v>16</v>
      </c>
      <c r="CL245" s="21">
        <v>3</v>
      </c>
      <c r="CM245" s="21">
        <v>4</v>
      </c>
      <c r="CN245" s="21">
        <v>0</v>
      </c>
      <c r="CO245" s="21">
        <v>8</v>
      </c>
      <c r="CP245" s="21">
        <v>39</v>
      </c>
      <c r="CQ245" s="21">
        <v>39</v>
      </c>
      <c r="CR245" s="21">
        <v>11531</v>
      </c>
      <c r="CS245" s="21">
        <v>15870</v>
      </c>
      <c r="CT245" s="21">
        <v>19047</v>
      </c>
      <c r="CU245" s="21">
        <v>25917</v>
      </c>
      <c r="CV245" s="21">
        <v>24447</v>
      </c>
      <c r="CW245" s="21">
        <v>49455</v>
      </c>
      <c r="CX245" s="21">
        <v>77069</v>
      </c>
      <c r="CY245" s="21">
        <v>69198</v>
      </c>
      <c r="CZ245" s="19">
        <v>259</v>
      </c>
      <c r="DA245" t="s">
        <v>8237</v>
      </c>
      <c r="DB245" t="s">
        <v>9</v>
      </c>
      <c r="DD245">
        <v>1.156102777536923</v>
      </c>
      <c r="DE245">
        <v>5.0604004204024964</v>
      </c>
      <c r="DF245">
        <v>3.9042976428655733</v>
      </c>
    </row>
    <row r="246" spans="1:110" x14ac:dyDescent="0.25">
      <c r="A246" t="s">
        <v>1525</v>
      </c>
      <c r="B246" t="s">
        <v>3139</v>
      </c>
      <c r="C246" t="s">
        <v>777</v>
      </c>
      <c r="D246" t="s">
        <v>150</v>
      </c>
      <c r="E246" s="17">
        <v>81740</v>
      </c>
      <c r="F246" s="17">
        <v>82441</v>
      </c>
      <c r="G246" s="17">
        <v>82974</v>
      </c>
      <c r="H246" s="17">
        <v>84200</v>
      </c>
      <c r="I246" s="17">
        <v>85465</v>
      </c>
      <c r="J246" s="17">
        <v>86353</v>
      </c>
      <c r="K246" s="17">
        <v>87357</v>
      </c>
      <c r="L246" s="17">
        <v>88326</v>
      </c>
      <c r="M246" s="17">
        <v>89172</v>
      </c>
      <c r="N246" s="17">
        <v>89901</v>
      </c>
      <c r="O246" s="17">
        <v>90685</v>
      </c>
      <c r="P246" s="17">
        <v>91239</v>
      </c>
      <c r="Q246" s="17">
        <v>91904</v>
      </c>
      <c r="R246" s="17">
        <v>92974</v>
      </c>
      <c r="S246" s="17">
        <v>93830</v>
      </c>
      <c r="T246" s="17">
        <v>94645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0</v>
      </c>
      <c r="AA246" s="18">
        <v>0</v>
      </c>
      <c r="AB246" s="18">
        <v>0</v>
      </c>
      <c r="AC246" s="18">
        <v>0</v>
      </c>
      <c r="AD246" s="18">
        <v>31</v>
      </c>
      <c r="AE246" s="18">
        <v>65</v>
      </c>
      <c r="AF246" s="18">
        <v>81</v>
      </c>
      <c r="AG246" s="18">
        <v>70</v>
      </c>
      <c r="AH246" s="18">
        <v>59</v>
      </c>
      <c r="AI246" s="18">
        <v>63</v>
      </c>
      <c r="AJ246" s="18">
        <v>80</v>
      </c>
      <c r="AK246" s="23">
        <v>0</v>
      </c>
      <c r="AL246" s="23">
        <v>0</v>
      </c>
      <c r="AM246" s="23">
        <v>0</v>
      </c>
      <c r="AN246" s="23">
        <v>0</v>
      </c>
      <c r="AO246" s="23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3.4482375057007149</v>
      </c>
      <c r="AU246" s="23">
        <v>7.16766830236533</v>
      </c>
      <c r="AV246" s="23">
        <v>8.8777825272087583</v>
      </c>
      <c r="AW246" s="23">
        <v>7.6166434540389973</v>
      </c>
      <c r="AX246" s="23">
        <v>6.3458601329403921</v>
      </c>
      <c r="AY246" s="23">
        <v>6.7142704891825646</v>
      </c>
      <c r="AZ246" s="23">
        <v>8.4526388081779285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2</v>
      </c>
      <c r="BJ246" s="20">
        <v>6</v>
      </c>
      <c r="BK246" s="20">
        <v>8</v>
      </c>
      <c r="BL246" s="20">
        <v>4</v>
      </c>
      <c r="BM246" s="20">
        <v>2</v>
      </c>
      <c r="BN246" s="20">
        <v>0</v>
      </c>
      <c r="BO246" s="20">
        <v>0</v>
      </c>
      <c r="BP246" s="20">
        <v>4</v>
      </c>
      <c r="BQ246" s="20">
        <v>12</v>
      </c>
      <c r="BR246" s="20">
        <v>12</v>
      </c>
      <c r="BS246" s="20">
        <v>20</v>
      </c>
      <c r="BT246" s="20">
        <v>7</v>
      </c>
      <c r="BU246" s="20">
        <v>3</v>
      </c>
      <c r="BV246" s="20">
        <v>4451</v>
      </c>
      <c r="BW246" s="20">
        <v>6301</v>
      </c>
      <c r="BX246" s="20">
        <v>7225</v>
      </c>
      <c r="BY246" s="20">
        <v>9067</v>
      </c>
      <c r="BZ246" s="20">
        <v>7825</v>
      </c>
      <c r="CA246" s="20">
        <v>13566</v>
      </c>
      <c r="CB246" s="20">
        <v>4657</v>
      </c>
      <c r="CC246" s="20">
        <v>6497</v>
      </c>
      <c r="CD246" s="20">
        <v>6871</v>
      </c>
      <c r="CE246" s="20">
        <v>9073</v>
      </c>
      <c r="CF246" s="20">
        <v>7572</v>
      </c>
      <c r="CG246" s="20">
        <v>11540</v>
      </c>
      <c r="CH246" s="21">
        <v>6</v>
      </c>
      <c r="CI246" s="21">
        <v>18</v>
      </c>
      <c r="CJ246" s="21">
        <v>20</v>
      </c>
      <c r="CK246" s="21">
        <v>24</v>
      </c>
      <c r="CL246" s="21">
        <v>9</v>
      </c>
      <c r="CM246" s="21">
        <v>3</v>
      </c>
      <c r="CN246" s="21">
        <v>0</v>
      </c>
      <c r="CO246" s="21">
        <v>22</v>
      </c>
      <c r="CP246" s="21">
        <v>58</v>
      </c>
      <c r="CQ246" s="21">
        <v>58</v>
      </c>
      <c r="CR246" s="21">
        <v>9108</v>
      </c>
      <c r="CS246" s="21">
        <v>12798</v>
      </c>
      <c r="CT246" s="21">
        <v>14096</v>
      </c>
      <c r="CU246" s="21">
        <v>18140</v>
      </c>
      <c r="CV246" s="21">
        <v>15397</v>
      </c>
      <c r="CW246" s="21">
        <v>25106</v>
      </c>
      <c r="CX246" s="21">
        <v>48435</v>
      </c>
      <c r="CY246" s="21">
        <v>46210</v>
      </c>
      <c r="CZ246" s="19">
        <v>43</v>
      </c>
      <c r="DA246" t="s">
        <v>8031</v>
      </c>
      <c r="DB246" t="s">
        <v>8480</v>
      </c>
      <c r="DD246">
        <v>4.7608742696386059</v>
      </c>
      <c r="DE246">
        <v>11.97481160317952</v>
      </c>
      <c r="DF246">
        <v>7.2139373335409136</v>
      </c>
    </row>
    <row r="247" spans="1:110" x14ac:dyDescent="0.25">
      <c r="A247" t="s">
        <v>1715</v>
      </c>
      <c r="B247" t="s">
        <v>3226</v>
      </c>
      <c r="C247" t="s">
        <v>3365</v>
      </c>
      <c r="D247" t="s">
        <v>457</v>
      </c>
      <c r="E247" s="17">
        <v>211253</v>
      </c>
      <c r="F247" s="17">
        <v>210676</v>
      </c>
      <c r="G247" s="17">
        <v>212353</v>
      </c>
      <c r="H247" s="17">
        <v>213073</v>
      </c>
      <c r="I247" s="17">
        <v>213977</v>
      </c>
      <c r="J247" s="17">
        <v>217058</v>
      </c>
      <c r="K247" s="17">
        <v>217620</v>
      </c>
      <c r="L247" s="17">
        <v>218538</v>
      </c>
      <c r="M247" s="17">
        <v>218128</v>
      </c>
      <c r="N247" s="17">
        <v>219805</v>
      </c>
      <c r="O247" s="17">
        <v>223021</v>
      </c>
      <c r="P247" s="17">
        <v>225100</v>
      </c>
      <c r="Q247" s="17">
        <v>227904</v>
      </c>
      <c r="R247" s="17">
        <v>231453</v>
      </c>
      <c r="S247" s="17">
        <v>233572</v>
      </c>
      <c r="T247" s="17">
        <v>236264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141</v>
      </c>
      <c r="AE247" s="18">
        <v>236</v>
      </c>
      <c r="AF247" s="18">
        <v>293</v>
      </c>
      <c r="AG247" s="18">
        <v>375</v>
      </c>
      <c r="AH247" s="18">
        <v>242</v>
      </c>
      <c r="AI247" s="18">
        <v>217</v>
      </c>
      <c r="AJ247" s="18">
        <v>215</v>
      </c>
      <c r="AK247" s="23">
        <v>0</v>
      </c>
      <c r="AL247" s="23">
        <v>0</v>
      </c>
      <c r="AM247" s="23">
        <v>0</v>
      </c>
      <c r="AN247" s="23">
        <v>0</v>
      </c>
      <c r="AO247" s="23">
        <v>0</v>
      </c>
      <c r="AP247" s="23">
        <v>0</v>
      </c>
      <c r="AQ247" s="23">
        <v>0</v>
      </c>
      <c r="AR247" s="23">
        <v>0</v>
      </c>
      <c r="AS247" s="23">
        <v>0</v>
      </c>
      <c r="AT247" s="23">
        <v>6.41477673392325</v>
      </c>
      <c r="AU247" s="23">
        <v>10.581963133516576</v>
      </c>
      <c r="AV247" s="23">
        <v>13.016437139049312</v>
      </c>
      <c r="AW247" s="23">
        <v>16.454296545914069</v>
      </c>
      <c r="AX247" s="23">
        <v>10.45568646766298</v>
      </c>
      <c r="AY247" s="23">
        <v>9.2904971486308288</v>
      </c>
      <c r="AZ247" s="23">
        <v>9.0999898418718033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4</v>
      </c>
      <c r="BJ247" s="20">
        <v>26</v>
      </c>
      <c r="BK247" s="20">
        <v>14</v>
      </c>
      <c r="BL247" s="20">
        <v>25</v>
      </c>
      <c r="BM247" s="20">
        <v>5</v>
      </c>
      <c r="BN247" s="20">
        <v>1</v>
      </c>
      <c r="BO247" s="20">
        <v>0</v>
      </c>
      <c r="BP247" s="20">
        <v>6</v>
      </c>
      <c r="BQ247" s="20">
        <v>36</v>
      </c>
      <c r="BR247" s="20">
        <v>31</v>
      </c>
      <c r="BS247" s="20">
        <v>41</v>
      </c>
      <c r="BT247" s="20">
        <v>18</v>
      </c>
      <c r="BU247" s="20">
        <v>8</v>
      </c>
      <c r="BV247" s="20">
        <v>25146</v>
      </c>
      <c r="BW247" s="20">
        <v>21508</v>
      </c>
      <c r="BX247" s="20">
        <v>16100</v>
      </c>
      <c r="BY247" s="20">
        <v>17129</v>
      </c>
      <c r="BZ247" s="20">
        <v>14553</v>
      </c>
      <c r="CA247" s="20">
        <v>22939</v>
      </c>
      <c r="CB247" s="20">
        <v>26789</v>
      </c>
      <c r="CC247" s="20">
        <v>24663</v>
      </c>
      <c r="CD247" s="20">
        <v>16830</v>
      </c>
      <c r="CE247" s="20">
        <v>17086</v>
      </c>
      <c r="CF247" s="20">
        <v>14595</v>
      </c>
      <c r="CG247" s="20">
        <v>18926</v>
      </c>
      <c r="CH247" s="21">
        <v>10</v>
      </c>
      <c r="CI247" s="21">
        <v>62</v>
      </c>
      <c r="CJ247" s="21">
        <v>45</v>
      </c>
      <c r="CK247" s="21">
        <v>66</v>
      </c>
      <c r="CL247" s="21">
        <v>23</v>
      </c>
      <c r="CM247" s="21">
        <v>9</v>
      </c>
      <c r="CN247" s="21">
        <v>0</v>
      </c>
      <c r="CO247" s="21">
        <v>75</v>
      </c>
      <c r="CP247" s="21">
        <v>140</v>
      </c>
      <c r="CQ247" s="21">
        <v>140</v>
      </c>
      <c r="CR247" s="21">
        <v>51935</v>
      </c>
      <c r="CS247" s="21">
        <v>46171</v>
      </c>
      <c r="CT247" s="21">
        <v>32930</v>
      </c>
      <c r="CU247" s="21">
        <v>34215</v>
      </c>
      <c r="CV247" s="21">
        <v>29148</v>
      </c>
      <c r="CW247" s="21">
        <v>41865</v>
      </c>
      <c r="CX247" s="21">
        <v>117375</v>
      </c>
      <c r="CY247" s="21">
        <v>118889</v>
      </c>
      <c r="CZ247" s="19">
        <v>38</v>
      </c>
      <c r="DA247" t="s">
        <v>1362</v>
      </c>
      <c r="DB247" t="s">
        <v>8480</v>
      </c>
      <c r="DD247">
        <v>6.308405319247365</v>
      </c>
      <c r="DE247">
        <v>11.927582534611288</v>
      </c>
      <c r="DF247">
        <v>5.6191772153639228</v>
      </c>
    </row>
    <row r="248" spans="1:110" x14ac:dyDescent="0.25">
      <c r="A248" t="s">
        <v>719</v>
      </c>
      <c r="B248" t="s">
        <v>3157</v>
      </c>
      <c r="C248" t="s">
        <v>140</v>
      </c>
      <c r="D248" t="s">
        <v>70</v>
      </c>
      <c r="E248" s="17">
        <v>96119</v>
      </c>
      <c r="F248" s="17">
        <v>96397</v>
      </c>
      <c r="G248" s="17">
        <v>96781</v>
      </c>
      <c r="H248" s="17">
        <v>97417</v>
      </c>
      <c r="I248" s="17">
        <v>98049</v>
      </c>
      <c r="J248" s="17">
        <v>98330</v>
      </c>
      <c r="K248" s="17">
        <v>98664</v>
      </c>
      <c r="L248" s="17">
        <v>99025</v>
      </c>
      <c r="M248" s="17">
        <v>98849</v>
      </c>
      <c r="N248" s="17">
        <v>98772</v>
      </c>
      <c r="O248" s="17">
        <v>99322</v>
      </c>
      <c r="P248" s="17">
        <v>99846</v>
      </c>
      <c r="Q248" s="17">
        <v>100339</v>
      </c>
      <c r="R248" s="17">
        <v>101325</v>
      </c>
      <c r="S248" s="17">
        <v>102179</v>
      </c>
      <c r="T248" s="17">
        <v>103193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31</v>
      </c>
      <c r="AE248" s="18">
        <v>56</v>
      </c>
      <c r="AF248" s="18">
        <v>90</v>
      </c>
      <c r="AG248" s="18">
        <v>149</v>
      </c>
      <c r="AH248" s="18">
        <v>100</v>
      </c>
      <c r="AI248" s="18">
        <v>132</v>
      </c>
      <c r="AJ248" s="18">
        <v>148</v>
      </c>
      <c r="AK248" s="23">
        <v>0</v>
      </c>
      <c r="AL248" s="23">
        <v>0</v>
      </c>
      <c r="AM248" s="23">
        <v>0</v>
      </c>
      <c r="AN248" s="23">
        <v>0</v>
      </c>
      <c r="AO248" s="23">
        <v>0</v>
      </c>
      <c r="AP248" s="23">
        <v>0</v>
      </c>
      <c r="AQ248" s="23">
        <v>0</v>
      </c>
      <c r="AR248" s="23">
        <v>0</v>
      </c>
      <c r="AS248" s="23">
        <v>0</v>
      </c>
      <c r="AT248" s="23">
        <v>3.1385412870044145</v>
      </c>
      <c r="AU248" s="23">
        <v>5.6382271802823141</v>
      </c>
      <c r="AV248" s="23">
        <v>9.0138813773210735</v>
      </c>
      <c r="AW248" s="23">
        <v>14.849659653773706</v>
      </c>
      <c r="AX248" s="23">
        <v>9.8692326671601283</v>
      </c>
      <c r="AY248" s="23">
        <v>12.918505759500485</v>
      </c>
      <c r="AZ248" s="23">
        <v>14.342058085335246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20">
        <v>2</v>
      </c>
      <c r="BJ248" s="20">
        <v>11</v>
      </c>
      <c r="BK248" s="20">
        <v>12</v>
      </c>
      <c r="BL248" s="20">
        <v>10</v>
      </c>
      <c r="BM248" s="20">
        <v>11</v>
      </c>
      <c r="BN248" s="20">
        <v>2</v>
      </c>
      <c r="BO248" s="20">
        <v>0</v>
      </c>
      <c r="BP248" s="20">
        <v>10</v>
      </c>
      <c r="BQ248" s="20">
        <v>20</v>
      </c>
      <c r="BR248" s="20">
        <v>26</v>
      </c>
      <c r="BS248" s="20">
        <v>25</v>
      </c>
      <c r="BT248" s="20">
        <v>17</v>
      </c>
      <c r="BU248" s="20">
        <v>2</v>
      </c>
      <c r="BV248" s="20">
        <v>6722</v>
      </c>
      <c r="BW248" s="20">
        <v>7671</v>
      </c>
      <c r="BX248" s="20">
        <v>7507</v>
      </c>
      <c r="BY248" s="20">
        <v>9080</v>
      </c>
      <c r="BZ248" s="20">
        <v>7739</v>
      </c>
      <c r="CA248" s="20">
        <v>13696</v>
      </c>
      <c r="CB248" s="20">
        <v>7125</v>
      </c>
      <c r="CC248" s="20">
        <v>8044</v>
      </c>
      <c r="CD248" s="20">
        <v>7495</v>
      </c>
      <c r="CE248" s="20">
        <v>8974</v>
      </c>
      <c r="CF248" s="20">
        <v>7577</v>
      </c>
      <c r="CG248" s="20">
        <v>11563</v>
      </c>
      <c r="CH248" s="21">
        <v>12</v>
      </c>
      <c r="CI248" s="21">
        <v>31</v>
      </c>
      <c r="CJ248" s="21">
        <v>38</v>
      </c>
      <c r="CK248" s="21">
        <v>35</v>
      </c>
      <c r="CL248" s="21">
        <v>28</v>
      </c>
      <c r="CM248" s="21">
        <v>4</v>
      </c>
      <c r="CN248" s="21">
        <v>0</v>
      </c>
      <c r="CO248" s="21">
        <v>48</v>
      </c>
      <c r="CP248" s="21">
        <v>100</v>
      </c>
      <c r="CQ248" s="21">
        <v>100</v>
      </c>
      <c r="CR248" s="21">
        <v>13847</v>
      </c>
      <c r="CS248" s="21">
        <v>15715</v>
      </c>
      <c r="CT248" s="21">
        <v>15002</v>
      </c>
      <c r="CU248" s="21">
        <v>18054</v>
      </c>
      <c r="CV248" s="21">
        <v>15316</v>
      </c>
      <c r="CW248" s="21">
        <v>25259</v>
      </c>
      <c r="CX248" s="21">
        <v>52415</v>
      </c>
      <c r="CY248" s="21">
        <v>50778</v>
      </c>
      <c r="CZ248" s="19">
        <v>8</v>
      </c>
      <c r="DA248" t="s">
        <v>1378</v>
      </c>
      <c r="DB248" t="s">
        <v>8480</v>
      </c>
      <c r="DD248">
        <v>9.4529126787191302</v>
      </c>
      <c r="DE248">
        <v>19.078508060669655</v>
      </c>
      <c r="DF248">
        <v>9.6255953819505251</v>
      </c>
    </row>
    <row r="249" spans="1:110" x14ac:dyDescent="0.25">
      <c r="A249" t="s">
        <v>917</v>
      </c>
      <c r="B249" t="s">
        <v>3267</v>
      </c>
      <c r="C249" t="s">
        <v>3368</v>
      </c>
      <c r="D249" t="s">
        <v>355</v>
      </c>
      <c r="E249" s="17">
        <v>172871</v>
      </c>
      <c r="F249" s="17">
        <v>177663</v>
      </c>
      <c r="G249" s="17">
        <v>183351</v>
      </c>
      <c r="H249" s="17">
        <v>185001</v>
      </c>
      <c r="I249" s="17">
        <v>184393</v>
      </c>
      <c r="J249" s="17">
        <v>183819</v>
      </c>
      <c r="K249" s="17">
        <v>187514</v>
      </c>
      <c r="L249" s="17">
        <v>193966</v>
      </c>
      <c r="M249" s="17">
        <v>202303</v>
      </c>
      <c r="N249" s="17">
        <v>210859</v>
      </c>
      <c r="O249" s="17">
        <v>222326</v>
      </c>
      <c r="P249" s="17">
        <v>232345</v>
      </c>
      <c r="Q249" s="17">
        <v>234321</v>
      </c>
      <c r="R249" s="17">
        <v>237000</v>
      </c>
      <c r="S249" s="17">
        <v>241785</v>
      </c>
      <c r="T249" s="17">
        <v>248985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30</v>
      </c>
      <c r="AE249" s="18">
        <v>118</v>
      </c>
      <c r="AF249" s="18">
        <v>112</v>
      </c>
      <c r="AG249" s="18">
        <v>116</v>
      </c>
      <c r="AH249" s="18">
        <v>128</v>
      </c>
      <c r="AI249" s="18">
        <v>95</v>
      </c>
      <c r="AJ249" s="18">
        <v>87</v>
      </c>
      <c r="AK249" s="23">
        <v>0</v>
      </c>
      <c r="AL249" s="23">
        <v>0</v>
      </c>
      <c r="AM249" s="23">
        <v>0</v>
      </c>
      <c r="AN249" s="23">
        <v>0</v>
      </c>
      <c r="AO249" s="23">
        <v>0</v>
      </c>
      <c r="AP249" s="23">
        <v>0</v>
      </c>
      <c r="AQ249" s="23">
        <v>0</v>
      </c>
      <c r="AR249" s="23">
        <v>0</v>
      </c>
      <c r="AS249" s="23">
        <v>0</v>
      </c>
      <c r="AT249" s="23">
        <v>1.4227516966313982</v>
      </c>
      <c r="AU249" s="23">
        <v>5.3075213875120326</v>
      </c>
      <c r="AV249" s="23">
        <v>4.8204179130172804</v>
      </c>
      <c r="AW249" s="23">
        <v>4.9504739225250836</v>
      </c>
      <c r="AX249" s="23">
        <v>5.4008438818565399</v>
      </c>
      <c r="AY249" s="23">
        <v>3.9291105734433485</v>
      </c>
      <c r="AZ249" s="23">
        <v>3.4941863967708895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5</v>
      </c>
      <c r="BJ249" s="20">
        <v>5</v>
      </c>
      <c r="BK249" s="20">
        <v>7</v>
      </c>
      <c r="BL249" s="20">
        <v>5</v>
      </c>
      <c r="BM249" s="20">
        <v>3</v>
      </c>
      <c r="BN249" s="20">
        <v>5</v>
      </c>
      <c r="BO249" s="20">
        <v>0</v>
      </c>
      <c r="BP249" s="20">
        <v>1</v>
      </c>
      <c r="BQ249" s="20">
        <v>9</v>
      </c>
      <c r="BR249" s="20">
        <v>19</v>
      </c>
      <c r="BS249" s="20">
        <v>16</v>
      </c>
      <c r="BT249" s="20">
        <v>9</v>
      </c>
      <c r="BU249" s="20">
        <v>3</v>
      </c>
      <c r="BV249" s="20">
        <v>17561</v>
      </c>
      <c r="BW249" s="20">
        <v>34034</v>
      </c>
      <c r="BX249" s="20">
        <v>22635</v>
      </c>
      <c r="BY249" s="20">
        <v>18414</v>
      </c>
      <c r="BZ249" s="20">
        <v>12231</v>
      </c>
      <c r="CA249" s="20">
        <v>12781</v>
      </c>
      <c r="CB249" s="20">
        <v>18190</v>
      </c>
      <c r="CC249" s="20">
        <v>44718</v>
      </c>
      <c r="CD249" s="20">
        <v>26920</v>
      </c>
      <c r="CE249" s="20">
        <v>19096</v>
      </c>
      <c r="CF249" s="20">
        <v>11770</v>
      </c>
      <c r="CG249" s="20">
        <v>10635</v>
      </c>
      <c r="CH249" s="21">
        <v>6</v>
      </c>
      <c r="CI249" s="21">
        <v>14</v>
      </c>
      <c r="CJ249" s="21">
        <v>26</v>
      </c>
      <c r="CK249" s="21">
        <v>21</v>
      </c>
      <c r="CL249" s="21">
        <v>12</v>
      </c>
      <c r="CM249" s="21">
        <v>8</v>
      </c>
      <c r="CN249" s="21">
        <v>0</v>
      </c>
      <c r="CO249" s="21">
        <v>30</v>
      </c>
      <c r="CP249" s="21">
        <v>57</v>
      </c>
      <c r="CQ249" s="21">
        <v>57</v>
      </c>
      <c r="CR249" s="21">
        <v>35751</v>
      </c>
      <c r="CS249" s="21">
        <v>78752</v>
      </c>
      <c r="CT249" s="21">
        <v>49555</v>
      </c>
      <c r="CU249" s="21">
        <v>37510</v>
      </c>
      <c r="CV249" s="21">
        <v>24001</v>
      </c>
      <c r="CW249" s="21">
        <v>23416</v>
      </c>
      <c r="CX249" s="21">
        <v>117656</v>
      </c>
      <c r="CY249" s="21">
        <v>131329</v>
      </c>
      <c r="CZ249" s="19">
        <v>240</v>
      </c>
      <c r="DA249" t="s">
        <v>8218</v>
      </c>
      <c r="DB249" t="s">
        <v>9</v>
      </c>
      <c r="DD249">
        <v>2.2843393309931548</v>
      </c>
      <c r="DE249">
        <v>4.8446318079825934</v>
      </c>
      <c r="DF249">
        <v>2.5602924769894386</v>
      </c>
    </row>
    <row r="250" spans="1:110" x14ac:dyDescent="0.25">
      <c r="A250" t="s">
        <v>503</v>
      </c>
      <c r="B250" t="s">
        <v>3338</v>
      </c>
      <c r="C250" t="s">
        <v>491</v>
      </c>
      <c r="D250" t="s">
        <v>491</v>
      </c>
      <c r="E250" s="17">
        <v>102648</v>
      </c>
      <c r="F250" s="17">
        <v>103156</v>
      </c>
      <c r="G250" s="17">
        <v>104379</v>
      </c>
      <c r="H250" s="17">
        <v>105084</v>
      </c>
      <c r="I250" s="17">
        <v>105624</v>
      </c>
      <c r="J250" s="17">
        <v>106160</v>
      </c>
      <c r="K250" s="17">
        <v>107281</v>
      </c>
      <c r="L250" s="17">
        <v>108221</v>
      </c>
      <c r="M250" s="17">
        <v>109459</v>
      </c>
      <c r="N250" s="17">
        <v>110591</v>
      </c>
      <c r="O250" s="17">
        <v>111628</v>
      </c>
      <c r="P250" s="17">
        <v>112550</v>
      </c>
      <c r="Q250" s="17">
        <v>112919</v>
      </c>
      <c r="R250" s="17">
        <v>113338</v>
      </c>
      <c r="S250" s="17">
        <v>113566</v>
      </c>
      <c r="T250" s="17">
        <v>114202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62</v>
      </c>
      <c r="AE250" s="18">
        <v>97</v>
      </c>
      <c r="AF250" s="18">
        <v>72</v>
      </c>
      <c r="AG250" s="18">
        <v>77</v>
      </c>
      <c r="AH250" s="18">
        <v>70</v>
      </c>
      <c r="AI250" s="18">
        <v>52</v>
      </c>
      <c r="AJ250" s="18">
        <v>57</v>
      </c>
      <c r="AK250" s="23">
        <v>0</v>
      </c>
      <c r="AL250" s="23">
        <v>0</v>
      </c>
      <c r="AM250" s="23">
        <v>0</v>
      </c>
      <c r="AN250" s="23">
        <v>0</v>
      </c>
      <c r="AO250" s="23">
        <v>0</v>
      </c>
      <c r="AP250" s="23">
        <v>0</v>
      </c>
      <c r="AQ250" s="23">
        <v>0</v>
      </c>
      <c r="AR250" s="23">
        <v>0</v>
      </c>
      <c r="AS250" s="23">
        <v>0</v>
      </c>
      <c r="AT250" s="23">
        <v>5.6062428226528374</v>
      </c>
      <c r="AU250" s="23">
        <v>8.689576092019923</v>
      </c>
      <c r="AV250" s="23">
        <v>6.3971568191914701</v>
      </c>
      <c r="AW250" s="23">
        <v>6.8190472816797882</v>
      </c>
      <c r="AX250" s="23">
        <v>6.1762162734475634</v>
      </c>
      <c r="AY250" s="23">
        <v>4.5788352147649825</v>
      </c>
      <c r="AZ250" s="23">
        <v>4.9911560217859581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0</v>
      </c>
      <c r="BJ250" s="20">
        <v>9</v>
      </c>
      <c r="BK250" s="20">
        <v>1</v>
      </c>
      <c r="BL250" s="20">
        <v>6</v>
      </c>
      <c r="BM250" s="20">
        <v>4</v>
      </c>
      <c r="BN250" s="20">
        <v>1</v>
      </c>
      <c r="BO250" s="20">
        <v>0</v>
      </c>
      <c r="BP250" s="20">
        <v>3</v>
      </c>
      <c r="BQ250" s="20">
        <v>12</v>
      </c>
      <c r="BR250" s="20">
        <v>7</v>
      </c>
      <c r="BS250" s="20">
        <v>7</v>
      </c>
      <c r="BT250" s="20">
        <v>4</v>
      </c>
      <c r="BU250" s="20">
        <v>3</v>
      </c>
      <c r="BV250" s="20">
        <v>6552</v>
      </c>
      <c r="BW250" s="20">
        <v>10110</v>
      </c>
      <c r="BX250" s="20">
        <v>9088</v>
      </c>
      <c r="BY250" s="20">
        <v>10750</v>
      </c>
      <c r="BZ250" s="20">
        <v>8219</v>
      </c>
      <c r="CA250" s="20">
        <v>14173</v>
      </c>
      <c r="CB250" s="20">
        <v>6720</v>
      </c>
      <c r="CC250" s="20">
        <v>9479</v>
      </c>
      <c r="CD250" s="20">
        <v>9059</v>
      </c>
      <c r="CE250" s="20">
        <v>10290</v>
      </c>
      <c r="CF250" s="20">
        <v>8127</v>
      </c>
      <c r="CG250" s="20">
        <v>11635</v>
      </c>
      <c r="CH250" s="21">
        <v>3</v>
      </c>
      <c r="CI250" s="21">
        <v>21</v>
      </c>
      <c r="CJ250" s="21">
        <v>8</v>
      </c>
      <c r="CK250" s="21">
        <v>13</v>
      </c>
      <c r="CL250" s="21">
        <v>8</v>
      </c>
      <c r="CM250" s="21">
        <v>4</v>
      </c>
      <c r="CN250" s="21">
        <v>0</v>
      </c>
      <c r="CO250" s="21">
        <v>21</v>
      </c>
      <c r="CP250" s="21">
        <v>36</v>
      </c>
      <c r="CQ250" s="21">
        <v>36</v>
      </c>
      <c r="CR250" s="21">
        <v>13272</v>
      </c>
      <c r="CS250" s="21">
        <v>19589</v>
      </c>
      <c r="CT250" s="21">
        <v>18147</v>
      </c>
      <c r="CU250" s="21">
        <v>21040</v>
      </c>
      <c r="CV250" s="21">
        <v>16346</v>
      </c>
      <c r="CW250" s="21">
        <v>25808</v>
      </c>
      <c r="CX250" s="21">
        <v>58892</v>
      </c>
      <c r="CY250" s="21">
        <v>55310</v>
      </c>
      <c r="CZ250" s="19">
        <v>154</v>
      </c>
      <c r="DA250" t="s">
        <v>8132</v>
      </c>
      <c r="DB250" t="s">
        <v>9</v>
      </c>
      <c r="DD250">
        <v>3.796781775447478</v>
      </c>
      <c r="DE250">
        <v>6.1128846023228967</v>
      </c>
      <c r="DF250">
        <v>2.3161028268754187</v>
      </c>
    </row>
    <row r="251" spans="1:110" x14ac:dyDescent="0.25">
      <c r="A251" t="s">
        <v>997</v>
      </c>
      <c r="B251" t="s">
        <v>3010</v>
      </c>
      <c r="C251" t="s">
        <v>886</v>
      </c>
      <c r="D251" t="s">
        <v>168</v>
      </c>
      <c r="E251" s="17">
        <v>68683</v>
      </c>
      <c r="F251" s="17">
        <v>69082</v>
      </c>
      <c r="G251" s="17">
        <v>69621</v>
      </c>
      <c r="H251" s="17">
        <v>70399</v>
      </c>
      <c r="I251" s="17">
        <v>71168</v>
      </c>
      <c r="J251" s="17">
        <v>71862</v>
      </c>
      <c r="K251" s="17">
        <v>72567</v>
      </c>
      <c r="L251" s="17">
        <v>73347</v>
      </c>
      <c r="M251" s="17">
        <v>73973</v>
      </c>
      <c r="N251" s="17">
        <v>74373</v>
      </c>
      <c r="O251" s="17">
        <v>74758</v>
      </c>
      <c r="P251" s="17">
        <v>75415</v>
      </c>
      <c r="Q251" s="17">
        <v>75463</v>
      </c>
      <c r="R251" s="17">
        <v>75409</v>
      </c>
      <c r="S251" s="17">
        <v>75723</v>
      </c>
      <c r="T251" s="17">
        <v>76026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22</v>
      </c>
      <c r="AE251" s="18">
        <v>87</v>
      </c>
      <c r="AF251" s="18">
        <v>92</v>
      </c>
      <c r="AG251" s="18">
        <v>95</v>
      </c>
      <c r="AH251" s="18">
        <v>79</v>
      </c>
      <c r="AI251" s="18">
        <v>39</v>
      </c>
      <c r="AJ251" s="18">
        <v>39</v>
      </c>
      <c r="AK251" s="23">
        <v>0</v>
      </c>
      <c r="AL251" s="23">
        <v>0</v>
      </c>
      <c r="AM251" s="23">
        <v>0</v>
      </c>
      <c r="AN251" s="23">
        <v>0</v>
      </c>
      <c r="AO251" s="23">
        <v>0</v>
      </c>
      <c r="AP251" s="23">
        <v>0</v>
      </c>
      <c r="AQ251" s="23">
        <v>0</v>
      </c>
      <c r="AR251" s="23">
        <v>0</v>
      </c>
      <c r="AS251" s="23">
        <v>0</v>
      </c>
      <c r="AT251" s="23">
        <v>2.9580627378215212</v>
      </c>
      <c r="AU251" s="23">
        <v>11.637550496267957</v>
      </c>
      <c r="AV251" s="23">
        <v>12.199164622422597</v>
      </c>
      <c r="AW251" s="23">
        <v>12.588950876588527</v>
      </c>
      <c r="AX251" s="23">
        <v>10.476203105730084</v>
      </c>
      <c r="AY251" s="23">
        <v>5.1503506200229792</v>
      </c>
      <c r="AZ251" s="23">
        <v>5.1298240075763557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2</v>
      </c>
      <c r="BJ251" s="20">
        <v>1</v>
      </c>
      <c r="BK251" s="20">
        <v>3</v>
      </c>
      <c r="BL251" s="20">
        <v>4</v>
      </c>
      <c r="BM251" s="20">
        <v>4</v>
      </c>
      <c r="BN251" s="20">
        <v>2</v>
      </c>
      <c r="BO251" s="20">
        <v>0</v>
      </c>
      <c r="BP251" s="20">
        <v>0</v>
      </c>
      <c r="BQ251" s="20">
        <v>8</v>
      </c>
      <c r="BR251" s="20">
        <v>1</v>
      </c>
      <c r="BS251" s="20">
        <v>6</v>
      </c>
      <c r="BT251" s="20">
        <v>7</v>
      </c>
      <c r="BU251" s="20">
        <v>1</v>
      </c>
      <c r="BV251" s="20">
        <v>3043</v>
      </c>
      <c r="BW251" s="20">
        <v>4740</v>
      </c>
      <c r="BX251" s="20">
        <v>5283</v>
      </c>
      <c r="BY251" s="20">
        <v>7060</v>
      </c>
      <c r="BZ251" s="20">
        <v>6518</v>
      </c>
      <c r="CA251" s="20">
        <v>12568</v>
      </c>
      <c r="CB251" s="20">
        <v>3562</v>
      </c>
      <c r="CC251" s="20">
        <v>4832</v>
      </c>
      <c r="CD251" s="20">
        <v>5099</v>
      </c>
      <c r="CE251" s="20">
        <v>6690</v>
      </c>
      <c r="CF251" s="20">
        <v>6054</v>
      </c>
      <c r="CG251" s="20">
        <v>10577</v>
      </c>
      <c r="CH251" s="21">
        <v>2</v>
      </c>
      <c r="CI251" s="21">
        <v>9</v>
      </c>
      <c r="CJ251" s="21">
        <v>4</v>
      </c>
      <c r="CK251" s="21">
        <v>10</v>
      </c>
      <c r="CL251" s="21">
        <v>11</v>
      </c>
      <c r="CM251" s="21">
        <v>3</v>
      </c>
      <c r="CN251" s="21">
        <v>0</v>
      </c>
      <c r="CO251" s="21">
        <v>16</v>
      </c>
      <c r="CP251" s="21">
        <v>23</v>
      </c>
      <c r="CQ251" s="21">
        <v>23</v>
      </c>
      <c r="CR251" s="21">
        <v>6605</v>
      </c>
      <c r="CS251" s="21">
        <v>9572</v>
      </c>
      <c r="CT251" s="21">
        <v>10382</v>
      </c>
      <c r="CU251" s="21">
        <v>13750</v>
      </c>
      <c r="CV251" s="21">
        <v>12572</v>
      </c>
      <c r="CW251" s="21">
        <v>23145</v>
      </c>
      <c r="CX251" s="21">
        <v>39212</v>
      </c>
      <c r="CY251" s="21">
        <v>36814</v>
      </c>
      <c r="CZ251" s="19">
        <v>147</v>
      </c>
      <c r="DA251" t="s">
        <v>8125</v>
      </c>
      <c r="DB251" t="s">
        <v>9</v>
      </c>
      <c r="DD251">
        <v>4.3461726517085895</v>
      </c>
      <c r="DE251">
        <v>5.865551361828012</v>
      </c>
      <c r="DF251">
        <v>1.5193787101194225</v>
      </c>
    </row>
    <row r="252" spans="1:110" x14ac:dyDescent="0.25">
      <c r="A252" t="s">
        <v>194</v>
      </c>
      <c r="B252" t="s">
        <v>3018</v>
      </c>
      <c r="C252" t="s">
        <v>184</v>
      </c>
      <c r="D252" t="s">
        <v>168</v>
      </c>
      <c r="E252" s="17">
        <v>47708</v>
      </c>
      <c r="F252" s="17">
        <v>48057</v>
      </c>
      <c r="G252" s="17">
        <v>48975</v>
      </c>
      <c r="H252" s="17">
        <v>49673</v>
      </c>
      <c r="I252" s="17">
        <v>50378</v>
      </c>
      <c r="J252" s="17">
        <v>51304</v>
      </c>
      <c r="K252" s="17">
        <v>52370</v>
      </c>
      <c r="L252" s="17">
        <v>53517</v>
      </c>
      <c r="M252" s="17">
        <v>53773</v>
      </c>
      <c r="N252" s="17">
        <v>53622</v>
      </c>
      <c r="O252" s="17">
        <v>53746</v>
      </c>
      <c r="P252" s="17">
        <v>54670</v>
      </c>
      <c r="Q252" s="17">
        <v>55085</v>
      </c>
      <c r="R252" s="17">
        <v>55627</v>
      </c>
      <c r="S252" s="17">
        <v>55912</v>
      </c>
      <c r="T252" s="17">
        <v>56610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6</v>
      </c>
      <c r="AE252" s="18">
        <v>19</v>
      </c>
      <c r="AF252" s="18">
        <v>25</v>
      </c>
      <c r="AG252" s="18">
        <v>20</v>
      </c>
      <c r="AH252" s="18">
        <v>14</v>
      </c>
      <c r="AI252" s="18">
        <v>30</v>
      </c>
      <c r="AJ252" s="18">
        <v>25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1.1189437171310284</v>
      </c>
      <c r="AU252" s="23">
        <v>3.5351468016224463</v>
      </c>
      <c r="AV252" s="23">
        <v>4.572891896835559</v>
      </c>
      <c r="AW252" s="23">
        <v>3.6307524734501224</v>
      </c>
      <c r="AX252" s="23">
        <v>2.5167634422133141</v>
      </c>
      <c r="AY252" s="23">
        <v>5.3655744741737017</v>
      </c>
      <c r="AZ252" s="23">
        <v>4.4161808867691219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1</v>
      </c>
      <c r="BJ252" s="20">
        <v>4</v>
      </c>
      <c r="BK252" s="20">
        <v>2</v>
      </c>
      <c r="BL252" s="20">
        <v>1</v>
      </c>
      <c r="BM252" s="20">
        <v>1</v>
      </c>
      <c r="BN252" s="20">
        <v>0</v>
      </c>
      <c r="BO252" s="20">
        <v>0</v>
      </c>
      <c r="BP252" s="20">
        <v>1</v>
      </c>
      <c r="BQ252" s="20">
        <v>3</v>
      </c>
      <c r="BR252" s="20">
        <v>3</v>
      </c>
      <c r="BS252" s="20">
        <v>3</v>
      </c>
      <c r="BT252" s="20">
        <v>4</v>
      </c>
      <c r="BU252" s="20">
        <v>2</v>
      </c>
      <c r="BV252" s="20">
        <v>2062</v>
      </c>
      <c r="BW252" s="20">
        <v>3427</v>
      </c>
      <c r="BX252" s="20">
        <v>3922</v>
      </c>
      <c r="BY252" s="20">
        <v>5031</v>
      </c>
      <c r="BZ252" s="20">
        <v>4825</v>
      </c>
      <c r="CA252" s="20">
        <v>9394</v>
      </c>
      <c r="CB252" s="20">
        <v>2774</v>
      </c>
      <c r="CC252" s="20">
        <v>3708</v>
      </c>
      <c r="CD252" s="20">
        <v>3939</v>
      </c>
      <c r="CE252" s="20">
        <v>5006</v>
      </c>
      <c r="CF252" s="20">
        <v>4601</v>
      </c>
      <c r="CG252" s="20">
        <v>7921</v>
      </c>
      <c r="CH252" s="21">
        <v>2</v>
      </c>
      <c r="CI252" s="21">
        <v>7</v>
      </c>
      <c r="CJ252" s="21">
        <v>5</v>
      </c>
      <c r="CK252" s="21">
        <v>4</v>
      </c>
      <c r="CL252" s="21">
        <v>5</v>
      </c>
      <c r="CM252" s="21">
        <v>2</v>
      </c>
      <c r="CN252" s="21">
        <v>0</v>
      </c>
      <c r="CO252" s="21">
        <v>9</v>
      </c>
      <c r="CP252" s="21">
        <v>16</v>
      </c>
      <c r="CQ252" s="21">
        <v>16</v>
      </c>
      <c r="CR252" s="21">
        <v>4836</v>
      </c>
      <c r="CS252" s="21">
        <v>7135</v>
      </c>
      <c r="CT252" s="21">
        <v>7861</v>
      </c>
      <c r="CU252" s="21">
        <v>10037</v>
      </c>
      <c r="CV252" s="21">
        <v>9426</v>
      </c>
      <c r="CW252" s="21">
        <v>17315</v>
      </c>
      <c r="CX252" s="21">
        <v>28661</v>
      </c>
      <c r="CY252" s="21">
        <v>27949</v>
      </c>
      <c r="CZ252" s="19">
        <v>189</v>
      </c>
      <c r="DA252" t="s">
        <v>8167</v>
      </c>
      <c r="DB252" t="s">
        <v>9</v>
      </c>
      <c r="DD252">
        <v>3.2201509893019424</v>
      </c>
      <c r="DE252">
        <v>5.5824988660549177</v>
      </c>
      <c r="DF252">
        <v>2.3623478767529753</v>
      </c>
    </row>
    <row r="253" spans="1:110" x14ac:dyDescent="0.25">
      <c r="A253" t="s">
        <v>772</v>
      </c>
      <c r="B253" t="s">
        <v>3004</v>
      </c>
      <c r="C253" t="s">
        <v>754</v>
      </c>
      <c r="D253" t="s">
        <v>150</v>
      </c>
      <c r="E253" s="17">
        <v>76498</v>
      </c>
      <c r="F253" s="17">
        <v>76641</v>
      </c>
      <c r="G253" s="17">
        <v>76823</v>
      </c>
      <c r="H253" s="17">
        <v>77161</v>
      </c>
      <c r="I253" s="17">
        <v>77651</v>
      </c>
      <c r="J253" s="17">
        <v>77869</v>
      </c>
      <c r="K253" s="17">
        <v>78176</v>
      </c>
      <c r="L253" s="17">
        <v>78592</v>
      </c>
      <c r="M253" s="17">
        <v>78907</v>
      </c>
      <c r="N253" s="17">
        <v>79329</v>
      </c>
      <c r="O253" s="17">
        <v>79924</v>
      </c>
      <c r="P253" s="17">
        <v>80329</v>
      </c>
      <c r="Q253" s="17">
        <v>80620</v>
      </c>
      <c r="R253" s="17">
        <v>80782</v>
      </c>
      <c r="S253" s="17">
        <v>81084</v>
      </c>
      <c r="T253" s="17">
        <v>81371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8">
        <v>6</v>
      </c>
      <c r="AE253" s="18">
        <v>28</v>
      </c>
      <c r="AF253" s="18">
        <v>35</v>
      </c>
      <c r="AG253" s="18">
        <v>44</v>
      </c>
      <c r="AH253" s="18">
        <v>45</v>
      </c>
      <c r="AI253" s="18">
        <v>33</v>
      </c>
      <c r="AJ253" s="18">
        <v>42</v>
      </c>
      <c r="AK253" s="23">
        <v>0</v>
      </c>
      <c r="AL253" s="23">
        <v>0</v>
      </c>
      <c r="AM253" s="23">
        <v>0</v>
      </c>
      <c r="AN253" s="23">
        <v>0</v>
      </c>
      <c r="AO253" s="23">
        <v>0</v>
      </c>
      <c r="AP253" s="23">
        <v>0</v>
      </c>
      <c r="AQ253" s="23">
        <v>0</v>
      </c>
      <c r="AR253" s="23">
        <v>0</v>
      </c>
      <c r="AS253" s="23">
        <v>0</v>
      </c>
      <c r="AT253" s="23">
        <v>0.75634383390689408</v>
      </c>
      <c r="AU253" s="23">
        <v>3.5033281617536662</v>
      </c>
      <c r="AV253" s="23">
        <v>4.3570815023217024</v>
      </c>
      <c r="AW253" s="23">
        <v>5.4577028032746222</v>
      </c>
      <c r="AX253" s="23">
        <v>5.5705478943328952</v>
      </c>
      <c r="AY253" s="23">
        <v>4.0698534852745301</v>
      </c>
      <c r="AZ253" s="23">
        <v>5.1615440390311038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1</v>
      </c>
      <c r="BJ253" s="20">
        <v>7</v>
      </c>
      <c r="BK253" s="20">
        <v>4</v>
      </c>
      <c r="BL253" s="20">
        <v>1</v>
      </c>
      <c r="BM253" s="20">
        <v>1</v>
      </c>
      <c r="BN253" s="20">
        <v>0</v>
      </c>
      <c r="BO253" s="20">
        <v>0</v>
      </c>
      <c r="BP253" s="20">
        <v>3</v>
      </c>
      <c r="BQ253" s="20">
        <v>5</v>
      </c>
      <c r="BR253" s="20">
        <v>6</v>
      </c>
      <c r="BS253" s="20">
        <v>10</v>
      </c>
      <c r="BT253" s="20">
        <v>2</v>
      </c>
      <c r="BU253" s="20">
        <v>2</v>
      </c>
      <c r="BV253" s="20">
        <v>3520</v>
      </c>
      <c r="BW253" s="20">
        <v>5066</v>
      </c>
      <c r="BX253" s="20">
        <v>5946</v>
      </c>
      <c r="BY253" s="20">
        <v>7686</v>
      </c>
      <c r="BZ253" s="20">
        <v>6979</v>
      </c>
      <c r="CA253" s="20">
        <v>12669</v>
      </c>
      <c r="CB253" s="20">
        <v>3779</v>
      </c>
      <c r="CC253" s="20">
        <v>5002</v>
      </c>
      <c r="CD253" s="20">
        <v>5481</v>
      </c>
      <c r="CE253" s="20">
        <v>7433</v>
      </c>
      <c r="CF253" s="20">
        <v>6819</v>
      </c>
      <c r="CG253" s="20">
        <v>10991</v>
      </c>
      <c r="CH253" s="21">
        <v>4</v>
      </c>
      <c r="CI253" s="21">
        <v>12</v>
      </c>
      <c r="CJ253" s="21">
        <v>10</v>
      </c>
      <c r="CK253" s="21">
        <v>11</v>
      </c>
      <c r="CL253" s="21">
        <v>3</v>
      </c>
      <c r="CM253" s="21">
        <v>2</v>
      </c>
      <c r="CN253" s="21">
        <v>0</v>
      </c>
      <c r="CO253" s="21">
        <v>14</v>
      </c>
      <c r="CP253" s="21">
        <v>28</v>
      </c>
      <c r="CQ253" s="21">
        <v>28</v>
      </c>
      <c r="CR253" s="21">
        <v>7299</v>
      </c>
      <c r="CS253" s="21">
        <v>10068</v>
      </c>
      <c r="CT253" s="21">
        <v>11427</v>
      </c>
      <c r="CU253" s="21">
        <v>15119</v>
      </c>
      <c r="CV253" s="21">
        <v>13798</v>
      </c>
      <c r="CW253" s="21">
        <v>23660</v>
      </c>
      <c r="CX253" s="21">
        <v>41866</v>
      </c>
      <c r="CY253" s="21">
        <v>39505</v>
      </c>
      <c r="CZ253" s="19">
        <v>146</v>
      </c>
      <c r="DA253" t="s">
        <v>8124</v>
      </c>
      <c r="DB253" t="s">
        <v>9</v>
      </c>
      <c r="DD253">
        <v>3.5438552082014936</v>
      </c>
      <c r="DE253">
        <v>6.6880045860602868</v>
      </c>
      <c r="DF253">
        <v>3.1441493778587932</v>
      </c>
    </row>
    <row r="254" spans="1:110" x14ac:dyDescent="0.25">
      <c r="A254" t="s">
        <v>856</v>
      </c>
      <c r="B254" t="s">
        <v>2934</v>
      </c>
      <c r="C254" t="s">
        <v>58</v>
      </c>
      <c r="D254" t="s">
        <v>211</v>
      </c>
      <c r="E254" s="17">
        <v>118452</v>
      </c>
      <c r="F254" s="17">
        <v>118736</v>
      </c>
      <c r="G254" s="17">
        <v>119303</v>
      </c>
      <c r="H254" s="17">
        <v>120050</v>
      </c>
      <c r="I254" s="17">
        <v>120806</v>
      </c>
      <c r="J254" s="17">
        <v>121578</v>
      </c>
      <c r="K254" s="17">
        <v>122236</v>
      </c>
      <c r="L254" s="17">
        <v>122706</v>
      </c>
      <c r="M254" s="17">
        <v>123319</v>
      </c>
      <c r="N254" s="17">
        <v>123993</v>
      </c>
      <c r="O254" s="17">
        <v>124618</v>
      </c>
      <c r="P254" s="17">
        <v>125389</v>
      </c>
      <c r="Q254" s="17">
        <v>125354</v>
      </c>
      <c r="R254" s="17">
        <v>125404</v>
      </c>
      <c r="S254" s="17">
        <v>125495</v>
      </c>
      <c r="T254" s="17">
        <v>125366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42</v>
      </c>
      <c r="AE254" s="18">
        <v>53</v>
      </c>
      <c r="AF254" s="18">
        <v>68</v>
      </c>
      <c r="AG254" s="18">
        <v>81</v>
      </c>
      <c r="AH254" s="18">
        <v>88</v>
      </c>
      <c r="AI254" s="18">
        <v>121</v>
      </c>
      <c r="AJ254" s="18">
        <v>105</v>
      </c>
      <c r="AK254" s="23">
        <v>0</v>
      </c>
      <c r="AL254" s="23">
        <v>0</v>
      </c>
      <c r="AM254" s="23">
        <v>0</v>
      </c>
      <c r="AN254" s="23">
        <v>0</v>
      </c>
      <c r="AO254" s="23">
        <v>0</v>
      </c>
      <c r="AP254" s="23">
        <v>0</v>
      </c>
      <c r="AQ254" s="23">
        <v>0</v>
      </c>
      <c r="AR254" s="23">
        <v>0</v>
      </c>
      <c r="AS254" s="23">
        <v>0</v>
      </c>
      <c r="AT254" s="23">
        <v>3.3872879920640684</v>
      </c>
      <c r="AU254" s="23">
        <v>4.2529971593188787</v>
      </c>
      <c r="AV254" s="23">
        <v>5.4231232404756398</v>
      </c>
      <c r="AW254" s="23">
        <v>6.4617004642851441</v>
      </c>
      <c r="AX254" s="23">
        <v>7.0173200216898985</v>
      </c>
      <c r="AY254" s="23">
        <v>9.6418183991394066</v>
      </c>
      <c r="AZ254" s="23">
        <v>8.3754766045020173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0</v>
      </c>
      <c r="BJ254" s="20">
        <v>10</v>
      </c>
      <c r="BK254" s="20">
        <v>10</v>
      </c>
      <c r="BL254" s="20">
        <v>11</v>
      </c>
      <c r="BM254" s="20">
        <v>7</v>
      </c>
      <c r="BN254" s="20">
        <v>1</v>
      </c>
      <c r="BO254" s="20">
        <v>0</v>
      </c>
      <c r="BP254" s="20">
        <v>7</v>
      </c>
      <c r="BQ254" s="20">
        <v>14</v>
      </c>
      <c r="BR254" s="20">
        <v>9</v>
      </c>
      <c r="BS254" s="20">
        <v>25</v>
      </c>
      <c r="BT254" s="20">
        <v>10</v>
      </c>
      <c r="BU254" s="20">
        <v>1</v>
      </c>
      <c r="BV254" s="20">
        <v>6384</v>
      </c>
      <c r="BW254" s="20">
        <v>10343</v>
      </c>
      <c r="BX254" s="20">
        <v>9204</v>
      </c>
      <c r="BY254" s="20">
        <v>11731</v>
      </c>
      <c r="BZ254" s="20">
        <v>9745</v>
      </c>
      <c r="CA254" s="20">
        <v>17043</v>
      </c>
      <c r="CB254" s="20">
        <v>6657</v>
      </c>
      <c r="CC254" s="20">
        <v>9985</v>
      </c>
      <c r="CD254" s="20">
        <v>9238</v>
      </c>
      <c r="CE254" s="20">
        <v>11322</v>
      </c>
      <c r="CF254" s="20">
        <v>9608</v>
      </c>
      <c r="CG254" s="20">
        <v>14106</v>
      </c>
      <c r="CH254" s="21">
        <v>7</v>
      </c>
      <c r="CI254" s="21">
        <v>24</v>
      </c>
      <c r="CJ254" s="21">
        <v>19</v>
      </c>
      <c r="CK254" s="21">
        <v>36</v>
      </c>
      <c r="CL254" s="21">
        <v>17</v>
      </c>
      <c r="CM254" s="21">
        <v>2</v>
      </c>
      <c r="CN254" s="21">
        <v>0</v>
      </c>
      <c r="CO254" s="21">
        <v>39</v>
      </c>
      <c r="CP254" s="21">
        <v>66</v>
      </c>
      <c r="CQ254" s="21">
        <v>66</v>
      </c>
      <c r="CR254" s="21">
        <v>13041</v>
      </c>
      <c r="CS254" s="21">
        <v>20328</v>
      </c>
      <c r="CT254" s="21">
        <v>18442</v>
      </c>
      <c r="CU254" s="21">
        <v>23053</v>
      </c>
      <c r="CV254" s="21">
        <v>19353</v>
      </c>
      <c r="CW254" s="21">
        <v>31149</v>
      </c>
      <c r="CX254" s="21">
        <v>64450</v>
      </c>
      <c r="CY254" s="21">
        <v>60916</v>
      </c>
      <c r="CZ254" s="19">
        <v>44</v>
      </c>
      <c r="DA254" t="s">
        <v>8032</v>
      </c>
      <c r="DB254" t="s">
        <v>8480</v>
      </c>
      <c r="DD254">
        <v>6.4022588482500495</v>
      </c>
      <c r="DE254">
        <v>10.240496508921645</v>
      </c>
      <c r="DF254">
        <v>3.8382376606715951</v>
      </c>
    </row>
    <row r="255" spans="1:110" x14ac:dyDescent="0.25">
      <c r="A255" t="s">
        <v>61</v>
      </c>
      <c r="B255" t="s">
        <v>3064</v>
      </c>
      <c r="C255" t="s">
        <v>48</v>
      </c>
      <c r="D255" t="s">
        <v>51</v>
      </c>
      <c r="E255" s="17">
        <v>89185</v>
      </c>
      <c r="F255" s="17">
        <v>90084</v>
      </c>
      <c r="G255" s="17">
        <v>90976</v>
      </c>
      <c r="H255" s="17">
        <v>91987</v>
      </c>
      <c r="I255" s="17">
        <v>92723</v>
      </c>
      <c r="J255" s="17">
        <v>93392</v>
      </c>
      <c r="K255" s="17">
        <v>94389</v>
      </c>
      <c r="L255" s="17">
        <v>95403</v>
      </c>
      <c r="M255" s="17">
        <v>96644</v>
      </c>
      <c r="N255" s="17">
        <v>97552</v>
      </c>
      <c r="O255" s="17">
        <v>98467</v>
      </c>
      <c r="P255" s="17">
        <v>99535</v>
      </c>
      <c r="Q255" s="17">
        <v>100196</v>
      </c>
      <c r="R255" s="17">
        <v>100951</v>
      </c>
      <c r="S255" s="17">
        <v>102298</v>
      </c>
      <c r="T255" s="17">
        <v>102890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26</v>
      </c>
      <c r="AE255" s="18">
        <v>38</v>
      </c>
      <c r="AF255" s="18">
        <v>37</v>
      </c>
      <c r="AG255" s="18">
        <v>25</v>
      </c>
      <c r="AH255" s="18">
        <v>32</v>
      </c>
      <c r="AI255" s="18">
        <v>33</v>
      </c>
      <c r="AJ255" s="18">
        <v>33</v>
      </c>
      <c r="AK255" s="23">
        <v>0</v>
      </c>
      <c r="AL255" s="23">
        <v>0</v>
      </c>
      <c r="AM255" s="23">
        <v>0</v>
      </c>
      <c r="AN255" s="23">
        <v>0</v>
      </c>
      <c r="AO255" s="23">
        <v>0</v>
      </c>
      <c r="AP255" s="23">
        <v>0</v>
      </c>
      <c r="AQ255" s="23">
        <v>0</v>
      </c>
      <c r="AR255" s="23">
        <v>0</v>
      </c>
      <c r="AS255" s="23">
        <v>0</v>
      </c>
      <c r="AT255" s="23">
        <v>2.6652452025586353</v>
      </c>
      <c r="AU255" s="23">
        <v>3.8591609371667666</v>
      </c>
      <c r="AV255" s="23">
        <v>3.7172853770030643</v>
      </c>
      <c r="AW255" s="23">
        <v>2.4951095852129823</v>
      </c>
      <c r="AX255" s="23">
        <v>3.1698546819744235</v>
      </c>
      <c r="AY255" s="23">
        <v>3.2258695184656592</v>
      </c>
      <c r="AZ255" s="23">
        <v>3.2073087763631061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2</v>
      </c>
      <c r="BJ255" s="20">
        <v>4</v>
      </c>
      <c r="BK255" s="20">
        <v>2</v>
      </c>
      <c r="BL255" s="20">
        <v>3</v>
      </c>
      <c r="BM255" s="20">
        <v>3</v>
      </c>
      <c r="BN255" s="20">
        <v>0</v>
      </c>
      <c r="BO255" s="20">
        <v>0</v>
      </c>
      <c r="BP255" s="20">
        <v>3</v>
      </c>
      <c r="BQ255" s="20">
        <v>4</v>
      </c>
      <c r="BR255" s="20">
        <v>2</v>
      </c>
      <c r="BS255" s="20">
        <v>5</v>
      </c>
      <c r="BT255" s="20">
        <v>4</v>
      </c>
      <c r="BU255" s="20">
        <v>1</v>
      </c>
      <c r="BV255" s="20">
        <v>4201</v>
      </c>
      <c r="BW255" s="20">
        <v>8319</v>
      </c>
      <c r="BX255" s="20">
        <v>9715</v>
      </c>
      <c r="BY255" s="20">
        <v>9906</v>
      </c>
      <c r="BZ255" s="20">
        <v>7526</v>
      </c>
      <c r="CA255" s="20">
        <v>13296</v>
      </c>
      <c r="CB255" s="20">
        <v>4444</v>
      </c>
      <c r="CC255" s="20">
        <v>7784</v>
      </c>
      <c r="CD255" s="20">
        <v>9364</v>
      </c>
      <c r="CE255" s="20">
        <v>9903</v>
      </c>
      <c r="CF255" s="20">
        <v>7424</v>
      </c>
      <c r="CG255" s="20">
        <v>11008</v>
      </c>
      <c r="CH255" s="21">
        <v>5</v>
      </c>
      <c r="CI255" s="21">
        <v>8</v>
      </c>
      <c r="CJ255" s="21">
        <v>4</v>
      </c>
      <c r="CK255" s="21">
        <v>8</v>
      </c>
      <c r="CL255" s="21">
        <v>7</v>
      </c>
      <c r="CM255" s="21">
        <v>1</v>
      </c>
      <c r="CN255" s="21">
        <v>0</v>
      </c>
      <c r="CO255" s="21">
        <v>14</v>
      </c>
      <c r="CP255" s="21">
        <v>19</v>
      </c>
      <c r="CQ255" s="21">
        <v>19</v>
      </c>
      <c r="CR255" s="21">
        <v>8645</v>
      </c>
      <c r="CS255" s="21">
        <v>16103</v>
      </c>
      <c r="CT255" s="21">
        <v>19079</v>
      </c>
      <c r="CU255" s="21">
        <v>19809</v>
      </c>
      <c r="CV255" s="21">
        <v>14950</v>
      </c>
      <c r="CW255" s="21">
        <v>24304</v>
      </c>
      <c r="CX255" s="21">
        <v>52963</v>
      </c>
      <c r="CY255" s="21">
        <v>49927</v>
      </c>
      <c r="CZ255" s="19">
        <v>262</v>
      </c>
      <c r="DA255" t="s">
        <v>8240</v>
      </c>
      <c r="DB255" t="s">
        <v>8481</v>
      </c>
      <c r="DD255">
        <v>2.8040939772067217</v>
      </c>
      <c r="DE255">
        <v>3.5874100787342109</v>
      </c>
      <c r="DF255">
        <v>0.78331610152748921</v>
      </c>
    </row>
    <row r="256" spans="1:110" x14ac:dyDescent="0.25">
      <c r="A256" t="s">
        <v>1527</v>
      </c>
      <c r="B256" t="s">
        <v>3105</v>
      </c>
      <c r="C256" t="s">
        <v>846</v>
      </c>
      <c r="D256" t="s">
        <v>150</v>
      </c>
      <c r="E256" s="17">
        <v>72387</v>
      </c>
      <c r="F256" s="17">
        <v>73875</v>
      </c>
      <c r="G256" s="17">
        <v>76004</v>
      </c>
      <c r="H256" s="17">
        <v>77427</v>
      </c>
      <c r="I256" s="17">
        <v>78464</v>
      </c>
      <c r="J256" s="17">
        <v>79164</v>
      </c>
      <c r="K256" s="17">
        <v>80701</v>
      </c>
      <c r="L256" s="17">
        <v>82147</v>
      </c>
      <c r="M256" s="17">
        <v>83805</v>
      </c>
      <c r="N256" s="17">
        <v>84698</v>
      </c>
      <c r="O256" s="17">
        <v>85709</v>
      </c>
      <c r="P256" s="17">
        <v>86664</v>
      </c>
      <c r="Q256" s="17">
        <v>87363</v>
      </c>
      <c r="R256" s="17">
        <v>87776</v>
      </c>
      <c r="S256" s="17">
        <v>88953</v>
      </c>
      <c r="T256" s="17">
        <v>89794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20</v>
      </c>
      <c r="AE256" s="18">
        <v>39</v>
      </c>
      <c r="AF256" s="18">
        <v>37</v>
      </c>
      <c r="AG256" s="18">
        <v>40</v>
      </c>
      <c r="AH256" s="18">
        <v>21</v>
      </c>
      <c r="AI256" s="18">
        <v>24</v>
      </c>
      <c r="AJ256" s="18">
        <v>35</v>
      </c>
      <c r="AK256" s="23">
        <v>0</v>
      </c>
      <c r="AL256" s="23">
        <v>0</v>
      </c>
      <c r="AM256" s="23">
        <v>0</v>
      </c>
      <c r="AN256" s="23">
        <v>0</v>
      </c>
      <c r="AO256" s="23">
        <v>0</v>
      </c>
      <c r="AP256" s="23">
        <v>0</v>
      </c>
      <c r="AQ256" s="23">
        <v>0</v>
      </c>
      <c r="AR256" s="23">
        <v>0</v>
      </c>
      <c r="AS256" s="23">
        <v>0</v>
      </c>
      <c r="AT256" s="23">
        <v>2.3613308460648423</v>
      </c>
      <c r="AU256" s="23">
        <v>4.5502806006370395</v>
      </c>
      <c r="AV256" s="23">
        <v>4.2693621342195147</v>
      </c>
      <c r="AW256" s="23">
        <v>4.5785973467028374</v>
      </c>
      <c r="AX256" s="23">
        <v>2.3924535180459352</v>
      </c>
      <c r="AY256" s="23">
        <v>2.6980540285319212</v>
      </c>
      <c r="AZ256" s="23">
        <v>3.897810544134352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2</v>
      </c>
      <c r="BJ256" s="20">
        <v>4</v>
      </c>
      <c r="BK256" s="20">
        <v>2</v>
      </c>
      <c r="BL256" s="20">
        <v>4</v>
      </c>
      <c r="BM256" s="20">
        <v>0</v>
      </c>
      <c r="BN256" s="20">
        <v>3</v>
      </c>
      <c r="BO256" s="20">
        <v>0</v>
      </c>
      <c r="BP256" s="20">
        <v>1</v>
      </c>
      <c r="BQ256" s="20">
        <v>4</v>
      </c>
      <c r="BR256" s="20">
        <v>6</v>
      </c>
      <c r="BS256" s="20">
        <v>5</v>
      </c>
      <c r="BT256" s="20">
        <v>4</v>
      </c>
      <c r="BU256" s="20">
        <v>0</v>
      </c>
      <c r="BV256" s="20">
        <v>3515</v>
      </c>
      <c r="BW256" s="20">
        <v>5971</v>
      </c>
      <c r="BX256" s="20">
        <v>6870</v>
      </c>
      <c r="BY256" s="20">
        <v>8947</v>
      </c>
      <c r="BZ256" s="20">
        <v>7117</v>
      </c>
      <c r="CA256" s="20">
        <v>13746</v>
      </c>
      <c r="CB256" s="20">
        <v>3875</v>
      </c>
      <c r="CC256" s="20">
        <v>6218</v>
      </c>
      <c r="CD256" s="20">
        <v>6383</v>
      </c>
      <c r="CE256" s="20">
        <v>8376</v>
      </c>
      <c r="CF256" s="20">
        <v>6739</v>
      </c>
      <c r="CG256" s="20">
        <v>12037</v>
      </c>
      <c r="CH256" s="21">
        <v>3</v>
      </c>
      <c r="CI256" s="21">
        <v>8</v>
      </c>
      <c r="CJ256" s="21">
        <v>8</v>
      </c>
      <c r="CK256" s="21">
        <v>9</v>
      </c>
      <c r="CL256" s="21">
        <v>4</v>
      </c>
      <c r="CM256" s="21">
        <v>3</v>
      </c>
      <c r="CN256" s="21">
        <v>0</v>
      </c>
      <c r="CO256" s="21">
        <v>15</v>
      </c>
      <c r="CP256" s="21">
        <v>20</v>
      </c>
      <c r="CQ256" s="21">
        <v>20</v>
      </c>
      <c r="CR256" s="21">
        <v>7390</v>
      </c>
      <c r="CS256" s="21">
        <v>12189</v>
      </c>
      <c r="CT256" s="21">
        <v>13253</v>
      </c>
      <c r="CU256" s="21">
        <v>17323</v>
      </c>
      <c r="CV256" s="21">
        <v>13856</v>
      </c>
      <c r="CW256" s="21">
        <v>25783</v>
      </c>
      <c r="CX256" s="21">
        <v>46166</v>
      </c>
      <c r="CY256" s="21">
        <v>43628</v>
      </c>
      <c r="CZ256" s="19">
        <v>219</v>
      </c>
      <c r="DA256" t="s">
        <v>8197</v>
      </c>
      <c r="DB256" t="s">
        <v>9</v>
      </c>
      <c r="DD256">
        <v>3.4381589804712571</v>
      </c>
      <c r="DE256">
        <v>4.3321925226357063</v>
      </c>
      <c r="DF256">
        <v>0.89403354216444919</v>
      </c>
    </row>
    <row r="257" spans="1:110" x14ac:dyDescent="0.25">
      <c r="A257" t="s">
        <v>836</v>
      </c>
      <c r="B257" t="s">
        <v>2935</v>
      </c>
      <c r="C257" t="s">
        <v>58</v>
      </c>
      <c r="D257" t="s">
        <v>211</v>
      </c>
      <c r="E257" s="17">
        <v>117577</v>
      </c>
      <c r="F257" s="17">
        <v>118052</v>
      </c>
      <c r="G257" s="17">
        <v>119228</v>
      </c>
      <c r="H257" s="17">
        <v>120919</v>
      </c>
      <c r="I257" s="17">
        <v>122785</v>
      </c>
      <c r="J257" s="17">
        <v>124359</v>
      </c>
      <c r="K257" s="17">
        <v>125866</v>
      </c>
      <c r="L257" s="17">
        <v>127348</v>
      </c>
      <c r="M257" s="17">
        <v>129012</v>
      </c>
      <c r="N257" s="17">
        <v>130222</v>
      </c>
      <c r="O257" s="17">
        <v>131148</v>
      </c>
      <c r="P257" s="17">
        <v>132044</v>
      </c>
      <c r="Q257" s="17">
        <v>132896</v>
      </c>
      <c r="R257" s="17">
        <v>133409</v>
      </c>
      <c r="S257" s="17">
        <v>134027</v>
      </c>
      <c r="T257" s="17">
        <v>134540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8">
        <v>10</v>
      </c>
      <c r="AE257" s="18">
        <v>23</v>
      </c>
      <c r="AF257" s="18">
        <v>30</v>
      </c>
      <c r="AG257" s="18">
        <v>66</v>
      </c>
      <c r="AH257" s="18">
        <v>77</v>
      </c>
      <c r="AI257" s="18">
        <v>62</v>
      </c>
      <c r="AJ257" s="18">
        <v>74</v>
      </c>
      <c r="AK257" s="23">
        <v>0</v>
      </c>
      <c r="AL257" s="23">
        <v>0</v>
      </c>
      <c r="AM257" s="23">
        <v>0</v>
      </c>
      <c r="AN257" s="23">
        <v>0</v>
      </c>
      <c r="AO257" s="23">
        <v>0</v>
      </c>
      <c r="AP257" s="23">
        <v>0</v>
      </c>
      <c r="AQ257" s="23">
        <v>0</v>
      </c>
      <c r="AR257" s="23">
        <v>0</v>
      </c>
      <c r="AS257" s="23">
        <v>0</v>
      </c>
      <c r="AT257" s="23">
        <v>0.76791939917986207</v>
      </c>
      <c r="AU257" s="23">
        <v>1.7537438618964833</v>
      </c>
      <c r="AV257" s="23">
        <v>2.2719699494108023</v>
      </c>
      <c r="AW257" s="23">
        <v>4.9662894293281967</v>
      </c>
      <c r="AX257" s="23">
        <v>5.7717245463199633</v>
      </c>
      <c r="AY257" s="23">
        <v>4.6259335805472031</v>
      </c>
      <c r="AZ257" s="23">
        <v>5.5002229820127839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 s="20">
        <v>4</v>
      </c>
      <c r="BK257" s="20">
        <v>8</v>
      </c>
      <c r="BL257" s="20">
        <v>9</v>
      </c>
      <c r="BM257" s="20">
        <v>6</v>
      </c>
      <c r="BN257" s="20">
        <v>2</v>
      </c>
      <c r="BO257" s="20">
        <v>0</v>
      </c>
      <c r="BP257" s="20">
        <v>9</v>
      </c>
      <c r="BQ257" s="20">
        <v>11</v>
      </c>
      <c r="BR257" s="20">
        <v>8</v>
      </c>
      <c r="BS257" s="20">
        <v>10</v>
      </c>
      <c r="BT257" s="20">
        <v>5</v>
      </c>
      <c r="BU257" s="20">
        <v>2</v>
      </c>
      <c r="BV257" s="20">
        <v>6069</v>
      </c>
      <c r="BW257" s="20">
        <v>10343</v>
      </c>
      <c r="BX257" s="20">
        <v>9984</v>
      </c>
      <c r="BY257" s="20">
        <v>12696</v>
      </c>
      <c r="BZ257" s="20">
        <v>11127</v>
      </c>
      <c r="CA257" s="20">
        <v>18335</v>
      </c>
      <c r="CB257" s="20">
        <v>6639</v>
      </c>
      <c r="CC257" s="20">
        <v>10024</v>
      </c>
      <c r="CD257" s="20">
        <v>9889</v>
      </c>
      <c r="CE257" s="20">
        <v>12672</v>
      </c>
      <c r="CF257" s="20">
        <v>11025</v>
      </c>
      <c r="CG257" s="20">
        <v>15737</v>
      </c>
      <c r="CH257" s="21">
        <v>9</v>
      </c>
      <c r="CI257" s="21">
        <v>15</v>
      </c>
      <c r="CJ257" s="21">
        <v>16</v>
      </c>
      <c r="CK257" s="21">
        <v>19</v>
      </c>
      <c r="CL257" s="21">
        <v>11</v>
      </c>
      <c r="CM257" s="21">
        <v>4</v>
      </c>
      <c r="CN257" s="21">
        <v>0</v>
      </c>
      <c r="CO257" s="21">
        <v>29</v>
      </c>
      <c r="CP257" s="21">
        <v>45</v>
      </c>
      <c r="CQ257" s="21">
        <v>45</v>
      </c>
      <c r="CR257" s="21">
        <v>12708</v>
      </c>
      <c r="CS257" s="21">
        <v>20367</v>
      </c>
      <c r="CT257" s="21">
        <v>19873</v>
      </c>
      <c r="CU257" s="21">
        <v>25368</v>
      </c>
      <c r="CV257" s="21">
        <v>22152</v>
      </c>
      <c r="CW257" s="21">
        <v>34072</v>
      </c>
      <c r="CX257" s="21">
        <v>68554</v>
      </c>
      <c r="CY257" s="21">
        <v>65986</v>
      </c>
      <c r="CZ257" s="19">
        <v>127</v>
      </c>
      <c r="DA257" t="s">
        <v>8105</v>
      </c>
      <c r="DB257" t="s">
        <v>9</v>
      </c>
      <c r="DD257">
        <v>4.3948716394386684</v>
      </c>
      <c r="DE257">
        <v>6.5641683927998367</v>
      </c>
      <c r="DF257">
        <v>2.1692967533611682</v>
      </c>
    </row>
    <row r="258" spans="1:110" x14ac:dyDescent="0.25">
      <c r="A258" t="s">
        <v>1864</v>
      </c>
      <c r="B258" t="s">
        <v>3114</v>
      </c>
      <c r="C258" t="s">
        <v>481</v>
      </c>
      <c r="D258" t="s">
        <v>51</v>
      </c>
      <c r="E258" s="17">
        <v>79962</v>
      </c>
      <c r="F258" s="17">
        <v>80419</v>
      </c>
      <c r="G258" s="17">
        <v>80762</v>
      </c>
      <c r="H258" s="17">
        <v>81193</v>
      </c>
      <c r="I258" s="17">
        <v>81530</v>
      </c>
      <c r="J258" s="17">
        <v>81956</v>
      </c>
      <c r="K258" s="17">
        <v>82448</v>
      </c>
      <c r="L258" s="17">
        <v>83004</v>
      </c>
      <c r="M258" s="17">
        <v>83667</v>
      </c>
      <c r="N258" s="17">
        <v>83539</v>
      </c>
      <c r="O258" s="17">
        <v>83875</v>
      </c>
      <c r="P258" s="17">
        <v>84739</v>
      </c>
      <c r="Q258" s="17">
        <v>84996</v>
      </c>
      <c r="R258" s="17">
        <v>85392</v>
      </c>
      <c r="S258" s="17">
        <v>86327</v>
      </c>
      <c r="T258" s="17">
        <v>86851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37</v>
      </c>
      <c r="AE258" s="18">
        <v>72</v>
      </c>
      <c r="AF258" s="18">
        <v>62</v>
      </c>
      <c r="AG258" s="18">
        <v>78</v>
      </c>
      <c r="AH258" s="18">
        <v>59</v>
      </c>
      <c r="AI258" s="18">
        <v>41</v>
      </c>
      <c r="AJ258" s="18">
        <v>51</v>
      </c>
      <c r="AK258" s="23">
        <v>0</v>
      </c>
      <c r="AL258" s="23">
        <v>0</v>
      </c>
      <c r="AM258" s="23">
        <v>0</v>
      </c>
      <c r="AN258" s="23">
        <v>0</v>
      </c>
      <c r="AO258" s="23">
        <v>0</v>
      </c>
      <c r="AP258" s="23">
        <v>0</v>
      </c>
      <c r="AQ258" s="23">
        <v>0</v>
      </c>
      <c r="AR258" s="23">
        <v>0</v>
      </c>
      <c r="AS258" s="23">
        <v>0</v>
      </c>
      <c r="AT258" s="23">
        <v>4.4290690575659273</v>
      </c>
      <c r="AU258" s="23">
        <v>8.5842026825633386</v>
      </c>
      <c r="AV258" s="23">
        <v>7.3165838633922986</v>
      </c>
      <c r="AW258" s="23">
        <v>9.1769024424678811</v>
      </c>
      <c r="AX258" s="23">
        <v>6.9093123477609142</v>
      </c>
      <c r="AY258" s="23">
        <v>4.7493831593823481</v>
      </c>
      <c r="AZ258" s="23">
        <v>5.8721258246882595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1</v>
      </c>
      <c r="BJ258" s="20">
        <v>7</v>
      </c>
      <c r="BK258" s="20">
        <v>1</v>
      </c>
      <c r="BL258" s="20">
        <v>1</v>
      </c>
      <c r="BM258" s="20">
        <v>1</v>
      </c>
      <c r="BN258" s="20">
        <v>0</v>
      </c>
      <c r="BO258" s="20">
        <v>0</v>
      </c>
      <c r="BP258" s="20">
        <v>6</v>
      </c>
      <c r="BQ258" s="20">
        <v>12</v>
      </c>
      <c r="BR258" s="20">
        <v>8</v>
      </c>
      <c r="BS258" s="20">
        <v>4</v>
      </c>
      <c r="BT258" s="20">
        <v>8</v>
      </c>
      <c r="BU258" s="20">
        <v>2</v>
      </c>
      <c r="BV258" s="20">
        <v>3107</v>
      </c>
      <c r="BW258" s="20">
        <v>4368</v>
      </c>
      <c r="BX258" s="20">
        <v>4756</v>
      </c>
      <c r="BY258" s="20">
        <v>7127</v>
      </c>
      <c r="BZ258" s="20">
        <v>8126</v>
      </c>
      <c r="CA258" s="20">
        <v>17588</v>
      </c>
      <c r="CB258" s="20">
        <v>3293</v>
      </c>
      <c r="CC258" s="20">
        <v>4519</v>
      </c>
      <c r="CD258" s="20">
        <v>4650</v>
      </c>
      <c r="CE258" s="20">
        <v>6721</v>
      </c>
      <c r="CF258" s="20">
        <v>7481</v>
      </c>
      <c r="CG258" s="20">
        <v>15115</v>
      </c>
      <c r="CH258" s="21">
        <v>7</v>
      </c>
      <c r="CI258" s="21">
        <v>19</v>
      </c>
      <c r="CJ258" s="21">
        <v>9</v>
      </c>
      <c r="CK258" s="21">
        <v>5</v>
      </c>
      <c r="CL258" s="21">
        <v>9</v>
      </c>
      <c r="CM258" s="21">
        <v>2</v>
      </c>
      <c r="CN258" s="21">
        <v>0</v>
      </c>
      <c r="CO258" s="21">
        <v>11</v>
      </c>
      <c r="CP258" s="21">
        <v>40</v>
      </c>
      <c r="CQ258" s="21">
        <v>40</v>
      </c>
      <c r="CR258" s="21">
        <v>6400</v>
      </c>
      <c r="CS258" s="21">
        <v>8887</v>
      </c>
      <c r="CT258" s="21">
        <v>9406</v>
      </c>
      <c r="CU258" s="21">
        <v>13848</v>
      </c>
      <c r="CV258" s="21">
        <v>15607</v>
      </c>
      <c r="CW258" s="21">
        <v>32703</v>
      </c>
      <c r="CX258" s="21">
        <v>45072</v>
      </c>
      <c r="CY258" s="21">
        <v>41779</v>
      </c>
      <c r="CZ258" s="19">
        <v>112</v>
      </c>
      <c r="DA258" t="s">
        <v>8090</v>
      </c>
      <c r="DB258" t="s">
        <v>9</v>
      </c>
      <c r="DD258">
        <v>2.6329016970248209</v>
      </c>
      <c r="DE258">
        <v>8.8746893858714948</v>
      </c>
      <c r="DF258">
        <v>6.2417876888466743</v>
      </c>
    </row>
    <row r="259" spans="1:110" x14ac:dyDescent="0.25">
      <c r="A259" t="s">
        <v>370</v>
      </c>
      <c r="B259" t="s">
        <v>2946</v>
      </c>
      <c r="C259" t="s">
        <v>58</v>
      </c>
      <c r="D259" t="s">
        <v>168</v>
      </c>
      <c r="E259" s="17">
        <v>147494</v>
      </c>
      <c r="F259" s="17">
        <v>148512</v>
      </c>
      <c r="G259" s="17">
        <v>149437</v>
      </c>
      <c r="H259" s="17">
        <v>150802</v>
      </c>
      <c r="I259" s="17">
        <v>152108</v>
      </c>
      <c r="J259" s="17">
        <v>153757</v>
      </c>
      <c r="K259" s="17">
        <v>155797</v>
      </c>
      <c r="L259" s="17">
        <v>158098</v>
      </c>
      <c r="M259" s="17">
        <v>159263</v>
      </c>
      <c r="N259" s="17">
        <v>160106</v>
      </c>
      <c r="O259" s="17">
        <v>161284</v>
      </c>
      <c r="P259" s="17">
        <v>161585</v>
      </c>
      <c r="Q259" s="17">
        <v>162567</v>
      </c>
      <c r="R259" s="17">
        <v>163910</v>
      </c>
      <c r="S259" s="17">
        <v>165679</v>
      </c>
      <c r="T259" s="17">
        <v>167328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27</v>
      </c>
      <c r="AE259" s="18">
        <v>55</v>
      </c>
      <c r="AF259" s="18">
        <v>62</v>
      </c>
      <c r="AG259" s="18">
        <v>169</v>
      </c>
      <c r="AH259" s="18">
        <v>239</v>
      </c>
      <c r="AI259" s="18">
        <v>183</v>
      </c>
      <c r="AJ259" s="18">
        <v>178</v>
      </c>
      <c r="AK259" s="23">
        <v>0</v>
      </c>
      <c r="AL259" s="23">
        <v>0</v>
      </c>
      <c r="AM259" s="23">
        <v>0</v>
      </c>
      <c r="AN259" s="23">
        <v>0</v>
      </c>
      <c r="AO259" s="23">
        <v>0</v>
      </c>
      <c r="AP259" s="23">
        <v>0</v>
      </c>
      <c r="AQ259" s="23">
        <v>0</v>
      </c>
      <c r="AR259" s="23">
        <v>0</v>
      </c>
      <c r="AS259" s="23">
        <v>0</v>
      </c>
      <c r="AT259" s="23">
        <v>1.6863827714139383</v>
      </c>
      <c r="AU259" s="23">
        <v>3.410133677240148</v>
      </c>
      <c r="AV259" s="23">
        <v>3.8369898195995917</v>
      </c>
      <c r="AW259" s="23">
        <v>10.395713767246736</v>
      </c>
      <c r="AX259" s="23">
        <v>14.581172594716612</v>
      </c>
      <c r="AY259" s="23">
        <v>11.045455368513812</v>
      </c>
      <c r="AZ259" s="23">
        <v>10.637789252247083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20">
        <v>1</v>
      </c>
      <c r="BJ259" s="20">
        <v>14</v>
      </c>
      <c r="BK259" s="20">
        <v>14</v>
      </c>
      <c r="BL259" s="20">
        <v>22</v>
      </c>
      <c r="BM259" s="20">
        <v>16</v>
      </c>
      <c r="BN259" s="20">
        <v>3</v>
      </c>
      <c r="BO259" s="20">
        <v>0</v>
      </c>
      <c r="BP259" s="20">
        <v>7</v>
      </c>
      <c r="BQ259" s="20">
        <v>36</v>
      </c>
      <c r="BR259" s="20">
        <v>22</v>
      </c>
      <c r="BS259" s="20">
        <v>27</v>
      </c>
      <c r="BT259" s="20">
        <v>14</v>
      </c>
      <c r="BU259" s="20">
        <v>2</v>
      </c>
      <c r="BV259" s="20">
        <v>6762</v>
      </c>
      <c r="BW259" s="20">
        <v>11179</v>
      </c>
      <c r="BX259" s="20">
        <v>13173</v>
      </c>
      <c r="BY259" s="20">
        <v>15603</v>
      </c>
      <c r="BZ259" s="20">
        <v>13620</v>
      </c>
      <c r="CA259" s="20">
        <v>26719</v>
      </c>
      <c r="CB259" s="20">
        <v>7172</v>
      </c>
      <c r="CC259" s="20">
        <v>10464</v>
      </c>
      <c r="CD259" s="20">
        <v>12603</v>
      </c>
      <c r="CE259" s="20">
        <v>15314</v>
      </c>
      <c r="CF259" s="20">
        <v>12640</v>
      </c>
      <c r="CG259" s="20">
        <v>22079</v>
      </c>
      <c r="CH259" s="21">
        <v>8</v>
      </c>
      <c r="CI259" s="21">
        <v>50</v>
      </c>
      <c r="CJ259" s="21">
        <v>36</v>
      </c>
      <c r="CK259" s="21">
        <v>49</v>
      </c>
      <c r="CL259" s="21">
        <v>30</v>
      </c>
      <c r="CM259" s="21">
        <v>5</v>
      </c>
      <c r="CN259" s="21">
        <v>0</v>
      </c>
      <c r="CO259" s="21">
        <v>70</v>
      </c>
      <c r="CP259" s="21">
        <v>108</v>
      </c>
      <c r="CQ259" s="21">
        <v>108</v>
      </c>
      <c r="CR259" s="21">
        <v>13934</v>
      </c>
      <c r="CS259" s="21">
        <v>21643</v>
      </c>
      <c r="CT259" s="21">
        <v>25776</v>
      </c>
      <c r="CU259" s="21">
        <v>30917</v>
      </c>
      <c r="CV259" s="21">
        <v>26260</v>
      </c>
      <c r="CW259" s="21">
        <v>48798</v>
      </c>
      <c r="CX259" s="21">
        <v>87056</v>
      </c>
      <c r="CY259" s="21">
        <v>80272</v>
      </c>
      <c r="CZ259" s="19">
        <v>24</v>
      </c>
      <c r="DA259" t="s">
        <v>1344</v>
      </c>
      <c r="DB259" t="s">
        <v>8480</v>
      </c>
      <c r="DD259">
        <v>8.7203508072553308</v>
      </c>
      <c r="DE259">
        <v>12.405807755927219</v>
      </c>
      <c r="DF259">
        <v>3.685456948671888</v>
      </c>
    </row>
    <row r="260" spans="1:110" x14ac:dyDescent="0.25">
      <c r="A260" t="s">
        <v>1720</v>
      </c>
      <c r="B260" t="s">
        <v>3227</v>
      </c>
      <c r="C260" t="s">
        <v>3365</v>
      </c>
      <c r="D260" t="s">
        <v>457</v>
      </c>
      <c r="E260" s="17">
        <v>149222</v>
      </c>
      <c r="F260" s="17">
        <v>150560</v>
      </c>
      <c r="G260" s="17">
        <v>151471</v>
      </c>
      <c r="H260" s="17">
        <v>152170</v>
      </c>
      <c r="I260" s="17">
        <v>152609</v>
      </c>
      <c r="J260" s="17">
        <v>153751</v>
      </c>
      <c r="K260" s="17">
        <v>155041</v>
      </c>
      <c r="L260" s="17">
        <v>156341</v>
      </c>
      <c r="M260" s="17">
        <v>157693</v>
      </c>
      <c r="N260" s="17">
        <v>158713</v>
      </c>
      <c r="O260" s="17">
        <v>159866</v>
      </c>
      <c r="P260" s="17">
        <v>160879</v>
      </c>
      <c r="Q260" s="17">
        <v>161113</v>
      </c>
      <c r="R260" s="17">
        <v>161678</v>
      </c>
      <c r="S260" s="17">
        <v>162280</v>
      </c>
      <c r="T260" s="17">
        <v>162082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105</v>
      </c>
      <c r="AE260" s="18">
        <v>202</v>
      </c>
      <c r="AF260" s="18">
        <v>244</v>
      </c>
      <c r="AG260" s="18">
        <v>234</v>
      </c>
      <c r="AH260" s="18">
        <v>151</v>
      </c>
      <c r="AI260" s="18">
        <v>146</v>
      </c>
      <c r="AJ260" s="18">
        <v>126</v>
      </c>
      <c r="AK260" s="23">
        <v>0</v>
      </c>
      <c r="AL260" s="23">
        <v>0</v>
      </c>
      <c r="AM260" s="23">
        <v>0</v>
      </c>
      <c r="AN260" s="23">
        <v>0</v>
      </c>
      <c r="AO260" s="23">
        <v>0</v>
      </c>
      <c r="AP260" s="23">
        <v>0</v>
      </c>
      <c r="AQ260" s="23">
        <v>0</v>
      </c>
      <c r="AR260" s="23">
        <v>0</v>
      </c>
      <c r="AS260" s="23">
        <v>0</v>
      </c>
      <c r="AT260" s="23">
        <v>6.6157151588086665</v>
      </c>
      <c r="AU260" s="23">
        <v>12.635582300176399</v>
      </c>
      <c r="AV260" s="23">
        <v>15.166678062394718</v>
      </c>
      <c r="AW260" s="23">
        <v>14.523967650034448</v>
      </c>
      <c r="AX260" s="23">
        <v>9.3395514541248659</v>
      </c>
      <c r="AY260" s="23">
        <v>8.9967956618190783</v>
      </c>
      <c r="AZ260" s="23">
        <v>7.7738428696585675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0</v>
      </c>
      <c r="BI260" s="20">
        <v>3</v>
      </c>
      <c r="BJ260" s="20">
        <v>11</v>
      </c>
      <c r="BK260" s="20">
        <v>10</v>
      </c>
      <c r="BL260" s="20">
        <v>8</v>
      </c>
      <c r="BM260" s="20">
        <v>7</v>
      </c>
      <c r="BN260" s="20">
        <v>2</v>
      </c>
      <c r="BO260" s="20">
        <v>0</v>
      </c>
      <c r="BP260" s="20">
        <v>8</v>
      </c>
      <c r="BQ260" s="20">
        <v>23</v>
      </c>
      <c r="BR260" s="20">
        <v>12</v>
      </c>
      <c r="BS260" s="20">
        <v>19</v>
      </c>
      <c r="BT260" s="20">
        <v>15</v>
      </c>
      <c r="BU260" s="20">
        <v>8</v>
      </c>
      <c r="BV260" s="20">
        <v>7159</v>
      </c>
      <c r="BW260" s="20">
        <v>13200</v>
      </c>
      <c r="BX260" s="20">
        <v>13699</v>
      </c>
      <c r="BY260" s="20">
        <v>15543</v>
      </c>
      <c r="BZ260" s="20">
        <v>13420</v>
      </c>
      <c r="CA260" s="20">
        <v>22100</v>
      </c>
      <c r="CB260" s="20">
        <v>7291</v>
      </c>
      <c r="CC260" s="20">
        <v>11936</v>
      </c>
      <c r="CD260" s="20">
        <v>13243</v>
      </c>
      <c r="CE260" s="20">
        <v>14672</v>
      </c>
      <c r="CF260" s="20">
        <v>12708</v>
      </c>
      <c r="CG260" s="20">
        <v>17111</v>
      </c>
      <c r="CH260" s="21">
        <v>11</v>
      </c>
      <c r="CI260" s="21">
        <v>34</v>
      </c>
      <c r="CJ260" s="21">
        <v>22</v>
      </c>
      <c r="CK260" s="21">
        <v>27</v>
      </c>
      <c r="CL260" s="21">
        <v>22</v>
      </c>
      <c r="CM260" s="21">
        <v>10</v>
      </c>
      <c r="CN260" s="21">
        <v>0</v>
      </c>
      <c r="CO260" s="21">
        <v>41</v>
      </c>
      <c r="CP260" s="21">
        <v>85</v>
      </c>
      <c r="CQ260" s="21">
        <v>85</v>
      </c>
      <c r="CR260" s="21">
        <v>14450</v>
      </c>
      <c r="CS260" s="21">
        <v>25136</v>
      </c>
      <c r="CT260" s="21">
        <v>26942</v>
      </c>
      <c r="CU260" s="21">
        <v>30215</v>
      </c>
      <c r="CV260" s="21">
        <v>26128</v>
      </c>
      <c r="CW260" s="21">
        <v>39211</v>
      </c>
      <c r="CX260" s="21">
        <v>85121</v>
      </c>
      <c r="CY260" s="21">
        <v>76961</v>
      </c>
      <c r="CZ260" s="19">
        <v>55</v>
      </c>
      <c r="DA260" t="s">
        <v>8043</v>
      </c>
      <c r="DB260" t="s">
        <v>8480</v>
      </c>
      <c r="DD260">
        <v>5.3273736048128271</v>
      </c>
      <c r="DE260">
        <v>9.9857849414363073</v>
      </c>
      <c r="DF260">
        <v>4.6584113366234803</v>
      </c>
    </row>
    <row r="261" spans="1:110" x14ac:dyDescent="0.25">
      <c r="A261" t="s">
        <v>114</v>
      </c>
      <c r="B261" t="s">
        <v>3182</v>
      </c>
      <c r="C261" t="s">
        <v>113</v>
      </c>
      <c r="D261" t="s">
        <v>70</v>
      </c>
      <c r="E261" s="17">
        <v>47938</v>
      </c>
      <c r="F261" s="17">
        <v>48000</v>
      </c>
      <c r="G261" s="17">
        <v>48221</v>
      </c>
      <c r="H261" s="17">
        <v>48286</v>
      </c>
      <c r="I261" s="17">
        <v>48479</v>
      </c>
      <c r="J261" s="17">
        <v>48658</v>
      </c>
      <c r="K261" s="17">
        <v>48819</v>
      </c>
      <c r="L261" s="17">
        <v>48866</v>
      </c>
      <c r="M261" s="17">
        <v>49236</v>
      </c>
      <c r="N261" s="17">
        <v>49505</v>
      </c>
      <c r="O261" s="17">
        <v>49539</v>
      </c>
      <c r="P261" s="17">
        <v>49576</v>
      </c>
      <c r="Q261" s="17">
        <v>49793</v>
      </c>
      <c r="R261" s="17">
        <v>49785</v>
      </c>
      <c r="S261" s="17">
        <v>50178</v>
      </c>
      <c r="T261" s="17">
        <v>50555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1</v>
      </c>
      <c r="AE261" s="18">
        <v>20</v>
      </c>
      <c r="AF261" s="18">
        <v>19</v>
      </c>
      <c r="AG261" s="18">
        <v>21</v>
      </c>
      <c r="AH261" s="18">
        <v>22</v>
      </c>
      <c r="AI261" s="18">
        <v>26</v>
      </c>
      <c r="AJ261" s="18">
        <v>39</v>
      </c>
      <c r="AK261" s="23">
        <v>0</v>
      </c>
      <c r="AL261" s="23">
        <v>0</v>
      </c>
      <c r="AM261" s="23">
        <v>0</v>
      </c>
      <c r="AN261" s="23">
        <v>0</v>
      </c>
      <c r="AO261" s="23">
        <v>0</v>
      </c>
      <c r="AP261" s="23">
        <v>0</v>
      </c>
      <c r="AQ261" s="23">
        <v>0</v>
      </c>
      <c r="AR261" s="23">
        <v>0</v>
      </c>
      <c r="AS261" s="23">
        <v>0</v>
      </c>
      <c r="AT261" s="23">
        <v>0.20199979800020199</v>
      </c>
      <c r="AU261" s="23">
        <v>4.0372231978844946</v>
      </c>
      <c r="AV261" s="23">
        <v>3.8324995965789901</v>
      </c>
      <c r="AW261" s="23">
        <v>4.2174602855823107</v>
      </c>
      <c r="AX261" s="23">
        <v>4.4190017073415682</v>
      </c>
      <c r="AY261" s="23">
        <v>5.1815536689385784</v>
      </c>
      <c r="AZ261" s="23">
        <v>7.7143704875877752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1</v>
      </c>
      <c r="BJ261" s="20">
        <v>1</v>
      </c>
      <c r="BK261" s="20">
        <v>1</v>
      </c>
      <c r="BL261" s="20">
        <v>6</v>
      </c>
      <c r="BM261" s="20">
        <v>0</v>
      </c>
      <c r="BN261" s="20">
        <v>1</v>
      </c>
      <c r="BO261" s="20">
        <v>0</v>
      </c>
      <c r="BP261" s="20">
        <v>2</v>
      </c>
      <c r="BQ261" s="20">
        <v>4</v>
      </c>
      <c r="BR261" s="20">
        <v>5</v>
      </c>
      <c r="BS261" s="20">
        <v>9</v>
      </c>
      <c r="BT261" s="20">
        <v>6</v>
      </c>
      <c r="BU261" s="20">
        <v>3</v>
      </c>
      <c r="BV261" s="20">
        <v>2189</v>
      </c>
      <c r="BW261" s="20">
        <v>3469</v>
      </c>
      <c r="BX261" s="20">
        <v>3852</v>
      </c>
      <c r="BY261" s="20">
        <v>5037</v>
      </c>
      <c r="BZ261" s="20">
        <v>4197</v>
      </c>
      <c r="CA261" s="20">
        <v>7057</v>
      </c>
      <c r="CB261" s="20">
        <v>2411</v>
      </c>
      <c r="CC261" s="20">
        <v>3384</v>
      </c>
      <c r="CD261" s="20">
        <v>3674</v>
      </c>
      <c r="CE261" s="20">
        <v>4887</v>
      </c>
      <c r="CF261" s="20">
        <v>4273</v>
      </c>
      <c r="CG261" s="20">
        <v>6125</v>
      </c>
      <c r="CH261" s="21">
        <v>3</v>
      </c>
      <c r="CI261" s="21">
        <v>5</v>
      </c>
      <c r="CJ261" s="21">
        <v>6</v>
      </c>
      <c r="CK261" s="21">
        <v>15</v>
      </c>
      <c r="CL261" s="21">
        <v>6</v>
      </c>
      <c r="CM261" s="21">
        <v>4</v>
      </c>
      <c r="CN261" s="21">
        <v>0</v>
      </c>
      <c r="CO261" s="21">
        <v>10</v>
      </c>
      <c r="CP261" s="21">
        <v>29</v>
      </c>
      <c r="CQ261" s="21">
        <v>29</v>
      </c>
      <c r="CR261" s="21">
        <v>4600</v>
      </c>
      <c r="CS261" s="21">
        <v>6853</v>
      </c>
      <c r="CT261" s="21">
        <v>7526</v>
      </c>
      <c r="CU261" s="21">
        <v>9924</v>
      </c>
      <c r="CV261" s="21">
        <v>8470</v>
      </c>
      <c r="CW261" s="21">
        <v>13182</v>
      </c>
      <c r="CX261" s="21">
        <v>25801</v>
      </c>
      <c r="CY261" s="21">
        <v>24754</v>
      </c>
      <c r="CZ261" s="19">
        <v>57</v>
      </c>
      <c r="DA261" t="s">
        <v>8045</v>
      </c>
      <c r="DB261" t="s">
        <v>8480</v>
      </c>
      <c r="DD261">
        <v>4.039751151329078</v>
      </c>
      <c r="DE261">
        <v>11.239874423471958</v>
      </c>
      <c r="DF261">
        <v>7.2001232721428803</v>
      </c>
    </row>
    <row r="262" spans="1:110" x14ac:dyDescent="0.25">
      <c r="A262" t="s">
        <v>149</v>
      </c>
      <c r="B262" t="s">
        <v>3099</v>
      </c>
      <c r="C262" t="s">
        <v>148</v>
      </c>
      <c r="D262" t="s">
        <v>150</v>
      </c>
      <c r="E262" s="17">
        <v>66183</v>
      </c>
      <c r="F262" s="17">
        <v>66796</v>
      </c>
      <c r="G262" s="17">
        <v>67682</v>
      </c>
      <c r="H262" s="17">
        <v>68418</v>
      </c>
      <c r="I262" s="17">
        <v>69142</v>
      </c>
      <c r="J262" s="17">
        <v>69682</v>
      </c>
      <c r="K262" s="17">
        <v>70430</v>
      </c>
      <c r="L262" s="17">
        <v>71272</v>
      </c>
      <c r="M262" s="17">
        <v>72160</v>
      </c>
      <c r="N262" s="17">
        <v>72766</v>
      </c>
      <c r="O262" s="17">
        <v>73212</v>
      </c>
      <c r="P262" s="17">
        <v>73716</v>
      </c>
      <c r="Q262" s="17">
        <v>74073</v>
      </c>
      <c r="R262" s="17">
        <v>74829</v>
      </c>
      <c r="S262" s="17">
        <v>75819</v>
      </c>
      <c r="T262" s="17">
        <v>77107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26</v>
      </c>
      <c r="AE262" s="18">
        <v>34</v>
      </c>
      <c r="AF262" s="18">
        <v>35</v>
      </c>
      <c r="AG262" s="18">
        <v>41</v>
      </c>
      <c r="AH262" s="18">
        <v>37</v>
      </c>
      <c r="AI262" s="18">
        <v>20</v>
      </c>
      <c r="AJ262" s="18">
        <v>21</v>
      </c>
      <c r="AK262" s="23">
        <v>0</v>
      </c>
      <c r="AL262" s="23">
        <v>0</v>
      </c>
      <c r="AM262" s="23">
        <v>0</v>
      </c>
      <c r="AN262" s="23">
        <v>0</v>
      </c>
      <c r="AO262" s="23">
        <v>0</v>
      </c>
      <c r="AP262" s="23">
        <v>0</v>
      </c>
      <c r="AQ262" s="23">
        <v>0</v>
      </c>
      <c r="AR262" s="23">
        <v>0</v>
      </c>
      <c r="AS262" s="23">
        <v>0</v>
      </c>
      <c r="AT262" s="23">
        <v>3.5730973256740786</v>
      </c>
      <c r="AU262" s="23">
        <v>4.6440474239195764</v>
      </c>
      <c r="AV262" s="23">
        <v>4.7479515980248523</v>
      </c>
      <c r="AW262" s="23">
        <v>5.5350802586637506</v>
      </c>
      <c r="AX262" s="23">
        <v>4.9446070373785558</v>
      </c>
      <c r="AY262" s="23">
        <v>2.6378612221211042</v>
      </c>
      <c r="AZ262" s="23">
        <v>2.7234881398576003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20">
        <v>0</v>
      </c>
      <c r="BK262" s="20">
        <v>1</v>
      </c>
      <c r="BL262" s="20">
        <v>1</v>
      </c>
      <c r="BM262" s="20">
        <v>0</v>
      </c>
      <c r="BN262" s="20">
        <v>1</v>
      </c>
      <c r="BO262" s="20">
        <v>0</v>
      </c>
      <c r="BP262" s="20">
        <v>2</v>
      </c>
      <c r="BQ262" s="20">
        <v>6</v>
      </c>
      <c r="BR262" s="20">
        <v>3</v>
      </c>
      <c r="BS262" s="20">
        <v>5</v>
      </c>
      <c r="BT262" s="20">
        <v>2</v>
      </c>
      <c r="BU262" s="20">
        <v>0</v>
      </c>
      <c r="BV262" s="20">
        <v>3625</v>
      </c>
      <c r="BW262" s="20">
        <v>5657</v>
      </c>
      <c r="BX262" s="20">
        <v>6373</v>
      </c>
      <c r="BY262" s="20">
        <v>7574</v>
      </c>
      <c r="BZ262" s="20">
        <v>5970</v>
      </c>
      <c r="CA262" s="20">
        <v>10091</v>
      </c>
      <c r="CB262" s="20">
        <v>3671</v>
      </c>
      <c r="CC262" s="20">
        <v>5232</v>
      </c>
      <c r="CD262" s="20">
        <v>6282</v>
      </c>
      <c r="CE262" s="20">
        <v>7647</v>
      </c>
      <c r="CF262" s="20">
        <v>6127</v>
      </c>
      <c r="CG262" s="20">
        <v>8858</v>
      </c>
      <c r="CH262" s="21">
        <v>2</v>
      </c>
      <c r="CI262" s="21">
        <v>6</v>
      </c>
      <c r="CJ262" s="21">
        <v>4</v>
      </c>
      <c r="CK262" s="21">
        <v>6</v>
      </c>
      <c r="CL262" s="21">
        <v>2</v>
      </c>
      <c r="CM262" s="21">
        <v>1</v>
      </c>
      <c r="CN262" s="21">
        <v>0</v>
      </c>
      <c r="CO262" s="21">
        <v>3</v>
      </c>
      <c r="CP262" s="21">
        <v>18</v>
      </c>
      <c r="CQ262" s="21">
        <v>18</v>
      </c>
      <c r="CR262" s="21">
        <v>7296</v>
      </c>
      <c r="CS262" s="21">
        <v>10889</v>
      </c>
      <c r="CT262" s="21">
        <v>12655</v>
      </c>
      <c r="CU262" s="21">
        <v>15221</v>
      </c>
      <c r="CV262" s="21">
        <v>12097</v>
      </c>
      <c r="CW262" s="21">
        <v>18949</v>
      </c>
      <c r="CX262" s="21">
        <v>39290</v>
      </c>
      <c r="CY262" s="21">
        <v>37817</v>
      </c>
      <c r="CZ262" s="19">
        <v>282</v>
      </c>
      <c r="DA262" t="s">
        <v>8260</v>
      </c>
      <c r="DB262" t="s">
        <v>8481</v>
      </c>
      <c r="DD262">
        <v>0.79329402120739356</v>
      </c>
      <c r="DE262">
        <v>4.5813184016289137</v>
      </c>
      <c r="DF262">
        <v>3.7880243804215201</v>
      </c>
    </row>
    <row r="263" spans="1:110" x14ac:dyDescent="0.25">
      <c r="A263" t="s">
        <v>1820</v>
      </c>
      <c r="B263" t="s">
        <v>3122</v>
      </c>
      <c r="C263" t="s">
        <v>696</v>
      </c>
      <c r="D263" t="s">
        <v>150</v>
      </c>
      <c r="E263" s="17">
        <v>148955</v>
      </c>
      <c r="F263" s="17">
        <v>148904</v>
      </c>
      <c r="G263" s="17">
        <v>149427</v>
      </c>
      <c r="H263" s="17">
        <v>150159</v>
      </c>
      <c r="I263" s="17">
        <v>150580</v>
      </c>
      <c r="J263" s="17">
        <v>152787</v>
      </c>
      <c r="K263" s="17">
        <v>155969</v>
      </c>
      <c r="L263" s="17">
        <v>158145</v>
      </c>
      <c r="M263" s="17">
        <v>159964</v>
      </c>
      <c r="N263" s="17">
        <v>161342</v>
      </c>
      <c r="O263" s="17">
        <v>162605</v>
      </c>
      <c r="P263" s="17">
        <v>164192</v>
      </c>
      <c r="Q263" s="17">
        <v>165558</v>
      </c>
      <c r="R263" s="17">
        <v>166909</v>
      </c>
      <c r="S263" s="17">
        <v>168971</v>
      </c>
      <c r="T263" s="17">
        <v>171070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8">
        <v>71</v>
      </c>
      <c r="AE263" s="18">
        <v>245</v>
      </c>
      <c r="AF263" s="18">
        <v>184</v>
      </c>
      <c r="AG263" s="18">
        <v>191</v>
      </c>
      <c r="AH263" s="18">
        <v>153</v>
      </c>
      <c r="AI263" s="18">
        <v>149</v>
      </c>
      <c r="AJ263" s="18">
        <v>108</v>
      </c>
      <c r="AK263" s="23">
        <v>0</v>
      </c>
      <c r="AL263" s="23">
        <v>0</v>
      </c>
      <c r="AM263" s="23">
        <v>0</v>
      </c>
      <c r="AN263" s="23">
        <v>0</v>
      </c>
      <c r="AO263" s="23">
        <v>0</v>
      </c>
      <c r="AP263" s="23">
        <v>0</v>
      </c>
      <c r="AQ263" s="23">
        <v>0</v>
      </c>
      <c r="AR263" s="23">
        <v>0</v>
      </c>
      <c r="AS263" s="23">
        <v>0</v>
      </c>
      <c r="AT263" s="23">
        <v>4.4005900509476765</v>
      </c>
      <c r="AU263" s="23">
        <v>15.067187355862366</v>
      </c>
      <c r="AV263" s="23">
        <v>11.206392516078738</v>
      </c>
      <c r="AW263" s="23">
        <v>11.536742410514744</v>
      </c>
      <c r="AX263" s="23">
        <v>9.1666716594072231</v>
      </c>
      <c r="AY263" s="23">
        <v>8.8180812092015781</v>
      </c>
      <c r="AZ263" s="23">
        <v>6.31320512071082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2</v>
      </c>
      <c r="BJ263" s="20">
        <v>11</v>
      </c>
      <c r="BK263" s="20">
        <v>4</v>
      </c>
      <c r="BL263" s="20">
        <v>7</v>
      </c>
      <c r="BM263" s="20">
        <v>4</v>
      </c>
      <c r="BN263" s="20">
        <v>4</v>
      </c>
      <c r="BO263" s="20">
        <v>0</v>
      </c>
      <c r="BP263" s="20">
        <v>3</v>
      </c>
      <c r="BQ263" s="20">
        <v>22</v>
      </c>
      <c r="BR263" s="20">
        <v>21</v>
      </c>
      <c r="BS263" s="20">
        <v>15</v>
      </c>
      <c r="BT263" s="20">
        <v>6</v>
      </c>
      <c r="BU263" s="20">
        <v>9</v>
      </c>
      <c r="BV263" s="20">
        <v>10458</v>
      </c>
      <c r="BW263" s="20">
        <v>17002</v>
      </c>
      <c r="BX263" s="20">
        <v>15370</v>
      </c>
      <c r="BY263" s="20">
        <v>14835</v>
      </c>
      <c r="BZ263" s="20">
        <v>11711</v>
      </c>
      <c r="CA263" s="20">
        <v>17665</v>
      </c>
      <c r="CB263" s="20">
        <v>10315</v>
      </c>
      <c r="CC263" s="20">
        <v>16731</v>
      </c>
      <c r="CD263" s="20">
        <v>16177</v>
      </c>
      <c r="CE263" s="20">
        <v>14907</v>
      </c>
      <c r="CF263" s="20">
        <v>11136</v>
      </c>
      <c r="CG263" s="20">
        <v>14763</v>
      </c>
      <c r="CH263" s="21">
        <v>5</v>
      </c>
      <c r="CI263" s="21">
        <v>33</v>
      </c>
      <c r="CJ263" s="21">
        <v>25</v>
      </c>
      <c r="CK263" s="21">
        <v>22</v>
      </c>
      <c r="CL263" s="21">
        <v>10</v>
      </c>
      <c r="CM263" s="21">
        <v>13</v>
      </c>
      <c r="CN263" s="21">
        <v>0</v>
      </c>
      <c r="CO263" s="21">
        <v>32</v>
      </c>
      <c r="CP263" s="21">
        <v>76</v>
      </c>
      <c r="CQ263" s="21">
        <v>76</v>
      </c>
      <c r="CR263" s="21">
        <v>20773</v>
      </c>
      <c r="CS263" s="21">
        <v>33733</v>
      </c>
      <c r="CT263" s="21">
        <v>31547</v>
      </c>
      <c r="CU263" s="21">
        <v>29742</v>
      </c>
      <c r="CV263" s="21">
        <v>22847</v>
      </c>
      <c r="CW263" s="21">
        <v>32428</v>
      </c>
      <c r="CX263" s="21">
        <v>87041</v>
      </c>
      <c r="CY263" s="21">
        <v>84029</v>
      </c>
      <c r="CZ263" s="19">
        <v>91</v>
      </c>
      <c r="DA263" t="s">
        <v>8069</v>
      </c>
      <c r="DB263" t="s">
        <v>9</v>
      </c>
      <c r="DD263">
        <v>3.8082090706779801</v>
      </c>
      <c r="DE263">
        <v>8.7315173309130181</v>
      </c>
      <c r="DF263">
        <v>4.9233082602350375</v>
      </c>
    </row>
    <row r="264" spans="1:110" x14ac:dyDescent="0.25">
      <c r="A264" t="s">
        <v>456</v>
      </c>
      <c r="B264" t="s">
        <v>2978</v>
      </c>
      <c r="C264" t="s">
        <v>58</v>
      </c>
      <c r="D264" t="s">
        <v>457</v>
      </c>
      <c r="E264" s="17">
        <v>240956</v>
      </c>
      <c r="F264" s="17">
        <v>241563</v>
      </c>
      <c r="G264" s="17">
        <v>243065</v>
      </c>
      <c r="H264" s="17">
        <v>244535</v>
      </c>
      <c r="I264" s="17">
        <v>245582</v>
      </c>
      <c r="J264" s="17">
        <v>246750</v>
      </c>
      <c r="K264" s="17">
        <v>247857</v>
      </c>
      <c r="L264" s="17">
        <v>249728</v>
      </c>
      <c r="M264" s="17">
        <v>251196</v>
      </c>
      <c r="N264" s="17">
        <v>252398</v>
      </c>
      <c r="O264" s="17">
        <v>253963</v>
      </c>
      <c r="P264" s="17">
        <v>254979</v>
      </c>
      <c r="Q264" s="17">
        <v>255103</v>
      </c>
      <c r="R264" s="17">
        <v>255418</v>
      </c>
      <c r="S264" s="17">
        <v>256193</v>
      </c>
      <c r="T264" s="17">
        <v>256022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8">
        <v>86</v>
      </c>
      <c r="AE264" s="18">
        <v>219</v>
      </c>
      <c r="AF264" s="18">
        <v>250</v>
      </c>
      <c r="AG264" s="18">
        <v>253</v>
      </c>
      <c r="AH264" s="18">
        <v>246</v>
      </c>
      <c r="AI264" s="18">
        <v>197</v>
      </c>
      <c r="AJ264" s="18">
        <v>125</v>
      </c>
      <c r="AK264" s="23">
        <v>0</v>
      </c>
      <c r="AL264" s="23">
        <v>0</v>
      </c>
      <c r="AM264" s="23">
        <v>0</v>
      </c>
      <c r="AN264" s="23">
        <v>0</v>
      </c>
      <c r="AO264" s="23">
        <v>0</v>
      </c>
      <c r="AP264" s="23">
        <v>0</v>
      </c>
      <c r="AQ264" s="23">
        <v>0</v>
      </c>
      <c r="AR264" s="23">
        <v>0</v>
      </c>
      <c r="AS264" s="23">
        <v>0</v>
      </c>
      <c r="AT264" s="23">
        <v>3.4073170151902947</v>
      </c>
      <c r="AU264" s="23">
        <v>8.6233033945889748</v>
      </c>
      <c r="AV264" s="23">
        <v>9.8047290168994294</v>
      </c>
      <c r="AW264" s="23">
        <v>9.9175627099642121</v>
      </c>
      <c r="AX264" s="23">
        <v>9.6312710928752079</v>
      </c>
      <c r="AY264" s="23">
        <v>7.6895153263360045</v>
      </c>
      <c r="AZ264" s="23">
        <v>4.8823929193584927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2</v>
      </c>
      <c r="BJ264" s="20">
        <v>11</v>
      </c>
      <c r="BK264" s="20">
        <v>9</v>
      </c>
      <c r="BL264" s="20">
        <v>8</v>
      </c>
      <c r="BM264" s="20">
        <v>7</v>
      </c>
      <c r="BN264" s="20">
        <v>5</v>
      </c>
      <c r="BO264" s="20">
        <v>0</v>
      </c>
      <c r="BP264" s="20">
        <v>7</v>
      </c>
      <c r="BQ264" s="20">
        <v>11</v>
      </c>
      <c r="BR264" s="20">
        <v>17</v>
      </c>
      <c r="BS264" s="20">
        <v>31</v>
      </c>
      <c r="BT264" s="20">
        <v>13</v>
      </c>
      <c r="BU264" s="20">
        <v>4</v>
      </c>
      <c r="BV264" s="20">
        <v>10323</v>
      </c>
      <c r="BW264" s="20">
        <v>16405</v>
      </c>
      <c r="BX264" s="20">
        <v>18182</v>
      </c>
      <c r="BY264" s="20">
        <v>24657</v>
      </c>
      <c r="BZ264" s="20">
        <v>23885</v>
      </c>
      <c r="CA264" s="20">
        <v>39239</v>
      </c>
      <c r="CB264" s="20">
        <v>11502</v>
      </c>
      <c r="CC264" s="20">
        <v>15648</v>
      </c>
      <c r="CD264" s="20">
        <v>17327</v>
      </c>
      <c r="CE264" s="20">
        <v>22896</v>
      </c>
      <c r="CF264" s="20">
        <v>22476</v>
      </c>
      <c r="CG264" s="20">
        <v>33482</v>
      </c>
      <c r="CH264" s="21">
        <v>9</v>
      </c>
      <c r="CI264" s="21">
        <v>22</v>
      </c>
      <c r="CJ264" s="21">
        <v>26</v>
      </c>
      <c r="CK264" s="21">
        <v>39</v>
      </c>
      <c r="CL264" s="21">
        <v>20</v>
      </c>
      <c r="CM264" s="21">
        <v>9</v>
      </c>
      <c r="CN264" s="21">
        <v>0</v>
      </c>
      <c r="CO264" s="21">
        <v>42</v>
      </c>
      <c r="CP264" s="21">
        <v>83</v>
      </c>
      <c r="CQ264" s="21">
        <v>83</v>
      </c>
      <c r="CR264" s="21">
        <v>21825</v>
      </c>
      <c r="CS264" s="21">
        <v>32053</v>
      </c>
      <c r="CT264" s="21">
        <v>35509</v>
      </c>
      <c r="CU264" s="21">
        <v>47553</v>
      </c>
      <c r="CV264" s="21">
        <v>46361</v>
      </c>
      <c r="CW264" s="21">
        <v>72721</v>
      </c>
      <c r="CX264" s="21">
        <v>132691</v>
      </c>
      <c r="CY264" s="21">
        <v>123331</v>
      </c>
      <c r="CZ264" s="19">
        <v>162</v>
      </c>
      <c r="DA264" t="s">
        <v>8140</v>
      </c>
      <c r="DB264" t="s">
        <v>9</v>
      </c>
      <c r="DD264">
        <v>3.4054698332130608</v>
      </c>
      <c r="DE264">
        <v>6.2551341085680265</v>
      </c>
      <c r="DF264">
        <v>2.8496642753549657</v>
      </c>
    </row>
    <row r="265" spans="1:110" x14ac:dyDescent="0.25">
      <c r="A265" t="s">
        <v>1862</v>
      </c>
      <c r="B265" t="s">
        <v>3115</v>
      </c>
      <c r="C265" t="s">
        <v>481</v>
      </c>
      <c r="D265" t="s">
        <v>51</v>
      </c>
      <c r="E265" s="17">
        <v>97563</v>
      </c>
      <c r="F265" s="17">
        <v>98699</v>
      </c>
      <c r="G265" s="17">
        <v>99339</v>
      </c>
      <c r="H265" s="17">
        <v>100330</v>
      </c>
      <c r="I265" s="17">
        <v>101425</v>
      </c>
      <c r="J265" s="17">
        <v>103141</v>
      </c>
      <c r="K265" s="17">
        <v>104158</v>
      </c>
      <c r="L265" s="17">
        <v>104033</v>
      </c>
      <c r="M265" s="17">
        <v>104594</v>
      </c>
      <c r="N265" s="17">
        <v>105389</v>
      </c>
      <c r="O265" s="17">
        <v>107128</v>
      </c>
      <c r="P265" s="17">
        <v>107951</v>
      </c>
      <c r="Q265" s="17">
        <v>109475</v>
      </c>
      <c r="R265" s="17">
        <v>110651</v>
      </c>
      <c r="S265" s="17">
        <v>111716</v>
      </c>
      <c r="T265" s="17">
        <v>112914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8">
        <v>23</v>
      </c>
      <c r="AE265" s="18">
        <v>97</v>
      </c>
      <c r="AF265" s="18">
        <v>152</v>
      </c>
      <c r="AG265" s="18">
        <v>109</v>
      </c>
      <c r="AH265" s="18">
        <v>148</v>
      </c>
      <c r="AI265" s="18">
        <v>64</v>
      </c>
      <c r="AJ265" s="18">
        <v>73</v>
      </c>
      <c r="AK265" s="23">
        <v>0</v>
      </c>
      <c r="AL265" s="23">
        <v>0</v>
      </c>
      <c r="AM265" s="23">
        <v>0</v>
      </c>
      <c r="AN265" s="23">
        <v>0</v>
      </c>
      <c r="AO265" s="23">
        <v>0</v>
      </c>
      <c r="AP265" s="23">
        <v>0</v>
      </c>
      <c r="AQ265" s="23">
        <v>0</v>
      </c>
      <c r="AR265" s="23">
        <v>0</v>
      </c>
      <c r="AS265" s="23">
        <v>0</v>
      </c>
      <c r="AT265" s="23">
        <v>2.1823909516173416</v>
      </c>
      <c r="AU265" s="23">
        <v>9.0545889029945492</v>
      </c>
      <c r="AV265" s="23">
        <v>14.080462432029346</v>
      </c>
      <c r="AW265" s="23">
        <v>9.9566110984242968</v>
      </c>
      <c r="AX265" s="23">
        <v>13.375387479552829</v>
      </c>
      <c r="AY265" s="23">
        <v>5.7288123455906046</v>
      </c>
      <c r="AZ265" s="23">
        <v>6.4650973307118695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2</v>
      </c>
      <c r="BJ265" s="20">
        <v>4</v>
      </c>
      <c r="BK265" s="20">
        <v>10</v>
      </c>
      <c r="BL265" s="20">
        <v>5</v>
      </c>
      <c r="BM265" s="20">
        <v>5</v>
      </c>
      <c r="BN265" s="20">
        <v>1</v>
      </c>
      <c r="BO265" s="20">
        <v>0</v>
      </c>
      <c r="BP265" s="20">
        <v>4</v>
      </c>
      <c r="BQ265" s="20">
        <v>14</v>
      </c>
      <c r="BR265" s="20">
        <v>9</v>
      </c>
      <c r="BS265" s="20">
        <v>13</v>
      </c>
      <c r="BT265" s="20">
        <v>5</v>
      </c>
      <c r="BU265" s="20">
        <v>1</v>
      </c>
      <c r="BV265" s="20">
        <v>11471</v>
      </c>
      <c r="BW265" s="20">
        <v>12067</v>
      </c>
      <c r="BX265" s="20">
        <v>8265</v>
      </c>
      <c r="BY265" s="20">
        <v>7697</v>
      </c>
      <c r="BZ265" s="20">
        <v>6451</v>
      </c>
      <c r="CA265" s="20">
        <v>11411</v>
      </c>
      <c r="CB265" s="20">
        <v>10329</v>
      </c>
      <c r="CC265" s="20">
        <v>12549</v>
      </c>
      <c r="CD265" s="20">
        <v>9138</v>
      </c>
      <c r="CE265" s="20">
        <v>8298</v>
      </c>
      <c r="CF265" s="20">
        <v>6181</v>
      </c>
      <c r="CG265" s="20">
        <v>9057</v>
      </c>
      <c r="CH265" s="21">
        <v>6</v>
      </c>
      <c r="CI265" s="21">
        <v>18</v>
      </c>
      <c r="CJ265" s="21">
        <v>19</v>
      </c>
      <c r="CK265" s="21">
        <v>18</v>
      </c>
      <c r="CL265" s="21">
        <v>10</v>
      </c>
      <c r="CM265" s="21">
        <v>2</v>
      </c>
      <c r="CN265" s="21">
        <v>0</v>
      </c>
      <c r="CO265" s="21">
        <v>27</v>
      </c>
      <c r="CP265" s="21">
        <v>46</v>
      </c>
      <c r="CQ265" s="21">
        <v>46</v>
      </c>
      <c r="CR265" s="21">
        <v>21800</v>
      </c>
      <c r="CS265" s="21">
        <v>24616</v>
      </c>
      <c r="CT265" s="21">
        <v>17403</v>
      </c>
      <c r="CU265" s="21">
        <v>15995</v>
      </c>
      <c r="CV265" s="21">
        <v>12632</v>
      </c>
      <c r="CW265" s="21">
        <v>20468</v>
      </c>
      <c r="CX265" s="21">
        <v>57362</v>
      </c>
      <c r="CY265" s="21">
        <v>55552</v>
      </c>
      <c r="CZ265" s="19">
        <v>82</v>
      </c>
      <c r="DA265" t="s">
        <v>8060</v>
      </c>
      <c r="DB265" t="s">
        <v>8480</v>
      </c>
      <c r="DD265">
        <v>4.8603110599078336</v>
      </c>
      <c r="DE265">
        <v>8.019246190858059</v>
      </c>
      <c r="DF265">
        <v>3.1589351309502254</v>
      </c>
    </row>
    <row r="266" spans="1:110" x14ac:dyDescent="0.25">
      <c r="A266" t="s">
        <v>1784</v>
      </c>
      <c r="B266" t="s">
        <v>2940</v>
      </c>
      <c r="C266" t="s">
        <v>58</v>
      </c>
      <c r="D266" t="s">
        <v>150</v>
      </c>
      <c r="E266" s="17">
        <v>209690</v>
      </c>
      <c r="F266" s="17">
        <v>209913</v>
      </c>
      <c r="G266" s="17">
        <v>213620</v>
      </c>
      <c r="H266" s="17">
        <v>218112</v>
      </c>
      <c r="I266" s="17">
        <v>222870</v>
      </c>
      <c r="J266" s="17">
        <v>228100</v>
      </c>
      <c r="K266" s="17">
        <v>229160</v>
      </c>
      <c r="L266" s="17">
        <v>229872</v>
      </c>
      <c r="M266" s="17">
        <v>231102</v>
      </c>
      <c r="N266" s="17">
        <v>234223</v>
      </c>
      <c r="O266" s="17">
        <v>238210</v>
      </c>
      <c r="P266" s="17">
        <v>241442</v>
      </c>
      <c r="Q266" s="17">
        <v>245725</v>
      </c>
      <c r="R266" s="17">
        <v>246983</v>
      </c>
      <c r="S266" s="17">
        <v>249290</v>
      </c>
      <c r="T266" s="17">
        <v>252965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55</v>
      </c>
      <c r="AE266" s="18">
        <v>125</v>
      </c>
      <c r="AF266" s="18">
        <v>149</v>
      </c>
      <c r="AG266" s="18">
        <v>184</v>
      </c>
      <c r="AH266" s="18">
        <v>108</v>
      </c>
      <c r="AI266" s="18">
        <v>111</v>
      </c>
      <c r="AJ266" s="18">
        <v>113</v>
      </c>
      <c r="AK266" s="23">
        <v>0</v>
      </c>
      <c r="AL266" s="23">
        <v>0</v>
      </c>
      <c r="AM266" s="23">
        <v>0</v>
      </c>
      <c r="AN266" s="23">
        <v>0</v>
      </c>
      <c r="AO266" s="23">
        <v>0</v>
      </c>
      <c r="AP266" s="23">
        <v>0</v>
      </c>
      <c r="AQ266" s="23">
        <v>0</v>
      </c>
      <c r="AR266" s="23">
        <v>0</v>
      </c>
      <c r="AS266" s="23">
        <v>0</v>
      </c>
      <c r="AT266" s="23">
        <v>2.3481895458601421</v>
      </c>
      <c r="AU266" s="23">
        <v>5.2474707191133874</v>
      </c>
      <c r="AV266" s="23">
        <v>6.1712543799338979</v>
      </c>
      <c r="AW266" s="23">
        <v>7.4880455794078751</v>
      </c>
      <c r="AX266" s="23">
        <v>4.3727705955470615</v>
      </c>
      <c r="AY266" s="23">
        <v>4.4526455132576519</v>
      </c>
      <c r="AZ266" s="23">
        <v>4.4670211294052535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20">
        <v>1</v>
      </c>
      <c r="BJ266" s="20">
        <v>8</v>
      </c>
      <c r="BK266" s="20">
        <v>11</v>
      </c>
      <c r="BL266" s="20">
        <v>17</v>
      </c>
      <c r="BM266" s="20">
        <v>6</v>
      </c>
      <c r="BN266" s="20">
        <v>2</v>
      </c>
      <c r="BO266" s="20">
        <v>0</v>
      </c>
      <c r="BP266" s="20">
        <v>4</v>
      </c>
      <c r="BQ266" s="20">
        <v>12</v>
      </c>
      <c r="BR266" s="20">
        <v>17</v>
      </c>
      <c r="BS266" s="20">
        <v>24</v>
      </c>
      <c r="BT266" s="20">
        <v>8</v>
      </c>
      <c r="BU266" s="20">
        <v>3</v>
      </c>
      <c r="BV266" s="20">
        <v>32174</v>
      </c>
      <c r="BW266" s="20">
        <v>23713</v>
      </c>
      <c r="BX266" s="20">
        <v>17881</v>
      </c>
      <c r="BY266" s="20">
        <v>18025</v>
      </c>
      <c r="BZ266" s="20">
        <v>13475</v>
      </c>
      <c r="CA266" s="20">
        <v>20441</v>
      </c>
      <c r="CB266" s="20">
        <v>32409</v>
      </c>
      <c r="CC266" s="20">
        <v>26320</v>
      </c>
      <c r="CD266" s="20">
        <v>19908</v>
      </c>
      <c r="CE266" s="20">
        <v>18153</v>
      </c>
      <c r="CF266" s="20">
        <v>13704</v>
      </c>
      <c r="CG266" s="20">
        <v>16762</v>
      </c>
      <c r="CH266" s="21">
        <v>5</v>
      </c>
      <c r="CI266" s="21">
        <v>20</v>
      </c>
      <c r="CJ266" s="21">
        <v>28</v>
      </c>
      <c r="CK266" s="21">
        <v>41</v>
      </c>
      <c r="CL266" s="21">
        <v>14</v>
      </c>
      <c r="CM266" s="21">
        <v>5</v>
      </c>
      <c r="CN266" s="21">
        <v>0</v>
      </c>
      <c r="CO266" s="21">
        <v>45</v>
      </c>
      <c r="CP266" s="21">
        <v>68</v>
      </c>
      <c r="CQ266" s="21">
        <v>68</v>
      </c>
      <c r="CR266" s="21">
        <v>64583</v>
      </c>
      <c r="CS266" s="21">
        <v>50033</v>
      </c>
      <c r="CT266" s="21">
        <v>37789</v>
      </c>
      <c r="CU266" s="21">
        <v>36178</v>
      </c>
      <c r="CV266" s="21">
        <v>27179</v>
      </c>
      <c r="CW266" s="21">
        <v>37203</v>
      </c>
      <c r="CX266" s="21">
        <v>125709</v>
      </c>
      <c r="CY266" s="21">
        <v>127256</v>
      </c>
      <c r="CZ266" s="19">
        <v>188</v>
      </c>
      <c r="DA266" t="s">
        <v>8166</v>
      </c>
      <c r="DB266" t="s">
        <v>9</v>
      </c>
      <c r="DD266">
        <v>3.5361790406739173</v>
      </c>
      <c r="DE266">
        <v>5.4093183463395622</v>
      </c>
      <c r="DF266">
        <v>1.8731393056656449</v>
      </c>
    </row>
    <row r="267" spans="1:110" x14ac:dyDescent="0.25">
      <c r="A267" t="s">
        <v>687</v>
      </c>
      <c r="B267" t="s">
        <v>3184</v>
      </c>
      <c r="C267" t="s">
        <v>113</v>
      </c>
      <c r="D267" t="s">
        <v>70</v>
      </c>
      <c r="E267" s="17">
        <v>90220</v>
      </c>
      <c r="F267" s="17">
        <v>90991</v>
      </c>
      <c r="G267" s="17">
        <v>91357</v>
      </c>
      <c r="H267" s="17">
        <v>92344</v>
      </c>
      <c r="I267" s="17">
        <v>92658</v>
      </c>
      <c r="J267" s="17">
        <v>93181</v>
      </c>
      <c r="K267" s="17">
        <v>94064</v>
      </c>
      <c r="L267" s="17">
        <v>95043</v>
      </c>
      <c r="M267" s="17">
        <v>96265</v>
      </c>
      <c r="N267" s="17">
        <v>96971</v>
      </c>
      <c r="O267" s="17">
        <v>97534</v>
      </c>
      <c r="P267" s="17">
        <v>98109</v>
      </c>
      <c r="Q267" s="17">
        <v>98556</v>
      </c>
      <c r="R267" s="17">
        <v>98798</v>
      </c>
      <c r="S267" s="17">
        <v>99126</v>
      </c>
      <c r="T267" s="17">
        <v>99116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8">
        <v>30</v>
      </c>
      <c r="AE267" s="18">
        <v>71</v>
      </c>
      <c r="AF267" s="18">
        <v>63</v>
      </c>
      <c r="AG267" s="18">
        <v>89</v>
      </c>
      <c r="AH267" s="18">
        <v>95</v>
      </c>
      <c r="AI267" s="18">
        <v>110</v>
      </c>
      <c r="AJ267" s="18">
        <v>105</v>
      </c>
      <c r="AK267" s="23">
        <v>0</v>
      </c>
      <c r="AL267" s="23">
        <v>0</v>
      </c>
      <c r="AM267" s="23">
        <v>0</v>
      </c>
      <c r="AN267" s="23">
        <v>0</v>
      </c>
      <c r="AO267" s="23">
        <v>0</v>
      </c>
      <c r="AP267" s="23">
        <v>0</v>
      </c>
      <c r="AQ267" s="23">
        <v>0</v>
      </c>
      <c r="AR267" s="23">
        <v>0</v>
      </c>
      <c r="AS267" s="23">
        <v>0</v>
      </c>
      <c r="AT267" s="23">
        <v>3.0937084282929947</v>
      </c>
      <c r="AU267" s="23">
        <v>7.2795127852851307</v>
      </c>
      <c r="AV267" s="23">
        <v>6.4214292266764517</v>
      </c>
      <c r="AW267" s="23">
        <v>9.0303989609967932</v>
      </c>
      <c r="AX267" s="23">
        <v>9.6155792627381125</v>
      </c>
      <c r="AY267" s="23">
        <v>11.096987672255512</v>
      </c>
      <c r="AZ267" s="23">
        <v>10.59364784696719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3</v>
      </c>
      <c r="BJ267" s="20">
        <v>11</v>
      </c>
      <c r="BK267" s="20">
        <v>10</v>
      </c>
      <c r="BL267" s="20">
        <v>8</v>
      </c>
      <c r="BM267" s="20">
        <v>3</v>
      </c>
      <c r="BN267" s="20">
        <v>2</v>
      </c>
      <c r="BO267" s="20">
        <v>0</v>
      </c>
      <c r="BP267" s="20">
        <v>11</v>
      </c>
      <c r="BQ267" s="20">
        <v>19</v>
      </c>
      <c r="BR267" s="20">
        <v>15</v>
      </c>
      <c r="BS267" s="20">
        <v>14</v>
      </c>
      <c r="BT267" s="20">
        <v>5</v>
      </c>
      <c r="BU267" s="20">
        <v>4</v>
      </c>
      <c r="BV267" s="20">
        <v>4886</v>
      </c>
      <c r="BW267" s="20">
        <v>8293</v>
      </c>
      <c r="BX267" s="20">
        <v>7984</v>
      </c>
      <c r="BY267" s="20">
        <v>9322</v>
      </c>
      <c r="BZ267" s="20">
        <v>7590</v>
      </c>
      <c r="CA267" s="20">
        <v>12897</v>
      </c>
      <c r="CB267" s="20">
        <v>5154</v>
      </c>
      <c r="CC267" s="20">
        <v>7630</v>
      </c>
      <c r="CD267" s="20">
        <v>7962</v>
      </c>
      <c r="CE267" s="20">
        <v>9192</v>
      </c>
      <c r="CF267" s="20">
        <v>7460</v>
      </c>
      <c r="CG267" s="20">
        <v>10746</v>
      </c>
      <c r="CH267" s="21">
        <v>14</v>
      </c>
      <c r="CI267" s="21">
        <v>30</v>
      </c>
      <c r="CJ267" s="21">
        <v>25</v>
      </c>
      <c r="CK267" s="21">
        <v>22</v>
      </c>
      <c r="CL267" s="21">
        <v>8</v>
      </c>
      <c r="CM267" s="21">
        <v>6</v>
      </c>
      <c r="CN267" s="21">
        <v>0</v>
      </c>
      <c r="CO267" s="21">
        <v>37</v>
      </c>
      <c r="CP267" s="21">
        <v>68</v>
      </c>
      <c r="CQ267" s="21">
        <v>68</v>
      </c>
      <c r="CR267" s="21">
        <v>10040</v>
      </c>
      <c r="CS267" s="21">
        <v>15923</v>
      </c>
      <c r="CT267" s="21">
        <v>15946</v>
      </c>
      <c r="CU267" s="21">
        <v>18514</v>
      </c>
      <c r="CV267" s="21">
        <v>15050</v>
      </c>
      <c r="CW267" s="21">
        <v>23643</v>
      </c>
      <c r="CX267" s="21">
        <v>50972</v>
      </c>
      <c r="CY267" s="21">
        <v>48144</v>
      </c>
      <c r="CZ267" s="19">
        <v>25</v>
      </c>
      <c r="DA267" t="s">
        <v>1346</v>
      </c>
      <c r="DB267" t="s">
        <v>8480</v>
      </c>
      <c r="DD267">
        <v>7.6852775008308409</v>
      </c>
      <c r="DE267">
        <v>13.340657615946009</v>
      </c>
      <c r="DF267">
        <v>5.6553801151151681</v>
      </c>
    </row>
    <row r="268" spans="1:110" x14ac:dyDescent="0.25">
      <c r="A268" t="s">
        <v>1434</v>
      </c>
      <c r="B268" t="s">
        <v>3100</v>
      </c>
      <c r="C268" t="s">
        <v>148</v>
      </c>
      <c r="D268" t="s">
        <v>150</v>
      </c>
      <c r="E268" s="17">
        <v>43201</v>
      </c>
      <c r="F268" s="17">
        <v>43300</v>
      </c>
      <c r="G268" s="17">
        <v>43649</v>
      </c>
      <c r="H268" s="17">
        <v>43997</v>
      </c>
      <c r="I268" s="17">
        <v>44479</v>
      </c>
      <c r="J268" s="17">
        <v>44271</v>
      </c>
      <c r="K268" s="17">
        <v>44639</v>
      </c>
      <c r="L268" s="17">
        <v>44672</v>
      </c>
      <c r="M268" s="17">
        <v>44549</v>
      </c>
      <c r="N268" s="17">
        <v>44049</v>
      </c>
      <c r="O268" s="17">
        <v>43758</v>
      </c>
      <c r="P268" s="17">
        <v>44664</v>
      </c>
      <c r="Q268" s="17">
        <v>44775</v>
      </c>
      <c r="R268" s="17">
        <v>44786</v>
      </c>
      <c r="S268" s="17">
        <v>44737</v>
      </c>
      <c r="T268" s="17">
        <v>44799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4</v>
      </c>
      <c r="AE268" s="18">
        <v>16</v>
      </c>
      <c r="AF268" s="18">
        <v>24</v>
      </c>
      <c r="AG268" s="18">
        <v>23</v>
      </c>
      <c r="AH268" s="18">
        <v>12</v>
      </c>
      <c r="AI268" s="18">
        <v>7</v>
      </c>
      <c r="AJ268" s="18">
        <v>10</v>
      </c>
      <c r="AK268" s="23">
        <v>0</v>
      </c>
      <c r="AL268" s="23">
        <v>0</v>
      </c>
      <c r="AM268" s="23">
        <v>0</v>
      </c>
      <c r="AN268" s="23">
        <v>0</v>
      </c>
      <c r="AO268" s="23">
        <v>0</v>
      </c>
      <c r="AP268" s="23">
        <v>0</v>
      </c>
      <c r="AQ268" s="23">
        <v>0</v>
      </c>
      <c r="AR268" s="23">
        <v>0</v>
      </c>
      <c r="AS268" s="23">
        <v>0</v>
      </c>
      <c r="AT268" s="23">
        <v>0.90807963858430374</v>
      </c>
      <c r="AU268" s="23">
        <v>3.6564742447095386</v>
      </c>
      <c r="AV268" s="23">
        <v>5.3734551316496511</v>
      </c>
      <c r="AW268" s="23">
        <v>5.1367950865438301</v>
      </c>
      <c r="AX268" s="23">
        <v>2.679408743803867</v>
      </c>
      <c r="AY268" s="23">
        <v>1.5647003598810827</v>
      </c>
      <c r="AZ268" s="23">
        <v>2.2321926828723857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2</v>
      </c>
      <c r="BK268" s="20">
        <v>0</v>
      </c>
      <c r="BL268" s="20">
        <v>1</v>
      </c>
      <c r="BM268" s="20">
        <v>0</v>
      </c>
      <c r="BN268" s="20">
        <v>2</v>
      </c>
      <c r="BO268" s="20">
        <v>0</v>
      </c>
      <c r="BP268" s="20">
        <v>1</v>
      </c>
      <c r="BQ268" s="20">
        <v>1</v>
      </c>
      <c r="BR268" s="20">
        <v>2</v>
      </c>
      <c r="BS268" s="20">
        <v>1</v>
      </c>
      <c r="BT268" s="20">
        <v>0</v>
      </c>
      <c r="BU268" s="20">
        <v>0</v>
      </c>
      <c r="BV268" s="20">
        <v>2830</v>
      </c>
      <c r="BW268" s="20">
        <v>3077</v>
      </c>
      <c r="BX268" s="20">
        <v>3317</v>
      </c>
      <c r="BY268" s="20">
        <v>4212</v>
      </c>
      <c r="BZ268" s="20">
        <v>3337</v>
      </c>
      <c r="CA268" s="20">
        <v>6661</v>
      </c>
      <c r="CB268" s="20">
        <v>3451</v>
      </c>
      <c r="CC268" s="20">
        <v>2556</v>
      </c>
      <c r="CD268" s="20">
        <v>3019</v>
      </c>
      <c r="CE268" s="20">
        <v>3859</v>
      </c>
      <c r="CF268" s="20">
        <v>3313</v>
      </c>
      <c r="CG268" s="20">
        <v>5167</v>
      </c>
      <c r="CH268" s="21">
        <v>1</v>
      </c>
      <c r="CI268" s="21">
        <v>3</v>
      </c>
      <c r="CJ268" s="21">
        <v>2</v>
      </c>
      <c r="CK268" s="21">
        <v>2</v>
      </c>
      <c r="CL268" s="21">
        <v>0</v>
      </c>
      <c r="CM268" s="21">
        <v>2</v>
      </c>
      <c r="CN268" s="21">
        <v>0</v>
      </c>
      <c r="CO268" s="21">
        <v>5</v>
      </c>
      <c r="CP268" s="21">
        <v>5</v>
      </c>
      <c r="CQ268" s="21">
        <v>5</v>
      </c>
      <c r="CR268" s="21">
        <v>6281</v>
      </c>
      <c r="CS268" s="21">
        <v>5633</v>
      </c>
      <c r="CT268" s="21">
        <v>6336</v>
      </c>
      <c r="CU268" s="21">
        <v>8071</v>
      </c>
      <c r="CV268" s="21">
        <v>6650</v>
      </c>
      <c r="CW268" s="21">
        <v>11828</v>
      </c>
      <c r="CX268" s="21">
        <v>23434</v>
      </c>
      <c r="CY268" s="21">
        <v>21365</v>
      </c>
      <c r="CZ268" s="19">
        <v>310</v>
      </c>
      <c r="DA268" t="s">
        <v>8288</v>
      </c>
      <c r="DB268" t="s">
        <v>8481</v>
      </c>
      <c r="DD268">
        <v>2.3402761525860054</v>
      </c>
      <c r="DE268">
        <v>2.1336519586924982</v>
      </c>
      <c r="DF268">
        <v>-0.20662419389350717</v>
      </c>
    </row>
    <row r="269" spans="1:110" x14ac:dyDescent="0.25">
      <c r="A269" t="s">
        <v>1602</v>
      </c>
      <c r="B269" t="s">
        <v>3210</v>
      </c>
      <c r="C269" t="s">
        <v>3362</v>
      </c>
      <c r="D269" t="s">
        <v>199</v>
      </c>
      <c r="E269" s="17">
        <v>161908</v>
      </c>
      <c r="F269" s="17">
        <v>162358</v>
      </c>
      <c r="G269" s="17">
        <v>162312</v>
      </c>
      <c r="H269" s="17">
        <v>162489</v>
      </c>
      <c r="I269" s="17">
        <v>162942</v>
      </c>
      <c r="J269" s="17">
        <v>163204</v>
      </c>
      <c r="K269" s="17">
        <v>164012</v>
      </c>
      <c r="L269" s="17">
        <v>164702</v>
      </c>
      <c r="M269" s="17">
        <v>165543</v>
      </c>
      <c r="N269" s="17">
        <v>166510</v>
      </c>
      <c r="O269" s="17">
        <v>167295</v>
      </c>
      <c r="P269" s="17">
        <v>168605</v>
      </c>
      <c r="Q269" s="17">
        <v>169175</v>
      </c>
      <c r="R269" s="17">
        <v>170144</v>
      </c>
      <c r="S269" s="17">
        <v>171094</v>
      </c>
      <c r="T269" s="17">
        <v>172518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8">
        <v>13</v>
      </c>
      <c r="AE269" s="18">
        <v>45</v>
      </c>
      <c r="AF269" s="18">
        <v>59</v>
      </c>
      <c r="AG269" s="18">
        <v>51</v>
      </c>
      <c r="AH269" s="18">
        <v>55</v>
      </c>
      <c r="AI269" s="18">
        <v>69</v>
      </c>
      <c r="AJ269" s="18">
        <v>56</v>
      </c>
      <c r="AK269" s="23">
        <v>0</v>
      </c>
      <c r="AL269" s="23">
        <v>0</v>
      </c>
      <c r="AM269" s="23">
        <v>0</v>
      </c>
      <c r="AN269" s="23">
        <v>0</v>
      </c>
      <c r="AO269" s="23">
        <v>0</v>
      </c>
      <c r="AP269" s="23">
        <v>0</v>
      </c>
      <c r="AQ269" s="23">
        <v>0</v>
      </c>
      <c r="AR269" s="23">
        <v>0</v>
      </c>
      <c r="AS269" s="23">
        <v>0</v>
      </c>
      <c r="AT269" s="23">
        <v>0.78073388985646508</v>
      </c>
      <c r="AU269" s="23">
        <v>2.6898592307002605</v>
      </c>
      <c r="AV269" s="23">
        <v>3.499303104890128</v>
      </c>
      <c r="AW269" s="23">
        <v>3.0146298211910745</v>
      </c>
      <c r="AX269" s="23">
        <v>3.232555952604852</v>
      </c>
      <c r="AY269" s="23">
        <v>4.0328708195494878</v>
      </c>
      <c r="AZ269" s="23">
        <v>3.2460380945756384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 s="20">
        <v>0</v>
      </c>
      <c r="BJ269" s="20">
        <v>4</v>
      </c>
      <c r="BK269" s="20">
        <v>7</v>
      </c>
      <c r="BL269" s="20">
        <v>5</v>
      </c>
      <c r="BM269" s="20">
        <v>6</v>
      </c>
      <c r="BN269" s="20">
        <v>3</v>
      </c>
      <c r="BO269" s="20">
        <v>0</v>
      </c>
      <c r="BP269" s="20">
        <v>3</v>
      </c>
      <c r="BQ269" s="20">
        <v>3</v>
      </c>
      <c r="BR269" s="20">
        <v>5</v>
      </c>
      <c r="BS269" s="20">
        <v>13</v>
      </c>
      <c r="BT269" s="20">
        <v>6</v>
      </c>
      <c r="BU269" s="20">
        <v>1</v>
      </c>
      <c r="BV269" s="20">
        <v>9662</v>
      </c>
      <c r="BW269" s="20">
        <v>15942</v>
      </c>
      <c r="BX269" s="20">
        <v>14443</v>
      </c>
      <c r="BY269" s="20">
        <v>15886</v>
      </c>
      <c r="BZ269" s="20">
        <v>12598</v>
      </c>
      <c r="CA269" s="20">
        <v>20217</v>
      </c>
      <c r="CB269" s="20">
        <v>10002</v>
      </c>
      <c r="CC269" s="20">
        <v>15443</v>
      </c>
      <c r="CD269" s="20">
        <v>14361</v>
      </c>
      <c r="CE269" s="20">
        <v>15555</v>
      </c>
      <c r="CF269" s="20">
        <v>12194</v>
      </c>
      <c r="CG269" s="20">
        <v>16215</v>
      </c>
      <c r="CH269" s="21">
        <v>3</v>
      </c>
      <c r="CI269" s="21">
        <v>7</v>
      </c>
      <c r="CJ269" s="21">
        <v>12</v>
      </c>
      <c r="CK269" s="21">
        <v>18</v>
      </c>
      <c r="CL269" s="21">
        <v>12</v>
      </c>
      <c r="CM269" s="21">
        <v>4</v>
      </c>
      <c r="CN269" s="21">
        <v>0</v>
      </c>
      <c r="CO269" s="21">
        <v>25</v>
      </c>
      <c r="CP269" s="21">
        <v>31</v>
      </c>
      <c r="CQ269" s="21">
        <v>31</v>
      </c>
      <c r="CR269" s="21">
        <v>19664</v>
      </c>
      <c r="CS269" s="21">
        <v>31385</v>
      </c>
      <c r="CT269" s="21">
        <v>28804</v>
      </c>
      <c r="CU269" s="21">
        <v>31441</v>
      </c>
      <c r="CV269" s="21">
        <v>24792</v>
      </c>
      <c r="CW269" s="21">
        <v>36432</v>
      </c>
      <c r="CX269" s="21">
        <v>88748</v>
      </c>
      <c r="CY269" s="21">
        <v>83770</v>
      </c>
      <c r="CZ269" s="19">
        <v>258</v>
      </c>
      <c r="DA269" t="s">
        <v>8236</v>
      </c>
      <c r="DB269" t="s">
        <v>9</v>
      </c>
      <c r="DD269">
        <v>2.9843619434164972</v>
      </c>
      <c r="DE269">
        <v>3.4930364627935275</v>
      </c>
      <c r="DF269">
        <v>0.50867451937703034</v>
      </c>
    </row>
    <row r="270" spans="1:110" x14ac:dyDescent="0.25">
      <c r="A270" t="s">
        <v>1932</v>
      </c>
      <c r="B270" t="s">
        <v>3143</v>
      </c>
      <c r="C270" t="s">
        <v>1083</v>
      </c>
      <c r="D270" t="s">
        <v>278</v>
      </c>
      <c r="E270" s="17">
        <v>111165</v>
      </c>
      <c r="F270" s="17">
        <v>111069</v>
      </c>
      <c r="G270" s="17">
        <v>112406</v>
      </c>
      <c r="H270" s="17">
        <v>115693</v>
      </c>
      <c r="I270" s="17">
        <v>117419</v>
      </c>
      <c r="J270" s="17">
        <v>121035</v>
      </c>
      <c r="K270" s="17">
        <v>120205</v>
      </c>
      <c r="L270" s="17">
        <v>119395</v>
      </c>
      <c r="M270" s="17">
        <v>118655</v>
      </c>
      <c r="N270" s="17">
        <v>118588</v>
      </c>
      <c r="O270" s="17">
        <v>120234</v>
      </c>
      <c r="P270" s="17">
        <v>122032</v>
      </c>
      <c r="Q270" s="17">
        <v>123549</v>
      </c>
      <c r="R270" s="17">
        <v>125377</v>
      </c>
      <c r="S270" s="17">
        <v>128011</v>
      </c>
      <c r="T270" s="17">
        <v>129420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97</v>
      </c>
      <c r="AE270" s="18">
        <v>153</v>
      </c>
      <c r="AF270" s="18">
        <v>129</v>
      </c>
      <c r="AG270" s="18">
        <v>140</v>
      </c>
      <c r="AH270" s="18">
        <v>120</v>
      </c>
      <c r="AI270" s="18">
        <v>136</v>
      </c>
      <c r="AJ270" s="18">
        <v>98</v>
      </c>
      <c r="AK270" s="23">
        <v>0</v>
      </c>
      <c r="AL270" s="23">
        <v>0</v>
      </c>
      <c r="AM270" s="23">
        <v>0</v>
      </c>
      <c r="AN270" s="23">
        <v>0</v>
      </c>
      <c r="AO270" s="23">
        <v>0</v>
      </c>
      <c r="AP270" s="23">
        <v>0</v>
      </c>
      <c r="AQ270" s="23">
        <v>0</v>
      </c>
      <c r="AR270" s="23">
        <v>0</v>
      </c>
      <c r="AS270" s="23">
        <v>0</v>
      </c>
      <c r="AT270" s="23">
        <v>8.1795797213883361</v>
      </c>
      <c r="AU270" s="23">
        <v>12.725185887519338</v>
      </c>
      <c r="AV270" s="23">
        <v>10.570997771076438</v>
      </c>
      <c r="AW270" s="23">
        <v>11.331536475406519</v>
      </c>
      <c r="AX270" s="23">
        <v>9.5711334614801764</v>
      </c>
      <c r="AY270" s="23">
        <v>10.624086992524081</v>
      </c>
      <c r="AZ270" s="23">
        <v>7.572245402565291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3</v>
      </c>
      <c r="BJ270" s="20">
        <v>8</v>
      </c>
      <c r="BK270" s="20">
        <v>9</v>
      </c>
      <c r="BL270" s="20">
        <v>8</v>
      </c>
      <c r="BM270" s="20">
        <v>2</v>
      </c>
      <c r="BN270" s="20">
        <v>3</v>
      </c>
      <c r="BO270" s="20">
        <v>0</v>
      </c>
      <c r="BP270" s="20">
        <v>3</v>
      </c>
      <c r="BQ270" s="20">
        <v>31</v>
      </c>
      <c r="BR270" s="20">
        <v>14</v>
      </c>
      <c r="BS270" s="20">
        <v>14</v>
      </c>
      <c r="BT270" s="20">
        <v>3</v>
      </c>
      <c r="BU270" s="20">
        <v>0</v>
      </c>
      <c r="BV270" s="20">
        <v>16167</v>
      </c>
      <c r="BW270" s="20">
        <v>13857</v>
      </c>
      <c r="BX270" s="20">
        <v>9279</v>
      </c>
      <c r="BY270" s="20">
        <v>8198</v>
      </c>
      <c r="BZ270" s="20">
        <v>6397</v>
      </c>
      <c r="CA270" s="20">
        <v>10045</v>
      </c>
      <c r="CB270" s="20">
        <v>17344</v>
      </c>
      <c r="CC270" s="20">
        <v>15570</v>
      </c>
      <c r="CD270" s="20">
        <v>9968</v>
      </c>
      <c r="CE270" s="20">
        <v>8316</v>
      </c>
      <c r="CF270" s="20">
        <v>6149</v>
      </c>
      <c r="CG270" s="20">
        <v>8130</v>
      </c>
      <c r="CH270" s="21">
        <v>6</v>
      </c>
      <c r="CI270" s="21">
        <v>39</v>
      </c>
      <c r="CJ270" s="21">
        <v>23</v>
      </c>
      <c r="CK270" s="21">
        <v>22</v>
      </c>
      <c r="CL270" s="21">
        <v>5</v>
      </c>
      <c r="CM270" s="21">
        <v>3</v>
      </c>
      <c r="CN270" s="21">
        <v>0</v>
      </c>
      <c r="CO270" s="21">
        <v>33</v>
      </c>
      <c r="CP270" s="21">
        <v>65</v>
      </c>
      <c r="CQ270" s="21">
        <v>65</v>
      </c>
      <c r="CR270" s="21">
        <v>33511</v>
      </c>
      <c r="CS270" s="21">
        <v>29427</v>
      </c>
      <c r="CT270" s="21">
        <v>19247</v>
      </c>
      <c r="CU270" s="21">
        <v>16514</v>
      </c>
      <c r="CV270" s="21">
        <v>12546</v>
      </c>
      <c r="CW270" s="21">
        <v>18175</v>
      </c>
      <c r="CX270" s="21">
        <v>63943</v>
      </c>
      <c r="CY270" s="21">
        <v>65477</v>
      </c>
      <c r="CZ270" s="19">
        <v>59</v>
      </c>
      <c r="DA270" t="s">
        <v>8047</v>
      </c>
      <c r="DB270" t="s">
        <v>8480</v>
      </c>
      <c r="DD270">
        <v>5.0399376880431301</v>
      </c>
      <c r="DE270">
        <v>10.165303473406002</v>
      </c>
      <c r="DF270">
        <v>5.125365785362872</v>
      </c>
    </row>
    <row r="271" spans="1:110" x14ac:dyDescent="0.25">
      <c r="A271" t="s">
        <v>2239</v>
      </c>
      <c r="B271" t="s">
        <v>3326</v>
      </c>
      <c r="C271" t="s">
        <v>491</v>
      </c>
      <c r="D271" t="s">
        <v>491</v>
      </c>
      <c r="E271" s="17">
        <v>86476</v>
      </c>
      <c r="F271" s="17">
        <v>86981</v>
      </c>
      <c r="G271" s="17">
        <v>87996</v>
      </c>
      <c r="H271" s="17">
        <v>88827</v>
      </c>
      <c r="I271" s="17">
        <v>90126</v>
      </c>
      <c r="J271" s="17">
        <v>90963</v>
      </c>
      <c r="K271" s="17">
        <v>92085</v>
      </c>
      <c r="L271" s="17">
        <v>93624</v>
      </c>
      <c r="M271" s="17">
        <v>95210</v>
      </c>
      <c r="N271" s="17">
        <v>95983</v>
      </c>
      <c r="O271" s="17">
        <v>96713</v>
      </c>
      <c r="P271" s="17">
        <v>97509</v>
      </c>
      <c r="Q271" s="17">
        <v>98021</v>
      </c>
      <c r="R271" s="17">
        <v>98378</v>
      </c>
      <c r="S271" s="17">
        <v>99000</v>
      </c>
      <c r="T271" s="17">
        <v>99015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8">
        <v>69</v>
      </c>
      <c r="AE271" s="18">
        <v>92</v>
      </c>
      <c r="AF271" s="18">
        <v>118</v>
      </c>
      <c r="AG271" s="18">
        <v>36</v>
      </c>
      <c r="AH271" s="18">
        <v>41</v>
      </c>
      <c r="AI271" s="18">
        <v>43</v>
      </c>
      <c r="AJ271" s="18">
        <v>40</v>
      </c>
      <c r="AK271" s="23">
        <v>0</v>
      </c>
      <c r="AL271" s="23">
        <v>0</v>
      </c>
      <c r="AM271" s="23">
        <v>0</v>
      </c>
      <c r="AN271" s="23">
        <v>0</v>
      </c>
      <c r="AO271" s="23">
        <v>0</v>
      </c>
      <c r="AP271" s="23">
        <v>0</v>
      </c>
      <c r="AQ271" s="23">
        <v>0</v>
      </c>
      <c r="AR271" s="23">
        <v>0</v>
      </c>
      <c r="AS271" s="23">
        <v>0</v>
      </c>
      <c r="AT271" s="23">
        <v>7.1887730118875215</v>
      </c>
      <c r="AU271" s="23">
        <v>9.5126818524913919</v>
      </c>
      <c r="AV271" s="23">
        <v>12.101447045913709</v>
      </c>
      <c r="AW271" s="23">
        <v>3.6726823843870191</v>
      </c>
      <c r="AX271" s="23">
        <v>4.1675984468072134</v>
      </c>
      <c r="AY271" s="23">
        <v>4.3434343434343434</v>
      </c>
      <c r="AZ271" s="23">
        <v>4.0397919507145383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1</v>
      </c>
      <c r="BJ271" s="20">
        <v>3</v>
      </c>
      <c r="BK271" s="20">
        <v>1</v>
      </c>
      <c r="BL271" s="20">
        <v>3</v>
      </c>
      <c r="BM271" s="20">
        <v>6</v>
      </c>
      <c r="BN271" s="20">
        <v>1</v>
      </c>
      <c r="BO271" s="20">
        <v>0</v>
      </c>
      <c r="BP271" s="20">
        <v>3</v>
      </c>
      <c r="BQ271" s="20">
        <v>8</v>
      </c>
      <c r="BR271" s="20">
        <v>5</v>
      </c>
      <c r="BS271" s="20">
        <v>4</v>
      </c>
      <c r="BT271" s="20">
        <v>5</v>
      </c>
      <c r="BU271" s="20">
        <v>0</v>
      </c>
      <c r="BV271" s="20">
        <v>4420</v>
      </c>
      <c r="BW271" s="20">
        <v>6165</v>
      </c>
      <c r="BX271" s="20">
        <v>6648</v>
      </c>
      <c r="BY271" s="20">
        <v>8936</v>
      </c>
      <c r="BZ271" s="20">
        <v>8611</v>
      </c>
      <c r="CA271" s="20">
        <v>16215</v>
      </c>
      <c r="CB271" s="20">
        <v>4797</v>
      </c>
      <c r="CC271" s="20">
        <v>6435</v>
      </c>
      <c r="CD271" s="20">
        <v>6001</v>
      </c>
      <c r="CE271" s="20">
        <v>8583</v>
      </c>
      <c r="CF271" s="20">
        <v>8229</v>
      </c>
      <c r="CG271" s="20">
        <v>13975</v>
      </c>
      <c r="CH271" s="21">
        <v>4</v>
      </c>
      <c r="CI271" s="21">
        <v>11</v>
      </c>
      <c r="CJ271" s="21">
        <v>6</v>
      </c>
      <c r="CK271" s="21">
        <v>7</v>
      </c>
      <c r="CL271" s="21">
        <v>11</v>
      </c>
      <c r="CM271" s="21">
        <v>1</v>
      </c>
      <c r="CN271" s="21">
        <v>0</v>
      </c>
      <c r="CO271" s="21">
        <v>15</v>
      </c>
      <c r="CP271" s="21">
        <v>25</v>
      </c>
      <c r="CQ271" s="21">
        <v>25</v>
      </c>
      <c r="CR271" s="21">
        <v>9217</v>
      </c>
      <c r="CS271" s="21">
        <v>12600</v>
      </c>
      <c r="CT271" s="21">
        <v>12649</v>
      </c>
      <c r="CU271" s="21">
        <v>17519</v>
      </c>
      <c r="CV271" s="21">
        <v>16840</v>
      </c>
      <c r="CW271" s="21">
        <v>30190</v>
      </c>
      <c r="CX271" s="21">
        <v>50995</v>
      </c>
      <c r="CY271" s="21">
        <v>48020</v>
      </c>
      <c r="CZ271" s="19">
        <v>213</v>
      </c>
      <c r="DA271" t="s">
        <v>8191</v>
      </c>
      <c r="DB271" t="s">
        <v>9</v>
      </c>
      <c r="DD271">
        <v>3.1236984589754271</v>
      </c>
      <c r="DE271">
        <v>4.9024414158250806</v>
      </c>
      <c r="DF271">
        <v>1.7787429568496536</v>
      </c>
    </row>
    <row r="272" spans="1:110" x14ac:dyDescent="0.25">
      <c r="A272" t="s">
        <v>205</v>
      </c>
      <c r="B272" t="s">
        <v>3086</v>
      </c>
      <c r="C272" t="s">
        <v>197</v>
      </c>
      <c r="D272" t="s">
        <v>199</v>
      </c>
      <c r="E272" s="17">
        <v>65803</v>
      </c>
      <c r="F272" s="17">
        <v>66392</v>
      </c>
      <c r="G272" s="17">
        <v>66328</v>
      </c>
      <c r="H272" s="17">
        <v>66534</v>
      </c>
      <c r="I272" s="17">
        <v>66683</v>
      </c>
      <c r="J272" s="17">
        <v>66933</v>
      </c>
      <c r="K272" s="17">
        <v>67592</v>
      </c>
      <c r="L272" s="17">
        <v>67926</v>
      </c>
      <c r="M272" s="17">
        <v>68326</v>
      </c>
      <c r="N272" s="17">
        <v>68694</v>
      </c>
      <c r="O272" s="17">
        <v>68841</v>
      </c>
      <c r="P272" s="17">
        <v>69061</v>
      </c>
      <c r="Q272" s="17">
        <v>69062</v>
      </c>
      <c r="R272" s="17">
        <v>69310</v>
      </c>
      <c r="S272" s="17">
        <v>69038</v>
      </c>
      <c r="T272" s="17">
        <v>69271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6</v>
      </c>
      <c r="AE272" s="18">
        <v>28</v>
      </c>
      <c r="AF272" s="18">
        <v>49</v>
      </c>
      <c r="AG272" s="18">
        <v>68</v>
      </c>
      <c r="AH272" s="18">
        <v>53</v>
      </c>
      <c r="AI272" s="18">
        <v>37</v>
      </c>
      <c r="AJ272" s="18">
        <v>39</v>
      </c>
      <c r="AK272" s="23">
        <v>0</v>
      </c>
      <c r="AL272" s="23">
        <v>0</v>
      </c>
      <c r="AM272" s="23">
        <v>0</v>
      </c>
      <c r="AN272" s="23">
        <v>0</v>
      </c>
      <c r="AO272" s="23">
        <v>0</v>
      </c>
      <c r="AP272" s="23">
        <v>0</v>
      </c>
      <c r="AQ272" s="23">
        <v>0</v>
      </c>
      <c r="AR272" s="23">
        <v>0</v>
      </c>
      <c r="AS272" s="23">
        <v>0</v>
      </c>
      <c r="AT272" s="23">
        <v>0.87343872827321167</v>
      </c>
      <c r="AU272" s="23">
        <v>4.0673435888496678</v>
      </c>
      <c r="AV272" s="23">
        <v>7.0951767278203333</v>
      </c>
      <c r="AW272" s="23">
        <v>9.846225131041674</v>
      </c>
      <c r="AX272" s="23">
        <v>7.6468042129562841</v>
      </c>
      <c r="AY272" s="23">
        <v>5.3593673049624844</v>
      </c>
      <c r="AZ272" s="23">
        <v>5.6300616419569511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 s="20">
        <v>0</v>
      </c>
      <c r="BJ272" s="20">
        <v>5</v>
      </c>
      <c r="BK272" s="20">
        <v>7</v>
      </c>
      <c r="BL272" s="20">
        <v>2</v>
      </c>
      <c r="BM272" s="20">
        <v>0</v>
      </c>
      <c r="BN272" s="20">
        <v>1</v>
      </c>
      <c r="BO272" s="20">
        <v>0</v>
      </c>
      <c r="BP272" s="20">
        <v>2</v>
      </c>
      <c r="BQ272" s="20">
        <v>5</v>
      </c>
      <c r="BR272" s="20">
        <v>6</v>
      </c>
      <c r="BS272" s="20">
        <v>8</v>
      </c>
      <c r="BT272" s="20">
        <v>1</v>
      </c>
      <c r="BU272" s="20">
        <v>2</v>
      </c>
      <c r="BV272" s="20">
        <v>3404</v>
      </c>
      <c r="BW272" s="20">
        <v>6275</v>
      </c>
      <c r="BX272" s="20">
        <v>5560</v>
      </c>
      <c r="BY272" s="20">
        <v>6069</v>
      </c>
      <c r="BZ272" s="20">
        <v>5483</v>
      </c>
      <c r="CA272" s="20">
        <v>8635</v>
      </c>
      <c r="CB272" s="20">
        <v>3510</v>
      </c>
      <c r="CC272" s="20">
        <v>6082</v>
      </c>
      <c r="CD272" s="20">
        <v>5627</v>
      </c>
      <c r="CE272" s="20">
        <v>5851</v>
      </c>
      <c r="CF272" s="20">
        <v>5266</v>
      </c>
      <c r="CG272" s="20">
        <v>7509</v>
      </c>
      <c r="CH272" s="21">
        <v>2</v>
      </c>
      <c r="CI272" s="21">
        <v>10</v>
      </c>
      <c r="CJ272" s="21">
        <v>13</v>
      </c>
      <c r="CK272" s="21">
        <v>10</v>
      </c>
      <c r="CL272" s="21">
        <v>1</v>
      </c>
      <c r="CM272" s="21">
        <v>3</v>
      </c>
      <c r="CN272" s="21">
        <v>0</v>
      </c>
      <c r="CO272" s="21">
        <v>15</v>
      </c>
      <c r="CP272" s="21">
        <v>24</v>
      </c>
      <c r="CQ272" s="21">
        <v>24</v>
      </c>
      <c r="CR272" s="21">
        <v>6914</v>
      </c>
      <c r="CS272" s="21">
        <v>12357</v>
      </c>
      <c r="CT272" s="21">
        <v>11187</v>
      </c>
      <c r="CU272" s="21">
        <v>11920</v>
      </c>
      <c r="CV272" s="21">
        <v>10749</v>
      </c>
      <c r="CW272" s="21">
        <v>16144</v>
      </c>
      <c r="CX272" s="21">
        <v>35426</v>
      </c>
      <c r="CY272" s="21">
        <v>33845</v>
      </c>
      <c r="CZ272" s="19">
        <v>125</v>
      </c>
      <c r="DA272" t="s">
        <v>8103</v>
      </c>
      <c r="DB272" t="s">
        <v>9</v>
      </c>
      <c r="DD272">
        <v>4.4319692716797165</v>
      </c>
      <c r="DE272">
        <v>6.7746852594139897</v>
      </c>
      <c r="DF272">
        <v>2.3427159877342731</v>
      </c>
    </row>
    <row r="273" spans="1:110" x14ac:dyDescent="0.25">
      <c r="A273" t="s">
        <v>1961</v>
      </c>
      <c r="B273" t="s">
        <v>2953</v>
      </c>
      <c r="C273" t="s">
        <v>58</v>
      </c>
      <c r="D273" t="s">
        <v>51</v>
      </c>
      <c r="E273" s="17">
        <v>118009</v>
      </c>
      <c r="F273" s="17">
        <v>119009</v>
      </c>
      <c r="G273" s="17">
        <v>120048</v>
      </c>
      <c r="H273" s="17">
        <v>121754</v>
      </c>
      <c r="I273" s="17">
        <v>123910</v>
      </c>
      <c r="J273" s="17">
        <v>127059</v>
      </c>
      <c r="K273" s="17">
        <v>129414</v>
      </c>
      <c r="L273" s="17">
        <v>131457</v>
      </c>
      <c r="M273" s="17">
        <v>134228</v>
      </c>
      <c r="N273" s="17">
        <v>136440</v>
      </c>
      <c r="O273" s="17">
        <v>138352</v>
      </c>
      <c r="P273" s="17">
        <v>140416</v>
      </c>
      <c r="Q273" s="17">
        <v>141378</v>
      </c>
      <c r="R273" s="17">
        <v>142582</v>
      </c>
      <c r="S273" s="17">
        <v>143854</v>
      </c>
      <c r="T273" s="17">
        <v>146265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8">
        <v>40</v>
      </c>
      <c r="AE273" s="18">
        <v>82</v>
      </c>
      <c r="AF273" s="18">
        <v>87</v>
      </c>
      <c r="AG273" s="18">
        <v>92</v>
      </c>
      <c r="AH273" s="18">
        <v>88</v>
      </c>
      <c r="AI273" s="18">
        <v>85</v>
      </c>
      <c r="AJ273" s="18">
        <v>71</v>
      </c>
      <c r="AK273" s="23">
        <v>0</v>
      </c>
      <c r="AL273" s="23">
        <v>0</v>
      </c>
      <c r="AM273" s="23">
        <v>0</v>
      </c>
      <c r="AN273" s="23">
        <v>0</v>
      </c>
      <c r="AO273" s="23">
        <v>0</v>
      </c>
      <c r="AP273" s="23">
        <v>0</v>
      </c>
      <c r="AQ273" s="23">
        <v>0</v>
      </c>
      <c r="AR273" s="23">
        <v>0</v>
      </c>
      <c r="AS273" s="23">
        <v>0</v>
      </c>
      <c r="AT273" s="23">
        <v>2.9316915860451478</v>
      </c>
      <c r="AU273" s="23">
        <v>5.9269110674222274</v>
      </c>
      <c r="AV273" s="23">
        <v>6.1958751139471282</v>
      </c>
      <c r="AW273" s="23">
        <v>6.5073773854489385</v>
      </c>
      <c r="AX273" s="23">
        <v>6.1718870544669029</v>
      </c>
      <c r="AY273" s="23">
        <v>5.9087686126211301</v>
      </c>
      <c r="AZ273" s="23">
        <v>4.8542029877277546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1</v>
      </c>
      <c r="BJ273" s="20">
        <v>4</v>
      </c>
      <c r="BK273" s="20">
        <v>7</v>
      </c>
      <c r="BL273" s="20">
        <v>8</v>
      </c>
      <c r="BM273" s="20">
        <v>3</v>
      </c>
      <c r="BN273" s="20">
        <v>0</v>
      </c>
      <c r="BO273" s="20">
        <v>0</v>
      </c>
      <c r="BP273" s="20">
        <v>5</v>
      </c>
      <c r="BQ273" s="20">
        <v>10</v>
      </c>
      <c r="BR273" s="20">
        <v>13</v>
      </c>
      <c r="BS273" s="20">
        <v>13</v>
      </c>
      <c r="BT273" s="20">
        <v>3</v>
      </c>
      <c r="BU273" s="20">
        <v>4</v>
      </c>
      <c r="BV273" s="20">
        <v>7637</v>
      </c>
      <c r="BW273" s="20">
        <v>15035</v>
      </c>
      <c r="BX273" s="20">
        <v>13062</v>
      </c>
      <c r="BY273" s="20">
        <v>12805</v>
      </c>
      <c r="BZ273" s="20">
        <v>10099</v>
      </c>
      <c r="CA273" s="20">
        <v>15162</v>
      </c>
      <c r="CB273" s="20">
        <v>8260</v>
      </c>
      <c r="CC273" s="20">
        <v>15523</v>
      </c>
      <c r="CD273" s="20">
        <v>13785</v>
      </c>
      <c r="CE273" s="20">
        <v>12709</v>
      </c>
      <c r="CF273" s="20">
        <v>9463</v>
      </c>
      <c r="CG273" s="20">
        <v>12725</v>
      </c>
      <c r="CH273" s="21">
        <v>6</v>
      </c>
      <c r="CI273" s="21">
        <v>14</v>
      </c>
      <c r="CJ273" s="21">
        <v>20</v>
      </c>
      <c r="CK273" s="21">
        <v>21</v>
      </c>
      <c r="CL273" s="21">
        <v>6</v>
      </c>
      <c r="CM273" s="21">
        <v>4</v>
      </c>
      <c r="CN273" s="21">
        <v>0</v>
      </c>
      <c r="CO273" s="21">
        <v>23</v>
      </c>
      <c r="CP273" s="21">
        <v>48</v>
      </c>
      <c r="CQ273" s="21">
        <v>48</v>
      </c>
      <c r="CR273" s="21">
        <v>15897</v>
      </c>
      <c r="CS273" s="21">
        <v>30558</v>
      </c>
      <c r="CT273" s="21">
        <v>26847</v>
      </c>
      <c r="CU273" s="21">
        <v>25514</v>
      </c>
      <c r="CV273" s="21">
        <v>19562</v>
      </c>
      <c r="CW273" s="21">
        <v>27887</v>
      </c>
      <c r="CX273" s="21">
        <v>73800</v>
      </c>
      <c r="CY273" s="21">
        <v>72465</v>
      </c>
      <c r="CZ273" s="19">
        <v>164</v>
      </c>
      <c r="DA273" t="s">
        <v>8142</v>
      </c>
      <c r="DB273" t="s">
        <v>9</v>
      </c>
      <c r="DD273">
        <v>3.1739460429172701</v>
      </c>
      <c r="DE273">
        <v>6.5040650406504064</v>
      </c>
      <c r="DF273">
        <v>3.3301189977331362</v>
      </c>
    </row>
    <row r="274" spans="1:110" x14ac:dyDescent="0.25">
      <c r="A274" t="s">
        <v>1999</v>
      </c>
      <c r="B274" t="s">
        <v>2948</v>
      </c>
      <c r="C274" t="s">
        <v>58</v>
      </c>
      <c r="D274" t="s">
        <v>168</v>
      </c>
      <c r="E274" s="17">
        <v>187990</v>
      </c>
      <c r="F274" s="17">
        <v>187907</v>
      </c>
      <c r="G274" s="17">
        <v>190443</v>
      </c>
      <c r="H274" s="17">
        <v>192064</v>
      </c>
      <c r="I274" s="17">
        <v>193352</v>
      </c>
      <c r="J274" s="17">
        <v>197209</v>
      </c>
      <c r="K274" s="17">
        <v>199155</v>
      </c>
      <c r="L274" s="17">
        <v>201131</v>
      </c>
      <c r="M274" s="17">
        <v>202371</v>
      </c>
      <c r="N274" s="17">
        <v>203131</v>
      </c>
      <c r="O274" s="17">
        <v>203681</v>
      </c>
      <c r="P274" s="17">
        <v>205699</v>
      </c>
      <c r="Q274" s="17">
        <v>207114</v>
      </c>
      <c r="R274" s="17">
        <v>207877</v>
      </c>
      <c r="S274" s="17">
        <v>209837</v>
      </c>
      <c r="T274" s="17">
        <v>210770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71</v>
      </c>
      <c r="AE274" s="18">
        <v>239</v>
      </c>
      <c r="AF274" s="18">
        <v>275</v>
      </c>
      <c r="AG274" s="18">
        <v>306</v>
      </c>
      <c r="AH274" s="18">
        <v>237</v>
      </c>
      <c r="AI274" s="18">
        <v>228</v>
      </c>
      <c r="AJ274" s="18">
        <v>208</v>
      </c>
      <c r="AK274" s="23">
        <v>0</v>
      </c>
      <c r="AL274" s="23">
        <v>0</v>
      </c>
      <c r="AM274" s="23">
        <v>0</v>
      </c>
      <c r="AN274" s="23">
        <v>0</v>
      </c>
      <c r="AO274" s="23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3.4952813701502969</v>
      </c>
      <c r="AU274" s="23">
        <v>11.734035084273939</v>
      </c>
      <c r="AV274" s="23">
        <v>13.369048950165048</v>
      </c>
      <c r="AW274" s="23">
        <v>14.774472029896579</v>
      </c>
      <c r="AX274" s="23">
        <v>11.400972690581449</v>
      </c>
      <c r="AY274" s="23">
        <v>10.865576614229139</v>
      </c>
      <c r="AZ274" s="23">
        <v>9.8685771219813052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 s="20">
        <v>4</v>
      </c>
      <c r="BJ274" s="20">
        <v>14</v>
      </c>
      <c r="BK274" s="20">
        <v>20</v>
      </c>
      <c r="BL274" s="20">
        <v>15</v>
      </c>
      <c r="BM274" s="20">
        <v>9</v>
      </c>
      <c r="BN274" s="20">
        <v>3</v>
      </c>
      <c r="BO274" s="20">
        <v>0</v>
      </c>
      <c r="BP274" s="20">
        <v>14</v>
      </c>
      <c r="BQ274" s="20">
        <v>45</v>
      </c>
      <c r="BR274" s="20">
        <v>37</v>
      </c>
      <c r="BS274" s="20">
        <v>25</v>
      </c>
      <c r="BT274" s="20">
        <v>18</v>
      </c>
      <c r="BU274" s="20">
        <v>4</v>
      </c>
      <c r="BV274" s="20">
        <v>15924</v>
      </c>
      <c r="BW274" s="20">
        <v>17749</v>
      </c>
      <c r="BX274" s="20">
        <v>15275</v>
      </c>
      <c r="BY274" s="20">
        <v>17789</v>
      </c>
      <c r="BZ274" s="20">
        <v>14693</v>
      </c>
      <c r="CA274" s="20">
        <v>25315</v>
      </c>
      <c r="CB274" s="20">
        <v>17815</v>
      </c>
      <c r="CC274" s="20">
        <v>18799</v>
      </c>
      <c r="CD274" s="20">
        <v>15116</v>
      </c>
      <c r="CE274" s="20">
        <v>16896</v>
      </c>
      <c r="CF274" s="20">
        <v>14331</v>
      </c>
      <c r="CG274" s="20">
        <v>21068</v>
      </c>
      <c r="CH274" s="21">
        <v>18</v>
      </c>
      <c r="CI274" s="21">
        <v>59</v>
      </c>
      <c r="CJ274" s="21">
        <v>57</v>
      </c>
      <c r="CK274" s="21">
        <v>40</v>
      </c>
      <c r="CL274" s="21">
        <v>27</v>
      </c>
      <c r="CM274" s="21">
        <v>7</v>
      </c>
      <c r="CN274" s="21">
        <v>0</v>
      </c>
      <c r="CO274" s="21">
        <v>65</v>
      </c>
      <c r="CP274" s="21">
        <v>143</v>
      </c>
      <c r="CQ274" s="21">
        <v>143</v>
      </c>
      <c r="CR274" s="21">
        <v>33739</v>
      </c>
      <c r="CS274" s="21">
        <v>36548</v>
      </c>
      <c r="CT274" s="21">
        <v>30391</v>
      </c>
      <c r="CU274" s="21">
        <v>34685</v>
      </c>
      <c r="CV274" s="21">
        <v>29024</v>
      </c>
      <c r="CW274" s="21">
        <v>46383</v>
      </c>
      <c r="CX274" s="21">
        <v>106745</v>
      </c>
      <c r="CY274" s="21">
        <v>104025</v>
      </c>
      <c r="CZ274" s="19">
        <v>29</v>
      </c>
      <c r="DA274" t="s">
        <v>1350</v>
      </c>
      <c r="DB274" t="s">
        <v>8480</v>
      </c>
      <c r="DD274">
        <v>6.2484979572218213</v>
      </c>
      <c r="DE274">
        <v>13.396412009930208</v>
      </c>
      <c r="DF274">
        <v>7.1479140527083862</v>
      </c>
    </row>
    <row r="275" spans="1:110" x14ac:dyDescent="0.25">
      <c r="A275" t="s">
        <v>257</v>
      </c>
      <c r="B275" t="s">
        <v>2951</v>
      </c>
      <c r="C275" t="s">
        <v>58</v>
      </c>
      <c r="D275" t="s">
        <v>168</v>
      </c>
      <c r="E275" s="17">
        <v>109313</v>
      </c>
      <c r="F275" s="17">
        <v>109373</v>
      </c>
      <c r="G275" s="17">
        <v>110349</v>
      </c>
      <c r="H275" s="17">
        <v>110644</v>
      </c>
      <c r="I275" s="17">
        <v>110880</v>
      </c>
      <c r="J275" s="17">
        <v>111804</v>
      </c>
      <c r="K275" s="17">
        <v>112881</v>
      </c>
      <c r="L275" s="17">
        <v>114444</v>
      </c>
      <c r="M275" s="17">
        <v>115631</v>
      </c>
      <c r="N275" s="17">
        <v>116582</v>
      </c>
      <c r="O275" s="17">
        <v>117691</v>
      </c>
      <c r="P275" s="17">
        <v>118866</v>
      </c>
      <c r="Q275" s="17">
        <v>119178</v>
      </c>
      <c r="R275" s="17">
        <v>119566</v>
      </c>
      <c r="S275" s="17">
        <v>120399</v>
      </c>
      <c r="T275" s="17">
        <v>120774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15</v>
      </c>
      <c r="AE275" s="18">
        <v>46</v>
      </c>
      <c r="AF275" s="18">
        <v>78</v>
      </c>
      <c r="AG275" s="18">
        <v>61</v>
      </c>
      <c r="AH275" s="18">
        <v>54</v>
      </c>
      <c r="AI275" s="18">
        <v>42</v>
      </c>
      <c r="AJ275" s="18">
        <v>54</v>
      </c>
      <c r="AK275" s="23">
        <v>0</v>
      </c>
      <c r="AL275" s="23">
        <v>0</v>
      </c>
      <c r="AM275" s="23">
        <v>0</v>
      </c>
      <c r="AN275" s="23">
        <v>0</v>
      </c>
      <c r="AO275" s="23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1.2866480245663996</v>
      </c>
      <c r="AU275" s="23">
        <v>3.9085401602501464</v>
      </c>
      <c r="AV275" s="23">
        <v>6.5620110039876831</v>
      </c>
      <c r="AW275" s="23">
        <v>5.1183943345248286</v>
      </c>
      <c r="AX275" s="23">
        <v>4.5163340749042371</v>
      </c>
      <c r="AY275" s="23">
        <v>3.4884010664540406</v>
      </c>
      <c r="AZ275" s="23">
        <v>4.4711610114759797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 s="20">
        <v>7</v>
      </c>
      <c r="BK275" s="20">
        <v>7</v>
      </c>
      <c r="BL275" s="20">
        <v>3</v>
      </c>
      <c r="BM275" s="20">
        <v>0</v>
      </c>
      <c r="BN275" s="20">
        <v>2</v>
      </c>
      <c r="BO275" s="20">
        <v>0</v>
      </c>
      <c r="BP275" s="20">
        <v>3</v>
      </c>
      <c r="BQ275" s="20">
        <v>9</v>
      </c>
      <c r="BR275" s="20">
        <v>12</v>
      </c>
      <c r="BS275" s="20">
        <v>4</v>
      </c>
      <c r="BT275" s="20">
        <v>4</v>
      </c>
      <c r="BU275" s="20">
        <v>3</v>
      </c>
      <c r="BV275" s="20">
        <v>5276</v>
      </c>
      <c r="BW275" s="20">
        <v>9087</v>
      </c>
      <c r="BX275" s="20">
        <v>9264</v>
      </c>
      <c r="BY275" s="20">
        <v>10912</v>
      </c>
      <c r="BZ275" s="20">
        <v>9276</v>
      </c>
      <c r="CA275" s="20">
        <v>18235</v>
      </c>
      <c r="CB275" s="20">
        <v>5629</v>
      </c>
      <c r="CC275" s="20">
        <v>9161</v>
      </c>
      <c r="CD275" s="20">
        <v>9435</v>
      </c>
      <c r="CE275" s="20">
        <v>10858</v>
      </c>
      <c r="CF275" s="20">
        <v>8740</v>
      </c>
      <c r="CG275" s="20">
        <v>14901</v>
      </c>
      <c r="CH275" s="21">
        <v>3</v>
      </c>
      <c r="CI275" s="21">
        <v>16</v>
      </c>
      <c r="CJ275" s="21">
        <v>19</v>
      </c>
      <c r="CK275" s="21">
        <v>7</v>
      </c>
      <c r="CL275" s="21">
        <v>4</v>
      </c>
      <c r="CM275" s="21">
        <v>5</v>
      </c>
      <c r="CN275" s="21">
        <v>0</v>
      </c>
      <c r="CO275" s="21">
        <v>19</v>
      </c>
      <c r="CP275" s="21">
        <v>35</v>
      </c>
      <c r="CQ275" s="21">
        <v>35</v>
      </c>
      <c r="CR275" s="21">
        <v>10905</v>
      </c>
      <c r="CS275" s="21">
        <v>18248</v>
      </c>
      <c r="CT275" s="21">
        <v>18699</v>
      </c>
      <c r="CU275" s="21">
        <v>21770</v>
      </c>
      <c r="CV275" s="21">
        <v>18016</v>
      </c>
      <c r="CW275" s="21">
        <v>33136</v>
      </c>
      <c r="CX275" s="21">
        <v>62050</v>
      </c>
      <c r="CY275" s="21">
        <v>58724</v>
      </c>
      <c r="CZ275" s="19">
        <v>187</v>
      </c>
      <c r="DA275" t="s">
        <v>8165</v>
      </c>
      <c r="DB275" t="s">
        <v>9</v>
      </c>
      <c r="DD275">
        <v>3.2354744227232479</v>
      </c>
      <c r="DE275">
        <v>5.6406124093473009</v>
      </c>
      <c r="DF275">
        <v>2.405137986624053</v>
      </c>
    </row>
    <row r="276" spans="1:110" x14ac:dyDescent="0.25">
      <c r="A276" t="s">
        <v>2037</v>
      </c>
      <c r="B276" t="s">
        <v>2966</v>
      </c>
      <c r="C276" t="s">
        <v>58</v>
      </c>
      <c r="D276" t="s">
        <v>278</v>
      </c>
      <c r="E276" s="17">
        <v>147186</v>
      </c>
      <c r="F276" s="17">
        <v>147402</v>
      </c>
      <c r="G276" s="17">
        <v>148459</v>
      </c>
      <c r="H276" s="17">
        <v>150615</v>
      </c>
      <c r="I276" s="17">
        <v>153992</v>
      </c>
      <c r="J276" s="17">
        <v>156826</v>
      </c>
      <c r="K276" s="17">
        <v>156342</v>
      </c>
      <c r="L276" s="17">
        <v>155246</v>
      </c>
      <c r="M276" s="17">
        <v>155759</v>
      </c>
      <c r="N276" s="17">
        <v>158067</v>
      </c>
      <c r="O276" s="17">
        <v>161087</v>
      </c>
      <c r="P276" s="17">
        <v>162967</v>
      </c>
      <c r="Q276" s="17">
        <v>164363</v>
      </c>
      <c r="R276" s="17">
        <v>164660</v>
      </c>
      <c r="S276" s="17">
        <v>165725</v>
      </c>
      <c r="T276" s="17">
        <v>167992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30</v>
      </c>
      <c r="AE276" s="18">
        <v>86</v>
      </c>
      <c r="AF276" s="18">
        <v>89</v>
      </c>
      <c r="AG276" s="18">
        <v>110</v>
      </c>
      <c r="AH276" s="18">
        <v>84</v>
      </c>
      <c r="AI276" s="18">
        <v>54</v>
      </c>
      <c r="AJ276" s="18">
        <v>68</v>
      </c>
      <c r="AK276" s="23">
        <v>0</v>
      </c>
      <c r="AL276" s="23">
        <v>0</v>
      </c>
      <c r="AM276" s="23">
        <v>0</v>
      </c>
      <c r="AN276" s="23">
        <v>0</v>
      </c>
      <c r="AO276" s="23">
        <v>0</v>
      </c>
      <c r="AP276" s="23">
        <v>0</v>
      </c>
      <c r="AQ276" s="23">
        <v>0</v>
      </c>
      <c r="AR276" s="23">
        <v>0</v>
      </c>
      <c r="AS276" s="23">
        <v>0</v>
      </c>
      <c r="AT276" s="23">
        <v>1.8979293590692554</v>
      </c>
      <c r="AU276" s="23">
        <v>5.3387300030418343</v>
      </c>
      <c r="AV276" s="23">
        <v>5.4612283468432254</v>
      </c>
      <c r="AW276" s="23">
        <v>6.692503787348735</v>
      </c>
      <c r="AX276" s="23">
        <v>5.1014211101664033</v>
      </c>
      <c r="AY276" s="23">
        <v>3.2584100165937548</v>
      </c>
      <c r="AZ276" s="23">
        <v>4.0478118005619317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 s="20">
        <v>1</v>
      </c>
      <c r="BJ276" s="20">
        <v>4</v>
      </c>
      <c r="BK276" s="20">
        <v>5</v>
      </c>
      <c r="BL276" s="20">
        <v>5</v>
      </c>
      <c r="BM276" s="20">
        <v>4</v>
      </c>
      <c r="BN276" s="20">
        <v>3</v>
      </c>
      <c r="BO276" s="20">
        <v>0</v>
      </c>
      <c r="BP276" s="20">
        <v>2</v>
      </c>
      <c r="BQ276" s="20">
        <v>9</v>
      </c>
      <c r="BR276" s="20">
        <v>10</v>
      </c>
      <c r="BS276" s="20">
        <v>17</v>
      </c>
      <c r="BT276" s="20">
        <v>4</v>
      </c>
      <c r="BU276" s="20">
        <v>4</v>
      </c>
      <c r="BV276" s="20">
        <v>14406</v>
      </c>
      <c r="BW276" s="20">
        <v>16111</v>
      </c>
      <c r="BX276" s="20">
        <v>12643</v>
      </c>
      <c r="BY276" s="20">
        <v>13410</v>
      </c>
      <c r="BZ276" s="20">
        <v>9865</v>
      </c>
      <c r="CA276" s="20">
        <v>16344</v>
      </c>
      <c r="CB276" s="20">
        <v>17362</v>
      </c>
      <c r="CC276" s="20">
        <v>17419</v>
      </c>
      <c r="CD276" s="20">
        <v>13468</v>
      </c>
      <c r="CE276" s="20">
        <v>13632</v>
      </c>
      <c r="CF276" s="20">
        <v>9991</v>
      </c>
      <c r="CG276" s="20">
        <v>13341</v>
      </c>
      <c r="CH276" s="21">
        <v>3</v>
      </c>
      <c r="CI276" s="21">
        <v>13</v>
      </c>
      <c r="CJ276" s="21">
        <v>15</v>
      </c>
      <c r="CK276" s="21">
        <v>22</v>
      </c>
      <c r="CL276" s="21">
        <v>8</v>
      </c>
      <c r="CM276" s="21">
        <v>7</v>
      </c>
      <c r="CN276" s="21">
        <v>0</v>
      </c>
      <c r="CO276" s="21">
        <v>22</v>
      </c>
      <c r="CP276" s="21">
        <v>46</v>
      </c>
      <c r="CQ276" s="21">
        <v>46</v>
      </c>
      <c r="CR276" s="21">
        <v>31768</v>
      </c>
      <c r="CS276" s="21">
        <v>33530</v>
      </c>
      <c r="CT276" s="21">
        <v>26111</v>
      </c>
      <c r="CU276" s="21">
        <v>27042</v>
      </c>
      <c r="CV276" s="21">
        <v>19856</v>
      </c>
      <c r="CW276" s="21">
        <v>29685</v>
      </c>
      <c r="CX276" s="21">
        <v>82779</v>
      </c>
      <c r="CY276" s="21">
        <v>85213</v>
      </c>
      <c r="CZ276" s="19">
        <v>212</v>
      </c>
      <c r="DA276" t="s">
        <v>8190</v>
      </c>
      <c r="DB276" t="s">
        <v>9</v>
      </c>
      <c r="DD276">
        <v>2.5817656930280592</v>
      </c>
      <c r="DE276">
        <v>5.5569649307191433</v>
      </c>
      <c r="DF276">
        <v>2.9751992376910841</v>
      </c>
    </row>
    <row r="277" spans="1:110" x14ac:dyDescent="0.25">
      <c r="A277" t="s">
        <v>521</v>
      </c>
      <c r="B277" t="s">
        <v>3339</v>
      </c>
      <c r="C277" t="s">
        <v>491</v>
      </c>
      <c r="D277" t="s">
        <v>491</v>
      </c>
      <c r="E277" s="17">
        <v>98500</v>
      </c>
      <c r="F277" s="17">
        <v>98683</v>
      </c>
      <c r="G277" s="17">
        <v>99443</v>
      </c>
      <c r="H277" s="17">
        <v>100576</v>
      </c>
      <c r="I277" s="17">
        <v>101750</v>
      </c>
      <c r="J277" s="17">
        <v>102428</v>
      </c>
      <c r="K277" s="17">
        <v>103391</v>
      </c>
      <c r="L277" s="17">
        <v>104555</v>
      </c>
      <c r="M277" s="17">
        <v>105591</v>
      </c>
      <c r="N277" s="17">
        <v>106272</v>
      </c>
      <c r="O277" s="17">
        <v>106464</v>
      </c>
      <c r="P277" s="17">
        <v>106868</v>
      </c>
      <c r="Q277" s="17">
        <v>107174</v>
      </c>
      <c r="R277" s="17">
        <v>107236</v>
      </c>
      <c r="S277" s="17">
        <v>107516</v>
      </c>
      <c r="T277" s="17">
        <v>107712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0</v>
      </c>
      <c r="AD277" s="18">
        <v>19</v>
      </c>
      <c r="AE277" s="18">
        <v>79</v>
      </c>
      <c r="AF277" s="18">
        <v>115</v>
      </c>
      <c r="AG277" s="18">
        <v>103</v>
      </c>
      <c r="AH277" s="18">
        <v>77</v>
      </c>
      <c r="AI277" s="18">
        <v>85</v>
      </c>
      <c r="AJ277" s="18">
        <v>68</v>
      </c>
      <c r="AK277" s="23">
        <v>0</v>
      </c>
      <c r="AL277" s="23">
        <v>0</v>
      </c>
      <c r="AM277" s="23">
        <v>0</v>
      </c>
      <c r="AN277" s="23">
        <v>0</v>
      </c>
      <c r="AO277" s="23">
        <v>0</v>
      </c>
      <c r="AP277" s="23">
        <v>0</v>
      </c>
      <c r="AQ277" s="23">
        <v>0</v>
      </c>
      <c r="AR277" s="23">
        <v>0</v>
      </c>
      <c r="AS277" s="23">
        <v>0</v>
      </c>
      <c r="AT277" s="23">
        <v>1.7878651008732311</v>
      </c>
      <c r="AU277" s="23">
        <v>7.4203486624586716</v>
      </c>
      <c r="AV277" s="23">
        <v>10.760938728150615</v>
      </c>
      <c r="AW277" s="23">
        <v>9.6105398697445281</v>
      </c>
      <c r="AX277" s="23">
        <v>7.1804244843149689</v>
      </c>
      <c r="AY277" s="23">
        <v>7.9058000669667772</v>
      </c>
      <c r="AZ277" s="23">
        <v>6.313131313131314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 s="20">
        <v>6</v>
      </c>
      <c r="BK277" s="20">
        <v>6</v>
      </c>
      <c r="BL277" s="20">
        <v>7</v>
      </c>
      <c r="BM277" s="20">
        <v>6</v>
      </c>
      <c r="BN277" s="20">
        <v>0</v>
      </c>
      <c r="BO277" s="20">
        <v>0</v>
      </c>
      <c r="BP277" s="20">
        <v>2</v>
      </c>
      <c r="BQ277" s="20">
        <v>7</v>
      </c>
      <c r="BR277" s="20">
        <v>10</v>
      </c>
      <c r="BS277" s="20">
        <v>12</v>
      </c>
      <c r="BT277" s="20">
        <v>8</v>
      </c>
      <c r="BU277" s="20">
        <v>4</v>
      </c>
      <c r="BV277" s="20">
        <v>4217</v>
      </c>
      <c r="BW277" s="20">
        <v>5887</v>
      </c>
      <c r="BX277" s="20">
        <v>7016</v>
      </c>
      <c r="BY277" s="20">
        <v>9837</v>
      </c>
      <c r="BZ277" s="20">
        <v>9875</v>
      </c>
      <c r="CA277" s="20">
        <v>18040</v>
      </c>
      <c r="CB277" s="20">
        <v>4825</v>
      </c>
      <c r="CC277" s="20">
        <v>6343</v>
      </c>
      <c r="CD277" s="20">
        <v>6522</v>
      </c>
      <c r="CE277" s="20">
        <v>9669</v>
      </c>
      <c r="CF277" s="20">
        <v>9363</v>
      </c>
      <c r="CG277" s="20">
        <v>16118</v>
      </c>
      <c r="CH277" s="21">
        <v>2</v>
      </c>
      <c r="CI277" s="21">
        <v>13</v>
      </c>
      <c r="CJ277" s="21">
        <v>16</v>
      </c>
      <c r="CK277" s="21">
        <v>19</v>
      </c>
      <c r="CL277" s="21">
        <v>14</v>
      </c>
      <c r="CM277" s="21">
        <v>4</v>
      </c>
      <c r="CN277" s="21">
        <v>0</v>
      </c>
      <c r="CO277" s="21">
        <v>25</v>
      </c>
      <c r="CP277" s="21">
        <v>43</v>
      </c>
      <c r="CQ277" s="21">
        <v>43</v>
      </c>
      <c r="CR277" s="21">
        <v>9042</v>
      </c>
      <c r="CS277" s="21">
        <v>12230</v>
      </c>
      <c r="CT277" s="21">
        <v>13538</v>
      </c>
      <c r="CU277" s="21">
        <v>19506</v>
      </c>
      <c r="CV277" s="21">
        <v>19238</v>
      </c>
      <c r="CW277" s="21">
        <v>34158</v>
      </c>
      <c r="CX277" s="21">
        <v>54872</v>
      </c>
      <c r="CY277" s="21">
        <v>52840</v>
      </c>
      <c r="CZ277" s="19">
        <v>92</v>
      </c>
      <c r="DA277" t="s">
        <v>8070</v>
      </c>
      <c r="DB277" t="s">
        <v>9</v>
      </c>
      <c r="DD277">
        <v>4.7312641937925815</v>
      </c>
      <c r="DE277">
        <v>7.8364193031054095</v>
      </c>
      <c r="DF277">
        <v>3.105155109312828</v>
      </c>
    </row>
    <row r="278" spans="1:110" x14ac:dyDescent="0.25">
      <c r="A278" t="s">
        <v>2076</v>
      </c>
      <c r="B278" t="s">
        <v>3087</v>
      </c>
      <c r="C278" t="s">
        <v>197</v>
      </c>
      <c r="D278" t="s">
        <v>199</v>
      </c>
      <c r="E278" s="17">
        <v>100154</v>
      </c>
      <c r="F278" s="17">
        <v>99841</v>
      </c>
      <c r="G278" s="17">
        <v>101129</v>
      </c>
      <c r="H278" s="17">
        <v>103094</v>
      </c>
      <c r="I278" s="17">
        <v>104897</v>
      </c>
      <c r="J278" s="17">
        <v>106637</v>
      </c>
      <c r="K278" s="17">
        <v>108051</v>
      </c>
      <c r="L278" s="17">
        <v>108547</v>
      </c>
      <c r="M278" s="17">
        <v>108501</v>
      </c>
      <c r="N278" s="17">
        <v>108013</v>
      </c>
      <c r="O278" s="17">
        <v>108862</v>
      </c>
      <c r="P278" s="17">
        <v>109907</v>
      </c>
      <c r="Q278" s="17">
        <v>110465</v>
      </c>
      <c r="R278" s="17">
        <v>110034</v>
      </c>
      <c r="S278" s="17">
        <v>109776</v>
      </c>
      <c r="T278" s="17">
        <v>110434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25</v>
      </c>
      <c r="AE278" s="18">
        <v>91</v>
      </c>
      <c r="AF278" s="18">
        <v>89</v>
      </c>
      <c r="AG278" s="18">
        <v>109</v>
      </c>
      <c r="AH278" s="18">
        <v>124</v>
      </c>
      <c r="AI278" s="18">
        <v>155</v>
      </c>
      <c r="AJ278" s="18">
        <v>154</v>
      </c>
      <c r="AK278" s="23">
        <v>0</v>
      </c>
      <c r="AL278" s="23">
        <v>0</v>
      </c>
      <c r="AM278" s="23">
        <v>0</v>
      </c>
      <c r="AN278" s="23">
        <v>0</v>
      </c>
      <c r="AO278" s="23">
        <v>0</v>
      </c>
      <c r="AP278" s="23">
        <v>0</v>
      </c>
      <c r="AQ278" s="23">
        <v>0</v>
      </c>
      <c r="AR278" s="23">
        <v>0</v>
      </c>
      <c r="AS278" s="23">
        <v>0</v>
      </c>
      <c r="AT278" s="23">
        <v>2.314536213233592</v>
      </c>
      <c r="AU278" s="23">
        <v>8.3592070695008367</v>
      </c>
      <c r="AV278" s="23">
        <v>8.0977553749988633</v>
      </c>
      <c r="AW278" s="23">
        <v>9.8673788077671674</v>
      </c>
      <c r="AX278" s="23">
        <v>11.269244051838523</v>
      </c>
      <c r="AY278" s="23">
        <v>14.119661856872176</v>
      </c>
      <c r="AZ278" s="23">
        <v>13.944980712461742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 s="20">
        <v>18</v>
      </c>
      <c r="BK278" s="20">
        <v>14</v>
      </c>
      <c r="BL278" s="20">
        <v>16</v>
      </c>
      <c r="BM278" s="20">
        <v>9</v>
      </c>
      <c r="BN278" s="20">
        <v>3</v>
      </c>
      <c r="BO278" s="20">
        <v>0</v>
      </c>
      <c r="BP278" s="20">
        <v>13</v>
      </c>
      <c r="BQ278" s="20">
        <v>24</v>
      </c>
      <c r="BR278" s="20">
        <v>24</v>
      </c>
      <c r="BS278" s="20">
        <v>20</v>
      </c>
      <c r="BT278" s="20">
        <v>10</v>
      </c>
      <c r="BU278" s="20">
        <v>3</v>
      </c>
      <c r="BV278" s="20">
        <v>9377</v>
      </c>
      <c r="BW278" s="20">
        <v>9686</v>
      </c>
      <c r="BX278" s="20">
        <v>8441</v>
      </c>
      <c r="BY278" s="20">
        <v>9190</v>
      </c>
      <c r="BZ278" s="20">
        <v>7119</v>
      </c>
      <c r="CA278" s="20">
        <v>11117</v>
      </c>
      <c r="CB278" s="20">
        <v>9810</v>
      </c>
      <c r="CC278" s="20">
        <v>10516</v>
      </c>
      <c r="CD278" s="20">
        <v>8904</v>
      </c>
      <c r="CE278" s="20">
        <v>9603</v>
      </c>
      <c r="CF278" s="20">
        <v>7281</v>
      </c>
      <c r="CG278" s="20">
        <v>9390</v>
      </c>
      <c r="CH278" s="21">
        <v>13</v>
      </c>
      <c r="CI278" s="21">
        <v>42</v>
      </c>
      <c r="CJ278" s="21">
        <v>38</v>
      </c>
      <c r="CK278" s="21">
        <v>36</v>
      </c>
      <c r="CL278" s="21">
        <v>19</v>
      </c>
      <c r="CM278" s="21">
        <v>6</v>
      </c>
      <c r="CN278" s="21">
        <v>0</v>
      </c>
      <c r="CO278" s="21">
        <v>60</v>
      </c>
      <c r="CP278" s="21">
        <v>94</v>
      </c>
      <c r="CQ278" s="21">
        <v>94</v>
      </c>
      <c r="CR278" s="21">
        <v>19187</v>
      </c>
      <c r="CS278" s="21">
        <v>20202</v>
      </c>
      <c r="CT278" s="21">
        <v>17345</v>
      </c>
      <c r="CU278" s="21">
        <v>18793</v>
      </c>
      <c r="CV278" s="21">
        <v>14400</v>
      </c>
      <c r="CW278" s="21">
        <v>20507</v>
      </c>
      <c r="CX278" s="21">
        <v>54930</v>
      </c>
      <c r="CY278" s="21">
        <v>55504</v>
      </c>
      <c r="CZ278" s="19">
        <v>9</v>
      </c>
      <c r="DA278" t="s">
        <v>1380</v>
      </c>
      <c r="DB278" t="s">
        <v>8480</v>
      </c>
      <c r="DD278">
        <v>10.810031709426347</v>
      </c>
      <c r="DE278">
        <v>17.11268887675223</v>
      </c>
      <c r="DF278">
        <v>6.3026571673258829</v>
      </c>
    </row>
    <row r="279" spans="1:110" x14ac:dyDescent="0.25">
      <c r="A279" t="s">
        <v>262</v>
      </c>
      <c r="B279" t="s">
        <v>3019</v>
      </c>
      <c r="C279" t="s">
        <v>184</v>
      </c>
      <c r="D279" t="s">
        <v>168</v>
      </c>
      <c r="E279" s="17">
        <v>35275</v>
      </c>
      <c r="F279" s="17">
        <v>35252</v>
      </c>
      <c r="G279" s="17">
        <v>35422</v>
      </c>
      <c r="H279" s="17">
        <v>35239</v>
      </c>
      <c r="I279" s="17">
        <v>35319</v>
      </c>
      <c r="J279" s="17">
        <v>35692</v>
      </c>
      <c r="K279" s="17">
        <v>35979</v>
      </c>
      <c r="L279" s="17">
        <v>36323</v>
      </c>
      <c r="M279" s="17">
        <v>36557</v>
      </c>
      <c r="N279" s="17">
        <v>36653</v>
      </c>
      <c r="O279" s="17">
        <v>36711</v>
      </c>
      <c r="P279" s="17">
        <v>36794</v>
      </c>
      <c r="Q279" s="17">
        <v>36875</v>
      </c>
      <c r="R279" s="17">
        <v>37031</v>
      </c>
      <c r="S279" s="17">
        <v>37262</v>
      </c>
      <c r="T279" s="17">
        <v>37679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17</v>
      </c>
      <c r="AE279" s="18">
        <v>38</v>
      </c>
      <c r="AF279" s="18">
        <v>37</v>
      </c>
      <c r="AG279" s="18">
        <v>16</v>
      </c>
      <c r="AH279" s="18">
        <v>9</v>
      </c>
      <c r="AI279" s="18">
        <v>10</v>
      </c>
      <c r="AJ279" s="18">
        <v>17</v>
      </c>
      <c r="AK279" s="23">
        <v>0</v>
      </c>
      <c r="AL279" s="23">
        <v>0</v>
      </c>
      <c r="AM279" s="23">
        <v>0</v>
      </c>
      <c r="AN279" s="23">
        <v>0</v>
      </c>
      <c r="AO279" s="23">
        <v>0</v>
      </c>
      <c r="AP279" s="23">
        <v>0</v>
      </c>
      <c r="AQ279" s="23">
        <v>0</v>
      </c>
      <c r="AR279" s="23">
        <v>0</v>
      </c>
      <c r="AS279" s="23">
        <v>0</v>
      </c>
      <c r="AT279" s="23">
        <v>4.6380923798870493</v>
      </c>
      <c r="AU279" s="23">
        <v>10.351120917436191</v>
      </c>
      <c r="AV279" s="23">
        <v>10.055987389248246</v>
      </c>
      <c r="AW279" s="23">
        <v>4.3389830508474576</v>
      </c>
      <c r="AX279" s="23">
        <v>2.4303961545731956</v>
      </c>
      <c r="AY279" s="23">
        <v>2.6836992109924318</v>
      </c>
      <c r="AZ279" s="23">
        <v>4.5117970222139654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1</v>
      </c>
      <c r="BJ279" s="20">
        <v>1</v>
      </c>
      <c r="BK279" s="20">
        <v>2</v>
      </c>
      <c r="BL279" s="20">
        <v>2</v>
      </c>
      <c r="BM279" s="20">
        <v>1</v>
      </c>
      <c r="BN279" s="20">
        <v>0</v>
      </c>
      <c r="BO279" s="20">
        <v>0</v>
      </c>
      <c r="BP279" s="20">
        <v>0</v>
      </c>
      <c r="BQ279" s="20">
        <v>6</v>
      </c>
      <c r="BR279" s="20">
        <v>0</v>
      </c>
      <c r="BS279" s="20">
        <v>3</v>
      </c>
      <c r="BT279" s="20">
        <v>0</v>
      </c>
      <c r="BU279" s="20">
        <v>1</v>
      </c>
      <c r="BV279" s="20">
        <v>1373</v>
      </c>
      <c r="BW279" s="20">
        <v>2075</v>
      </c>
      <c r="BX279" s="20">
        <v>2435</v>
      </c>
      <c r="BY279" s="20">
        <v>3407</v>
      </c>
      <c r="BZ279" s="20">
        <v>3369</v>
      </c>
      <c r="CA279" s="20">
        <v>6544</v>
      </c>
      <c r="CB279" s="20">
        <v>1753</v>
      </c>
      <c r="CC279" s="20">
        <v>2225</v>
      </c>
      <c r="CD279" s="20">
        <v>2453</v>
      </c>
      <c r="CE279" s="20">
        <v>3205</v>
      </c>
      <c r="CF279" s="20">
        <v>3119</v>
      </c>
      <c r="CG279" s="20">
        <v>5721</v>
      </c>
      <c r="CH279" s="21">
        <v>1</v>
      </c>
      <c r="CI279" s="21">
        <v>7</v>
      </c>
      <c r="CJ279" s="21">
        <v>2</v>
      </c>
      <c r="CK279" s="21">
        <v>5</v>
      </c>
      <c r="CL279" s="21">
        <v>1</v>
      </c>
      <c r="CM279" s="21">
        <v>1</v>
      </c>
      <c r="CN279" s="21">
        <v>0</v>
      </c>
      <c r="CO279" s="21">
        <v>7</v>
      </c>
      <c r="CP279" s="21">
        <v>10</v>
      </c>
      <c r="CQ279" s="21">
        <v>10</v>
      </c>
      <c r="CR279" s="21">
        <v>3126</v>
      </c>
      <c r="CS279" s="21">
        <v>4300</v>
      </c>
      <c r="CT279" s="21">
        <v>4888</v>
      </c>
      <c r="CU279" s="21">
        <v>6612</v>
      </c>
      <c r="CV279" s="21">
        <v>6488</v>
      </c>
      <c r="CW279" s="21">
        <v>12265</v>
      </c>
      <c r="CX279" s="21">
        <v>19203</v>
      </c>
      <c r="CY279" s="21">
        <v>18476</v>
      </c>
      <c r="CZ279" s="19">
        <v>184</v>
      </c>
      <c r="DA279" t="s">
        <v>8162</v>
      </c>
      <c r="DB279" t="s">
        <v>9</v>
      </c>
      <c r="DD279">
        <v>3.7886988525654908</v>
      </c>
      <c r="DE279">
        <v>5.2075196583867109</v>
      </c>
      <c r="DF279">
        <v>1.4188208058212202</v>
      </c>
    </row>
    <row r="280" spans="1:110" x14ac:dyDescent="0.25">
      <c r="A280" t="s">
        <v>2090</v>
      </c>
      <c r="B280" t="s">
        <v>2960</v>
      </c>
      <c r="C280" t="s">
        <v>58</v>
      </c>
      <c r="D280" t="s">
        <v>278</v>
      </c>
      <c r="E280" s="17">
        <v>112799</v>
      </c>
      <c r="F280" s="17">
        <v>114036</v>
      </c>
      <c r="G280" s="17">
        <v>113739</v>
      </c>
      <c r="H280" s="17">
        <v>114253</v>
      </c>
      <c r="I280" s="17">
        <v>114991</v>
      </c>
      <c r="J280" s="17">
        <v>117197</v>
      </c>
      <c r="K280" s="17">
        <v>118275</v>
      </c>
      <c r="L280" s="17">
        <v>119174</v>
      </c>
      <c r="M280" s="17">
        <v>120216</v>
      </c>
      <c r="N280" s="17">
        <v>120403</v>
      </c>
      <c r="O280" s="17">
        <v>121584</v>
      </c>
      <c r="P280" s="17">
        <v>121930</v>
      </c>
      <c r="Q280" s="17">
        <v>122894</v>
      </c>
      <c r="R280" s="17">
        <v>124171</v>
      </c>
      <c r="S280" s="17">
        <v>124975</v>
      </c>
      <c r="T280" s="17">
        <v>125306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12</v>
      </c>
      <c r="AE280" s="18">
        <v>26</v>
      </c>
      <c r="AF280" s="18">
        <v>28</v>
      </c>
      <c r="AG280" s="18">
        <v>30</v>
      </c>
      <c r="AH280" s="18">
        <v>36</v>
      </c>
      <c r="AI280" s="18">
        <v>64</v>
      </c>
      <c r="AJ280" s="18">
        <v>45</v>
      </c>
      <c r="AK280" s="23">
        <v>0</v>
      </c>
      <c r="AL280" s="23">
        <v>0</v>
      </c>
      <c r="AM280" s="23">
        <v>0</v>
      </c>
      <c r="AN280" s="23">
        <v>0</v>
      </c>
      <c r="AO280" s="23">
        <v>0</v>
      </c>
      <c r="AP280" s="23">
        <v>0</v>
      </c>
      <c r="AQ280" s="23">
        <v>0</v>
      </c>
      <c r="AR280" s="23">
        <v>0</v>
      </c>
      <c r="AS280" s="23">
        <v>0</v>
      </c>
      <c r="AT280" s="23">
        <v>0.996652907319585</v>
      </c>
      <c r="AU280" s="23">
        <v>2.1384392683247793</v>
      </c>
      <c r="AV280" s="23">
        <v>2.2963995735257936</v>
      </c>
      <c r="AW280" s="23">
        <v>2.4411281266782754</v>
      </c>
      <c r="AX280" s="23">
        <v>2.8992276779602322</v>
      </c>
      <c r="AY280" s="23">
        <v>5.1210242048409684</v>
      </c>
      <c r="AZ280" s="23">
        <v>3.5912087210508674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1</v>
      </c>
      <c r="BJ280" s="20">
        <v>3</v>
      </c>
      <c r="BK280" s="20">
        <v>0</v>
      </c>
      <c r="BL280" s="20">
        <v>5</v>
      </c>
      <c r="BM280" s="20">
        <v>7</v>
      </c>
      <c r="BN280" s="20">
        <v>1</v>
      </c>
      <c r="BO280" s="20">
        <v>0</v>
      </c>
      <c r="BP280" s="20">
        <v>0</v>
      </c>
      <c r="BQ280" s="20">
        <v>6</v>
      </c>
      <c r="BR280" s="20">
        <v>7</v>
      </c>
      <c r="BS280" s="20">
        <v>10</v>
      </c>
      <c r="BT280" s="20">
        <v>4</v>
      </c>
      <c r="BU280" s="20">
        <v>1</v>
      </c>
      <c r="BV280" s="20">
        <v>9686</v>
      </c>
      <c r="BW280" s="20">
        <v>14036</v>
      </c>
      <c r="BX280" s="20">
        <v>11565</v>
      </c>
      <c r="BY280" s="20">
        <v>9783</v>
      </c>
      <c r="BZ280" s="20">
        <v>6778</v>
      </c>
      <c r="CA280" s="20">
        <v>10653</v>
      </c>
      <c r="CB280" s="20">
        <v>9319</v>
      </c>
      <c r="CC280" s="20">
        <v>14553</v>
      </c>
      <c r="CD280" s="20">
        <v>12814</v>
      </c>
      <c r="CE280" s="20">
        <v>10202</v>
      </c>
      <c r="CF280" s="20">
        <v>7137</v>
      </c>
      <c r="CG280" s="20">
        <v>8780</v>
      </c>
      <c r="CH280" s="21">
        <v>1</v>
      </c>
      <c r="CI280" s="21">
        <v>9</v>
      </c>
      <c r="CJ280" s="21">
        <v>7</v>
      </c>
      <c r="CK280" s="21">
        <v>15</v>
      </c>
      <c r="CL280" s="21">
        <v>11</v>
      </c>
      <c r="CM280" s="21">
        <v>2</v>
      </c>
      <c r="CN280" s="21">
        <v>0</v>
      </c>
      <c r="CO280" s="21">
        <v>17</v>
      </c>
      <c r="CP280" s="21">
        <v>28</v>
      </c>
      <c r="CQ280" s="21">
        <v>28</v>
      </c>
      <c r="CR280" s="21">
        <v>19005</v>
      </c>
      <c r="CS280" s="21">
        <v>28589</v>
      </c>
      <c r="CT280" s="21">
        <v>24379</v>
      </c>
      <c r="CU280" s="21">
        <v>19985</v>
      </c>
      <c r="CV280" s="21">
        <v>13915</v>
      </c>
      <c r="CW280" s="21">
        <v>19433</v>
      </c>
      <c r="CX280" s="21">
        <v>62501</v>
      </c>
      <c r="CY280" s="21">
        <v>62805</v>
      </c>
      <c r="CZ280" s="19">
        <v>234</v>
      </c>
      <c r="DA280" t="s">
        <v>8212</v>
      </c>
      <c r="DB280" t="s">
        <v>9</v>
      </c>
      <c r="DD280">
        <v>2.7067908606002709</v>
      </c>
      <c r="DE280">
        <v>4.4799283211468621</v>
      </c>
      <c r="DF280">
        <v>1.7731374605465913</v>
      </c>
    </row>
    <row r="281" spans="1:110" x14ac:dyDescent="0.25">
      <c r="A281" t="s">
        <v>915</v>
      </c>
      <c r="B281" t="s">
        <v>3268</v>
      </c>
      <c r="C281" t="s">
        <v>3369</v>
      </c>
      <c r="D281" t="s">
        <v>355</v>
      </c>
      <c r="E281" s="17">
        <v>182848</v>
      </c>
      <c r="F281" s="17">
        <v>184580</v>
      </c>
      <c r="G281" s="17">
        <v>186304</v>
      </c>
      <c r="H281" s="17">
        <v>188169</v>
      </c>
      <c r="I281" s="17">
        <v>188536</v>
      </c>
      <c r="J281" s="17">
        <v>189916</v>
      </c>
      <c r="K281" s="17">
        <v>192449</v>
      </c>
      <c r="L281" s="17">
        <v>195090</v>
      </c>
      <c r="M281" s="17">
        <v>198993</v>
      </c>
      <c r="N281" s="17">
        <v>202620</v>
      </c>
      <c r="O281" s="17">
        <v>205733</v>
      </c>
      <c r="P281" s="17">
        <v>210443</v>
      </c>
      <c r="Q281" s="17">
        <v>212689</v>
      </c>
      <c r="R281" s="17">
        <v>215220</v>
      </c>
      <c r="S281" s="17">
        <v>218702</v>
      </c>
      <c r="T281" s="17">
        <v>221619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8">
        <v>19</v>
      </c>
      <c r="AE281" s="18">
        <v>63</v>
      </c>
      <c r="AF281" s="18">
        <v>67</v>
      </c>
      <c r="AG281" s="18">
        <v>79</v>
      </c>
      <c r="AH281" s="18">
        <v>86</v>
      </c>
      <c r="AI281" s="18">
        <v>67</v>
      </c>
      <c r="AJ281" s="18">
        <v>44</v>
      </c>
      <c r="AK281" s="23">
        <v>0</v>
      </c>
      <c r="AL281" s="23">
        <v>0</v>
      </c>
      <c r="AM281" s="23">
        <v>0</v>
      </c>
      <c r="AN281" s="23">
        <v>0</v>
      </c>
      <c r="AO281" s="23">
        <v>0</v>
      </c>
      <c r="AP281" s="23">
        <v>0</v>
      </c>
      <c r="AQ281" s="23">
        <v>0</v>
      </c>
      <c r="AR281" s="23">
        <v>0</v>
      </c>
      <c r="AS281" s="23">
        <v>0</v>
      </c>
      <c r="AT281" s="23">
        <v>0.93771592142927651</v>
      </c>
      <c r="AU281" s="23">
        <v>3.0622214229122213</v>
      </c>
      <c r="AV281" s="23">
        <v>3.1837599730093187</v>
      </c>
      <c r="AW281" s="23">
        <v>3.7143434780360054</v>
      </c>
      <c r="AX281" s="23">
        <v>3.9959111606727999</v>
      </c>
      <c r="AY281" s="23">
        <v>3.0635293687300527</v>
      </c>
      <c r="AZ281" s="23">
        <v>1.9853893393616973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 s="20">
        <v>0</v>
      </c>
      <c r="BJ281" s="20">
        <v>3</v>
      </c>
      <c r="BK281" s="20">
        <v>4</v>
      </c>
      <c r="BL281" s="20">
        <v>1</v>
      </c>
      <c r="BM281" s="20">
        <v>1</v>
      </c>
      <c r="BN281" s="20">
        <v>1</v>
      </c>
      <c r="BO281" s="20">
        <v>0</v>
      </c>
      <c r="BP281" s="20">
        <v>1</v>
      </c>
      <c r="BQ281" s="20">
        <v>8</v>
      </c>
      <c r="BR281" s="20">
        <v>17</v>
      </c>
      <c r="BS281" s="20">
        <v>4</v>
      </c>
      <c r="BT281" s="20">
        <v>3</v>
      </c>
      <c r="BU281" s="20">
        <v>1</v>
      </c>
      <c r="BV281" s="20">
        <v>12026</v>
      </c>
      <c r="BW281" s="20">
        <v>25353</v>
      </c>
      <c r="BX281" s="20">
        <v>22359</v>
      </c>
      <c r="BY281" s="20">
        <v>18925</v>
      </c>
      <c r="BZ281" s="20">
        <v>14234</v>
      </c>
      <c r="CA281" s="20">
        <v>20028</v>
      </c>
      <c r="CB281" s="20">
        <v>12620</v>
      </c>
      <c r="CC281" s="20">
        <v>25215</v>
      </c>
      <c r="CD281" s="20">
        <v>22657</v>
      </c>
      <c r="CE281" s="20">
        <v>18134</v>
      </c>
      <c r="CF281" s="20">
        <v>13878</v>
      </c>
      <c r="CG281" s="20">
        <v>16190</v>
      </c>
      <c r="CH281" s="21">
        <v>1</v>
      </c>
      <c r="CI281" s="21">
        <v>11</v>
      </c>
      <c r="CJ281" s="21">
        <v>21</v>
      </c>
      <c r="CK281" s="21">
        <v>5</v>
      </c>
      <c r="CL281" s="21">
        <v>4</v>
      </c>
      <c r="CM281" s="21">
        <v>2</v>
      </c>
      <c r="CN281" s="21">
        <v>0</v>
      </c>
      <c r="CO281" s="21">
        <v>10</v>
      </c>
      <c r="CP281" s="21">
        <v>34</v>
      </c>
      <c r="CQ281" s="21">
        <v>34</v>
      </c>
      <c r="CR281" s="21">
        <v>24646</v>
      </c>
      <c r="CS281" s="21">
        <v>50568</v>
      </c>
      <c r="CT281" s="21">
        <v>45016</v>
      </c>
      <c r="CU281" s="21">
        <v>37059</v>
      </c>
      <c r="CV281" s="21">
        <v>28112</v>
      </c>
      <c r="CW281" s="21">
        <v>36218</v>
      </c>
      <c r="CX281" s="21">
        <v>112925</v>
      </c>
      <c r="CY281" s="21">
        <v>108694</v>
      </c>
      <c r="CZ281" s="19">
        <v>324</v>
      </c>
      <c r="DA281" t="s">
        <v>8302</v>
      </c>
      <c r="DB281" t="s">
        <v>8481</v>
      </c>
      <c r="DD281">
        <v>0.92001398421255998</v>
      </c>
      <c r="DE281">
        <v>3.0108479079034756</v>
      </c>
      <c r="DF281">
        <v>2.0908339236909157</v>
      </c>
    </row>
    <row r="282" spans="1:110" x14ac:dyDescent="0.25">
      <c r="A282" t="s">
        <v>2664</v>
      </c>
      <c r="B282" t="s">
        <v>2925</v>
      </c>
      <c r="C282" t="s">
        <v>58</v>
      </c>
      <c r="D282" t="s">
        <v>457</v>
      </c>
      <c r="E282" s="17">
        <v>106555</v>
      </c>
      <c r="F282" s="17">
        <v>106751</v>
      </c>
      <c r="G282" s="17">
        <v>106631</v>
      </c>
      <c r="H282" s="17">
        <v>106995</v>
      </c>
      <c r="I282" s="17">
        <v>107399</v>
      </c>
      <c r="J282" s="17">
        <v>107420</v>
      </c>
      <c r="K282" s="17">
        <v>107385</v>
      </c>
      <c r="L282" s="17">
        <v>107223</v>
      </c>
      <c r="M282" s="17">
        <v>107216</v>
      </c>
      <c r="N282" s="17">
        <v>107083</v>
      </c>
      <c r="O282" s="17">
        <v>107309</v>
      </c>
      <c r="P282" s="17">
        <v>107415</v>
      </c>
      <c r="Q282" s="17">
        <v>107475</v>
      </c>
      <c r="R282" s="17">
        <v>107472</v>
      </c>
      <c r="S282" s="17">
        <v>107718</v>
      </c>
      <c r="T282" s="17">
        <v>107910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23</v>
      </c>
      <c r="AE282" s="18">
        <v>29</v>
      </c>
      <c r="AF282" s="18">
        <v>69</v>
      </c>
      <c r="AG282" s="18">
        <v>66</v>
      </c>
      <c r="AH282" s="18">
        <v>58</v>
      </c>
      <c r="AI282" s="18">
        <v>69</v>
      </c>
      <c r="AJ282" s="18">
        <v>53</v>
      </c>
      <c r="AK282" s="23">
        <v>0</v>
      </c>
      <c r="AL282" s="23">
        <v>0</v>
      </c>
      <c r="AM282" s="23">
        <v>0</v>
      </c>
      <c r="AN282" s="23">
        <v>0</v>
      </c>
      <c r="AO282" s="23">
        <v>0</v>
      </c>
      <c r="AP282" s="23">
        <v>0</v>
      </c>
      <c r="AQ282" s="23">
        <v>0</v>
      </c>
      <c r="AR282" s="23">
        <v>0</v>
      </c>
      <c r="AS282" s="23">
        <v>0</v>
      </c>
      <c r="AT282" s="23">
        <v>2.1478666081450837</v>
      </c>
      <c r="AU282" s="23">
        <v>2.7024760271738626</v>
      </c>
      <c r="AV282" s="23">
        <v>6.423683843038682</v>
      </c>
      <c r="AW282" s="23">
        <v>6.1409630146545702</v>
      </c>
      <c r="AX282" s="23">
        <v>5.3967545034985855</v>
      </c>
      <c r="AY282" s="23">
        <v>6.4056146605024233</v>
      </c>
      <c r="AZ282" s="23">
        <v>4.9115003243443605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1</v>
      </c>
      <c r="BJ282" s="20">
        <v>4</v>
      </c>
      <c r="BK282" s="20">
        <v>3</v>
      </c>
      <c r="BL282" s="20">
        <v>5</v>
      </c>
      <c r="BM282" s="20">
        <v>3</v>
      </c>
      <c r="BN282" s="20">
        <v>2</v>
      </c>
      <c r="BO282" s="20">
        <v>0</v>
      </c>
      <c r="BP282" s="20">
        <v>1</v>
      </c>
      <c r="BQ282" s="20">
        <v>6</v>
      </c>
      <c r="BR282" s="20">
        <v>11</v>
      </c>
      <c r="BS282" s="20">
        <v>5</v>
      </c>
      <c r="BT282" s="20">
        <v>10</v>
      </c>
      <c r="BU282" s="20">
        <v>2</v>
      </c>
      <c r="BV282" s="20">
        <v>5329</v>
      </c>
      <c r="BW282" s="20">
        <v>8040</v>
      </c>
      <c r="BX282" s="20">
        <v>7745</v>
      </c>
      <c r="BY282" s="20">
        <v>10278</v>
      </c>
      <c r="BZ282" s="20">
        <v>9029</v>
      </c>
      <c r="CA282" s="20">
        <v>15905</v>
      </c>
      <c r="CB282" s="20">
        <v>5676</v>
      </c>
      <c r="CC282" s="20">
        <v>7397</v>
      </c>
      <c r="CD282" s="20">
        <v>7012</v>
      </c>
      <c r="CE282" s="20">
        <v>9630</v>
      </c>
      <c r="CF282" s="20">
        <v>8553</v>
      </c>
      <c r="CG282" s="20">
        <v>13316</v>
      </c>
      <c r="CH282" s="21">
        <v>2</v>
      </c>
      <c r="CI282" s="21">
        <v>10</v>
      </c>
      <c r="CJ282" s="21">
        <v>14</v>
      </c>
      <c r="CK282" s="21">
        <v>10</v>
      </c>
      <c r="CL282" s="21">
        <v>13</v>
      </c>
      <c r="CM282" s="21">
        <v>4</v>
      </c>
      <c r="CN282" s="21">
        <v>0</v>
      </c>
      <c r="CO282" s="21">
        <v>18</v>
      </c>
      <c r="CP282" s="21">
        <v>35</v>
      </c>
      <c r="CQ282" s="21">
        <v>35</v>
      </c>
      <c r="CR282" s="21">
        <v>11005</v>
      </c>
      <c r="CS282" s="21">
        <v>15437</v>
      </c>
      <c r="CT282" s="21">
        <v>14757</v>
      </c>
      <c r="CU282" s="21">
        <v>19908</v>
      </c>
      <c r="CV282" s="21">
        <v>17582</v>
      </c>
      <c r="CW282" s="21">
        <v>29221</v>
      </c>
      <c r="CX282" s="21">
        <v>56326</v>
      </c>
      <c r="CY282" s="21">
        <v>51584</v>
      </c>
      <c r="CZ282" s="19">
        <v>160</v>
      </c>
      <c r="DA282" t="s">
        <v>8138</v>
      </c>
      <c r="DB282" t="s">
        <v>9</v>
      </c>
      <c r="DD282">
        <v>3.4894540942928036</v>
      </c>
      <c r="DE282">
        <v>6.2138266519901997</v>
      </c>
      <c r="DF282">
        <v>2.7243725576973961</v>
      </c>
    </row>
    <row r="283" spans="1:110" x14ac:dyDescent="0.25">
      <c r="A283" t="s">
        <v>153</v>
      </c>
      <c r="B283" t="s">
        <v>3199</v>
      </c>
      <c r="C283" t="s">
        <v>76</v>
      </c>
      <c r="D283" t="s">
        <v>70</v>
      </c>
      <c r="E283" s="17">
        <v>59223</v>
      </c>
      <c r="F283" s="17">
        <v>59704</v>
      </c>
      <c r="G283" s="17">
        <v>60074</v>
      </c>
      <c r="H283" s="17">
        <v>60577</v>
      </c>
      <c r="I283" s="17">
        <v>60881</v>
      </c>
      <c r="J283" s="17">
        <v>61320</v>
      </c>
      <c r="K283" s="17">
        <v>62366</v>
      </c>
      <c r="L283" s="17">
        <v>63109</v>
      </c>
      <c r="M283" s="17">
        <v>64082</v>
      </c>
      <c r="N283" s="17">
        <v>64631</v>
      </c>
      <c r="O283" s="17">
        <v>65067</v>
      </c>
      <c r="P283" s="17">
        <v>65570</v>
      </c>
      <c r="Q283" s="17">
        <v>65617</v>
      </c>
      <c r="R283" s="17">
        <v>65723</v>
      </c>
      <c r="S283" s="17">
        <v>65840</v>
      </c>
      <c r="T283" s="17">
        <v>66105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38</v>
      </c>
      <c r="AE283" s="18">
        <v>93</v>
      </c>
      <c r="AF283" s="18">
        <v>82</v>
      </c>
      <c r="AG283" s="18">
        <v>117</v>
      </c>
      <c r="AH283" s="18">
        <v>77</v>
      </c>
      <c r="AI283" s="18">
        <v>80</v>
      </c>
      <c r="AJ283" s="18">
        <v>62</v>
      </c>
      <c r="AK283" s="23">
        <v>0</v>
      </c>
      <c r="AL283" s="23">
        <v>0</v>
      </c>
      <c r="AM283" s="23">
        <v>0</v>
      </c>
      <c r="AN283" s="23">
        <v>0</v>
      </c>
      <c r="AO283" s="23">
        <v>0</v>
      </c>
      <c r="AP283" s="23">
        <v>0</v>
      </c>
      <c r="AQ283" s="23">
        <v>0</v>
      </c>
      <c r="AR283" s="23">
        <v>0</v>
      </c>
      <c r="AS283" s="23">
        <v>0</v>
      </c>
      <c r="AT283" s="23">
        <v>5.8795314941746222</v>
      </c>
      <c r="AU283" s="23">
        <v>14.292959564756329</v>
      </c>
      <c r="AV283" s="23">
        <v>12.505719078847035</v>
      </c>
      <c r="AW283" s="23">
        <v>17.83074508130515</v>
      </c>
      <c r="AX283" s="23">
        <v>11.715837682394291</v>
      </c>
      <c r="AY283" s="23">
        <v>12.150668286755771</v>
      </c>
      <c r="AZ283" s="23">
        <v>9.3790182285757506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3</v>
      </c>
      <c r="BJ283" s="20">
        <v>4</v>
      </c>
      <c r="BK283" s="20">
        <v>6</v>
      </c>
      <c r="BL283" s="20">
        <v>8</v>
      </c>
      <c r="BM283" s="20">
        <v>3</v>
      </c>
      <c r="BN283" s="20">
        <v>0</v>
      </c>
      <c r="BO283" s="20">
        <v>0</v>
      </c>
      <c r="BP283" s="20">
        <v>5</v>
      </c>
      <c r="BQ283" s="20">
        <v>7</v>
      </c>
      <c r="BR283" s="20">
        <v>11</v>
      </c>
      <c r="BS283" s="20">
        <v>9</v>
      </c>
      <c r="BT283" s="20">
        <v>6</v>
      </c>
      <c r="BU283" s="20">
        <v>0</v>
      </c>
      <c r="BV283" s="20">
        <v>3139</v>
      </c>
      <c r="BW283" s="20">
        <v>5992</v>
      </c>
      <c r="BX283" s="20">
        <v>5661</v>
      </c>
      <c r="BY283" s="20">
        <v>5807</v>
      </c>
      <c r="BZ283" s="20">
        <v>5524</v>
      </c>
      <c r="CA283" s="20">
        <v>7481</v>
      </c>
      <c r="CB283" s="20">
        <v>3370</v>
      </c>
      <c r="CC283" s="20">
        <v>5760</v>
      </c>
      <c r="CD283" s="20">
        <v>5795</v>
      </c>
      <c r="CE283" s="20">
        <v>5704</v>
      </c>
      <c r="CF283" s="20">
        <v>5134</v>
      </c>
      <c r="CG283" s="20">
        <v>6738</v>
      </c>
      <c r="CH283" s="21">
        <v>8</v>
      </c>
      <c r="CI283" s="21">
        <v>11</v>
      </c>
      <c r="CJ283" s="21">
        <v>17</v>
      </c>
      <c r="CK283" s="21">
        <v>17</v>
      </c>
      <c r="CL283" s="21">
        <v>9</v>
      </c>
      <c r="CM283" s="21">
        <v>0</v>
      </c>
      <c r="CN283" s="21">
        <v>0</v>
      </c>
      <c r="CO283" s="21">
        <v>24</v>
      </c>
      <c r="CP283" s="21">
        <v>38</v>
      </c>
      <c r="CQ283" s="21">
        <v>38</v>
      </c>
      <c r="CR283" s="21">
        <v>6509</v>
      </c>
      <c r="CS283" s="21">
        <v>11752</v>
      </c>
      <c r="CT283" s="21">
        <v>11456</v>
      </c>
      <c r="CU283" s="21">
        <v>11511</v>
      </c>
      <c r="CV283" s="21">
        <v>10658</v>
      </c>
      <c r="CW283" s="21">
        <v>14219</v>
      </c>
      <c r="CX283" s="21">
        <v>33604</v>
      </c>
      <c r="CY283" s="21">
        <v>32501</v>
      </c>
      <c r="CZ283" s="19">
        <v>36</v>
      </c>
      <c r="DA283" t="s">
        <v>1360</v>
      </c>
      <c r="DB283" t="s">
        <v>8480</v>
      </c>
      <c r="DD283">
        <v>7.3843881726716099</v>
      </c>
      <c r="DE283">
        <v>11.308177597905011</v>
      </c>
      <c r="DF283">
        <v>3.9237894252334016</v>
      </c>
    </row>
    <row r="284" spans="1:110" x14ac:dyDescent="0.25">
      <c r="A284" t="s">
        <v>649</v>
      </c>
      <c r="B284" t="s">
        <v>3175</v>
      </c>
      <c r="C284" t="s">
        <v>642</v>
      </c>
      <c r="D284" t="s">
        <v>278</v>
      </c>
      <c r="E284" s="17">
        <v>97904</v>
      </c>
      <c r="F284" s="17">
        <v>98650</v>
      </c>
      <c r="G284" s="17">
        <v>98276</v>
      </c>
      <c r="H284" s="17">
        <v>98460</v>
      </c>
      <c r="I284" s="17">
        <v>98710</v>
      </c>
      <c r="J284" s="17">
        <v>99226</v>
      </c>
      <c r="K284" s="17">
        <v>100375</v>
      </c>
      <c r="L284" s="17">
        <v>102097</v>
      </c>
      <c r="M284" s="17">
        <v>103429</v>
      </c>
      <c r="N284" s="17">
        <v>105129</v>
      </c>
      <c r="O284" s="17">
        <v>106594</v>
      </c>
      <c r="P284" s="17">
        <v>107835</v>
      </c>
      <c r="Q284" s="17">
        <v>108814</v>
      </c>
      <c r="R284" s="17">
        <v>109676</v>
      </c>
      <c r="S284" s="17">
        <v>111098</v>
      </c>
      <c r="T284" s="17">
        <v>111876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14</v>
      </c>
      <c r="AE284" s="18">
        <v>39</v>
      </c>
      <c r="AF284" s="18">
        <v>45</v>
      </c>
      <c r="AG284" s="18">
        <v>44</v>
      </c>
      <c r="AH284" s="18">
        <v>58</v>
      </c>
      <c r="AI284" s="18">
        <v>60</v>
      </c>
      <c r="AJ284" s="18">
        <v>53</v>
      </c>
      <c r="AK284" s="23">
        <v>0</v>
      </c>
      <c r="AL284" s="23">
        <v>0</v>
      </c>
      <c r="AM284" s="23">
        <v>0</v>
      </c>
      <c r="AN284" s="23">
        <v>0</v>
      </c>
      <c r="AO284" s="23">
        <v>0</v>
      </c>
      <c r="AP284" s="23">
        <v>0</v>
      </c>
      <c r="AQ284" s="23">
        <v>0</v>
      </c>
      <c r="AR284" s="23">
        <v>0</v>
      </c>
      <c r="AS284" s="23">
        <v>0</v>
      </c>
      <c r="AT284" s="23">
        <v>1.331697248142758</v>
      </c>
      <c r="AU284" s="23">
        <v>3.6587425183406195</v>
      </c>
      <c r="AV284" s="23">
        <v>4.1730421477256918</v>
      </c>
      <c r="AW284" s="23">
        <v>4.0435973312257616</v>
      </c>
      <c r="AX284" s="23">
        <v>5.2883037309894592</v>
      </c>
      <c r="AY284" s="23">
        <v>5.4006372751984735</v>
      </c>
      <c r="AZ284" s="23">
        <v>4.7373878222317565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0</v>
      </c>
      <c r="BJ284" s="20">
        <v>1</v>
      </c>
      <c r="BK284" s="20">
        <v>3</v>
      </c>
      <c r="BL284" s="20">
        <v>3</v>
      </c>
      <c r="BM284" s="20">
        <v>3</v>
      </c>
      <c r="BN284" s="20">
        <v>0</v>
      </c>
      <c r="BO284" s="20">
        <v>0</v>
      </c>
      <c r="BP284" s="20">
        <v>5</v>
      </c>
      <c r="BQ284" s="20">
        <v>10</v>
      </c>
      <c r="BR284" s="20">
        <v>4</v>
      </c>
      <c r="BS284" s="20">
        <v>17</v>
      </c>
      <c r="BT284" s="20">
        <v>6</v>
      </c>
      <c r="BU284" s="20">
        <v>1</v>
      </c>
      <c r="BV284" s="20">
        <v>4535</v>
      </c>
      <c r="BW284" s="20">
        <v>8949</v>
      </c>
      <c r="BX284" s="20">
        <v>10775</v>
      </c>
      <c r="BY284" s="20">
        <v>10849</v>
      </c>
      <c r="BZ284" s="20">
        <v>8216</v>
      </c>
      <c r="CA284" s="20">
        <v>14270</v>
      </c>
      <c r="CB284" s="20">
        <v>4812</v>
      </c>
      <c r="CC284" s="20">
        <v>8598</v>
      </c>
      <c r="CD284" s="20">
        <v>10503</v>
      </c>
      <c r="CE284" s="20">
        <v>10886</v>
      </c>
      <c r="CF284" s="20">
        <v>7993</v>
      </c>
      <c r="CG284" s="20">
        <v>11490</v>
      </c>
      <c r="CH284" s="21">
        <v>5</v>
      </c>
      <c r="CI284" s="21">
        <v>11</v>
      </c>
      <c r="CJ284" s="21">
        <v>7</v>
      </c>
      <c r="CK284" s="21">
        <v>20</v>
      </c>
      <c r="CL284" s="21">
        <v>9</v>
      </c>
      <c r="CM284" s="21">
        <v>1</v>
      </c>
      <c r="CN284" s="21">
        <v>0</v>
      </c>
      <c r="CO284" s="21">
        <v>10</v>
      </c>
      <c r="CP284" s="21">
        <v>43</v>
      </c>
      <c r="CQ284" s="21">
        <v>43</v>
      </c>
      <c r="CR284" s="21">
        <v>9347</v>
      </c>
      <c r="CS284" s="21">
        <v>17547</v>
      </c>
      <c r="CT284" s="21">
        <v>21278</v>
      </c>
      <c r="CU284" s="21">
        <v>21735</v>
      </c>
      <c r="CV284" s="21">
        <v>16209</v>
      </c>
      <c r="CW284" s="21">
        <v>25760</v>
      </c>
      <c r="CX284" s="21">
        <v>57594</v>
      </c>
      <c r="CY284" s="21">
        <v>54282</v>
      </c>
      <c r="CZ284" s="19">
        <v>174</v>
      </c>
      <c r="DA284" t="s">
        <v>8152</v>
      </c>
      <c r="DB284" t="s">
        <v>9</v>
      </c>
      <c r="DD284">
        <v>1.8422313105633543</v>
      </c>
      <c r="DE284">
        <v>7.4660554918915158</v>
      </c>
      <c r="DF284">
        <v>5.6238241813281613</v>
      </c>
    </row>
    <row r="285" spans="1:110" x14ac:dyDescent="0.25">
      <c r="A285" t="s">
        <v>499</v>
      </c>
      <c r="B285" t="s">
        <v>3333</v>
      </c>
      <c r="C285" t="s">
        <v>491</v>
      </c>
      <c r="D285" t="s">
        <v>491</v>
      </c>
      <c r="E285" s="17">
        <v>177578</v>
      </c>
      <c r="F285" s="17">
        <v>177531</v>
      </c>
      <c r="G285" s="17">
        <v>178157</v>
      </c>
      <c r="H285" s="17">
        <v>179304</v>
      </c>
      <c r="I285" s="17">
        <v>181337</v>
      </c>
      <c r="J285" s="17">
        <v>181948</v>
      </c>
      <c r="K285" s="17">
        <v>182897</v>
      </c>
      <c r="L285" s="17">
        <v>183434</v>
      </c>
      <c r="M285" s="17">
        <v>183915</v>
      </c>
      <c r="N285" s="17">
        <v>184268</v>
      </c>
      <c r="O285" s="17">
        <v>184331</v>
      </c>
      <c r="P285" s="17">
        <v>184278</v>
      </c>
      <c r="Q285" s="17">
        <v>185566</v>
      </c>
      <c r="R285" s="17">
        <v>186077</v>
      </c>
      <c r="S285" s="17">
        <v>186911</v>
      </c>
      <c r="T285" s="17">
        <v>187694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8">
        <v>23</v>
      </c>
      <c r="AE285" s="18">
        <v>107</v>
      </c>
      <c r="AF285" s="18">
        <v>170</v>
      </c>
      <c r="AG285" s="18">
        <v>219</v>
      </c>
      <c r="AH285" s="18">
        <v>187</v>
      </c>
      <c r="AI285" s="18">
        <v>206</v>
      </c>
      <c r="AJ285" s="18">
        <v>125</v>
      </c>
      <c r="AK285" s="23">
        <v>0</v>
      </c>
      <c r="AL285" s="23">
        <v>0</v>
      </c>
      <c r="AM285" s="23">
        <v>0</v>
      </c>
      <c r="AN285" s="23">
        <v>0</v>
      </c>
      <c r="AO285" s="23">
        <v>0</v>
      </c>
      <c r="AP285" s="23">
        <v>0</v>
      </c>
      <c r="AQ285" s="23">
        <v>0</v>
      </c>
      <c r="AR285" s="23">
        <v>0</v>
      </c>
      <c r="AS285" s="23">
        <v>0</v>
      </c>
      <c r="AT285" s="23">
        <v>1.2481819957887423</v>
      </c>
      <c r="AU285" s="23">
        <v>5.8047751056523325</v>
      </c>
      <c r="AV285" s="23">
        <v>9.2251923723938827</v>
      </c>
      <c r="AW285" s="23">
        <v>11.801730920535011</v>
      </c>
      <c r="AX285" s="23">
        <v>10.049603121288499</v>
      </c>
      <c r="AY285" s="23">
        <v>11.021288206686604</v>
      </c>
      <c r="AZ285" s="23">
        <v>6.6597760184129493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2</v>
      </c>
      <c r="BJ285" s="20">
        <v>14</v>
      </c>
      <c r="BK285" s="20">
        <v>12</v>
      </c>
      <c r="BL285" s="20">
        <v>13</v>
      </c>
      <c r="BM285" s="20">
        <v>7</v>
      </c>
      <c r="BN285" s="20">
        <v>3</v>
      </c>
      <c r="BO285" s="20">
        <v>0</v>
      </c>
      <c r="BP285" s="20">
        <v>6</v>
      </c>
      <c r="BQ285" s="20">
        <v>24</v>
      </c>
      <c r="BR285" s="20">
        <v>13</v>
      </c>
      <c r="BS285" s="20">
        <v>19</v>
      </c>
      <c r="BT285" s="20">
        <v>8</v>
      </c>
      <c r="BU285" s="20">
        <v>4</v>
      </c>
      <c r="BV285" s="20">
        <v>10818</v>
      </c>
      <c r="BW285" s="20">
        <v>15784</v>
      </c>
      <c r="BX285" s="20">
        <v>14659</v>
      </c>
      <c r="BY285" s="20">
        <v>16781</v>
      </c>
      <c r="BZ285" s="20">
        <v>14295</v>
      </c>
      <c r="CA285" s="20">
        <v>24160</v>
      </c>
      <c r="CB285" s="20">
        <v>11593</v>
      </c>
      <c r="CC285" s="20">
        <v>15161</v>
      </c>
      <c r="CD285" s="20">
        <v>14033</v>
      </c>
      <c r="CE285" s="20">
        <v>16448</v>
      </c>
      <c r="CF285" s="20">
        <v>13742</v>
      </c>
      <c r="CG285" s="20">
        <v>20220</v>
      </c>
      <c r="CH285" s="21">
        <v>8</v>
      </c>
      <c r="CI285" s="21">
        <v>38</v>
      </c>
      <c r="CJ285" s="21">
        <v>25</v>
      </c>
      <c r="CK285" s="21">
        <v>32</v>
      </c>
      <c r="CL285" s="21">
        <v>15</v>
      </c>
      <c r="CM285" s="21">
        <v>7</v>
      </c>
      <c r="CN285" s="21">
        <v>0</v>
      </c>
      <c r="CO285" s="21">
        <v>51</v>
      </c>
      <c r="CP285" s="21">
        <v>74</v>
      </c>
      <c r="CQ285" s="21">
        <v>74</v>
      </c>
      <c r="CR285" s="21">
        <v>22411</v>
      </c>
      <c r="CS285" s="21">
        <v>30945</v>
      </c>
      <c r="CT285" s="21">
        <v>28692</v>
      </c>
      <c r="CU285" s="21">
        <v>33229</v>
      </c>
      <c r="CV285" s="21">
        <v>28037</v>
      </c>
      <c r="CW285" s="21">
        <v>44380</v>
      </c>
      <c r="CX285" s="21">
        <v>96497</v>
      </c>
      <c r="CY285" s="21">
        <v>91197</v>
      </c>
      <c r="CZ285" s="19">
        <v>75</v>
      </c>
      <c r="DA285" t="s">
        <v>1377</v>
      </c>
      <c r="DB285" t="s">
        <v>8480</v>
      </c>
      <c r="DD285">
        <v>5.5922892200401328</v>
      </c>
      <c r="DE285">
        <v>7.6686321854565431</v>
      </c>
      <c r="DF285">
        <v>2.0763429654164103</v>
      </c>
    </row>
    <row r="286" spans="1:110" x14ac:dyDescent="0.25">
      <c r="A286" t="s">
        <v>200</v>
      </c>
      <c r="B286" t="s">
        <v>3088</v>
      </c>
      <c r="C286" t="s">
        <v>197</v>
      </c>
      <c r="D286" t="s">
        <v>199</v>
      </c>
      <c r="E286" s="17">
        <v>41659</v>
      </c>
      <c r="F286" s="17">
        <v>41965</v>
      </c>
      <c r="G286" s="17">
        <v>42511</v>
      </c>
      <c r="H286" s="17">
        <v>43102</v>
      </c>
      <c r="I286" s="17">
        <v>43574</v>
      </c>
      <c r="J286" s="17">
        <v>43867</v>
      </c>
      <c r="K286" s="17">
        <v>44223</v>
      </c>
      <c r="L286" s="17">
        <v>44544</v>
      </c>
      <c r="M286" s="17">
        <v>44812</v>
      </c>
      <c r="N286" s="17">
        <v>44876</v>
      </c>
      <c r="O286" s="17">
        <v>45058</v>
      </c>
      <c r="P286" s="17">
        <v>45227</v>
      </c>
      <c r="Q286" s="17">
        <v>45537</v>
      </c>
      <c r="R286" s="17">
        <v>45910</v>
      </c>
      <c r="S286" s="17">
        <v>46176</v>
      </c>
      <c r="T286" s="17">
        <v>46654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8">
        <v>16</v>
      </c>
      <c r="AE286" s="18">
        <v>10</v>
      </c>
      <c r="AF286" s="18">
        <v>23</v>
      </c>
      <c r="AG286" s="18">
        <v>22</v>
      </c>
      <c r="AH286" s="18">
        <v>22</v>
      </c>
      <c r="AI286" s="18">
        <v>20</v>
      </c>
      <c r="AJ286" s="18">
        <v>23</v>
      </c>
      <c r="AK286" s="23">
        <v>0</v>
      </c>
      <c r="AL286" s="23">
        <v>0</v>
      </c>
      <c r="AM286" s="23">
        <v>0</v>
      </c>
      <c r="AN286" s="23">
        <v>0</v>
      </c>
      <c r="AO286" s="23">
        <v>0</v>
      </c>
      <c r="AP286" s="23">
        <v>0</v>
      </c>
      <c r="AQ286" s="23">
        <v>0</v>
      </c>
      <c r="AR286" s="23">
        <v>0</v>
      </c>
      <c r="AS286" s="23">
        <v>0</v>
      </c>
      <c r="AT286" s="23">
        <v>3.5653801586594169</v>
      </c>
      <c r="AU286" s="23">
        <v>2.2193617115717519</v>
      </c>
      <c r="AV286" s="23">
        <v>5.085457801755588</v>
      </c>
      <c r="AW286" s="23">
        <v>4.83123613764631</v>
      </c>
      <c r="AX286" s="23">
        <v>4.7919843171422345</v>
      </c>
      <c r="AY286" s="23">
        <v>4.331254331254331</v>
      </c>
      <c r="AZ286" s="23">
        <v>4.9299095468770098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1</v>
      </c>
      <c r="BJ286" s="20">
        <v>0</v>
      </c>
      <c r="BK286" s="20">
        <v>1</v>
      </c>
      <c r="BL286" s="20">
        <v>4</v>
      </c>
      <c r="BM286" s="20">
        <v>3</v>
      </c>
      <c r="BN286" s="20">
        <v>0</v>
      </c>
      <c r="BO286" s="20">
        <v>0</v>
      </c>
      <c r="BP286" s="20">
        <v>5</v>
      </c>
      <c r="BQ286" s="20">
        <v>1</v>
      </c>
      <c r="BR286" s="20">
        <v>1</v>
      </c>
      <c r="BS286" s="20">
        <v>2</v>
      </c>
      <c r="BT286" s="20">
        <v>4</v>
      </c>
      <c r="BU286" s="20">
        <v>1</v>
      </c>
      <c r="BV286" s="20">
        <v>1776</v>
      </c>
      <c r="BW286" s="20">
        <v>2665</v>
      </c>
      <c r="BX286" s="20">
        <v>3478</v>
      </c>
      <c r="BY286" s="20">
        <v>4867</v>
      </c>
      <c r="BZ286" s="20">
        <v>4004</v>
      </c>
      <c r="CA286" s="20">
        <v>7241</v>
      </c>
      <c r="CB286" s="20">
        <v>2094</v>
      </c>
      <c r="CC286" s="20">
        <v>2556</v>
      </c>
      <c r="CD286" s="20">
        <v>3191</v>
      </c>
      <c r="CE286" s="20">
        <v>4751</v>
      </c>
      <c r="CF286" s="20">
        <v>3933</v>
      </c>
      <c r="CG286" s="20">
        <v>6098</v>
      </c>
      <c r="CH286" s="21">
        <v>6</v>
      </c>
      <c r="CI286" s="21">
        <v>1</v>
      </c>
      <c r="CJ286" s="21">
        <v>2</v>
      </c>
      <c r="CK286" s="21">
        <v>6</v>
      </c>
      <c r="CL286" s="21">
        <v>7</v>
      </c>
      <c r="CM286" s="21">
        <v>1</v>
      </c>
      <c r="CN286" s="21">
        <v>0</v>
      </c>
      <c r="CO286" s="21">
        <v>9</v>
      </c>
      <c r="CP286" s="21">
        <v>14</v>
      </c>
      <c r="CQ286" s="21">
        <v>14</v>
      </c>
      <c r="CR286" s="21">
        <v>3870</v>
      </c>
      <c r="CS286" s="21">
        <v>5221</v>
      </c>
      <c r="CT286" s="21">
        <v>6669</v>
      </c>
      <c r="CU286" s="21">
        <v>9618</v>
      </c>
      <c r="CV286" s="21">
        <v>7937</v>
      </c>
      <c r="CW286" s="21">
        <v>13339</v>
      </c>
      <c r="CX286" s="21">
        <v>24031</v>
      </c>
      <c r="CY286" s="21">
        <v>22623</v>
      </c>
      <c r="CZ286" s="19">
        <v>159</v>
      </c>
      <c r="DA286" t="s">
        <v>8137</v>
      </c>
      <c r="DB286" t="s">
        <v>9</v>
      </c>
      <c r="DD286">
        <v>3.9782522211908233</v>
      </c>
      <c r="DE286">
        <v>5.8258083309059137</v>
      </c>
      <c r="DF286">
        <v>1.8475561097150903</v>
      </c>
    </row>
    <row r="287" spans="1:110" x14ac:dyDescent="0.25">
      <c r="A287" t="s">
        <v>1296</v>
      </c>
      <c r="B287" t="s">
        <v>3269</v>
      </c>
      <c r="C287" t="s">
        <v>3369</v>
      </c>
      <c r="D287" t="s">
        <v>355</v>
      </c>
      <c r="E287" s="17">
        <v>137712</v>
      </c>
      <c r="F287" s="17">
        <v>138568</v>
      </c>
      <c r="G287" s="17">
        <v>139518</v>
      </c>
      <c r="H287" s="17">
        <v>140696</v>
      </c>
      <c r="I287" s="17">
        <v>142254</v>
      </c>
      <c r="J287" s="17">
        <v>143862</v>
      </c>
      <c r="K287" s="17">
        <v>144615</v>
      </c>
      <c r="L287" s="17">
        <v>144185</v>
      </c>
      <c r="M287" s="17">
        <v>144149</v>
      </c>
      <c r="N287" s="17">
        <v>144968</v>
      </c>
      <c r="O287" s="17">
        <v>146166</v>
      </c>
      <c r="P287" s="17">
        <v>146801</v>
      </c>
      <c r="Q287" s="17">
        <v>147296</v>
      </c>
      <c r="R287" s="17">
        <v>148509</v>
      </c>
      <c r="S287" s="17">
        <v>149880</v>
      </c>
      <c r="T287" s="17">
        <v>150311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37</v>
      </c>
      <c r="AE287" s="18">
        <v>49</v>
      </c>
      <c r="AF287" s="18">
        <v>65</v>
      </c>
      <c r="AG287" s="18">
        <v>45</v>
      </c>
      <c r="AH287" s="18">
        <v>48</v>
      </c>
      <c r="AI287" s="18">
        <v>41</v>
      </c>
      <c r="AJ287" s="18">
        <v>44</v>
      </c>
      <c r="AK287" s="23">
        <v>0</v>
      </c>
      <c r="AL287" s="23">
        <v>0</v>
      </c>
      <c r="AM287" s="23">
        <v>0</v>
      </c>
      <c r="AN287" s="23">
        <v>0</v>
      </c>
      <c r="AO287" s="23">
        <v>0</v>
      </c>
      <c r="AP287" s="23">
        <v>0</v>
      </c>
      <c r="AQ287" s="23">
        <v>0</v>
      </c>
      <c r="AR287" s="23">
        <v>0</v>
      </c>
      <c r="AS287" s="23">
        <v>0</v>
      </c>
      <c r="AT287" s="23">
        <v>2.5522874013575407</v>
      </c>
      <c r="AU287" s="23">
        <v>3.352352804345744</v>
      </c>
      <c r="AV287" s="23">
        <v>4.4277627536597164</v>
      </c>
      <c r="AW287" s="23">
        <v>3.0550727786226375</v>
      </c>
      <c r="AX287" s="23">
        <v>3.2321273458174251</v>
      </c>
      <c r="AY287" s="23">
        <v>2.7355217507339202</v>
      </c>
      <c r="AZ287" s="23">
        <v>2.9272641390184351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1</v>
      </c>
      <c r="BJ287" s="20">
        <v>2</v>
      </c>
      <c r="BK287" s="20">
        <v>5</v>
      </c>
      <c r="BL287" s="20">
        <v>6</v>
      </c>
      <c r="BM287" s="20">
        <v>1</v>
      </c>
      <c r="BN287" s="20">
        <v>1</v>
      </c>
      <c r="BO287" s="20">
        <v>0</v>
      </c>
      <c r="BP287" s="20">
        <v>1</v>
      </c>
      <c r="BQ287" s="20">
        <v>2</v>
      </c>
      <c r="BR287" s="20">
        <v>7</v>
      </c>
      <c r="BS287" s="20">
        <v>9</v>
      </c>
      <c r="BT287" s="20">
        <v>5</v>
      </c>
      <c r="BU287" s="20">
        <v>4</v>
      </c>
      <c r="BV287" s="20">
        <v>6113</v>
      </c>
      <c r="BW287" s="20">
        <v>13319</v>
      </c>
      <c r="BX287" s="20">
        <v>17526</v>
      </c>
      <c r="BY287" s="20">
        <v>14796</v>
      </c>
      <c r="BZ287" s="20">
        <v>10393</v>
      </c>
      <c r="CA287" s="20">
        <v>16085</v>
      </c>
      <c r="CB287" s="20">
        <v>5628</v>
      </c>
      <c r="CC287" s="20">
        <v>12216</v>
      </c>
      <c r="CD287" s="20">
        <v>17035</v>
      </c>
      <c r="CE287" s="20">
        <v>14404</v>
      </c>
      <c r="CF287" s="20">
        <v>10031</v>
      </c>
      <c r="CG287" s="20">
        <v>12765</v>
      </c>
      <c r="CH287" s="21">
        <v>2</v>
      </c>
      <c r="CI287" s="21">
        <v>4</v>
      </c>
      <c r="CJ287" s="21">
        <v>12</v>
      </c>
      <c r="CK287" s="21">
        <v>15</v>
      </c>
      <c r="CL287" s="21">
        <v>6</v>
      </c>
      <c r="CM287" s="21">
        <v>5</v>
      </c>
      <c r="CN287" s="21">
        <v>0</v>
      </c>
      <c r="CO287" s="21">
        <v>16</v>
      </c>
      <c r="CP287" s="21">
        <v>28</v>
      </c>
      <c r="CQ287" s="21">
        <v>28</v>
      </c>
      <c r="CR287" s="21">
        <v>11741</v>
      </c>
      <c r="CS287" s="21">
        <v>25535</v>
      </c>
      <c r="CT287" s="21">
        <v>34561</v>
      </c>
      <c r="CU287" s="21">
        <v>29200</v>
      </c>
      <c r="CV287" s="21">
        <v>20424</v>
      </c>
      <c r="CW287" s="21">
        <v>28850</v>
      </c>
      <c r="CX287" s="21">
        <v>78232</v>
      </c>
      <c r="CY287" s="21">
        <v>72079</v>
      </c>
      <c r="CZ287" s="19">
        <v>270</v>
      </c>
      <c r="DA287" t="s">
        <v>8248</v>
      </c>
      <c r="DB287" t="s">
        <v>8481</v>
      </c>
      <c r="DD287">
        <v>2.2197866230108629</v>
      </c>
      <c r="DE287">
        <v>3.5790980672870436</v>
      </c>
      <c r="DF287">
        <v>1.3593114442761807</v>
      </c>
    </row>
    <row r="288" spans="1:110" x14ac:dyDescent="0.25">
      <c r="A288" t="s">
        <v>813</v>
      </c>
      <c r="B288" t="s">
        <v>3129</v>
      </c>
      <c r="C288" t="s">
        <v>209</v>
      </c>
      <c r="D288" t="s">
        <v>211</v>
      </c>
      <c r="E288" s="17">
        <v>36025</v>
      </c>
      <c r="F288" s="17">
        <v>36528</v>
      </c>
      <c r="G288" s="17">
        <v>36857</v>
      </c>
      <c r="H288" s="17">
        <v>37226</v>
      </c>
      <c r="I288" s="17">
        <v>37550</v>
      </c>
      <c r="J288" s="17">
        <v>38390</v>
      </c>
      <c r="K288" s="17">
        <v>39159</v>
      </c>
      <c r="L288" s="17">
        <v>40019</v>
      </c>
      <c r="M288" s="17">
        <v>40834</v>
      </c>
      <c r="N288" s="17">
        <v>41476</v>
      </c>
      <c r="O288" s="17">
        <v>42272</v>
      </c>
      <c r="P288" s="17">
        <v>42877</v>
      </c>
      <c r="Q288" s="17">
        <v>43511</v>
      </c>
      <c r="R288" s="17">
        <v>43413</v>
      </c>
      <c r="S288" s="17">
        <v>42561</v>
      </c>
      <c r="T288" s="17">
        <v>42268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0</v>
      </c>
      <c r="AC288" s="18">
        <v>0</v>
      </c>
      <c r="AD288" s="18">
        <v>3</v>
      </c>
      <c r="AE288" s="18">
        <v>8</v>
      </c>
      <c r="AF288" s="18">
        <v>16</v>
      </c>
      <c r="AG288" s="18">
        <v>33</v>
      </c>
      <c r="AH288" s="18">
        <v>21</v>
      </c>
      <c r="AI288" s="18">
        <v>18</v>
      </c>
      <c r="AJ288" s="18">
        <v>25</v>
      </c>
      <c r="AK288" s="23">
        <v>0</v>
      </c>
      <c r="AL288" s="23">
        <v>0</v>
      </c>
      <c r="AM288" s="23">
        <v>0</v>
      </c>
      <c r="AN288" s="23">
        <v>0</v>
      </c>
      <c r="AO288" s="23">
        <v>0</v>
      </c>
      <c r="AP288" s="23">
        <v>0</v>
      </c>
      <c r="AQ288" s="23">
        <v>0</v>
      </c>
      <c r="AR288" s="23">
        <v>0</v>
      </c>
      <c r="AS288" s="23">
        <v>0</v>
      </c>
      <c r="AT288" s="23">
        <v>0.72330986594657143</v>
      </c>
      <c r="AU288" s="23">
        <v>1.8925056775170326</v>
      </c>
      <c r="AV288" s="23">
        <v>3.7316043566480861</v>
      </c>
      <c r="AW288" s="23">
        <v>7.5842890303601393</v>
      </c>
      <c r="AX288" s="23">
        <v>4.8372607283532583</v>
      </c>
      <c r="AY288" s="23">
        <v>4.2292239374074851</v>
      </c>
      <c r="AZ288" s="23">
        <v>5.9146399167218702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 s="20">
        <v>1</v>
      </c>
      <c r="BJ288" s="20">
        <v>4</v>
      </c>
      <c r="BK288" s="20">
        <v>1</v>
      </c>
      <c r="BL288" s="20">
        <v>4</v>
      </c>
      <c r="BM288" s="20">
        <v>0</v>
      </c>
      <c r="BN288" s="20">
        <v>0</v>
      </c>
      <c r="BO288" s="20">
        <v>0</v>
      </c>
      <c r="BP288" s="20">
        <v>1</v>
      </c>
      <c r="BQ288" s="20">
        <v>3</v>
      </c>
      <c r="BR288" s="20">
        <v>4</v>
      </c>
      <c r="BS288" s="20">
        <v>2</v>
      </c>
      <c r="BT288" s="20">
        <v>5</v>
      </c>
      <c r="BU288" s="20">
        <v>0</v>
      </c>
      <c r="BV288" s="20">
        <v>1542</v>
      </c>
      <c r="BW288" s="20">
        <v>2713</v>
      </c>
      <c r="BX288" s="20">
        <v>2782</v>
      </c>
      <c r="BY288" s="20">
        <v>3782</v>
      </c>
      <c r="BZ288" s="20">
        <v>3324</v>
      </c>
      <c r="CA288" s="20">
        <v>5543</v>
      </c>
      <c r="CB288" s="20">
        <v>3284</v>
      </c>
      <c r="CC288" s="20">
        <v>4415</v>
      </c>
      <c r="CD288" s="20">
        <v>3042</v>
      </c>
      <c r="CE288" s="20">
        <v>3689</v>
      </c>
      <c r="CF288" s="20">
        <v>3270</v>
      </c>
      <c r="CG288" s="20">
        <v>4882</v>
      </c>
      <c r="CH288" s="21">
        <v>2</v>
      </c>
      <c r="CI288" s="21">
        <v>7</v>
      </c>
      <c r="CJ288" s="21">
        <v>5</v>
      </c>
      <c r="CK288" s="21">
        <v>6</v>
      </c>
      <c r="CL288" s="21">
        <v>5</v>
      </c>
      <c r="CM288" s="21">
        <v>0</v>
      </c>
      <c r="CN288" s="21">
        <v>0</v>
      </c>
      <c r="CO288" s="21">
        <v>10</v>
      </c>
      <c r="CP288" s="21">
        <v>15</v>
      </c>
      <c r="CQ288" s="21">
        <v>15</v>
      </c>
      <c r="CR288" s="21">
        <v>4826</v>
      </c>
      <c r="CS288" s="21">
        <v>7128</v>
      </c>
      <c r="CT288" s="21">
        <v>5824</v>
      </c>
      <c r="CU288" s="21">
        <v>7471</v>
      </c>
      <c r="CV288" s="21">
        <v>6594</v>
      </c>
      <c r="CW288" s="21">
        <v>10425</v>
      </c>
      <c r="CX288" s="21">
        <v>19686</v>
      </c>
      <c r="CY288" s="21">
        <v>22582</v>
      </c>
      <c r="CZ288" s="19">
        <v>108</v>
      </c>
      <c r="DA288" t="s">
        <v>8086</v>
      </c>
      <c r="DB288" t="s">
        <v>9</v>
      </c>
      <c r="DD288">
        <v>4.4283057302276152</v>
      </c>
      <c r="DE288">
        <v>7.6196281621456876</v>
      </c>
      <c r="DF288">
        <v>3.1913224319180724</v>
      </c>
    </row>
    <row r="289" spans="1:110" x14ac:dyDescent="0.25">
      <c r="A289" t="s">
        <v>303</v>
      </c>
      <c r="B289" t="s">
        <v>3211</v>
      </c>
      <c r="C289" t="s">
        <v>3362</v>
      </c>
      <c r="D289" t="s">
        <v>199</v>
      </c>
      <c r="E289" s="17">
        <v>153082</v>
      </c>
      <c r="F289" s="17">
        <v>153774</v>
      </c>
      <c r="G289" s="17">
        <v>154230</v>
      </c>
      <c r="H289" s="17">
        <v>155228</v>
      </c>
      <c r="I289" s="17">
        <v>155383</v>
      </c>
      <c r="J289" s="17">
        <v>155557</v>
      </c>
      <c r="K289" s="17">
        <v>156461</v>
      </c>
      <c r="L289" s="17">
        <v>157101</v>
      </c>
      <c r="M289" s="17">
        <v>158458</v>
      </c>
      <c r="N289" s="17">
        <v>159295</v>
      </c>
      <c r="O289" s="17">
        <v>159866</v>
      </c>
      <c r="P289" s="17">
        <v>161249</v>
      </c>
      <c r="Q289" s="17">
        <v>161306</v>
      </c>
      <c r="R289" s="17">
        <v>161558</v>
      </c>
      <c r="S289" s="17">
        <v>162376</v>
      </c>
      <c r="T289" s="17">
        <v>163340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18">
        <v>0</v>
      </c>
      <c r="AA289" s="18">
        <v>0</v>
      </c>
      <c r="AB289" s="18">
        <v>0</v>
      </c>
      <c r="AC289" s="18">
        <v>0</v>
      </c>
      <c r="AD289" s="18">
        <v>16</v>
      </c>
      <c r="AE289" s="18">
        <v>44</v>
      </c>
      <c r="AF289" s="18">
        <v>60</v>
      </c>
      <c r="AG289" s="18">
        <v>74</v>
      </c>
      <c r="AH289" s="18">
        <v>48</v>
      </c>
      <c r="AI289" s="18">
        <v>79</v>
      </c>
      <c r="AJ289" s="18">
        <v>45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1.0044257509651904</v>
      </c>
      <c r="AU289" s="23">
        <v>2.7523050554839679</v>
      </c>
      <c r="AV289" s="23">
        <v>3.7209533082375703</v>
      </c>
      <c r="AW289" s="23">
        <v>4.5875540897424765</v>
      </c>
      <c r="AX289" s="23">
        <v>2.9710692135332204</v>
      </c>
      <c r="AY289" s="23">
        <v>4.865251022318569</v>
      </c>
      <c r="AZ289" s="23">
        <v>2.7549895922615399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 s="20">
        <v>1</v>
      </c>
      <c r="BJ289" s="20">
        <v>5</v>
      </c>
      <c r="BK289" s="20">
        <v>5</v>
      </c>
      <c r="BL289" s="20">
        <v>4</v>
      </c>
      <c r="BM289" s="20">
        <v>2</v>
      </c>
      <c r="BN289" s="20">
        <v>1</v>
      </c>
      <c r="BO289" s="20">
        <v>0</v>
      </c>
      <c r="BP289" s="20">
        <v>0</v>
      </c>
      <c r="BQ289" s="20">
        <v>10</v>
      </c>
      <c r="BR289" s="20">
        <v>2</v>
      </c>
      <c r="BS289" s="20">
        <v>4</v>
      </c>
      <c r="BT289" s="20">
        <v>5</v>
      </c>
      <c r="BU289" s="20">
        <v>6</v>
      </c>
      <c r="BV289" s="20">
        <v>8991</v>
      </c>
      <c r="BW289" s="20">
        <v>14774</v>
      </c>
      <c r="BX289" s="20">
        <v>13857</v>
      </c>
      <c r="BY289" s="20">
        <v>15180</v>
      </c>
      <c r="BZ289" s="20">
        <v>12581</v>
      </c>
      <c r="CA289" s="20">
        <v>18767</v>
      </c>
      <c r="CB289" s="20">
        <v>9522</v>
      </c>
      <c r="CC289" s="20">
        <v>14092</v>
      </c>
      <c r="CD289" s="20">
        <v>13165</v>
      </c>
      <c r="CE289" s="20">
        <v>14673</v>
      </c>
      <c r="CF289" s="20">
        <v>12172</v>
      </c>
      <c r="CG289" s="20">
        <v>15566</v>
      </c>
      <c r="CH289" s="21">
        <v>1</v>
      </c>
      <c r="CI289" s="21">
        <v>15</v>
      </c>
      <c r="CJ289" s="21">
        <v>7</v>
      </c>
      <c r="CK289" s="21">
        <v>8</v>
      </c>
      <c r="CL289" s="21">
        <v>7</v>
      </c>
      <c r="CM289" s="21">
        <v>7</v>
      </c>
      <c r="CN289" s="21">
        <v>0</v>
      </c>
      <c r="CO289" s="21">
        <v>18</v>
      </c>
      <c r="CP289" s="21">
        <v>27</v>
      </c>
      <c r="CQ289" s="21">
        <v>27</v>
      </c>
      <c r="CR289" s="21">
        <v>18513</v>
      </c>
      <c r="CS289" s="21">
        <v>28866</v>
      </c>
      <c r="CT289" s="21">
        <v>27022</v>
      </c>
      <c r="CU289" s="21">
        <v>29853</v>
      </c>
      <c r="CV289" s="21">
        <v>24753</v>
      </c>
      <c r="CW289" s="21">
        <v>34333</v>
      </c>
      <c r="CX289" s="21">
        <v>84150</v>
      </c>
      <c r="CY289" s="21">
        <v>79190</v>
      </c>
      <c r="CZ289" s="19">
        <v>280</v>
      </c>
      <c r="DA289" t="s">
        <v>8258</v>
      </c>
      <c r="DB289" t="s">
        <v>8481</v>
      </c>
      <c r="DD289">
        <v>2.2730142694784696</v>
      </c>
      <c r="DE289">
        <v>3.2085561497326207</v>
      </c>
      <c r="DF289">
        <v>0.93554188025415108</v>
      </c>
    </row>
    <row r="290" spans="1:110" x14ac:dyDescent="0.25">
      <c r="A290" t="s">
        <v>2437</v>
      </c>
      <c r="B290" t="s">
        <v>3038</v>
      </c>
      <c r="C290" t="s">
        <v>466</v>
      </c>
      <c r="D290" t="s">
        <v>51</v>
      </c>
      <c r="E290" s="17">
        <v>60843</v>
      </c>
      <c r="F290" s="17">
        <v>61188</v>
      </c>
      <c r="G290" s="17">
        <v>61851</v>
      </c>
      <c r="H290" s="17">
        <v>62122</v>
      </c>
      <c r="I290" s="17">
        <v>62680</v>
      </c>
      <c r="J290" s="17">
        <v>63324</v>
      </c>
      <c r="K290" s="17">
        <v>63929</v>
      </c>
      <c r="L290" s="17">
        <v>64690</v>
      </c>
      <c r="M290" s="17">
        <v>65567</v>
      </c>
      <c r="N290" s="17">
        <v>65726</v>
      </c>
      <c r="O290" s="17">
        <v>66043</v>
      </c>
      <c r="P290" s="17">
        <v>66147</v>
      </c>
      <c r="Q290" s="17">
        <v>66785</v>
      </c>
      <c r="R290" s="17">
        <v>66995</v>
      </c>
      <c r="S290" s="17">
        <v>67906</v>
      </c>
      <c r="T290" s="17">
        <v>68353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8">
        <v>6</v>
      </c>
      <c r="AE290" s="18">
        <v>9</v>
      </c>
      <c r="AF290" s="18">
        <v>15</v>
      </c>
      <c r="AG290" s="18">
        <v>16</v>
      </c>
      <c r="AH290" s="18">
        <v>17</v>
      </c>
      <c r="AI290" s="18">
        <v>12</v>
      </c>
      <c r="AJ290" s="18">
        <v>17</v>
      </c>
      <c r="AK290" s="23">
        <v>0</v>
      </c>
      <c r="AL290" s="23">
        <v>0</v>
      </c>
      <c r="AM290" s="23">
        <v>0</v>
      </c>
      <c r="AN290" s="23">
        <v>0</v>
      </c>
      <c r="AO290" s="23">
        <v>0</v>
      </c>
      <c r="AP290" s="23">
        <v>0</v>
      </c>
      <c r="AQ290" s="23">
        <v>0</v>
      </c>
      <c r="AR290" s="23">
        <v>0</v>
      </c>
      <c r="AS290" s="23">
        <v>0</v>
      </c>
      <c r="AT290" s="23">
        <v>0.91288074734503843</v>
      </c>
      <c r="AU290" s="23">
        <v>1.362748512332874</v>
      </c>
      <c r="AV290" s="23">
        <v>2.2676765386185314</v>
      </c>
      <c r="AW290" s="23">
        <v>2.3957475481021189</v>
      </c>
      <c r="AX290" s="23">
        <v>2.5375027987163223</v>
      </c>
      <c r="AY290" s="23">
        <v>1.7671487055635733</v>
      </c>
      <c r="AZ290" s="23">
        <v>2.4870890816789313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 s="20">
        <v>1</v>
      </c>
      <c r="BK290" s="20">
        <v>2</v>
      </c>
      <c r="BL290" s="20">
        <v>2</v>
      </c>
      <c r="BM290" s="20">
        <v>1</v>
      </c>
      <c r="BN290" s="20">
        <v>0</v>
      </c>
      <c r="BO290" s="20">
        <v>0</v>
      </c>
      <c r="BP290" s="20">
        <v>0</v>
      </c>
      <c r="BQ290" s="20">
        <v>1</v>
      </c>
      <c r="BR290" s="20">
        <v>8</v>
      </c>
      <c r="BS290" s="20">
        <v>1</v>
      </c>
      <c r="BT290" s="20">
        <v>0</v>
      </c>
      <c r="BU290" s="20">
        <v>1</v>
      </c>
      <c r="BV290" s="20">
        <v>3036</v>
      </c>
      <c r="BW290" s="20">
        <v>4102</v>
      </c>
      <c r="BX290" s="20">
        <v>5412</v>
      </c>
      <c r="BY290" s="20">
        <v>6708</v>
      </c>
      <c r="BZ290" s="20">
        <v>5489</v>
      </c>
      <c r="CA290" s="20">
        <v>10536</v>
      </c>
      <c r="CB290" s="20">
        <v>3313</v>
      </c>
      <c r="CC290" s="20">
        <v>4144</v>
      </c>
      <c r="CD290" s="20">
        <v>5067</v>
      </c>
      <c r="CE290" s="20">
        <v>6427</v>
      </c>
      <c r="CF290" s="20">
        <v>5376</v>
      </c>
      <c r="CG290" s="20">
        <v>8743</v>
      </c>
      <c r="CH290" s="21">
        <v>0</v>
      </c>
      <c r="CI290" s="21">
        <v>2</v>
      </c>
      <c r="CJ290" s="21">
        <v>10</v>
      </c>
      <c r="CK290" s="21">
        <v>3</v>
      </c>
      <c r="CL290" s="21">
        <v>1</v>
      </c>
      <c r="CM290" s="21">
        <v>1</v>
      </c>
      <c r="CN290" s="21">
        <v>0</v>
      </c>
      <c r="CO290" s="21">
        <v>6</v>
      </c>
      <c r="CP290" s="21">
        <v>11</v>
      </c>
      <c r="CQ290" s="21">
        <v>11</v>
      </c>
      <c r="CR290" s="21">
        <v>6349</v>
      </c>
      <c r="CS290" s="21">
        <v>8246</v>
      </c>
      <c r="CT290" s="21">
        <v>10479</v>
      </c>
      <c r="CU290" s="21">
        <v>13135</v>
      </c>
      <c r="CV290" s="21">
        <v>10865</v>
      </c>
      <c r="CW290" s="21">
        <v>19279</v>
      </c>
      <c r="CX290" s="21">
        <v>35283</v>
      </c>
      <c r="CY290" s="21">
        <v>33070</v>
      </c>
      <c r="CZ290" s="19">
        <v>295</v>
      </c>
      <c r="DA290" t="s">
        <v>8273</v>
      </c>
      <c r="DB290" t="s">
        <v>8481</v>
      </c>
      <c r="DD290">
        <v>1.8143332325370427</v>
      </c>
      <c r="DE290">
        <v>3.1176487260153611</v>
      </c>
      <c r="DF290">
        <v>1.3033154934783184</v>
      </c>
    </row>
    <row r="291" spans="1:110" x14ac:dyDescent="0.25">
      <c r="A291" t="s">
        <v>201</v>
      </c>
      <c r="B291" t="s">
        <v>3089</v>
      </c>
      <c r="C291" t="s">
        <v>197</v>
      </c>
      <c r="D291" t="s">
        <v>199</v>
      </c>
      <c r="E291" s="17">
        <v>49052</v>
      </c>
      <c r="F291" s="17">
        <v>49262</v>
      </c>
      <c r="G291" s="17">
        <v>49389</v>
      </c>
      <c r="H291" s="17">
        <v>49711</v>
      </c>
      <c r="I291" s="17">
        <v>49878</v>
      </c>
      <c r="J291" s="17">
        <v>50214</v>
      </c>
      <c r="K291" s="17">
        <v>50699</v>
      </c>
      <c r="L291" s="17">
        <v>51279</v>
      </c>
      <c r="M291" s="17">
        <v>51805</v>
      </c>
      <c r="N291" s="17">
        <v>52364</v>
      </c>
      <c r="O291" s="17">
        <v>52783</v>
      </c>
      <c r="P291" s="17">
        <v>53015</v>
      </c>
      <c r="Q291" s="17">
        <v>53264</v>
      </c>
      <c r="R291" s="17">
        <v>53634</v>
      </c>
      <c r="S291" s="17">
        <v>53970</v>
      </c>
      <c r="T291" s="17">
        <v>54200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8">
        <v>16</v>
      </c>
      <c r="AE291" s="18">
        <v>37</v>
      </c>
      <c r="AF291" s="18">
        <v>31</v>
      </c>
      <c r="AG291" s="18">
        <v>35</v>
      </c>
      <c r="AH291" s="18">
        <v>43</v>
      </c>
      <c r="AI291" s="18">
        <v>32</v>
      </c>
      <c r="AJ291" s="18">
        <v>29</v>
      </c>
      <c r="AK291" s="23">
        <v>0</v>
      </c>
      <c r="AL291" s="23">
        <v>0</v>
      </c>
      <c r="AM291" s="23">
        <v>0</v>
      </c>
      <c r="AN291" s="23">
        <v>0</v>
      </c>
      <c r="AO291" s="23">
        <v>0</v>
      </c>
      <c r="AP291" s="23">
        <v>0</v>
      </c>
      <c r="AQ291" s="23">
        <v>0</v>
      </c>
      <c r="AR291" s="23">
        <v>0</v>
      </c>
      <c r="AS291" s="23">
        <v>0</v>
      </c>
      <c r="AT291" s="23">
        <v>3.0555343365671073</v>
      </c>
      <c r="AU291" s="23">
        <v>7.0098327112896204</v>
      </c>
      <c r="AV291" s="23">
        <v>5.8474016787701597</v>
      </c>
      <c r="AW291" s="23">
        <v>6.5710423550615804</v>
      </c>
      <c r="AX291" s="23">
        <v>8.0173024573964273</v>
      </c>
      <c r="AY291" s="23">
        <v>5.9292199370020375</v>
      </c>
      <c r="AZ291" s="23">
        <v>5.3505535055350553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 s="20">
        <v>0</v>
      </c>
      <c r="BJ291" s="20">
        <v>1</v>
      </c>
      <c r="BK291" s="20">
        <v>4</v>
      </c>
      <c r="BL291" s="20">
        <v>5</v>
      </c>
      <c r="BM291" s="20">
        <v>1</v>
      </c>
      <c r="BN291" s="20">
        <v>0</v>
      </c>
      <c r="BO291" s="20">
        <v>0</v>
      </c>
      <c r="BP291" s="20">
        <v>0</v>
      </c>
      <c r="BQ291" s="20">
        <v>5</v>
      </c>
      <c r="BR291" s="20">
        <v>3</v>
      </c>
      <c r="BS291" s="20">
        <v>5</v>
      </c>
      <c r="BT291" s="20">
        <v>3</v>
      </c>
      <c r="BU291" s="20">
        <v>2</v>
      </c>
      <c r="BV291" s="20">
        <v>2492</v>
      </c>
      <c r="BW291" s="20">
        <v>4346</v>
      </c>
      <c r="BX291" s="20">
        <v>4650</v>
      </c>
      <c r="BY291" s="20">
        <v>5345</v>
      </c>
      <c r="BZ291" s="20">
        <v>4437</v>
      </c>
      <c r="CA291" s="20">
        <v>6562</v>
      </c>
      <c r="CB291" s="20">
        <v>2583</v>
      </c>
      <c r="CC291" s="20">
        <v>3989</v>
      </c>
      <c r="CD291" s="20">
        <v>4360</v>
      </c>
      <c r="CE291" s="20">
        <v>5326</v>
      </c>
      <c r="CF291" s="20">
        <v>4411</v>
      </c>
      <c r="CG291" s="20">
        <v>5699</v>
      </c>
      <c r="CH291" s="21">
        <v>0</v>
      </c>
      <c r="CI291" s="21">
        <v>6</v>
      </c>
      <c r="CJ291" s="21">
        <v>7</v>
      </c>
      <c r="CK291" s="21">
        <v>10</v>
      </c>
      <c r="CL291" s="21">
        <v>4</v>
      </c>
      <c r="CM291" s="21">
        <v>2</v>
      </c>
      <c r="CN291" s="21">
        <v>0</v>
      </c>
      <c r="CO291" s="21">
        <v>11</v>
      </c>
      <c r="CP291" s="21">
        <v>18</v>
      </c>
      <c r="CQ291" s="21">
        <v>18</v>
      </c>
      <c r="CR291" s="21">
        <v>5075</v>
      </c>
      <c r="CS291" s="21">
        <v>8335</v>
      </c>
      <c r="CT291" s="21">
        <v>9010</v>
      </c>
      <c r="CU291" s="21">
        <v>10671</v>
      </c>
      <c r="CV291" s="21">
        <v>8848</v>
      </c>
      <c r="CW291" s="21">
        <v>12261</v>
      </c>
      <c r="CX291" s="21">
        <v>27832</v>
      </c>
      <c r="CY291" s="21">
        <v>26368</v>
      </c>
      <c r="CZ291" s="19">
        <v>136</v>
      </c>
      <c r="DA291" t="s">
        <v>8114</v>
      </c>
      <c r="DB291" t="s">
        <v>9</v>
      </c>
      <c r="DD291">
        <v>4.1717233009708741</v>
      </c>
      <c r="DE291">
        <v>6.4673756826674333</v>
      </c>
      <c r="DF291">
        <v>2.2956523816965593</v>
      </c>
    </row>
    <row r="292" spans="1:110" x14ac:dyDescent="0.25">
      <c r="A292" t="s">
        <v>332</v>
      </c>
      <c r="B292" t="s">
        <v>3026</v>
      </c>
      <c r="C292" t="s">
        <v>305</v>
      </c>
      <c r="D292" t="s">
        <v>278</v>
      </c>
      <c r="E292" s="17">
        <v>69477</v>
      </c>
      <c r="F292" s="17">
        <v>69082</v>
      </c>
      <c r="G292" s="17">
        <v>69654</v>
      </c>
      <c r="H292" s="17">
        <v>70214</v>
      </c>
      <c r="I292" s="17">
        <v>70558</v>
      </c>
      <c r="J292" s="17">
        <v>71086</v>
      </c>
      <c r="K292" s="17">
        <v>71635</v>
      </c>
      <c r="L292" s="17">
        <v>72578</v>
      </c>
      <c r="M292" s="17">
        <v>73459</v>
      </c>
      <c r="N292" s="17">
        <v>73608</v>
      </c>
      <c r="O292" s="17">
        <v>74055</v>
      </c>
      <c r="P292" s="17">
        <v>74239</v>
      </c>
      <c r="Q292" s="17">
        <v>74710</v>
      </c>
      <c r="R292" s="17">
        <v>74924</v>
      </c>
      <c r="S292" s="17">
        <v>76015</v>
      </c>
      <c r="T292" s="17">
        <v>76737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34</v>
      </c>
      <c r="AE292" s="18">
        <v>59</v>
      </c>
      <c r="AF292" s="18">
        <v>71</v>
      </c>
      <c r="AG292" s="18">
        <v>40</v>
      </c>
      <c r="AH292" s="18">
        <v>52</v>
      </c>
      <c r="AI292" s="18">
        <v>47</v>
      </c>
      <c r="AJ292" s="18">
        <v>49</v>
      </c>
      <c r="AK292" s="23">
        <v>0</v>
      </c>
      <c r="AL292" s="23">
        <v>0</v>
      </c>
      <c r="AM292" s="23">
        <v>0</v>
      </c>
      <c r="AN292" s="23">
        <v>0</v>
      </c>
      <c r="AO292" s="23">
        <v>0</v>
      </c>
      <c r="AP292" s="23">
        <v>0</v>
      </c>
      <c r="AQ292" s="23">
        <v>0</v>
      </c>
      <c r="AR292" s="23">
        <v>0</v>
      </c>
      <c r="AS292" s="23">
        <v>0</v>
      </c>
      <c r="AT292" s="23">
        <v>4.6190631453102924</v>
      </c>
      <c r="AU292" s="23">
        <v>7.9670515157653092</v>
      </c>
      <c r="AV292" s="23">
        <v>9.5637064076832932</v>
      </c>
      <c r="AW292" s="23">
        <v>5.3540356043367687</v>
      </c>
      <c r="AX292" s="23">
        <v>6.9403662377876243</v>
      </c>
      <c r="AY292" s="23">
        <v>6.1829901993027692</v>
      </c>
      <c r="AZ292" s="23">
        <v>6.3854463948290912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 s="20">
        <v>1</v>
      </c>
      <c r="BJ292" s="20">
        <v>1</v>
      </c>
      <c r="BK292" s="20">
        <v>4</v>
      </c>
      <c r="BL292" s="20">
        <v>7</v>
      </c>
      <c r="BM292" s="20">
        <v>7</v>
      </c>
      <c r="BN292" s="20">
        <v>1</v>
      </c>
      <c r="BO292" s="20">
        <v>0</v>
      </c>
      <c r="BP292" s="20">
        <v>4</v>
      </c>
      <c r="BQ292" s="20">
        <v>6</v>
      </c>
      <c r="BR292" s="20">
        <v>8</v>
      </c>
      <c r="BS292" s="20">
        <v>6</v>
      </c>
      <c r="BT292" s="20">
        <v>4</v>
      </c>
      <c r="BU292" s="20">
        <v>0</v>
      </c>
      <c r="BV292" s="20">
        <v>2744</v>
      </c>
      <c r="BW292" s="20">
        <v>3672</v>
      </c>
      <c r="BX292" s="20">
        <v>4503</v>
      </c>
      <c r="BY292" s="20">
        <v>6746</v>
      </c>
      <c r="BZ292" s="20">
        <v>6923</v>
      </c>
      <c r="CA292" s="20">
        <v>16012</v>
      </c>
      <c r="CB292" s="20">
        <v>3045</v>
      </c>
      <c r="CC292" s="20">
        <v>3446</v>
      </c>
      <c r="CD292" s="20">
        <v>4071</v>
      </c>
      <c r="CE292" s="20">
        <v>6402</v>
      </c>
      <c r="CF292" s="20">
        <v>6269</v>
      </c>
      <c r="CG292" s="20">
        <v>12904</v>
      </c>
      <c r="CH292" s="21">
        <v>5</v>
      </c>
      <c r="CI292" s="21">
        <v>7</v>
      </c>
      <c r="CJ292" s="21">
        <v>12</v>
      </c>
      <c r="CK292" s="21">
        <v>13</v>
      </c>
      <c r="CL292" s="21">
        <v>11</v>
      </c>
      <c r="CM292" s="21">
        <v>1</v>
      </c>
      <c r="CN292" s="21">
        <v>0</v>
      </c>
      <c r="CO292" s="21">
        <v>21</v>
      </c>
      <c r="CP292" s="21">
        <v>28</v>
      </c>
      <c r="CQ292" s="21">
        <v>28</v>
      </c>
      <c r="CR292" s="21">
        <v>5789</v>
      </c>
      <c r="CS292" s="21">
        <v>7118</v>
      </c>
      <c r="CT292" s="21">
        <v>8574</v>
      </c>
      <c r="CU292" s="21">
        <v>13148</v>
      </c>
      <c r="CV292" s="21">
        <v>13192</v>
      </c>
      <c r="CW292" s="21">
        <v>28916</v>
      </c>
      <c r="CX292" s="21">
        <v>40600</v>
      </c>
      <c r="CY292" s="21">
        <v>36137</v>
      </c>
      <c r="CZ292" s="19">
        <v>89</v>
      </c>
      <c r="DA292" t="s">
        <v>8067</v>
      </c>
      <c r="DB292" t="s">
        <v>9</v>
      </c>
      <c r="DD292">
        <v>5.8112184187951401</v>
      </c>
      <c r="DE292">
        <v>6.8965517241379315</v>
      </c>
      <c r="DF292">
        <v>1.0853333053427914</v>
      </c>
    </row>
    <row r="293" spans="1:110" x14ac:dyDescent="0.25">
      <c r="A293" t="s">
        <v>838</v>
      </c>
      <c r="B293" t="s">
        <v>3224</v>
      </c>
      <c r="C293" t="s">
        <v>3364</v>
      </c>
      <c r="D293" t="s">
        <v>211</v>
      </c>
      <c r="E293" s="17">
        <v>188404</v>
      </c>
      <c r="F293" s="17">
        <v>189676</v>
      </c>
      <c r="G293" s="17">
        <v>191113</v>
      </c>
      <c r="H293" s="17">
        <v>192615</v>
      </c>
      <c r="I293" s="17">
        <v>193780</v>
      </c>
      <c r="J293" s="17">
        <v>195136</v>
      </c>
      <c r="K293" s="17">
        <v>196382</v>
      </c>
      <c r="L293" s="17">
        <v>197206</v>
      </c>
      <c r="M293" s="17">
        <v>198396</v>
      </c>
      <c r="N293" s="17">
        <v>199686</v>
      </c>
      <c r="O293" s="17">
        <v>200641</v>
      </c>
      <c r="P293" s="17">
        <v>201646</v>
      </c>
      <c r="Q293" s="17">
        <v>202242</v>
      </c>
      <c r="R293" s="17">
        <v>202588</v>
      </c>
      <c r="S293" s="17">
        <v>203672</v>
      </c>
      <c r="T293" s="17">
        <v>204430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0</v>
      </c>
      <c r="AD293" s="18">
        <v>37</v>
      </c>
      <c r="AE293" s="18">
        <v>106</v>
      </c>
      <c r="AF293" s="18">
        <v>118</v>
      </c>
      <c r="AG293" s="18">
        <v>122</v>
      </c>
      <c r="AH293" s="18">
        <v>111</v>
      </c>
      <c r="AI293" s="18">
        <v>150</v>
      </c>
      <c r="AJ293" s="18">
        <v>128</v>
      </c>
      <c r="AK293" s="23">
        <v>0</v>
      </c>
      <c r="AL293" s="23">
        <v>0</v>
      </c>
      <c r="AM293" s="23">
        <v>0</v>
      </c>
      <c r="AN293" s="23">
        <v>0</v>
      </c>
      <c r="AO293" s="23">
        <v>0</v>
      </c>
      <c r="AP293" s="23">
        <v>0</v>
      </c>
      <c r="AQ293" s="23">
        <v>0</v>
      </c>
      <c r="AR293" s="23">
        <v>0</v>
      </c>
      <c r="AS293" s="23">
        <v>0</v>
      </c>
      <c r="AT293" s="23">
        <v>1.8529090672355597</v>
      </c>
      <c r="AU293" s="23">
        <v>5.2830677678041873</v>
      </c>
      <c r="AV293" s="23">
        <v>5.8518393620503266</v>
      </c>
      <c r="AW293" s="23">
        <v>6.0323770532332555</v>
      </c>
      <c r="AX293" s="23">
        <v>5.4791004403024859</v>
      </c>
      <c r="AY293" s="23">
        <v>7.3647825916178951</v>
      </c>
      <c r="AZ293" s="23">
        <v>6.2613119405175368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 s="20">
        <v>2</v>
      </c>
      <c r="BJ293" s="20">
        <v>8</v>
      </c>
      <c r="BK293" s="20">
        <v>11</v>
      </c>
      <c r="BL293" s="20">
        <v>8</v>
      </c>
      <c r="BM293" s="20">
        <v>8</v>
      </c>
      <c r="BN293" s="20">
        <v>1</v>
      </c>
      <c r="BO293" s="20">
        <v>0</v>
      </c>
      <c r="BP293" s="20">
        <v>9</v>
      </c>
      <c r="BQ293" s="20">
        <v>22</v>
      </c>
      <c r="BR293" s="20">
        <v>19</v>
      </c>
      <c r="BS293" s="20">
        <v>26</v>
      </c>
      <c r="BT293" s="20">
        <v>8</v>
      </c>
      <c r="BU293" s="20">
        <v>6</v>
      </c>
      <c r="BV293" s="20">
        <v>10167</v>
      </c>
      <c r="BW293" s="20">
        <v>16505</v>
      </c>
      <c r="BX293" s="20">
        <v>15985</v>
      </c>
      <c r="BY293" s="20">
        <v>18990</v>
      </c>
      <c r="BZ293" s="20">
        <v>16069</v>
      </c>
      <c r="CA293" s="20">
        <v>27042</v>
      </c>
      <c r="CB293" s="20">
        <v>10742</v>
      </c>
      <c r="CC293" s="20">
        <v>15639</v>
      </c>
      <c r="CD293" s="20">
        <v>15298</v>
      </c>
      <c r="CE293" s="20">
        <v>19458</v>
      </c>
      <c r="CF293" s="20">
        <v>15952</v>
      </c>
      <c r="CG293" s="20">
        <v>22583</v>
      </c>
      <c r="CH293" s="21">
        <v>11</v>
      </c>
      <c r="CI293" s="21">
        <v>30</v>
      </c>
      <c r="CJ293" s="21">
        <v>30</v>
      </c>
      <c r="CK293" s="21">
        <v>34</v>
      </c>
      <c r="CL293" s="21">
        <v>16</v>
      </c>
      <c r="CM293" s="21">
        <v>7</v>
      </c>
      <c r="CN293" s="21">
        <v>0</v>
      </c>
      <c r="CO293" s="21">
        <v>38</v>
      </c>
      <c r="CP293" s="21">
        <v>90</v>
      </c>
      <c r="CQ293" s="21">
        <v>90</v>
      </c>
      <c r="CR293" s="21">
        <v>20909</v>
      </c>
      <c r="CS293" s="21">
        <v>32144</v>
      </c>
      <c r="CT293" s="21">
        <v>31283</v>
      </c>
      <c r="CU293" s="21">
        <v>38448</v>
      </c>
      <c r="CV293" s="21">
        <v>32021</v>
      </c>
      <c r="CW293" s="21">
        <v>49625</v>
      </c>
      <c r="CX293" s="21">
        <v>104758</v>
      </c>
      <c r="CY293" s="21">
        <v>99672</v>
      </c>
      <c r="CZ293" s="19">
        <v>95</v>
      </c>
      <c r="DA293" t="s">
        <v>8073</v>
      </c>
      <c r="DB293" t="s">
        <v>9</v>
      </c>
      <c r="DD293">
        <v>3.8125050164539691</v>
      </c>
      <c r="DE293">
        <v>8.5912293094560805</v>
      </c>
      <c r="DF293">
        <v>4.7787242930021119</v>
      </c>
    </row>
    <row r="294" spans="1:110" x14ac:dyDescent="0.25">
      <c r="A294" t="s">
        <v>689</v>
      </c>
      <c r="B294" t="s">
        <v>3185</v>
      </c>
      <c r="C294" t="s">
        <v>113</v>
      </c>
      <c r="D294" t="s">
        <v>70</v>
      </c>
      <c r="E294" s="17">
        <v>66418</v>
      </c>
      <c r="F294" s="17">
        <v>67498</v>
      </c>
      <c r="G294" s="17">
        <v>68344</v>
      </c>
      <c r="H294" s="17">
        <v>68703</v>
      </c>
      <c r="I294" s="17">
        <v>69485</v>
      </c>
      <c r="J294" s="17">
        <v>70678</v>
      </c>
      <c r="K294" s="17">
        <v>72172</v>
      </c>
      <c r="L294" s="17">
        <v>73673</v>
      </c>
      <c r="M294" s="17">
        <v>75173</v>
      </c>
      <c r="N294" s="17">
        <v>76206</v>
      </c>
      <c r="O294" s="17">
        <v>77255</v>
      </c>
      <c r="P294" s="17">
        <v>78408</v>
      </c>
      <c r="Q294" s="17">
        <v>78434</v>
      </c>
      <c r="R294" s="17">
        <v>78881</v>
      </c>
      <c r="S294" s="17">
        <v>79605</v>
      </c>
      <c r="T294" s="17">
        <v>80356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10</v>
      </c>
      <c r="AE294" s="18">
        <v>27</v>
      </c>
      <c r="AF294" s="18">
        <v>26</v>
      </c>
      <c r="AG294" s="18">
        <v>32</v>
      </c>
      <c r="AH294" s="18">
        <v>30</v>
      </c>
      <c r="AI294" s="18">
        <v>36</v>
      </c>
      <c r="AJ294" s="18">
        <v>34</v>
      </c>
      <c r="AK294" s="23">
        <v>0</v>
      </c>
      <c r="AL294" s="23">
        <v>0</v>
      </c>
      <c r="AM294" s="23">
        <v>0</v>
      </c>
      <c r="AN294" s="23">
        <v>0</v>
      </c>
      <c r="AO294" s="23">
        <v>0</v>
      </c>
      <c r="AP294" s="23">
        <v>0</v>
      </c>
      <c r="AQ294" s="23">
        <v>0</v>
      </c>
      <c r="AR294" s="23">
        <v>0</v>
      </c>
      <c r="AS294" s="23">
        <v>0</v>
      </c>
      <c r="AT294" s="23">
        <v>1.3122326326011076</v>
      </c>
      <c r="AU294" s="23">
        <v>3.4949194226910878</v>
      </c>
      <c r="AV294" s="23">
        <v>3.3159881644730134</v>
      </c>
      <c r="AW294" s="23">
        <v>4.0798633245786267</v>
      </c>
      <c r="AX294" s="23">
        <v>3.8031972211305636</v>
      </c>
      <c r="AY294" s="23">
        <v>4.5223289994347091</v>
      </c>
      <c r="AZ294" s="23">
        <v>4.2311712877694259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 s="20">
        <v>0</v>
      </c>
      <c r="BJ294" s="20">
        <v>3</v>
      </c>
      <c r="BK294" s="20">
        <v>4</v>
      </c>
      <c r="BL294" s="20">
        <v>0</v>
      </c>
      <c r="BM294" s="20">
        <v>3</v>
      </c>
      <c r="BN294" s="20">
        <v>0</v>
      </c>
      <c r="BO294" s="20">
        <v>0</v>
      </c>
      <c r="BP294" s="20">
        <v>4</v>
      </c>
      <c r="BQ294" s="20">
        <v>6</v>
      </c>
      <c r="BR294" s="20">
        <v>3</v>
      </c>
      <c r="BS294" s="20">
        <v>8</v>
      </c>
      <c r="BT294" s="20">
        <v>2</v>
      </c>
      <c r="BU294" s="20">
        <v>1</v>
      </c>
      <c r="BV294" s="20">
        <v>3326</v>
      </c>
      <c r="BW294" s="20">
        <v>6552</v>
      </c>
      <c r="BX294" s="20">
        <v>6939</v>
      </c>
      <c r="BY294" s="20">
        <v>7637</v>
      </c>
      <c r="BZ294" s="20">
        <v>5786</v>
      </c>
      <c r="CA294" s="20">
        <v>10508</v>
      </c>
      <c r="CB294" s="20">
        <v>3739</v>
      </c>
      <c r="CC294" s="20">
        <v>6172</v>
      </c>
      <c r="CD294" s="20">
        <v>6970</v>
      </c>
      <c r="CE294" s="20">
        <v>7813</v>
      </c>
      <c r="CF294" s="20">
        <v>5868</v>
      </c>
      <c r="CG294" s="20">
        <v>9046</v>
      </c>
      <c r="CH294" s="21">
        <v>4</v>
      </c>
      <c r="CI294" s="21">
        <v>9</v>
      </c>
      <c r="CJ294" s="21">
        <v>7</v>
      </c>
      <c r="CK294" s="21">
        <v>8</v>
      </c>
      <c r="CL294" s="21">
        <v>5</v>
      </c>
      <c r="CM294" s="21">
        <v>1</v>
      </c>
      <c r="CN294" s="21">
        <v>0</v>
      </c>
      <c r="CO294" s="21">
        <v>10</v>
      </c>
      <c r="CP294" s="21">
        <v>24</v>
      </c>
      <c r="CQ294" s="21">
        <v>24</v>
      </c>
      <c r="CR294" s="21">
        <v>7065</v>
      </c>
      <c r="CS294" s="21">
        <v>12724</v>
      </c>
      <c r="CT294" s="21">
        <v>13909</v>
      </c>
      <c r="CU294" s="21">
        <v>15450</v>
      </c>
      <c r="CV294" s="21">
        <v>11654</v>
      </c>
      <c r="CW294" s="21">
        <v>19554</v>
      </c>
      <c r="CX294" s="21">
        <v>40748</v>
      </c>
      <c r="CY294" s="21">
        <v>39608</v>
      </c>
      <c r="CZ294" s="19">
        <v>201</v>
      </c>
      <c r="DA294" t="s">
        <v>8179</v>
      </c>
      <c r="DB294" t="s">
        <v>9</v>
      </c>
      <c r="DD294">
        <v>2.5247424762674209</v>
      </c>
      <c r="DE294">
        <v>5.8898596250122708</v>
      </c>
      <c r="DF294">
        <v>3.3651171487448499</v>
      </c>
    </row>
    <row r="295" spans="1:110" x14ac:dyDescent="0.25">
      <c r="A295" t="s">
        <v>1114</v>
      </c>
      <c r="B295" t="s">
        <v>3176</v>
      </c>
      <c r="C295" t="s">
        <v>642</v>
      </c>
      <c r="D295" t="s">
        <v>278</v>
      </c>
      <c r="E295" s="17">
        <v>62383</v>
      </c>
      <c r="F295" s="17">
        <v>62826</v>
      </c>
      <c r="G295" s="17">
        <v>62724</v>
      </c>
      <c r="H295" s="17">
        <v>62752</v>
      </c>
      <c r="I295" s="17">
        <v>62346</v>
      </c>
      <c r="J295" s="17">
        <v>62468</v>
      </c>
      <c r="K295" s="17">
        <v>62545</v>
      </c>
      <c r="L295" s="17">
        <v>63532</v>
      </c>
      <c r="M295" s="17">
        <v>63627</v>
      </c>
      <c r="N295" s="17">
        <v>64058</v>
      </c>
      <c r="O295" s="17">
        <v>64729</v>
      </c>
      <c r="P295" s="17">
        <v>64876</v>
      </c>
      <c r="Q295" s="17">
        <v>66250</v>
      </c>
      <c r="R295" s="17">
        <v>67352</v>
      </c>
      <c r="S295" s="17">
        <v>68299</v>
      </c>
      <c r="T295" s="17">
        <v>69261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8">
        <v>7</v>
      </c>
      <c r="AE295" s="18">
        <v>10</v>
      </c>
      <c r="AF295" s="18">
        <v>9</v>
      </c>
      <c r="AG295" s="18">
        <v>5</v>
      </c>
      <c r="AH295" s="18">
        <v>18</v>
      </c>
      <c r="AI295" s="18">
        <v>17</v>
      </c>
      <c r="AJ295" s="18">
        <v>17</v>
      </c>
      <c r="AK295" s="23">
        <v>0</v>
      </c>
      <c r="AL295" s="23">
        <v>0</v>
      </c>
      <c r="AM295" s="23">
        <v>0</v>
      </c>
      <c r="AN295" s="23">
        <v>0</v>
      </c>
      <c r="AO295" s="23">
        <v>0</v>
      </c>
      <c r="AP295" s="23">
        <v>0</v>
      </c>
      <c r="AQ295" s="23">
        <v>0</v>
      </c>
      <c r="AR295" s="23">
        <v>0</v>
      </c>
      <c r="AS295" s="23">
        <v>0</v>
      </c>
      <c r="AT295" s="23">
        <v>1.0927596865340785</v>
      </c>
      <c r="AU295" s="23">
        <v>1.5449025938914551</v>
      </c>
      <c r="AV295" s="23">
        <v>1.3872618533818362</v>
      </c>
      <c r="AW295" s="23">
        <v>0.75471698113207553</v>
      </c>
      <c r="AX295" s="23">
        <v>2.6725264283169023</v>
      </c>
      <c r="AY295" s="23">
        <v>2.4890554766541237</v>
      </c>
      <c r="AZ295" s="23">
        <v>2.454483764311806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 s="20">
        <v>0</v>
      </c>
      <c r="BK295" s="20">
        <v>1</v>
      </c>
      <c r="BL295" s="20">
        <v>1</v>
      </c>
      <c r="BM295" s="20">
        <v>0</v>
      </c>
      <c r="BN295" s="20">
        <v>2</v>
      </c>
      <c r="BO295" s="20">
        <v>0</v>
      </c>
      <c r="BP295" s="20">
        <v>2</v>
      </c>
      <c r="BQ295" s="20">
        <v>2</v>
      </c>
      <c r="BR295" s="20">
        <v>2</v>
      </c>
      <c r="BS295" s="20">
        <v>6</v>
      </c>
      <c r="BT295" s="20">
        <v>0</v>
      </c>
      <c r="BU295" s="20">
        <v>1</v>
      </c>
      <c r="BV295" s="20">
        <v>5995</v>
      </c>
      <c r="BW295" s="20">
        <v>5524</v>
      </c>
      <c r="BX295" s="20">
        <v>5710</v>
      </c>
      <c r="BY295" s="20">
        <v>6063</v>
      </c>
      <c r="BZ295" s="20">
        <v>4560</v>
      </c>
      <c r="CA295" s="20">
        <v>8019</v>
      </c>
      <c r="CB295" s="20">
        <v>5224</v>
      </c>
      <c r="CC295" s="20">
        <v>5490</v>
      </c>
      <c r="CD295" s="20">
        <v>5540</v>
      </c>
      <c r="CE295" s="20">
        <v>5876</v>
      </c>
      <c r="CF295" s="20">
        <v>4578</v>
      </c>
      <c r="CG295" s="20">
        <v>6682</v>
      </c>
      <c r="CH295" s="21">
        <v>2</v>
      </c>
      <c r="CI295" s="21">
        <v>2</v>
      </c>
      <c r="CJ295" s="21">
        <v>3</v>
      </c>
      <c r="CK295" s="21">
        <v>7</v>
      </c>
      <c r="CL295" s="21">
        <v>0</v>
      </c>
      <c r="CM295" s="21">
        <v>3</v>
      </c>
      <c r="CN295" s="21">
        <v>0</v>
      </c>
      <c r="CO295" s="21">
        <v>4</v>
      </c>
      <c r="CP295" s="21">
        <v>13</v>
      </c>
      <c r="CQ295" s="21">
        <v>13</v>
      </c>
      <c r="CR295" s="21">
        <v>11219</v>
      </c>
      <c r="CS295" s="21">
        <v>11014</v>
      </c>
      <c r="CT295" s="21">
        <v>11250</v>
      </c>
      <c r="CU295" s="21">
        <v>11939</v>
      </c>
      <c r="CV295" s="21">
        <v>9138</v>
      </c>
      <c r="CW295" s="21">
        <v>14701</v>
      </c>
      <c r="CX295" s="21">
        <v>35871</v>
      </c>
      <c r="CY295" s="21">
        <v>33390</v>
      </c>
      <c r="CZ295" s="19">
        <v>299</v>
      </c>
      <c r="DA295" t="s">
        <v>8277</v>
      </c>
      <c r="DB295" t="s">
        <v>8481</v>
      </c>
      <c r="DD295">
        <v>1.1979634621144055</v>
      </c>
      <c r="DE295">
        <v>3.6240974603440104</v>
      </c>
      <c r="DF295">
        <v>2.4261339982296048</v>
      </c>
    </row>
    <row r="296" spans="1:110" x14ac:dyDescent="0.25">
      <c r="A296" t="s">
        <v>787</v>
      </c>
      <c r="B296" t="s">
        <v>3140</v>
      </c>
      <c r="C296" t="s">
        <v>777</v>
      </c>
      <c r="D296" t="s">
        <v>150</v>
      </c>
      <c r="E296" s="17">
        <v>82036</v>
      </c>
      <c r="F296" s="17">
        <v>82798</v>
      </c>
      <c r="G296" s="17">
        <v>83501</v>
      </c>
      <c r="H296" s="17">
        <v>83943</v>
      </c>
      <c r="I296" s="17">
        <v>84491</v>
      </c>
      <c r="J296" s="17">
        <v>84858</v>
      </c>
      <c r="K296" s="17">
        <v>85513</v>
      </c>
      <c r="L296" s="17">
        <v>85788</v>
      </c>
      <c r="M296" s="17">
        <v>86329</v>
      </c>
      <c r="N296" s="17">
        <v>86941</v>
      </c>
      <c r="O296" s="17">
        <v>87821</v>
      </c>
      <c r="P296" s="17">
        <v>87969</v>
      </c>
      <c r="Q296" s="17">
        <v>88364</v>
      </c>
      <c r="R296" s="17">
        <v>89437</v>
      </c>
      <c r="S296" s="17">
        <v>90190</v>
      </c>
      <c r="T296" s="17">
        <v>90911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8">
        <v>9</v>
      </c>
      <c r="AE296" s="18">
        <v>20</v>
      </c>
      <c r="AF296" s="18">
        <v>17</v>
      </c>
      <c r="AG296" s="18">
        <v>25</v>
      </c>
      <c r="AH296" s="18">
        <v>23</v>
      </c>
      <c r="AI296" s="18">
        <v>13</v>
      </c>
      <c r="AJ296" s="18">
        <v>19</v>
      </c>
      <c r="AK296" s="23">
        <v>0</v>
      </c>
      <c r="AL296" s="23">
        <v>0</v>
      </c>
      <c r="AM296" s="23">
        <v>0</v>
      </c>
      <c r="AN296" s="23">
        <v>0</v>
      </c>
      <c r="AO296" s="23">
        <v>0</v>
      </c>
      <c r="AP296" s="23">
        <v>0</v>
      </c>
      <c r="AQ296" s="23">
        <v>0</v>
      </c>
      <c r="AR296" s="23">
        <v>0</v>
      </c>
      <c r="AS296" s="23">
        <v>0</v>
      </c>
      <c r="AT296" s="23">
        <v>1.0351847804833163</v>
      </c>
      <c r="AU296" s="23">
        <v>2.2773596292458524</v>
      </c>
      <c r="AV296" s="23">
        <v>1.9324989484932191</v>
      </c>
      <c r="AW296" s="23">
        <v>2.8292064641709294</v>
      </c>
      <c r="AX296" s="23">
        <v>2.5716426087637108</v>
      </c>
      <c r="AY296" s="23">
        <v>1.4414014857523008</v>
      </c>
      <c r="AZ296" s="23">
        <v>2.0899561109216704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1</v>
      </c>
      <c r="BJ296" s="20">
        <v>1</v>
      </c>
      <c r="BK296" s="20">
        <v>3</v>
      </c>
      <c r="BL296" s="20">
        <v>1</v>
      </c>
      <c r="BM296" s="20">
        <v>1</v>
      </c>
      <c r="BN296" s="20">
        <v>1</v>
      </c>
      <c r="BO296" s="20">
        <v>0</v>
      </c>
      <c r="BP296" s="20">
        <v>0</v>
      </c>
      <c r="BQ296" s="20">
        <v>2</v>
      </c>
      <c r="BR296" s="20">
        <v>3</v>
      </c>
      <c r="BS296" s="20">
        <v>4</v>
      </c>
      <c r="BT296" s="20">
        <v>2</v>
      </c>
      <c r="BU296" s="20">
        <v>0</v>
      </c>
      <c r="BV296" s="20">
        <v>4276</v>
      </c>
      <c r="BW296" s="20">
        <v>5996</v>
      </c>
      <c r="BX296" s="20">
        <v>7785</v>
      </c>
      <c r="BY296" s="20">
        <v>8799</v>
      </c>
      <c r="BZ296" s="20">
        <v>7101</v>
      </c>
      <c r="CA296" s="20">
        <v>12759</v>
      </c>
      <c r="CB296" s="20">
        <v>4720</v>
      </c>
      <c r="CC296" s="20">
        <v>5810</v>
      </c>
      <c r="CD296" s="20">
        <v>7326</v>
      </c>
      <c r="CE296" s="20">
        <v>8703</v>
      </c>
      <c r="CF296" s="20">
        <v>7042</v>
      </c>
      <c r="CG296" s="20">
        <v>10594</v>
      </c>
      <c r="CH296" s="21">
        <v>1</v>
      </c>
      <c r="CI296" s="21">
        <v>3</v>
      </c>
      <c r="CJ296" s="21">
        <v>6</v>
      </c>
      <c r="CK296" s="21">
        <v>5</v>
      </c>
      <c r="CL296" s="21">
        <v>3</v>
      </c>
      <c r="CM296" s="21">
        <v>1</v>
      </c>
      <c r="CN296" s="21">
        <v>0</v>
      </c>
      <c r="CO296" s="21">
        <v>8</v>
      </c>
      <c r="CP296" s="21">
        <v>11</v>
      </c>
      <c r="CQ296" s="21">
        <v>11</v>
      </c>
      <c r="CR296" s="21">
        <v>8996</v>
      </c>
      <c r="CS296" s="21">
        <v>11806</v>
      </c>
      <c r="CT296" s="21">
        <v>15111</v>
      </c>
      <c r="CU296" s="21">
        <v>17502</v>
      </c>
      <c r="CV296" s="21">
        <v>14143</v>
      </c>
      <c r="CW296" s="21">
        <v>23353</v>
      </c>
      <c r="CX296" s="21">
        <v>46716</v>
      </c>
      <c r="CY296" s="21">
        <v>44195</v>
      </c>
      <c r="CZ296" s="19">
        <v>318</v>
      </c>
      <c r="DA296" t="s">
        <v>8296</v>
      </c>
      <c r="DB296" t="s">
        <v>8481</v>
      </c>
      <c r="DD296">
        <v>1.810159520307727</v>
      </c>
      <c r="DE296">
        <v>2.3546536518537549</v>
      </c>
      <c r="DF296">
        <v>0.54449413154602788</v>
      </c>
    </row>
    <row r="297" spans="1:110" x14ac:dyDescent="0.25">
      <c r="A297" t="s">
        <v>1097</v>
      </c>
      <c r="B297" t="s">
        <v>3057</v>
      </c>
      <c r="C297" t="s">
        <v>276</v>
      </c>
      <c r="D297" t="s">
        <v>278</v>
      </c>
      <c r="E297" s="17">
        <v>67755</v>
      </c>
      <c r="F297" s="17">
        <v>69136</v>
      </c>
      <c r="G297" s="17">
        <v>68640</v>
      </c>
      <c r="H297" s="17">
        <v>68657</v>
      </c>
      <c r="I297" s="17">
        <v>68378</v>
      </c>
      <c r="J297" s="17">
        <v>68919</v>
      </c>
      <c r="K297" s="17">
        <v>69729</v>
      </c>
      <c r="L297" s="17">
        <v>70410</v>
      </c>
      <c r="M297" s="17">
        <v>71237</v>
      </c>
      <c r="N297" s="17">
        <v>71480</v>
      </c>
      <c r="O297" s="17">
        <v>72113</v>
      </c>
      <c r="P297" s="17">
        <v>72883</v>
      </c>
      <c r="Q297" s="17">
        <v>73417</v>
      </c>
      <c r="R297" s="17">
        <v>73678</v>
      </c>
      <c r="S297" s="17">
        <v>74087</v>
      </c>
      <c r="T297" s="17">
        <v>74106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8">
        <v>11</v>
      </c>
      <c r="AE297" s="18">
        <v>28</v>
      </c>
      <c r="AF297" s="18">
        <v>41</v>
      </c>
      <c r="AG297" s="18">
        <v>36</v>
      </c>
      <c r="AH297" s="18">
        <v>34</v>
      </c>
      <c r="AI297" s="18">
        <v>38</v>
      </c>
      <c r="AJ297" s="18">
        <v>15</v>
      </c>
      <c r="AK297" s="23">
        <v>0</v>
      </c>
      <c r="AL297" s="23">
        <v>0</v>
      </c>
      <c r="AM297" s="23">
        <v>0</v>
      </c>
      <c r="AN297" s="23">
        <v>0</v>
      </c>
      <c r="AO297" s="23">
        <v>0</v>
      </c>
      <c r="AP297" s="23">
        <v>0</v>
      </c>
      <c r="AQ297" s="23">
        <v>0</v>
      </c>
      <c r="AR297" s="23">
        <v>0</v>
      </c>
      <c r="AS297" s="23">
        <v>0</v>
      </c>
      <c r="AT297" s="23">
        <v>1.5388919977616116</v>
      </c>
      <c r="AU297" s="23">
        <v>3.8827950577565762</v>
      </c>
      <c r="AV297" s="23">
        <v>5.625454495561379</v>
      </c>
      <c r="AW297" s="23">
        <v>4.903496465396298</v>
      </c>
      <c r="AX297" s="23">
        <v>4.6146746654360866</v>
      </c>
      <c r="AY297" s="23">
        <v>5.1291049711825289</v>
      </c>
      <c r="AZ297" s="23">
        <v>2.024127601003967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20">
        <v>0</v>
      </c>
      <c r="BJ297" s="20">
        <v>0</v>
      </c>
      <c r="BK297" s="20">
        <v>1</v>
      </c>
      <c r="BL297" s="20">
        <v>1</v>
      </c>
      <c r="BM297" s="20">
        <v>1</v>
      </c>
      <c r="BN297" s="20">
        <v>0</v>
      </c>
      <c r="BO297" s="20">
        <v>0</v>
      </c>
      <c r="BP297" s="20">
        <v>0</v>
      </c>
      <c r="BQ297" s="20">
        <v>4</v>
      </c>
      <c r="BR297" s="20">
        <v>1</v>
      </c>
      <c r="BS297" s="20">
        <v>4</v>
      </c>
      <c r="BT297" s="20">
        <v>2</v>
      </c>
      <c r="BU297" s="20">
        <v>1</v>
      </c>
      <c r="BV297" s="20">
        <v>3835</v>
      </c>
      <c r="BW297" s="20">
        <v>7367</v>
      </c>
      <c r="BX297" s="20">
        <v>7193</v>
      </c>
      <c r="BY297" s="20">
        <v>6979</v>
      </c>
      <c r="BZ297" s="20">
        <v>4812</v>
      </c>
      <c r="CA297" s="20">
        <v>7140</v>
      </c>
      <c r="CB297" s="20">
        <v>4111</v>
      </c>
      <c r="CC297" s="20">
        <v>7432</v>
      </c>
      <c r="CD297" s="20">
        <v>7193</v>
      </c>
      <c r="CE297" s="20">
        <v>7162</v>
      </c>
      <c r="CF297" s="20">
        <v>4812</v>
      </c>
      <c r="CG297" s="20">
        <v>6070</v>
      </c>
      <c r="CH297" s="21">
        <v>0</v>
      </c>
      <c r="CI297" s="21">
        <v>4</v>
      </c>
      <c r="CJ297" s="21">
        <v>2</v>
      </c>
      <c r="CK297" s="21">
        <v>5</v>
      </c>
      <c r="CL297" s="21">
        <v>3</v>
      </c>
      <c r="CM297" s="21">
        <v>1</v>
      </c>
      <c r="CN297" s="21">
        <v>0</v>
      </c>
      <c r="CO297" s="21">
        <v>3</v>
      </c>
      <c r="CP297" s="21">
        <v>12</v>
      </c>
      <c r="CQ297" s="21">
        <v>12</v>
      </c>
      <c r="CR297" s="21">
        <v>7946</v>
      </c>
      <c r="CS297" s="21">
        <v>14799</v>
      </c>
      <c r="CT297" s="21">
        <v>14386</v>
      </c>
      <c r="CU297" s="21">
        <v>14141</v>
      </c>
      <c r="CV297" s="21">
        <v>9624</v>
      </c>
      <c r="CW297" s="21">
        <v>13210</v>
      </c>
      <c r="CX297" s="21">
        <v>37326</v>
      </c>
      <c r="CY297" s="21">
        <v>36780</v>
      </c>
      <c r="CZ297" s="19">
        <v>323</v>
      </c>
      <c r="DA297" t="s">
        <v>8301</v>
      </c>
      <c r="DB297" t="s">
        <v>8481</v>
      </c>
      <c r="DD297">
        <v>0.81566068515497558</v>
      </c>
      <c r="DE297">
        <v>3.214917215881691</v>
      </c>
      <c r="DF297">
        <v>2.3992565307267153</v>
      </c>
    </row>
    <row r="298" spans="1:110" x14ac:dyDescent="0.25">
      <c r="A298" t="s">
        <v>1428</v>
      </c>
      <c r="B298" t="s">
        <v>2939</v>
      </c>
      <c r="C298" t="s">
        <v>58</v>
      </c>
      <c r="D298" t="s">
        <v>150</v>
      </c>
      <c r="E298" s="17">
        <v>26544</v>
      </c>
      <c r="F298" s="17">
        <v>26780</v>
      </c>
      <c r="G298" s="17">
        <v>27222</v>
      </c>
      <c r="H298" s="17">
        <v>27492</v>
      </c>
      <c r="I298" s="17">
        <v>27657</v>
      </c>
      <c r="J298" s="17">
        <v>28108</v>
      </c>
      <c r="K298" s="17">
        <v>28510</v>
      </c>
      <c r="L298" s="17">
        <v>28970</v>
      </c>
      <c r="M298" s="17">
        <v>29364</v>
      </c>
      <c r="N298" s="17">
        <v>29422</v>
      </c>
      <c r="O298" s="17">
        <v>29591</v>
      </c>
      <c r="P298" s="17">
        <v>29550</v>
      </c>
      <c r="Q298" s="17">
        <v>29220</v>
      </c>
      <c r="R298" s="17">
        <v>29838</v>
      </c>
      <c r="S298" s="17">
        <v>30337</v>
      </c>
      <c r="T298" s="17">
        <v>30330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8">
        <v>8</v>
      </c>
      <c r="AE298" s="18">
        <v>8</v>
      </c>
      <c r="AF298" s="18">
        <v>11</v>
      </c>
      <c r="AG298" s="18">
        <v>19</v>
      </c>
      <c r="AH298" s="18">
        <v>16</v>
      </c>
      <c r="AI298" s="18">
        <v>12</v>
      </c>
      <c r="AJ298" s="18">
        <v>10</v>
      </c>
      <c r="AK298" s="23">
        <v>0</v>
      </c>
      <c r="AL298" s="23">
        <v>0</v>
      </c>
      <c r="AM298" s="23">
        <v>0</v>
      </c>
      <c r="AN298" s="23">
        <v>0</v>
      </c>
      <c r="AO298" s="23">
        <v>0</v>
      </c>
      <c r="AP298" s="23">
        <v>0</v>
      </c>
      <c r="AQ298" s="23">
        <v>0</v>
      </c>
      <c r="AR298" s="23">
        <v>0</v>
      </c>
      <c r="AS298" s="23">
        <v>0</v>
      </c>
      <c r="AT298" s="23">
        <v>2.7190537692882879</v>
      </c>
      <c r="AU298" s="23">
        <v>2.7035247203541619</v>
      </c>
      <c r="AV298" s="23">
        <v>3.7225042301184432</v>
      </c>
      <c r="AW298" s="23">
        <v>6.5023956194387411</v>
      </c>
      <c r="AX298" s="23">
        <v>5.362289697700918</v>
      </c>
      <c r="AY298" s="23">
        <v>3.9555658107261755</v>
      </c>
      <c r="AZ298" s="23">
        <v>3.2970656116056709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0</v>
      </c>
      <c r="BK298" s="20">
        <v>1</v>
      </c>
      <c r="BL298" s="20">
        <v>0</v>
      </c>
      <c r="BM298" s="20">
        <v>0</v>
      </c>
      <c r="BN298" s="20">
        <v>1</v>
      </c>
      <c r="BO298" s="20">
        <v>0</v>
      </c>
      <c r="BP298" s="20">
        <v>0</v>
      </c>
      <c r="BQ298" s="20">
        <v>2</v>
      </c>
      <c r="BR298" s="20">
        <v>2</v>
      </c>
      <c r="BS298" s="20">
        <v>2</v>
      </c>
      <c r="BT298" s="20">
        <v>1</v>
      </c>
      <c r="BU298" s="20">
        <v>1</v>
      </c>
      <c r="BV298" s="20">
        <v>1204</v>
      </c>
      <c r="BW298" s="20">
        <v>1545</v>
      </c>
      <c r="BX298" s="20">
        <v>2066</v>
      </c>
      <c r="BY298" s="20">
        <v>2743</v>
      </c>
      <c r="BZ298" s="20">
        <v>2489</v>
      </c>
      <c r="CA298" s="20">
        <v>4889</v>
      </c>
      <c r="CB298" s="20">
        <v>1668</v>
      </c>
      <c r="CC298" s="20">
        <v>2164</v>
      </c>
      <c r="CD298" s="20">
        <v>2194</v>
      </c>
      <c r="CE298" s="20">
        <v>2738</v>
      </c>
      <c r="CF298" s="20">
        <v>2418</v>
      </c>
      <c r="CG298" s="20">
        <v>4212</v>
      </c>
      <c r="CH298" s="21">
        <v>0</v>
      </c>
      <c r="CI298" s="21">
        <v>2</v>
      </c>
      <c r="CJ298" s="21">
        <v>3</v>
      </c>
      <c r="CK298" s="21">
        <v>2</v>
      </c>
      <c r="CL298" s="21">
        <v>1</v>
      </c>
      <c r="CM298" s="21">
        <v>2</v>
      </c>
      <c r="CN298" s="21">
        <v>0</v>
      </c>
      <c r="CO298" s="21">
        <v>2</v>
      </c>
      <c r="CP298" s="21">
        <v>8</v>
      </c>
      <c r="CQ298" s="21">
        <v>8</v>
      </c>
      <c r="CR298" s="21">
        <v>2872</v>
      </c>
      <c r="CS298" s="21">
        <v>3709</v>
      </c>
      <c r="CT298" s="21">
        <v>4260</v>
      </c>
      <c r="CU298" s="21">
        <v>5481</v>
      </c>
      <c r="CV298" s="21">
        <v>4907</v>
      </c>
      <c r="CW298" s="21">
        <v>9101</v>
      </c>
      <c r="CX298" s="21">
        <v>14936</v>
      </c>
      <c r="CY298" s="21">
        <v>15394</v>
      </c>
      <c r="CZ298" s="19">
        <v>256</v>
      </c>
      <c r="DA298" t="s">
        <v>8234</v>
      </c>
      <c r="DB298" t="s">
        <v>9</v>
      </c>
      <c r="DD298">
        <v>1.2992074834351044</v>
      </c>
      <c r="DE298">
        <v>5.3561863952865556</v>
      </c>
      <c r="DF298">
        <v>4.0569789118514512</v>
      </c>
    </row>
    <row r="299" spans="1:110" x14ac:dyDescent="0.25">
      <c r="A299" t="s">
        <v>827</v>
      </c>
      <c r="B299" t="s">
        <v>3130</v>
      </c>
      <c r="C299" t="s">
        <v>209</v>
      </c>
      <c r="D299" t="s">
        <v>211</v>
      </c>
      <c r="E299" s="17">
        <v>39748</v>
      </c>
      <c r="F299" s="17">
        <v>40180</v>
      </c>
      <c r="G299" s="17">
        <v>40174</v>
      </c>
      <c r="H299" s="17">
        <v>40543</v>
      </c>
      <c r="I299" s="17">
        <v>41017</v>
      </c>
      <c r="J299" s="17">
        <v>41402</v>
      </c>
      <c r="K299" s="17">
        <v>41457</v>
      </c>
      <c r="L299" s="17">
        <v>41716</v>
      </c>
      <c r="M299" s="17">
        <v>41808</v>
      </c>
      <c r="N299" s="17">
        <v>42028</v>
      </c>
      <c r="O299" s="17">
        <v>41910</v>
      </c>
      <c r="P299" s="17">
        <v>41940</v>
      </c>
      <c r="Q299" s="17">
        <v>42268</v>
      </c>
      <c r="R299" s="17">
        <v>42485</v>
      </c>
      <c r="S299" s="17">
        <v>42924</v>
      </c>
      <c r="T299" s="17">
        <v>43370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12</v>
      </c>
      <c r="AE299" s="18">
        <v>18</v>
      </c>
      <c r="AF299" s="18">
        <v>25</v>
      </c>
      <c r="AG299" s="18">
        <v>34</v>
      </c>
      <c r="AH299" s="18">
        <v>28</v>
      </c>
      <c r="AI299" s="18">
        <v>32</v>
      </c>
      <c r="AJ299" s="18">
        <v>30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3">
        <v>0</v>
      </c>
      <c r="AT299" s="23">
        <v>2.855239364233368</v>
      </c>
      <c r="AU299" s="23">
        <v>4.2949176807444527</v>
      </c>
      <c r="AV299" s="23">
        <v>5.9608965188364325</v>
      </c>
      <c r="AW299" s="23">
        <v>8.0439102867417436</v>
      </c>
      <c r="AX299" s="23">
        <v>6.5905613746028013</v>
      </c>
      <c r="AY299" s="23">
        <v>7.4550368092442456</v>
      </c>
      <c r="AZ299" s="23">
        <v>6.9172238874798246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2</v>
      </c>
      <c r="BK299" s="20">
        <v>1</v>
      </c>
      <c r="BL299" s="20">
        <v>4</v>
      </c>
      <c r="BM299" s="20">
        <v>2</v>
      </c>
      <c r="BN299" s="20">
        <v>0</v>
      </c>
      <c r="BO299" s="20">
        <v>0</v>
      </c>
      <c r="BP299" s="20">
        <v>3</v>
      </c>
      <c r="BQ299" s="20">
        <v>0</v>
      </c>
      <c r="BR299" s="20">
        <v>6</v>
      </c>
      <c r="BS299" s="20">
        <v>8</v>
      </c>
      <c r="BT299" s="20">
        <v>4</v>
      </c>
      <c r="BU299" s="20">
        <v>0</v>
      </c>
      <c r="BV299" s="20">
        <v>1629</v>
      </c>
      <c r="BW299" s="20">
        <v>2370</v>
      </c>
      <c r="BX299" s="20">
        <v>2824</v>
      </c>
      <c r="BY299" s="20">
        <v>4170</v>
      </c>
      <c r="BZ299" s="20">
        <v>4039</v>
      </c>
      <c r="CA299" s="20">
        <v>7358</v>
      </c>
      <c r="CB299" s="20">
        <v>1930</v>
      </c>
      <c r="CC299" s="20">
        <v>2213</v>
      </c>
      <c r="CD299" s="20">
        <v>2601</v>
      </c>
      <c r="CE299" s="20">
        <v>3984</v>
      </c>
      <c r="CF299" s="20">
        <v>3861</v>
      </c>
      <c r="CG299" s="20">
        <v>6391</v>
      </c>
      <c r="CH299" s="21">
        <v>3</v>
      </c>
      <c r="CI299" s="21">
        <v>2</v>
      </c>
      <c r="CJ299" s="21">
        <v>7</v>
      </c>
      <c r="CK299" s="21">
        <v>12</v>
      </c>
      <c r="CL299" s="21">
        <v>6</v>
      </c>
      <c r="CM299" s="21">
        <v>0</v>
      </c>
      <c r="CN299" s="21">
        <v>0</v>
      </c>
      <c r="CO299" s="21">
        <v>9</v>
      </c>
      <c r="CP299" s="21">
        <v>21</v>
      </c>
      <c r="CQ299" s="21">
        <v>21</v>
      </c>
      <c r="CR299" s="21">
        <v>3559</v>
      </c>
      <c r="CS299" s="21">
        <v>4583</v>
      </c>
      <c r="CT299" s="21">
        <v>5425</v>
      </c>
      <c r="CU299" s="21">
        <v>8154</v>
      </c>
      <c r="CV299" s="21">
        <v>7900</v>
      </c>
      <c r="CW299" s="21">
        <v>13749</v>
      </c>
      <c r="CX299" s="21">
        <v>22390</v>
      </c>
      <c r="CY299" s="21">
        <v>20980</v>
      </c>
      <c r="CZ299" s="19">
        <v>69</v>
      </c>
      <c r="DA299" t="s">
        <v>1370</v>
      </c>
      <c r="DB299" t="s">
        <v>8480</v>
      </c>
      <c r="DD299">
        <v>4.2897998093422309</v>
      </c>
      <c r="DE299">
        <v>9.3791871371147835</v>
      </c>
      <c r="DF299">
        <v>5.0893873277725525</v>
      </c>
    </row>
    <row r="300" spans="1:110" x14ac:dyDescent="0.25">
      <c r="A300" t="s">
        <v>1592</v>
      </c>
      <c r="B300" t="s">
        <v>3212</v>
      </c>
      <c r="C300" t="s">
        <v>3362</v>
      </c>
      <c r="D300" t="s">
        <v>199</v>
      </c>
      <c r="E300" s="17">
        <v>168018</v>
      </c>
      <c r="F300" s="17">
        <v>167416</v>
      </c>
      <c r="G300" s="17">
        <v>167703</v>
      </c>
      <c r="H300" s="17">
        <v>169391</v>
      </c>
      <c r="I300" s="17">
        <v>170745</v>
      </c>
      <c r="J300" s="17">
        <v>172449</v>
      </c>
      <c r="K300" s="17">
        <v>174494</v>
      </c>
      <c r="L300" s="17">
        <v>175555</v>
      </c>
      <c r="M300" s="17">
        <v>177919</v>
      </c>
      <c r="N300" s="17">
        <v>179444</v>
      </c>
      <c r="O300" s="17">
        <v>181810</v>
      </c>
      <c r="P300" s="17">
        <v>183699</v>
      </c>
      <c r="Q300" s="17">
        <v>185532</v>
      </c>
      <c r="R300" s="17">
        <v>186744</v>
      </c>
      <c r="S300" s="17">
        <v>188963</v>
      </c>
      <c r="T300" s="17">
        <v>191776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25</v>
      </c>
      <c r="AE300" s="18">
        <v>64</v>
      </c>
      <c r="AF300" s="18">
        <v>86</v>
      </c>
      <c r="AG300" s="18">
        <v>146</v>
      </c>
      <c r="AH300" s="18">
        <v>137</v>
      </c>
      <c r="AI300" s="18">
        <v>108</v>
      </c>
      <c r="AJ300" s="18">
        <v>90</v>
      </c>
      <c r="AK300" s="23">
        <v>0</v>
      </c>
      <c r="AL300" s="23">
        <v>0</v>
      </c>
      <c r="AM300" s="23">
        <v>0</v>
      </c>
      <c r="AN300" s="23">
        <v>0</v>
      </c>
      <c r="AO300" s="23">
        <v>0</v>
      </c>
      <c r="AP300" s="23">
        <v>0</v>
      </c>
      <c r="AQ300" s="23">
        <v>0</v>
      </c>
      <c r="AR300" s="23">
        <v>0</v>
      </c>
      <c r="AS300" s="23">
        <v>0</v>
      </c>
      <c r="AT300" s="23">
        <v>1.3931923051202602</v>
      </c>
      <c r="AU300" s="23">
        <v>3.5201584071283212</v>
      </c>
      <c r="AV300" s="23">
        <v>4.6815714837859757</v>
      </c>
      <c r="AW300" s="23">
        <v>7.8692624452924571</v>
      </c>
      <c r="AX300" s="23">
        <v>7.3362464122006594</v>
      </c>
      <c r="AY300" s="23">
        <v>5.7154046030175216</v>
      </c>
      <c r="AZ300" s="23">
        <v>4.6929751376606035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 s="20">
        <v>2</v>
      </c>
      <c r="BJ300" s="20">
        <v>11</v>
      </c>
      <c r="BK300" s="20">
        <v>6</v>
      </c>
      <c r="BL300" s="20">
        <v>4</v>
      </c>
      <c r="BM300" s="20">
        <v>11</v>
      </c>
      <c r="BN300" s="20">
        <v>1</v>
      </c>
      <c r="BO300" s="20">
        <v>0</v>
      </c>
      <c r="BP300" s="20">
        <v>6</v>
      </c>
      <c r="BQ300" s="20">
        <v>11</v>
      </c>
      <c r="BR300" s="20">
        <v>8</v>
      </c>
      <c r="BS300" s="20">
        <v>17</v>
      </c>
      <c r="BT300" s="20">
        <v>11</v>
      </c>
      <c r="BU300" s="20">
        <v>2</v>
      </c>
      <c r="BV300" s="20">
        <v>12429</v>
      </c>
      <c r="BW300" s="20">
        <v>20776</v>
      </c>
      <c r="BX300" s="20">
        <v>15340</v>
      </c>
      <c r="BY300" s="20">
        <v>15623</v>
      </c>
      <c r="BZ300" s="20">
        <v>11819</v>
      </c>
      <c r="CA300" s="20">
        <v>19552</v>
      </c>
      <c r="CB300" s="20">
        <v>13001</v>
      </c>
      <c r="CC300" s="20">
        <v>22071</v>
      </c>
      <c r="CD300" s="20">
        <v>16326</v>
      </c>
      <c r="CE300" s="20">
        <v>16235</v>
      </c>
      <c r="CF300" s="20">
        <v>12389</v>
      </c>
      <c r="CG300" s="20">
        <v>16215</v>
      </c>
      <c r="CH300" s="21">
        <v>8</v>
      </c>
      <c r="CI300" s="21">
        <v>22</v>
      </c>
      <c r="CJ300" s="21">
        <v>14</v>
      </c>
      <c r="CK300" s="21">
        <v>21</v>
      </c>
      <c r="CL300" s="21">
        <v>22</v>
      </c>
      <c r="CM300" s="21">
        <v>3</v>
      </c>
      <c r="CN300" s="21">
        <v>0</v>
      </c>
      <c r="CO300" s="21">
        <v>35</v>
      </c>
      <c r="CP300" s="21">
        <v>55</v>
      </c>
      <c r="CQ300" s="21">
        <v>55</v>
      </c>
      <c r="CR300" s="21">
        <v>25430</v>
      </c>
      <c r="CS300" s="21">
        <v>42847</v>
      </c>
      <c r="CT300" s="21">
        <v>31666</v>
      </c>
      <c r="CU300" s="21">
        <v>31858</v>
      </c>
      <c r="CV300" s="21">
        <v>24208</v>
      </c>
      <c r="CW300" s="21">
        <v>35767</v>
      </c>
      <c r="CX300" s="21">
        <v>95539</v>
      </c>
      <c r="CY300" s="21">
        <v>96237</v>
      </c>
      <c r="CZ300" s="19">
        <v>177</v>
      </c>
      <c r="DA300" t="s">
        <v>8155</v>
      </c>
      <c r="DB300" t="s">
        <v>9</v>
      </c>
      <c r="DD300">
        <v>3.6368548479275127</v>
      </c>
      <c r="DE300">
        <v>5.756811354525377</v>
      </c>
      <c r="DF300">
        <v>2.1199565065978643</v>
      </c>
    </row>
    <row r="301" spans="1:110" x14ac:dyDescent="0.25">
      <c r="A301" t="s">
        <v>81</v>
      </c>
      <c r="B301" t="s">
        <v>3233</v>
      </c>
      <c r="C301" t="s">
        <v>3366</v>
      </c>
      <c r="D301" t="s">
        <v>70</v>
      </c>
      <c r="E301" s="17">
        <v>215555</v>
      </c>
      <c r="F301" s="17">
        <v>215561</v>
      </c>
      <c r="G301" s="17">
        <v>216363</v>
      </c>
      <c r="H301" s="17">
        <v>217783</v>
      </c>
      <c r="I301" s="17">
        <v>219152</v>
      </c>
      <c r="J301" s="17">
        <v>220601</v>
      </c>
      <c r="K301" s="17">
        <v>222481</v>
      </c>
      <c r="L301" s="17">
        <v>223995</v>
      </c>
      <c r="M301" s="17">
        <v>226696</v>
      </c>
      <c r="N301" s="17">
        <v>229429</v>
      </c>
      <c r="O301" s="17">
        <v>232390</v>
      </c>
      <c r="P301" s="17">
        <v>234401</v>
      </c>
      <c r="Q301" s="17">
        <v>235618</v>
      </c>
      <c r="R301" s="17">
        <v>237462</v>
      </c>
      <c r="S301" s="17">
        <v>239016</v>
      </c>
      <c r="T301" s="17">
        <v>240757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65</v>
      </c>
      <c r="AE301" s="18">
        <v>84</v>
      </c>
      <c r="AF301" s="18">
        <v>115</v>
      </c>
      <c r="AG301" s="18">
        <v>112</v>
      </c>
      <c r="AH301" s="18">
        <v>102</v>
      </c>
      <c r="AI301" s="18">
        <v>110</v>
      </c>
      <c r="AJ301" s="18">
        <v>116</v>
      </c>
      <c r="AK301" s="23">
        <v>0</v>
      </c>
      <c r="AL301" s="23">
        <v>0</v>
      </c>
      <c r="AM301" s="23">
        <v>0</v>
      </c>
      <c r="AN301" s="23">
        <v>0</v>
      </c>
      <c r="AO301" s="23">
        <v>0</v>
      </c>
      <c r="AP301" s="23">
        <v>0</v>
      </c>
      <c r="AQ301" s="23">
        <v>0</v>
      </c>
      <c r="AR301" s="23">
        <v>0</v>
      </c>
      <c r="AS301" s="23">
        <v>0</v>
      </c>
      <c r="AT301" s="23">
        <v>2.8331204860763028</v>
      </c>
      <c r="AU301" s="23">
        <v>3.6146133654632298</v>
      </c>
      <c r="AV301" s="23">
        <v>4.9061224141535229</v>
      </c>
      <c r="AW301" s="23">
        <v>4.7534568666230932</v>
      </c>
      <c r="AX301" s="23">
        <v>4.2954241099628572</v>
      </c>
      <c r="AY301" s="23">
        <v>4.6022023630217221</v>
      </c>
      <c r="AZ301" s="23">
        <v>4.8181361289599058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2</v>
      </c>
      <c r="BJ301" s="20">
        <v>5</v>
      </c>
      <c r="BK301" s="20">
        <v>10</v>
      </c>
      <c r="BL301" s="20">
        <v>8</v>
      </c>
      <c r="BM301" s="20">
        <v>9</v>
      </c>
      <c r="BN301" s="20">
        <v>4</v>
      </c>
      <c r="BO301" s="20">
        <v>0</v>
      </c>
      <c r="BP301" s="20">
        <v>5</v>
      </c>
      <c r="BQ301" s="20">
        <v>21</v>
      </c>
      <c r="BR301" s="20">
        <v>19</v>
      </c>
      <c r="BS301" s="20">
        <v>17</v>
      </c>
      <c r="BT301" s="20">
        <v>11</v>
      </c>
      <c r="BU301" s="20">
        <v>5</v>
      </c>
      <c r="BV301" s="20">
        <v>13685</v>
      </c>
      <c r="BW301" s="20">
        <v>24213</v>
      </c>
      <c r="BX301" s="20">
        <v>20806</v>
      </c>
      <c r="BY301" s="20">
        <v>21969</v>
      </c>
      <c r="BZ301" s="20">
        <v>15725</v>
      </c>
      <c r="CA301" s="20">
        <v>26989</v>
      </c>
      <c r="CB301" s="20">
        <v>14490</v>
      </c>
      <c r="CC301" s="20">
        <v>22717</v>
      </c>
      <c r="CD301" s="20">
        <v>21179</v>
      </c>
      <c r="CE301" s="20">
        <v>21351</v>
      </c>
      <c r="CF301" s="20">
        <v>15903</v>
      </c>
      <c r="CG301" s="20">
        <v>21730</v>
      </c>
      <c r="CH301" s="21">
        <v>7</v>
      </c>
      <c r="CI301" s="21">
        <v>26</v>
      </c>
      <c r="CJ301" s="21">
        <v>29</v>
      </c>
      <c r="CK301" s="21">
        <v>25</v>
      </c>
      <c r="CL301" s="21">
        <v>20</v>
      </c>
      <c r="CM301" s="21">
        <v>9</v>
      </c>
      <c r="CN301" s="21">
        <v>0</v>
      </c>
      <c r="CO301" s="21">
        <v>38</v>
      </c>
      <c r="CP301" s="21">
        <v>78</v>
      </c>
      <c r="CQ301" s="21">
        <v>78</v>
      </c>
      <c r="CR301" s="21">
        <v>28175</v>
      </c>
      <c r="CS301" s="21">
        <v>46930</v>
      </c>
      <c r="CT301" s="21">
        <v>41985</v>
      </c>
      <c r="CU301" s="21">
        <v>43320</v>
      </c>
      <c r="CV301" s="21">
        <v>31628</v>
      </c>
      <c r="CW301" s="21">
        <v>48719</v>
      </c>
      <c r="CX301" s="21">
        <v>123387</v>
      </c>
      <c r="CY301" s="21">
        <v>117370</v>
      </c>
      <c r="CZ301" s="19">
        <v>167</v>
      </c>
      <c r="DA301" t="s">
        <v>8145</v>
      </c>
      <c r="DB301" t="s">
        <v>9</v>
      </c>
      <c r="DD301">
        <v>3.2376246059470053</v>
      </c>
      <c r="DE301">
        <v>6.3215735855479105</v>
      </c>
      <c r="DF301">
        <v>3.0839489796009052</v>
      </c>
    </row>
    <row r="302" spans="1:110" x14ac:dyDescent="0.25">
      <c r="A302" t="s">
        <v>2668</v>
      </c>
      <c r="B302" t="s">
        <v>3131</v>
      </c>
      <c r="C302" t="s">
        <v>209</v>
      </c>
      <c r="D302" t="s">
        <v>211</v>
      </c>
      <c r="E302" s="17">
        <v>84146</v>
      </c>
      <c r="F302" s="17">
        <v>84275</v>
      </c>
      <c r="G302" s="17">
        <v>85330</v>
      </c>
      <c r="H302" s="17">
        <v>86086</v>
      </c>
      <c r="I302" s="17">
        <v>86857</v>
      </c>
      <c r="J302" s="17">
        <v>87246</v>
      </c>
      <c r="K302" s="17">
        <v>87572</v>
      </c>
      <c r="L302" s="17">
        <v>87785</v>
      </c>
      <c r="M302" s="17">
        <v>88305</v>
      </c>
      <c r="N302" s="17">
        <v>88516</v>
      </c>
      <c r="O302" s="17">
        <v>88855</v>
      </c>
      <c r="P302" s="17">
        <v>88874</v>
      </c>
      <c r="Q302" s="17">
        <v>89001</v>
      </c>
      <c r="R302" s="17">
        <v>88660</v>
      </c>
      <c r="S302" s="17">
        <v>88556</v>
      </c>
      <c r="T302" s="17">
        <v>88504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8">
        <v>51</v>
      </c>
      <c r="AE302" s="18">
        <v>156</v>
      </c>
      <c r="AF302" s="18">
        <v>214</v>
      </c>
      <c r="AG302" s="18">
        <v>233</v>
      </c>
      <c r="AH302" s="18">
        <v>206</v>
      </c>
      <c r="AI302" s="18">
        <v>205</v>
      </c>
      <c r="AJ302" s="18">
        <v>172</v>
      </c>
      <c r="AK302" s="23">
        <v>0</v>
      </c>
      <c r="AL302" s="23">
        <v>0</v>
      </c>
      <c r="AM302" s="23">
        <v>0</v>
      </c>
      <c r="AN302" s="23">
        <v>0</v>
      </c>
      <c r="AO302" s="23">
        <v>0</v>
      </c>
      <c r="AP302" s="23">
        <v>0</v>
      </c>
      <c r="AQ302" s="23">
        <v>0</v>
      </c>
      <c r="AR302" s="23">
        <v>0</v>
      </c>
      <c r="AS302" s="23">
        <v>0</v>
      </c>
      <c r="AT302" s="23">
        <v>5.761670206516337</v>
      </c>
      <c r="AU302" s="23">
        <v>17.556693489392831</v>
      </c>
      <c r="AV302" s="23">
        <v>24.079033238067378</v>
      </c>
      <c r="AW302" s="23">
        <v>26.179481129425511</v>
      </c>
      <c r="AX302" s="23">
        <v>23.234829686442591</v>
      </c>
      <c r="AY302" s="23">
        <v>23.1491937305208</v>
      </c>
      <c r="AZ302" s="23">
        <v>19.434149868932476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5</v>
      </c>
      <c r="BJ302" s="20">
        <v>19</v>
      </c>
      <c r="BK302" s="20">
        <v>13</v>
      </c>
      <c r="BL302" s="20">
        <v>7</v>
      </c>
      <c r="BM302" s="20">
        <v>6</v>
      </c>
      <c r="BN302" s="20">
        <v>5</v>
      </c>
      <c r="BO302" s="20">
        <v>0</v>
      </c>
      <c r="BP302" s="20">
        <v>12</v>
      </c>
      <c r="BQ302" s="20">
        <v>39</v>
      </c>
      <c r="BR302" s="20">
        <v>24</v>
      </c>
      <c r="BS302" s="20">
        <v>28</v>
      </c>
      <c r="BT302" s="20">
        <v>12</v>
      </c>
      <c r="BU302" s="20">
        <v>2</v>
      </c>
      <c r="BV302" s="20">
        <v>3813</v>
      </c>
      <c r="BW302" s="20">
        <v>5388</v>
      </c>
      <c r="BX302" s="20">
        <v>5619</v>
      </c>
      <c r="BY302" s="20">
        <v>7895</v>
      </c>
      <c r="BZ302" s="20">
        <v>8099</v>
      </c>
      <c r="CA302" s="20">
        <v>15323</v>
      </c>
      <c r="CB302" s="20">
        <v>4168</v>
      </c>
      <c r="CC302" s="20">
        <v>5408</v>
      </c>
      <c r="CD302" s="20">
        <v>5210</v>
      </c>
      <c r="CE302" s="20">
        <v>7515</v>
      </c>
      <c r="CF302" s="20">
        <v>7515</v>
      </c>
      <c r="CG302" s="20">
        <v>12551</v>
      </c>
      <c r="CH302" s="21">
        <v>17</v>
      </c>
      <c r="CI302" s="21">
        <v>58</v>
      </c>
      <c r="CJ302" s="21">
        <v>37</v>
      </c>
      <c r="CK302" s="21">
        <v>35</v>
      </c>
      <c r="CL302" s="21">
        <v>18</v>
      </c>
      <c r="CM302" s="21">
        <v>7</v>
      </c>
      <c r="CN302" s="21">
        <v>0</v>
      </c>
      <c r="CO302" s="21">
        <v>55</v>
      </c>
      <c r="CP302" s="21">
        <v>117</v>
      </c>
      <c r="CQ302" s="21">
        <v>117</v>
      </c>
      <c r="CR302" s="21">
        <v>7981</v>
      </c>
      <c r="CS302" s="21">
        <v>10796</v>
      </c>
      <c r="CT302" s="21">
        <v>10829</v>
      </c>
      <c r="CU302" s="21">
        <v>15410</v>
      </c>
      <c r="CV302" s="21">
        <v>15614</v>
      </c>
      <c r="CW302" s="21">
        <v>27874</v>
      </c>
      <c r="CX302" s="21">
        <v>46137</v>
      </c>
      <c r="CY302" s="21">
        <v>42367</v>
      </c>
      <c r="CZ302" s="19">
        <v>1</v>
      </c>
      <c r="DA302" t="s">
        <v>1325</v>
      </c>
      <c r="DB302" t="s">
        <v>8480</v>
      </c>
      <c r="DD302">
        <v>12.981801874100125</v>
      </c>
      <c r="DE302">
        <v>25.359256128486898</v>
      </c>
      <c r="DF302">
        <v>12.377454254386773</v>
      </c>
    </row>
    <row r="303" spans="1:110" x14ac:dyDescent="0.25">
      <c r="A303" t="s">
        <v>190</v>
      </c>
      <c r="B303" t="s">
        <v>3149</v>
      </c>
      <c r="C303" t="s">
        <v>171</v>
      </c>
      <c r="D303" t="s">
        <v>168</v>
      </c>
      <c r="E303" s="17">
        <v>81784</v>
      </c>
      <c r="F303" s="17">
        <v>82508</v>
      </c>
      <c r="G303" s="17">
        <v>83394</v>
      </c>
      <c r="H303" s="17">
        <v>83910</v>
      </c>
      <c r="I303" s="17">
        <v>84863</v>
      </c>
      <c r="J303" s="17">
        <v>85886</v>
      </c>
      <c r="K303" s="17">
        <v>86922</v>
      </c>
      <c r="L303" s="17">
        <v>88385</v>
      </c>
      <c r="M303" s="17">
        <v>89293</v>
      </c>
      <c r="N303" s="17">
        <v>89552</v>
      </c>
      <c r="O303" s="17">
        <v>90274</v>
      </c>
      <c r="P303" s="17">
        <v>91210</v>
      </c>
      <c r="Q303" s="17">
        <v>92185</v>
      </c>
      <c r="R303" s="17">
        <v>93377</v>
      </c>
      <c r="S303" s="17">
        <v>94668</v>
      </c>
      <c r="T303" s="17">
        <v>95769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8">
        <v>37</v>
      </c>
      <c r="AE303" s="18">
        <v>42</v>
      </c>
      <c r="AF303" s="18">
        <v>36</v>
      </c>
      <c r="AG303" s="18">
        <v>48</v>
      </c>
      <c r="AH303" s="18">
        <v>36</v>
      </c>
      <c r="AI303" s="18">
        <v>39</v>
      </c>
      <c r="AJ303" s="18">
        <v>29</v>
      </c>
      <c r="AK303" s="23">
        <v>0</v>
      </c>
      <c r="AL303" s="23">
        <v>0</v>
      </c>
      <c r="AM303" s="23">
        <v>0</v>
      </c>
      <c r="AN303" s="23">
        <v>0</v>
      </c>
      <c r="AO303" s="23">
        <v>0</v>
      </c>
      <c r="AP303" s="23">
        <v>0</v>
      </c>
      <c r="AQ303" s="23">
        <v>0</v>
      </c>
      <c r="AR303" s="23">
        <v>0</v>
      </c>
      <c r="AS303" s="23">
        <v>0</v>
      </c>
      <c r="AT303" s="23">
        <v>4.131677684473825</v>
      </c>
      <c r="AU303" s="23">
        <v>4.6525023816381239</v>
      </c>
      <c r="AV303" s="23">
        <v>3.9469356430215985</v>
      </c>
      <c r="AW303" s="23">
        <v>5.2069208656505941</v>
      </c>
      <c r="AX303" s="23">
        <v>3.8553391092024798</v>
      </c>
      <c r="AY303" s="23">
        <v>4.1196602864748382</v>
      </c>
      <c r="AZ303" s="23">
        <v>3.0281197464732843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0</v>
      </c>
      <c r="BJ303" s="20">
        <v>2</v>
      </c>
      <c r="BK303" s="20">
        <v>2</v>
      </c>
      <c r="BL303" s="20">
        <v>3</v>
      </c>
      <c r="BM303" s="20">
        <v>1</v>
      </c>
      <c r="BN303" s="20">
        <v>2</v>
      </c>
      <c r="BO303" s="20">
        <v>0</v>
      </c>
      <c r="BP303" s="20">
        <v>1</v>
      </c>
      <c r="BQ303" s="20">
        <v>1</v>
      </c>
      <c r="BR303" s="20">
        <v>8</v>
      </c>
      <c r="BS303" s="20">
        <v>6</v>
      </c>
      <c r="BT303" s="20">
        <v>3</v>
      </c>
      <c r="BU303" s="20">
        <v>0</v>
      </c>
      <c r="BV303" s="20">
        <v>4301</v>
      </c>
      <c r="BW303" s="20">
        <v>6336</v>
      </c>
      <c r="BX303" s="20">
        <v>6837</v>
      </c>
      <c r="BY303" s="20">
        <v>9198</v>
      </c>
      <c r="BZ303" s="20">
        <v>8068</v>
      </c>
      <c r="CA303" s="20">
        <v>14525</v>
      </c>
      <c r="CB303" s="20">
        <v>4565</v>
      </c>
      <c r="CC303" s="20">
        <v>6196</v>
      </c>
      <c r="CD303" s="20">
        <v>6484</v>
      </c>
      <c r="CE303" s="20">
        <v>8812</v>
      </c>
      <c r="CF303" s="20">
        <v>7963</v>
      </c>
      <c r="CG303" s="20">
        <v>12484</v>
      </c>
      <c r="CH303" s="21">
        <v>1</v>
      </c>
      <c r="CI303" s="21">
        <v>3</v>
      </c>
      <c r="CJ303" s="21">
        <v>10</v>
      </c>
      <c r="CK303" s="21">
        <v>9</v>
      </c>
      <c r="CL303" s="21">
        <v>4</v>
      </c>
      <c r="CM303" s="21">
        <v>2</v>
      </c>
      <c r="CN303" s="21">
        <v>0</v>
      </c>
      <c r="CO303" s="21">
        <v>10</v>
      </c>
      <c r="CP303" s="21">
        <v>19</v>
      </c>
      <c r="CQ303" s="21">
        <v>19</v>
      </c>
      <c r="CR303" s="21">
        <v>8866</v>
      </c>
      <c r="CS303" s="21">
        <v>12532</v>
      </c>
      <c r="CT303" s="21">
        <v>13321</v>
      </c>
      <c r="CU303" s="21">
        <v>18010</v>
      </c>
      <c r="CV303" s="21">
        <v>16031</v>
      </c>
      <c r="CW303" s="21">
        <v>27009</v>
      </c>
      <c r="CX303" s="21">
        <v>49265</v>
      </c>
      <c r="CY303" s="21">
        <v>46504</v>
      </c>
      <c r="CZ303" s="19">
        <v>269</v>
      </c>
      <c r="DA303" t="s">
        <v>8247</v>
      </c>
      <c r="DB303" t="s">
        <v>8481</v>
      </c>
      <c r="DD303">
        <v>2.1503526578358851</v>
      </c>
      <c r="DE303">
        <v>3.8566933928752665</v>
      </c>
      <c r="DF303">
        <v>1.7063407350393813</v>
      </c>
    </row>
    <row r="304" spans="1:110" x14ac:dyDescent="0.25">
      <c r="A304" t="s">
        <v>1329</v>
      </c>
      <c r="B304" t="s">
        <v>3220</v>
      </c>
      <c r="C304" t="s">
        <v>3363</v>
      </c>
      <c r="D304" t="s">
        <v>199</v>
      </c>
      <c r="E304" s="17">
        <v>218085</v>
      </c>
      <c r="F304" s="17">
        <v>217957</v>
      </c>
      <c r="G304" s="17">
        <v>217308</v>
      </c>
      <c r="H304" s="17">
        <v>217604</v>
      </c>
      <c r="I304" s="17">
        <v>217364</v>
      </c>
      <c r="J304" s="17">
        <v>216804</v>
      </c>
      <c r="K304" s="17">
        <v>216977</v>
      </c>
      <c r="L304" s="17">
        <v>217467</v>
      </c>
      <c r="M304" s="17">
        <v>218320</v>
      </c>
      <c r="N304" s="17">
        <v>218973</v>
      </c>
      <c r="O304" s="17">
        <v>219290</v>
      </c>
      <c r="P304" s="17">
        <v>219776</v>
      </c>
      <c r="Q304" s="17">
        <v>219863</v>
      </c>
      <c r="R304" s="17">
        <v>219646</v>
      </c>
      <c r="S304" s="17">
        <v>220051</v>
      </c>
      <c r="T304" s="17">
        <v>220506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8">
        <v>51</v>
      </c>
      <c r="AE304" s="18">
        <v>111</v>
      </c>
      <c r="AF304" s="18">
        <v>138</v>
      </c>
      <c r="AG304" s="18">
        <v>207</v>
      </c>
      <c r="AH304" s="18">
        <v>220</v>
      </c>
      <c r="AI304" s="18">
        <v>241</v>
      </c>
      <c r="AJ304" s="18">
        <v>216</v>
      </c>
      <c r="AK304" s="23">
        <v>0</v>
      </c>
      <c r="AL304" s="23">
        <v>0</v>
      </c>
      <c r="AM304" s="23">
        <v>0</v>
      </c>
      <c r="AN304" s="23">
        <v>0</v>
      </c>
      <c r="AO304" s="23">
        <v>0</v>
      </c>
      <c r="AP304" s="23">
        <v>0</v>
      </c>
      <c r="AQ304" s="23">
        <v>0</v>
      </c>
      <c r="AR304" s="23">
        <v>0</v>
      </c>
      <c r="AS304" s="23">
        <v>0</v>
      </c>
      <c r="AT304" s="23">
        <v>2.3290542669644205</v>
      </c>
      <c r="AU304" s="23">
        <v>5.0617903233161563</v>
      </c>
      <c r="AV304" s="23">
        <v>6.2791205591147348</v>
      </c>
      <c r="AW304" s="23">
        <v>9.4149538576295235</v>
      </c>
      <c r="AX304" s="23">
        <v>10.016116842555748</v>
      </c>
      <c r="AY304" s="23">
        <v>10.952006580292752</v>
      </c>
      <c r="AZ304" s="23">
        <v>9.7956518189981221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4</v>
      </c>
      <c r="BJ304" s="20">
        <v>23</v>
      </c>
      <c r="BK304" s="20">
        <v>17</v>
      </c>
      <c r="BL304" s="20">
        <v>17</v>
      </c>
      <c r="BM304" s="20">
        <v>12</v>
      </c>
      <c r="BN304" s="20">
        <v>6</v>
      </c>
      <c r="BO304" s="20">
        <v>0</v>
      </c>
      <c r="BP304" s="20">
        <v>9</v>
      </c>
      <c r="BQ304" s="20">
        <v>46</v>
      </c>
      <c r="BR304" s="20">
        <v>26</v>
      </c>
      <c r="BS304" s="20">
        <v>37</v>
      </c>
      <c r="BT304" s="20">
        <v>16</v>
      </c>
      <c r="BU304" s="20">
        <v>3</v>
      </c>
      <c r="BV304" s="20">
        <v>10032</v>
      </c>
      <c r="BW304" s="20">
        <v>15186</v>
      </c>
      <c r="BX304" s="20">
        <v>15781</v>
      </c>
      <c r="BY304" s="20">
        <v>21169</v>
      </c>
      <c r="BZ304" s="20">
        <v>19087</v>
      </c>
      <c r="CA304" s="20">
        <v>34983</v>
      </c>
      <c r="CB304" s="20">
        <v>10745</v>
      </c>
      <c r="CC304" s="20">
        <v>15127</v>
      </c>
      <c r="CD304" s="20">
        <v>14236</v>
      </c>
      <c r="CE304" s="20">
        <v>19536</v>
      </c>
      <c r="CF304" s="20">
        <v>17798</v>
      </c>
      <c r="CG304" s="20">
        <v>26826</v>
      </c>
      <c r="CH304" s="21">
        <v>13</v>
      </c>
      <c r="CI304" s="21">
        <v>69</v>
      </c>
      <c r="CJ304" s="21">
        <v>43</v>
      </c>
      <c r="CK304" s="21">
        <v>54</v>
      </c>
      <c r="CL304" s="21">
        <v>28</v>
      </c>
      <c r="CM304" s="21">
        <v>9</v>
      </c>
      <c r="CN304" s="21">
        <v>0</v>
      </c>
      <c r="CO304" s="21">
        <v>79</v>
      </c>
      <c r="CP304" s="21">
        <v>137</v>
      </c>
      <c r="CQ304" s="21">
        <v>137</v>
      </c>
      <c r="CR304" s="21">
        <v>20777</v>
      </c>
      <c r="CS304" s="21">
        <v>30313</v>
      </c>
      <c r="CT304" s="21">
        <v>30017</v>
      </c>
      <c r="CU304" s="21">
        <v>40705</v>
      </c>
      <c r="CV304" s="21">
        <v>36885</v>
      </c>
      <c r="CW304" s="21">
        <v>61809</v>
      </c>
      <c r="CX304" s="21">
        <v>116238</v>
      </c>
      <c r="CY304" s="21">
        <v>104268</v>
      </c>
      <c r="CZ304" s="19">
        <v>32</v>
      </c>
      <c r="DA304" t="s">
        <v>1355</v>
      </c>
      <c r="DB304" t="s">
        <v>8480</v>
      </c>
      <c r="DD304">
        <v>7.576629454866306</v>
      </c>
      <c r="DE304">
        <v>11.786162872726647</v>
      </c>
      <c r="DF304">
        <v>4.2095334178603414</v>
      </c>
    </row>
    <row r="305" spans="1:110" x14ac:dyDescent="0.25">
      <c r="A305" t="s">
        <v>841</v>
      </c>
      <c r="B305" t="s">
        <v>3132</v>
      </c>
      <c r="C305" t="s">
        <v>209</v>
      </c>
      <c r="D305" t="s">
        <v>211</v>
      </c>
      <c r="E305" s="17">
        <v>57884</v>
      </c>
      <c r="F305" s="17">
        <v>58572</v>
      </c>
      <c r="G305" s="17">
        <v>59114</v>
      </c>
      <c r="H305" s="17">
        <v>59450</v>
      </c>
      <c r="I305" s="17">
        <v>59974</v>
      </c>
      <c r="J305" s="17">
        <v>60663</v>
      </c>
      <c r="K305" s="17">
        <v>61655</v>
      </c>
      <c r="L305" s="17">
        <v>62851</v>
      </c>
      <c r="M305" s="17">
        <v>64120</v>
      </c>
      <c r="N305" s="17">
        <v>64725</v>
      </c>
      <c r="O305" s="17">
        <v>65603</v>
      </c>
      <c r="P305" s="17">
        <v>66110</v>
      </c>
      <c r="Q305" s="17">
        <v>66749</v>
      </c>
      <c r="R305" s="17">
        <v>67137</v>
      </c>
      <c r="S305" s="17">
        <v>67712</v>
      </c>
      <c r="T305" s="17">
        <v>68178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8">
        <v>18</v>
      </c>
      <c r="AE305" s="18">
        <v>34</v>
      </c>
      <c r="AF305" s="18">
        <v>42</v>
      </c>
      <c r="AG305" s="18">
        <v>26</v>
      </c>
      <c r="AH305" s="18">
        <v>24</v>
      </c>
      <c r="AI305" s="18">
        <v>37</v>
      </c>
      <c r="AJ305" s="18">
        <v>41</v>
      </c>
      <c r="AK305" s="23">
        <v>0</v>
      </c>
      <c r="AL305" s="23">
        <v>0</v>
      </c>
      <c r="AM305" s="23">
        <v>0</v>
      </c>
      <c r="AN305" s="23">
        <v>0</v>
      </c>
      <c r="AO305" s="23">
        <v>0</v>
      </c>
      <c r="AP305" s="23">
        <v>0</v>
      </c>
      <c r="AQ305" s="23">
        <v>0</v>
      </c>
      <c r="AR305" s="23">
        <v>0</v>
      </c>
      <c r="AS305" s="23">
        <v>0</v>
      </c>
      <c r="AT305" s="23">
        <v>2.7809965237543453</v>
      </c>
      <c r="AU305" s="23">
        <v>5.1826898160145118</v>
      </c>
      <c r="AV305" s="23">
        <v>6.3530479503857205</v>
      </c>
      <c r="AW305" s="23">
        <v>3.8951894410403156</v>
      </c>
      <c r="AX305" s="23">
        <v>3.5747799276107064</v>
      </c>
      <c r="AY305" s="23">
        <v>5.4643194706994329</v>
      </c>
      <c r="AZ305" s="23">
        <v>6.0136700988588689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1</v>
      </c>
      <c r="BK305" s="20">
        <v>2</v>
      </c>
      <c r="BL305" s="20">
        <v>3</v>
      </c>
      <c r="BM305" s="20">
        <v>4</v>
      </c>
      <c r="BN305" s="20">
        <v>0</v>
      </c>
      <c r="BO305" s="20">
        <v>0</v>
      </c>
      <c r="BP305" s="20">
        <v>4</v>
      </c>
      <c r="BQ305" s="20">
        <v>8</v>
      </c>
      <c r="BR305" s="20">
        <v>6</v>
      </c>
      <c r="BS305" s="20">
        <v>6</v>
      </c>
      <c r="BT305" s="20">
        <v>4</v>
      </c>
      <c r="BU305" s="20">
        <v>3</v>
      </c>
      <c r="BV305" s="20">
        <v>2762</v>
      </c>
      <c r="BW305" s="20">
        <v>4961</v>
      </c>
      <c r="BX305" s="20">
        <v>5539</v>
      </c>
      <c r="BY305" s="20">
        <v>7092</v>
      </c>
      <c r="BZ305" s="20">
        <v>5695</v>
      </c>
      <c r="CA305" s="20">
        <v>8995</v>
      </c>
      <c r="CB305" s="20">
        <v>3016</v>
      </c>
      <c r="CC305" s="20">
        <v>4657</v>
      </c>
      <c r="CD305" s="20">
        <v>5257</v>
      </c>
      <c r="CE305" s="20">
        <v>6762</v>
      </c>
      <c r="CF305" s="20">
        <v>5730</v>
      </c>
      <c r="CG305" s="20">
        <v>7712</v>
      </c>
      <c r="CH305" s="21">
        <v>4</v>
      </c>
      <c r="CI305" s="21">
        <v>9</v>
      </c>
      <c r="CJ305" s="21">
        <v>8</v>
      </c>
      <c r="CK305" s="21">
        <v>9</v>
      </c>
      <c r="CL305" s="21">
        <v>8</v>
      </c>
      <c r="CM305" s="21">
        <v>3</v>
      </c>
      <c r="CN305" s="21">
        <v>0</v>
      </c>
      <c r="CO305" s="21">
        <v>10</v>
      </c>
      <c r="CP305" s="21">
        <v>31</v>
      </c>
      <c r="CQ305" s="21">
        <v>31</v>
      </c>
      <c r="CR305" s="21">
        <v>5778</v>
      </c>
      <c r="CS305" s="21">
        <v>9618</v>
      </c>
      <c r="CT305" s="21">
        <v>10796</v>
      </c>
      <c r="CU305" s="21">
        <v>13854</v>
      </c>
      <c r="CV305" s="21">
        <v>11425</v>
      </c>
      <c r="CW305" s="21">
        <v>16707</v>
      </c>
      <c r="CX305" s="21">
        <v>35044</v>
      </c>
      <c r="CY305" s="21">
        <v>33134</v>
      </c>
      <c r="CZ305" s="19">
        <v>102</v>
      </c>
      <c r="DA305" t="s">
        <v>8080</v>
      </c>
      <c r="DB305" t="s">
        <v>9</v>
      </c>
      <c r="DD305">
        <v>3.0180479266010742</v>
      </c>
      <c r="DE305">
        <v>8.8460221435909148</v>
      </c>
      <c r="DF305">
        <v>5.8279742169898405</v>
      </c>
    </row>
    <row r="306" spans="1:110" x14ac:dyDescent="0.25">
      <c r="A306" t="s">
        <v>364</v>
      </c>
      <c r="B306" t="s">
        <v>3074</v>
      </c>
      <c r="C306" t="s">
        <v>363</v>
      </c>
      <c r="D306" t="s">
        <v>278</v>
      </c>
      <c r="E306" s="17">
        <v>84407</v>
      </c>
      <c r="F306" s="17">
        <v>84266</v>
      </c>
      <c r="G306" s="17">
        <v>84209</v>
      </c>
      <c r="H306" s="17">
        <v>84303</v>
      </c>
      <c r="I306" s="17">
        <v>84983</v>
      </c>
      <c r="J306" s="17">
        <v>86020</v>
      </c>
      <c r="K306" s="17">
        <v>86906</v>
      </c>
      <c r="L306" s="17">
        <v>87499</v>
      </c>
      <c r="M306" s="17">
        <v>87801</v>
      </c>
      <c r="N306" s="17">
        <v>88324</v>
      </c>
      <c r="O306" s="17">
        <v>88961</v>
      </c>
      <c r="P306" s="17">
        <v>89774</v>
      </c>
      <c r="Q306" s="17">
        <v>90698</v>
      </c>
      <c r="R306" s="17">
        <v>91226</v>
      </c>
      <c r="S306" s="17">
        <v>91820</v>
      </c>
      <c r="T306" s="17">
        <v>92135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40</v>
      </c>
      <c r="AE306" s="18">
        <v>53</v>
      </c>
      <c r="AF306" s="18">
        <v>49</v>
      </c>
      <c r="AG306" s="18">
        <v>38</v>
      </c>
      <c r="AH306" s="18">
        <v>21</v>
      </c>
      <c r="AI306" s="18">
        <v>24</v>
      </c>
      <c r="AJ306" s="18">
        <v>19</v>
      </c>
      <c r="AK306" s="23">
        <v>0</v>
      </c>
      <c r="AL306" s="23">
        <v>0</v>
      </c>
      <c r="AM306" s="23">
        <v>0</v>
      </c>
      <c r="AN306" s="23">
        <v>0</v>
      </c>
      <c r="AO306" s="23">
        <v>0</v>
      </c>
      <c r="AP306" s="23">
        <v>0</v>
      </c>
      <c r="AQ306" s="23">
        <v>0</v>
      </c>
      <c r="AR306" s="23">
        <v>0</v>
      </c>
      <c r="AS306" s="23">
        <v>0</v>
      </c>
      <c r="AT306" s="23">
        <v>4.528780399438431</v>
      </c>
      <c r="AU306" s="23">
        <v>5.9576668427737998</v>
      </c>
      <c r="AV306" s="23">
        <v>5.4581504667275595</v>
      </c>
      <c r="AW306" s="23">
        <v>4.1897285496923855</v>
      </c>
      <c r="AX306" s="23">
        <v>2.3019753140552037</v>
      </c>
      <c r="AY306" s="23">
        <v>2.6138096275321279</v>
      </c>
      <c r="AZ306" s="23">
        <v>2.0621913496499702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2</v>
      </c>
      <c r="BJ306" s="20">
        <v>1</v>
      </c>
      <c r="BK306" s="20">
        <v>0</v>
      </c>
      <c r="BL306" s="20">
        <v>1</v>
      </c>
      <c r="BM306" s="20">
        <v>1</v>
      </c>
      <c r="BN306" s="20">
        <v>0</v>
      </c>
      <c r="BO306" s="20">
        <v>0</v>
      </c>
      <c r="BP306" s="20">
        <v>1</v>
      </c>
      <c r="BQ306" s="20">
        <v>2</v>
      </c>
      <c r="BR306" s="20">
        <v>4</v>
      </c>
      <c r="BS306" s="20">
        <v>3</v>
      </c>
      <c r="BT306" s="20">
        <v>3</v>
      </c>
      <c r="BU306" s="20">
        <v>1</v>
      </c>
      <c r="BV306" s="20">
        <v>3841</v>
      </c>
      <c r="BW306" s="20">
        <v>5870</v>
      </c>
      <c r="BX306" s="20">
        <v>8110</v>
      </c>
      <c r="BY306" s="20">
        <v>9143</v>
      </c>
      <c r="BZ306" s="20">
        <v>7533</v>
      </c>
      <c r="CA306" s="20">
        <v>13563</v>
      </c>
      <c r="CB306" s="20">
        <v>3735</v>
      </c>
      <c r="CC306" s="20">
        <v>5855</v>
      </c>
      <c r="CD306" s="20">
        <v>7444</v>
      </c>
      <c r="CE306" s="20">
        <v>8839</v>
      </c>
      <c r="CF306" s="20">
        <v>7088</v>
      </c>
      <c r="CG306" s="20">
        <v>11114</v>
      </c>
      <c r="CH306" s="21">
        <v>3</v>
      </c>
      <c r="CI306" s="21">
        <v>3</v>
      </c>
      <c r="CJ306" s="21">
        <v>4</v>
      </c>
      <c r="CK306" s="21">
        <v>4</v>
      </c>
      <c r="CL306" s="21">
        <v>4</v>
      </c>
      <c r="CM306" s="21">
        <v>1</v>
      </c>
      <c r="CN306" s="21">
        <v>0</v>
      </c>
      <c r="CO306" s="21">
        <v>5</v>
      </c>
      <c r="CP306" s="21">
        <v>14</v>
      </c>
      <c r="CQ306" s="21">
        <v>14</v>
      </c>
      <c r="CR306" s="21">
        <v>7576</v>
      </c>
      <c r="CS306" s="21">
        <v>11725</v>
      </c>
      <c r="CT306" s="21">
        <v>15554</v>
      </c>
      <c r="CU306" s="21">
        <v>17982</v>
      </c>
      <c r="CV306" s="21">
        <v>14621</v>
      </c>
      <c r="CW306" s="21">
        <v>24677</v>
      </c>
      <c r="CX306" s="21">
        <v>48060</v>
      </c>
      <c r="CY306" s="21">
        <v>44075</v>
      </c>
      <c r="CZ306" s="19">
        <v>320</v>
      </c>
      <c r="DA306" t="s">
        <v>8298</v>
      </c>
      <c r="DB306" t="s">
        <v>8481</v>
      </c>
      <c r="DD306">
        <v>1.1344299489506524</v>
      </c>
      <c r="DE306">
        <v>2.9130253849354975</v>
      </c>
      <c r="DF306">
        <v>1.778595435984845</v>
      </c>
    </row>
    <row r="307" spans="1:110" x14ac:dyDescent="0.25">
      <c r="A307" t="s">
        <v>2166</v>
      </c>
      <c r="B307" t="s">
        <v>3225</v>
      </c>
      <c r="C307" t="s">
        <v>3364</v>
      </c>
      <c r="D307" t="s">
        <v>211</v>
      </c>
      <c r="E307" s="17">
        <v>404207</v>
      </c>
      <c r="F307" s="17">
        <v>403833</v>
      </c>
      <c r="G307" s="17">
        <v>405477</v>
      </c>
      <c r="H307" s="17">
        <v>407145</v>
      </c>
      <c r="I307" s="17">
        <v>411205</v>
      </c>
      <c r="J307" s="17">
        <v>416810</v>
      </c>
      <c r="K307" s="17">
        <v>418562</v>
      </c>
      <c r="L307" s="17">
        <v>419922</v>
      </c>
      <c r="M307" s="17">
        <v>422945</v>
      </c>
      <c r="N307" s="17">
        <v>426247</v>
      </c>
      <c r="O307" s="17">
        <v>432305</v>
      </c>
      <c r="P307" s="17">
        <v>438565</v>
      </c>
      <c r="Q307" s="17">
        <v>443374</v>
      </c>
      <c r="R307" s="17">
        <v>445431</v>
      </c>
      <c r="S307" s="17">
        <v>448589</v>
      </c>
      <c r="T307" s="17">
        <v>453896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128</v>
      </c>
      <c r="AE307" s="18">
        <v>300</v>
      </c>
      <c r="AF307" s="18">
        <v>348</v>
      </c>
      <c r="AG307" s="18">
        <v>512</v>
      </c>
      <c r="AH307" s="18">
        <v>426</v>
      </c>
      <c r="AI307" s="18">
        <v>397</v>
      </c>
      <c r="AJ307" s="18">
        <v>373</v>
      </c>
      <c r="AK307" s="23">
        <v>0</v>
      </c>
      <c r="AL307" s="23">
        <v>0</v>
      </c>
      <c r="AM307" s="23">
        <v>0</v>
      </c>
      <c r="AN307" s="23">
        <v>0</v>
      </c>
      <c r="AO307" s="23">
        <v>0</v>
      </c>
      <c r="AP307" s="23">
        <v>0</v>
      </c>
      <c r="AQ307" s="23">
        <v>0</v>
      </c>
      <c r="AR307" s="23">
        <v>0</v>
      </c>
      <c r="AS307" s="23">
        <v>0</v>
      </c>
      <c r="AT307" s="23">
        <v>3.002953686477559</v>
      </c>
      <c r="AU307" s="23">
        <v>6.9395449971663528</v>
      </c>
      <c r="AV307" s="23">
        <v>7.9349697308266736</v>
      </c>
      <c r="AW307" s="23">
        <v>11.547812907387442</v>
      </c>
      <c r="AX307" s="23">
        <v>9.5637708197229205</v>
      </c>
      <c r="AY307" s="23">
        <v>8.8499718004676886</v>
      </c>
      <c r="AZ307" s="23">
        <v>8.2177415090681567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 s="20">
        <v>7</v>
      </c>
      <c r="BJ307" s="20">
        <v>16</v>
      </c>
      <c r="BK307" s="20">
        <v>31</v>
      </c>
      <c r="BL307" s="20">
        <v>36</v>
      </c>
      <c r="BM307" s="20">
        <v>20</v>
      </c>
      <c r="BN307" s="20">
        <v>7</v>
      </c>
      <c r="BO307" s="20">
        <v>0</v>
      </c>
      <c r="BP307" s="20">
        <v>25</v>
      </c>
      <c r="BQ307" s="20">
        <v>59</v>
      </c>
      <c r="BR307" s="20">
        <v>55</v>
      </c>
      <c r="BS307" s="20">
        <v>70</v>
      </c>
      <c r="BT307" s="20">
        <v>33</v>
      </c>
      <c r="BU307" s="20">
        <v>14</v>
      </c>
      <c r="BV307" s="20">
        <v>40134</v>
      </c>
      <c r="BW307" s="20">
        <v>39986</v>
      </c>
      <c r="BX307" s="20">
        <v>34271</v>
      </c>
      <c r="BY307" s="20">
        <v>36735</v>
      </c>
      <c r="BZ307" s="20">
        <v>28486</v>
      </c>
      <c r="CA307" s="20">
        <v>50677</v>
      </c>
      <c r="CB307" s="20">
        <v>42314</v>
      </c>
      <c r="CC307" s="20">
        <v>40497</v>
      </c>
      <c r="CD307" s="20">
        <v>34768</v>
      </c>
      <c r="CE307" s="20">
        <v>36692</v>
      </c>
      <c r="CF307" s="20">
        <v>28000</v>
      </c>
      <c r="CG307" s="20">
        <v>41336</v>
      </c>
      <c r="CH307" s="21">
        <v>32</v>
      </c>
      <c r="CI307" s="21">
        <v>75</v>
      </c>
      <c r="CJ307" s="21">
        <v>86</v>
      </c>
      <c r="CK307" s="21">
        <v>106</v>
      </c>
      <c r="CL307" s="21">
        <v>53</v>
      </c>
      <c r="CM307" s="21">
        <v>21</v>
      </c>
      <c r="CN307" s="21">
        <v>0</v>
      </c>
      <c r="CO307" s="21">
        <v>117</v>
      </c>
      <c r="CP307" s="21">
        <v>256</v>
      </c>
      <c r="CQ307" s="21">
        <v>256</v>
      </c>
      <c r="CR307" s="21">
        <v>82448</v>
      </c>
      <c r="CS307" s="21">
        <v>80483</v>
      </c>
      <c r="CT307" s="21">
        <v>69039</v>
      </c>
      <c r="CU307" s="21">
        <v>73427</v>
      </c>
      <c r="CV307" s="21">
        <v>56486</v>
      </c>
      <c r="CW307" s="21">
        <v>92013</v>
      </c>
      <c r="CX307" s="21">
        <v>230289</v>
      </c>
      <c r="CY307" s="21">
        <v>223607</v>
      </c>
      <c r="CZ307" s="19">
        <v>46</v>
      </c>
      <c r="DA307" t="s">
        <v>8034</v>
      </c>
      <c r="DB307" t="s">
        <v>8480</v>
      </c>
      <c r="DD307">
        <v>5.2323943347032964</v>
      </c>
      <c r="DE307">
        <v>11.116466700537151</v>
      </c>
      <c r="DF307">
        <v>5.8840723658338545</v>
      </c>
    </row>
    <row r="308" spans="1:110" x14ac:dyDescent="0.25">
      <c r="A308" t="s">
        <v>665</v>
      </c>
      <c r="B308" t="s">
        <v>3075</v>
      </c>
      <c r="C308" t="s">
        <v>363</v>
      </c>
      <c r="D308" t="s">
        <v>278</v>
      </c>
      <c r="E308" s="17">
        <v>75047</v>
      </c>
      <c r="F308" s="17">
        <v>75246</v>
      </c>
      <c r="G308" s="17">
        <v>75892</v>
      </c>
      <c r="H308" s="17">
        <v>76968</v>
      </c>
      <c r="I308" s="17">
        <v>78006</v>
      </c>
      <c r="J308" s="17">
        <v>79493</v>
      </c>
      <c r="K308" s="17">
        <v>80492</v>
      </c>
      <c r="L308" s="17">
        <v>81894</v>
      </c>
      <c r="M308" s="17">
        <v>82912</v>
      </c>
      <c r="N308" s="17">
        <v>83879</v>
      </c>
      <c r="O308" s="17">
        <v>85024</v>
      </c>
      <c r="P308" s="17">
        <v>86274</v>
      </c>
      <c r="Q308" s="17">
        <v>86957</v>
      </c>
      <c r="R308" s="17">
        <v>87269</v>
      </c>
      <c r="S308" s="17">
        <v>88011</v>
      </c>
      <c r="T308" s="17">
        <v>88646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25</v>
      </c>
      <c r="AE308" s="18">
        <v>52</v>
      </c>
      <c r="AF308" s="18">
        <v>49</v>
      </c>
      <c r="AG308" s="18">
        <v>55</v>
      </c>
      <c r="AH308" s="18">
        <v>51</v>
      </c>
      <c r="AI308" s="18">
        <v>47</v>
      </c>
      <c r="AJ308" s="18">
        <v>38</v>
      </c>
      <c r="AK308" s="23">
        <v>0</v>
      </c>
      <c r="AL308" s="23">
        <v>0</v>
      </c>
      <c r="AM308" s="23">
        <v>0</v>
      </c>
      <c r="AN308" s="23">
        <v>0</v>
      </c>
      <c r="AO308" s="23">
        <v>0</v>
      </c>
      <c r="AP308" s="23">
        <v>0</v>
      </c>
      <c r="AQ308" s="23">
        <v>0</v>
      </c>
      <c r="AR308" s="23">
        <v>0</v>
      </c>
      <c r="AS308" s="23">
        <v>0</v>
      </c>
      <c r="AT308" s="23">
        <v>2.9804837921291383</v>
      </c>
      <c r="AU308" s="23">
        <v>6.1159202107640187</v>
      </c>
      <c r="AV308" s="23">
        <v>5.6795790156941841</v>
      </c>
      <c r="AW308" s="23">
        <v>6.3249652126913301</v>
      </c>
      <c r="AX308" s="23">
        <v>5.843999587482382</v>
      </c>
      <c r="AY308" s="23">
        <v>5.3402415607140021</v>
      </c>
      <c r="AZ308" s="23">
        <v>4.2867134444870612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1</v>
      </c>
      <c r="BJ308" s="20">
        <v>6</v>
      </c>
      <c r="BK308" s="20">
        <v>4</v>
      </c>
      <c r="BL308" s="20">
        <v>2</v>
      </c>
      <c r="BM308" s="20">
        <v>1</v>
      </c>
      <c r="BN308" s="20">
        <v>1</v>
      </c>
      <c r="BO308" s="20">
        <v>0</v>
      </c>
      <c r="BP308" s="20">
        <v>4</v>
      </c>
      <c r="BQ308" s="20">
        <v>5</v>
      </c>
      <c r="BR308" s="20">
        <v>4</v>
      </c>
      <c r="BS308" s="20">
        <v>5</v>
      </c>
      <c r="BT308" s="20">
        <v>4</v>
      </c>
      <c r="BU308" s="20">
        <v>1</v>
      </c>
      <c r="BV308" s="20">
        <v>3813</v>
      </c>
      <c r="BW308" s="20">
        <v>5900</v>
      </c>
      <c r="BX308" s="20">
        <v>6212</v>
      </c>
      <c r="BY308" s="20">
        <v>8026</v>
      </c>
      <c r="BZ308" s="20">
        <v>7380</v>
      </c>
      <c r="CA308" s="20">
        <v>13995</v>
      </c>
      <c r="CB308" s="20">
        <v>4236</v>
      </c>
      <c r="CC308" s="20">
        <v>5979</v>
      </c>
      <c r="CD308" s="20">
        <v>6218</v>
      </c>
      <c r="CE308" s="20">
        <v>8073</v>
      </c>
      <c r="CF308" s="20">
        <v>6903</v>
      </c>
      <c r="CG308" s="20">
        <v>11911</v>
      </c>
      <c r="CH308" s="21">
        <v>5</v>
      </c>
      <c r="CI308" s="21">
        <v>11</v>
      </c>
      <c r="CJ308" s="21">
        <v>8</v>
      </c>
      <c r="CK308" s="21">
        <v>7</v>
      </c>
      <c r="CL308" s="21">
        <v>5</v>
      </c>
      <c r="CM308" s="21">
        <v>2</v>
      </c>
      <c r="CN308" s="21">
        <v>0</v>
      </c>
      <c r="CO308" s="21">
        <v>15</v>
      </c>
      <c r="CP308" s="21">
        <v>23</v>
      </c>
      <c r="CQ308" s="21">
        <v>23</v>
      </c>
      <c r="CR308" s="21">
        <v>8049</v>
      </c>
      <c r="CS308" s="21">
        <v>11879</v>
      </c>
      <c r="CT308" s="21">
        <v>12430</v>
      </c>
      <c r="CU308" s="21">
        <v>16099</v>
      </c>
      <c r="CV308" s="21">
        <v>14283</v>
      </c>
      <c r="CW308" s="21">
        <v>25906</v>
      </c>
      <c r="CX308" s="21">
        <v>45326</v>
      </c>
      <c r="CY308" s="21">
        <v>43320</v>
      </c>
      <c r="CZ308" s="19">
        <v>196</v>
      </c>
      <c r="DA308" t="s">
        <v>8174</v>
      </c>
      <c r="DB308" t="s">
        <v>9</v>
      </c>
      <c r="DD308">
        <v>3.4626038781163437</v>
      </c>
      <c r="DE308">
        <v>5.0743502625424695</v>
      </c>
      <c r="DF308">
        <v>1.6117463844261257</v>
      </c>
    </row>
    <row r="309" spans="1:110" x14ac:dyDescent="0.25">
      <c r="A309" t="s">
        <v>721</v>
      </c>
      <c r="B309" t="s">
        <v>2972</v>
      </c>
      <c r="C309" t="s">
        <v>58</v>
      </c>
      <c r="D309" t="s">
        <v>70</v>
      </c>
      <c r="E309" s="17">
        <v>220254</v>
      </c>
      <c r="F309" s="17">
        <v>221800</v>
      </c>
      <c r="G309" s="17">
        <v>223285</v>
      </c>
      <c r="H309" s="17">
        <v>225133</v>
      </c>
      <c r="I309" s="17">
        <v>226966</v>
      </c>
      <c r="J309" s="17">
        <v>229544</v>
      </c>
      <c r="K309" s="17">
        <v>232627</v>
      </c>
      <c r="L309" s="17">
        <v>235846</v>
      </c>
      <c r="M309" s="17">
        <v>238732</v>
      </c>
      <c r="N309" s="17">
        <v>241007</v>
      </c>
      <c r="O309" s="17">
        <v>243486</v>
      </c>
      <c r="P309" s="17">
        <v>246004</v>
      </c>
      <c r="Q309" s="17">
        <v>247679</v>
      </c>
      <c r="R309" s="17">
        <v>248550</v>
      </c>
      <c r="S309" s="17">
        <v>250359</v>
      </c>
      <c r="T309" s="17">
        <v>252091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45</v>
      </c>
      <c r="AE309" s="18">
        <v>125</v>
      </c>
      <c r="AF309" s="18">
        <v>135</v>
      </c>
      <c r="AG309" s="18">
        <v>154</v>
      </c>
      <c r="AH309" s="18">
        <v>156</v>
      </c>
      <c r="AI309" s="18">
        <v>120</v>
      </c>
      <c r="AJ309" s="18">
        <v>98</v>
      </c>
      <c r="AK309" s="23">
        <v>0</v>
      </c>
      <c r="AL309" s="23">
        <v>0</v>
      </c>
      <c r="AM309" s="23">
        <v>0</v>
      </c>
      <c r="AN309" s="23">
        <v>0</v>
      </c>
      <c r="AO309" s="23">
        <v>0</v>
      </c>
      <c r="AP309" s="23">
        <v>0</v>
      </c>
      <c r="AQ309" s="23">
        <v>0</v>
      </c>
      <c r="AR309" s="23">
        <v>0</v>
      </c>
      <c r="AS309" s="23">
        <v>0</v>
      </c>
      <c r="AT309" s="23">
        <v>1.8671656839842825</v>
      </c>
      <c r="AU309" s="23">
        <v>5.1337653910286418</v>
      </c>
      <c r="AV309" s="23">
        <v>5.4877156469000505</v>
      </c>
      <c r="AW309" s="23">
        <v>6.217725362263252</v>
      </c>
      <c r="AX309" s="23">
        <v>6.2764031382015686</v>
      </c>
      <c r="AY309" s="23">
        <v>4.7931170838675659</v>
      </c>
      <c r="AZ309" s="23">
        <v>3.8874850748340877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 s="20">
        <v>1</v>
      </c>
      <c r="BJ309" s="20">
        <v>9</v>
      </c>
      <c r="BK309" s="20">
        <v>13</v>
      </c>
      <c r="BL309" s="20">
        <v>10</v>
      </c>
      <c r="BM309" s="20">
        <v>6</v>
      </c>
      <c r="BN309" s="20">
        <v>5</v>
      </c>
      <c r="BO309" s="20">
        <v>0</v>
      </c>
      <c r="BP309" s="20">
        <v>5</v>
      </c>
      <c r="BQ309" s="20">
        <v>14</v>
      </c>
      <c r="BR309" s="20">
        <v>10</v>
      </c>
      <c r="BS309" s="20">
        <v>11</v>
      </c>
      <c r="BT309" s="20">
        <v>11</v>
      </c>
      <c r="BU309" s="20">
        <v>3</v>
      </c>
      <c r="BV309" s="20">
        <v>10389</v>
      </c>
      <c r="BW309" s="20">
        <v>15598</v>
      </c>
      <c r="BX309" s="20">
        <v>17683</v>
      </c>
      <c r="BY309" s="20">
        <v>23483</v>
      </c>
      <c r="BZ309" s="20">
        <v>21258</v>
      </c>
      <c r="CA309" s="20">
        <v>39396</v>
      </c>
      <c r="CB309" s="20">
        <v>12121</v>
      </c>
      <c r="CC309" s="20">
        <v>17247</v>
      </c>
      <c r="CD309" s="20">
        <v>17549</v>
      </c>
      <c r="CE309" s="20">
        <v>23630</v>
      </c>
      <c r="CF309" s="20">
        <v>20448</v>
      </c>
      <c r="CG309" s="20">
        <v>33289</v>
      </c>
      <c r="CH309" s="21">
        <v>6</v>
      </c>
      <c r="CI309" s="21">
        <v>23</v>
      </c>
      <c r="CJ309" s="21">
        <v>23</v>
      </c>
      <c r="CK309" s="21">
        <v>21</v>
      </c>
      <c r="CL309" s="21">
        <v>17</v>
      </c>
      <c r="CM309" s="21">
        <v>8</v>
      </c>
      <c r="CN309" s="21">
        <v>0</v>
      </c>
      <c r="CO309" s="21">
        <v>44</v>
      </c>
      <c r="CP309" s="21">
        <v>54</v>
      </c>
      <c r="CQ309" s="21">
        <v>54</v>
      </c>
      <c r="CR309" s="21">
        <v>22510</v>
      </c>
      <c r="CS309" s="21">
        <v>32845</v>
      </c>
      <c r="CT309" s="21">
        <v>35232</v>
      </c>
      <c r="CU309" s="21">
        <v>47113</v>
      </c>
      <c r="CV309" s="21">
        <v>41706</v>
      </c>
      <c r="CW309" s="21">
        <v>72685</v>
      </c>
      <c r="CX309" s="21">
        <v>127807</v>
      </c>
      <c r="CY309" s="21">
        <v>124284</v>
      </c>
      <c r="CZ309" s="19">
        <v>221</v>
      </c>
      <c r="DA309" t="s">
        <v>8199</v>
      </c>
      <c r="DB309" t="s">
        <v>9</v>
      </c>
      <c r="DD309">
        <v>3.5402787164880434</v>
      </c>
      <c r="DE309">
        <v>4.2251206897900744</v>
      </c>
      <c r="DF309">
        <v>0.684841973302031</v>
      </c>
    </row>
    <row r="310" spans="1:110" x14ac:dyDescent="0.25">
      <c r="A310" t="s">
        <v>2346</v>
      </c>
      <c r="B310" t="s">
        <v>2961</v>
      </c>
      <c r="C310" t="s">
        <v>58</v>
      </c>
      <c r="D310" t="s">
        <v>278</v>
      </c>
      <c r="E310" s="17">
        <v>89953</v>
      </c>
      <c r="F310" s="17">
        <v>90869</v>
      </c>
      <c r="G310" s="17">
        <v>90887</v>
      </c>
      <c r="H310" s="17">
        <v>90717</v>
      </c>
      <c r="I310" s="17">
        <v>90483</v>
      </c>
      <c r="J310" s="17">
        <v>92046</v>
      </c>
      <c r="K310" s="17">
        <v>93817</v>
      </c>
      <c r="L310" s="17">
        <v>95645</v>
      </c>
      <c r="M310" s="17">
        <v>97942</v>
      </c>
      <c r="N310" s="17">
        <v>100123</v>
      </c>
      <c r="O310" s="17">
        <v>101831</v>
      </c>
      <c r="P310" s="17">
        <v>103297</v>
      </c>
      <c r="Q310" s="17">
        <v>103548</v>
      </c>
      <c r="R310" s="17">
        <v>104010</v>
      </c>
      <c r="S310" s="17">
        <v>104708</v>
      </c>
      <c r="T310" s="17">
        <v>105173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5</v>
      </c>
      <c r="AE310" s="18">
        <v>23</v>
      </c>
      <c r="AF310" s="18">
        <v>24</v>
      </c>
      <c r="AG310" s="18">
        <v>29</v>
      </c>
      <c r="AH310" s="18">
        <v>24</v>
      </c>
      <c r="AI310" s="18">
        <v>28</v>
      </c>
      <c r="AJ310" s="18">
        <v>23</v>
      </c>
      <c r="AK310" s="23">
        <v>0</v>
      </c>
      <c r="AL310" s="23">
        <v>0</v>
      </c>
      <c r="AM310" s="23">
        <v>0</v>
      </c>
      <c r="AN310" s="23">
        <v>0</v>
      </c>
      <c r="AO310" s="23">
        <v>0</v>
      </c>
      <c r="AP310" s="23">
        <v>0</v>
      </c>
      <c r="AQ310" s="23">
        <v>0</v>
      </c>
      <c r="AR310" s="23">
        <v>0</v>
      </c>
      <c r="AS310" s="23">
        <v>0</v>
      </c>
      <c r="AT310" s="23">
        <v>0.49938575552070952</v>
      </c>
      <c r="AU310" s="23">
        <v>2.2586442242539109</v>
      </c>
      <c r="AV310" s="23">
        <v>2.3233975817303505</v>
      </c>
      <c r="AW310" s="23">
        <v>2.8006335226175301</v>
      </c>
      <c r="AX310" s="23">
        <v>2.3074704355350448</v>
      </c>
      <c r="AY310" s="23">
        <v>2.6741032203843069</v>
      </c>
      <c r="AZ310" s="23">
        <v>2.186873056773126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0</v>
      </c>
      <c r="BH310" s="20">
        <v>0</v>
      </c>
      <c r="BI310" s="20">
        <v>1</v>
      </c>
      <c r="BJ310" s="20">
        <v>3</v>
      </c>
      <c r="BK310" s="20">
        <v>3</v>
      </c>
      <c r="BL310" s="20">
        <v>1</v>
      </c>
      <c r="BM310" s="20">
        <v>2</v>
      </c>
      <c r="BN310" s="20">
        <v>1</v>
      </c>
      <c r="BO310" s="20">
        <v>0</v>
      </c>
      <c r="BP310" s="20">
        <v>0</v>
      </c>
      <c r="BQ310" s="20">
        <v>0</v>
      </c>
      <c r="BR310" s="20">
        <v>2</v>
      </c>
      <c r="BS310" s="20">
        <v>5</v>
      </c>
      <c r="BT310" s="20">
        <v>3</v>
      </c>
      <c r="BU310" s="20">
        <v>2</v>
      </c>
      <c r="BV310" s="20">
        <v>5414</v>
      </c>
      <c r="BW310" s="20">
        <v>12960</v>
      </c>
      <c r="BX310" s="20">
        <v>11549</v>
      </c>
      <c r="BY310" s="20">
        <v>8842</v>
      </c>
      <c r="BZ310" s="20">
        <v>6291</v>
      </c>
      <c r="CA310" s="20">
        <v>7640</v>
      </c>
      <c r="CB310" s="20">
        <v>5762</v>
      </c>
      <c r="CC310" s="20">
        <v>12007</v>
      </c>
      <c r="CD310" s="20">
        <v>12764</v>
      </c>
      <c r="CE310" s="20">
        <v>9151</v>
      </c>
      <c r="CF310" s="20">
        <v>6515</v>
      </c>
      <c r="CG310" s="20">
        <v>6278</v>
      </c>
      <c r="CH310" s="21">
        <v>1</v>
      </c>
      <c r="CI310" s="21">
        <v>3</v>
      </c>
      <c r="CJ310" s="21">
        <v>5</v>
      </c>
      <c r="CK310" s="21">
        <v>6</v>
      </c>
      <c r="CL310" s="21">
        <v>5</v>
      </c>
      <c r="CM310" s="21">
        <v>3</v>
      </c>
      <c r="CN310" s="21">
        <v>0</v>
      </c>
      <c r="CO310" s="21">
        <v>11</v>
      </c>
      <c r="CP310" s="21">
        <v>12</v>
      </c>
      <c r="CQ310" s="21">
        <v>12</v>
      </c>
      <c r="CR310" s="21">
        <v>11176</v>
      </c>
      <c r="CS310" s="21">
        <v>24967</v>
      </c>
      <c r="CT310" s="21">
        <v>24313</v>
      </c>
      <c r="CU310" s="21">
        <v>17993</v>
      </c>
      <c r="CV310" s="21">
        <v>12806</v>
      </c>
      <c r="CW310" s="21">
        <v>13918</v>
      </c>
      <c r="CX310" s="21">
        <v>52696</v>
      </c>
      <c r="CY310" s="21">
        <v>52477</v>
      </c>
      <c r="CZ310" s="19">
        <v>315</v>
      </c>
      <c r="DA310" t="s">
        <v>8293</v>
      </c>
      <c r="DB310" t="s">
        <v>8481</v>
      </c>
      <c r="DD310">
        <v>2.0961564113802238</v>
      </c>
      <c r="DE310">
        <v>2.2772126916654019</v>
      </c>
      <c r="DF310">
        <v>0.18105628028517806</v>
      </c>
    </row>
    <row r="311" spans="1:110" x14ac:dyDescent="0.25">
      <c r="A311" t="s">
        <v>78</v>
      </c>
      <c r="B311" t="s">
        <v>3234</v>
      </c>
      <c r="C311" t="s">
        <v>3366</v>
      </c>
      <c r="D311" t="s">
        <v>70</v>
      </c>
      <c r="E311" s="17">
        <v>152037</v>
      </c>
      <c r="F311" s="17">
        <v>152449</v>
      </c>
      <c r="G311" s="17">
        <v>153129</v>
      </c>
      <c r="H311" s="17">
        <v>153749</v>
      </c>
      <c r="I311" s="17">
        <v>154536</v>
      </c>
      <c r="J311" s="17">
        <v>155280</v>
      </c>
      <c r="K311" s="17">
        <v>156377</v>
      </c>
      <c r="L311" s="17">
        <v>157222</v>
      </c>
      <c r="M311" s="17">
        <v>158951</v>
      </c>
      <c r="N311" s="17">
        <v>160219</v>
      </c>
      <c r="O311" s="17">
        <v>161351</v>
      </c>
      <c r="P311" s="17">
        <v>161899</v>
      </c>
      <c r="Q311" s="17">
        <v>162279</v>
      </c>
      <c r="R311" s="17">
        <v>163587</v>
      </c>
      <c r="S311" s="17">
        <v>164453</v>
      </c>
      <c r="T311" s="17">
        <v>164862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8">
        <v>15</v>
      </c>
      <c r="AE311" s="18">
        <v>60</v>
      </c>
      <c r="AF311" s="18">
        <v>62</v>
      </c>
      <c r="AG311" s="18">
        <v>75</v>
      </c>
      <c r="AH311" s="18">
        <v>67</v>
      </c>
      <c r="AI311" s="18">
        <v>76</v>
      </c>
      <c r="AJ311" s="18">
        <v>47</v>
      </c>
      <c r="AK311" s="23">
        <v>0</v>
      </c>
      <c r="AL311" s="23">
        <v>0</v>
      </c>
      <c r="AM311" s="23">
        <v>0</v>
      </c>
      <c r="AN311" s="23">
        <v>0</v>
      </c>
      <c r="AO311" s="23">
        <v>0</v>
      </c>
      <c r="AP311" s="23">
        <v>0</v>
      </c>
      <c r="AQ311" s="23">
        <v>0</v>
      </c>
      <c r="AR311" s="23">
        <v>0</v>
      </c>
      <c r="AS311" s="23">
        <v>0</v>
      </c>
      <c r="AT311" s="23">
        <v>0.93621855085851236</v>
      </c>
      <c r="AU311" s="23">
        <v>3.7186010622803702</v>
      </c>
      <c r="AV311" s="23">
        <v>3.8295480515630111</v>
      </c>
      <c r="AW311" s="23">
        <v>4.6216700867025304</v>
      </c>
      <c r="AX311" s="23">
        <v>4.0956799745701069</v>
      </c>
      <c r="AY311" s="23">
        <v>4.621381184897813</v>
      </c>
      <c r="AZ311" s="23">
        <v>2.850869211825648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 s="20">
        <v>0</v>
      </c>
      <c r="BJ311" s="20">
        <v>5</v>
      </c>
      <c r="BK311" s="20">
        <v>4</v>
      </c>
      <c r="BL311" s="20">
        <v>6</v>
      </c>
      <c r="BM311" s="20">
        <v>2</v>
      </c>
      <c r="BN311" s="20">
        <v>1</v>
      </c>
      <c r="BO311" s="20">
        <v>0</v>
      </c>
      <c r="BP311" s="20">
        <v>2</v>
      </c>
      <c r="BQ311" s="20">
        <v>6</v>
      </c>
      <c r="BR311" s="20">
        <v>4</v>
      </c>
      <c r="BS311" s="20">
        <v>8</v>
      </c>
      <c r="BT311" s="20">
        <v>5</v>
      </c>
      <c r="BU311" s="20">
        <v>4</v>
      </c>
      <c r="BV311" s="20">
        <v>7644</v>
      </c>
      <c r="BW311" s="20">
        <v>11665</v>
      </c>
      <c r="BX311" s="20">
        <v>13316</v>
      </c>
      <c r="BY311" s="20">
        <v>16438</v>
      </c>
      <c r="BZ311" s="20">
        <v>12741</v>
      </c>
      <c r="CA311" s="20">
        <v>24292</v>
      </c>
      <c r="CB311" s="20">
        <v>8055</v>
      </c>
      <c r="CC311" s="20">
        <v>11316</v>
      </c>
      <c r="CD311" s="20">
        <v>12028</v>
      </c>
      <c r="CE311" s="20">
        <v>15433</v>
      </c>
      <c r="CF311" s="20">
        <v>12337</v>
      </c>
      <c r="CG311" s="20">
        <v>19597</v>
      </c>
      <c r="CH311" s="21">
        <v>2</v>
      </c>
      <c r="CI311" s="21">
        <v>11</v>
      </c>
      <c r="CJ311" s="21">
        <v>8</v>
      </c>
      <c r="CK311" s="21">
        <v>14</v>
      </c>
      <c r="CL311" s="21">
        <v>7</v>
      </c>
      <c r="CM311" s="21">
        <v>5</v>
      </c>
      <c r="CN311" s="21">
        <v>0</v>
      </c>
      <c r="CO311" s="21">
        <v>18</v>
      </c>
      <c r="CP311" s="21">
        <v>29</v>
      </c>
      <c r="CQ311" s="21">
        <v>29</v>
      </c>
      <c r="CR311" s="21">
        <v>15699</v>
      </c>
      <c r="CS311" s="21">
        <v>22981</v>
      </c>
      <c r="CT311" s="21">
        <v>25344</v>
      </c>
      <c r="CU311" s="21">
        <v>31871</v>
      </c>
      <c r="CV311" s="21">
        <v>25078</v>
      </c>
      <c r="CW311" s="21">
        <v>43889</v>
      </c>
      <c r="CX311" s="21">
        <v>86096</v>
      </c>
      <c r="CY311" s="21">
        <v>78766</v>
      </c>
      <c r="CZ311" s="19">
        <v>276</v>
      </c>
      <c r="DA311" t="s">
        <v>8254</v>
      </c>
      <c r="DB311" t="s">
        <v>8481</v>
      </c>
      <c r="DD311">
        <v>2.2852499809562503</v>
      </c>
      <c r="DE311">
        <v>3.3683330236015609</v>
      </c>
      <c r="DF311">
        <v>1.0830830426453106</v>
      </c>
    </row>
    <row r="312" spans="1:110" x14ac:dyDescent="0.25">
      <c r="A312" t="s">
        <v>1175</v>
      </c>
      <c r="B312" t="s">
        <v>2982</v>
      </c>
      <c r="C312" t="s">
        <v>1173</v>
      </c>
      <c r="D312" t="s">
        <v>278</v>
      </c>
      <c r="E312" s="17">
        <v>48032</v>
      </c>
      <c r="F312" s="17">
        <v>48092</v>
      </c>
      <c r="G312" s="17">
        <v>47853</v>
      </c>
      <c r="H312" s="17">
        <v>47956</v>
      </c>
      <c r="I312" s="17">
        <v>48479</v>
      </c>
      <c r="J312" s="17">
        <v>49218</v>
      </c>
      <c r="K312" s="17">
        <v>49684</v>
      </c>
      <c r="L312" s="17">
        <v>50432</v>
      </c>
      <c r="M312" s="17">
        <v>50955</v>
      </c>
      <c r="N312" s="17">
        <v>51545</v>
      </c>
      <c r="O312" s="17">
        <v>52183</v>
      </c>
      <c r="P312" s="17">
        <v>52642</v>
      </c>
      <c r="Q312" s="17">
        <v>52893</v>
      </c>
      <c r="R312" s="17">
        <v>53218</v>
      </c>
      <c r="S312" s="17">
        <v>53786</v>
      </c>
      <c r="T312" s="17">
        <v>54175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7</v>
      </c>
      <c r="AE312" s="18">
        <v>7</v>
      </c>
      <c r="AF312" s="18">
        <v>15</v>
      </c>
      <c r="AG312" s="18">
        <v>17</v>
      </c>
      <c r="AH312" s="18">
        <v>16</v>
      </c>
      <c r="AI312" s="18">
        <v>13</v>
      </c>
      <c r="AJ312" s="18">
        <v>12</v>
      </c>
      <c r="AK312" s="23">
        <v>0</v>
      </c>
      <c r="AL312" s="23">
        <v>0</v>
      </c>
      <c r="AM312" s="23">
        <v>0</v>
      </c>
      <c r="AN312" s="23">
        <v>0</v>
      </c>
      <c r="AO312" s="23">
        <v>0</v>
      </c>
      <c r="AP312" s="23">
        <v>0</v>
      </c>
      <c r="AQ312" s="23">
        <v>0</v>
      </c>
      <c r="AR312" s="23">
        <v>0</v>
      </c>
      <c r="AS312" s="23">
        <v>0</v>
      </c>
      <c r="AT312" s="23">
        <v>1.3580366669900088</v>
      </c>
      <c r="AU312" s="23">
        <v>1.3414330337466225</v>
      </c>
      <c r="AV312" s="23">
        <v>2.8494358117092817</v>
      </c>
      <c r="AW312" s="23">
        <v>3.2140358837653373</v>
      </c>
      <c r="AX312" s="23">
        <v>3.0065015596226838</v>
      </c>
      <c r="AY312" s="23">
        <v>2.4169858327445803</v>
      </c>
      <c r="AZ312" s="23">
        <v>2.2150438394093217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0</v>
      </c>
      <c r="BI312" s="20">
        <v>0</v>
      </c>
      <c r="BJ312" s="20">
        <v>0</v>
      </c>
      <c r="BK312" s="20">
        <v>3</v>
      </c>
      <c r="BL312" s="20">
        <v>3</v>
      </c>
      <c r="BM312" s="20">
        <v>0</v>
      </c>
      <c r="BN312" s="20">
        <v>1</v>
      </c>
      <c r="BO312" s="20">
        <v>0</v>
      </c>
      <c r="BP312" s="20">
        <v>0</v>
      </c>
      <c r="BQ312" s="20">
        <v>0</v>
      </c>
      <c r="BR312" s="20">
        <v>3</v>
      </c>
      <c r="BS312" s="20">
        <v>0</v>
      </c>
      <c r="BT312" s="20">
        <v>1</v>
      </c>
      <c r="BU312" s="20">
        <v>1</v>
      </c>
      <c r="BV312" s="20">
        <v>2219</v>
      </c>
      <c r="BW312" s="20">
        <v>3761</v>
      </c>
      <c r="BX312" s="20">
        <v>4493</v>
      </c>
      <c r="BY312" s="20">
        <v>5602</v>
      </c>
      <c r="BZ312" s="20">
        <v>4258</v>
      </c>
      <c r="CA312" s="20">
        <v>8146</v>
      </c>
      <c r="CB312" s="20">
        <v>2087</v>
      </c>
      <c r="CC312" s="20">
        <v>3462</v>
      </c>
      <c r="CD312" s="20">
        <v>4077</v>
      </c>
      <c r="CE312" s="20">
        <v>5334</v>
      </c>
      <c r="CF312" s="20">
        <v>4450</v>
      </c>
      <c r="CG312" s="20">
        <v>6286</v>
      </c>
      <c r="CH312" s="21">
        <v>0</v>
      </c>
      <c r="CI312" s="21">
        <v>0</v>
      </c>
      <c r="CJ312" s="21">
        <v>6</v>
      </c>
      <c r="CK312" s="21">
        <v>3</v>
      </c>
      <c r="CL312" s="21">
        <v>1</v>
      </c>
      <c r="CM312" s="21">
        <v>2</v>
      </c>
      <c r="CN312" s="21">
        <v>0</v>
      </c>
      <c r="CO312" s="21">
        <v>7</v>
      </c>
      <c r="CP312" s="21">
        <v>5</v>
      </c>
      <c r="CQ312" s="21">
        <v>5</v>
      </c>
      <c r="CR312" s="21">
        <v>4306</v>
      </c>
      <c r="CS312" s="21">
        <v>7223</v>
      </c>
      <c r="CT312" s="21">
        <v>8570</v>
      </c>
      <c r="CU312" s="21">
        <v>10936</v>
      </c>
      <c r="CV312" s="21">
        <v>8708</v>
      </c>
      <c r="CW312" s="21">
        <v>14432</v>
      </c>
      <c r="CX312" s="21">
        <v>28479</v>
      </c>
      <c r="CY312" s="21">
        <v>25696</v>
      </c>
      <c r="CZ312" s="19">
        <v>311</v>
      </c>
      <c r="DA312" t="s">
        <v>8289</v>
      </c>
      <c r="DB312" t="s">
        <v>8481</v>
      </c>
      <c r="DD312">
        <v>2.724159402241594</v>
      </c>
      <c r="DE312">
        <v>1.7556796235822887</v>
      </c>
      <c r="DF312">
        <v>-0.96847977865930535</v>
      </c>
    </row>
    <row r="313" spans="1:110" x14ac:dyDescent="0.25">
      <c r="A313" t="s">
        <v>464</v>
      </c>
      <c r="B313" t="s">
        <v>2989</v>
      </c>
      <c r="C313" t="s">
        <v>462</v>
      </c>
      <c r="D313" t="s">
        <v>51</v>
      </c>
      <c r="E313" s="17">
        <v>99165</v>
      </c>
      <c r="F313" s="17">
        <v>100829</v>
      </c>
      <c r="G313" s="17">
        <v>101908</v>
      </c>
      <c r="H313" s="17">
        <v>103489</v>
      </c>
      <c r="I313" s="17">
        <v>104687</v>
      </c>
      <c r="J313" s="17">
        <v>106163</v>
      </c>
      <c r="K313" s="17">
        <v>107797</v>
      </c>
      <c r="L313" s="17">
        <v>109634</v>
      </c>
      <c r="M313" s="17">
        <v>111390</v>
      </c>
      <c r="N313" s="17">
        <v>112963</v>
      </c>
      <c r="O313" s="17">
        <v>114830</v>
      </c>
      <c r="P313" s="17">
        <v>116477</v>
      </c>
      <c r="Q313" s="17">
        <v>117491</v>
      </c>
      <c r="R313" s="17">
        <v>117820</v>
      </c>
      <c r="S313" s="17">
        <v>119158</v>
      </c>
      <c r="T313" s="17">
        <v>120481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52</v>
      </c>
      <c r="AE313" s="18">
        <v>95</v>
      </c>
      <c r="AF313" s="18">
        <v>86</v>
      </c>
      <c r="AG313" s="18">
        <v>68</v>
      </c>
      <c r="AH313" s="18">
        <v>56</v>
      </c>
      <c r="AI313" s="18">
        <v>106</v>
      </c>
      <c r="AJ313" s="18">
        <v>80</v>
      </c>
      <c r="AK313" s="23">
        <v>0</v>
      </c>
      <c r="AL313" s="23">
        <v>0</v>
      </c>
      <c r="AM313" s="23">
        <v>0</v>
      </c>
      <c r="AN313" s="23">
        <v>0</v>
      </c>
      <c r="AO313" s="23">
        <v>0</v>
      </c>
      <c r="AP313" s="23">
        <v>0</v>
      </c>
      <c r="AQ313" s="23">
        <v>0</v>
      </c>
      <c r="AR313" s="23">
        <v>0</v>
      </c>
      <c r="AS313" s="23">
        <v>0</v>
      </c>
      <c r="AT313" s="23">
        <v>4.603277179253384</v>
      </c>
      <c r="AU313" s="23">
        <v>8.2730993642776269</v>
      </c>
      <c r="AV313" s="23">
        <v>7.3834319221820612</v>
      </c>
      <c r="AW313" s="23">
        <v>5.7876773540100936</v>
      </c>
      <c r="AX313" s="23">
        <v>4.7530130707859444</v>
      </c>
      <c r="AY313" s="23">
        <v>8.8957518588764497</v>
      </c>
      <c r="AZ313" s="23">
        <v>6.6400511283936892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1</v>
      </c>
      <c r="BJ313" s="20">
        <v>6</v>
      </c>
      <c r="BK313" s="20">
        <v>6</v>
      </c>
      <c r="BL313" s="20">
        <v>10</v>
      </c>
      <c r="BM313" s="20">
        <v>3</v>
      </c>
      <c r="BN313" s="20">
        <v>5</v>
      </c>
      <c r="BO313" s="20">
        <v>0</v>
      </c>
      <c r="BP313" s="20">
        <v>8</v>
      </c>
      <c r="BQ313" s="20">
        <v>11</v>
      </c>
      <c r="BR313" s="20">
        <v>12</v>
      </c>
      <c r="BS313" s="20">
        <v>14</v>
      </c>
      <c r="BT313" s="20">
        <v>3</v>
      </c>
      <c r="BU313" s="20">
        <v>1</v>
      </c>
      <c r="BV313" s="20">
        <v>4662</v>
      </c>
      <c r="BW313" s="20">
        <v>8667</v>
      </c>
      <c r="BX313" s="20">
        <v>11408</v>
      </c>
      <c r="BY313" s="20">
        <v>11985</v>
      </c>
      <c r="BZ313" s="20">
        <v>9230</v>
      </c>
      <c r="CA313" s="20">
        <v>15494</v>
      </c>
      <c r="CB313" s="20">
        <v>4965</v>
      </c>
      <c r="CC313" s="20">
        <v>8744</v>
      </c>
      <c r="CD313" s="20">
        <v>11181</v>
      </c>
      <c r="CE313" s="20">
        <v>11585</v>
      </c>
      <c r="CF313" s="20">
        <v>9136</v>
      </c>
      <c r="CG313" s="20">
        <v>13424</v>
      </c>
      <c r="CH313" s="21">
        <v>9</v>
      </c>
      <c r="CI313" s="21">
        <v>17</v>
      </c>
      <c r="CJ313" s="21">
        <v>18</v>
      </c>
      <c r="CK313" s="21">
        <v>24</v>
      </c>
      <c r="CL313" s="21">
        <v>6</v>
      </c>
      <c r="CM313" s="21">
        <v>6</v>
      </c>
      <c r="CN313" s="21">
        <v>0</v>
      </c>
      <c r="CO313" s="21">
        <v>31</v>
      </c>
      <c r="CP313" s="21">
        <v>49</v>
      </c>
      <c r="CQ313" s="21">
        <v>49</v>
      </c>
      <c r="CR313" s="21">
        <v>9627</v>
      </c>
      <c r="CS313" s="21">
        <v>17411</v>
      </c>
      <c r="CT313" s="21">
        <v>22589</v>
      </c>
      <c r="CU313" s="21">
        <v>23570</v>
      </c>
      <c r="CV313" s="21">
        <v>18366</v>
      </c>
      <c r="CW313" s="21">
        <v>28918</v>
      </c>
      <c r="CX313" s="21">
        <v>61446</v>
      </c>
      <c r="CY313" s="21">
        <v>59035</v>
      </c>
      <c r="CZ313" s="19">
        <v>78</v>
      </c>
      <c r="DA313" t="s">
        <v>8057</v>
      </c>
      <c r="DB313" t="s">
        <v>8480</v>
      </c>
      <c r="DD313">
        <v>5.2511222156347923</v>
      </c>
      <c r="DE313">
        <v>7.9744816586921852</v>
      </c>
      <c r="DF313">
        <v>2.7233594430573929</v>
      </c>
    </row>
    <row r="314" spans="1:110" x14ac:dyDescent="0.25">
      <c r="A314" t="s">
        <v>755</v>
      </c>
      <c r="B314" t="s">
        <v>3005</v>
      </c>
      <c r="C314" t="s">
        <v>754</v>
      </c>
      <c r="D314" t="s">
        <v>150</v>
      </c>
      <c r="E314" s="17">
        <v>62041</v>
      </c>
      <c r="F314" s="17">
        <v>62768</v>
      </c>
      <c r="G314" s="17">
        <v>64151</v>
      </c>
      <c r="H314" s="17">
        <v>65591</v>
      </c>
      <c r="I314" s="17">
        <v>66464</v>
      </c>
      <c r="J314" s="17">
        <v>67625</v>
      </c>
      <c r="K314" s="17">
        <v>68769</v>
      </c>
      <c r="L314" s="17">
        <v>69817</v>
      </c>
      <c r="M314" s="17">
        <v>70986</v>
      </c>
      <c r="N314" s="17">
        <v>71987</v>
      </c>
      <c r="O314" s="17">
        <v>72854</v>
      </c>
      <c r="P314" s="17">
        <v>73740</v>
      </c>
      <c r="Q314" s="17">
        <v>74732</v>
      </c>
      <c r="R314" s="17">
        <v>75732</v>
      </c>
      <c r="S314" s="17">
        <v>76859</v>
      </c>
      <c r="T314" s="17">
        <v>77792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10</v>
      </c>
      <c r="AE314" s="18">
        <v>11</v>
      </c>
      <c r="AF314" s="18">
        <v>31</v>
      </c>
      <c r="AG314" s="18">
        <v>34</v>
      </c>
      <c r="AH314" s="18">
        <v>27</v>
      </c>
      <c r="AI314" s="18">
        <v>24</v>
      </c>
      <c r="AJ314" s="18">
        <v>32</v>
      </c>
      <c r="AK314" s="23">
        <v>0</v>
      </c>
      <c r="AL314" s="23">
        <v>0</v>
      </c>
      <c r="AM314" s="23">
        <v>0</v>
      </c>
      <c r="AN314" s="23">
        <v>0</v>
      </c>
      <c r="AO314" s="23">
        <v>0</v>
      </c>
      <c r="AP314" s="23">
        <v>0</v>
      </c>
      <c r="AQ314" s="23">
        <v>0</v>
      </c>
      <c r="AR314" s="23">
        <v>0</v>
      </c>
      <c r="AS314" s="23">
        <v>0</v>
      </c>
      <c r="AT314" s="23">
        <v>1.3891397057802104</v>
      </c>
      <c r="AU314" s="23">
        <v>1.5098690531748429</v>
      </c>
      <c r="AV314" s="23">
        <v>4.2039598589639278</v>
      </c>
      <c r="AW314" s="23">
        <v>4.5495905368516834</v>
      </c>
      <c r="AX314" s="23">
        <v>3.5652036127396607</v>
      </c>
      <c r="AY314" s="23">
        <v>3.1226011267385729</v>
      </c>
      <c r="AZ314" s="23">
        <v>4.113533525298231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0</v>
      </c>
      <c r="BJ314" s="20">
        <v>3</v>
      </c>
      <c r="BK314" s="20">
        <v>0</v>
      </c>
      <c r="BL314" s="20">
        <v>2</v>
      </c>
      <c r="BM314" s="20">
        <v>4</v>
      </c>
      <c r="BN314" s="20">
        <v>0</v>
      </c>
      <c r="BO314" s="20">
        <v>0</v>
      </c>
      <c r="BP314" s="20">
        <v>0</v>
      </c>
      <c r="BQ314" s="20">
        <v>6</v>
      </c>
      <c r="BR314" s="20">
        <v>8</v>
      </c>
      <c r="BS314" s="20">
        <v>4</v>
      </c>
      <c r="BT314" s="20">
        <v>4</v>
      </c>
      <c r="BU314" s="20">
        <v>1</v>
      </c>
      <c r="BV314" s="20">
        <v>3488</v>
      </c>
      <c r="BW314" s="20">
        <v>6186</v>
      </c>
      <c r="BX314" s="20">
        <v>6901</v>
      </c>
      <c r="BY314" s="20">
        <v>7839</v>
      </c>
      <c r="BZ314" s="20">
        <v>6064</v>
      </c>
      <c r="CA314" s="20">
        <v>9282</v>
      </c>
      <c r="CB314" s="20">
        <v>3696</v>
      </c>
      <c r="CC314" s="20">
        <v>5754</v>
      </c>
      <c r="CD314" s="20">
        <v>6687</v>
      </c>
      <c r="CE314" s="20">
        <v>7772</v>
      </c>
      <c r="CF314" s="20">
        <v>5994</v>
      </c>
      <c r="CG314" s="20">
        <v>8129</v>
      </c>
      <c r="CH314" s="21">
        <v>0</v>
      </c>
      <c r="CI314" s="21">
        <v>9</v>
      </c>
      <c r="CJ314" s="21">
        <v>8</v>
      </c>
      <c r="CK314" s="21">
        <v>6</v>
      </c>
      <c r="CL314" s="21">
        <v>8</v>
      </c>
      <c r="CM314" s="21">
        <v>1</v>
      </c>
      <c r="CN314" s="21">
        <v>0</v>
      </c>
      <c r="CO314" s="21">
        <v>9</v>
      </c>
      <c r="CP314" s="21">
        <v>23</v>
      </c>
      <c r="CQ314" s="21">
        <v>23</v>
      </c>
      <c r="CR314" s="21">
        <v>7184</v>
      </c>
      <c r="CS314" s="21">
        <v>11940</v>
      </c>
      <c r="CT314" s="21">
        <v>13588</v>
      </c>
      <c r="CU314" s="21">
        <v>15611</v>
      </c>
      <c r="CV314" s="21">
        <v>12058</v>
      </c>
      <c r="CW314" s="21">
        <v>17411</v>
      </c>
      <c r="CX314" s="21">
        <v>39760</v>
      </c>
      <c r="CY314" s="21">
        <v>38032</v>
      </c>
      <c r="CZ314" s="19">
        <v>207</v>
      </c>
      <c r="DA314" t="s">
        <v>8185</v>
      </c>
      <c r="DB314" t="s">
        <v>9</v>
      </c>
      <c r="DD314">
        <v>2.3664282709297435</v>
      </c>
      <c r="DE314">
        <v>5.7847082494969815</v>
      </c>
      <c r="DF314">
        <v>3.418279978567238</v>
      </c>
    </row>
    <row r="315" spans="1:110" x14ac:dyDescent="0.25">
      <c r="A315" t="s">
        <v>169</v>
      </c>
      <c r="B315" t="s">
        <v>2947</v>
      </c>
      <c r="C315" t="s">
        <v>58</v>
      </c>
      <c r="D315" t="s">
        <v>168</v>
      </c>
      <c r="E315" s="17">
        <v>187901</v>
      </c>
      <c r="F315" s="17">
        <v>188971</v>
      </c>
      <c r="G315" s="17">
        <v>191157</v>
      </c>
      <c r="H315" s="17">
        <v>193013</v>
      </c>
      <c r="I315" s="17">
        <v>195388</v>
      </c>
      <c r="J315" s="17">
        <v>197635</v>
      </c>
      <c r="K315" s="17">
        <v>199766</v>
      </c>
      <c r="L315" s="17">
        <v>201498</v>
      </c>
      <c r="M315" s="17">
        <v>202215</v>
      </c>
      <c r="N315" s="17">
        <v>203251</v>
      </c>
      <c r="O315" s="17">
        <v>204732</v>
      </c>
      <c r="P315" s="17">
        <v>206430</v>
      </c>
      <c r="Q315" s="17">
        <v>209101</v>
      </c>
      <c r="R315" s="17">
        <v>212159</v>
      </c>
      <c r="S315" s="17">
        <v>214497</v>
      </c>
      <c r="T315" s="17">
        <v>217209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49</v>
      </c>
      <c r="AE315" s="18">
        <v>98</v>
      </c>
      <c r="AF315" s="18">
        <v>150</v>
      </c>
      <c r="AG315" s="18">
        <v>137</v>
      </c>
      <c r="AH315" s="18">
        <v>136</v>
      </c>
      <c r="AI315" s="18">
        <v>108</v>
      </c>
      <c r="AJ315" s="18">
        <v>103</v>
      </c>
      <c r="AK315" s="23">
        <v>0</v>
      </c>
      <c r="AL315" s="23">
        <v>0</v>
      </c>
      <c r="AM315" s="23">
        <v>0</v>
      </c>
      <c r="AN315" s="23">
        <v>0</v>
      </c>
      <c r="AO315" s="23">
        <v>0</v>
      </c>
      <c r="AP315" s="23">
        <v>0</v>
      </c>
      <c r="AQ315" s="23">
        <v>0</v>
      </c>
      <c r="AR315" s="23">
        <v>0</v>
      </c>
      <c r="AS315" s="23">
        <v>0</v>
      </c>
      <c r="AT315" s="23">
        <v>2.4108122469262145</v>
      </c>
      <c r="AU315" s="23">
        <v>4.7867455991247096</v>
      </c>
      <c r="AV315" s="23">
        <v>7.2663856997529432</v>
      </c>
      <c r="AW315" s="23">
        <v>6.5518577146929005</v>
      </c>
      <c r="AX315" s="23">
        <v>6.4102866246541508</v>
      </c>
      <c r="AY315" s="23">
        <v>5.0350354550413297</v>
      </c>
      <c r="AZ315" s="23">
        <v>4.7419766215948691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0</v>
      </c>
      <c r="BI315" s="20">
        <v>3</v>
      </c>
      <c r="BJ315" s="20">
        <v>7</v>
      </c>
      <c r="BK315" s="20">
        <v>6</v>
      </c>
      <c r="BL315" s="20">
        <v>13</v>
      </c>
      <c r="BM315" s="20">
        <v>1</v>
      </c>
      <c r="BN315" s="20">
        <v>2</v>
      </c>
      <c r="BO315" s="20">
        <v>0</v>
      </c>
      <c r="BP315" s="20">
        <v>5</v>
      </c>
      <c r="BQ315" s="20">
        <v>17</v>
      </c>
      <c r="BR315" s="20">
        <v>17</v>
      </c>
      <c r="BS315" s="20">
        <v>22</v>
      </c>
      <c r="BT315" s="20">
        <v>5</v>
      </c>
      <c r="BU315" s="20">
        <v>5</v>
      </c>
      <c r="BV315" s="20">
        <v>11377</v>
      </c>
      <c r="BW315" s="20">
        <v>17270</v>
      </c>
      <c r="BX315" s="20">
        <v>17930</v>
      </c>
      <c r="BY315" s="20">
        <v>20840</v>
      </c>
      <c r="BZ315" s="20">
        <v>15493</v>
      </c>
      <c r="CA315" s="20">
        <v>27321</v>
      </c>
      <c r="CB315" s="20">
        <v>12781</v>
      </c>
      <c r="CC315" s="20">
        <v>17286</v>
      </c>
      <c r="CD315" s="20">
        <v>17696</v>
      </c>
      <c r="CE315" s="20">
        <v>20743</v>
      </c>
      <c r="CF315" s="20">
        <v>15312</v>
      </c>
      <c r="CG315" s="20">
        <v>23160</v>
      </c>
      <c r="CH315" s="21">
        <v>8</v>
      </c>
      <c r="CI315" s="21">
        <v>24</v>
      </c>
      <c r="CJ315" s="21">
        <v>23</v>
      </c>
      <c r="CK315" s="21">
        <v>35</v>
      </c>
      <c r="CL315" s="21">
        <v>6</v>
      </c>
      <c r="CM315" s="21">
        <v>7</v>
      </c>
      <c r="CN315" s="21">
        <v>0</v>
      </c>
      <c r="CO315" s="21">
        <v>32</v>
      </c>
      <c r="CP315" s="21">
        <v>71</v>
      </c>
      <c r="CQ315" s="21">
        <v>71</v>
      </c>
      <c r="CR315" s="21">
        <v>24158</v>
      </c>
      <c r="CS315" s="21">
        <v>34556</v>
      </c>
      <c r="CT315" s="21">
        <v>35626</v>
      </c>
      <c r="CU315" s="21">
        <v>41583</v>
      </c>
      <c r="CV315" s="21">
        <v>30805</v>
      </c>
      <c r="CW315" s="21">
        <v>50481</v>
      </c>
      <c r="CX315" s="21">
        <v>110231</v>
      </c>
      <c r="CY315" s="21">
        <v>106978</v>
      </c>
      <c r="CZ315" s="19">
        <v>172</v>
      </c>
      <c r="DA315" t="s">
        <v>8150</v>
      </c>
      <c r="DB315" t="s">
        <v>9</v>
      </c>
      <c r="DD315">
        <v>2.9912692329263959</v>
      </c>
      <c r="DE315">
        <v>6.4410193139860841</v>
      </c>
      <c r="DF315">
        <v>3.4497500810596882</v>
      </c>
    </row>
    <row r="316" spans="1:110" x14ac:dyDescent="0.25">
      <c r="A316" t="s">
        <v>2012</v>
      </c>
      <c r="B316" t="s">
        <v>3011</v>
      </c>
      <c r="C316" t="s">
        <v>886</v>
      </c>
      <c r="D316" t="s">
        <v>168</v>
      </c>
      <c r="E316" s="17">
        <v>64967</v>
      </c>
      <c r="F316" s="17">
        <v>64950</v>
      </c>
      <c r="G316" s="17">
        <v>65272</v>
      </c>
      <c r="H316" s="17">
        <v>65269</v>
      </c>
      <c r="I316" s="17">
        <v>65524</v>
      </c>
      <c r="J316" s="17">
        <v>66134</v>
      </c>
      <c r="K316" s="17">
        <v>66758</v>
      </c>
      <c r="L316" s="17">
        <v>67349</v>
      </c>
      <c r="M316" s="17">
        <v>67762</v>
      </c>
      <c r="N316" s="17">
        <v>67876</v>
      </c>
      <c r="O316" s="17">
        <v>68249</v>
      </c>
      <c r="P316" s="17">
        <v>68277</v>
      </c>
      <c r="Q316" s="17">
        <v>68280</v>
      </c>
      <c r="R316" s="17">
        <v>68461</v>
      </c>
      <c r="S316" s="17">
        <v>68762</v>
      </c>
      <c r="T316" s="17">
        <v>69142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8">
        <v>27</v>
      </c>
      <c r="AE316" s="18">
        <v>67</v>
      </c>
      <c r="AF316" s="18">
        <v>83</v>
      </c>
      <c r="AG316" s="18">
        <v>80</v>
      </c>
      <c r="AH316" s="18">
        <v>78</v>
      </c>
      <c r="AI316" s="18">
        <v>72</v>
      </c>
      <c r="AJ316" s="18">
        <v>65</v>
      </c>
      <c r="AK316" s="23">
        <v>0</v>
      </c>
      <c r="AL316" s="23">
        <v>0</v>
      </c>
      <c r="AM316" s="23">
        <v>0</v>
      </c>
      <c r="AN316" s="23">
        <v>0</v>
      </c>
      <c r="AO316" s="23">
        <v>0</v>
      </c>
      <c r="AP316" s="23">
        <v>0</v>
      </c>
      <c r="AQ316" s="23">
        <v>0</v>
      </c>
      <c r="AR316" s="23">
        <v>0</v>
      </c>
      <c r="AS316" s="23">
        <v>0</v>
      </c>
      <c r="AT316" s="23">
        <v>3.9778419470799693</v>
      </c>
      <c r="AU316" s="23">
        <v>9.8169936555846977</v>
      </c>
      <c r="AV316" s="23">
        <v>12.156363050514814</v>
      </c>
      <c r="AW316" s="23">
        <v>11.716461628588167</v>
      </c>
      <c r="AX316" s="23">
        <v>11.393348037568835</v>
      </c>
      <c r="AY316" s="23">
        <v>10.470899624792764</v>
      </c>
      <c r="AZ316" s="23">
        <v>9.4009429868965313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0</v>
      </c>
      <c r="BI316" s="20">
        <v>1</v>
      </c>
      <c r="BJ316" s="20">
        <v>10</v>
      </c>
      <c r="BK316" s="20">
        <v>4</v>
      </c>
      <c r="BL316" s="20">
        <v>9</v>
      </c>
      <c r="BM316" s="20">
        <v>4</v>
      </c>
      <c r="BN316" s="20">
        <v>1</v>
      </c>
      <c r="BO316" s="20">
        <v>0</v>
      </c>
      <c r="BP316" s="20">
        <v>1</v>
      </c>
      <c r="BQ316" s="20">
        <v>11</v>
      </c>
      <c r="BR316" s="20">
        <v>4</v>
      </c>
      <c r="BS316" s="20">
        <v>16</v>
      </c>
      <c r="BT316" s="20">
        <v>4</v>
      </c>
      <c r="BU316" s="20">
        <v>0</v>
      </c>
      <c r="BV316" s="20">
        <v>2262</v>
      </c>
      <c r="BW316" s="20">
        <v>3445</v>
      </c>
      <c r="BX316" s="20">
        <v>4532</v>
      </c>
      <c r="BY316" s="20">
        <v>6898</v>
      </c>
      <c r="BZ316" s="20">
        <v>6765</v>
      </c>
      <c r="CA316" s="20">
        <v>12198</v>
      </c>
      <c r="CB316" s="20">
        <v>2938</v>
      </c>
      <c r="CC316" s="20">
        <v>3492</v>
      </c>
      <c r="CD316" s="20">
        <v>3946</v>
      </c>
      <c r="CE316" s="20">
        <v>5988</v>
      </c>
      <c r="CF316" s="20">
        <v>6245</v>
      </c>
      <c r="CG316" s="20">
        <v>10433</v>
      </c>
      <c r="CH316" s="21">
        <v>2</v>
      </c>
      <c r="CI316" s="21">
        <v>21</v>
      </c>
      <c r="CJ316" s="21">
        <v>8</v>
      </c>
      <c r="CK316" s="21">
        <v>25</v>
      </c>
      <c r="CL316" s="21">
        <v>8</v>
      </c>
      <c r="CM316" s="21">
        <v>1</v>
      </c>
      <c r="CN316" s="21">
        <v>0</v>
      </c>
      <c r="CO316" s="21">
        <v>29</v>
      </c>
      <c r="CP316" s="21">
        <v>36</v>
      </c>
      <c r="CQ316" s="21">
        <v>36</v>
      </c>
      <c r="CR316" s="21">
        <v>5200</v>
      </c>
      <c r="CS316" s="21">
        <v>6937</v>
      </c>
      <c r="CT316" s="21">
        <v>8478</v>
      </c>
      <c r="CU316" s="21">
        <v>12886</v>
      </c>
      <c r="CV316" s="21">
        <v>13010</v>
      </c>
      <c r="CW316" s="21">
        <v>22631</v>
      </c>
      <c r="CX316" s="21">
        <v>36100</v>
      </c>
      <c r="CY316" s="21">
        <v>33042</v>
      </c>
      <c r="CZ316" s="19">
        <v>34</v>
      </c>
      <c r="DA316" t="s">
        <v>1357</v>
      </c>
      <c r="DB316" t="s">
        <v>8480</v>
      </c>
      <c r="DD316">
        <v>8.7767084316929971</v>
      </c>
      <c r="DE316">
        <v>9.97229916897507</v>
      </c>
      <c r="DF316">
        <v>1.1955907372820729</v>
      </c>
    </row>
    <row r="317" spans="1:110" x14ac:dyDescent="0.25">
      <c r="A317" t="s">
        <v>1963</v>
      </c>
      <c r="B317" t="s">
        <v>3106</v>
      </c>
      <c r="C317" t="s">
        <v>846</v>
      </c>
      <c r="D317" t="s">
        <v>150</v>
      </c>
      <c r="E317" s="17">
        <v>60506</v>
      </c>
      <c r="F317" s="17">
        <v>61289</v>
      </c>
      <c r="G317" s="17">
        <v>62221</v>
      </c>
      <c r="H317" s="17">
        <v>63333</v>
      </c>
      <c r="I317" s="17">
        <v>64512</v>
      </c>
      <c r="J317" s="17">
        <v>65222</v>
      </c>
      <c r="K317" s="17">
        <v>66611</v>
      </c>
      <c r="L317" s="17">
        <v>67814</v>
      </c>
      <c r="M317" s="17">
        <v>69122</v>
      </c>
      <c r="N317" s="17">
        <v>70150</v>
      </c>
      <c r="O317" s="17">
        <v>70959</v>
      </c>
      <c r="P317" s="17">
        <v>71443</v>
      </c>
      <c r="Q317" s="17">
        <v>71563</v>
      </c>
      <c r="R317" s="17">
        <v>72122</v>
      </c>
      <c r="S317" s="17">
        <v>73038</v>
      </c>
      <c r="T317" s="17">
        <v>73766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18">
        <v>0</v>
      </c>
      <c r="AA317" s="18">
        <v>0</v>
      </c>
      <c r="AB317" s="18">
        <v>0</v>
      </c>
      <c r="AC317" s="18">
        <v>0</v>
      </c>
      <c r="AD317" s="18">
        <v>7</v>
      </c>
      <c r="AE317" s="18">
        <v>16</v>
      </c>
      <c r="AF317" s="18">
        <v>22</v>
      </c>
      <c r="AG317" s="18">
        <v>26</v>
      </c>
      <c r="AH317" s="18">
        <v>16</v>
      </c>
      <c r="AI317" s="18">
        <v>24</v>
      </c>
      <c r="AJ317" s="18">
        <v>30</v>
      </c>
      <c r="AK317" s="23">
        <v>0</v>
      </c>
      <c r="AL317" s="23">
        <v>0</v>
      </c>
      <c r="AM317" s="23">
        <v>0</v>
      </c>
      <c r="AN317" s="23">
        <v>0</v>
      </c>
      <c r="AO317" s="23">
        <v>0</v>
      </c>
      <c r="AP317" s="23">
        <v>0</v>
      </c>
      <c r="AQ317" s="23">
        <v>0</v>
      </c>
      <c r="AR317" s="23">
        <v>0</v>
      </c>
      <c r="AS317" s="23">
        <v>0</v>
      </c>
      <c r="AT317" s="23">
        <v>0.99786172487526725</v>
      </c>
      <c r="AU317" s="23">
        <v>2.254823207767866</v>
      </c>
      <c r="AV317" s="23">
        <v>3.0793779656509388</v>
      </c>
      <c r="AW317" s="23">
        <v>3.6331623883850592</v>
      </c>
      <c r="AX317" s="23">
        <v>2.2184631596461553</v>
      </c>
      <c r="AY317" s="23">
        <v>3.2859607327692437</v>
      </c>
      <c r="AZ317" s="23">
        <v>4.066914296559391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0</v>
      </c>
      <c r="BJ317" s="20">
        <v>3</v>
      </c>
      <c r="BK317" s="20">
        <v>2</v>
      </c>
      <c r="BL317" s="20">
        <v>4</v>
      </c>
      <c r="BM317" s="20">
        <v>1</v>
      </c>
      <c r="BN317" s="20">
        <v>1</v>
      </c>
      <c r="BO317" s="20">
        <v>0</v>
      </c>
      <c r="BP317" s="20">
        <v>1</v>
      </c>
      <c r="BQ317" s="20">
        <v>3</v>
      </c>
      <c r="BR317" s="20">
        <v>4</v>
      </c>
      <c r="BS317" s="20">
        <v>5</v>
      </c>
      <c r="BT317" s="20">
        <v>3</v>
      </c>
      <c r="BU317" s="20">
        <v>3</v>
      </c>
      <c r="BV317" s="20">
        <v>3040</v>
      </c>
      <c r="BW317" s="20">
        <v>5168</v>
      </c>
      <c r="BX317" s="20">
        <v>5461</v>
      </c>
      <c r="BY317" s="20">
        <v>6599</v>
      </c>
      <c r="BZ317" s="20">
        <v>5985</v>
      </c>
      <c r="CA317" s="20">
        <v>11684</v>
      </c>
      <c r="CB317" s="20">
        <v>3197</v>
      </c>
      <c r="CC317" s="20">
        <v>5122</v>
      </c>
      <c r="CD317" s="20">
        <v>5178</v>
      </c>
      <c r="CE317" s="20">
        <v>6429</v>
      </c>
      <c r="CF317" s="20">
        <v>5658</v>
      </c>
      <c r="CG317" s="20">
        <v>10245</v>
      </c>
      <c r="CH317" s="21">
        <v>1</v>
      </c>
      <c r="CI317" s="21">
        <v>6</v>
      </c>
      <c r="CJ317" s="21">
        <v>6</v>
      </c>
      <c r="CK317" s="21">
        <v>9</v>
      </c>
      <c r="CL317" s="21">
        <v>4</v>
      </c>
      <c r="CM317" s="21">
        <v>4</v>
      </c>
      <c r="CN317" s="21">
        <v>0</v>
      </c>
      <c r="CO317" s="21">
        <v>11</v>
      </c>
      <c r="CP317" s="21">
        <v>19</v>
      </c>
      <c r="CQ317" s="21">
        <v>19</v>
      </c>
      <c r="CR317" s="21">
        <v>6237</v>
      </c>
      <c r="CS317" s="21">
        <v>10290</v>
      </c>
      <c r="CT317" s="21">
        <v>10639</v>
      </c>
      <c r="CU317" s="21">
        <v>13028</v>
      </c>
      <c r="CV317" s="21">
        <v>11643</v>
      </c>
      <c r="CW317" s="21">
        <v>21929</v>
      </c>
      <c r="CX317" s="21">
        <v>37937</v>
      </c>
      <c r="CY317" s="21">
        <v>35829</v>
      </c>
      <c r="CZ317" s="19">
        <v>210</v>
      </c>
      <c r="DA317" t="s">
        <v>8188</v>
      </c>
      <c r="DB317" t="s">
        <v>9</v>
      </c>
      <c r="DD317">
        <v>3.0701387144491892</v>
      </c>
      <c r="DE317">
        <v>5.0083032395814113</v>
      </c>
      <c r="DF317">
        <v>1.9381645251322221</v>
      </c>
    </row>
    <row r="318" spans="1:110" x14ac:dyDescent="0.25">
      <c r="A318" t="s">
        <v>1789</v>
      </c>
      <c r="B318" t="s">
        <v>3107</v>
      </c>
      <c r="C318" t="s">
        <v>846</v>
      </c>
      <c r="D318" t="s">
        <v>150</v>
      </c>
      <c r="E318" s="17">
        <v>95341</v>
      </c>
      <c r="F318" s="17">
        <v>95930</v>
      </c>
      <c r="G318" s="17">
        <v>96726</v>
      </c>
      <c r="H318" s="17">
        <v>97548</v>
      </c>
      <c r="I318" s="17">
        <v>98533</v>
      </c>
      <c r="J318" s="17">
        <v>99224</v>
      </c>
      <c r="K318" s="17">
        <v>100456</v>
      </c>
      <c r="L318" s="17">
        <v>101689</v>
      </c>
      <c r="M318" s="17">
        <v>102698</v>
      </c>
      <c r="N318" s="17">
        <v>103885</v>
      </c>
      <c r="O318" s="17">
        <v>104957</v>
      </c>
      <c r="P318" s="17">
        <v>105905</v>
      </c>
      <c r="Q318" s="17">
        <v>106734</v>
      </c>
      <c r="R318" s="17">
        <v>108017</v>
      </c>
      <c r="S318" s="17">
        <v>109557</v>
      </c>
      <c r="T318" s="17">
        <v>110222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8">
        <v>68</v>
      </c>
      <c r="AE318" s="18">
        <v>108</v>
      </c>
      <c r="AF318" s="18">
        <v>128</v>
      </c>
      <c r="AG318" s="18">
        <v>164</v>
      </c>
      <c r="AH318" s="18">
        <v>172</v>
      </c>
      <c r="AI318" s="18">
        <v>189</v>
      </c>
      <c r="AJ318" s="18">
        <v>174</v>
      </c>
      <c r="AK318" s="23">
        <v>0</v>
      </c>
      <c r="AL318" s="23">
        <v>0</v>
      </c>
      <c r="AM318" s="23">
        <v>0</v>
      </c>
      <c r="AN318" s="23">
        <v>0</v>
      </c>
      <c r="AO318" s="23">
        <v>0</v>
      </c>
      <c r="AP318" s="23">
        <v>0</v>
      </c>
      <c r="AQ318" s="23">
        <v>0</v>
      </c>
      <c r="AR318" s="23">
        <v>0</v>
      </c>
      <c r="AS318" s="23">
        <v>0</v>
      </c>
      <c r="AT318" s="23">
        <v>6.5456995716417197</v>
      </c>
      <c r="AU318" s="23">
        <v>10.289928256333548</v>
      </c>
      <c r="AV318" s="23">
        <v>12.086303762806288</v>
      </c>
      <c r="AW318" s="23">
        <v>15.365300653962185</v>
      </c>
      <c r="AX318" s="23">
        <v>15.92341946175139</v>
      </c>
      <c r="AY318" s="23">
        <v>17.251293847038529</v>
      </c>
      <c r="AZ318" s="23">
        <v>15.786322149843045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3</v>
      </c>
      <c r="BJ318" s="20">
        <v>12</v>
      </c>
      <c r="BK318" s="20">
        <v>13</v>
      </c>
      <c r="BL318" s="20">
        <v>16</v>
      </c>
      <c r="BM318" s="20">
        <v>10</v>
      </c>
      <c r="BN318" s="20">
        <v>6</v>
      </c>
      <c r="BO318" s="20">
        <v>0</v>
      </c>
      <c r="BP318" s="20">
        <v>17</v>
      </c>
      <c r="BQ318" s="20">
        <v>37</v>
      </c>
      <c r="BR318" s="20">
        <v>22</v>
      </c>
      <c r="BS318" s="20">
        <v>18</v>
      </c>
      <c r="BT318" s="20">
        <v>11</v>
      </c>
      <c r="BU318" s="20">
        <v>9</v>
      </c>
      <c r="BV318" s="20">
        <v>4423</v>
      </c>
      <c r="BW318" s="20">
        <v>7575</v>
      </c>
      <c r="BX318" s="20">
        <v>8825</v>
      </c>
      <c r="BY318" s="20">
        <v>10891</v>
      </c>
      <c r="BZ318" s="20">
        <v>9659</v>
      </c>
      <c r="CA318" s="20">
        <v>16170</v>
      </c>
      <c r="CB318" s="20">
        <v>4741</v>
      </c>
      <c r="CC318" s="20">
        <v>6778</v>
      </c>
      <c r="CD318" s="20">
        <v>8068</v>
      </c>
      <c r="CE318" s="20">
        <v>10425</v>
      </c>
      <c r="CF318" s="20">
        <v>8820</v>
      </c>
      <c r="CG318" s="20">
        <v>13847</v>
      </c>
      <c r="CH318" s="21">
        <v>20</v>
      </c>
      <c r="CI318" s="21">
        <v>49</v>
      </c>
      <c r="CJ318" s="21">
        <v>35</v>
      </c>
      <c r="CK318" s="21">
        <v>34</v>
      </c>
      <c r="CL318" s="21">
        <v>21</v>
      </c>
      <c r="CM318" s="21">
        <v>15</v>
      </c>
      <c r="CN318" s="21">
        <v>0</v>
      </c>
      <c r="CO318" s="21">
        <v>60</v>
      </c>
      <c r="CP318" s="21">
        <v>114</v>
      </c>
      <c r="CQ318" s="21">
        <v>114</v>
      </c>
      <c r="CR318" s="21">
        <v>9164</v>
      </c>
      <c r="CS318" s="21">
        <v>14353</v>
      </c>
      <c r="CT318" s="21">
        <v>16893</v>
      </c>
      <c r="CU318" s="21">
        <v>21316</v>
      </c>
      <c r="CV318" s="21">
        <v>18479</v>
      </c>
      <c r="CW318" s="21">
        <v>30017</v>
      </c>
      <c r="CX318" s="21">
        <v>57543</v>
      </c>
      <c r="CY318" s="21">
        <v>52679</v>
      </c>
      <c r="CZ318" s="19">
        <v>6</v>
      </c>
      <c r="DA318" t="s">
        <v>1367</v>
      </c>
      <c r="DB318" t="s">
        <v>8480</v>
      </c>
      <c r="DD318">
        <v>11.389737846200573</v>
      </c>
      <c r="DE318">
        <v>19.811271570825298</v>
      </c>
      <c r="DF318">
        <v>8.4215337246247248</v>
      </c>
    </row>
    <row r="319" spans="1:110" x14ac:dyDescent="0.25">
      <c r="A319" t="s">
        <v>1384</v>
      </c>
      <c r="B319" t="s">
        <v>2996</v>
      </c>
      <c r="C319" t="s">
        <v>425</v>
      </c>
      <c r="D319" t="s">
        <v>199</v>
      </c>
      <c r="E319" s="17">
        <v>82091</v>
      </c>
      <c r="F319" s="17">
        <v>82368</v>
      </c>
      <c r="G319" s="17">
        <v>82455</v>
      </c>
      <c r="H319" s="17">
        <v>83066</v>
      </c>
      <c r="I319" s="17">
        <v>83770</v>
      </c>
      <c r="J319" s="17">
        <v>84393</v>
      </c>
      <c r="K319" s="17">
        <v>84840</v>
      </c>
      <c r="L319" s="17">
        <v>85310</v>
      </c>
      <c r="M319" s="17">
        <v>85409</v>
      </c>
      <c r="N319" s="17">
        <v>85510</v>
      </c>
      <c r="O319" s="17">
        <v>85554</v>
      </c>
      <c r="P319" s="17">
        <v>85376</v>
      </c>
      <c r="Q319" s="17">
        <v>85284</v>
      </c>
      <c r="R319" s="17">
        <v>85400</v>
      </c>
      <c r="S319" s="17">
        <v>85498</v>
      </c>
      <c r="T319" s="17">
        <v>85777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8">
        <v>11</v>
      </c>
      <c r="AE319" s="18">
        <v>11</v>
      </c>
      <c r="AF319" s="18">
        <v>22</v>
      </c>
      <c r="AG319" s="18">
        <v>30</v>
      </c>
      <c r="AH319" s="18">
        <v>29</v>
      </c>
      <c r="AI319" s="18">
        <v>37</v>
      </c>
      <c r="AJ319" s="18">
        <v>27</v>
      </c>
      <c r="AK319" s="23">
        <v>0</v>
      </c>
      <c r="AL319" s="23">
        <v>0</v>
      </c>
      <c r="AM319" s="23">
        <v>0</v>
      </c>
      <c r="AN319" s="23">
        <v>0</v>
      </c>
      <c r="AO319" s="23">
        <v>0</v>
      </c>
      <c r="AP319" s="23">
        <v>0</v>
      </c>
      <c r="AQ319" s="23">
        <v>0</v>
      </c>
      <c r="AR319" s="23">
        <v>0</v>
      </c>
      <c r="AS319" s="23">
        <v>0</v>
      </c>
      <c r="AT319" s="23">
        <v>1.2863992515495264</v>
      </c>
      <c r="AU319" s="23">
        <v>1.2857376627626997</v>
      </c>
      <c r="AV319" s="23">
        <v>2.5768365817091454</v>
      </c>
      <c r="AW319" s="23">
        <v>3.5176586464049531</v>
      </c>
      <c r="AX319" s="23">
        <v>3.3957845433255271</v>
      </c>
      <c r="AY319" s="23">
        <v>4.3275866102131042</v>
      </c>
      <c r="AZ319" s="23">
        <v>3.1476969350758361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20">
        <v>1</v>
      </c>
      <c r="BK319" s="20">
        <v>2</v>
      </c>
      <c r="BL319" s="20">
        <v>3</v>
      </c>
      <c r="BM319" s="20">
        <v>2</v>
      </c>
      <c r="BN319" s="20">
        <v>0</v>
      </c>
      <c r="BO319" s="20">
        <v>0</v>
      </c>
      <c r="BP319" s="20">
        <v>2</v>
      </c>
      <c r="BQ319" s="20">
        <v>6</v>
      </c>
      <c r="BR319" s="20">
        <v>4</v>
      </c>
      <c r="BS319" s="20">
        <v>3</v>
      </c>
      <c r="BT319" s="20">
        <v>3</v>
      </c>
      <c r="BU319" s="20">
        <v>1</v>
      </c>
      <c r="BV319" s="20">
        <v>2980</v>
      </c>
      <c r="BW319" s="20">
        <v>4495</v>
      </c>
      <c r="BX319" s="20">
        <v>5750</v>
      </c>
      <c r="BY319" s="20">
        <v>8237</v>
      </c>
      <c r="BZ319" s="20">
        <v>7691</v>
      </c>
      <c r="CA319" s="20">
        <v>15216</v>
      </c>
      <c r="CB319" s="20">
        <v>3607</v>
      </c>
      <c r="CC319" s="20">
        <v>4472</v>
      </c>
      <c r="CD319" s="20">
        <v>5246</v>
      </c>
      <c r="CE319" s="20">
        <v>7665</v>
      </c>
      <c r="CF319" s="20">
        <v>7309</v>
      </c>
      <c r="CG319" s="20">
        <v>13109</v>
      </c>
      <c r="CH319" s="21">
        <v>2</v>
      </c>
      <c r="CI319" s="21">
        <v>7</v>
      </c>
      <c r="CJ319" s="21">
        <v>6</v>
      </c>
      <c r="CK319" s="21">
        <v>6</v>
      </c>
      <c r="CL319" s="21">
        <v>5</v>
      </c>
      <c r="CM319" s="21">
        <v>1</v>
      </c>
      <c r="CN319" s="21">
        <v>0</v>
      </c>
      <c r="CO319" s="21">
        <v>8</v>
      </c>
      <c r="CP319" s="21">
        <v>19</v>
      </c>
      <c r="CQ319" s="21">
        <v>19</v>
      </c>
      <c r="CR319" s="21">
        <v>6587</v>
      </c>
      <c r="CS319" s="21">
        <v>8967</v>
      </c>
      <c r="CT319" s="21">
        <v>10996</v>
      </c>
      <c r="CU319" s="21">
        <v>15902</v>
      </c>
      <c r="CV319" s="21">
        <v>15000</v>
      </c>
      <c r="CW319" s="21">
        <v>28325</v>
      </c>
      <c r="CX319" s="21">
        <v>44369</v>
      </c>
      <c r="CY319" s="21">
        <v>41408</v>
      </c>
      <c r="CZ319" s="19">
        <v>266</v>
      </c>
      <c r="DA319" t="s">
        <v>8244</v>
      </c>
      <c r="DB319" t="s">
        <v>8481</v>
      </c>
      <c r="DD319">
        <v>1.9319938176197837</v>
      </c>
      <c r="DE319">
        <v>4.282269151885326</v>
      </c>
      <c r="DF319">
        <v>2.3502753342655422</v>
      </c>
    </row>
    <row r="320" spans="1:110" x14ac:dyDescent="0.25">
      <c r="A320" t="s">
        <v>1271</v>
      </c>
      <c r="B320" t="s">
        <v>3116</v>
      </c>
      <c r="C320" t="s">
        <v>481</v>
      </c>
      <c r="D320" t="s">
        <v>51</v>
      </c>
      <c r="E320" s="17">
        <v>86941</v>
      </c>
      <c r="F320" s="17">
        <v>87396</v>
      </c>
      <c r="G320" s="17">
        <v>88776</v>
      </c>
      <c r="H320" s="17">
        <v>89852</v>
      </c>
      <c r="I320" s="17">
        <v>90652</v>
      </c>
      <c r="J320" s="17">
        <v>91504</v>
      </c>
      <c r="K320" s="17">
        <v>92173</v>
      </c>
      <c r="L320" s="17">
        <v>93153</v>
      </c>
      <c r="M320" s="17">
        <v>94428</v>
      </c>
      <c r="N320" s="17">
        <v>95876</v>
      </c>
      <c r="O320" s="17">
        <v>97514</v>
      </c>
      <c r="P320" s="17">
        <v>98930</v>
      </c>
      <c r="Q320" s="17">
        <v>100178</v>
      </c>
      <c r="R320" s="17">
        <v>101393</v>
      </c>
      <c r="S320" s="17">
        <v>102748</v>
      </c>
      <c r="T320" s="17">
        <v>104364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8">
        <v>20</v>
      </c>
      <c r="AE320" s="18">
        <v>40</v>
      </c>
      <c r="AF320" s="18">
        <v>55</v>
      </c>
      <c r="AG320" s="18">
        <v>55</v>
      </c>
      <c r="AH320" s="18">
        <v>39</v>
      </c>
      <c r="AI320" s="18">
        <v>41</v>
      </c>
      <c r="AJ320" s="18">
        <v>30</v>
      </c>
      <c r="AK320" s="23">
        <v>0</v>
      </c>
      <c r="AL320" s="23">
        <v>0</v>
      </c>
      <c r="AM320" s="23">
        <v>0</v>
      </c>
      <c r="AN320" s="23">
        <v>0</v>
      </c>
      <c r="AO320" s="23">
        <v>0</v>
      </c>
      <c r="AP320" s="23">
        <v>0</v>
      </c>
      <c r="AQ320" s="23">
        <v>0</v>
      </c>
      <c r="AR320" s="23">
        <v>0</v>
      </c>
      <c r="AS320" s="23">
        <v>0</v>
      </c>
      <c r="AT320" s="23">
        <v>2.0860277858901082</v>
      </c>
      <c r="AU320" s="23">
        <v>4.1019751010111367</v>
      </c>
      <c r="AV320" s="23">
        <v>5.5594865056100273</v>
      </c>
      <c r="AW320" s="23">
        <v>5.4902273952364782</v>
      </c>
      <c r="AX320" s="23">
        <v>3.8464193780635743</v>
      </c>
      <c r="AY320" s="23">
        <v>3.9903453108576326</v>
      </c>
      <c r="AZ320" s="23">
        <v>2.8745544440611703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20">
        <v>5</v>
      </c>
      <c r="BK320" s="20">
        <v>0</v>
      </c>
      <c r="BL320" s="20">
        <v>3</v>
      </c>
      <c r="BM320" s="20">
        <v>1</v>
      </c>
      <c r="BN320" s="20">
        <v>1</v>
      </c>
      <c r="BO320" s="20">
        <v>0</v>
      </c>
      <c r="BP320" s="20">
        <v>2</v>
      </c>
      <c r="BQ320" s="20">
        <v>6</v>
      </c>
      <c r="BR320" s="20">
        <v>5</v>
      </c>
      <c r="BS320" s="20">
        <v>6</v>
      </c>
      <c r="BT320" s="20">
        <v>0</v>
      </c>
      <c r="BU320" s="20">
        <v>1</v>
      </c>
      <c r="BV320" s="20">
        <v>4012</v>
      </c>
      <c r="BW320" s="20">
        <v>6925</v>
      </c>
      <c r="BX320" s="20">
        <v>8222</v>
      </c>
      <c r="BY320" s="20">
        <v>9919</v>
      </c>
      <c r="BZ320" s="20">
        <v>8587</v>
      </c>
      <c r="CA320" s="20">
        <v>16493</v>
      </c>
      <c r="CB320" s="20">
        <v>4169</v>
      </c>
      <c r="CC320" s="20">
        <v>6301</v>
      </c>
      <c r="CD320" s="20">
        <v>7603</v>
      </c>
      <c r="CE320" s="20">
        <v>9393</v>
      </c>
      <c r="CF320" s="20">
        <v>8213</v>
      </c>
      <c r="CG320" s="20">
        <v>14527</v>
      </c>
      <c r="CH320" s="21">
        <v>2</v>
      </c>
      <c r="CI320" s="21">
        <v>11</v>
      </c>
      <c r="CJ320" s="21">
        <v>5</v>
      </c>
      <c r="CK320" s="21">
        <v>9</v>
      </c>
      <c r="CL320" s="21">
        <v>1</v>
      </c>
      <c r="CM320" s="21">
        <v>2</v>
      </c>
      <c r="CN320" s="21">
        <v>0</v>
      </c>
      <c r="CO320" s="21">
        <v>10</v>
      </c>
      <c r="CP320" s="21">
        <v>20</v>
      </c>
      <c r="CQ320" s="21">
        <v>20</v>
      </c>
      <c r="CR320" s="21">
        <v>8181</v>
      </c>
      <c r="CS320" s="21">
        <v>13226</v>
      </c>
      <c r="CT320" s="21">
        <v>15825</v>
      </c>
      <c r="CU320" s="21">
        <v>19312</v>
      </c>
      <c r="CV320" s="21">
        <v>16800</v>
      </c>
      <c r="CW320" s="21">
        <v>31020</v>
      </c>
      <c r="CX320" s="21">
        <v>54158</v>
      </c>
      <c r="CY320" s="21">
        <v>50206</v>
      </c>
      <c r="CZ320" s="19">
        <v>275</v>
      </c>
      <c r="DA320" t="s">
        <v>8253</v>
      </c>
      <c r="DB320" t="s">
        <v>8481</v>
      </c>
      <c r="DD320">
        <v>1.99179380950484</v>
      </c>
      <c r="DE320">
        <v>3.6928985560766647</v>
      </c>
      <c r="DF320">
        <v>1.7011047465718248</v>
      </c>
    </row>
    <row r="321" spans="1:110" x14ac:dyDescent="0.25">
      <c r="A321" t="s">
        <v>1666</v>
      </c>
      <c r="B321" t="s">
        <v>3123</v>
      </c>
      <c r="C321" t="s">
        <v>696</v>
      </c>
      <c r="D321" t="s">
        <v>150</v>
      </c>
      <c r="E321" s="17">
        <v>59766</v>
      </c>
      <c r="F321" s="17">
        <v>60579</v>
      </c>
      <c r="G321" s="17">
        <v>62040</v>
      </c>
      <c r="H321" s="17">
        <v>62681</v>
      </c>
      <c r="I321" s="17">
        <v>63437</v>
      </c>
      <c r="J321" s="17">
        <v>64878</v>
      </c>
      <c r="K321" s="17">
        <v>65534</v>
      </c>
      <c r="L321" s="17">
        <v>66030</v>
      </c>
      <c r="M321" s="17">
        <v>66203</v>
      </c>
      <c r="N321" s="17">
        <v>66364</v>
      </c>
      <c r="O321" s="17">
        <v>66660</v>
      </c>
      <c r="P321" s="17">
        <v>66711</v>
      </c>
      <c r="Q321" s="17">
        <v>67411</v>
      </c>
      <c r="R321" s="17">
        <v>68200</v>
      </c>
      <c r="S321" s="17">
        <v>69143</v>
      </c>
      <c r="T321" s="17">
        <v>69866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8">
        <v>21</v>
      </c>
      <c r="AE321" s="18">
        <v>17</v>
      </c>
      <c r="AF321" s="18">
        <v>19</v>
      </c>
      <c r="AG321" s="18">
        <v>36</v>
      </c>
      <c r="AH321" s="18">
        <v>23</v>
      </c>
      <c r="AI321" s="18">
        <v>25</v>
      </c>
      <c r="AJ321" s="18">
        <v>28</v>
      </c>
      <c r="AK321" s="23">
        <v>0</v>
      </c>
      <c r="AL321" s="23">
        <v>0</v>
      </c>
      <c r="AM321" s="23">
        <v>0</v>
      </c>
      <c r="AN321" s="23">
        <v>0</v>
      </c>
      <c r="AO321" s="23">
        <v>0</v>
      </c>
      <c r="AP321" s="23">
        <v>0</v>
      </c>
      <c r="AQ321" s="23">
        <v>0</v>
      </c>
      <c r="AR321" s="23">
        <v>0</v>
      </c>
      <c r="AS321" s="23">
        <v>0</v>
      </c>
      <c r="AT321" s="23">
        <v>3.1643662226508349</v>
      </c>
      <c r="AU321" s="23">
        <v>2.5502550255025502</v>
      </c>
      <c r="AV321" s="23">
        <v>2.8481060095036801</v>
      </c>
      <c r="AW321" s="23">
        <v>5.340374716292593</v>
      </c>
      <c r="AX321" s="23">
        <v>3.372434017595308</v>
      </c>
      <c r="AY321" s="23">
        <v>3.61569500889461</v>
      </c>
      <c r="AZ321" s="23">
        <v>4.0076718289296656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0</v>
      </c>
      <c r="BI321" s="20">
        <v>0</v>
      </c>
      <c r="BJ321" s="20">
        <v>1</v>
      </c>
      <c r="BK321" s="20">
        <v>3</v>
      </c>
      <c r="BL321" s="20">
        <v>2</v>
      </c>
      <c r="BM321" s="20">
        <v>2</v>
      </c>
      <c r="BN321" s="20">
        <v>1</v>
      </c>
      <c r="BO321" s="20">
        <v>0</v>
      </c>
      <c r="BP321" s="20">
        <v>1</v>
      </c>
      <c r="BQ321" s="20">
        <v>4</v>
      </c>
      <c r="BR321" s="20">
        <v>4</v>
      </c>
      <c r="BS321" s="20">
        <v>2</v>
      </c>
      <c r="BT321" s="20">
        <v>6</v>
      </c>
      <c r="BU321" s="20">
        <v>2</v>
      </c>
      <c r="BV321" s="20">
        <v>2597</v>
      </c>
      <c r="BW321" s="20">
        <v>4323</v>
      </c>
      <c r="BX321" s="20">
        <v>6304</v>
      </c>
      <c r="BY321" s="20">
        <v>7611</v>
      </c>
      <c r="BZ321" s="20">
        <v>5751</v>
      </c>
      <c r="CA321" s="20">
        <v>9315</v>
      </c>
      <c r="CB321" s="20">
        <v>3042</v>
      </c>
      <c r="CC321" s="20">
        <v>4123</v>
      </c>
      <c r="CD321" s="20">
        <v>5406</v>
      </c>
      <c r="CE321" s="20">
        <v>7183</v>
      </c>
      <c r="CF321" s="20">
        <v>5829</v>
      </c>
      <c r="CG321" s="20">
        <v>8382</v>
      </c>
      <c r="CH321" s="21">
        <v>1</v>
      </c>
      <c r="CI321" s="21">
        <v>5</v>
      </c>
      <c r="CJ321" s="21">
        <v>7</v>
      </c>
      <c r="CK321" s="21">
        <v>4</v>
      </c>
      <c r="CL321" s="21">
        <v>8</v>
      </c>
      <c r="CM321" s="21">
        <v>3</v>
      </c>
      <c r="CN321" s="21">
        <v>0</v>
      </c>
      <c r="CO321" s="21">
        <v>9</v>
      </c>
      <c r="CP321" s="21">
        <v>19</v>
      </c>
      <c r="CQ321" s="21">
        <v>19</v>
      </c>
      <c r="CR321" s="21">
        <v>5639</v>
      </c>
      <c r="CS321" s="21">
        <v>8446</v>
      </c>
      <c r="CT321" s="21">
        <v>11710</v>
      </c>
      <c r="CU321" s="21">
        <v>14794</v>
      </c>
      <c r="CV321" s="21">
        <v>11580</v>
      </c>
      <c r="CW321" s="21">
        <v>17697</v>
      </c>
      <c r="CX321" s="21">
        <v>35901</v>
      </c>
      <c r="CY321" s="21">
        <v>33965</v>
      </c>
      <c r="CZ321" s="19">
        <v>214</v>
      </c>
      <c r="DA321" t="s">
        <v>8192</v>
      </c>
      <c r="DB321" t="s">
        <v>9</v>
      </c>
      <c r="DD321">
        <v>2.6497865449727662</v>
      </c>
      <c r="DE321">
        <v>5.2923316899250716</v>
      </c>
      <c r="DF321">
        <v>2.6425451449523054</v>
      </c>
    </row>
    <row r="322" spans="1:110" x14ac:dyDescent="0.25">
      <c r="A322" t="s">
        <v>1181</v>
      </c>
      <c r="B322" t="s">
        <v>3144</v>
      </c>
      <c r="C322" t="s">
        <v>1083</v>
      </c>
      <c r="D322" t="s">
        <v>278</v>
      </c>
      <c r="E322" s="17">
        <v>98775</v>
      </c>
      <c r="F322" s="17">
        <v>99232</v>
      </c>
      <c r="G322" s="17">
        <v>99765</v>
      </c>
      <c r="H322" s="17">
        <v>99840</v>
      </c>
      <c r="I322" s="17">
        <v>100126</v>
      </c>
      <c r="J322" s="17">
        <v>100764</v>
      </c>
      <c r="K322" s="17">
        <v>101274</v>
      </c>
      <c r="L322" s="17">
        <v>102138</v>
      </c>
      <c r="M322" s="17">
        <v>103191</v>
      </c>
      <c r="N322" s="17">
        <v>104148</v>
      </c>
      <c r="O322" s="17">
        <v>104749</v>
      </c>
      <c r="P322" s="17">
        <v>105580</v>
      </c>
      <c r="Q322" s="17">
        <v>106031</v>
      </c>
      <c r="R322" s="17">
        <v>106478</v>
      </c>
      <c r="S322" s="17">
        <v>107489</v>
      </c>
      <c r="T322" s="17">
        <v>107890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18</v>
      </c>
      <c r="AE322" s="18">
        <v>37</v>
      </c>
      <c r="AF322" s="18">
        <v>37</v>
      </c>
      <c r="AG322" s="18">
        <v>35</v>
      </c>
      <c r="AH322" s="18">
        <v>33</v>
      </c>
      <c r="AI322" s="18">
        <v>27</v>
      </c>
      <c r="AJ322" s="18">
        <v>16</v>
      </c>
      <c r="AK322" s="23">
        <v>0</v>
      </c>
      <c r="AL322" s="23">
        <v>0</v>
      </c>
      <c r="AM322" s="23">
        <v>0</v>
      </c>
      <c r="AN322" s="23">
        <v>0</v>
      </c>
      <c r="AO322" s="23">
        <v>0</v>
      </c>
      <c r="AP322" s="23">
        <v>0</v>
      </c>
      <c r="AQ322" s="23">
        <v>0</v>
      </c>
      <c r="AR322" s="23">
        <v>0</v>
      </c>
      <c r="AS322" s="23">
        <v>0</v>
      </c>
      <c r="AT322" s="23">
        <v>1.7283097131005876</v>
      </c>
      <c r="AU322" s="23">
        <v>3.5322532912008708</v>
      </c>
      <c r="AV322" s="23">
        <v>3.5044516006819473</v>
      </c>
      <c r="AW322" s="23">
        <v>3.3009214286387945</v>
      </c>
      <c r="AX322" s="23">
        <v>3.0992317661864424</v>
      </c>
      <c r="AY322" s="23">
        <v>2.5118849370633272</v>
      </c>
      <c r="AZ322" s="23">
        <v>1.4829919362313468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 s="20">
        <v>2</v>
      </c>
      <c r="BK322" s="20">
        <v>0</v>
      </c>
      <c r="BL322" s="20">
        <v>2</v>
      </c>
      <c r="BM322" s="20">
        <v>1</v>
      </c>
      <c r="BN322" s="20">
        <v>0</v>
      </c>
      <c r="BO322" s="20">
        <v>0</v>
      </c>
      <c r="BP322" s="20">
        <v>1</v>
      </c>
      <c r="BQ322" s="20">
        <v>0</v>
      </c>
      <c r="BR322" s="20">
        <v>6</v>
      </c>
      <c r="BS322" s="20">
        <v>2</v>
      </c>
      <c r="BT322" s="20">
        <v>0</v>
      </c>
      <c r="BU322" s="20">
        <v>2</v>
      </c>
      <c r="BV322" s="20">
        <v>4127</v>
      </c>
      <c r="BW322" s="20">
        <v>7214</v>
      </c>
      <c r="BX322" s="20">
        <v>9247</v>
      </c>
      <c r="BY322" s="20">
        <v>10956</v>
      </c>
      <c r="BZ322" s="20">
        <v>8521</v>
      </c>
      <c r="CA322" s="20">
        <v>15184</v>
      </c>
      <c r="CB322" s="20">
        <v>4932</v>
      </c>
      <c r="CC322" s="20">
        <v>7609</v>
      </c>
      <c r="CD322" s="20">
        <v>8780</v>
      </c>
      <c r="CE322" s="20">
        <v>10458</v>
      </c>
      <c r="CF322" s="20">
        <v>8175</v>
      </c>
      <c r="CG322" s="20">
        <v>12687</v>
      </c>
      <c r="CH322" s="21">
        <v>1</v>
      </c>
      <c r="CI322" s="21">
        <v>2</v>
      </c>
      <c r="CJ322" s="21">
        <v>6</v>
      </c>
      <c r="CK322" s="21">
        <v>4</v>
      </c>
      <c r="CL322" s="21">
        <v>1</v>
      </c>
      <c r="CM322" s="21">
        <v>2</v>
      </c>
      <c r="CN322" s="21">
        <v>0</v>
      </c>
      <c r="CO322" s="21">
        <v>5</v>
      </c>
      <c r="CP322" s="21">
        <v>11</v>
      </c>
      <c r="CQ322" s="21">
        <v>11</v>
      </c>
      <c r="CR322" s="21">
        <v>9059</v>
      </c>
      <c r="CS322" s="21">
        <v>14823</v>
      </c>
      <c r="CT322" s="21">
        <v>18027</v>
      </c>
      <c r="CU322" s="21">
        <v>21414</v>
      </c>
      <c r="CV322" s="21">
        <v>16696</v>
      </c>
      <c r="CW322" s="21">
        <v>27871</v>
      </c>
      <c r="CX322" s="21">
        <v>55249</v>
      </c>
      <c r="CY322" s="21">
        <v>52641</v>
      </c>
      <c r="CZ322" s="19">
        <v>340</v>
      </c>
      <c r="DA322" t="s">
        <v>8318</v>
      </c>
      <c r="DB322" t="s">
        <v>8481</v>
      </c>
      <c r="DD322">
        <v>0.94982998043350242</v>
      </c>
      <c r="DE322">
        <v>1.9909862621947909</v>
      </c>
      <c r="DF322">
        <v>1.0411562817612885</v>
      </c>
    </row>
    <row r="323" spans="1:110" x14ac:dyDescent="0.25">
      <c r="A323" t="s">
        <v>214</v>
      </c>
      <c r="B323" t="s">
        <v>3090</v>
      </c>
      <c r="C323" t="s">
        <v>197</v>
      </c>
      <c r="D323" t="s">
        <v>199</v>
      </c>
      <c r="E323" s="17">
        <v>79871</v>
      </c>
      <c r="F323" s="17">
        <v>80237</v>
      </c>
      <c r="G323" s="17">
        <v>80769</v>
      </c>
      <c r="H323" s="17">
        <v>81515</v>
      </c>
      <c r="I323" s="17">
        <v>82034</v>
      </c>
      <c r="J323" s="17">
        <v>82555</v>
      </c>
      <c r="K323" s="17">
        <v>83557</v>
      </c>
      <c r="L323" s="17">
        <v>84217</v>
      </c>
      <c r="M323" s="17">
        <v>85015</v>
      </c>
      <c r="N323" s="17">
        <v>85759</v>
      </c>
      <c r="O323" s="17">
        <v>86166</v>
      </c>
      <c r="P323" s="17">
        <v>86537</v>
      </c>
      <c r="Q323" s="17">
        <v>86512</v>
      </c>
      <c r="R323" s="17">
        <v>86453</v>
      </c>
      <c r="S323" s="17">
        <v>86738</v>
      </c>
      <c r="T323" s="17">
        <v>87215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8">
        <v>41</v>
      </c>
      <c r="AE323" s="18">
        <v>83</v>
      </c>
      <c r="AF323" s="18">
        <v>76</v>
      </c>
      <c r="AG323" s="18">
        <v>83</v>
      </c>
      <c r="AH323" s="18">
        <v>36</v>
      </c>
      <c r="AI323" s="18">
        <v>38</v>
      </c>
      <c r="AJ323" s="18">
        <v>52</v>
      </c>
      <c r="AK323" s="23">
        <v>0</v>
      </c>
      <c r="AL323" s="23">
        <v>0</v>
      </c>
      <c r="AM323" s="23">
        <v>0</v>
      </c>
      <c r="AN323" s="23">
        <v>0</v>
      </c>
      <c r="AO323" s="23">
        <v>0</v>
      </c>
      <c r="AP323" s="23">
        <v>0</v>
      </c>
      <c r="AQ323" s="23">
        <v>0</v>
      </c>
      <c r="AR323" s="23">
        <v>0</v>
      </c>
      <c r="AS323" s="23">
        <v>0</v>
      </c>
      <c r="AT323" s="23">
        <v>4.7808393288168007</v>
      </c>
      <c r="AU323" s="23">
        <v>9.6325696910614393</v>
      </c>
      <c r="AV323" s="23">
        <v>8.7823705467025661</v>
      </c>
      <c r="AW323" s="23">
        <v>9.5940447567967446</v>
      </c>
      <c r="AX323" s="23">
        <v>4.1641122922281468</v>
      </c>
      <c r="AY323" s="23">
        <v>4.3810094768152368</v>
      </c>
      <c r="AZ323" s="23">
        <v>5.9622771312274265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>
        <v>1</v>
      </c>
      <c r="BJ323" s="20">
        <v>6</v>
      </c>
      <c r="BK323" s="20">
        <v>1</v>
      </c>
      <c r="BL323" s="20">
        <v>4</v>
      </c>
      <c r="BM323" s="20">
        <v>1</v>
      </c>
      <c r="BN323" s="20">
        <v>2</v>
      </c>
      <c r="BO323" s="20">
        <v>0</v>
      </c>
      <c r="BP323" s="20">
        <v>3</v>
      </c>
      <c r="BQ323" s="20">
        <v>13</v>
      </c>
      <c r="BR323" s="20">
        <v>8</v>
      </c>
      <c r="BS323" s="20">
        <v>6</v>
      </c>
      <c r="BT323" s="20">
        <v>7</v>
      </c>
      <c r="BU323" s="20">
        <v>0</v>
      </c>
      <c r="BV323" s="20">
        <v>3852</v>
      </c>
      <c r="BW323" s="20">
        <v>6563</v>
      </c>
      <c r="BX323" s="20">
        <v>7127</v>
      </c>
      <c r="BY323" s="20">
        <v>8449</v>
      </c>
      <c r="BZ323" s="20">
        <v>6900</v>
      </c>
      <c r="CA323" s="20">
        <v>12103</v>
      </c>
      <c r="CB323" s="20">
        <v>4164</v>
      </c>
      <c r="CC323" s="20">
        <v>6397</v>
      </c>
      <c r="CD323" s="20">
        <v>6643</v>
      </c>
      <c r="CE323" s="20">
        <v>8177</v>
      </c>
      <c r="CF323" s="20">
        <v>6658</v>
      </c>
      <c r="CG323" s="20">
        <v>10182</v>
      </c>
      <c r="CH323" s="21">
        <v>4</v>
      </c>
      <c r="CI323" s="21">
        <v>19</v>
      </c>
      <c r="CJ323" s="21">
        <v>9</v>
      </c>
      <c r="CK323" s="21">
        <v>10</v>
      </c>
      <c r="CL323" s="21">
        <v>8</v>
      </c>
      <c r="CM323" s="21">
        <v>2</v>
      </c>
      <c r="CN323" s="21">
        <v>0</v>
      </c>
      <c r="CO323" s="21">
        <v>15</v>
      </c>
      <c r="CP323" s="21">
        <v>37</v>
      </c>
      <c r="CQ323" s="21">
        <v>37</v>
      </c>
      <c r="CR323" s="21">
        <v>8016</v>
      </c>
      <c r="CS323" s="21">
        <v>12960</v>
      </c>
      <c r="CT323" s="21">
        <v>13770</v>
      </c>
      <c r="CU323" s="21">
        <v>16626</v>
      </c>
      <c r="CV323" s="21">
        <v>13558</v>
      </c>
      <c r="CW323" s="21">
        <v>22285</v>
      </c>
      <c r="CX323" s="21">
        <v>44994</v>
      </c>
      <c r="CY323" s="21">
        <v>42221</v>
      </c>
      <c r="CZ323" s="19">
        <v>105</v>
      </c>
      <c r="DA323" t="s">
        <v>8083</v>
      </c>
      <c r="DB323" t="s">
        <v>9</v>
      </c>
      <c r="DD323">
        <v>3.5527344212595624</v>
      </c>
      <c r="DE323">
        <v>8.2233186647108507</v>
      </c>
      <c r="DF323">
        <v>4.6705842434512883</v>
      </c>
    </row>
    <row r="324" spans="1:110" x14ac:dyDescent="0.25">
      <c r="A324" t="s">
        <v>173</v>
      </c>
      <c r="B324" t="s">
        <v>3150</v>
      </c>
      <c r="C324" t="s">
        <v>171</v>
      </c>
      <c r="D324" t="s">
        <v>168</v>
      </c>
      <c r="E324" s="17">
        <v>117491</v>
      </c>
      <c r="F324" s="17">
        <v>117799</v>
      </c>
      <c r="G324" s="17">
        <v>118745</v>
      </c>
      <c r="H324" s="17">
        <v>119917</v>
      </c>
      <c r="I324" s="17">
        <v>121285</v>
      </c>
      <c r="J324" s="17">
        <v>122745</v>
      </c>
      <c r="K324" s="17">
        <v>124073</v>
      </c>
      <c r="L324" s="17">
        <v>125737</v>
      </c>
      <c r="M324" s="17">
        <v>127200</v>
      </c>
      <c r="N324" s="17">
        <v>127944</v>
      </c>
      <c r="O324" s="17">
        <v>128368</v>
      </c>
      <c r="P324" s="17">
        <v>129408</v>
      </c>
      <c r="Q324" s="17">
        <v>130271</v>
      </c>
      <c r="R324" s="17">
        <v>131107</v>
      </c>
      <c r="S324" s="17">
        <v>131704</v>
      </c>
      <c r="T324" s="17">
        <v>132206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14</v>
      </c>
      <c r="AE324" s="18">
        <v>40</v>
      </c>
      <c r="AF324" s="18">
        <v>55</v>
      </c>
      <c r="AG324" s="18">
        <v>70</v>
      </c>
      <c r="AH324" s="18">
        <v>72</v>
      </c>
      <c r="AI324" s="18">
        <v>63</v>
      </c>
      <c r="AJ324" s="18">
        <v>46</v>
      </c>
      <c r="AK324" s="23">
        <v>0</v>
      </c>
      <c r="AL324" s="23">
        <v>0</v>
      </c>
      <c r="AM324" s="23">
        <v>0</v>
      </c>
      <c r="AN324" s="23">
        <v>0</v>
      </c>
      <c r="AO324" s="23">
        <v>0</v>
      </c>
      <c r="AP324" s="23">
        <v>0</v>
      </c>
      <c r="AQ324" s="23">
        <v>0</v>
      </c>
      <c r="AR324" s="23">
        <v>0</v>
      </c>
      <c r="AS324" s="23">
        <v>0</v>
      </c>
      <c r="AT324" s="23">
        <v>1.0942287250672169</v>
      </c>
      <c r="AU324" s="23">
        <v>3.1160413810295404</v>
      </c>
      <c r="AV324" s="23">
        <v>4.2501236399604352</v>
      </c>
      <c r="AW324" s="23">
        <v>5.3734138833662133</v>
      </c>
      <c r="AX324" s="23">
        <v>5.4916976210271002</v>
      </c>
      <c r="AY324" s="23">
        <v>4.7834538055032496</v>
      </c>
      <c r="AZ324" s="23">
        <v>3.479418483276099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20">
        <v>2</v>
      </c>
      <c r="BJ324" s="20">
        <v>2</v>
      </c>
      <c r="BK324" s="20">
        <v>5</v>
      </c>
      <c r="BL324" s="20">
        <v>1</v>
      </c>
      <c r="BM324" s="20">
        <v>2</v>
      </c>
      <c r="BN324" s="20">
        <v>3</v>
      </c>
      <c r="BO324" s="20">
        <v>0</v>
      </c>
      <c r="BP324" s="20">
        <v>7</v>
      </c>
      <c r="BQ324" s="20">
        <v>7</v>
      </c>
      <c r="BR324" s="20">
        <v>4</v>
      </c>
      <c r="BS324" s="20">
        <v>6</v>
      </c>
      <c r="BT324" s="20">
        <v>4</v>
      </c>
      <c r="BU324" s="20">
        <v>3</v>
      </c>
      <c r="BV324" s="20">
        <v>5407</v>
      </c>
      <c r="BW324" s="20">
        <v>8493</v>
      </c>
      <c r="BX324" s="20">
        <v>9335</v>
      </c>
      <c r="BY324" s="20">
        <v>11972</v>
      </c>
      <c r="BZ324" s="20">
        <v>11084</v>
      </c>
      <c r="CA324" s="20">
        <v>21524</v>
      </c>
      <c r="CB324" s="20">
        <v>5880</v>
      </c>
      <c r="CC324" s="20">
        <v>8878</v>
      </c>
      <c r="CD324" s="20">
        <v>8865</v>
      </c>
      <c r="CE324" s="20">
        <v>11579</v>
      </c>
      <c r="CF324" s="20">
        <v>10856</v>
      </c>
      <c r="CG324" s="20">
        <v>18333</v>
      </c>
      <c r="CH324" s="21">
        <v>9</v>
      </c>
      <c r="CI324" s="21">
        <v>9</v>
      </c>
      <c r="CJ324" s="21">
        <v>9</v>
      </c>
      <c r="CK324" s="21">
        <v>7</v>
      </c>
      <c r="CL324" s="21">
        <v>6</v>
      </c>
      <c r="CM324" s="21">
        <v>6</v>
      </c>
      <c r="CN324" s="21">
        <v>0</v>
      </c>
      <c r="CO324" s="21">
        <v>15</v>
      </c>
      <c r="CP324" s="21">
        <v>31</v>
      </c>
      <c r="CQ324" s="21">
        <v>31</v>
      </c>
      <c r="CR324" s="21">
        <v>11287</v>
      </c>
      <c r="CS324" s="21">
        <v>17371</v>
      </c>
      <c r="CT324" s="21">
        <v>18200</v>
      </c>
      <c r="CU324" s="21">
        <v>23551</v>
      </c>
      <c r="CV324" s="21">
        <v>21940</v>
      </c>
      <c r="CW324" s="21">
        <v>39857</v>
      </c>
      <c r="CX324" s="21">
        <v>67815</v>
      </c>
      <c r="CY324" s="21">
        <v>64391</v>
      </c>
      <c r="CZ324" s="19">
        <v>242</v>
      </c>
      <c r="DA324" t="s">
        <v>8220</v>
      </c>
      <c r="DB324" t="s">
        <v>9</v>
      </c>
      <c r="DD324">
        <v>2.32951810035564</v>
      </c>
      <c r="DE324">
        <v>4.5712600457126005</v>
      </c>
      <c r="DF324">
        <v>2.2417419453569605</v>
      </c>
    </row>
    <row r="325" spans="1:110" x14ac:dyDescent="0.25">
      <c r="A325" t="s">
        <v>892</v>
      </c>
      <c r="B325" t="s">
        <v>3158</v>
      </c>
      <c r="C325" t="s">
        <v>140</v>
      </c>
      <c r="D325" t="s">
        <v>70</v>
      </c>
      <c r="E325" s="17">
        <v>82337</v>
      </c>
      <c r="F325" s="17">
        <v>82888</v>
      </c>
      <c r="G325" s="17">
        <v>83158</v>
      </c>
      <c r="H325" s="17">
        <v>83527</v>
      </c>
      <c r="I325" s="17">
        <v>83818</v>
      </c>
      <c r="J325" s="17">
        <v>84233</v>
      </c>
      <c r="K325" s="17">
        <v>84743</v>
      </c>
      <c r="L325" s="17">
        <v>85298</v>
      </c>
      <c r="M325" s="17">
        <v>85955</v>
      </c>
      <c r="N325" s="17">
        <v>86612</v>
      </c>
      <c r="O325" s="17">
        <v>87399</v>
      </c>
      <c r="P325" s="17">
        <v>87899</v>
      </c>
      <c r="Q325" s="17">
        <v>88120</v>
      </c>
      <c r="R325" s="17">
        <v>90178</v>
      </c>
      <c r="S325" s="17">
        <v>90661</v>
      </c>
      <c r="T325" s="17">
        <v>90914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59</v>
      </c>
      <c r="AE325" s="18">
        <v>55</v>
      </c>
      <c r="AF325" s="18">
        <v>73</v>
      </c>
      <c r="AG325" s="18">
        <v>78</v>
      </c>
      <c r="AH325" s="18">
        <v>72</v>
      </c>
      <c r="AI325" s="18">
        <v>64</v>
      </c>
      <c r="AJ325" s="18">
        <v>43</v>
      </c>
      <c r="AK325" s="23">
        <v>0</v>
      </c>
      <c r="AL325" s="23">
        <v>0</v>
      </c>
      <c r="AM325" s="23">
        <v>0</v>
      </c>
      <c r="AN325" s="23">
        <v>0</v>
      </c>
      <c r="AO325" s="23">
        <v>0</v>
      </c>
      <c r="AP325" s="23">
        <v>0</v>
      </c>
      <c r="AQ325" s="23">
        <v>0</v>
      </c>
      <c r="AR325" s="23">
        <v>0</v>
      </c>
      <c r="AS325" s="23">
        <v>0</v>
      </c>
      <c r="AT325" s="23">
        <v>6.8119891008174385</v>
      </c>
      <c r="AU325" s="23">
        <v>6.2929781805283813</v>
      </c>
      <c r="AV325" s="23">
        <v>8.3049864048510216</v>
      </c>
      <c r="AW325" s="23">
        <v>8.8515660463004995</v>
      </c>
      <c r="AX325" s="23">
        <v>7.9842090088491648</v>
      </c>
      <c r="AY325" s="23">
        <v>7.0592647334576055</v>
      </c>
      <c r="AZ325" s="23">
        <v>4.7297445937919349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0</v>
      </c>
      <c r="BJ325" s="20">
        <v>2</v>
      </c>
      <c r="BK325" s="20">
        <v>2</v>
      </c>
      <c r="BL325" s="20">
        <v>2</v>
      </c>
      <c r="BM325" s="20">
        <v>4</v>
      </c>
      <c r="BN325" s="20">
        <v>3</v>
      </c>
      <c r="BO325" s="20">
        <v>0</v>
      </c>
      <c r="BP325" s="20">
        <v>3</v>
      </c>
      <c r="BQ325" s="20">
        <v>1</v>
      </c>
      <c r="BR325" s="20">
        <v>5</v>
      </c>
      <c r="BS325" s="20">
        <v>11</v>
      </c>
      <c r="BT325" s="20">
        <v>5</v>
      </c>
      <c r="BU325" s="20">
        <v>5</v>
      </c>
      <c r="BV325" s="20">
        <v>3844</v>
      </c>
      <c r="BW325" s="20">
        <v>5292</v>
      </c>
      <c r="BX325" s="20">
        <v>6314</v>
      </c>
      <c r="BY325" s="20">
        <v>8762</v>
      </c>
      <c r="BZ325" s="20">
        <v>7679</v>
      </c>
      <c r="CA325" s="20">
        <v>13939</v>
      </c>
      <c r="CB325" s="20">
        <v>4669</v>
      </c>
      <c r="CC325" s="20">
        <v>6142</v>
      </c>
      <c r="CD325" s="20">
        <v>6297</v>
      </c>
      <c r="CE325" s="20">
        <v>8689</v>
      </c>
      <c r="CF325" s="20">
        <v>7353</v>
      </c>
      <c r="CG325" s="20">
        <v>11934</v>
      </c>
      <c r="CH325" s="21">
        <v>3</v>
      </c>
      <c r="CI325" s="21">
        <v>3</v>
      </c>
      <c r="CJ325" s="21">
        <v>7</v>
      </c>
      <c r="CK325" s="21">
        <v>13</v>
      </c>
      <c r="CL325" s="21">
        <v>9</v>
      </c>
      <c r="CM325" s="21">
        <v>8</v>
      </c>
      <c r="CN325" s="21">
        <v>0</v>
      </c>
      <c r="CO325" s="21">
        <v>13</v>
      </c>
      <c r="CP325" s="21">
        <v>30</v>
      </c>
      <c r="CQ325" s="21">
        <v>30</v>
      </c>
      <c r="CR325" s="21">
        <v>8513</v>
      </c>
      <c r="CS325" s="21">
        <v>11434</v>
      </c>
      <c r="CT325" s="21">
        <v>12611</v>
      </c>
      <c r="CU325" s="21">
        <v>17451</v>
      </c>
      <c r="CV325" s="21">
        <v>15032</v>
      </c>
      <c r="CW325" s="21">
        <v>25873</v>
      </c>
      <c r="CX325" s="21">
        <v>45830</v>
      </c>
      <c r="CY325" s="21">
        <v>45084</v>
      </c>
      <c r="CZ325" s="19">
        <v>175</v>
      </c>
      <c r="DA325" t="s">
        <v>8153</v>
      </c>
      <c r="DB325" t="s">
        <v>9</v>
      </c>
      <c r="DD325">
        <v>2.8835063437139561</v>
      </c>
      <c r="DE325">
        <v>6.5459306131355008</v>
      </c>
      <c r="DF325">
        <v>3.6624242694215448</v>
      </c>
    </row>
    <row r="326" spans="1:110" x14ac:dyDescent="0.25">
      <c r="A326" t="s">
        <v>1717</v>
      </c>
      <c r="B326" t="s">
        <v>3228</v>
      </c>
      <c r="C326" t="s">
        <v>3365</v>
      </c>
      <c r="D326" t="s">
        <v>457</v>
      </c>
      <c r="E326" s="17">
        <v>117768</v>
      </c>
      <c r="F326" s="17">
        <v>117858</v>
      </c>
      <c r="G326" s="17">
        <v>117835</v>
      </c>
      <c r="H326" s="17">
        <v>117536</v>
      </c>
      <c r="I326" s="17">
        <v>117389</v>
      </c>
      <c r="J326" s="17">
        <v>117441</v>
      </c>
      <c r="K326" s="17">
        <v>117339</v>
      </c>
      <c r="L326" s="17">
        <v>117478</v>
      </c>
      <c r="M326" s="17">
        <v>117780</v>
      </c>
      <c r="N326" s="17">
        <v>118192</v>
      </c>
      <c r="O326" s="17">
        <v>118424</v>
      </c>
      <c r="P326" s="17">
        <v>118569</v>
      </c>
      <c r="Q326" s="17">
        <v>118928</v>
      </c>
      <c r="R326" s="17">
        <v>119084</v>
      </c>
      <c r="S326" s="17">
        <v>119425</v>
      </c>
      <c r="T326" s="17">
        <v>119478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19</v>
      </c>
      <c r="AE326" s="18">
        <v>39</v>
      </c>
      <c r="AF326" s="18">
        <v>56</v>
      </c>
      <c r="AG326" s="18">
        <v>67</v>
      </c>
      <c r="AH326" s="18">
        <v>77</v>
      </c>
      <c r="AI326" s="18">
        <v>106</v>
      </c>
      <c r="AJ326" s="18">
        <v>74</v>
      </c>
      <c r="AK326" s="23">
        <v>0</v>
      </c>
      <c r="AL326" s="23">
        <v>0</v>
      </c>
      <c r="AM326" s="23">
        <v>0</v>
      </c>
      <c r="AN326" s="23">
        <v>0</v>
      </c>
      <c r="AO326" s="23">
        <v>0</v>
      </c>
      <c r="AP326" s="23">
        <v>0</v>
      </c>
      <c r="AQ326" s="23">
        <v>0</v>
      </c>
      <c r="AR326" s="23">
        <v>0</v>
      </c>
      <c r="AS326" s="23">
        <v>0</v>
      </c>
      <c r="AT326" s="23">
        <v>1.6075538107486123</v>
      </c>
      <c r="AU326" s="23">
        <v>3.2932513679659525</v>
      </c>
      <c r="AV326" s="23">
        <v>4.7229883021700445</v>
      </c>
      <c r="AW326" s="23">
        <v>5.6336607022736445</v>
      </c>
      <c r="AX326" s="23">
        <v>6.4660239830707731</v>
      </c>
      <c r="AY326" s="23">
        <v>8.8758635126648535</v>
      </c>
      <c r="AZ326" s="23">
        <v>6.1936088652304191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20">
        <v>1</v>
      </c>
      <c r="BJ326" s="20">
        <v>2</v>
      </c>
      <c r="BK326" s="20">
        <v>4</v>
      </c>
      <c r="BL326" s="20">
        <v>5</v>
      </c>
      <c r="BM326" s="20">
        <v>8</v>
      </c>
      <c r="BN326" s="20">
        <v>2</v>
      </c>
      <c r="BO326" s="20">
        <v>0</v>
      </c>
      <c r="BP326" s="20">
        <v>1</v>
      </c>
      <c r="BQ326" s="20">
        <v>9</v>
      </c>
      <c r="BR326" s="20">
        <v>7</v>
      </c>
      <c r="BS326" s="20">
        <v>17</v>
      </c>
      <c r="BT326" s="20">
        <v>16</v>
      </c>
      <c r="BU326" s="20">
        <v>2</v>
      </c>
      <c r="BV326" s="20">
        <v>5977</v>
      </c>
      <c r="BW326" s="20">
        <v>9463</v>
      </c>
      <c r="BX326" s="20">
        <v>8973</v>
      </c>
      <c r="BY326" s="20">
        <v>11588</v>
      </c>
      <c r="BZ326" s="20">
        <v>10063</v>
      </c>
      <c r="CA326" s="20">
        <v>16296</v>
      </c>
      <c r="CB326" s="20">
        <v>6442</v>
      </c>
      <c r="CC326" s="20">
        <v>9019</v>
      </c>
      <c r="CD326" s="20">
        <v>8176</v>
      </c>
      <c r="CE326" s="20">
        <v>10813</v>
      </c>
      <c r="CF326" s="20">
        <v>9814</v>
      </c>
      <c r="CG326" s="20">
        <v>12854</v>
      </c>
      <c r="CH326" s="21">
        <v>2</v>
      </c>
      <c r="CI326" s="21">
        <v>11</v>
      </c>
      <c r="CJ326" s="21">
        <v>11</v>
      </c>
      <c r="CK326" s="21">
        <v>22</v>
      </c>
      <c r="CL326" s="21">
        <v>24</v>
      </c>
      <c r="CM326" s="21">
        <v>4</v>
      </c>
      <c r="CN326" s="21">
        <v>0</v>
      </c>
      <c r="CO326" s="21">
        <v>22</v>
      </c>
      <c r="CP326" s="21">
        <v>52</v>
      </c>
      <c r="CQ326" s="21">
        <v>52</v>
      </c>
      <c r="CR326" s="21">
        <v>12419</v>
      </c>
      <c r="CS326" s="21">
        <v>18482</v>
      </c>
      <c r="CT326" s="21">
        <v>17149</v>
      </c>
      <c r="CU326" s="21">
        <v>22401</v>
      </c>
      <c r="CV326" s="21">
        <v>19877</v>
      </c>
      <c r="CW326" s="21">
        <v>29150</v>
      </c>
      <c r="CX326" s="21">
        <v>62360</v>
      </c>
      <c r="CY326" s="21">
        <v>57118</v>
      </c>
      <c r="CZ326" s="19">
        <v>98</v>
      </c>
      <c r="DA326" t="s">
        <v>8076</v>
      </c>
      <c r="DB326" t="s">
        <v>9</v>
      </c>
      <c r="DD326">
        <v>3.8516754788332923</v>
      </c>
      <c r="DE326">
        <v>8.3386786401539457</v>
      </c>
      <c r="DF326">
        <v>4.4870031613206534</v>
      </c>
    </row>
    <row r="327" spans="1:110" x14ac:dyDescent="0.25">
      <c r="A327" t="s">
        <v>2387</v>
      </c>
      <c r="B327" t="s">
        <v>2967</v>
      </c>
      <c r="C327" t="s">
        <v>58</v>
      </c>
      <c r="D327" t="s">
        <v>278</v>
      </c>
      <c r="E327" s="17">
        <v>171878</v>
      </c>
      <c r="F327" s="17">
        <v>174724</v>
      </c>
      <c r="G327" s="17">
        <v>176374</v>
      </c>
      <c r="H327" s="17">
        <v>178705</v>
      </c>
      <c r="I327" s="17">
        <v>180848</v>
      </c>
      <c r="J327" s="17">
        <v>184158</v>
      </c>
      <c r="K327" s="17">
        <v>184307</v>
      </c>
      <c r="L327" s="17">
        <v>184397</v>
      </c>
      <c r="M327" s="17">
        <v>184820</v>
      </c>
      <c r="N327" s="17">
        <v>185364</v>
      </c>
      <c r="O327" s="17">
        <v>187803</v>
      </c>
      <c r="P327" s="17">
        <v>189638</v>
      </c>
      <c r="Q327" s="17">
        <v>192375</v>
      </c>
      <c r="R327" s="17">
        <v>194254</v>
      </c>
      <c r="S327" s="17">
        <v>196707</v>
      </c>
      <c r="T327" s="17">
        <v>200385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8">
        <v>107</v>
      </c>
      <c r="AE327" s="18">
        <v>106</v>
      </c>
      <c r="AF327" s="18">
        <v>148</v>
      </c>
      <c r="AG327" s="18">
        <v>163</v>
      </c>
      <c r="AH327" s="18">
        <v>95</v>
      </c>
      <c r="AI327" s="18">
        <v>82</v>
      </c>
      <c r="AJ327" s="18">
        <v>87</v>
      </c>
      <c r="AK327" s="23">
        <v>0</v>
      </c>
      <c r="AL327" s="23">
        <v>0</v>
      </c>
      <c r="AM327" s="23">
        <v>0</v>
      </c>
      <c r="AN327" s="23">
        <v>0</v>
      </c>
      <c r="AO327" s="23">
        <v>0</v>
      </c>
      <c r="AP327" s="23">
        <v>0</v>
      </c>
      <c r="AQ327" s="23">
        <v>0</v>
      </c>
      <c r="AR327" s="23">
        <v>0</v>
      </c>
      <c r="AS327" s="23">
        <v>0</v>
      </c>
      <c r="AT327" s="23">
        <v>5.7724261453140846</v>
      </c>
      <c r="AU327" s="23">
        <v>5.644212286278707</v>
      </c>
      <c r="AV327" s="23">
        <v>7.8043430114217616</v>
      </c>
      <c r="AW327" s="23">
        <v>8.4730344379467191</v>
      </c>
      <c r="AX327" s="23">
        <v>4.890504185242003</v>
      </c>
      <c r="AY327" s="23">
        <v>4.1686366016461029</v>
      </c>
      <c r="AZ327" s="23">
        <v>4.3416423384983904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 s="20">
        <v>3</v>
      </c>
      <c r="BJ327" s="20">
        <v>7</v>
      </c>
      <c r="BK327" s="20">
        <v>5</v>
      </c>
      <c r="BL327" s="20">
        <v>9</v>
      </c>
      <c r="BM327" s="20">
        <v>5</v>
      </c>
      <c r="BN327" s="20">
        <v>0</v>
      </c>
      <c r="BO327" s="20">
        <v>0</v>
      </c>
      <c r="BP327" s="20">
        <v>5</v>
      </c>
      <c r="BQ327" s="20">
        <v>14</v>
      </c>
      <c r="BR327" s="20">
        <v>7</v>
      </c>
      <c r="BS327" s="20">
        <v>17</v>
      </c>
      <c r="BT327" s="20">
        <v>11</v>
      </c>
      <c r="BU327" s="20">
        <v>4</v>
      </c>
      <c r="BV327" s="20">
        <v>20359</v>
      </c>
      <c r="BW327" s="20">
        <v>20119</v>
      </c>
      <c r="BX327" s="20">
        <v>14810</v>
      </c>
      <c r="BY327" s="20">
        <v>13898</v>
      </c>
      <c r="BZ327" s="20">
        <v>11150</v>
      </c>
      <c r="CA327" s="20">
        <v>18240</v>
      </c>
      <c r="CB327" s="20">
        <v>22539</v>
      </c>
      <c r="CC327" s="20">
        <v>22259</v>
      </c>
      <c r="CD327" s="20">
        <v>16441</v>
      </c>
      <c r="CE327" s="20">
        <v>14582</v>
      </c>
      <c r="CF327" s="20">
        <v>11280</v>
      </c>
      <c r="CG327" s="20">
        <v>14708</v>
      </c>
      <c r="CH327" s="21">
        <v>8</v>
      </c>
      <c r="CI327" s="21">
        <v>21</v>
      </c>
      <c r="CJ327" s="21">
        <v>12</v>
      </c>
      <c r="CK327" s="21">
        <v>26</v>
      </c>
      <c r="CL327" s="21">
        <v>16</v>
      </c>
      <c r="CM327" s="21">
        <v>4</v>
      </c>
      <c r="CN327" s="21">
        <v>0</v>
      </c>
      <c r="CO327" s="21">
        <v>29</v>
      </c>
      <c r="CP327" s="21">
        <v>58</v>
      </c>
      <c r="CQ327" s="21">
        <v>58</v>
      </c>
      <c r="CR327" s="21">
        <v>42898</v>
      </c>
      <c r="CS327" s="21">
        <v>42378</v>
      </c>
      <c r="CT327" s="21">
        <v>31251</v>
      </c>
      <c r="CU327" s="21">
        <v>28480</v>
      </c>
      <c r="CV327" s="21">
        <v>22430</v>
      </c>
      <c r="CW327" s="21">
        <v>32948</v>
      </c>
      <c r="CX327" s="21">
        <v>98576</v>
      </c>
      <c r="CY327" s="21">
        <v>101809</v>
      </c>
      <c r="CZ327" s="19">
        <v>193</v>
      </c>
      <c r="DA327" t="s">
        <v>8171</v>
      </c>
      <c r="DB327" t="s">
        <v>9</v>
      </c>
      <c r="DD327">
        <v>2.8484711567739591</v>
      </c>
      <c r="DE327">
        <v>5.8837850998214574</v>
      </c>
      <c r="DF327">
        <v>3.0353139430474982</v>
      </c>
    </row>
    <row r="328" spans="1:110" x14ac:dyDescent="0.25">
      <c r="A328" t="s">
        <v>2434</v>
      </c>
      <c r="B328" t="s">
        <v>2955</v>
      </c>
      <c r="C328" t="s">
        <v>58</v>
      </c>
      <c r="D328" t="s">
        <v>51</v>
      </c>
      <c r="E328" s="17">
        <v>125428</v>
      </c>
      <c r="F328" s="17">
        <v>124387</v>
      </c>
      <c r="G328" s="17">
        <v>124989</v>
      </c>
      <c r="H328" s="17">
        <v>125368</v>
      </c>
      <c r="I328" s="17">
        <v>125569</v>
      </c>
      <c r="J328" s="17">
        <v>126810</v>
      </c>
      <c r="K328" s="17">
        <v>128050</v>
      </c>
      <c r="L328" s="17">
        <v>129340</v>
      </c>
      <c r="M328" s="17">
        <v>131716</v>
      </c>
      <c r="N328" s="17">
        <v>133278</v>
      </c>
      <c r="O328" s="17">
        <v>135109</v>
      </c>
      <c r="P328" s="17">
        <v>136829</v>
      </c>
      <c r="Q328" s="17">
        <v>137221</v>
      </c>
      <c r="R328" s="17">
        <v>137929</v>
      </c>
      <c r="S328" s="17">
        <v>139715</v>
      </c>
      <c r="T328" s="17">
        <v>140300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8">
        <v>22</v>
      </c>
      <c r="AE328" s="18">
        <v>39</v>
      </c>
      <c r="AF328" s="18">
        <v>56</v>
      </c>
      <c r="AG328" s="18">
        <v>70</v>
      </c>
      <c r="AH328" s="18">
        <v>71</v>
      </c>
      <c r="AI328" s="18">
        <v>79</v>
      </c>
      <c r="AJ328" s="18">
        <v>54</v>
      </c>
      <c r="AK328" s="23">
        <v>0</v>
      </c>
      <c r="AL328" s="23">
        <v>0</v>
      </c>
      <c r="AM328" s="23">
        <v>0</v>
      </c>
      <c r="AN328" s="23">
        <v>0</v>
      </c>
      <c r="AO328" s="23">
        <v>0</v>
      </c>
      <c r="AP328" s="23">
        <v>0</v>
      </c>
      <c r="AQ328" s="23">
        <v>0</v>
      </c>
      <c r="AR328" s="23">
        <v>0</v>
      </c>
      <c r="AS328" s="23">
        <v>0</v>
      </c>
      <c r="AT328" s="23">
        <v>1.6506850342892299</v>
      </c>
      <c r="AU328" s="23">
        <v>2.886558260367555</v>
      </c>
      <c r="AV328" s="23">
        <v>4.0926996470046557</v>
      </c>
      <c r="AW328" s="23">
        <v>5.1012600112227728</v>
      </c>
      <c r="AX328" s="23">
        <v>5.1475759267449197</v>
      </c>
      <c r="AY328" s="23">
        <v>5.6543678202054188</v>
      </c>
      <c r="AZ328" s="23">
        <v>3.8488952245188881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0</v>
      </c>
      <c r="BI328" s="20">
        <v>0</v>
      </c>
      <c r="BJ328" s="20">
        <v>6</v>
      </c>
      <c r="BK328" s="20">
        <v>1</v>
      </c>
      <c r="BL328" s="20">
        <v>3</v>
      </c>
      <c r="BM328" s="20">
        <v>4</v>
      </c>
      <c r="BN328" s="20">
        <v>1</v>
      </c>
      <c r="BO328" s="20">
        <v>0</v>
      </c>
      <c r="BP328" s="20">
        <v>4</v>
      </c>
      <c r="BQ328" s="20">
        <v>7</v>
      </c>
      <c r="BR328" s="20">
        <v>5</v>
      </c>
      <c r="BS328" s="20">
        <v>15</v>
      </c>
      <c r="BT328" s="20">
        <v>6</v>
      </c>
      <c r="BU328" s="20">
        <v>2</v>
      </c>
      <c r="BV328" s="20">
        <v>6648</v>
      </c>
      <c r="BW328" s="20">
        <v>11509</v>
      </c>
      <c r="BX328" s="20">
        <v>12382</v>
      </c>
      <c r="BY328" s="20">
        <v>12820</v>
      </c>
      <c r="BZ328" s="20">
        <v>9998</v>
      </c>
      <c r="CA328" s="20">
        <v>18991</v>
      </c>
      <c r="CB328" s="20">
        <v>6840</v>
      </c>
      <c r="CC328" s="20">
        <v>10924</v>
      </c>
      <c r="CD328" s="20">
        <v>12267</v>
      </c>
      <c r="CE328" s="20">
        <v>12850</v>
      </c>
      <c r="CF328" s="20">
        <v>10019</v>
      </c>
      <c r="CG328" s="20">
        <v>15052</v>
      </c>
      <c r="CH328" s="21">
        <v>4</v>
      </c>
      <c r="CI328" s="21">
        <v>13</v>
      </c>
      <c r="CJ328" s="21">
        <v>6</v>
      </c>
      <c r="CK328" s="21">
        <v>18</v>
      </c>
      <c r="CL328" s="21">
        <v>10</v>
      </c>
      <c r="CM328" s="21">
        <v>3</v>
      </c>
      <c r="CN328" s="21">
        <v>0</v>
      </c>
      <c r="CO328" s="21">
        <v>15</v>
      </c>
      <c r="CP328" s="21">
        <v>39</v>
      </c>
      <c r="CQ328" s="21">
        <v>39</v>
      </c>
      <c r="CR328" s="21">
        <v>13488</v>
      </c>
      <c r="CS328" s="21">
        <v>22433</v>
      </c>
      <c r="CT328" s="21">
        <v>24649</v>
      </c>
      <c r="CU328" s="21">
        <v>25670</v>
      </c>
      <c r="CV328" s="21">
        <v>20017</v>
      </c>
      <c r="CW328" s="21">
        <v>34043</v>
      </c>
      <c r="CX328" s="21">
        <v>72348</v>
      </c>
      <c r="CY328" s="21">
        <v>67952</v>
      </c>
      <c r="CZ328" s="19">
        <v>224</v>
      </c>
      <c r="DA328" t="s">
        <v>8202</v>
      </c>
      <c r="DB328" t="s">
        <v>9</v>
      </c>
      <c r="DD328">
        <v>2.2074405462679536</v>
      </c>
      <c r="DE328">
        <v>5.3906120417979766</v>
      </c>
      <c r="DF328">
        <v>3.183171495530023</v>
      </c>
    </row>
    <row r="329" spans="1:110" x14ac:dyDescent="0.25">
      <c r="A329" t="s">
        <v>2277</v>
      </c>
      <c r="B329" t="s">
        <v>3270</v>
      </c>
      <c r="C329" t="s">
        <v>3368</v>
      </c>
      <c r="D329" t="s">
        <v>355</v>
      </c>
      <c r="E329" s="17">
        <v>195938</v>
      </c>
      <c r="F329" s="17">
        <v>200582</v>
      </c>
      <c r="G329" s="17">
        <v>200152</v>
      </c>
      <c r="H329" s="17">
        <v>199330</v>
      </c>
      <c r="I329" s="17">
        <v>201440</v>
      </c>
      <c r="J329" s="17">
        <v>205928</v>
      </c>
      <c r="K329" s="17">
        <v>211098</v>
      </c>
      <c r="L329" s="17">
        <v>215399</v>
      </c>
      <c r="M329" s="17">
        <v>219257</v>
      </c>
      <c r="N329" s="17">
        <v>222781</v>
      </c>
      <c r="O329" s="17">
        <v>225207</v>
      </c>
      <c r="P329" s="17">
        <v>229678</v>
      </c>
      <c r="Q329" s="17">
        <v>233262</v>
      </c>
      <c r="R329" s="17">
        <v>237370</v>
      </c>
      <c r="S329" s="17">
        <v>240836</v>
      </c>
      <c r="T329" s="17">
        <v>245948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8">
        <v>23</v>
      </c>
      <c r="AE329" s="18">
        <v>44</v>
      </c>
      <c r="AF329" s="18">
        <v>80</v>
      </c>
      <c r="AG329" s="18">
        <v>91</v>
      </c>
      <c r="AH329" s="18">
        <v>60</v>
      </c>
      <c r="AI329" s="18">
        <v>91</v>
      </c>
      <c r="AJ329" s="18">
        <v>101</v>
      </c>
      <c r="AK329" s="23">
        <v>0</v>
      </c>
      <c r="AL329" s="23">
        <v>0</v>
      </c>
      <c r="AM329" s="23">
        <v>0</v>
      </c>
      <c r="AN329" s="23">
        <v>0</v>
      </c>
      <c r="AO329" s="23">
        <v>0</v>
      </c>
      <c r="AP329" s="23">
        <v>0</v>
      </c>
      <c r="AQ329" s="23">
        <v>0</v>
      </c>
      <c r="AR329" s="23">
        <v>0</v>
      </c>
      <c r="AS329" s="23">
        <v>0</v>
      </c>
      <c r="AT329" s="23">
        <v>1.0324040200914799</v>
      </c>
      <c r="AU329" s="23">
        <v>1.9537580981052989</v>
      </c>
      <c r="AV329" s="23">
        <v>3.4831372617316418</v>
      </c>
      <c r="AW329" s="23">
        <v>3.9011926503245276</v>
      </c>
      <c r="AX329" s="23">
        <v>2.5276993722879895</v>
      </c>
      <c r="AY329" s="23">
        <v>3.7785048746865089</v>
      </c>
      <c r="AZ329" s="23">
        <v>4.1065591100557839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0</v>
      </c>
      <c r="BH329" s="20">
        <v>0</v>
      </c>
      <c r="BI329" s="20">
        <v>2</v>
      </c>
      <c r="BJ329" s="20">
        <v>3</v>
      </c>
      <c r="BK329" s="20">
        <v>12</v>
      </c>
      <c r="BL329" s="20">
        <v>12</v>
      </c>
      <c r="BM329" s="20">
        <v>7</v>
      </c>
      <c r="BN329" s="20">
        <v>1</v>
      </c>
      <c r="BO329" s="20">
        <v>0</v>
      </c>
      <c r="BP329" s="20">
        <v>1</v>
      </c>
      <c r="BQ329" s="20">
        <v>10</v>
      </c>
      <c r="BR329" s="20">
        <v>14</v>
      </c>
      <c r="BS329" s="20">
        <v>24</v>
      </c>
      <c r="BT329" s="20">
        <v>12</v>
      </c>
      <c r="BU329" s="20">
        <v>3</v>
      </c>
      <c r="BV329" s="20">
        <v>17173</v>
      </c>
      <c r="BW329" s="20">
        <v>37465</v>
      </c>
      <c r="BX329" s="20">
        <v>23920</v>
      </c>
      <c r="BY329" s="20">
        <v>19756</v>
      </c>
      <c r="BZ329" s="20">
        <v>12436</v>
      </c>
      <c r="CA329" s="20">
        <v>13734</v>
      </c>
      <c r="CB329" s="20">
        <v>15240</v>
      </c>
      <c r="CC329" s="20">
        <v>37339</v>
      </c>
      <c r="CD329" s="20">
        <v>25911</v>
      </c>
      <c r="CE329" s="20">
        <v>20100</v>
      </c>
      <c r="CF329" s="20">
        <v>12088</v>
      </c>
      <c r="CG329" s="20">
        <v>10786</v>
      </c>
      <c r="CH329" s="21">
        <v>3</v>
      </c>
      <c r="CI329" s="21">
        <v>13</v>
      </c>
      <c r="CJ329" s="21">
        <v>26</v>
      </c>
      <c r="CK329" s="21">
        <v>36</v>
      </c>
      <c r="CL329" s="21">
        <v>19</v>
      </c>
      <c r="CM329" s="21">
        <v>4</v>
      </c>
      <c r="CN329" s="21">
        <v>0</v>
      </c>
      <c r="CO329" s="21">
        <v>37</v>
      </c>
      <c r="CP329" s="21">
        <v>64</v>
      </c>
      <c r="CQ329" s="21">
        <v>64</v>
      </c>
      <c r="CR329" s="21">
        <v>32413</v>
      </c>
      <c r="CS329" s="21">
        <v>74804</v>
      </c>
      <c r="CT329" s="21">
        <v>49831</v>
      </c>
      <c r="CU329" s="21">
        <v>39856</v>
      </c>
      <c r="CV329" s="21">
        <v>24524</v>
      </c>
      <c r="CW329" s="21">
        <v>24520</v>
      </c>
      <c r="CX329" s="21">
        <v>124484</v>
      </c>
      <c r="CY329" s="21">
        <v>121464</v>
      </c>
      <c r="CZ329" s="19">
        <v>209</v>
      </c>
      <c r="DA329" t="s">
        <v>8187</v>
      </c>
      <c r="DB329" t="s">
        <v>9</v>
      </c>
      <c r="DD329">
        <v>3.0461700586181912</v>
      </c>
      <c r="DE329">
        <v>5.1412229684136115</v>
      </c>
      <c r="DF329">
        <v>2.0950529097954202</v>
      </c>
    </row>
    <row r="330" spans="1:110" x14ac:dyDescent="0.25">
      <c r="A330" t="s">
        <v>1302</v>
      </c>
      <c r="B330" t="s">
        <v>3177</v>
      </c>
      <c r="C330" t="s">
        <v>642</v>
      </c>
      <c r="D330" t="s">
        <v>278</v>
      </c>
      <c r="E330" s="17">
        <v>71540</v>
      </c>
      <c r="F330" s="17">
        <v>71412</v>
      </c>
      <c r="G330" s="17">
        <v>71210</v>
      </c>
      <c r="H330" s="17">
        <v>71173</v>
      </c>
      <c r="I330" s="17">
        <v>71096</v>
      </c>
      <c r="J330" s="17">
        <v>71445</v>
      </c>
      <c r="K330" s="17">
        <v>72232</v>
      </c>
      <c r="L330" s="17">
        <v>73048</v>
      </c>
      <c r="M330" s="17">
        <v>73875</v>
      </c>
      <c r="N330" s="17">
        <v>74664</v>
      </c>
      <c r="O330" s="17">
        <v>75333</v>
      </c>
      <c r="P330" s="17">
        <v>76045</v>
      </c>
      <c r="Q330" s="17">
        <v>76683</v>
      </c>
      <c r="R330" s="17">
        <v>77250</v>
      </c>
      <c r="S330" s="17">
        <v>77737</v>
      </c>
      <c r="T330" s="17">
        <v>77722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8">
        <v>4</v>
      </c>
      <c r="AE330" s="18">
        <v>10</v>
      </c>
      <c r="AF330" s="18">
        <v>22</v>
      </c>
      <c r="AG330" s="18">
        <v>17</v>
      </c>
      <c r="AH330" s="18">
        <v>19</v>
      </c>
      <c r="AI330" s="18">
        <v>20</v>
      </c>
      <c r="AJ330" s="18">
        <v>26</v>
      </c>
      <c r="AK330" s="23">
        <v>0</v>
      </c>
      <c r="AL330" s="23">
        <v>0</v>
      </c>
      <c r="AM330" s="23">
        <v>0</v>
      </c>
      <c r="AN330" s="23">
        <v>0</v>
      </c>
      <c r="AO330" s="23">
        <v>0</v>
      </c>
      <c r="AP330" s="23">
        <v>0</v>
      </c>
      <c r="AQ330" s="23">
        <v>0</v>
      </c>
      <c r="AR330" s="23">
        <v>0</v>
      </c>
      <c r="AS330" s="23">
        <v>0</v>
      </c>
      <c r="AT330" s="23">
        <v>0.53573341905068039</v>
      </c>
      <c r="AU330" s="23">
        <v>1.327439501944699</v>
      </c>
      <c r="AV330" s="23">
        <v>2.8930238674469066</v>
      </c>
      <c r="AW330" s="23">
        <v>2.216919004212146</v>
      </c>
      <c r="AX330" s="23">
        <v>2.4595469255663431</v>
      </c>
      <c r="AY330" s="23">
        <v>2.5727774418873892</v>
      </c>
      <c r="AZ330" s="23">
        <v>3.3452561694243585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 s="20">
        <v>1</v>
      </c>
      <c r="BK330" s="20">
        <v>3</v>
      </c>
      <c r="BL330" s="20">
        <v>3</v>
      </c>
      <c r="BM330" s="20">
        <v>3</v>
      </c>
      <c r="BN330" s="20">
        <v>1</v>
      </c>
      <c r="BO330" s="20">
        <v>0</v>
      </c>
      <c r="BP330" s="20">
        <v>0</v>
      </c>
      <c r="BQ330" s="20">
        <v>5</v>
      </c>
      <c r="BR330" s="20">
        <v>4</v>
      </c>
      <c r="BS330" s="20">
        <v>4</v>
      </c>
      <c r="BT330" s="20">
        <v>0</v>
      </c>
      <c r="BU330" s="20">
        <v>2</v>
      </c>
      <c r="BV330" s="20">
        <v>3298</v>
      </c>
      <c r="BW330" s="20">
        <v>6488</v>
      </c>
      <c r="BX330" s="20">
        <v>7107</v>
      </c>
      <c r="BY330" s="20">
        <v>7536</v>
      </c>
      <c r="BZ330" s="20">
        <v>5518</v>
      </c>
      <c r="CA330" s="20">
        <v>9927</v>
      </c>
      <c r="CB330" s="20">
        <v>3582</v>
      </c>
      <c r="CC330" s="20">
        <v>6106</v>
      </c>
      <c r="CD330" s="20">
        <v>6923</v>
      </c>
      <c r="CE330" s="20">
        <v>7382</v>
      </c>
      <c r="CF330" s="20">
        <v>5678</v>
      </c>
      <c r="CG330" s="20">
        <v>8177</v>
      </c>
      <c r="CH330" s="21">
        <v>0</v>
      </c>
      <c r="CI330" s="21">
        <v>6</v>
      </c>
      <c r="CJ330" s="21">
        <v>7</v>
      </c>
      <c r="CK330" s="21">
        <v>7</v>
      </c>
      <c r="CL330" s="21">
        <v>3</v>
      </c>
      <c r="CM330" s="21">
        <v>3</v>
      </c>
      <c r="CN330" s="21">
        <v>0</v>
      </c>
      <c r="CO330" s="21">
        <v>11</v>
      </c>
      <c r="CP330" s="21">
        <v>15</v>
      </c>
      <c r="CQ330" s="21">
        <v>15</v>
      </c>
      <c r="CR330" s="21">
        <v>6880</v>
      </c>
      <c r="CS330" s="21">
        <v>12594</v>
      </c>
      <c r="CT330" s="21">
        <v>14030</v>
      </c>
      <c r="CU330" s="21">
        <v>14918</v>
      </c>
      <c r="CV330" s="21">
        <v>11196</v>
      </c>
      <c r="CW330" s="21">
        <v>18104</v>
      </c>
      <c r="CX330" s="21">
        <v>39874</v>
      </c>
      <c r="CY330" s="21">
        <v>37848</v>
      </c>
      <c r="CZ330" s="19">
        <v>251</v>
      </c>
      <c r="DA330" t="s">
        <v>8229</v>
      </c>
      <c r="DB330" t="s">
        <v>9</v>
      </c>
      <c r="DD330">
        <v>2.9063622912703444</v>
      </c>
      <c r="DE330">
        <v>3.7618498269549079</v>
      </c>
      <c r="DF330">
        <v>0.85548753568456348</v>
      </c>
    </row>
    <row r="331" spans="1:110" x14ac:dyDescent="0.25">
      <c r="A331" t="s">
        <v>49</v>
      </c>
      <c r="B331" t="s">
        <v>3203</v>
      </c>
      <c r="C331" t="s">
        <v>48</v>
      </c>
      <c r="D331" t="s">
        <v>51</v>
      </c>
      <c r="E331" s="17">
        <v>99474</v>
      </c>
      <c r="F331" s="17">
        <v>99514</v>
      </c>
      <c r="G331" s="17">
        <v>100246</v>
      </c>
      <c r="H331" s="17">
        <v>100613</v>
      </c>
      <c r="I331" s="17">
        <v>100345</v>
      </c>
      <c r="J331" s="17">
        <v>100626</v>
      </c>
      <c r="K331" s="17">
        <v>101520</v>
      </c>
      <c r="L331" s="17">
        <v>102276</v>
      </c>
      <c r="M331" s="17">
        <v>103727</v>
      </c>
      <c r="N331" s="17">
        <v>104983</v>
      </c>
      <c r="O331" s="17">
        <v>106184</v>
      </c>
      <c r="P331" s="17">
        <v>107392</v>
      </c>
      <c r="Q331" s="17">
        <v>107609</v>
      </c>
      <c r="R331" s="17">
        <v>108299</v>
      </c>
      <c r="S331" s="17">
        <v>109537</v>
      </c>
      <c r="T331" s="17">
        <v>110089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6</v>
      </c>
      <c r="AE331" s="18">
        <v>31</v>
      </c>
      <c r="AF331" s="18">
        <v>25</v>
      </c>
      <c r="AG331" s="18">
        <v>22</v>
      </c>
      <c r="AH331" s="18">
        <v>31</v>
      </c>
      <c r="AI331" s="18">
        <v>28</v>
      </c>
      <c r="AJ331" s="18">
        <v>40</v>
      </c>
      <c r="AK331" s="23">
        <v>0</v>
      </c>
      <c r="AL331" s="23">
        <v>0</v>
      </c>
      <c r="AM331" s="23">
        <v>0</v>
      </c>
      <c r="AN331" s="23">
        <v>0</v>
      </c>
      <c r="AO331" s="23">
        <v>0</v>
      </c>
      <c r="AP331" s="23">
        <v>0</v>
      </c>
      <c r="AQ331" s="23">
        <v>0</v>
      </c>
      <c r="AR331" s="23">
        <v>0</v>
      </c>
      <c r="AS331" s="23">
        <v>0</v>
      </c>
      <c r="AT331" s="23">
        <v>0.57152110341674367</v>
      </c>
      <c r="AU331" s="23">
        <v>2.9194605590296088</v>
      </c>
      <c r="AV331" s="23">
        <v>2.3279201430274137</v>
      </c>
      <c r="AW331" s="23">
        <v>2.0444386621936825</v>
      </c>
      <c r="AX331" s="23">
        <v>2.8624456366171431</v>
      </c>
      <c r="AY331" s="23">
        <v>2.5562138820672469</v>
      </c>
      <c r="AZ331" s="23">
        <v>3.6334238661446645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20">
        <v>0</v>
      </c>
      <c r="BJ331" s="20">
        <v>7</v>
      </c>
      <c r="BK331" s="20">
        <v>2</v>
      </c>
      <c r="BL331" s="20">
        <v>2</v>
      </c>
      <c r="BM331" s="20">
        <v>2</v>
      </c>
      <c r="BN331" s="20">
        <v>0</v>
      </c>
      <c r="BO331" s="20">
        <v>0</v>
      </c>
      <c r="BP331" s="20">
        <v>0</v>
      </c>
      <c r="BQ331" s="20">
        <v>12</v>
      </c>
      <c r="BR331" s="20">
        <v>5</v>
      </c>
      <c r="BS331" s="20">
        <v>6</v>
      </c>
      <c r="BT331" s="20">
        <v>3</v>
      </c>
      <c r="BU331" s="20">
        <v>1</v>
      </c>
      <c r="BV331" s="20">
        <v>4343</v>
      </c>
      <c r="BW331" s="20">
        <v>9007</v>
      </c>
      <c r="BX331" s="20">
        <v>11679</v>
      </c>
      <c r="BY331" s="20">
        <v>10837</v>
      </c>
      <c r="BZ331" s="20">
        <v>7872</v>
      </c>
      <c r="CA331" s="20">
        <v>13223</v>
      </c>
      <c r="CB331" s="20">
        <v>4417</v>
      </c>
      <c r="CC331" s="20">
        <v>7978</v>
      </c>
      <c r="CD331" s="20">
        <v>11314</v>
      </c>
      <c r="CE331" s="20">
        <v>10834</v>
      </c>
      <c r="CF331" s="20">
        <v>7678</v>
      </c>
      <c r="CG331" s="20">
        <v>10907</v>
      </c>
      <c r="CH331" s="21">
        <v>0</v>
      </c>
      <c r="CI331" s="21">
        <v>19</v>
      </c>
      <c r="CJ331" s="21">
        <v>7</v>
      </c>
      <c r="CK331" s="21">
        <v>8</v>
      </c>
      <c r="CL331" s="21">
        <v>5</v>
      </c>
      <c r="CM331" s="21">
        <v>1</v>
      </c>
      <c r="CN331" s="21">
        <v>0</v>
      </c>
      <c r="CO331" s="21">
        <v>13</v>
      </c>
      <c r="CP331" s="21">
        <v>27</v>
      </c>
      <c r="CQ331" s="21">
        <v>27</v>
      </c>
      <c r="CR331" s="21">
        <v>8760</v>
      </c>
      <c r="CS331" s="21">
        <v>16985</v>
      </c>
      <c r="CT331" s="21">
        <v>22993</v>
      </c>
      <c r="CU331" s="21">
        <v>21671</v>
      </c>
      <c r="CV331" s="21">
        <v>15550</v>
      </c>
      <c r="CW331" s="21">
        <v>24130</v>
      </c>
      <c r="CX331" s="21">
        <v>56961</v>
      </c>
      <c r="CY331" s="21">
        <v>53128</v>
      </c>
      <c r="CZ331" s="19">
        <v>232</v>
      </c>
      <c r="DA331" t="s">
        <v>8210</v>
      </c>
      <c r="DB331" t="s">
        <v>9</v>
      </c>
      <c r="DD331">
        <v>2.4469206444812528</v>
      </c>
      <c r="DE331">
        <v>4.740085321535787</v>
      </c>
      <c r="DF331">
        <v>2.2931646770545342</v>
      </c>
    </row>
    <row r="332" spans="1:110" x14ac:dyDescent="0.25">
      <c r="A332" t="s">
        <v>487</v>
      </c>
      <c r="B332" t="s">
        <v>3167</v>
      </c>
      <c r="C332" t="s">
        <v>484</v>
      </c>
      <c r="D332" t="s">
        <v>51</v>
      </c>
      <c r="E332" s="17">
        <v>76725</v>
      </c>
      <c r="F332" s="17">
        <v>77123</v>
      </c>
      <c r="G332" s="17">
        <v>77973</v>
      </c>
      <c r="H332" s="17">
        <v>78810</v>
      </c>
      <c r="I332" s="17">
        <v>79975</v>
      </c>
      <c r="J332" s="17">
        <v>81040</v>
      </c>
      <c r="K332" s="17">
        <v>82417</v>
      </c>
      <c r="L332" s="17">
        <v>83583</v>
      </c>
      <c r="M332" s="17">
        <v>84799</v>
      </c>
      <c r="N332" s="17">
        <v>85754</v>
      </c>
      <c r="O332" s="17">
        <v>87061</v>
      </c>
      <c r="P332" s="17">
        <v>88327</v>
      </c>
      <c r="Q332" s="17">
        <v>88513</v>
      </c>
      <c r="R332" s="17">
        <v>88883</v>
      </c>
      <c r="S332" s="17">
        <v>89218</v>
      </c>
      <c r="T332" s="17">
        <v>89759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8">
        <v>22</v>
      </c>
      <c r="AE332" s="18">
        <v>41</v>
      </c>
      <c r="AF332" s="18">
        <v>61</v>
      </c>
      <c r="AG332" s="18">
        <v>133</v>
      </c>
      <c r="AH332" s="18">
        <v>105</v>
      </c>
      <c r="AI332" s="18">
        <v>90</v>
      </c>
      <c r="AJ332" s="18">
        <v>66</v>
      </c>
      <c r="AK332" s="23">
        <v>0</v>
      </c>
      <c r="AL332" s="23">
        <v>0</v>
      </c>
      <c r="AM332" s="23">
        <v>0</v>
      </c>
      <c r="AN332" s="23">
        <v>0</v>
      </c>
      <c r="AO332" s="23">
        <v>0</v>
      </c>
      <c r="AP332" s="23">
        <v>0</v>
      </c>
      <c r="AQ332" s="23">
        <v>0</v>
      </c>
      <c r="AR332" s="23">
        <v>0</v>
      </c>
      <c r="AS332" s="23">
        <v>0</v>
      </c>
      <c r="AT332" s="23">
        <v>2.5654779951955597</v>
      </c>
      <c r="AU332" s="23">
        <v>4.7093417259163113</v>
      </c>
      <c r="AV332" s="23">
        <v>6.9061555356799165</v>
      </c>
      <c r="AW332" s="23">
        <v>15.026041372453763</v>
      </c>
      <c r="AX332" s="23">
        <v>11.813282629974237</v>
      </c>
      <c r="AY332" s="23">
        <v>10.087650474119572</v>
      </c>
      <c r="AZ332" s="23">
        <v>7.3530230951770852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20">
        <v>2</v>
      </c>
      <c r="BJ332" s="20">
        <v>4</v>
      </c>
      <c r="BK332" s="20">
        <v>10</v>
      </c>
      <c r="BL332" s="20">
        <v>9</v>
      </c>
      <c r="BM332" s="20">
        <v>0</v>
      </c>
      <c r="BN332" s="20">
        <v>0</v>
      </c>
      <c r="BO332" s="20">
        <v>0</v>
      </c>
      <c r="BP332" s="20">
        <v>2</v>
      </c>
      <c r="BQ332" s="20">
        <v>9</v>
      </c>
      <c r="BR332" s="20">
        <v>12</v>
      </c>
      <c r="BS332" s="20">
        <v>13</v>
      </c>
      <c r="BT332" s="20">
        <v>4</v>
      </c>
      <c r="BU332" s="20">
        <v>1</v>
      </c>
      <c r="BV332" s="20">
        <v>3791</v>
      </c>
      <c r="BW332" s="20">
        <v>6410</v>
      </c>
      <c r="BX332" s="20">
        <v>6713</v>
      </c>
      <c r="BY332" s="20">
        <v>8209</v>
      </c>
      <c r="BZ332" s="20">
        <v>6681</v>
      </c>
      <c r="CA332" s="20">
        <v>13257</v>
      </c>
      <c r="CB332" s="20">
        <v>4509</v>
      </c>
      <c r="CC332" s="20">
        <v>7734</v>
      </c>
      <c r="CD332" s="20">
        <v>6961</v>
      </c>
      <c r="CE332" s="20">
        <v>8157</v>
      </c>
      <c r="CF332" s="20">
        <v>6326</v>
      </c>
      <c r="CG332" s="20">
        <v>11011</v>
      </c>
      <c r="CH332" s="21">
        <v>4</v>
      </c>
      <c r="CI332" s="21">
        <v>13</v>
      </c>
      <c r="CJ332" s="21">
        <v>22</v>
      </c>
      <c r="CK332" s="21">
        <v>22</v>
      </c>
      <c r="CL332" s="21">
        <v>4</v>
      </c>
      <c r="CM332" s="21">
        <v>1</v>
      </c>
      <c r="CN332" s="21">
        <v>0</v>
      </c>
      <c r="CO332" s="21">
        <v>25</v>
      </c>
      <c r="CP332" s="21">
        <v>41</v>
      </c>
      <c r="CQ332" s="21">
        <v>41</v>
      </c>
      <c r="CR332" s="21">
        <v>8300</v>
      </c>
      <c r="CS332" s="21">
        <v>14144</v>
      </c>
      <c r="CT332" s="21">
        <v>13674</v>
      </c>
      <c r="CU332" s="21">
        <v>16366</v>
      </c>
      <c r="CV332" s="21">
        <v>13007</v>
      </c>
      <c r="CW332" s="21">
        <v>24268</v>
      </c>
      <c r="CX332" s="21">
        <v>45061</v>
      </c>
      <c r="CY332" s="21">
        <v>44698</v>
      </c>
      <c r="CZ332" s="19">
        <v>64</v>
      </c>
      <c r="DA332" t="s">
        <v>8052</v>
      </c>
      <c r="DB332" t="s">
        <v>8480</v>
      </c>
      <c r="DD332">
        <v>5.5930914134860616</v>
      </c>
      <c r="DE332">
        <v>9.0987772131111164</v>
      </c>
      <c r="DF332">
        <v>3.5056857996250548</v>
      </c>
    </row>
    <row r="333" spans="1:110" x14ac:dyDescent="0.25">
      <c r="A333" t="s">
        <v>1358</v>
      </c>
      <c r="B333" t="s">
        <v>3219</v>
      </c>
      <c r="C333" t="s">
        <v>3363</v>
      </c>
      <c r="D333" t="s">
        <v>199</v>
      </c>
      <c r="E333" s="17">
        <v>135362</v>
      </c>
      <c r="F333" s="17">
        <v>135570</v>
      </c>
      <c r="G333" s="17">
        <v>135557</v>
      </c>
      <c r="H333" s="17">
        <v>135889</v>
      </c>
      <c r="I333" s="17">
        <v>135935</v>
      </c>
      <c r="J333" s="17">
        <v>136124</v>
      </c>
      <c r="K333" s="17">
        <v>136557</v>
      </c>
      <c r="L333" s="17">
        <v>136698</v>
      </c>
      <c r="M333" s="17">
        <v>137259</v>
      </c>
      <c r="N333" s="17">
        <v>137955</v>
      </c>
      <c r="O333" s="17">
        <v>138445</v>
      </c>
      <c r="P333" s="17">
        <v>139036</v>
      </c>
      <c r="Q333" s="17">
        <v>139707</v>
      </c>
      <c r="R333" s="17">
        <v>139950</v>
      </c>
      <c r="S333" s="17">
        <v>140774</v>
      </c>
      <c r="T333" s="17">
        <v>141333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18">
        <v>0</v>
      </c>
      <c r="AA333" s="18">
        <v>0</v>
      </c>
      <c r="AB333" s="18">
        <v>0</v>
      </c>
      <c r="AC333" s="18">
        <v>0</v>
      </c>
      <c r="AD333" s="18">
        <v>38</v>
      </c>
      <c r="AE333" s="18">
        <v>97</v>
      </c>
      <c r="AF333" s="18">
        <v>84</v>
      </c>
      <c r="AG333" s="18">
        <v>93</v>
      </c>
      <c r="AH333" s="18">
        <v>83</v>
      </c>
      <c r="AI333" s="18">
        <v>84</v>
      </c>
      <c r="AJ333" s="18">
        <v>83</v>
      </c>
      <c r="AK333" s="23">
        <v>0</v>
      </c>
      <c r="AL333" s="23">
        <v>0</v>
      </c>
      <c r="AM333" s="23">
        <v>0</v>
      </c>
      <c r="AN333" s="23">
        <v>0</v>
      </c>
      <c r="AO333" s="23">
        <v>0</v>
      </c>
      <c r="AP333" s="23">
        <v>0</v>
      </c>
      <c r="AQ333" s="23">
        <v>0</v>
      </c>
      <c r="AR333" s="23">
        <v>0</v>
      </c>
      <c r="AS333" s="23">
        <v>0</v>
      </c>
      <c r="AT333" s="23">
        <v>2.7545214019064188</v>
      </c>
      <c r="AU333" s="23">
        <v>7.0063924302069411</v>
      </c>
      <c r="AV333" s="23">
        <v>6.0416007364998991</v>
      </c>
      <c r="AW333" s="23">
        <v>6.6567888509523501</v>
      </c>
      <c r="AX333" s="23">
        <v>5.9306895319757054</v>
      </c>
      <c r="AY333" s="23">
        <v>5.9670109537272502</v>
      </c>
      <c r="AZ333" s="23">
        <v>5.8726553600362266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3</v>
      </c>
      <c r="BJ333" s="20">
        <v>7</v>
      </c>
      <c r="BK333" s="20">
        <v>6</v>
      </c>
      <c r="BL333" s="20">
        <v>10</v>
      </c>
      <c r="BM333" s="20">
        <v>3</v>
      </c>
      <c r="BN333" s="20">
        <v>4</v>
      </c>
      <c r="BO333" s="20">
        <v>0</v>
      </c>
      <c r="BP333" s="20">
        <v>3</v>
      </c>
      <c r="BQ333" s="20">
        <v>16</v>
      </c>
      <c r="BR333" s="20">
        <v>4</v>
      </c>
      <c r="BS333" s="20">
        <v>16</v>
      </c>
      <c r="BT333" s="20">
        <v>6</v>
      </c>
      <c r="BU333" s="20">
        <v>5</v>
      </c>
      <c r="BV333" s="20">
        <v>6986</v>
      </c>
      <c r="BW333" s="20">
        <v>11292</v>
      </c>
      <c r="BX333" s="20">
        <v>11033</v>
      </c>
      <c r="BY333" s="20">
        <v>13080</v>
      </c>
      <c r="BZ333" s="20">
        <v>11092</v>
      </c>
      <c r="CA333" s="20">
        <v>19266</v>
      </c>
      <c r="CB333" s="20">
        <v>7187</v>
      </c>
      <c r="CC333" s="20">
        <v>10743</v>
      </c>
      <c r="CD333" s="20">
        <v>10728</v>
      </c>
      <c r="CE333" s="20">
        <v>12838</v>
      </c>
      <c r="CF333" s="20">
        <v>10970</v>
      </c>
      <c r="CG333" s="20">
        <v>16118</v>
      </c>
      <c r="CH333" s="21">
        <v>6</v>
      </c>
      <c r="CI333" s="21">
        <v>23</v>
      </c>
      <c r="CJ333" s="21">
        <v>10</v>
      </c>
      <c r="CK333" s="21">
        <v>26</v>
      </c>
      <c r="CL333" s="21">
        <v>9</v>
      </c>
      <c r="CM333" s="21">
        <v>9</v>
      </c>
      <c r="CN333" s="21">
        <v>0</v>
      </c>
      <c r="CO333" s="21">
        <v>33</v>
      </c>
      <c r="CP333" s="21">
        <v>50</v>
      </c>
      <c r="CQ333" s="21">
        <v>50</v>
      </c>
      <c r="CR333" s="21">
        <v>14173</v>
      </c>
      <c r="CS333" s="21">
        <v>22035</v>
      </c>
      <c r="CT333" s="21">
        <v>21761</v>
      </c>
      <c r="CU333" s="21">
        <v>25918</v>
      </c>
      <c r="CV333" s="21">
        <v>22062</v>
      </c>
      <c r="CW333" s="21">
        <v>35384</v>
      </c>
      <c r="CX333" s="21">
        <v>72749</v>
      </c>
      <c r="CY333" s="21">
        <v>68584</v>
      </c>
      <c r="CZ333" s="19">
        <v>111</v>
      </c>
      <c r="DA333" t="s">
        <v>8089</v>
      </c>
      <c r="DB333" t="s">
        <v>9</v>
      </c>
      <c r="DD333">
        <v>4.8116178700571561</v>
      </c>
      <c r="DE333">
        <v>6.8729467071712325</v>
      </c>
      <c r="DF333">
        <v>2.0613288371140763</v>
      </c>
    </row>
    <row r="334" spans="1:110" x14ac:dyDescent="0.25">
      <c r="A334" t="s">
        <v>2458</v>
      </c>
      <c r="B334" t="s">
        <v>3159</v>
      </c>
      <c r="C334" t="s">
        <v>140</v>
      </c>
      <c r="D334" t="s">
        <v>70</v>
      </c>
      <c r="E334" s="17">
        <v>95577</v>
      </c>
      <c r="F334" s="17">
        <v>95648</v>
      </c>
      <c r="G334" s="17">
        <v>96393</v>
      </c>
      <c r="H334" s="17">
        <v>97453</v>
      </c>
      <c r="I334" s="17">
        <v>98265</v>
      </c>
      <c r="J334" s="17">
        <v>99401</v>
      </c>
      <c r="K334" s="17">
        <v>100684</v>
      </c>
      <c r="L334" s="17">
        <v>101911</v>
      </c>
      <c r="M334" s="17">
        <v>102994</v>
      </c>
      <c r="N334" s="17">
        <v>103669</v>
      </c>
      <c r="O334" s="17">
        <v>104622</v>
      </c>
      <c r="P334" s="17">
        <v>105607</v>
      </c>
      <c r="Q334" s="17">
        <v>106506</v>
      </c>
      <c r="R334" s="17">
        <v>106915</v>
      </c>
      <c r="S334" s="17">
        <v>107128</v>
      </c>
      <c r="T334" s="17">
        <v>107393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0</v>
      </c>
      <c r="AC334" s="18">
        <v>0</v>
      </c>
      <c r="AD334" s="18">
        <v>29</v>
      </c>
      <c r="AE334" s="18">
        <v>52</v>
      </c>
      <c r="AF334" s="18">
        <v>59</v>
      </c>
      <c r="AG334" s="18">
        <v>74</v>
      </c>
      <c r="AH334" s="18">
        <v>50</v>
      </c>
      <c r="AI334" s="18">
        <v>70</v>
      </c>
      <c r="AJ334" s="18">
        <v>74</v>
      </c>
      <c r="AK334" s="23">
        <v>0</v>
      </c>
      <c r="AL334" s="23">
        <v>0</v>
      </c>
      <c r="AM334" s="23">
        <v>0</v>
      </c>
      <c r="AN334" s="23">
        <v>0</v>
      </c>
      <c r="AO334" s="23">
        <v>0</v>
      </c>
      <c r="AP334" s="23">
        <v>0</v>
      </c>
      <c r="AQ334" s="23">
        <v>0</v>
      </c>
      <c r="AR334" s="23">
        <v>0</v>
      </c>
      <c r="AS334" s="23">
        <v>0</v>
      </c>
      <c r="AT334" s="23">
        <v>2.7973646895407498</v>
      </c>
      <c r="AU334" s="23">
        <v>4.9702739385597674</v>
      </c>
      <c r="AV334" s="23">
        <v>5.5867508782561766</v>
      </c>
      <c r="AW334" s="23">
        <v>6.9479653728428445</v>
      </c>
      <c r="AX334" s="23">
        <v>4.6766122620773514</v>
      </c>
      <c r="AY334" s="23">
        <v>6.5342394145321485</v>
      </c>
      <c r="AZ334" s="23">
        <v>6.8905794604862516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20">
        <v>3</v>
      </c>
      <c r="BJ334" s="20">
        <v>7</v>
      </c>
      <c r="BK334" s="20">
        <v>6</v>
      </c>
      <c r="BL334" s="20">
        <v>6</v>
      </c>
      <c r="BM334" s="20">
        <v>4</v>
      </c>
      <c r="BN334" s="20">
        <v>3</v>
      </c>
      <c r="BO334" s="20">
        <v>0</v>
      </c>
      <c r="BP334" s="20">
        <v>6</v>
      </c>
      <c r="BQ334" s="20">
        <v>12</v>
      </c>
      <c r="BR334" s="20">
        <v>9</v>
      </c>
      <c r="BS334" s="20">
        <v>11</v>
      </c>
      <c r="BT334" s="20">
        <v>5</v>
      </c>
      <c r="BU334" s="20">
        <v>2</v>
      </c>
      <c r="BV334" s="20">
        <v>4628</v>
      </c>
      <c r="BW334" s="20">
        <v>7154</v>
      </c>
      <c r="BX334" s="20">
        <v>8087</v>
      </c>
      <c r="BY334" s="20">
        <v>10065</v>
      </c>
      <c r="BZ334" s="20">
        <v>8521</v>
      </c>
      <c r="CA334" s="20">
        <v>15290</v>
      </c>
      <c r="CB334" s="20">
        <v>6103</v>
      </c>
      <c r="CC334" s="20">
        <v>7817</v>
      </c>
      <c r="CD334" s="20">
        <v>7947</v>
      </c>
      <c r="CE334" s="20">
        <v>10116</v>
      </c>
      <c r="CF334" s="20">
        <v>8394</v>
      </c>
      <c r="CG334" s="20">
        <v>13271</v>
      </c>
      <c r="CH334" s="21">
        <v>9</v>
      </c>
      <c r="CI334" s="21">
        <v>19</v>
      </c>
      <c r="CJ334" s="21">
        <v>15</v>
      </c>
      <c r="CK334" s="21">
        <v>17</v>
      </c>
      <c r="CL334" s="21">
        <v>9</v>
      </c>
      <c r="CM334" s="21">
        <v>5</v>
      </c>
      <c r="CN334" s="21">
        <v>0</v>
      </c>
      <c r="CO334" s="21">
        <v>29</v>
      </c>
      <c r="CP334" s="21">
        <v>45</v>
      </c>
      <c r="CQ334" s="21">
        <v>45</v>
      </c>
      <c r="CR334" s="21">
        <v>10731</v>
      </c>
      <c r="CS334" s="21">
        <v>14971</v>
      </c>
      <c r="CT334" s="21">
        <v>16034</v>
      </c>
      <c r="CU334" s="21">
        <v>20181</v>
      </c>
      <c r="CV334" s="21">
        <v>16915</v>
      </c>
      <c r="CW334" s="21">
        <v>28561</v>
      </c>
      <c r="CX334" s="21">
        <v>53745</v>
      </c>
      <c r="CY334" s="21">
        <v>53648</v>
      </c>
      <c r="CZ334" s="19">
        <v>71</v>
      </c>
      <c r="DA334" t="s">
        <v>1373</v>
      </c>
      <c r="DB334" t="s">
        <v>8480</v>
      </c>
      <c r="DD334">
        <v>5.405606919176857</v>
      </c>
      <c r="DE334">
        <v>8.3728718950600047</v>
      </c>
      <c r="DF334">
        <v>2.9672649758831477</v>
      </c>
    </row>
    <row r="335" spans="1:110" x14ac:dyDescent="0.25">
      <c r="A335" t="s">
        <v>717</v>
      </c>
      <c r="B335" t="s">
        <v>3160</v>
      </c>
      <c r="C335" t="s">
        <v>140</v>
      </c>
      <c r="D335" t="s">
        <v>70</v>
      </c>
      <c r="E335" s="17">
        <v>74335</v>
      </c>
      <c r="F335" s="17">
        <v>74920</v>
      </c>
      <c r="G335" s="17">
        <v>75324</v>
      </c>
      <c r="H335" s="17">
        <v>75460</v>
      </c>
      <c r="I335" s="17">
        <v>75704</v>
      </c>
      <c r="J335" s="17">
        <v>76150</v>
      </c>
      <c r="K335" s="17">
        <v>76750</v>
      </c>
      <c r="L335" s="17">
        <v>77356</v>
      </c>
      <c r="M335" s="17">
        <v>77785</v>
      </c>
      <c r="N335" s="17">
        <v>78224</v>
      </c>
      <c r="O335" s="17">
        <v>78526</v>
      </c>
      <c r="P335" s="17">
        <v>78814</v>
      </c>
      <c r="Q335" s="17">
        <v>78925</v>
      </c>
      <c r="R335" s="17">
        <v>79167</v>
      </c>
      <c r="S335" s="17">
        <v>79596</v>
      </c>
      <c r="T335" s="17">
        <v>79714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20</v>
      </c>
      <c r="AE335" s="18">
        <v>51</v>
      </c>
      <c r="AF335" s="18">
        <v>38</v>
      </c>
      <c r="AG335" s="18">
        <v>45</v>
      </c>
      <c r="AH335" s="18">
        <v>39</v>
      </c>
      <c r="AI335" s="18">
        <v>51</v>
      </c>
      <c r="AJ335" s="18">
        <v>53</v>
      </c>
      <c r="AK335" s="23">
        <v>0</v>
      </c>
      <c r="AL335" s="23">
        <v>0</v>
      </c>
      <c r="AM335" s="23">
        <v>0</v>
      </c>
      <c r="AN335" s="23">
        <v>0</v>
      </c>
      <c r="AO335" s="23">
        <v>0</v>
      </c>
      <c r="AP335" s="23">
        <v>0</v>
      </c>
      <c r="AQ335" s="23">
        <v>0</v>
      </c>
      <c r="AR335" s="23">
        <v>0</v>
      </c>
      <c r="AS335" s="23">
        <v>0</v>
      </c>
      <c r="AT335" s="23">
        <v>2.5567600736346905</v>
      </c>
      <c r="AU335" s="23">
        <v>6.494664187657591</v>
      </c>
      <c r="AV335" s="23">
        <v>4.8214784175400309</v>
      </c>
      <c r="AW335" s="23">
        <v>5.7016154577130189</v>
      </c>
      <c r="AX335" s="23">
        <v>4.9262950471787486</v>
      </c>
      <c r="AY335" s="23">
        <v>6.40735715362581</v>
      </c>
      <c r="AZ335" s="23">
        <v>6.6487693504277789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0</v>
      </c>
      <c r="BI335" s="20">
        <v>1</v>
      </c>
      <c r="BJ335" s="20">
        <v>4</v>
      </c>
      <c r="BK335" s="20">
        <v>5</v>
      </c>
      <c r="BL335" s="20">
        <v>11</v>
      </c>
      <c r="BM335" s="20">
        <v>2</v>
      </c>
      <c r="BN335" s="20">
        <v>2</v>
      </c>
      <c r="BO335" s="20">
        <v>0</v>
      </c>
      <c r="BP335" s="20">
        <v>6</v>
      </c>
      <c r="BQ335" s="20">
        <v>5</v>
      </c>
      <c r="BR335" s="20">
        <v>9</v>
      </c>
      <c r="BS335" s="20">
        <v>7</v>
      </c>
      <c r="BT335" s="20">
        <v>0</v>
      </c>
      <c r="BU335" s="20">
        <v>1</v>
      </c>
      <c r="BV335" s="20">
        <v>3307</v>
      </c>
      <c r="BW335" s="20">
        <v>4555</v>
      </c>
      <c r="BX335" s="20">
        <v>5811</v>
      </c>
      <c r="BY335" s="20">
        <v>7838</v>
      </c>
      <c r="BZ335" s="20">
        <v>6785</v>
      </c>
      <c r="CA335" s="20">
        <v>12441</v>
      </c>
      <c r="CB335" s="20">
        <v>3477</v>
      </c>
      <c r="CC335" s="20">
        <v>4640</v>
      </c>
      <c r="CD335" s="20">
        <v>5598</v>
      </c>
      <c r="CE335" s="20">
        <v>7689</v>
      </c>
      <c r="CF335" s="20">
        <v>6627</v>
      </c>
      <c r="CG335" s="20">
        <v>10946</v>
      </c>
      <c r="CH335" s="21">
        <v>7</v>
      </c>
      <c r="CI335" s="21">
        <v>9</v>
      </c>
      <c r="CJ335" s="21">
        <v>14</v>
      </c>
      <c r="CK335" s="21">
        <v>18</v>
      </c>
      <c r="CL335" s="21">
        <v>2</v>
      </c>
      <c r="CM335" s="21">
        <v>3</v>
      </c>
      <c r="CN335" s="21">
        <v>0</v>
      </c>
      <c r="CO335" s="21">
        <v>25</v>
      </c>
      <c r="CP335" s="21">
        <v>28</v>
      </c>
      <c r="CQ335" s="21">
        <v>28</v>
      </c>
      <c r="CR335" s="21">
        <v>6784</v>
      </c>
      <c r="CS335" s="21">
        <v>9195</v>
      </c>
      <c r="CT335" s="21">
        <v>11409</v>
      </c>
      <c r="CU335" s="21">
        <v>15527</v>
      </c>
      <c r="CV335" s="21">
        <v>13412</v>
      </c>
      <c r="CW335" s="21">
        <v>23387</v>
      </c>
      <c r="CX335" s="21">
        <v>40737</v>
      </c>
      <c r="CY335" s="21">
        <v>38977</v>
      </c>
      <c r="CZ335" s="19">
        <v>76</v>
      </c>
      <c r="DA335" t="s">
        <v>8055</v>
      </c>
      <c r="DB335" t="s">
        <v>8480</v>
      </c>
      <c r="DD335">
        <v>6.4140390486697285</v>
      </c>
      <c r="DE335">
        <v>6.873358371995975</v>
      </c>
      <c r="DF335">
        <v>0.45931932332624648</v>
      </c>
    </row>
    <row r="336" spans="1:110" x14ac:dyDescent="0.25">
      <c r="A336" t="s">
        <v>2307</v>
      </c>
      <c r="B336" t="s">
        <v>3206</v>
      </c>
      <c r="C336" t="s">
        <v>48</v>
      </c>
      <c r="D336" t="s">
        <v>51</v>
      </c>
      <c r="E336" s="17">
        <v>58991</v>
      </c>
      <c r="F336" s="17">
        <v>59682</v>
      </c>
      <c r="G336" s="17">
        <v>60175</v>
      </c>
      <c r="H336" s="17">
        <v>60527</v>
      </c>
      <c r="I336" s="17">
        <v>60413</v>
      </c>
      <c r="J336" s="17">
        <v>60866</v>
      </c>
      <c r="K336" s="17">
        <v>61084</v>
      </c>
      <c r="L336" s="17">
        <v>61584</v>
      </c>
      <c r="M336" s="17">
        <v>62507</v>
      </c>
      <c r="N336" s="17">
        <v>63142</v>
      </c>
      <c r="O336" s="17">
        <v>63698</v>
      </c>
      <c r="P336" s="17">
        <v>64778</v>
      </c>
      <c r="Q336" s="17">
        <v>65325</v>
      </c>
      <c r="R336" s="17">
        <v>65952</v>
      </c>
      <c r="S336" s="17">
        <v>66473</v>
      </c>
      <c r="T336" s="17">
        <v>66832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8">
        <v>17</v>
      </c>
      <c r="AE336" s="18">
        <v>23</v>
      </c>
      <c r="AF336" s="18">
        <v>19</v>
      </c>
      <c r="AG336" s="18">
        <v>20</v>
      </c>
      <c r="AH336" s="18">
        <v>16</v>
      </c>
      <c r="AI336" s="18">
        <v>29</v>
      </c>
      <c r="AJ336" s="18">
        <v>30</v>
      </c>
      <c r="AK336" s="23">
        <v>0</v>
      </c>
      <c r="AL336" s="23">
        <v>0</v>
      </c>
      <c r="AM336" s="23">
        <v>0</v>
      </c>
      <c r="AN336" s="23">
        <v>0</v>
      </c>
      <c r="AO336" s="23">
        <v>0</v>
      </c>
      <c r="AP336" s="23">
        <v>0</v>
      </c>
      <c r="AQ336" s="23">
        <v>0</v>
      </c>
      <c r="AR336" s="23">
        <v>0</v>
      </c>
      <c r="AS336" s="23">
        <v>0</v>
      </c>
      <c r="AT336" s="23">
        <v>2.6923442399670585</v>
      </c>
      <c r="AU336" s="23">
        <v>3.6107884077993031</v>
      </c>
      <c r="AV336" s="23">
        <v>2.9330945691438455</v>
      </c>
      <c r="AW336" s="23">
        <v>3.0616150019135095</v>
      </c>
      <c r="AX336" s="23">
        <v>2.4260067928190199</v>
      </c>
      <c r="AY336" s="23">
        <v>4.3626735667112966</v>
      </c>
      <c r="AZ336" s="23">
        <v>4.4888676083313381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 s="20">
        <v>1</v>
      </c>
      <c r="BJ336" s="20">
        <v>0</v>
      </c>
      <c r="BK336" s="20">
        <v>2</v>
      </c>
      <c r="BL336" s="20">
        <v>4</v>
      </c>
      <c r="BM336" s="20">
        <v>4</v>
      </c>
      <c r="BN336" s="20">
        <v>2</v>
      </c>
      <c r="BO336" s="20">
        <v>0</v>
      </c>
      <c r="BP336" s="20">
        <v>1</v>
      </c>
      <c r="BQ336" s="20">
        <v>8</v>
      </c>
      <c r="BR336" s="20">
        <v>2</v>
      </c>
      <c r="BS336" s="20">
        <v>2</v>
      </c>
      <c r="BT336" s="20">
        <v>2</v>
      </c>
      <c r="BU336" s="20">
        <v>2</v>
      </c>
      <c r="BV336" s="20">
        <v>3424</v>
      </c>
      <c r="BW336" s="20">
        <v>6669</v>
      </c>
      <c r="BX336" s="20">
        <v>5822</v>
      </c>
      <c r="BY336" s="20">
        <v>6527</v>
      </c>
      <c r="BZ336" s="20">
        <v>4663</v>
      </c>
      <c r="CA336" s="20">
        <v>7324</v>
      </c>
      <c r="CB336" s="20">
        <v>3622</v>
      </c>
      <c r="CC336" s="20">
        <v>6229</v>
      </c>
      <c r="CD336" s="20">
        <v>5577</v>
      </c>
      <c r="CE336" s="20">
        <v>6353</v>
      </c>
      <c r="CF336" s="20">
        <v>4854</v>
      </c>
      <c r="CG336" s="20">
        <v>5768</v>
      </c>
      <c r="CH336" s="21">
        <v>2</v>
      </c>
      <c r="CI336" s="21">
        <v>8</v>
      </c>
      <c r="CJ336" s="21">
        <v>4</v>
      </c>
      <c r="CK336" s="21">
        <v>6</v>
      </c>
      <c r="CL336" s="21">
        <v>6</v>
      </c>
      <c r="CM336" s="21">
        <v>4</v>
      </c>
      <c r="CN336" s="21">
        <v>0</v>
      </c>
      <c r="CO336" s="21">
        <v>13</v>
      </c>
      <c r="CP336" s="21">
        <v>17</v>
      </c>
      <c r="CQ336" s="21">
        <v>17</v>
      </c>
      <c r="CR336" s="21">
        <v>7046</v>
      </c>
      <c r="CS336" s="21">
        <v>12898</v>
      </c>
      <c r="CT336" s="21">
        <v>11399</v>
      </c>
      <c r="CU336" s="21">
        <v>12880</v>
      </c>
      <c r="CV336" s="21">
        <v>9517</v>
      </c>
      <c r="CW336" s="21">
        <v>13092</v>
      </c>
      <c r="CX336" s="21">
        <v>34429</v>
      </c>
      <c r="CY336" s="21">
        <v>32403</v>
      </c>
      <c r="CZ336" s="19">
        <v>186</v>
      </c>
      <c r="DA336" t="s">
        <v>8164</v>
      </c>
      <c r="DB336" t="s">
        <v>9</v>
      </c>
      <c r="DD336">
        <v>4.0119741999197602</v>
      </c>
      <c r="DE336">
        <v>4.937697870980859</v>
      </c>
      <c r="DF336">
        <v>0.92572367106109876</v>
      </c>
    </row>
    <row r="337" spans="1:110" x14ac:dyDescent="0.25">
      <c r="A337" t="s">
        <v>1595</v>
      </c>
      <c r="B337" t="s">
        <v>3213</v>
      </c>
      <c r="C337" t="s">
        <v>3362</v>
      </c>
      <c r="D337" t="s">
        <v>199</v>
      </c>
      <c r="E337" s="17">
        <v>219337</v>
      </c>
      <c r="F337" s="17">
        <v>219654</v>
      </c>
      <c r="G337" s="17">
        <v>219290</v>
      </c>
      <c r="H337" s="17">
        <v>219542</v>
      </c>
      <c r="I337" s="17">
        <v>219460</v>
      </c>
      <c r="J337" s="17">
        <v>218966</v>
      </c>
      <c r="K337" s="17">
        <v>219161</v>
      </c>
      <c r="L337" s="17">
        <v>219745</v>
      </c>
      <c r="M337" s="17">
        <v>220551</v>
      </c>
      <c r="N337" s="17">
        <v>221650</v>
      </c>
      <c r="O337" s="17">
        <v>222230</v>
      </c>
      <c r="P337" s="17">
        <v>222699</v>
      </c>
      <c r="Q337" s="17">
        <v>223209</v>
      </c>
      <c r="R337" s="17">
        <v>224011</v>
      </c>
      <c r="S337" s="17">
        <v>225248</v>
      </c>
      <c r="T337" s="17">
        <v>226868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17</v>
      </c>
      <c r="AE337" s="18">
        <v>68</v>
      </c>
      <c r="AF337" s="18">
        <v>101</v>
      </c>
      <c r="AG337" s="18">
        <v>136</v>
      </c>
      <c r="AH337" s="18">
        <v>164</v>
      </c>
      <c r="AI337" s="18">
        <v>157</v>
      </c>
      <c r="AJ337" s="18">
        <v>146</v>
      </c>
      <c r="AK337" s="23">
        <v>0</v>
      </c>
      <c r="AL337" s="23">
        <v>0</v>
      </c>
      <c r="AM337" s="23">
        <v>0</v>
      </c>
      <c r="AN337" s="23">
        <v>0</v>
      </c>
      <c r="AO337" s="23">
        <v>0</v>
      </c>
      <c r="AP337" s="23">
        <v>0</v>
      </c>
      <c r="AQ337" s="23">
        <v>0</v>
      </c>
      <c r="AR337" s="23">
        <v>0</v>
      </c>
      <c r="AS337" s="23">
        <v>0</v>
      </c>
      <c r="AT337" s="23">
        <v>0.76697496052334757</v>
      </c>
      <c r="AU337" s="23">
        <v>3.0598929037483686</v>
      </c>
      <c r="AV337" s="23">
        <v>4.535269579118002</v>
      </c>
      <c r="AW337" s="23">
        <v>6.0929442809205723</v>
      </c>
      <c r="AX337" s="23">
        <v>7.3210690546446378</v>
      </c>
      <c r="AY337" s="23">
        <v>6.9700951839749967</v>
      </c>
      <c r="AZ337" s="23">
        <v>6.4354602676446211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0</v>
      </c>
      <c r="BI337" s="20">
        <v>1</v>
      </c>
      <c r="BJ337" s="20">
        <v>9</v>
      </c>
      <c r="BK337" s="20">
        <v>9</v>
      </c>
      <c r="BL337" s="20">
        <v>10</v>
      </c>
      <c r="BM337" s="20">
        <v>9</v>
      </c>
      <c r="BN337" s="20">
        <v>5</v>
      </c>
      <c r="BO337" s="20">
        <v>0</v>
      </c>
      <c r="BP337" s="20">
        <v>9</v>
      </c>
      <c r="BQ337" s="20">
        <v>23</v>
      </c>
      <c r="BR337" s="20">
        <v>21</v>
      </c>
      <c r="BS337" s="20">
        <v>28</v>
      </c>
      <c r="BT337" s="20">
        <v>16</v>
      </c>
      <c r="BU337" s="20">
        <v>6</v>
      </c>
      <c r="BV337" s="20">
        <v>10039</v>
      </c>
      <c r="BW337" s="20">
        <v>17891</v>
      </c>
      <c r="BX337" s="20">
        <v>19132</v>
      </c>
      <c r="BY337" s="20">
        <v>21840</v>
      </c>
      <c r="BZ337" s="20">
        <v>17412</v>
      </c>
      <c r="CA337" s="20">
        <v>30946</v>
      </c>
      <c r="CB337" s="20">
        <v>10621</v>
      </c>
      <c r="CC337" s="20">
        <v>16426</v>
      </c>
      <c r="CD337" s="20">
        <v>18416</v>
      </c>
      <c r="CE337" s="20">
        <v>21017</v>
      </c>
      <c r="CF337" s="20">
        <v>17600</v>
      </c>
      <c r="CG337" s="20">
        <v>25528</v>
      </c>
      <c r="CH337" s="21">
        <v>10</v>
      </c>
      <c r="CI337" s="21">
        <v>32</v>
      </c>
      <c r="CJ337" s="21">
        <v>30</v>
      </c>
      <c r="CK337" s="21">
        <v>38</v>
      </c>
      <c r="CL337" s="21">
        <v>25</v>
      </c>
      <c r="CM337" s="21">
        <v>11</v>
      </c>
      <c r="CN337" s="21">
        <v>0</v>
      </c>
      <c r="CO337" s="21">
        <v>43</v>
      </c>
      <c r="CP337" s="21">
        <v>103</v>
      </c>
      <c r="CQ337" s="21">
        <v>103</v>
      </c>
      <c r="CR337" s="21">
        <v>20660</v>
      </c>
      <c r="CS337" s="21">
        <v>34317</v>
      </c>
      <c r="CT337" s="21">
        <v>37548</v>
      </c>
      <c r="CU337" s="21">
        <v>42857</v>
      </c>
      <c r="CV337" s="21">
        <v>35012</v>
      </c>
      <c r="CW337" s="21">
        <v>56474</v>
      </c>
      <c r="CX337" s="21">
        <v>117260</v>
      </c>
      <c r="CY337" s="21">
        <v>109608</v>
      </c>
      <c r="CZ337" s="19">
        <v>87</v>
      </c>
      <c r="DA337" t="s">
        <v>8065</v>
      </c>
      <c r="DB337" t="s">
        <v>8480</v>
      </c>
      <c r="DD337">
        <v>3.9230713086636011</v>
      </c>
      <c r="DE337">
        <v>8.7838990278014659</v>
      </c>
      <c r="DF337">
        <v>4.8608277191378644</v>
      </c>
    </row>
    <row r="338" spans="1:110" x14ac:dyDescent="0.25">
      <c r="A338" t="s">
        <v>822</v>
      </c>
      <c r="B338" t="s">
        <v>2926</v>
      </c>
      <c r="C338" t="s">
        <v>58</v>
      </c>
      <c r="D338" t="s">
        <v>457</v>
      </c>
      <c r="E338" s="17">
        <v>137691</v>
      </c>
      <c r="F338" s="17">
        <v>139033</v>
      </c>
      <c r="G338" s="17">
        <v>140482</v>
      </c>
      <c r="H338" s="17">
        <v>141749</v>
      </c>
      <c r="I338" s="17">
        <v>142333</v>
      </c>
      <c r="J338" s="17">
        <v>143404</v>
      </c>
      <c r="K338" s="17">
        <v>144494</v>
      </c>
      <c r="L338" s="17">
        <v>145248</v>
      </c>
      <c r="M338" s="17">
        <v>146337</v>
      </c>
      <c r="N338" s="17">
        <v>147475</v>
      </c>
      <c r="O338" s="17">
        <v>148679</v>
      </c>
      <c r="P338" s="17">
        <v>149545</v>
      </c>
      <c r="Q338" s="17">
        <v>150283</v>
      </c>
      <c r="R338" s="17">
        <v>150920</v>
      </c>
      <c r="S338" s="17">
        <v>151654</v>
      </c>
      <c r="T338" s="17">
        <v>152058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13</v>
      </c>
      <c r="AE338" s="18">
        <v>60</v>
      </c>
      <c r="AF338" s="18">
        <v>121</v>
      </c>
      <c r="AG338" s="18">
        <v>84</v>
      </c>
      <c r="AH338" s="18">
        <v>91</v>
      </c>
      <c r="AI338" s="18">
        <v>159</v>
      </c>
      <c r="AJ338" s="18">
        <v>144</v>
      </c>
      <c r="AK338" s="23">
        <v>0</v>
      </c>
      <c r="AL338" s="23">
        <v>0</v>
      </c>
      <c r="AM338" s="23">
        <v>0</v>
      </c>
      <c r="AN338" s="23">
        <v>0</v>
      </c>
      <c r="AO338" s="23">
        <v>0</v>
      </c>
      <c r="AP338" s="23">
        <v>0</v>
      </c>
      <c r="AQ338" s="23">
        <v>0</v>
      </c>
      <c r="AR338" s="23">
        <v>0</v>
      </c>
      <c r="AS338" s="23">
        <v>0</v>
      </c>
      <c r="AT338" s="23">
        <v>0.88150533988811663</v>
      </c>
      <c r="AU338" s="23">
        <v>4.0355396525400362</v>
      </c>
      <c r="AV338" s="23">
        <v>8.0912100036778227</v>
      </c>
      <c r="AW338" s="23">
        <v>5.5894545623922864</v>
      </c>
      <c r="AX338" s="23">
        <v>6.0296846011131731</v>
      </c>
      <c r="AY338" s="23">
        <v>10.48439210307674</v>
      </c>
      <c r="AZ338" s="23">
        <v>9.4700706309434555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0</v>
      </c>
      <c r="BI338" s="20">
        <v>7</v>
      </c>
      <c r="BJ338" s="20">
        <v>14</v>
      </c>
      <c r="BK338" s="20">
        <v>11</v>
      </c>
      <c r="BL338" s="20">
        <v>11</v>
      </c>
      <c r="BM338" s="20">
        <v>6</v>
      </c>
      <c r="BN338" s="20">
        <v>6</v>
      </c>
      <c r="BO338" s="20">
        <v>0</v>
      </c>
      <c r="BP338" s="20">
        <v>7</v>
      </c>
      <c r="BQ338" s="20">
        <v>20</v>
      </c>
      <c r="BR338" s="20">
        <v>20</v>
      </c>
      <c r="BS338" s="20">
        <v>24</v>
      </c>
      <c r="BT338" s="20">
        <v>14</v>
      </c>
      <c r="BU338" s="20">
        <v>4</v>
      </c>
      <c r="BV338" s="20">
        <v>8128</v>
      </c>
      <c r="BW338" s="20">
        <v>13093</v>
      </c>
      <c r="BX338" s="20">
        <v>12154</v>
      </c>
      <c r="BY338" s="20">
        <v>14579</v>
      </c>
      <c r="BZ338" s="20">
        <v>12140</v>
      </c>
      <c r="CA338" s="20">
        <v>18455</v>
      </c>
      <c r="CB338" s="20">
        <v>8928</v>
      </c>
      <c r="CC338" s="20">
        <v>12398</v>
      </c>
      <c r="CD338" s="20">
        <v>11507</v>
      </c>
      <c r="CE338" s="20">
        <v>13718</v>
      </c>
      <c r="CF338" s="20">
        <v>11591</v>
      </c>
      <c r="CG338" s="20">
        <v>15367</v>
      </c>
      <c r="CH338" s="21">
        <v>14</v>
      </c>
      <c r="CI338" s="21">
        <v>34</v>
      </c>
      <c r="CJ338" s="21">
        <v>31</v>
      </c>
      <c r="CK338" s="21">
        <v>35</v>
      </c>
      <c r="CL338" s="21">
        <v>20</v>
      </c>
      <c r="CM338" s="21">
        <v>10</v>
      </c>
      <c r="CN338" s="21">
        <v>0</v>
      </c>
      <c r="CO338" s="21">
        <v>55</v>
      </c>
      <c r="CP338" s="21">
        <v>89</v>
      </c>
      <c r="CQ338" s="21">
        <v>89</v>
      </c>
      <c r="CR338" s="21">
        <v>17056</v>
      </c>
      <c r="CS338" s="21">
        <v>25491</v>
      </c>
      <c r="CT338" s="21">
        <v>23661</v>
      </c>
      <c r="CU338" s="21">
        <v>28297</v>
      </c>
      <c r="CV338" s="21">
        <v>23731</v>
      </c>
      <c r="CW338" s="21">
        <v>33822</v>
      </c>
      <c r="CX338" s="21">
        <v>78549</v>
      </c>
      <c r="CY338" s="21">
        <v>73509</v>
      </c>
      <c r="CZ338" s="19">
        <v>33</v>
      </c>
      <c r="DA338" t="s">
        <v>1356</v>
      </c>
      <c r="DB338" t="s">
        <v>8480</v>
      </c>
      <c r="DD338">
        <v>7.4820770245820238</v>
      </c>
      <c r="DE338">
        <v>11.33050707201874</v>
      </c>
      <c r="DF338">
        <v>3.8484300474367164</v>
      </c>
    </row>
    <row r="339" spans="1:110" x14ac:dyDescent="0.25">
      <c r="A339" t="s">
        <v>2456</v>
      </c>
      <c r="B339" t="s">
        <v>2943</v>
      </c>
      <c r="C339" t="s">
        <v>58</v>
      </c>
      <c r="D339" t="s">
        <v>70</v>
      </c>
      <c r="E339" s="17">
        <v>187175</v>
      </c>
      <c r="F339" s="17">
        <v>186473</v>
      </c>
      <c r="G339" s="17">
        <v>186597</v>
      </c>
      <c r="H339" s="17">
        <v>187081</v>
      </c>
      <c r="I339" s="17">
        <v>187986</v>
      </c>
      <c r="J339" s="17">
        <v>188274</v>
      </c>
      <c r="K339" s="17">
        <v>189747</v>
      </c>
      <c r="L339" s="17">
        <v>190283</v>
      </c>
      <c r="M339" s="17">
        <v>191251</v>
      </c>
      <c r="N339" s="17">
        <v>191623</v>
      </c>
      <c r="O339" s="17">
        <v>193030</v>
      </c>
      <c r="P339" s="17">
        <v>194183</v>
      </c>
      <c r="Q339" s="17">
        <v>195120</v>
      </c>
      <c r="R339" s="17">
        <v>195150</v>
      </c>
      <c r="S339" s="17">
        <v>195256</v>
      </c>
      <c r="T339" s="17">
        <v>195537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37</v>
      </c>
      <c r="AE339" s="18">
        <v>222</v>
      </c>
      <c r="AF339" s="18">
        <v>292</v>
      </c>
      <c r="AG339" s="18">
        <v>404</v>
      </c>
      <c r="AH339" s="18">
        <v>309</v>
      </c>
      <c r="AI339" s="18">
        <v>360</v>
      </c>
      <c r="AJ339" s="18">
        <v>352</v>
      </c>
      <c r="AK339" s="23">
        <v>0</v>
      </c>
      <c r="AL339" s="23">
        <v>0</v>
      </c>
      <c r="AM339" s="23">
        <v>0</v>
      </c>
      <c r="AN339" s="23">
        <v>0</v>
      </c>
      <c r="AO339" s="23">
        <v>0</v>
      </c>
      <c r="AP339" s="23">
        <v>0</v>
      </c>
      <c r="AQ339" s="23">
        <v>0</v>
      </c>
      <c r="AR339" s="23">
        <v>0</v>
      </c>
      <c r="AS339" s="23">
        <v>0</v>
      </c>
      <c r="AT339" s="23">
        <v>1.9308746862328636</v>
      </c>
      <c r="AU339" s="23">
        <v>11.500802983992125</v>
      </c>
      <c r="AV339" s="23">
        <v>15.037361663997363</v>
      </c>
      <c r="AW339" s="23">
        <v>20.705207052070524</v>
      </c>
      <c r="AX339" s="23">
        <v>15.833973866256725</v>
      </c>
      <c r="AY339" s="23">
        <v>18.437333551849878</v>
      </c>
      <c r="AZ339" s="23">
        <v>18.001708116622428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13</v>
      </c>
      <c r="BJ339" s="20">
        <v>35</v>
      </c>
      <c r="BK339" s="20">
        <v>26</v>
      </c>
      <c r="BL339" s="20">
        <v>31</v>
      </c>
      <c r="BM339" s="20">
        <v>17</v>
      </c>
      <c r="BN339" s="20">
        <v>5</v>
      </c>
      <c r="BO339" s="20">
        <v>0</v>
      </c>
      <c r="BP339" s="20">
        <v>22</v>
      </c>
      <c r="BQ339" s="20">
        <v>75</v>
      </c>
      <c r="BR339" s="20">
        <v>42</v>
      </c>
      <c r="BS339" s="20">
        <v>57</v>
      </c>
      <c r="BT339" s="20">
        <v>25</v>
      </c>
      <c r="BU339" s="20">
        <v>4</v>
      </c>
      <c r="BV339" s="20">
        <v>12076</v>
      </c>
      <c r="BW339" s="20">
        <v>17734</v>
      </c>
      <c r="BX339" s="20">
        <v>15174</v>
      </c>
      <c r="BY339" s="20">
        <v>16577</v>
      </c>
      <c r="BZ339" s="20">
        <v>14036</v>
      </c>
      <c r="CA339" s="20">
        <v>23018</v>
      </c>
      <c r="CB339" s="20">
        <v>12581</v>
      </c>
      <c r="CC339" s="20">
        <v>17982</v>
      </c>
      <c r="CD339" s="20">
        <v>15669</v>
      </c>
      <c r="CE339" s="20">
        <v>17363</v>
      </c>
      <c r="CF339" s="20">
        <v>14011</v>
      </c>
      <c r="CG339" s="20">
        <v>19316</v>
      </c>
      <c r="CH339" s="21">
        <v>35</v>
      </c>
      <c r="CI339" s="21">
        <v>110</v>
      </c>
      <c r="CJ339" s="21">
        <v>68</v>
      </c>
      <c r="CK339" s="21">
        <v>88</v>
      </c>
      <c r="CL339" s="21">
        <v>42</v>
      </c>
      <c r="CM339" s="21">
        <v>9</v>
      </c>
      <c r="CN339" s="21">
        <v>0</v>
      </c>
      <c r="CO339" s="21">
        <v>127</v>
      </c>
      <c r="CP339" s="21">
        <v>225</v>
      </c>
      <c r="CQ339" s="21">
        <v>225</v>
      </c>
      <c r="CR339" s="21">
        <v>24657</v>
      </c>
      <c r="CS339" s="21">
        <v>35716</v>
      </c>
      <c r="CT339" s="21">
        <v>30843</v>
      </c>
      <c r="CU339" s="21">
        <v>33940</v>
      </c>
      <c r="CV339" s="21">
        <v>28047</v>
      </c>
      <c r="CW339" s="21">
        <v>42334</v>
      </c>
      <c r="CX339" s="21">
        <v>98615</v>
      </c>
      <c r="CY339" s="21">
        <v>96922</v>
      </c>
      <c r="CZ339" s="19">
        <v>5</v>
      </c>
      <c r="DA339" t="s">
        <v>1366</v>
      </c>
      <c r="DB339" t="s">
        <v>8480</v>
      </c>
      <c r="DD339">
        <v>13.103320195621222</v>
      </c>
      <c r="DE339">
        <v>22.816001622471227</v>
      </c>
      <c r="DF339">
        <v>9.7126814268500041</v>
      </c>
    </row>
    <row r="340" spans="1:110" x14ac:dyDescent="0.25">
      <c r="A340" t="s">
        <v>116</v>
      </c>
      <c r="B340" t="s">
        <v>3186</v>
      </c>
      <c r="C340" t="s">
        <v>113</v>
      </c>
      <c r="D340" t="s">
        <v>70</v>
      </c>
      <c r="E340" s="17">
        <v>87876</v>
      </c>
      <c r="F340" s="17">
        <v>88649</v>
      </c>
      <c r="G340" s="17">
        <v>89075</v>
      </c>
      <c r="H340" s="17">
        <v>89562</v>
      </c>
      <c r="I340" s="17">
        <v>89865</v>
      </c>
      <c r="J340" s="17">
        <v>90952</v>
      </c>
      <c r="K340" s="17">
        <v>92651</v>
      </c>
      <c r="L340" s="17">
        <v>94206</v>
      </c>
      <c r="M340" s="17">
        <v>95558</v>
      </c>
      <c r="N340" s="17">
        <v>95998</v>
      </c>
      <c r="O340" s="17">
        <v>96690</v>
      </c>
      <c r="P340" s="17">
        <v>97462</v>
      </c>
      <c r="Q340" s="17">
        <v>97371</v>
      </c>
      <c r="R340" s="17">
        <v>97649</v>
      </c>
      <c r="S340" s="17">
        <v>97985</v>
      </c>
      <c r="T340" s="17">
        <v>98506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8">
        <v>7</v>
      </c>
      <c r="AE340" s="18">
        <v>32</v>
      </c>
      <c r="AF340" s="18">
        <v>29</v>
      </c>
      <c r="AG340" s="18">
        <v>43</v>
      </c>
      <c r="AH340" s="18">
        <v>42</v>
      </c>
      <c r="AI340" s="18">
        <v>26</v>
      </c>
      <c r="AJ340" s="18">
        <v>34</v>
      </c>
      <c r="AK340" s="23">
        <v>0</v>
      </c>
      <c r="AL340" s="23">
        <v>0</v>
      </c>
      <c r="AM340" s="23">
        <v>0</v>
      </c>
      <c r="AN340" s="23">
        <v>0</v>
      </c>
      <c r="AO340" s="23">
        <v>0</v>
      </c>
      <c r="AP340" s="23">
        <v>0</v>
      </c>
      <c r="AQ340" s="23">
        <v>0</v>
      </c>
      <c r="AR340" s="23">
        <v>0</v>
      </c>
      <c r="AS340" s="23">
        <v>0</v>
      </c>
      <c r="AT340" s="23">
        <v>0.72918185795537416</v>
      </c>
      <c r="AU340" s="23">
        <v>3.3095459716620126</v>
      </c>
      <c r="AV340" s="23">
        <v>2.9755186636843076</v>
      </c>
      <c r="AW340" s="23">
        <v>4.4160992492631275</v>
      </c>
      <c r="AX340" s="23">
        <v>4.301119315097953</v>
      </c>
      <c r="AY340" s="23">
        <v>2.6534673674542022</v>
      </c>
      <c r="AZ340" s="23">
        <v>3.4515664020465757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 s="20">
        <v>1</v>
      </c>
      <c r="BJ340" s="20">
        <v>0</v>
      </c>
      <c r="BK340" s="20">
        <v>1</v>
      </c>
      <c r="BL340" s="20">
        <v>5</v>
      </c>
      <c r="BM340" s="20">
        <v>1</v>
      </c>
      <c r="BN340" s="20">
        <v>0</v>
      </c>
      <c r="BO340" s="20">
        <v>0</v>
      </c>
      <c r="BP340" s="20">
        <v>3</v>
      </c>
      <c r="BQ340" s="20">
        <v>6</v>
      </c>
      <c r="BR340" s="20">
        <v>3</v>
      </c>
      <c r="BS340" s="20">
        <v>5</v>
      </c>
      <c r="BT340" s="20">
        <v>4</v>
      </c>
      <c r="BU340" s="20">
        <v>5</v>
      </c>
      <c r="BV340" s="20">
        <v>3631</v>
      </c>
      <c r="BW340" s="20">
        <v>5510</v>
      </c>
      <c r="BX340" s="20">
        <v>7397</v>
      </c>
      <c r="BY340" s="20">
        <v>9790</v>
      </c>
      <c r="BZ340" s="20">
        <v>8388</v>
      </c>
      <c r="CA340" s="20">
        <v>16572</v>
      </c>
      <c r="CB340" s="20">
        <v>3859</v>
      </c>
      <c r="CC340" s="20">
        <v>5437</v>
      </c>
      <c r="CD340" s="20">
        <v>6638</v>
      </c>
      <c r="CE340" s="20">
        <v>9086</v>
      </c>
      <c r="CF340" s="20">
        <v>8192</v>
      </c>
      <c r="CG340" s="20">
        <v>14006</v>
      </c>
      <c r="CH340" s="21">
        <v>4</v>
      </c>
      <c r="CI340" s="21">
        <v>6</v>
      </c>
      <c r="CJ340" s="21">
        <v>4</v>
      </c>
      <c r="CK340" s="21">
        <v>10</v>
      </c>
      <c r="CL340" s="21">
        <v>5</v>
      </c>
      <c r="CM340" s="21">
        <v>5</v>
      </c>
      <c r="CN340" s="21">
        <v>0</v>
      </c>
      <c r="CO340" s="21">
        <v>8</v>
      </c>
      <c r="CP340" s="21">
        <v>26</v>
      </c>
      <c r="CQ340" s="21">
        <v>26</v>
      </c>
      <c r="CR340" s="21">
        <v>7490</v>
      </c>
      <c r="CS340" s="21">
        <v>10947</v>
      </c>
      <c r="CT340" s="21">
        <v>14035</v>
      </c>
      <c r="CU340" s="21">
        <v>18876</v>
      </c>
      <c r="CV340" s="21">
        <v>16580</v>
      </c>
      <c r="CW340" s="21">
        <v>30578</v>
      </c>
      <c r="CX340" s="21">
        <v>51288</v>
      </c>
      <c r="CY340" s="21">
        <v>47218</v>
      </c>
      <c r="CZ340" s="19">
        <v>246</v>
      </c>
      <c r="DA340" t="s">
        <v>8224</v>
      </c>
      <c r="DB340" t="s">
        <v>9</v>
      </c>
      <c r="DD340">
        <v>1.6942691346520395</v>
      </c>
      <c r="DE340">
        <v>5.0694119482140074</v>
      </c>
      <c r="DF340">
        <v>3.3751428135619679</v>
      </c>
    </row>
    <row r="341" spans="1:110" x14ac:dyDescent="0.25">
      <c r="A341" t="s">
        <v>1055</v>
      </c>
      <c r="B341" t="s">
        <v>3046</v>
      </c>
      <c r="C341" t="s">
        <v>1052</v>
      </c>
      <c r="D341" t="s">
        <v>168</v>
      </c>
      <c r="E341" s="17">
        <v>83652</v>
      </c>
      <c r="F341" s="17">
        <v>83702</v>
      </c>
      <c r="G341" s="17">
        <v>83874</v>
      </c>
      <c r="H341" s="17">
        <v>84330</v>
      </c>
      <c r="I341" s="17">
        <v>84906</v>
      </c>
      <c r="J341" s="17">
        <v>85593</v>
      </c>
      <c r="K341" s="17">
        <v>86223</v>
      </c>
      <c r="L341" s="17">
        <v>86960</v>
      </c>
      <c r="M341" s="17">
        <v>87508</v>
      </c>
      <c r="N341" s="17">
        <v>88165</v>
      </c>
      <c r="O341" s="17">
        <v>88893</v>
      </c>
      <c r="P341" s="17">
        <v>89503</v>
      </c>
      <c r="Q341" s="17">
        <v>90020</v>
      </c>
      <c r="R341" s="17">
        <v>90635</v>
      </c>
      <c r="S341" s="17">
        <v>91704</v>
      </c>
      <c r="T341" s="17">
        <v>92869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8">
        <v>62</v>
      </c>
      <c r="AE341" s="18">
        <v>96</v>
      </c>
      <c r="AF341" s="18">
        <v>68</v>
      </c>
      <c r="AG341" s="18">
        <v>74</v>
      </c>
      <c r="AH341" s="18">
        <v>58</v>
      </c>
      <c r="AI341" s="18">
        <v>68</v>
      </c>
      <c r="AJ341" s="18">
        <v>59</v>
      </c>
      <c r="AK341" s="23">
        <v>0</v>
      </c>
      <c r="AL341" s="23">
        <v>0</v>
      </c>
      <c r="AM341" s="23">
        <v>0</v>
      </c>
      <c r="AN341" s="23">
        <v>0</v>
      </c>
      <c r="AO341" s="23">
        <v>0</v>
      </c>
      <c r="AP341" s="23">
        <v>0</v>
      </c>
      <c r="AQ341" s="23">
        <v>0</v>
      </c>
      <c r="AR341" s="23">
        <v>0</v>
      </c>
      <c r="AS341" s="23">
        <v>0</v>
      </c>
      <c r="AT341" s="23">
        <v>7.0322690410026656</v>
      </c>
      <c r="AU341" s="23">
        <v>10.799500523100805</v>
      </c>
      <c r="AV341" s="23">
        <v>7.597510697965431</v>
      </c>
      <c r="AW341" s="23">
        <v>8.2203954676738498</v>
      </c>
      <c r="AX341" s="23">
        <v>6.3992938710211282</v>
      </c>
      <c r="AY341" s="23">
        <v>7.4151618250021807</v>
      </c>
      <c r="AZ341" s="23">
        <v>6.3530349201563494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1</v>
      </c>
      <c r="BJ341" s="20">
        <v>10</v>
      </c>
      <c r="BK341" s="20">
        <v>6</v>
      </c>
      <c r="BL341" s="20">
        <v>4</v>
      </c>
      <c r="BM341" s="20">
        <v>4</v>
      </c>
      <c r="BN341" s="20">
        <v>1</v>
      </c>
      <c r="BO341" s="20">
        <v>0</v>
      </c>
      <c r="BP341" s="20">
        <v>5</v>
      </c>
      <c r="BQ341" s="20">
        <v>7</v>
      </c>
      <c r="BR341" s="20">
        <v>7</v>
      </c>
      <c r="BS341" s="20">
        <v>8</v>
      </c>
      <c r="BT341" s="20">
        <v>6</v>
      </c>
      <c r="BU341" s="20">
        <v>0</v>
      </c>
      <c r="BV341" s="20">
        <v>3679</v>
      </c>
      <c r="BW341" s="20">
        <v>5726</v>
      </c>
      <c r="BX341" s="20">
        <v>7321</v>
      </c>
      <c r="BY341" s="20">
        <v>9362</v>
      </c>
      <c r="BZ341" s="20">
        <v>7984</v>
      </c>
      <c r="CA341" s="20">
        <v>13701</v>
      </c>
      <c r="CB341" s="20">
        <v>4045</v>
      </c>
      <c r="CC341" s="20">
        <v>5463</v>
      </c>
      <c r="CD341" s="20">
        <v>7202</v>
      </c>
      <c r="CE341" s="20">
        <v>9006</v>
      </c>
      <c r="CF341" s="20">
        <v>7879</v>
      </c>
      <c r="CG341" s="20">
        <v>11501</v>
      </c>
      <c r="CH341" s="21">
        <v>6</v>
      </c>
      <c r="CI341" s="21">
        <v>17</v>
      </c>
      <c r="CJ341" s="21">
        <v>13</v>
      </c>
      <c r="CK341" s="21">
        <v>12</v>
      </c>
      <c r="CL341" s="21">
        <v>10</v>
      </c>
      <c r="CM341" s="21">
        <v>1</v>
      </c>
      <c r="CN341" s="21">
        <v>0</v>
      </c>
      <c r="CO341" s="21">
        <v>26</v>
      </c>
      <c r="CP341" s="21">
        <v>33</v>
      </c>
      <c r="CQ341" s="21">
        <v>33</v>
      </c>
      <c r="CR341" s="21">
        <v>7724</v>
      </c>
      <c r="CS341" s="21">
        <v>11189</v>
      </c>
      <c r="CT341" s="21">
        <v>14523</v>
      </c>
      <c r="CU341" s="21">
        <v>18368</v>
      </c>
      <c r="CV341" s="21">
        <v>15863</v>
      </c>
      <c r="CW341" s="21">
        <v>25202</v>
      </c>
      <c r="CX341" s="21">
        <v>47773</v>
      </c>
      <c r="CY341" s="21">
        <v>45096</v>
      </c>
      <c r="CZ341" s="19">
        <v>90</v>
      </c>
      <c r="DA341" t="s">
        <v>8068</v>
      </c>
      <c r="DB341" t="s">
        <v>9</v>
      </c>
      <c r="DD341">
        <v>5.7654780911832537</v>
      </c>
      <c r="DE341">
        <v>6.9076675109371397</v>
      </c>
      <c r="DF341">
        <v>1.142189419753886</v>
      </c>
    </row>
    <row r="342" spans="1:110" x14ac:dyDescent="0.25">
      <c r="A342" t="s">
        <v>1258</v>
      </c>
      <c r="B342" t="s">
        <v>3168</v>
      </c>
      <c r="C342" t="s">
        <v>484</v>
      </c>
      <c r="D342" t="s">
        <v>51</v>
      </c>
      <c r="E342" s="17">
        <v>89952</v>
      </c>
      <c r="F342" s="17">
        <v>90050</v>
      </c>
      <c r="G342" s="17">
        <v>90670</v>
      </c>
      <c r="H342" s="17">
        <v>91753</v>
      </c>
      <c r="I342" s="17">
        <v>92967</v>
      </c>
      <c r="J342" s="17">
        <v>94234</v>
      </c>
      <c r="K342" s="17">
        <v>95504</v>
      </c>
      <c r="L342" s="17">
        <v>97312</v>
      </c>
      <c r="M342" s="17">
        <v>98280</v>
      </c>
      <c r="N342" s="17">
        <v>98615</v>
      </c>
      <c r="O342" s="17">
        <v>99159</v>
      </c>
      <c r="P342" s="17">
        <v>99497</v>
      </c>
      <c r="Q342" s="17">
        <v>99541</v>
      </c>
      <c r="R342" s="17">
        <v>99869</v>
      </c>
      <c r="S342" s="17">
        <v>100387</v>
      </c>
      <c r="T342" s="17">
        <v>100806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34</v>
      </c>
      <c r="AE342" s="18">
        <v>41</v>
      </c>
      <c r="AF342" s="18">
        <v>67</v>
      </c>
      <c r="AG342" s="18">
        <v>69</v>
      </c>
      <c r="AH342" s="18">
        <v>59</v>
      </c>
      <c r="AI342" s="18">
        <v>63</v>
      </c>
      <c r="AJ342" s="18">
        <v>67</v>
      </c>
      <c r="AK342" s="23">
        <v>0</v>
      </c>
      <c r="AL342" s="23">
        <v>0</v>
      </c>
      <c r="AM342" s="23">
        <v>0</v>
      </c>
      <c r="AN342" s="23">
        <v>0</v>
      </c>
      <c r="AO342" s="23">
        <v>0</v>
      </c>
      <c r="AP342" s="23">
        <v>0</v>
      </c>
      <c r="AQ342" s="23">
        <v>0</v>
      </c>
      <c r="AR342" s="23">
        <v>0</v>
      </c>
      <c r="AS342" s="23">
        <v>0</v>
      </c>
      <c r="AT342" s="23">
        <v>3.4477513562845408</v>
      </c>
      <c r="AU342" s="23">
        <v>4.1347734446696718</v>
      </c>
      <c r="AV342" s="23">
        <v>6.7338713730062212</v>
      </c>
      <c r="AW342" s="23">
        <v>6.9318170402145851</v>
      </c>
      <c r="AX342" s="23">
        <v>5.9077391382711353</v>
      </c>
      <c r="AY342" s="23">
        <v>6.2757129907258911</v>
      </c>
      <c r="AZ342" s="23">
        <v>6.6464297760053972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0</v>
      </c>
      <c r="BI342" s="20">
        <v>1</v>
      </c>
      <c r="BJ342" s="20">
        <v>3</v>
      </c>
      <c r="BK342" s="20">
        <v>5</v>
      </c>
      <c r="BL342" s="20">
        <v>7</v>
      </c>
      <c r="BM342" s="20">
        <v>6</v>
      </c>
      <c r="BN342" s="20">
        <v>4</v>
      </c>
      <c r="BO342" s="20">
        <v>0</v>
      </c>
      <c r="BP342" s="20">
        <v>6</v>
      </c>
      <c r="BQ342" s="20">
        <v>8</v>
      </c>
      <c r="BR342" s="20">
        <v>8</v>
      </c>
      <c r="BS342" s="20">
        <v>10</v>
      </c>
      <c r="BT342" s="20">
        <v>5</v>
      </c>
      <c r="BU342" s="20">
        <v>4</v>
      </c>
      <c r="BV342" s="20">
        <v>3595</v>
      </c>
      <c r="BW342" s="20">
        <v>5014</v>
      </c>
      <c r="BX342" s="20">
        <v>6970</v>
      </c>
      <c r="BY342" s="20">
        <v>9610</v>
      </c>
      <c r="BZ342" s="20">
        <v>9035</v>
      </c>
      <c r="CA342" s="20">
        <v>17959</v>
      </c>
      <c r="CB342" s="20">
        <v>4054</v>
      </c>
      <c r="CC342" s="20">
        <v>5082</v>
      </c>
      <c r="CD342" s="20">
        <v>6566</v>
      </c>
      <c r="CE342" s="20">
        <v>9140</v>
      </c>
      <c r="CF342" s="20">
        <v>8598</v>
      </c>
      <c r="CG342" s="20">
        <v>15183</v>
      </c>
      <c r="CH342" s="21">
        <v>7</v>
      </c>
      <c r="CI342" s="21">
        <v>11</v>
      </c>
      <c r="CJ342" s="21">
        <v>13</v>
      </c>
      <c r="CK342" s="21">
        <v>17</v>
      </c>
      <c r="CL342" s="21">
        <v>11</v>
      </c>
      <c r="CM342" s="21">
        <v>8</v>
      </c>
      <c r="CN342" s="21">
        <v>0</v>
      </c>
      <c r="CO342" s="21">
        <v>26</v>
      </c>
      <c r="CP342" s="21">
        <v>41</v>
      </c>
      <c r="CQ342" s="21">
        <v>41</v>
      </c>
      <c r="CR342" s="21">
        <v>7649</v>
      </c>
      <c r="CS342" s="21">
        <v>10096</v>
      </c>
      <c r="CT342" s="21">
        <v>13536</v>
      </c>
      <c r="CU342" s="21">
        <v>18750</v>
      </c>
      <c r="CV342" s="21">
        <v>17633</v>
      </c>
      <c r="CW342" s="21">
        <v>33142</v>
      </c>
      <c r="CX342" s="21">
        <v>52183</v>
      </c>
      <c r="CY342" s="21">
        <v>48623</v>
      </c>
      <c r="CZ342" s="19">
        <v>77</v>
      </c>
      <c r="DA342" t="s">
        <v>8056</v>
      </c>
      <c r="DB342" t="s">
        <v>8480</v>
      </c>
      <c r="DD342">
        <v>5.3472636406638827</v>
      </c>
      <c r="DE342">
        <v>7.8569649119445026</v>
      </c>
      <c r="DF342">
        <v>2.5097012712806199</v>
      </c>
    </row>
    <row r="343" spans="1:110" x14ac:dyDescent="0.25">
      <c r="A343" t="s">
        <v>799</v>
      </c>
      <c r="B343" t="s">
        <v>3229</v>
      </c>
      <c r="C343" t="s">
        <v>3365</v>
      </c>
      <c r="D343" t="s">
        <v>457</v>
      </c>
      <c r="E343" s="17">
        <v>220232</v>
      </c>
      <c r="F343" s="17">
        <v>220318</v>
      </c>
      <c r="G343" s="17">
        <v>219988</v>
      </c>
      <c r="H343" s="17">
        <v>219542</v>
      </c>
      <c r="I343" s="17">
        <v>219394</v>
      </c>
      <c r="J343" s="17">
        <v>219592</v>
      </c>
      <c r="K343" s="17">
        <v>219772</v>
      </c>
      <c r="L343" s="17">
        <v>219967</v>
      </c>
      <c r="M343" s="17">
        <v>219479</v>
      </c>
      <c r="N343" s="17">
        <v>219731</v>
      </c>
      <c r="O343" s="17">
        <v>220465</v>
      </c>
      <c r="P343" s="17">
        <v>220528</v>
      </c>
      <c r="Q343" s="17">
        <v>221054</v>
      </c>
      <c r="R343" s="17">
        <v>221536</v>
      </c>
      <c r="S343" s="17">
        <v>222418</v>
      </c>
      <c r="T343" s="17">
        <v>222847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8">
        <v>59</v>
      </c>
      <c r="AE343" s="18">
        <v>171</v>
      </c>
      <c r="AF343" s="18">
        <v>209</v>
      </c>
      <c r="AG343" s="18">
        <v>235</v>
      </c>
      <c r="AH343" s="18">
        <v>197</v>
      </c>
      <c r="AI343" s="18">
        <v>201</v>
      </c>
      <c r="AJ343" s="18">
        <v>143</v>
      </c>
      <c r="AK343" s="23">
        <v>0</v>
      </c>
      <c r="AL343" s="23">
        <v>0</v>
      </c>
      <c r="AM343" s="23">
        <v>0</v>
      </c>
      <c r="AN343" s="23">
        <v>0</v>
      </c>
      <c r="AO343" s="23">
        <v>0</v>
      </c>
      <c r="AP343" s="23">
        <v>0</v>
      </c>
      <c r="AQ343" s="23">
        <v>0</v>
      </c>
      <c r="AR343" s="23">
        <v>0</v>
      </c>
      <c r="AS343" s="23">
        <v>0</v>
      </c>
      <c r="AT343" s="23">
        <v>2.6851013284425047</v>
      </c>
      <c r="AU343" s="23">
        <v>7.756333204817091</v>
      </c>
      <c r="AV343" s="23">
        <v>9.4772545889864315</v>
      </c>
      <c r="AW343" s="23">
        <v>10.630886570702181</v>
      </c>
      <c r="AX343" s="23">
        <v>8.8924599162212914</v>
      </c>
      <c r="AY343" s="23">
        <v>9.037038369196738</v>
      </c>
      <c r="AZ343" s="23">
        <v>6.4169587205571537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0</v>
      </c>
      <c r="BI343" s="20">
        <v>3</v>
      </c>
      <c r="BJ343" s="20">
        <v>6</v>
      </c>
      <c r="BK343" s="20">
        <v>9</v>
      </c>
      <c r="BL343" s="20">
        <v>12</v>
      </c>
      <c r="BM343" s="20">
        <v>5</v>
      </c>
      <c r="BN343" s="20">
        <v>7</v>
      </c>
      <c r="BO343" s="20">
        <v>0</v>
      </c>
      <c r="BP343" s="20">
        <v>12</v>
      </c>
      <c r="BQ343" s="20">
        <v>23</v>
      </c>
      <c r="BR343" s="20">
        <v>13</v>
      </c>
      <c r="BS343" s="20">
        <v>31</v>
      </c>
      <c r="BT343" s="20">
        <v>12</v>
      </c>
      <c r="BU343" s="20">
        <v>10</v>
      </c>
      <c r="BV343" s="20">
        <v>13338</v>
      </c>
      <c r="BW343" s="20">
        <v>17672</v>
      </c>
      <c r="BX343" s="20">
        <v>17061</v>
      </c>
      <c r="BY343" s="20">
        <v>20666</v>
      </c>
      <c r="BZ343" s="20">
        <v>18362</v>
      </c>
      <c r="CA343" s="20">
        <v>28778</v>
      </c>
      <c r="CB343" s="20">
        <v>13511</v>
      </c>
      <c r="CC343" s="20">
        <v>17713</v>
      </c>
      <c r="CD343" s="20">
        <v>15790</v>
      </c>
      <c r="CE343" s="20">
        <v>19458</v>
      </c>
      <c r="CF343" s="20">
        <v>17733</v>
      </c>
      <c r="CG343" s="20">
        <v>22765</v>
      </c>
      <c r="CH343" s="21">
        <v>15</v>
      </c>
      <c r="CI343" s="21">
        <v>29</v>
      </c>
      <c r="CJ343" s="21">
        <v>22</v>
      </c>
      <c r="CK343" s="21">
        <v>43</v>
      </c>
      <c r="CL343" s="21">
        <v>17</v>
      </c>
      <c r="CM343" s="21">
        <v>17</v>
      </c>
      <c r="CN343" s="21">
        <v>0</v>
      </c>
      <c r="CO343" s="21">
        <v>42</v>
      </c>
      <c r="CP343" s="21">
        <v>101</v>
      </c>
      <c r="CQ343" s="21">
        <v>101</v>
      </c>
      <c r="CR343" s="21">
        <v>26849</v>
      </c>
      <c r="CS343" s="21">
        <v>35385</v>
      </c>
      <c r="CT343" s="21">
        <v>32851</v>
      </c>
      <c r="CU343" s="21">
        <v>40124</v>
      </c>
      <c r="CV343" s="21">
        <v>36095</v>
      </c>
      <c r="CW343" s="21">
        <v>51543</v>
      </c>
      <c r="CX343" s="21">
        <v>115877</v>
      </c>
      <c r="CY343" s="21">
        <v>106970</v>
      </c>
      <c r="CZ343" s="19">
        <v>88</v>
      </c>
      <c r="DA343" t="s">
        <v>8066</v>
      </c>
      <c r="DB343" t="s">
        <v>9</v>
      </c>
      <c r="DD343">
        <v>3.9263344863045715</v>
      </c>
      <c r="DE343">
        <v>8.7161386642733252</v>
      </c>
      <c r="DF343">
        <v>4.7898041779687537</v>
      </c>
    </row>
    <row r="344" spans="1:110" x14ac:dyDescent="0.25">
      <c r="A344" t="s">
        <v>1099</v>
      </c>
      <c r="B344" t="s">
        <v>3178</v>
      </c>
      <c r="C344" t="s">
        <v>642</v>
      </c>
      <c r="D344" t="s">
        <v>278</v>
      </c>
      <c r="E344" s="17">
        <v>62041</v>
      </c>
      <c r="F344" s="17">
        <v>61875</v>
      </c>
      <c r="G344" s="17">
        <v>61748</v>
      </c>
      <c r="H344" s="17">
        <v>61995</v>
      </c>
      <c r="I344" s="17">
        <v>62453</v>
      </c>
      <c r="J344" s="17">
        <v>63143</v>
      </c>
      <c r="K344" s="17">
        <v>63975</v>
      </c>
      <c r="L344" s="17">
        <v>64866</v>
      </c>
      <c r="M344" s="17">
        <v>65098</v>
      </c>
      <c r="N344" s="17">
        <v>65892</v>
      </c>
      <c r="O344" s="17">
        <v>66696</v>
      </c>
      <c r="P344" s="17">
        <v>67278</v>
      </c>
      <c r="Q344" s="17">
        <v>67485</v>
      </c>
      <c r="R344" s="17">
        <v>67813</v>
      </c>
      <c r="S344" s="17">
        <v>68336</v>
      </c>
      <c r="T344" s="17">
        <v>68923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8">
        <v>8</v>
      </c>
      <c r="AE344" s="18">
        <v>23</v>
      </c>
      <c r="AF344" s="18">
        <v>24</v>
      </c>
      <c r="AG344" s="18">
        <v>33</v>
      </c>
      <c r="AH344" s="18">
        <v>27</v>
      </c>
      <c r="AI344" s="18">
        <v>32</v>
      </c>
      <c r="AJ344" s="18">
        <v>39</v>
      </c>
      <c r="AK344" s="23">
        <v>0</v>
      </c>
      <c r="AL344" s="23">
        <v>0</v>
      </c>
      <c r="AM344" s="23">
        <v>0</v>
      </c>
      <c r="AN344" s="23">
        <v>0</v>
      </c>
      <c r="AO344" s="23">
        <v>0</v>
      </c>
      <c r="AP344" s="23">
        <v>0</v>
      </c>
      <c r="AQ344" s="23">
        <v>0</v>
      </c>
      <c r="AR344" s="23">
        <v>0</v>
      </c>
      <c r="AS344" s="23">
        <v>0</v>
      </c>
      <c r="AT344" s="23">
        <v>1.21410793419535</v>
      </c>
      <c r="AU344" s="23">
        <v>3.4484826676262443</v>
      </c>
      <c r="AV344" s="23">
        <v>3.5672879693213231</v>
      </c>
      <c r="AW344" s="23">
        <v>4.8899755501222488</v>
      </c>
      <c r="AX344" s="23">
        <v>3.9815374633182428</v>
      </c>
      <c r="AY344" s="23">
        <v>4.6827440880355891</v>
      </c>
      <c r="AZ344" s="23">
        <v>5.6584884581344399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0</v>
      </c>
      <c r="BJ344" s="20">
        <v>4</v>
      </c>
      <c r="BK344" s="20">
        <v>0</v>
      </c>
      <c r="BL344" s="20">
        <v>4</v>
      </c>
      <c r="BM344" s="20">
        <v>1</v>
      </c>
      <c r="BN344" s="20">
        <v>0</v>
      </c>
      <c r="BO344" s="20">
        <v>0</v>
      </c>
      <c r="BP344" s="20">
        <v>1</v>
      </c>
      <c r="BQ344" s="20">
        <v>9</v>
      </c>
      <c r="BR344" s="20">
        <v>11</v>
      </c>
      <c r="BS344" s="20">
        <v>7</v>
      </c>
      <c r="BT344" s="20">
        <v>2</v>
      </c>
      <c r="BU344" s="20">
        <v>0</v>
      </c>
      <c r="BV344" s="20">
        <v>2862</v>
      </c>
      <c r="BW344" s="20">
        <v>4671</v>
      </c>
      <c r="BX344" s="20">
        <v>6158</v>
      </c>
      <c r="BY344" s="20">
        <v>7080</v>
      </c>
      <c r="BZ344" s="20">
        <v>5265</v>
      </c>
      <c r="CA344" s="20">
        <v>8966</v>
      </c>
      <c r="CB344" s="20">
        <v>3201</v>
      </c>
      <c r="CC344" s="20">
        <v>4803</v>
      </c>
      <c r="CD344" s="20">
        <v>6010</v>
      </c>
      <c r="CE344" s="20">
        <v>7142</v>
      </c>
      <c r="CF344" s="20">
        <v>5219</v>
      </c>
      <c r="CG344" s="20">
        <v>7546</v>
      </c>
      <c r="CH344" s="21">
        <v>1</v>
      </c>
      <c r="CI344" s="21">
        <v>13</v>
      </c>
      <c r="CJ344" s="21">
        <v>11</v>
      </c>
      <c r="CK344" s="21">
        <v>11</v>
      </c>
      <c r="CL344" s="21">
        <v>3</v>
      </c>
      <c r="CM344" s="21">
        <v>0</v>
      </c>
      <c r="CN344" s="21">
        <v>0</v>
      </c>
      <c r="CO344" s="21">
        <v>9</v>
      </c>
      <c r="CP344" s="21">
        <v>30</v>
      </c>
      <c r="CQ344" s="21">
        <v>30</v>
      </c>
      <c r="CR344" s="21">
        <v>6063</v>
      </c>
      <c r="CS344" s="21">
        <v>9474</v>
      </c>
      <c r="CT344" s="21">
        <v>12168</v>
      </c>
      <c r="CU344" s="21">
        <v>14222</v>
      </c>
      <c r="CV344" s="21">
        <v>10484</v>
      </c>
      <c r="CW344" s="21">
        <v>16512</v>
      </c>
      <c r="CX344" s="21">
        <v>35002</v>
      </c>
      <c r="CY344" s="21">
        <v>33921</v>
      </c>
      <c r="CZ344" s="19">
        <v>121</v>
      </c>
      <c r="DA344" t="s">
        <v>8099</v>
      </c>
      <c r="DB344" t="s">
        <v>9</v>
      </c>
      <c r="DD344">
        <v>2.6532236667551072</v>
      </c>
      <c r="DE344">
        <v>8.5709388034969436</v>
      </c>
      <c r="DF344">
        <v>5.9177151367418368</v>
      </c>
    </row>
    <row r="345" spans="1:110" x14ac:dyDescent="0.25">
      <c r="A345" t="s">
        <v>639</v>
      </c>
      <c r="B345" t="s">
        <v>3271</v>
      </c>
      <c r="C345" t="s">
        <v>3369</v>
      </c>
      <c r="D345" t="s">
        <v>355</v>
      </c>
      <c r="E345" s="17">
        <v>138749</v>
      </c>
      <c r="F345" s="17">
        <v>139563</v>
      </c>
      <c r="G345" s="17">
        <v>139570</v>
      </c>
      <c r="H345" s="17">
        <v>139624</v>
      </c>
      <c r="I345" s="17">
        <v>139641</v>
      </c>
      <c r="J345" s="17">
        <v>140462</v>
      </c>
      <c r="K345" s="17">
        <v>141323</v>
      </c>
      <c r="L345" s="17">
        <v>142233</v>
      </c>
      <c r="M345" s="17">
        <v>143671</v>
      </c>
      <c r="N345" s="17">
        <v>145504</v>
      </c>
      <c r="O345" s="17">
        <v>146338</v>
      </c>
      <c r="P345" s="17">
        <v>147902</v>
      </c>
      <c r="Q345" s="17">
        <v>149672</v>
      </c>
      <c r="R345" s="17">
        <v>151229</v>
      </c>
      <c r="S345" s="17">
        <v>152818</v>
      </c>
      <c r="T345" s="17">
        <v>153955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26</v>
      </c>
      <c r="AE345" s="18">
        <v>112</v>
      </c>
      <c r="AF345" s="18">
        <v>100</v>
      </c>
      <c r="AG345" s="18">
        <v>91</v>
      </c>
      <c r="AH345" s="18">
        <v>47</v>
      </c>
      <c r="AI345" s="18">
        <v>55</v>
      </c>
      <c r="AJ345" s="18">
        <v>73</v>
      </c>
      <c r="AK345" s="23">
        <v>0</v>
      </c>
      <c r="AL345" s="23">
        <v>0</v>
      </c>
      <c r="AM345" s="23">
        <v>0</v>
      </c>
      <c r="AN345" s="23">
        <v>0</v>
      </c>
      <c r="AO345" s="23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1.7868924565647679</v>
      </c>
      <c r="AU345" s="23">
        <v>7.6535144665090407</v>
      </c>
      <c r="AV345" s="23">
        <v>6.7612337899419881</v>
      </c>
      <c r="AW345" s="23">
        <v>6.0799615158479874</v>
      </c>
      <c r="AX345" s="23">
        <v>3.1078695223799668</v>
      </c>
      <c r="AY345" s="23">
        <v>3.5990524676412465</v>
      </c>
      <c r="AZ345" s="23">
        <v>4.7416452859601828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0</v>
      </c>
      <c r="BI345" s="20">
        <v>1</v>
      </c>
      <c r="BJ345" s="20">
        <v>4</v>
      </c>
      <c r="BK345" s="20">
        <v>6</v>
      </c>
      <c r="BL345" s="20">
        <v>7</v>
      </c>
      <c r="BM345" s="20">
        <v>4</v>
      </c>
      <c r="BN345" s="20">
        <v>0</v>
      </c>
      <c r="BO345" s="20">
        <v>0</v>
      </c>
      <c r="BP345" s="20">
        <v>0</v>
      </c>
      <c r="BQ345" s="20">
        <v>12</v>
      </c>
      <c r="BR345" s="20">
        <v>15</v>
      </c>
      <c r="BS345" s="20">
        <v>18</v>
      </c>
      <c r="BT345" s="20">
        <v>5</v>
      </c>
      <c r="BU345" s="20">
        <v>1</v>
      </c>
      <c r="BV345" s="20">
        <v>6912</v>
      </c>
      <c r="BW345" s="20">
        <v>14997</v>
      </c>
      <c r="BX345" s="20">
        <v>15912</v>
      </c>
      <c r="BY345" s="20">
        <v>15120</v>
      </c>
      <c r="BZ345" s="20">
        <v>10415</v>
      </c>
      <c r="CA345" s="20">
        <v>16874</v>
      </c>
      <c r="CB345" s="20">
        <v>7183</v>
      </c>
      <c r="CC345" s="20">
        <v>12975</v>
      </c>
      <c r="CD345" s="20">
        <v>15380</v>
      </c>
      <c r="CE345" s="20">
        <v>14617</v>
      </c>
      <c r="CF345" s="20">
        <v>10285</v>
      </c>
      <c r="CG345" s="20">
        <v>13285</v>
      </c>
      <c r="CH345" s="21">
        <v>1</v>
      </c>
      <c r="CI345" s="21">
        <v>16</v>
      </c>
      <c r="CJ345" s="21">
        <v>21</v>
      </c>
      <c r="CK345" s="21">
        <v>25</v>
      </c>
      <c r="CL345" s="21">
        <v>9</v>
      </c>
      <c r="CM345" s="21">
        <v>1</v>
      </c>
      <c r="CN345" s="21">
        <v>0</v>
      </c>
      <c r="CO345" s="21">
        <v>22</v>
      </c>
      <c r="CP345" s="21">
        <v>51</v>
      </c>
      <c r="CQ345" s="21">
        <v>51</v>
      </c>
      <c r="CR345" s="21">
        <v>14095</v>
      </c>
      <c r="CS345" s="21">
        <v>27972</v>
      </c>
      <c r="CT345" s="21">
        <v>31292</v>
      </c>
      <c r="CU345" s="21">
        <v>29737</v>
      </c>
      <c r="CV345" s="21">
        <v>20700</v>
      </c>
      <c r="CW345" s="21">
        <v>30159</v>
      </c>
      <c r="CX345" s="21">
        <v>80230</v>
      </c>
      <c r="CY345" s="21">
        <v>73725</v>
      </c>
      <c r="CZ345" s="19">
        <v>173</v>
      </c>
      <c r="DA345" t="s">
        <v>8151</v>
      </c>
      <c r="DB345" t="s">
        <v>9</v>
      </c>
      <c r="DD345">
        <v>2.9840623940318753</v>
      </c>
      <c r="DE345">
        <v>6.3567244173002617</v>
      </c>
      <c r="DF345">
        <v>3.3726620232683864</v>
      </c>
    </row>
    <row r="346" spans="1:110" x14ac:dyDescent="0.25">
      <c r="A346" t="s">
        <v>671</v>
      </c>
      <c r="B346" t="s">
        <v>3076</v>
      </c>
      <c r="C346" t="s">
        <v>363</v>
      </c>
      <c r="D346" t="s">
        <v>278</v>
      </c>
      <c r="E346" s="17">
        <v>92189</v>
      </c>
      <c r="F346" s="17">
        <v>93323</v>
      </c>
      <c r="G346" s="17">
        <v>94209</v>
      </c>
      <c r="H346" s="17">
        <v>95320</v>
      </c>
      <c r="I346" s="17">
        <v>95893</v>
      </c>
      <c r="J346" s="17">
        <v>96676</v>
      </c>
      <c r="K346" s="17">
        <v>97690</v>
      </c>
      <c r="L346" s="17">
        <v>99483</v>
      </c>
      <c r="M346" s="17">
        <v>101260</v>
      </c>
      <c r="N346" s="17">
        <v>102409</v>
      </c>
      <c r="O346" s="17">
        <v>104109</v>
      </c>
      <c r="P346" s="17">
        <v>105332</v>
      </c>
      <c r="Q346" s="17">
        <v>106348</v>
      </c>
      <c r="R346" s="17">
        <v>107588</v>
      </c>
      <c r="S346" s="17">
        <v>109033</v>
      </c>
      <c r="T346" s="17">
        <v>110416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8">
        <v>14</v>
      </c>
      <c r="AE346" s="18">
        <v>34</v>
      </c>
      <c r="AF346" s="18">
        <v>60</v>
      </c>
      <c r="AG346" s="18">
        <v>83</v>
      </c>
      <c r="AH346" s="18">
        <v>70</v>
      </c>
      <c r="AI346" s="18">
        <v>69</v>
      </c>
      <c r="AJ346" s="18">
        <v>56</v>
      </c>
      <c r="AK346" s="23">
        <v>0</v>
      </c>
      <c r="AL346" s="23">
        <v>0</v>
      </c>
      <c r="AM346" s="23">
        <v>0</v>
      </c>
      <c r="AN346" s="23">
        <v>0</v>
      </c>
      <c r="AO346" s="23">
        <v>0</v>
      </c>
      <c r="AP346" s="23">
        <v>0</v>
      </c>
      <c r="AQ346" s="23">
        <v>0</v>
      </c>
      <c r="AR346" s="23">
        <v>0</v>
      </c>
      <c r="AS346" s="23">
        <v>0</v>
      </c>
      <c r="AT346" s="23">
        <v>1.3670673475964026</v>
      </c>
      <c r="AU346" s="23">
        <v>3.2658079512818294</v>
      </c>
      <c r="AV346" s="23">
        <v>5.6962746363878018</v>
      </c>
      <c r="AW346" s="23">
        <v>7.8045661413472747</v>
      </c>
      <c r="AX346" s="23">
        <v>6.506301818046623</v>
      </c>
      <c r="AY346" s="23">
        <v>6.3283593040639072</v>
      </c>
      <c r="AZ346" s="23">
        <v>5.071728734965947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 s="20">
        <v>0</v>
      </c>
      <c r="BJ346" s="20">
        <v>5</v>
      </c>
      <c r="BK346" s="20">
        <v>0</v>
      </c>
      <c r="BL346" s="20">
        <v>4</v>
      </c>
      <c r="BM346" s="20">
        <v>3</v>
      </c>
      <c r="BN346" s="20">
        <v>3</v>
      </c>
      <c r="BO346" s="20">
        <v>0</v>
      </c>
      <c r="BP346" s="20">
        <v>2</v>
      </c>
      <c r="BQ346" s="20">
        <v>6</v>
      </c>
      <c r="BR346" s="20">
        <v>11</v>
      </c>
      <c r="BS346" s="20">
        <v>14</v>
      </c>
      <c r="BT346" s="20">
        <v>7</v>
      </c>
      <c r="BU346" s="20">
        <v>1</v>
      </c>
      <c r="BV346" s="20">
        <v>5356</v>
      </c>
      <c r="BW346" s="20">
        <v>8738</v>
      </c>
      <c r="BX346" s="20">
        <v>8830</v>
      </c>
      <c r="BY346" s="20">
        <v>10546</v>
      </c>
      <c r="BZ346" s="20">
        <v>8526</v>
      </c>
      <c r="CA346" s="20">
        <v>14463</v>
      </c>
      <c r="CB346" s="20">
        <v>6031</v>
      </c>
      <c r="CC346" s="20">
        <v>8244</v>
      </c>
      <c r="CD346" s="20">
        <v>8401</v>
      </c>
      <c r="CE346" s="20">
        <v>10335</v>
      </c>
      <c r="CF346" s="20">
        <v>8566</v>
      </c>
      <c r="CG346" s="20">
        <v>12380</v>
      </c>
      <c r="CH346" s="21">
        <v>2</v>
      </c>
      <c r="CI346" s="21">
        <v>11</v>
      </c>
      <c r="CJ346" s="21">
        <v>11</v>
      </c>
      <c r="CK346" s="21">
        <v>18</v>
      </c>
      <c r="CL346" s="21">
        <v>10</v>
      </c>
      <c r="CM346" s="21">
        <v>4</v>
      </c>
      <c r="CN346" s="21">
        <v>0</v>
      </c>
      <c r="CO346" s="21">
        <v>15</v>
      </c>
      <c r="CP346" s="21">
        <v>41</v>
      </c>
      <c r="CQ346" s="21">
        <v>41</v>
      </c>
      <c r="CR346" s="21">
        <v>11387</v>
      </c>
      <c r="CS346" s="21">
        <v>16982</v>
      </c>
      <c r="CT346" s="21">
        <v>17231</v>
      </c>
      <c r="CU346" s="21">
        <v>20881</v>
      </c>
      <c r="CV346" s="21">
        <v>17092</v>
      </c>
      <c r="CW346" s="21">
        <v>26843</v>
      </c>
      <c r="CX346" s="21">
        <v>56459</v>
      </c>
      <c r="CY346" s="21">
        <v>53957</v>
      </c>
      <c r="CZ346" s="19">
        <v>150</v>
      </c>
      <c r="DA346" t="s">
        <v>8128</v>
      </c>
      <c r="DB346" t="s">
        <v>9</v>
      </c>
      <c r="DD346">
        <v>2.7799914746928112</v>
      </c>
      <c r="DE346">
        <v>7.2619068704723784</v>
      </c>
      <c r="DF346">
        <v>4.4819153957795672</v>
      </c>
    </row>
    <row r="347" spans="1:110" x14ac:dyDescent="0.25">
      <c r="A347" t="s">
        <v>2220</v>
      </c>
      <c r="B347" t="s">
        <v>3328</v>
      </c>
      <c r="C347" t="s">
        <v>491</v>
      </c>
      <c r="D347" t="s">
        <v>491</v>
      </c>
      <c r="E347" s="17">
        <v>176063</v>
      </c>
      <c r="F347" s="17">
        <v>175625</v>
      </c>
      <c r="G347" s="17">
        <v>177270</v>
      </c>
      <c r="H347" s="17">
        <v>179189</v>
      </c>
      <c r="I347" s="17">
        <v>181225</v>
      </c>
      <c r="J347" s="17">
        <v>182568</v>
      </c>
      <c r="K347" s="17">
        <v>184058</v>
      </c>
      <c r="L347" s="17">
        <v>185708</v>
      </c>
      <c r="M347" s="17">
        <v>187271</v>
      </c>
      <c r="N347" s="17">
        <v>188718</v>
      </c>
      <c r="O347" s="17">
        <v>190590</v>
      </c>
      <c r="P347" s="17">
        <v>191909</v>
      </c>
      <c r="Q347" s="17">
        <v>192893</v>
      </c>
      <c r="R347" s="17">
        <v>193324</v>
      </c>
      <c r="S347" s="17">
        <v>194267</v>
      </c>
      <c r="T347" s="17">
        <v>195356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8">
        <v>100</v>
      </c>
      <c r="AE347" s="18">
        <v>128</v>
      </c>
      <c r="AF347" s="18">
        <v>133</v>
      </c>
      <c r="AG347" s="18">
        <v>148</v>
      </c>
      <c r="AH347" s="18">
        <v>124</v>
      </c>
      <c r="AI347" s="18">
        <v>111</v>
      </c>
      <c r="AJ347" s="18">
        <v>106</v>
      </c>
      <c r="AK347" s="23">
        <v>0</v>
      </c>
      <c r="AL347" s="23">
        <v>0</v>
      </c>
      <c r="AM347" s="23">
        <v>0</v>
      </c>
      <c r="AN347" s="23">
        <v>0</v>
      </c>
      <c r="AO347" s="23">
        <v>0</v>
      </c>
      <c r="AP347" s="23">
        <v>0</v>
      </c>
      <c r="AQ347" s="23">
        <v>0</v>
      </c>
      <c r="AR347" s="23">
        <v>0</v>
      </c>
      <c r="AS347" s="23">
        <v>0</v>
      </c>
      <c r="AT347" s="23">
        <v>5.2989116035566299</v>
      </c>
      <c r="AU347" s="23">
        <v>6.7159871976494045</v>
      </c>
      <c r="AV347" s="23">
        <v>6.9303680390184939</v>
      </c>
      <c r="AW347" s="23">
        <v>7.672647529977759</v>
      </c>
      <c r="AX347" s="23">
        <v>6.4141027497879204</v>
      </c>
      <c r="AY347" s="23">
        <v>5.7137856661193096</v>
      </c>
      <c r="AZ347" s="23">
        <v>5.4259915231679594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20">
        <v>1</v>
      </c>
      <c r="BJ347" s="20">
        <v>10</v>
      </c>
      <c r="BK347" s="20">
        <v>8</v>
      </c>
      <c r="BL347" s="20">
        <v>12</v>
      </c>
      <c r="BM347" s="20">
        <v>7</v>
      </c>
      <c r="BN347" s="20">
        <v>2</v>
      </c>
      <c r="BO347" s="20">
        <v>0</v>
      </c>
      <c r="BP347" s="20">
        <v>5</v>
      </c>
      <c r="BQ347" s="20">
        <v>16</v>
      </c>
      <c r="BR347" s="20">
        <v>17</v>
      </c>
      <c r="BS347" s="20">
        <v>12</v>
      </c>
      <c r="BT347" s="20">
        <v>9</v>
      </c>
      <c r="BU347" s="20">
        <v>7</v>
      </c>
      <c r="BV347" s="20">
        <v>12872</v>
      </c>
      <c r="BW347" s="20">
        <v>15051</v>
      </c>
      <c r="BX347" s="20">
        <v>14282</v>
      </c>
      <c r="BY347" s="20">
        <v>16032</v>
      </c>
      <c r="BZ347" s="20">
        <v>14717</v>
      </c>
      <c r="CA347" s="20">
        <v>26049</v>
      </c>
      <c r="CB347" s="20">
        <v>15796</v>
      </c>
      <c r="CC347" s="20">
        <v>16343</v>
      </c>
      <c r="CD347" s="20">
        <v>14251</v>
      </c>
      <c r="CE347" s="20">
        <v>15792</v>
      </c>
      <c r="CF347" s="20">
        <v>13408</v>
      </c>
      <c r="CG347" s="20">
        <v>20763</v>
      </c>
      <c r="CH347" s="21">
        <v>6</v>
      </c>
      <c r="CI347" s="21">
        <v>26</v>
      </c>
      <c r="CJ347" s="21">
        <v>25</v>
      </c>
      <c r="CK347" s="21">
        <v>24</v>
      </c>
      <c r="CL347" s="21">
        <v>16</v>
      </c>
      <c r="CM347" s="21">
        <v>9</v>
      </c>
      <c r="CN347" s="21">
        <v>0</v>
      </c>
      <c r="CO347" s="21">
        <v>40</v>
      </c>
      <c r="CP347" s="21">
        <v>66</v>
      </c>
      <c r="CQ347" s="21">
        <v>66</v>
      </c>
      <c r="CR347" s="21">
        <v>28668</v>
      </c>
      <c r="CS347" s="21">
        <v>31394</v>
      </c>
      <c r="CT347" s="21">
        <v>28533</v>
      </c>
      <c r="CU347" s="21">
        <v>31824</v>
      </c>
      <c r="CV347" s="21">
        <v>28125</v>
      </c>
      <c r="CW347" s="21">
        <v>46812</v>
      </c>
      <c r="CX347" s="21">
        <v>99003</v>
      </c>
      <c r="CY347" s="21">
        <v>96353</v>
      </c>
      <c r="CZ347" s="19">
        <v>131</v>
      </c>
      <c r="DA347" t="s">
        <v>8109</v>
      </c>
      <c r="DB347" t="s">
        <v>9</v>
      </c>
      <c r="DD347">
        <v>4.1514016169709294</v>
      </c>
      <c r="DE347">
        <v>6.6664646525862858</v>
      </c>
      <c r="DF347">
        <v>2.5150630356153565</v>
      </c>
    </row>
    <row r="348" spans="1:110" x14ac:dyDescent="0.25">
      <c r="A348" t="s">
        <v>2366</v>
      </c>
      <c r="B348" t="s">
        <v>2952</v>
      </c>
      <c r="C348" t="s">
        <v>58</v>
      </c>
      <c r="D348" t="s">
        <v>168</v>
      </c>
      <c r="E348" s="17">
        <v>137393</v>
      </c>
      <c r="F348" s="17">
        <v>138066</v>
      </c>
      <c r="G348" s="17">
        <v>139692</v>
      </c>
      <c r="H348" s="17">
        <v>141670</v>
      </c>
      <c r="I348" s="17">
        <v>143377</v>
      </c>
      <c r="J348" s="17">
        <v>146377</v>
      </c>
      <c r="K348" s="17">
        <v>148818</v>
      </c>
      <c r="L348" s="17">
        <v>152700</v>
      </c>
      <c r="M348" s="17">
        <v>156507</v>
      </c>
      <c r="N348" s="17">
        <v>158884</v>
      </c>
      <c r="O348" s="17">
        <v>160997</v>
      </c>
      <c r="P348" s="17">
        <v>163136</v>
      </c>
      <c r="Q348" s="17">
        <v>164550</v>
      </c>
      <c r="R348" s="17">
        <v>166065</v>
      </c>
      <c r="S348" s="17">
        <v>167195</v>
      </c>
      <c r="T348" s="17">
        <v>168134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8">
        <v>91</v>
      </c>
      <c r="AE348" s="18">
        <v>202</v>
      </c>
      <c r="AF348" s="18">
        <v>265</v>
      </c>
      <c r="AG348" s="18">
        <v>239</v>
      </c>
      <c r="AH348" s="18">
        <v>219</v>
      </c>
      <c r="AI348" s="18">
        <v>152</v>
      </c>
      <c r="AJ348" s="18">
        <v>95</v>
      </c>
      <c r="AK348" s="23">
        <v>0</v>
      </c>
      <c r="AL348" s="23">
        <v>0</v>
      </c>
      <c r="AM348" s="23">
        <v>0</v>
      </c>
      <c r="AN348" s="23">
        <v>0</v>
      </c>
      <c r="AO348" s="23">
        <v>0</v>
      </c>
      <c r="AP348" s="23">
        <v>0</v>
      </c>
      <c r="AQ348" s="23">
        <v>0</v>
      </c>
      <c r="AR348" s="23">
        <v>0</v>
      </c>
      <c r="AS348" s="23">
        <v>0</v>
      </c>
      <c r="AT348" s="23">
        <v>5.7274489564713882</v>
      </c>
      <c r="AU348" s="23">
        <v>12.546817642564768</v>
      </c>
      <c r="AV348" s="23">
        <v>16.244115339348763</v>
      </c>
      <c r="AW348" s="23">
        <v>14.52446065025828</v>
      </c>
      <c r="AX348" s="23">
        <v>13.187607262216602</v>
      </c>
      <c r="AY348" s="23">
        <v>9.0911809563683121</v>
      </c>
      <c r="AZ348" s="23">
        <v>5.6502551536274641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0</v>
      </c>
      <c r="BJ348" s="20">
        <v>9</v>
      </c>
      <c r="BK348" s="20">
        <v>9</v>
      </c>
      <c r="BL348" s="20">
        <v>11</v>
      </c>
      <c r="BM348" s="20">
        <v>7</v>
      </c>
      <c r="BN348" s="20">
        <v>3</v>
      </c>
      <c r="BO348" s="20">
        <v>0</v>
      </c>
      <c r="BP348" s="20">
        <v>7</v>
      </c>
      <c r="BQ348" s="20">
        <v>17</v>
      </c>
      <c r="BR348" s="20">
        <v>7</v>
      </c>
      <c r="BS348" s="20">
        <v>12</v>
      </c>
      <c r="BT348" s="20">
        <v>5</v>
      </c>
      <c r="BU348" s="20">
        <v>8</v>
      </c>
      <c r="BV348" s="20">
        <v>8031</v>
      </c>
      <c r="BW348" s="20">
        <v>15475</v>
      </c>
      <c r="BX348" s="20">
        <v>15449</v>
      </c>
      <c r="BY348" s="20">
        <v>15962</v>
      </c>
      <c r="BZ348" s="20">
        <v>12090</v>
      </c>
      <c r="CA348" s="20">
        <v>17944</v>
      </c>
      <c r="CB348" s="20">
        <v>8262</v>
      </c>
      <c r="CC348" s="20">
        <v>14715</v>
      </c>
      <c r="CD348" s="20">
        <v>16157</v>
      </c>
      <c r="CE348" s="20">
        <v>16726</v>
      </c>
      <c r="CF348" s="20">
        <v>12201</v>
      </c>
      <c r="CG348" s="20">
        <v>15122</v>
      </c>
      <c r="CH348" s="21">
        <v>7</v>
      </c>
      <c r="CI348" s="21">
        <v>26</v>
      </c>
      <c r="CJ348" s="21">
        <v>16</v>
      </c>
      <c r="CK348" s="21">
        <v>23</v>
      </c>
      <c r="CL348" s="21">
        <v>12</v>
      </c>
      <c r="CM348" s="21">
        <v>11</v>
      </c>
      <c r="CN348" s="21">
        <v>0</v>
      </c>
      <c r="CO348" s="21">
        <v>39</v>
      </c>
      <c r="CP348" s="21">
        <v>56</v>
      </c>
      <c r="CQ348" s="21">
        <v>56</v>
      </c>
      <c r="CR348" s="21">
        <v>16293</v>
      </c>
      <c r="CS348" s="21">
        <v>30190</v>
      </c>
      <c r="CT348" s="21">
        <v>31606</v>
      </c>
      <c r="CU348" s="21">
        <v>32688</v>
      </c>
      <c r="CV348" s="21">
        <v>24291</v>
      </c>
      <c r="CW348" s="21">
        <v>33066</v>
      </c>
      <c r="CX348" s="21">
        <v>84951</v>
      </c>
      <c r="CY348" s="21">
        <v>83183</v>
      </c>
      <c r="CZ348" s="19">
        <v>122</v>
      </c>
      <c r="DA348" t="s">
        <v>8100</v>
      </c>
      <c r="DB348" t="s">
        <v>9</v>
      </c>
      <c r="DD348">
        <v>4.688457978192659</v>
      </c>
      <c r="DE348">
        <v>6.5920354086473374</v>
      </c>
      <c r="DF348">
        <v>1.9035774304546784</v>
      </c>
    </row>
    <row r="349" spans="1:110" x14ac:dyDescent="0.25">
      <c r="A349" t="s">
        <v>1584</v>
      </c>
      <c r="B349" t="s">
        <v>3214</v>
      </c>
      <c r="C349" t="s">
        <v>3362</v>
      </c>
      <c r="D349" t="s">
        <v>199</v>
      </c>
      <c r="E349" s="17">
        <v>161411</v>
      </c>
      <c r="F349" s="17">
        <v>161972</v>
      </c>
      <c r="G349" s="17">
        <v>162273</v>
      </c>
      <c r="H349" s="17">
        <v>163086</v>
      </c>
      <c r="I349" s="17">
        <v>163830</v>
      </c>
      <c r="J349" s="17">
        <v>164286</v>
      </c>
      <c r="K349" s="17">
        <v>165398</v>
      </c>
      <c r="L349" s="17">
        <v>166321</v>
      </c>
      <c r="M349" s="17">
        <v>167823</v>
      </c>
      <c r="N349" s="17">
        <v>168939</v>
      </c>
      <c r="O349" s="17">
        <v>170235</v>
      </c>
      <c r="P349" s="17">
        <v>171263</v>
      </c>
      <c r="Q349" s="17">
        <v>171737</v>
      </c>
      <c r="R349" s="17">
        <v>171930</v>
      </c>
      <c r="S349" s="17">
        <v>172011</v>
      </c>
      <c r="T349" s="17">
        <v>172707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8">
        <v>26</v>
      </c>
      <c r="AE349" s="18">
        <v>49</v>
      </c>
      <c r="AF349" s="18">
        <v>77</v>
      </c>
      <c r="AG349" s="18">
        <v>95</v>
      </c>
      <c r="AH349" s="18">
        <v>90</v>
      </c>
      <c r="AI349" s="18">
        <v>103</v>
      </c>
      <c r="AJ349" s="18">
        <v>82</v>
      </c>
      <c r="AK349" s="23">
        <v>0</v>
      </c>
      <c r="AL349" s="23">
        <v>0</v>
      </c>
      <c r="AM349" s="23">
        <v>0</v>
      </c>
      <c r="AN349" s="23">
        <v>0</v>
      </c>
      <c r="AO349" s="23">
        <v>0</v>
      </c>
      <c r="AP349" s="23">
        <v>0</v>
      </c>
      <c r="AQ349" s="23">
        <v>0</v>
      </c>
      <c r="AR349" s="23">
        <v>0</v>
      </c>
      <c r="AS349" s="23">
        <v>0</v>
      </c>
      <c r="AT349" s="23">
        <v>1.539017041654088</v>
      </c>
      <c r="AU349" s="23">
        <v>2.8783740123946306</v>
      </c>
      <c r="AV349" s="23">
        <v>4.4960090620857978</v>
      </c>
      <c r="AW349" s="23">
        <v>5.531714190884899</v>
      </c>
      <c r="AX349" s="23">
        <v>5.234688536032106</v>
      </c>
      <c r="AY349" s="23">
        <v>5.9879891402294048</v>
      </c>
      <c r="AZ349" s="23">
        <v>4.7479256775926864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1</v>
      </c>
      <c r="BJ349" s="20">
        <v>7</v>
      </c>
      <c r="BK349" s="20">
        <v>9</v>
      </c>
      <c r="BL349" s="20">
        <v>10</v>
      </c>
      <c r="BM349" s="20">
        <v>2</v>
      </c>
      <c r="BN349" s="20">
        <v>0</v>
      </c>
      <c r="BO349" s="20">
        <v>0</v>
      </c>
      <c r="BP349" s="20">
        <v>2</v>
      </c>
      <c r="BQ349" s="20">
        <v>12</v>
      </c>
      <c r="BR349" s="20">
        <v>11</v>
      </c>
      <c r="BS349" s="20">
        <v>15</v>
      </c>
      <c r="BT349" s="20">
        <v>8</v>
      </c>
      <c r="BU349" s="20">
        <v>5</v>
      </c>
      <c r="BV349" s="20">
        <v>8840</v>
      </c>
      <c r="BW349" s="20">
        <v>15244</v>
      </c>
      <c r="BX349" s="20">
        <v>14174</v>
      </c>
      <c r="BY349" s="20">
        <v>16809</v>
      </c>
      <c r="BZ349" s="20">
        <v>12811</v>
      </c>
      <c r="CA349" s="20">
        <v>20746</v>
      </c>
      <c r="CB349" s="20">
        <v>9193</v>
      </c>
      <c r="CC349" s="20">
        <v>13830</v>
      </c>
      <c r="CD349" s="20">
        <v>13765</v>
      </c>
      <c r="CE349" s="20">
        <v>16632</v>
      </c>
      <c r="CF349" s="20">
        <v>13066</v>
      </c>
      <c r="CG349" s="20">
        <v>17597</v>
      </c>
      <c r="CH349" s="21">
        <v>3</v>
      </c>
      <c r="CI349" s="21">
        <v>19</v>
      </c>
      <c r="CJ349" s="21">
        <v>20</v>
      </c>
      <c r="CK349" s="21">
        <v>25</v>
      </c>
      <c r="CL349" s="21">
        <v>10</v>
      </c>
      <c r="CM349" s="21">
        <v>5</v>
      </c>
      <c r="CN349" s="21">
        <v>0</v>
      </c>
      <c r="CO349" s="21">
        <v>29</v>
      </c>
      <c r="CP349" s="21">
        <v>53</v>
      </c>
      <c r="CQ349" s="21">
        <v>53</v>
      </c>
      <c r="CR349" s="21">
        <v>18033</v>
      </c>
      <c r="CS349" s="21">
        <v>29074</v>
      </c>
      <c r="CT349" s="21">
        <v>27939</v>
      </c>
      <c r="CU349" s="21">
        <v>33441</v>
      </c>
      <c r="CV349" s="21">
        <v>25877</v>
      </c>
      <c r="CW349" s="21">
        <v>38343</v>
      </c>
      <c r="CX349" s="21">
        <v>88624</v>
      </c>
      <c r="CY349" s="21">
        <v>84083</v>
      </c>
      <c r="CZ349" s="19">
        <v>171</v>
      </c>
      <c r="DA349" t="s">
        <v>8149</v>
      </c>
      <c r="DB349" t="s">
        <v>9</v>
      </c>
      <c r="DD349">
        <v>3.4489730385452466</v>
      </c>
      <c r="DE349">
        <v>5.980321357645785</v>
      </c>
      <c r="DF349">
        <v>2.5313483191005384</v>
      </c>
    </row>
    <row r="350" spans="1:110" x14ac:dyDescent="0.25">
      <c r="A350" t="s">
        <v>145</v>
      </c>
      <c r="B350" t="s">
        <v>3161</v>
      </c>
      <c r="C350" t="s">
        <v>140</v>
      </c>
      <c r="D350" t="s">
        <v>70</v>
      </c>
      <c r="E350" s="17">
        <v>55088</v>
      </c>
      <c r="F350" s="17">
        <v>55628</v>
      </c>
      <c r="G350" s="17">
        <v>55844</v>
      </c>
      <c r="H350" s="17">
        <v>56195</v>
      </c>
      <c r="I350" s="17">
        <v>56350</v>
      </c>
      <c r="J350" s="17">
        <v>56824</v>
      </c>
      <c r="K350" s="17">
        <v>57384</v>
      </c>
      <c r="L350" s="17">
        <v>57861</v>
      </c>
      <c r="M350" s="17">
        <v>58419</v>
      </c>
      <c r="N350" s="17">
        <v>58907</v>
      </c>
      <c r="O350" s="17">
        <v>59217</v>
      </c>
      <c r="P350" s="17">
        <v>59556</v>
      </c>
      <c r="Q350" s="17">
        <v>59783</v>
      </c>
      <c r="R350" s="17">
        <v>59899</v>
      </c>
      <c r="S350" s="17">
        <v>59964</v>
      </c>
      <c r="T350" s="17">
        <v>60211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15</v>
      </c>
      <c r="AE350" s="18">
        <v>48</v>
      </c>
      <c r="AF350" s="18">
        <v>44</v>
      </c>
      <c r="AG350" s="18">
        <v>53</v>
      </c>
      <c r="AH350" s="18">
        <v>61</v>
      </c>
      <c r="AI350" s="18">
        <v>48</v>
      </c>
      <c r="AJ350" s="18">
        <v>44</v>
      </c>
      <c r="AK350" s="23">
        <v>0</v>
      </c>
      <c r="AL350" s="23">
        <v>0</v>
      </c>
      <c r="AM350" s="23">
        <v>0</v>
      </c>
      <c r="AN350" s="23">
        <v>0</v>
      </c>
      <c r="AO350" s="23">
        <v>0</v>
      </c>
      <c r="AP350" s="23">
        <v>0</v>
      </c>
      <c r="AQ350" s="23">
        <v>0</v>
      </c>
      <c r="AR350" s="23">
        <v>0</v>
      </c>
      <c r="AS350" s="23">
        <v>0</v>
      </c>
      <c r="AT350" s="23">
        <v>2.5463866773049042</v>
      </c>
      <c r="AU350" s="23">
        <v>8.1057804346724751</v>
      </c>
      <c r="AV350" s="23">
        <v>7.3880045671300962</v>
      </c>
      <c r="AW350" s="23">
        <v>8.8653965174046121</v>
      </c>
      <c r="AX350" s="23">
        <v>10.18380941251106</v>
      </c>
      <c r="AY350" s="23">
        <v>8.004802881729038</v>
      </c>
      <c r="AZ350" s="23">
        <v>7.3076348175582542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 s="20">
        <v>2</v>
      </c>
      <c r="BJ350" s="20">
        <v>3</v>
      </c>
      <c r="BK350" s="20">
        <v>3</v>
      </c>
      <c r="BL350" s="20">
        <v>4</v>
      </c>
      <c r="BM350" s="20">
        <v>1</v>
      </c>
      <c r="BN350" s="20">
        <v>2</v>
      </c>
      <c r="BO350" s="20">
        <v>0</v>
      </c>
      <c r="BP350" s="20">
        <v>1</v>
      </c>
      <c r="BQ350" s="20">
        <v>9</v>
      </c>
      <c r="BR350" s="20">
        <v>8</v>
      </c>
      <c r="BS350" s="20">
        <v>6</v>
      </c>
      <c r="BT350" s="20">
        <v>3</v>
      </c>
      <c r="BU350" s="20">
        <v>2</v>
      </c>
      <c r="BV350" s="20">
        <v>3102</v>
      </c>
      <c r="BW350" s="20">
        <v>5227</v>
      </c>
      <c r="BX350" s="20">
        <v>5130</v>
      </c>
      <c r="BY350" s="20">
        <v>5551</v>
      </c>
      <c r="BZ350" s="20">
        <v>4860</v>
      </c>
      <c r="CA350" s="20">
        <v>7226</v>
      </c>
      <c r="CB350" s="20">
        <v>3125</v>
      </c>
      <c r="CC350" s="20">
        <v>4874</v>
      </c>
      <c r="CD350" s="20">
        <v>4980</v>
      </c>
      <c r="CE350" s="20">
        <v>5511</v>
      </c>
      <c r="CF350" s="20">
        <v>4525</v>
      </c>
      <c r="CG350" s="20">
        <v>6100</v>
      </c>
      <c r="CH350" s="21">
        <v>3</v>
      </c>
      <c r="CI350" s="21">
        <v>12</v>
      </c>
      <c r="CJ350" s="21">
        <v>11</v>
      </c>
      <c r="CK350" s="21">
        <v>10</v>
      </c>
      <c r="CL350" s="21">
        <v>4</v>
      </c>
      <c r="CM350" s="21">
        <v>4</v>
      </c>
      <c r="CN350" s="21">
        <v>0</v>
      </c>
      <c r="CO350" s="21">
        <v>15</v>
      </c>
      <c r="CP350" s="21">
        <v>29</v>
      </c>
      <c r="CQ350" s="21">
        <v>29</v>
      </c>
      <c r="CR350" s="21">
        <v>6227</v>
      </c>
      <c r="CS350" s="21">
        <v>10101</v>
      </c>
      <c r="CT350" s="21">
        <v>10110</v>
      </c>
      <c r="CU350" s="21">
        <v>11062</v>
      </c>
      <c r="CV350" s="21">
        <v>9385</v>
      </c>
      <c r="CW350" s="21">
        <v>13326</v>
      </c>
      <c r="CX350" s="21">
        <v>31096</v>
      </c>
      <c r="CY350" s="21">
        <v>29115</v>
      </c>
      <c r="CZ350" s="19">
        <v>65</v>
      </c>
      <c r="DA350" t="s">
        <v>8053</v>
      </c>
      <c r="DB350" t="s">
        <v>8480</v>
      </c>
      <c r="DD350">
        <v>5.1519835136527563</v>
      </c>
      <c r="DE350">
        <v>9.3259583226138414</v>
      </c>
      <c r="DF350">
        <v>4.1739748089610851</v>
      </c>
    </row>
    <row r="351" spans="1:110" x14ac:dyDescent="0.25">
      <c r="A351" t="s">
        <v>643</v>
      </c>
      <c r="B351" t="s">
        <v>3179</v>
      </c>
      <c r="C351" t="s">
        <v>642</v>
      </c>
      <c r="D351" t="s">
        <v>278</v>
      </c>
      <c r="E351" s="17">
        <v>61070</v>
      </c>
      <c r="F351" s="17">
        <v>61265</v>
      </c>
      <c r="G351" s="17">
        <v>60862</v>
      </c>
      <c r="H351" s="17">
        <v>60900</v>
      </c>
      <c r="I351" s="17">
        <v>60761</v>
      </c>
      <c r="J351" s="17">
        <v>61114</v>
      </c>
      <c r="K351" s="17">
        <v>61704</v>
      </c>
      <c r="L351" s="17">
        <v>62555</v>
      </c>
      <c r="M351" s="17">
        <v>63238</v>
      </c>
      <c r="N351" s="17">
        <v>63842</v>
      </c>
      <c r="O351" s="17">
        <v>64426</v>
      </c>
      <c r="P351" s="17">
        <v>64872</v>
      </c>
      <c r="Q351" s="17">
        <v>65440</v>
      </c>
      <c r="R351" s="17">
        <v>66252</v>
      </c>
      <c r="S351" s="17">
        <v>67011</v>
      </c>
      <c r="T351" s="17">
        <v>67569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8">
        <v>3</v>
      </c>
      <c r="AE351" s="18">
        <v>12</v>
      </c>
      <c r="AF351" s="18">
        <v>20</v>
      </c>
      <c r="AG351" s="18">
        <v>17</v>
      </c>
      <c r="AH351" s="18">
        <v>8</v>
      </c>
      <c r="AI351" s="18">
        <v>7</v>
      </c>
      <c r="AJ351" s="18">
        <v>11</v>
      </c>
      <c r="AK351" s="23">
        <v>0</v>
      </c>
      <c r="AL351" s="23">
        <v>0</v>
      </c>
      <c r="AM351" s="23">
        <v>0</v>
      </c>
      <c r="AN351" s="23">
        <v>0</v>
      </c>
      <c r="AO351" s="23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0.46991009053601079</v>
      </c>
      <c r="AU351" s="23">
        <v>1.8626020550709341</v>
      </c>
      <c r="AV351" s="23">
        <v>3.0829942039708964</v>
      </c>
      <c r="AW351" s="23">
        <v>2.597799511002445</v>
      </c>
      <c r="AX351" s="23">
        <v>1.2075107166576105</v>
      </c>
      <c r="AY351" s="23">
        <v>1.0446046171524079</v>
      </c>
      <c r="AZ351" s="23">
        <v>1.6279654871316729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0</v>
      </c>
      <c r="BJ351" s="20">
        <v>1</v>
      </c>
      <c r="BK351" s="20">
        <v>1</v>
      </c>
      <c r="BL351" s="20">
        <v>0</v>
      </c>
      <c r="BM351" s="20">
        <v>3</v>
      </c>
      <c r="BN351" s="20">
        <v>0</v>
      </c>
      <c r="BO351" s="20">
        <v>0</v>
      </c>
      <c r="BP351" s="20">
        <v>0</v>
      </c>
      <c r="BQ351" s="20">
        <v>2</v>
      </c>
      <c r="BR351" s="20">
        <v>3</v>
      </c>
      <c r="BS351" s="20">
        <v>1</v>
      </c>
      <c r="BT351" s="20">
        <v>0</v>
      </c>
      <c r="BU351" s="20">
        <v>0</v>
      </c>
      <c r="BV351" s="20">
        <v>2760</v>
      </c>
      <c r="BW351" s="20">
        <v>4666</v>
      </c>
      <c r="BX351" s="20">
        <v>5865</v>
      </c>
      <c r="BY351" s="20">
        <v>6789</v>
      </c>
      <c r="BZ351" s="20">
        <v>5422</v>
      </c>
      <c r="CA351" s="20">
        <v>9502</v>
      </c>
      <c r="CB351" s="20">
        <v>2879</v>
      </c>
      <c r="CC351" s="20">
        <v>4419</v>
      </c>
      <c r="CD351" s="20">
        <v>5428</v>
      </c>
      <c r="CE351" s="20">
        <v>6741</v>
      </c>
      <c r="CF351" s="20">
        <v>5226</v>
      </c>
      <c r="CG351" s="20">
        <v>7872</v>
      </c>
      <c r="CH351" s="21">
        <v>0</v>
      </c>
      <c r="CI351" s="21">
        <v>3</v>
      </c>
      <c r="CJ351" s="21">
        <v>4</v>
      </c>
      <c r="CK351" s="21">
        <v>1</v>
      </c>
      <c r="CL351" s="21">
        <v>3</v>
      </c>
      <c r="CM351" s="21">
        <v>0</v>
      </c>
      <c r="CN351" s="21">
        <v>0</v>
      </c>
      <c r="CO351" s="21">
        <v>5</v>
      </c>
      <c r="CP351" s="21">
        <v>6</v>
      </c>
      <c r="CQ351" s="21">
        <v>6</v>
      </c>
      <c r="CR351" s="21">
        <v>5639</v>
      </c>
      <c r="CS351" s="21">
        <v>9085</v>
      </c>
      <c r="CT351" s="21">
        <v>11293</v>
      </c>
      <c r="CU351" s="21">
        <v>13530</v>
      </c>
      <c r="CV351" s="21">
        <v>10648</v>
      </c>
      <c r="CW351" s="21">
        <v>17374</v>
      </c>
      <c r="CX351" s="21">
        <v>35004</v>
      </c>
      <c r="CY351" s="21">
        <v>32565</v>
      </c>
      <c r="CZ351" s="19">
        <v>337</v>
      </c>
      <c r="DA351" t="s">
        <v>8315</v>
      </c>
      <c r="DB351" t="s">
        <v>8481</v>
      </c>
      <c r="DD351">
        <v>1.5353907569476433</v>
      </c>
      <c r="DE351">
        <v>1.7140898183064792</v>
      </c>
      <c r="DF351">
        <v>0.17869906135883595</v>
      </c>
    </row>
    <row r="352" spans="1:110" x14ac:dyDescent="0.25">
      <c r="A352" t="s">
        <v>994</v>
      </c>
      <c r="B352" t="s">
        <v>3151</v>
      </c>
      <c r="C352" t="s">
        <v>171</v>
      </c>
      <c r="D352" t="s">
        <v>168</v>
      </c>
      <c r="E352" s="17">
        <v>78016</v>
      </c>
      <c r="F352" s="17">
        <v>80128</v>
      </c>
      <c r="G352" s="17">
        <v>81420</v>
      </c>
      <c r="H352" s="17">
        <v>82190</v>
      </c>
      <c r="I352" s="17">
        <v>82662</v>
      </c>
      <c r="J352" s="17">
        <v>83562</v>
      </c>
      <c r="K352" s="17">
        <v>84153</v>
      </c>
      <c r="L352" s="17">
        <v>84989</v>
      </c>
      <c r="M352" s="17">
        <v>85697</v>
      </c>
      <c r="N352" s="17">
        <v>86265</v>
      </c>
      <c r="O352" s="17">
        <v>86917</v>
      </c>
      <c r="P352" s="17">
        <v>87455</v>
      </c>
      <c r="Q352" s="17">
        <v>88378</v>
      </c>
      <c r="R352" s="17">
        <v>89213</v>
      </c>
      <c r="S352" s="17">
        <v>89756</v>
      </c>
      <c r="T352" s="17">
        <v>90745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46</v>
      </c>
      <c r="AE352" s="18">
        <v>69</v>
      </c>
      <c r="AF352" s="18">
        <v>72</v>
      </c>
      <c r="AG352" s="18">
        <v>66</v>
      </c>
      <c r="AH352" s="18">
        <v>48</v>
      </c>
      <c r="AI352" s="18">
        <v>60</v>
      </c>
      <c r="AJ352" s="18">
        <v>46</v>
      </c>
      <c r="AK352" s="23">
        <v>0</v>
      </c>
      <c r="AL352" s="23">
        <v>0</v>
      </c>
      <c r="AM352" s="23">
        <v>0</v>
      </c>
      <c r="AN352" s="23">
        <v>0</v>
      </c>
      <c r="AO352" s="23">
        <v>0</v>
      </c>
      <c r="AP352" s="23">
        <v>0</v>
      </c>
      <c r="AQ352" s="23">
        <v>0</v>
      </c>
      <c r="AR352" s="23">
        <v>0</v>
      </c>
      <c r="AS352" s="23">
        <v>0</v>
      </c>
      <c r="AT352" s="23">
        <v>5.3324059583840491</v>
      </c>
      <c r="AU352" s="23">
        <v>7.9386080973802597</v>
      </c>
      <c r="AV352" s="23">
        <v>8.2328054427991546</v>
      </c>
      <c r="AW352" s="23">
        <v>7.4679218810111108</v>
      </c>
      <c r="AX352" s="23">
        <v>5.3803817829240135</v>
      </c>
      <c r="AY352" s="23">
        <v>6.684789874771603</v>
      </c>
      <c r="AZ352" s="23">
        <v>5.0691498154168269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0</v>
      </c>
      <c r="BI352" s="20">
        <v>0</v>
      </c>
      <c r="BJ352" s="20">
        <v>5</v>
      </c>
      <c r="BK352" s="20">
        <v>5</v>
      </c>
      <c r="BL352" s="20">
        <v>3</v>
      </c>
      <c r="BM352" s="20">
        <v>3</v>
      </c>
      <c r="BN352" s="20">
        <v>2</v>
      </c>
      <c r="BO352" s="20">
        <v>0</v>
      </c>
      <c r="BP352" s="20">
        <v>1</v>
      </c>
      <c r="BQ352" s="20">
        <v>7</v>
      </c>
      <c r="BR352" s="20">
        <v>8</v>
      </c>
      <c r="BS352" s="20">
        <v>8</v>
      </c>
      <c r="BT352" s="20">
        <v>4</v>
      </c>
      <c r="BU352" s="20">
        <v>0</v>
      </c>
      <c r="BV352" s="20">
        <v>3887</v>
      </c>
      <c r="BW352" s="20">
        <v>6730</v>
      </c>
      <c r="BX352" s="20">
        <v>6933</v>
      </c>
      <c r="BY352" s="20">
        <v>8463</v>
      </c>
      <c r="BZ352" s="20">
        <v>7466</v>
      </c>
      <c r="CA352" s="20">
        <v>13826</v>
      </c>
      <c r="CB352" s="20">
        <v>4290</v>
      </c>
      <c r="CC352" s="20">
        <v>6590</v>
      </c>
      <c r="CD352" s="20">
        <v>6232</v>
      </c>
      <c r="CE352" s="20">
        <v>7848</v>
      </c>
      <c r="CF352" s="20">
        <v>7105</v>
      </c>
      <c r="CG352" s="20">
        <v>11375</v>
      </c>
      <c r="CH352" s="21">
        <v>1</v>
      </c>
      <c r="CI352" s="21">
        <v>12</v>
      </c>
      <c r="CJ352" s="21">
        <v>13</v>
      </c>
      <c r="CK352" s="21">
        <v>11</v>
      </c>
      <c r="CL352" s="21">
        <v>7</v>
      </c>
      <c r="CM352" s="21">
        <v>2</v>
      </c>
      <c r="CN352" s="21">
        <v>0</v>
      </c>
      <c r="CO352" s="21">
        <v>18</v>
      </c>
      <c r="CP352" s="21">
        <v>28</v>
      </c>
      <c r="CQ352" s="21">
        <v>28</v>
      </c>
      <c r="CR352" s="21">
        <v>8177</v>
      </c>
      <c r="CS352" s="21">
        <v>13320</v>
      </c>
      <c r="CT352" s="21">
        <v>13165</v>
      </c>
      <c r="CU352" s="21">
        <v>16311</v>
      </c>
      <c r="CV352" s="21">
        <v>14571</v>
      </c>
      <c r="CW352" s="21">
        <v>25201</v>
      </c>
      <c r="CX352" s="21">
        <v>47305</v>
      </c>
      <c r="CY352" s="21">
        <v>43440</v>
      </c>
      <c r="CZ352" s="19">
        <v>151</v>
      </c>
      <c r="DA352" t="s">
        <v>8129</v>
      </c>
      <c r="DB352" t="s">
        <v>9</v>
      </c>
      <c r="DD352">
        <v>4.1436464088397784</v>
      </c>
      <c r="DE352">
        <v>5.9190360427016167</v>
      </c>
      <c r="DF352">
        <v>1.7753896338618382</v>
      </c>
    </row>
    <row r="353" spans="1:110" x14ac:dyDescent="0.25">
      <c r="A353" t="s">
        <v>1005</v>
      </c>
      <c r="B353" t="s">
        <v>3012</v>
      </c>
      <c r="C353" t="s">
        <v>886</v>
      </c>
      <c r="D353" t="s">
        <v>168</v>
      </c>
      <c r="E353" s="17">
        <v>95211</v>
      </c>
      <c r="F353" s="17">
        <v>95890</v>
      </c>
      <c r="G353" s="17">
        <v>96546</v>
      </c>
      <c r="H353" s="17">
        <v>97157</v>
      </c>
      <c r="I353" s="17">
        <v>97757</v>
      </c>
      <c r="J353" s="17">
        <v>98454</v>
      </c>
      <c r="K353" s="17">
        <v>98937</v>
      </c>
      <c r="L353" s="17">
        <v>99617</v>
      </c>
      <c r="M353" s="17">
        <v>100200</v>
      </c>
      <c r="N353" s="17">
        <v>100482</v>
      </c>
      <c r="O353" s="17">
        <v>100652</v>
      </c>
      <c r="P353" s="17">
        <v>100850</v>
      </c>
      <c r="Q353" s="17">
        <v>101685</v>
      </c>
      <c r="R353" s="17">
        <v>102555</v>
      </c>
      <c r="S353" s="17">
        <v>103738</v>
      </c>
      <c r="T353" s="17">
        <v>105009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18">
        <v>0</v>
      </c>
      <c r="AA353" s="18">
        <v>0</v>
      </c>
      <c r="AB353" s="18">
        <v>0</v>
      </c>
      <c r="AC353" s="18">
        <v>0</v>
      </c>
      <c r="AD353" s="18">
        <v>35</v>
      </c>
      <c r="AE353" s="18">
        <v>105</v>
      </c>
      <c r="AF353" s="18">
        <v>89</v>
      </c>
      <c r="AG353" s="18">
        <v>125</v>
      </c>
      <c r="AH353" s="18">
        <v>62</v>
      </c>
      <c r="AI353" s="18">
        <v>82</v>
      </c>
      <c r="AJ353" s="18">
        <v>94</v>
      </c>
      <c r="AK353" s="23">
        <v>0</v>
      </c>
      <c r="AL353" s="23">
        <v>0</v>
      </c>
      <c r="AM353" s="23">
        <v>0</v>
      </c>
      <c r="AN353" s="23">
        <v>0</v>
      </c>
      <c r="AO353" s="23">
        <v>0</v>
      </c>
      <c r="AP353" s="23">
        <v>0</v>
      </c>
      <c r="AQ353" s="23">
        <v>0</v>
      </c>
      <c r="AR353" s="23">
        <v>0</v>
      </c>
      <c r="AS353" s="23">
        <v>0</v>
      </c>
      <c r="AT353" s="23">
        <v>3.4832109233494557</v>
      </c>
      <c r="AU353" s="23">
        <v>10.431983467790008</v>
      </c>
      <c r="AV353" s="23">
        <v>8.8249876053544867</v>
      </c>
      <c r="AW353" s="23">
        <v>12.292865221025718</v>
      </c>
      <c r="AX353" s="23">
        <v>6.0455365413680457</v>
      </c>
      <c r="AY353" s="23">
        <v>7.9045287165744478</v>
      </c>
      <c r="AZ353" s="23">
        <v>8.9516136712091345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0</v>
      </c>
      <c r="BI353" s="20">
        <v>1</v>
      </c>
      <c r="BJ353" s="20">
        <v>7</v>
      </c>
      <c r="BK353" s="20">
        <v>9</v>
      </c>
      <c r="BL353" s="20">
        <v>7</v>
      </c>
      <c r="BM353" s="20">
        <v>3</v>
      </c>
      <c r="BN353" s="20">
        <v>3</v>
      </c>
      <c r="BO353" s="20">
        <v>0</v>
      </c>
      <c r="BP353" s="20">
        <v>6</v>
      </c>
      <c r="BQ353" s="20">
        <v>20</v>
      </c>
      <c r="BR353" s="20">
        <v>13</v>
      </c>
      <c r="BS353" s="20">
        <v>15</v>
      </c>
      <c r="BT353" s="20">
        <v>7</v>
      </c>
      <c r="BU353" s="20">
        <v>3</v>
      </c>
      <c r="BV353" s="20">
        <v>3982</v>
      </c>
      <c r="BW353" s="20">
        <v>6272</v>
      </c>
      <c r="BX353" s="20">
        <v>7245</v>
      </c>
      <c r="BY353" s="20">
        <v>10071</v>
      </c>
      <c r="BZ353" s="20">
        <v>9383</v>
      </c>
      <c r="CA353" s="20">
        <v>18118</v>
      </c>
      <c r="CB353" s="20">
        <v>4371</v>
      </c>
      <c r="CC353" s="20">
        <v>6109</v>
      </c>
      <c r="CD353" s="20">
        <v>6686</v>
      </c>
      <c r="CE353" s="20">
        <v>9345</v>
      </c>
      <c r="CF353" s="20">
        <v>8607</v>
      </c>
      <c r="CG353" s="20">
        <v>14820</v>
      </c>
      <c r="CH353" s="21">
        <v>7</v>
      </c>
      <c r="CI353" s="21">
        <v>27</v>
      </c>
      <c r="CJ353" s="21">
        <v>22</v>
      </c>
      <c r="CK353" s="21">
        <v>22</v>
      </c>
      <c r="CL353" s="21">
        <v>10</v>
      </c>
      <c r="CM353" s="21">
        <v>6</v>
      </c>
      <c r="CN353" s="21">
        <v>0</v>
      </c>
      <c r="CO353" s="21">
        <v>30</v>
      </c>
      <c r="CP353" s="21">
        <v>64</v>
      </c>
      <c r="CQ353" s="21">
        <v>64</v>
      </c>
      <c r="CR353" s="21">
        <v>8353</v>
      </c>
      <c r="CS353" s="21">
        <v>12381</v>
      </c>
      <c r="CT353" s="21">
        <v>13931</v>
      </c>
      <c r="CU353" s="21">
        <v>19416</v>
      </c>
      <c r="CV353" s="21">
        <v>17990</v>
      </c>
      <c r="CW353" s="21">
        <v>32938</v>
      </c>
      <c r="CX353" s="21">
        <v>55071</v>
      </c>
      <c r="CY353" s="21">
        <v>49938</v>
      </c>
      <c r="CZ353" s="19">
        <v>40</v>
      </c>
      <c r="DA353" t="s">
        <v>1365</v>
      </c>
      <c r="DB353" t="s">
        <v>8480</v>
      </c>
      <c r="DD353">
        <v>6.0074492370539465</v>
      </c>
      <c r="DE353">
        <v>11.621361515135007</v>
      </c>
      <c r="DF353">
        <v>5.6139122780810604</v>
      </c>
    </row>
    <row r="354" spans="1:110" x14ac:dyDescent="0.25">
      <c r="A354" t="s">
        <v>2529</v>
      </c>
      <c r="B354" t="s">
        <v>2942</v>
      </c>
      <c r="C354" t="s">
        <v>58</v>
      </c>
      <c r="D354" t="s">
        <v>70</v>
      </c>
      <c r="E354" s="17">
        <v>116607</v>
      </c>
      <c r="F354" s="17">
        <v>118938</v>
      </c>
      <c r="G354" s="17">
        <v>119753</v>
      </c>
      <c r="H354" s="17">
        <v>120514</v>
      </c>
      <c r="I354" s="17">
        <v>121270</v>
      </c>
      <c r="J354" s="17">
        <v>122399</v>
      </c>
      <c r="K354" s="17">
        <v>123802</v>
      </c>
      <c r="L354" s="17">
        <v>124603</v>
      </c>
      <c r="M354" s="17">
        <v>125433</v>
      </c>
      <c r="N354" s="17">
        <v>126169</v>
      </c>
      <c r="O354" s="17">
        <v>127028</v>
      </c>
      <c r="P354" s="17">
        <v>127921</v>
      </c>
      <c r="Q354" s="17">
        <v>128689</v>
      </c>
      <c r="R354" s="17">
        <v>129499</v>
      </c>
      <c r="S354" s="17">
        <v>130430</v>
      </c>
      <c r="T354" s="17">
        <v>132028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8">
        <v>38</v>
      </c>
      <c r="AE354" s="18">
        <v>92</v>
      </c>
      <c r="AF354" s="18">
        <v>91</v>
      </c>
      <c r="AG354" s="18">
        <v>107</v>
      </c>
      <c r="AH354" s="18">
        <v>104</v>
      </c>
      <c r="AI354" s="18">
        <v>109</v>
      </c>
      <c r="AJ354" s="18">
        <v>85</v>
      </c>
      <c r="AK354" s="23">
        <v>0</v>
      </c>
      <c r="AL354" s="23">
        <v>0</v>
      </c>
      <c r="AM354" s="23">
        <v>0</v>
      </c>
      <c r="AN354" s="23">
        <v>0</v>
      </c>
      <c r="AO354" s="23">
        <v>0</v>
      </c>
      <c r="AP354" s="23">
        <v>0</v>
      </c>
      <c r="AQ354" s="23">
        <v>0</v>
      </c>
      <c r="AR354" s="23">
        <v>0</v>
      </c>
      <c r="AS354" s="23">
        <v>0</v>
      </c>
      <c r="AT354" s="23">
        <v>3.0118333346543129</v>
      </c>
      <c r="AU354" s="23">
        <v>7.2424977170387628</v>
      </c>
      <c r="AV354" s="23">
        <v>7.113765527161295</v>
      </c>
      <c r="AW354" s="23">
        <v>8.3146189651019125</v>
      </c>
      <c r="AX354" s="23">
        <v>8.0309500459463017</v>
      </c>
      <c r="AY354" s="23">
        <v>8.3569730890132625</v>
      </c>
      <c r="AZ354" s="23">
        <v>6.4380282970279028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1</v>
      </c>
      <c r="BJ354" s="20">
        <v>9</v>
      </c>
      <c r="BK354" s="20">
        <v>5</v>
      </c>
      <c r="BL354" s="20">
        <v>5</v>
      </c>
      <c r="BM354" s="20">
        <v>8</v>
      </c>
      <c r="BN354" s="20">
        <v>4</v>
      </c>
      <c r="BO354" s="20">
        <v>0</v>
      </c>
      <c r="BP354" s="20">
        <v>6</v>
      </c>
      <c r="BQ354" s="20">
        <v>15</v>
      </c>
      <c r="BR354" s="20">
        <v>4</v>
      </c>
      <c r="BS354" s="20">
        <v>19</v>
      </c>
      <c r="BT354" s="20">
        <v>8</v>
      </c>
      <c r="BU354" s="20">
        <v>1</v>
      </c>
      <c r="BV354" s="20">
        <v>7546</v>
      </c>
      <c r="BW354" s="20">
        <v>10801</v>
      </c>
      <c r="BX354" s="20">
        <v>10859</v>
      </c>
      <c r="BY354" s="20">
        <v>12457</v>
      </c>
      <c r="BZ354" s="20">
        <v>10018</v>
      </c>
      <c r="CA354" s="20">
        <v>15155</v>
      </c>
      <c r="CB354" s="20">
        <v>8218</v>
      </c>
      <c r="CC354" s="20">
        <v>10797</v>
      </c>
      <c r="CD354" s="20">
        <v>11215</v>
      </c>
      <c r="CE354" s="20">
        <v>12559</v>
      </c>
      <c r="CF354" s="20">
        <v>9533</v>
      </c>
      <c r="CG354" s="20">
        <v>12870</v>
      </c>
      <c r="CH354" s="21">
        <v>7</v>
      </c>
      <c r="CI354" s="21">
        <v>24</v>
      </c>
      <c r="CJ354" s="21">
        <v>9</v>
      </c>
      <c r="CK354" s="21">
        <v>24</v>
      </c>
      <c r="CL354" s="21">
        <v>16</v>
      </c>
      <c r="CM354" s="21">
        <v>5</v>
      </c>
      <c r="CN354" s="21">
        <v>0</v>
      </c>
      <c r="CO354" s="21">
        <v>32</v>
      </c>
      <c r="CP354" s="21">
        <v>53</v>
      </c>
      <c r="CQ354" s="21">
        <v>53</v>
      </c>
      <c r="CR354" s="21">
        <v>15764</v>
      </c>
      <c r="CS354" s="21">
        <v>21598</v>
      </c>
      <c r="CT354" s="21">
        <v>22074</v>
      </c>
      <c r="CU354" s="21">
        <v>25016</v>
      </c>
      <c r="CV354" s="21">
        <v>19551</v>
      </c>
      <c r="CW354" s="21">
        <v>28025</v>
      </c>
      <c r="CX354" s="21">
        <v>66836</v>
      </c>
      <c r="CY354" s="21">
        <v>65192</v>
      </c>
      <c r="CZ354" s="19">
        <v>86</v>
      </c>
      <c r="DA354" t="s">
        <v>8064</v>
      </c>
      <c r="DB354" t="s">
        <v>8480</v>
      </c>
      <c r="DD354">
        <v>4.9085777395999513</v>
      </c>
      <c r="DE354">
        <v>7.9298581602729064</v>
      </c>
      <c r="DF354">
        <v>3.0212804206729551</v>
      </c>
    </row>
    <row r="355" spans="1:110" x14ac:dyDescent="0.25">
      <c r="A355" t="s">
        <v>624</v>
      </c>
      <c r="B355" t="s">
        <v>3039</v>
      </c>
      <c r="C355" t="s">
        <v>466</v>
      </c>
      <c r="D355" t="s">
        <v>51</v>
      </c>
      <c r="E355" s="17">
        <v>110470</v>
      </c>
      <c r="F355" s="17">
        <v>111516</v>
      </c>
      <c r="G355" s="17">
        <v>112029</v>
      </c>
      <c r="H355" s="17">
        <v>112615</v>
      </c>
      <c r="I355" s="17">
        <v>112929</v>
      </c>
      <c r="J355" s="17">
        <v>113125</v>
      </c>
      <c r="K355" s="17">
        <v>113369</v>
      </c>
      <c r="L355" s="17">
        <v>113575</v>
      </c>
      <c r="M355" s="17">
        <v>113648</v>
      </c>
      <c r="N355" s="17">
        <v>113064</v>
      </c>
      <c r="O355" s="17">
        <v>112780</v>
      </c>
      <c r="P355" s="17">
        <v>112239</v>
      </c>
      <c r="Q355" s="17">
        <v>112460</v>
      </c>
      <c r="R355" s="17">
        <v>112924</v>
      </c>
      <c r="S355" s="17">
        <v>113863</v>
      </c>
      <c r="T355" s="17">
        <v>114872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61</v>
      </c>
      <c r="AE355" s="18">
        <v>120</v>
      </c>
      <c r="AF355" s="18">
        <v>146</v>
      </c>
      <c r="AG355" s="18">
        <v>112</v>
      </c>
      <c r="AH355" s="18">
        <v>74</v>
      </c>
      <c r="AI355" s="18">
        <v>118</v>
      </c>
      <c r="AJ355" s="18">
        <v>88</v>
      </c>
      <c r="AK355" s="23">
        <v>0</v>
      </c>
      <c r="AL355" s="23">
        <v>0</v>
      </c>
      <c r="AM355" s="23">
        <v>0</v>
      </c>
      <c r="AN355" s="23">
        <v>0</v>
      </c>
      <c r="AO355" s="23">
        <v>0</v>
      </c>
      <c r="AP355" s="23">
        <v>0</v>
      </c>
      <c r="AQ355" s="23">
        <v>0</v>
      </c>
      <c r="AR355" s="23">
        <v>0</v>
      </c>
      <c r="AS355" s="23">
        <v>0</v>
      </c>
      <c r="AT355" s="23">
        <v>5.3951744144909082</v>
      </c>
      <c r="AU355" s="23">
        <v>10.640184429863449</v>
      </c>
      <c r="AV355" s="23">
        <v>13.007956236245869</v>
      </c>
      <c r="AW355" s="23">
        <v>9.9590965676685048</v>
      </c>
      <c r="AX355" s="23">
        <v>6.5530799475753607</v>
      </c>
      <c r="AY355" s="23">
        <v>10.363331371911858</v>
      </c>
      <c r="AZ355" s="23">
        <v>7.6607006058917753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3</v>
      </c>
      <c r="BJ355" s="20">
        <v>4</v>
      </c>
      <c r="BK355" s="20">
        <v>6</v>
      </c>
      <c r="BL355" s="20">
        <v>10</v>
      </c>
      <c r="BM355" s="20">
        <v>4</v>
      </c>
      <c r="BN355" s="20">
        <v>2</v>
      </c>
      <c r="BO355" s="20">
        <v>0</v>
      </c>
      <c r="BP355" s="20">
        <v>5</v>
      </c>
      <c r="BQ355" s="20">
        <v>12</v>
      </c>
      <c r="BR355" s="20">
        <v>15</v>
      </c>
      <c r="BS355" s="20">
        <v>18</v>
      </c>
      <c r="BT355" s="20">
        <v>6</v>
      </c>
      <c r="BU355" s="20">
        <v>3</v>
      </c>
      <c r="BV355" s="20">
        <v>4643</v>
      </c>
      <c r="BW355" s="20">
        <v>6217</v>
      </c>
      <c r="BX355" s="20">
        <v>7144</v>
      </c>
      <c r="BY355" s="20">
        <v>9887</v>
      </c>
      <c r="BZ355" s="20">
        <v>9934</v>
      </c>
      <c r="CA355" s="20">
        <v>22705</v>
      </c>
      <c r="CB355" s="20">
        <v>5054</v>
      </c>
      <c r="CC355" s="20">
        <v>5812</v>
      </c>
      <c r="CD355" s="20">
        <v>6361</v>
      </c>
      <c r="CE355" s="20">
        <v>9286</v>
      </c>
      <c r="CF355" s="20">
        <v>9041</v>
      </c>
      <c r="CG355" s="20">
        <v>18788</v>
      </c>
      <c r="CH355" s="21">
        <v>8</v>
      </c>
      <c r="CI355" s="21">
        <v>16</v>
      </c>
      <c r="CJ355" s="21">
        <v>21</v>
      </c>
      <c r="CK355" s="21">
        <v>28</v>
      </c>
      <c r="CL355" s="21">
        <v>10</v>
      </c>
      <c r="CM355" s="21">
        <v>5</v>
      </c>
      <c r="CN355" s="21">
        <v>0</v>
      </c>
      <c r="CO355" s="21">
        <v>29</v>
      </c>
      <c r="CP355" s="21">
        <v>59</v>
      </c>
      <c r="CQ355" s="21">
        <v>59</v>
      </c>
      <c r="CR355" s="21">
        <v>9697</v>
      </c>
      <c r="CS355" s="21">
        <v>12029</v>
      </c>
      <c r="CT355" s="21">
        <v>13505</v>
      </c>
      <c r="CU355" s="21">
        <v>19173</v>
      </c>
      <c r="CV355" s="21">
        <v>18975</v>
      </c>
      <c r="CW355" s="21">
        <v>41493</v>
      </c>
      <c r="CX355" s="21">
        <v>60530</v>
      </c>
      <c r="CY355" s="21">
        <v>54342</v>
      </c>
      <c r="CZ355" s="19">
        <v>58</v>
      </c>
      <c r="DA355" t="s">
        <v>8046</v>
      </c>
      <c r="DB355" t="s">
        <v>8480</v>
      </c>
      <c r="DD355">
        <v>5.3365720805270325</v>
      </c>
      <c r="DE355">
        <v>9.7472327771353058</v>
      </c>
      <c r="DF355">
        <v>4.4106606966082733</v>
      </c>
    </row>
    <row r="356" spans="1:110" x14ac:dyDescent="0.25">
      <c r="A356" t="s">
        <v>2109</v>
      </c>
      <c r="B356" t="s">
        <v>3058</v>
      </c>
      <c r="C356" t="s">
        <v>276</v>
      </c>
      <c r="D356" t="s">
        <v>278</v>
      </c>
      <c r="E356" s="17">
        <v>83718</v>
      </c>
      <c r="F356" s="17">
        <v>84297</v>
      </c>
      <c r="G356" s="17">
        <v>84861</v>
      </c>
      <c r="H356" s="17">
        <v>85604</v>
      </c>
      <c r="I356" s="17">
        <v>86129</v>
      </c>
      <c r="J356" s="17">
        <v>86871</v>
      </c>
      <c r="K356" s="17">
        <v>87821</v>
      </c>
      <c r="L356" s="17">
        <v>88891</v>
      </c>
      <c r="M356" s="17">
        <v>89727</v>
      </c>
      <c r="N356" s="17">
        <v>90161</v>
      </c>
      <c r="O356" s="17">
        <v>90882</v>
      </c>
      <c r="P356" s="17">
        <v>91747</v>
      </c>
      <c r="Q356" s="17">
        <v>92165</v>
      </c>
      <c r="R356" s="17">
        <v>93287</v>
      </c>
      <c r="S356" s="17">
        <v>94327</v>
      </c>
      <c r="T356" s="17">
        <v>95395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23</v>
      </c>
      <c r="AE356" s="18">
        <v>39</v>
      </c>
      <c r="AF356" s="18">
        <v>31</v>
      </c>
      <c r="AG356" s="18">
        <v>22</v>
      </c>
      <c r="AH356" s="18">
        <v>25</v>
      </c>
      <c r="AI356" s="18">
        <v>26</v>
      </c>
      <c r="AJ356" s="18">
        <v>22</v>
      </c>
      <c r="AK356" s="23">
        <v>0</v>
      </c>
      <c r="AL356" s="23">
        <v>0</v>
      </c>
      <c r="AM356" s="23">
        <v>0</v>
      </c>
      <c r="AN356" s="23">
        <v>0</v>
      </c>
      <c r="AO356" s="23">
        <v>0</v>
      </c>
      <c r="AP356" s="23">
        <v>0</v>
      </c>
      <c r="AQ356" s="23">
        <v>0</v>
      </c>
      <c r="AR356" s="23">
        <v>0</v>
      </c>
      <c r="AS356" s="23">
        <v>0</v>
      </c>
      <c r="AT356" s="23">
        <v>2.5509921141069865</v>
      </c>
      <c r="AU356" s="23">
        <v>4.2912788010827221</v>
      </c>
      <c r="AV356" s="23">
        <v>3.3788570743457549</v>
      </c>
      <c r="AW356" s="23">
        <v>2.3870232734769163</v>
      </c>
      <c r="AX356" s="23">
        <v>2.6799018083977404</v>
      </c>
      <c r="AY356" s="23">
        <v>2.7563688021457273</v>
      </c>
      <c r="AZ356" s="23">
        <v>2.3062005346192147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 s="20">
        <v>0</v>
      </c>
      <c r="BJ356" s="20">
        <v>0</v>
      </c>
      <c r="BK356" s="20">
        <v>1</v>
      </c>
      <c r="BL356" s="20">
        <v>0</v>
      </c>
      <c r="BM356" s="20">
        <v>2</v>
      </c>
      <c r="BN356" s="20">
        <v>0</v>
      </c>
      <c r="BO356" s="20">
        <v>0</v>
      </c>
      <c r="BP356" s="20">
        <v>2</v>
      </c>
      <c r="BQ356" s="20">
        <v>5</v>
      </c>
      <c r="BR356" s="20">
        <v>2</v>
      </c>
      <c r="BS356" s="20">
        <v>7</v>
      </c>
      <c r="BT356" s="20">
        <v>3</v>
      </c>
      <c r="BU356" s="20">
        <v>0</v>
      </c>
      <c r="BV356" s="20">
        <v>3941</v>
      </c>
      <c r="BW356" s="20">
        <v>6347</v>
      </c>
      <c r="BX356" s="20">
        <v>8007</v>
      </c>
      <c r="BY356" s="20">
        <v>9615</v>
      </c>
      <c r="BZ356" s="20">
        <v>7731</v>
      </c>
      <c r="CA356" s="20">
        <v>13660</v>
      </c>
      <c r="CB356" s="20">
        <v>4227</v>
      </c>
      <c r="CC356" s="20">
        <v>6014</v>
      </c>
      <c r="CD356" s="20">
        <v>7368</v>
      </c>
      <c r="CE356" s="20">
        <v>9309</v>
      </c>
      <c r="CF356" s="20">
        <v>7573</v>
      </c>
      <c r="CG356" s="20">
        <v>11603</v>
      </c>
      <c r="CH356" s="21">
        <v>2</v>
      </c>
      <c r="CI356" s="21">
        <v>5</v>
      </c>
      <c r="CJ356" s="21">
        <v>3</v>
      </c>
      <c r="CK356" s="21">
        <v>7</v>
      </c>
      <c r="CL356" s="21">
        <v>5</v>
      </c>
      <c r="CM356" s="21">
        <v>0</v>
      </c>
      <c r="CN356" s="21">
        <v>0</v>
      </c>
      <c r="CO356" s="21">
        <v>3</v>
      </c>
      <c r="CP356" s="21">
        <v>19</v>
      </c>
      <c r="CQ356" s="21">
        <v>19</v>
      </c>
      <c r="CR356" s="21">
        <v>8168</v>
      </c>
      <c r="CS356" s="21">
        <v>12361</v>
      </c>
      <c r="CT356" s="21">
        <v>15375</v>
      </c>
      <c r="CU356" s="21">
        <v>18924</v>
      </c>
      <c r="CV356" s="21">
        <v>15304</v>
      </c>
      <c r="CW356" s="21">
        <v>25263</v>
      </c>
      <c r="CX356" s="21">
        <v>49301</v>
      </c>
      <c r="CY356" s="21">
        <v>46094</v>
      </c>
      <c r="CZ356" s="19">
        <v>306</v>
      </c>
      <c r="DA356" t="s">
        <v>8284</v>
      </c>
      <c r="DB356" t="s">
        <v>8481</v>
      </c>
      <c r="DD356">
        <v>0.65084392762615528</v>
      </c>
      <c r="DE356">
        <v>3.8538772033021638</v>
      </c>
      <c r="DF356">
        <v>3.2030332756760087</v>
      </c>
    </row>
    <row r="357" spans="1:110" x14ac:dyDescent="0.25">
      <c r="A357" t="s">
        <v>1069</v>
      </c>
      <c r="B357" t="s">
        <v>3047</v>
      </c>
      <c r="C357" t="s">
        <v>1052</v>
      </c>
      <c r="D357" t="s">
        <v>168</v>
      </c>
      <c r="E357" s="17">
        <v>59849</v>
      </c>
      <c r="F357" s="17">
        <v>59956</v>
      </c>
      <c r="G357" s="17">
        <v>60482</v>
      </c>
      <c r="H357" s="17">
        <v>60868</v>
      </c>
      <c r="I357" s="17">
        <v>61063</v>
      </c>
      <c r="J357" s="17">
        <v>61587</v>
      </c>
      <c r="K357" s="17">
        <v>62237</v>
      </c>
      <c r="L357" s="17">
        <v>62882</v>
      </c>
      <c r="M357" s="17">
        <v>63448</v>
      </c>
      <c r="N357" s="17">
        <v>64174</v>
      </c>
      <c r="O357" s="17">
        <v>65055</v>
      </c>
      <c r="P357" s="17">
        <v>65697</v>
      </c>
      <c r="Q357" s="17">
        <v>66316</v>
      </c>
      <c r="R357" s="17">
        <v>67310</v>
      </c>
      <c r="S357" s="17">
        <v>68452</v>
      </c>
      <c r="T357" s="17">
        <v>69228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6</v>
      </c>
      <c r="AE357" s="18">
        <v>16</v>
      </c>
      <c r="AF357" s="18">
        <v>14</v>
      </c>
      <c r="AG357" s="18">
        <v>30</v>
      </c>
      <c r="AH357" s="18">
        <v>31</v>
      </c>
      <c r="AI357" s="18">
        <v>26</v>
      </c>
      <c r="AJ357" s="18">
        <v>37</v>
      </c>
      <c r="AK357" s="23">
        <v>0</v>
      </c>
      <c r="AL357" s="23">
        <v>0</v>
      </c>
      <c r="AM357" s="23">
        <v>0</v>
      </c>
      <c r="AN357" s="23">
        <v>0</v>
      </c>
      <c r="AO357" s="23">
        <v>0</v>
      </c>
      <c r="AP357" s="23">
        <v>0</v>
      </c>
      <c r="AQ357" s="23">
        <v>0</v>
      </c>
      <c r="AR357" s="23">
        <v>0</v>
      </c>
      <c r="AS357" s="23">
        <v>0</v>
      </c>
      <c r="AT357" s="23">
        <v>0.93495808271262504</v>
      </c>
      <c r="AU357" s="23">
        <v>2.4594573822150489</v>
      </c>
      <c r="AV357" s="23">
        <v>2.1309953270316755</v>
      </c>
      <c r="AW357" s="23">
        <v>4.5237951625550394</v>
      </c>
      <c r="AX357" s="23">
        <v>4.6055563809240825</v>
      </c>
      <c r="AY357" s="23">
        <v>3.7982820078303048</v>
      </c>
      <c r="AZ357" s="23">
        <v>5.3446582307736756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 s="20">
        <v>0</v>
      </c>
      <c r="BJ357" s="20">
        <v>2</v>
      </c>
      <c r="BK357" s="20">
        <v>2</v>
      </c>
      <c r="BL357" s="20">
        <v>1</v>
      </c>
      <c r="BM357" s="20">
        <v>3</v>
      </c>
      <c r="BN357" s="20">
        <v>2</v>
      </c>
      <c r="BO357" s="20">
        <v>0</v>
      </c>
      <c r="BP357" s="20">
        <v>4</v>
      </c>
      <c r="BQ357" s="20">
        <v>7</v>
      </c>
      <c r="BR357" s="20">
        <v>8</v>
      </c>
      <c r="BS357" s="20">
        <v>5</v>
      </c>
      <c r="BT357" s="20">
        <v>2</v>
      </c>
      <c r="BU357" s="20">
        <v>1</v>
      </c>
      <c r="BV357" s="20">
        <v>2662</v>
      </c>
      <c r="BW357" s="20">
        <v>4977</v>
      </c>
      <c r="BX357" s="20">
        <v>5429</v>
      </c>
      <c r="BY357" s="20">
        <v>6616</v>
      </c>
      <c r="BZ357" s="20">
        <v>5739</v>
      </c>
      <c r="CA357" s="20">
        <v>10387</v>
      </c>
      <c r="CB357" s="20">
        <v>2811</v>
      </c>
      <c r="CC357" s="20">
        <v>4640</v>
      </c>
      <c r="CD357" s="20">
        <v>5343</v>
      </c>
      <c r="CE357" s="20">
        <v>6606</v>
      </c>
      <c r="CF357" s="20">
        <v>5425</v>
      </c>
      <c r="CG357" s="20">
        <v>8593</v>
      </c>
      <c r="CH357" s="21">
        <v>4</v>
      </c>
      <c r="CI357" s="21">
        <v>9</v>
      </c>
      <c r="CJ357" s="21">
        <v>10</v>
      </c>
      <c r="CK357" s="21">
        <v>6</v>
      </c>
      <c r="CL357" s="21">
        <v>5</v>
      </c>
      <c r="CM357" s="21">
        <v>3</v>
      </c>
      <c r="CN357" s="21">
        <v>0</v>
      </c>
      <c r="CO357" s="21">
        <v>10</v>
      </c>
      <c r="CP357" s="21">
        <v>27</v>
      </c>
      <c r="CQ357" s="21">
        <v>27</v>
      </c>
      <c r="CR357" s="21">
        <v>5473</v>
      </c>
      <c r="CS357" s="21">
        <v>9617</v>
      </c>
      <c r="CT357" s="21">
        <v>10772</v>
      </c>
      <c r="CU357" s="21">
        <v>13222</v>
      </c>
      <c r="CV357" s="21">
        <v>11164</v>
      </c>
      <c r="CW357" s="21">
        <v>18980</v>
      </c>
      <c r="CX357" s="21">
        <v>35810</v>
      </c>
      <c r="CY357" s="21">
        <v>33418</v>
      </c>
      <c r="CZ357" s="19">
        <v>137</v>
      </c>
      <c r="DA357" t="s">
        <v>8115</v>
      </c>
      <c r="DB357" t="s">
        <v>9</v>
      </c>
      <c r="DD357">
        <v>2.9923993057633611</v>
      </c>
      <c r="DE357">
        <v>7.5397933538117847</v>
      </c>
      <c r="DF357">
        <v>4.5473940480484236</v>
      </c>
    </row>
    <row r="358" spans="1:110" x14ac:dyDescent="0.25">
      <c r="A358" t="s">
        <v>658</v>
      </c>
      <c r="B358" t="s">
        <v>3077</v>
      </c>
      <c r="C358" t="s">
        <v>363</v>
      </c>
      <c r="D358" t="s">
        <v>278</v>
      </c>
      <c r="E358" s="17">
        <v>97689</v>
      </c>
      <c r="F358" s="17">
        <v>97921</v>
      </c>
      <c r="G358" s="17">
        <v>98762</v>
      </c>
      <c r="H358" s="17">
        <v>99241</v>
      </c>
      <c r="I358" s="17">
        <v>100044</v>
      </c>
      <c r="J358" s="17">
        <v>100694</v>
      </c>
      <c r="K358" s="17">
        <v>101107</v>
      </c>
      <c r="L358" s="17">
        <v>101980</v>
      </c>
      <c r="M358" s="17">
        <v>102891</v>
      </c>
      <c r="N358" s="17">
        <v>103412</v>
      </c>
      <c r="O358" s="17">
        <v>104497</v>
      </c>
      <c r="P358" s="17">
        <v>105245</v>
      </c>
      <c r="Q358" s="17">
        <v>106284</v>
      </c>
      <c r="R358" s="17">
        <v>107152</v>
      </c>
      <c r="S358" s="17">
        <v>108666</v>
      </c>
      <c r="T358" s="17">
        <v>109957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8">
        <v>38</v>
      </c>
      <c r="AE358" s="18">
        <v>100</v>
      </c>
      <c r="AF358" s="18">
        <v>70</v>
      </c>
      <c r="AG358" s="18">
        <v>39</v>
      </c>
      <c r="AH358" s="18">
        <v>53</v>
      </c>
      <c r="AI358" s="18">
        <v>74</v>
      </c>
      <c r="AJ358" s="18">
        <v>60</v>
      </c>
      <c r="AK358" s="23">
        <v>0</v>
      </c>
      <c r="AL358" s="23">
        <v>0</v>
      </c>
      <c r="AM358" s="23">
        <v>0</v>
      </c>
      <c r="AN358" s="23">
        <v>0</v>
      </c>
      <c r="AO358" s="23">
        <v>0</v>
      </c>
      <c r="AP358" s="23">
        <v>0</v>
      </c>
      <c r="AQ358" s="23">
        <v>0</v>
      </c>
      <c r="AR358" s="23">
        <v>0</v>
      </c>
      <c r="AS358" s="23">
        <v>0</v>
      </c>
      <c r="AT358" s="23">
        <v>3.6746219007465282</v>
      </c>
      <c r="AU358" s="23">
        <v>9.5696527173028887</v>
      </c>
      <c r="AV358" s="23">
        <v>6.6511473229132019</v>
      </c>
      <c r="AW358" s="23">
        <v>3.6694140228068193</v>
      </c>
      <c r="AX358" s="23">
        <v>4.9462445871285645</v>
      </c>
      <c r="AY358" s="23">
        <v>6.8098577291885221</v>
      </c>
      <c r="AZ358" s="23">
        <v>5.4566785197850063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0</v>
      </c>
      <c r="BI358" s="20">
        <v>2</v>
      </c>
      <c r="BJ358" s="20">
        <v>3</v>
      </c>
      <c r="BK358" s="20">
        <v>3</v>
      </c>
      <c r="BL358" s="20">
        <v>8</v>
      </c>
      <c r="BM358" s="20">
        <v>8</v>
      </c>
      <c r="BN358" s="20">
        <v>1</v>
      </c>
      <c r="BO358" s="20">
        <v>0</v>
      </c>
      <c r="BP358" s="20">
        <v>2</v>
      </c>
      <c r="BQ358" s="20">
        <v>10</v>
      </c>
      <c r="BR358" s="20">
        <v>11</v>
      </c>
      <c r="BS358" s="20">
        <v>6</v>
      </c>
      <c r="BT358" s="20">
        <v>5</v>
      </c>
      <c r="BU358" s="20">
        <v>1</v>
      </c>
      <c r="BV358" s="20">
        <v>5426</v>
      </c>
      <c r="BW358" s="20">
        <v>8003</v>
      </c>
      <c r="BX358" s="20">
        <v>8048</v>
      </c>
      <c r="BY358" s="20">
        <v>9814</v>
      </c>
      <c r="BZ358" s="20">
        <v>9035</v>
      </c>
      <c r="CA358" s="20">
        <v>17671</v>
      </c>
      <c r="CB358" s="20">
        <v>5877</v>
      </c>
      <c r="CC358" s="20">
        <v>7090</v>
      </c>
      <c r="CD358" s="20">
        <v>7240</v>
      </c>
      <c r="CE358" s="20">
        <v>9100</v>
      </c>
      <c r="CF358" s="20">
        <v>8405</v>
      </c>
      <c r="CG358" s="20">
        <v>14248</v>
      </c>
      <c r="CH358" s="21">
        <v>4</v>
      </c>
      <c r="CI358" s="21">
        <v>13</v>
      </c>
      <c r="CJ358" s="21">
        <v>14</v>
      </c>
      <c r="CK358" s="21">
        <v>14</v>
      </c>
      <c r="CL358" s="21">
        <v>13</v>
      </c>
      <c r="CM358" s="21">
        <v>2</v>
      </c>
      <c r="CN358" s="21">
        <v>0</v>
      </c>
      <c r="CO358" s="21">
        <v>25</v>
      </c>
      <c r="CP358" s="21">
        <v>35</v>
      </c>
      <c r="CQ358" s="21">
        <v>35</v>
      </c>
      <c r="CR358" s="21">
        <v>11303</v>
      </c>
      <c r="CS358" s="21">
        <v>15093</v>
      </c>
      <c r="CT358" s="21">
        <v>15288</v>
      </c>
      <c r="CU358" s="21">
        <v>18914</v>
      </c>
      <c r="CV358" s="21">
        <v>17440</v>
      </c>
      <c r="CW358" s="21">
        <v>31919</v>
      </c>
      <c r="CX358" s="21">
        <v>57997</v>
      </c>
      <c r="CY358" s="21">
        <v>51960</v>
      </c>
      <c r="CZ358" s="19">
        <v>129</v>
      </c>
      <c r="DA358" t="s">
        <v>8107</v>
      </c>
      <c r="DB358" t="s">
        <v>9</v>
      </c>
      <c r="DD358">
        <v>4.81139337952271</v>
      </c>
      <c r="DE358">
        <v>6.0347949031846477</v>
      </c>
      <c r="DF358">
        <v>1.2234015236619378</v>
      </c>
    </row>
    <row r="359" spans="1:110" x14ac:dyDescent="0.25">
      <c r="A359" t="s">
        <v>1152</v>
      </c>
      <c r="B359" t="s">
        <v>3065</v>
      </c>
      <c r="C359" t="s">
        <v>48</v>
      </c>
      <c r="D359" t="s">
        <v>51</v>
      </c>
      <c r="E359" s="17">
        <v>64001</v>
      </c>
      <c r="F359" s="17">
        <v>63802</v>
      </c>
      <c r="G359" s="17">
        <v>64234</v>
      </c>
      <c r="H359" s="17">
        <v>64500</v>
      </c>
      <c r="I359" s="17">
        <v>64402</v>
      </c>
      <c r="J359" s="17">
        <v>64682</v>
      </c>
      <c r="K359" s="17">
        <v>64903</v>
      </c>
      <c r="L359" s="17">
        <v>65593</v>
      </c>
      <c r="M359" s="17">
        <v>66359</v>
      </c>
      <c r="N359" s="17">
        <v>67166</v>
      </c>
      <c r="O359" s="17">
        <v>67652</v>
      </c>
      <c r="P359" s="17">
        <v>68035</v>
      </c>
      <c r="Q359" s="17">
        <v>68682</v>
      </c>
      <c r="R359" s="17">
        <v>69151</v>
      </c>
      <c r="S359" s="17">
        <v>69829</v>
      </c>
      <c r="T359" s="17">
        <v>70771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13</v>
      </c>
      <c r="AE359" s="18">
        <v>22</v>
      </c>
      <c r="AF359" s="18">
        <v>36</v>
      </c>
      <c r="AG359" s="18">
        <v>45</v>
      </c>
      <c r="AH359" s="18">
        <v>39</v>
      </c>
      <c r="AI359" s="18">
        <v>39</v>
      </c>
      <c r="AJ359" s="18">
        <v>41</v>
      </c>
      <c r="AK359" s="23">
        <v>0</v>
      </c>
      <c r="AL359" s="23">
        <v>0</v>
      </c>
      <c r="AM359" s="23">
        <v>0</v>
      </c>
      <c r="AN359" s="23">
        <v>0</v>
      </c>
      <c r="AO359" s="23">
        <v>0</v>
      </c>
      <c r="AP359" s="23">
        <v>0</v>
      </c>
      <c r="AQ359" s="23">
        <v>0</v>
      </c>
      <c r="AR359" s="23">
        <v>0</v>
      </c>
      <c r="AS359" s="23">
        <v>0</v>
      </c>
      <c r="AT359" s="23">
        <v>1.9355030819164458</v>
      </c>
      <c r="AU359" s="23">
        <v>3.2519363802991785</v>
      </c>
      <c r="AV359" s="23">
        <v>5.2913941353715002</v>
      </c>
      <c r="AW359" s="23">
        <v>6.5519350048047516</v>
      </c>
      <c r="AX359" s="23">
        <v>5.6398316727162294</v>
      </c>
      <c r="AY359" s="23">
        <v>5.5850721047129408</v>
      </c>
      <c r="AZ359" s="23">
        <v>5.7933334275338764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1</v>
      </c>
      <c r="BJ359" s="20">
        <v>3</v>
      </c>
      <c r="BK359" s="20">
        <v>3</v>
      </c>
      <c r="BL359" s="20">
        <v>2</v>
      </c>
      <c r="BM359" s="20">
        <v>4</v>
      </c>
      <c r="BN359" s="20">
        <v>2</v>
      </c>
      <c r="BO359" s="20">
        <v>0</v>
      </c>
      <c r="BP359" s="20">
        <v>2</v>
      </c>
      <c r="BQ359" s="20">
        <v>5</v>
      </c>
      <c r="BR359" s="20">
        <v>8</v>
      </c>
      <c r="BS359" s="20">
        <v>6</v>
      </c>
      <c r="BT359" s="20">
        <v>3</v>
      </c>
      <c r="BU359" s="20">
        <v>2</v>
      </c>
      <c r="BV359" s="20">
        <v>3020</v>
      </c>
      <c r="BW359" s="20">
        <v>5541</v>
      </c>
      <c r="BX359" s="20">
        <v>6686</v>
      </c>
      <c r="BY359" s="20">
        <v>7117</v>
      </c>
      <c r="BZ359" s="20">
        <v>5296</v>
      </c>
      <c r="CA359" s="20">
        <v>9197</v>
      </c>
      <c r="CB359" s="20">
        <v>3161</v>
      </c>
      <c r="CC359" s="20">
        <v>5143</v>
      </c>
      <c r="CD359" s="20">
        <v>6300</v>
      </c>
      <c r="CE359" s="20">
        <v>6922</v>
      </c>
      <c r="CF359" s="20">
        <v>5125</v>
      </c>
      <c r="CG359" s="20">
        <v>7263</v>
      </c>
      <c r="CH359" s="21">
        <v>3</v>
      </c>
      <c r="CI359" s="21">
        <v>8</v>
      </c>
      <c r="CJ359" s="21">
        <v>11</v>
      </c>
      <c r="CK359" s="21">
        <v>8</v>
      </c>
      <c r="CL359" s="21">
        <v>7</v>
      </c>
      <c r="CM359" s="21">
        <v>4</v>
      </c>
      <c r="CN359" s="21">
        <v>0</v>
      </c>
      <c r="CO359" s="21">
        <v>15</v>
      </c>
      <c r="CP359" s="21">
        <v>26</v>
      </c>
      <c r="CQ359" s="21">
        <v>26</v>
      </c>
      <c r="CR359" s="21">
        <v>6181</v>
      </c>
      <c r="CS359" s="21">
        <v>10684</v>
      </c>
      <c r="CT359" s="21">
        <v>12986</v>
      </c>
      <c r="CU359" s="21">
        <v>14039</v>
      </c>
      <c r="CV359" s="21">
        <v>10421</v>
      </c>
      <c r="CW359" s="21">
        <v>16460</v>
      </c>
      <c r="CX359" s="21">
        <v>36857</v>
      </c>
      <c r="CY359" s="21">
        <v>33914</v>
      </c>
      <c r="CZ359" s="19">
        <v>114</v>
      </c>
      <c r="DA359" t="s">
        <v>8092</v>
      </c>
      <c r="DB359" t="s">
        <v>9</v>
      </c>
      <c r="DD359">
        <v>4.4229521731438348</v>
      </c>
      <c r="DE359">
        <v>7.0542909081042948</v>
      </c>
      <c r="DF359">
        <v>2.63133873496046</v>
      </c>
    </row>
    <row r="360" spans="1:110" x14ac:dyDescent="0.25">
      <c r="A360" t="s">
        <v>591</v>
      </c>
      <c r="B360" t="s">
        <v>2956</v>
      </c>
      <c r="C360" t="s">
        <v>58</v>
      </c>
      <c r="D360" t="s">
        <v>51</v>
      </c>
      <c r="E360" s="17">
        <v>107004</v>
      </c>
      <c r="F360" s="17">
        <v>108408</v>
      </c>
      <c r="G360" s="17">
        <v>109606</v>
      </c>
      <c r="H360" s="17">
        <v>110667</v>
      </c>
      <c r="I360" s="17">
        <v>111514</v>
      </c>
      <c r="J360" s="17">
        <v>112577</v>
      </c>
      <c r="K360" s="17">
        <v>113993</v>
      </c>
      <c r="L360" s="17">
        <v>115160</v>
      </c>
      <c r="M360" s="17">
        <v>116562</v>
      </c>
      <c r="N360" s="17">
        <v>117541</v>
      </c>
      <c r="O360" s="17">
        <v>118660</v>
      </c>
      <c r="P360" s="17">
        <v>119777</v>
      </c>
      <c r="Q360" s="17">
        <v>120531</v>
      </c>
      <c r="R360" s="17">
        <v>121434</v>
      </c>
      <c r="S360" s="17">
        <v>123177</v>
      </c>
      <c r="T360" s="17">
        <v>124250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0</v>
      </c>
      <c r="AD360" s="18">
        <v>14</v>
      </c>
      <c r="AE360" s="18">
        <v>30</v>
      </c>
      <c r="AF360" s="18">
        <v>45</v>
      </c>
      <c r="AG360" s="18">
        <v>51</v>
      </c>
      <c r="AH360" s="18">
        <v>41</v>
      </c>
      <c r="AI360" s="18">
        <v>34</v>
      </c>
      <c r="AJ360" s="18">
        <v>28</v>
      </c>
      <c r="AK360" s="23">
        <v>0</v>
      </c>
      <c r="AL360" s="23">
        <v>0</v>
      </c>
      <c r="AM360" s="23">
        <v>0</v>
      </c>
      <c r="AN360" s="23">
        <v>0</v>
      </c>
      <c r="AO360" s="23">
        <v>0</v>
      </c>
      <c r="AP360" s="23">
        <v>0</v>
      </c>
      <c r="AQ360" s="23">
        <v>0</v>
      </c>
      <c r="AR360" s="23">
        <v>0</v>
      </c>
      <c r="AS360" s="23">
        <v>0</v>
      </c>
      <c r="AT360" s="23">
        <v>1.1910737529883191</v>
      </c>
      <c r="AU360" s="23">
        <v>2.5282319231417496</v>
      </c>
      <c r="AV360" s="23">
        <v>3.7569817243711232</v>
      </c>
      <c r="AW360" s="23">
        <v>4.2312766010403964</v>
      </c>
      <c r="AX360" s="23">
        <v>3.3763196468863743</v>
      </c>
      <c r="AY360" s="23">
        <v>2.7602555671919271</v>
      </c>
      <c r="AZ360" s="23">
        <v>2.2535211267605635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0</v>
      </c>
      <c r="BI360" s="20">
        <v>1</v>
      </c>
      <c r="BJ360" s="20">
        <v>2</v>
      </c>
      <c r="BK360" s="20">
        <v>3</v>
      </c>
      <c r="BL360" s="20">
        <v>4</v>
      </c>
      <c r="BM360" s="20">
        <v>1</v>
      </c>
      <c r="BN360" s="20">
        <v>1</v>
      </c>
      <c r="BO360" s="20">
        <v>0</v>
      </c>
      <c r="BP360" s="20">
        <v>0</v>
      </c>
      <c r="BQ360" s="20">
        <v>3</v>
      </c>
      <c r="BR360" s="20">
        <v>10</v>
      </c>
      <c r="BS360" s="20">
        <v>2</v>
      </c>
      <c r="BT360" s="20">
        <v>1</v>
      </c>
      <c r="BU360" s="20">
        <v>0</v>
      </c>
      <c r="BV360" s="20">
        <v>6526</v>
      </c>
      <c r="BW360" s="20">
        <v>12519</v>
      </c>
      <c r="BX360" s="20">
        <v>12443</v>
      </c>
      <c r="BY360" s="20">
        <v>11498</v>
      </c>
      <c r="BZ360" s="20">
        <v>8168</v>
      </c>
      <c r="CA360" s="20">
        <v>12524</v>
      </c>
      <c r="CB360" s="20">
        <v>6650</v>
      </c>
      <c r="CC360" s="20">
        <v>11202</v>
      </c>
      <c r="CD360" s="20">
        <v>12018</v>
      </c>
      <c r="CE360" s="20">
        <v>11878</v>
      </c>
      <c r="CF360" s="20">
        <v>8503</v>
      </c>
      <c r="CG360" s="20">
        <v>10321</v>
      </c>
      <c r="CH360" s="21">
        <v>1</v>
      </c>
      <c r="CI360" s="21">
        <v>5</v>
      </c>
      <c r="CJ360" s="21">
        <v>13</v>
      </c>
      <c r="CK360" s="21">
        <v>6</v>
      </c>
      <c r="CL360" s="21">
        <v>2</v>
      </c>
      <c r="CM360" s="21">
        <v>1</v>
      </c>
      <c r="CN360" s="21">
        <v>0</v>
      </c>
      <c r="CO360" s="21">
        <v>12</v>
      </c>
      <c r="CP360" s="21">
        <v>16</v>
      </c>
      <c r="CQ360" s="21">
        <v>16</v>
      </c>
      <c r="CR360" s="21">
        <v>13176</v>
      </c>
      <c r="CS360" s="21">
        <v>23721</v>
      </c>
      <c r="CT360" s="21">
        <v>24461</v>
      </c>
      <c r="CU360" s="21">
        <v>23376</v>
      </c>
      <c r="CV360" s="21">
        <v>16671</v>
      </c>
      <c r="CW360" s="21">
        <v>22845</v>
      </c>
      <c r="CX360" s="21">
        <v>63678</v>
      </c>
      <c r="CY360" s="21">
        <v>60572</v>
      </c>
      <c r="CZ360" s="19">
        <v>308</v>
      </c>
      <c r="DA360" t="s">
        <v>8286</v>
      </c>
      <c r="DB360" t="s">
        <v>8481</v>
      </c>
      <c r="DD360">
        <v>1.9811133857227763</v>
      </c>
      <c r="DE360">
        <v>2.5126417286975093</v>
      </c>
      <c r="DF360">
        <v>0.53152834297473306</v>
      </c>
    </row>
    <row r="361" spans="1:110" x14ac:dyDescent="0.25">
      <c r="A361" t="s">
        <v>736</v>
      </c>
      <c r="B361" t="s">
        <v>3078</v>
      </c>
      <c r="C361" t="s">
        <v>363</v>
      </c>
      <c r="D361" t="s">
        <v>278</v>
      </c>
      <c r="E361" s="17">
        <v>81065</v>
      </c>
      <c r="F361" s="17">
        <v>81690</v>
      </c>
      <c r="G361" s="17">
        <v>82391</v>
      </c>
      <c r="H361" s="17">
        <v>82980</v>
      </c>
      <c r="I361" s="17">
        <v>83650</v>
      </c>
      <c r="J361" s="17">
        <v>84631</v>
      </c>
      <c r="K361" s="17">
        <v>86303</v>
      </c>
      <c r="L361" s="17">
        <v>87933</v>
      </c>
      <c r="M361" s="17">
        <v>89044</v>
      </c>
      <c r="N361" s="17">
        <v>90305</v>
      </c>
      <c r="O361" s="17">
        <v>91579</v>
      </c>
      <c r="P361" s="17">
        <v>92485</v>
      </c>
      <c r="Q361" s="17">
        <v>93351</v>
      </c>
      <c r="R361" s="17">
        <v>94361</v>
      </c>
      <c r="S361" s="17">
        <v>95533</v>
      </c>
      <c r="T361" s="17">
        <v>96585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21</v>
      </c>
      <c r="AE361" s="18">
        <v>36</v>
      </c>
      <c r="AF361" s="18">
        <v>37</v>
      </c>
      <c r="AG361" s="18">
        <v>41</v>
      </c>
      <c r="AH361" s="18">
        <v>44</v>
      </c>
      <c r="AI361" s="18">
        <v>46</v>
      </c>
      <c r="AJ361" s="18">
        <v>58</v>
      </c>
      <c r="AK361" s="23">
        <v>0</v>
      </c>
      <c r="AL361" s="23">
        <v>0</v>
      </c>
      <c r="AM361" s="23">
        <v>0</v>
      </c>
      <c r="AN361" s="23">
        <v>0</v>
      </c>
      <c r="AO361" s="23">
        <v>0</v>
      </c>
      <c r="AP361" s="23">
        <v>0</v>
      </c>
      <c r="AQ361" s="23">
        <v>0</v>
      </c>
      <c r="AR361" s="23">
        <v>0</v>
      </c>
      <c r="AS361" s="23">
        <v>0</v>
      </c>
      <c r="AT361" s="23">
        <v>2.3254526327445877</v>
      </c>
      <c r="AU361" s="23">
        <v>3.9310322235446993</v>
      </c>
      <c r="AV361" s="23">
        <v>4.0006487538519764</v>
      </c>
      <c r="AW361" s="23">
        <v>4.3920257951173527</v>
      </c>
      <c r="AX361" s="23">
        <v>4.6629433770307642</v>
      </c>
      <c r="AY361" s="23">
        <v>4.8150900735871378</v>
      </c>
      <c r="AZ361" s="23">
        <v>6.005073251540094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0</v>
      </c>
      <c r="BI361" s="20">
        <v>1</v>
      </c>
      <c r="BJ361" s="20">
        <v>5</v>
      </c>
      <c r="BK361" s="20">
        <v>6</v>
      </c>
      <c r="BL361" s="20">
        <v>4</v>
      </c>
      <c r="BM361" s="20">
        <v>3</v>
      </c>
      <c r="BN361" s="20">
        <v>3</v>
      </c>
      <c r="BO361" s="20">
        <v>0</v>
      </c>
      <c r="BP361" s="20">
        <v>1</v>
      </c>
      <c r="BQ361" s="20">
        <v>13</v>
      </c>
      <c r="BR361" s="20">
        <v>11</v>
      </c>
      <c r="BS361" s="20">
        <v>6</v>
      </c>
      <c r="BT361" s="20">
        <v>3</v>
      </c>
      <c r="BU361" s="20">
        <v>2</v>
      </c>
      <c r="BV361" s="20">
        <v>4509</v>
      </c>
      <c r="BW361" s="20">
        <v>6922</v>
      </c>
      <c r="BX361" s="20">
        <v>8768</v>
      </c>
      <c r="BY361" s="20">
        <v>9918</v>
      </c>
      <c r="BZ361" s="20">
        <v>7183</v>
      </c>
      <c r="CA361" s="20">
        <v>12794</v>
      </c>
      <c r="CB361" s="20">
        <v>4512</v>
      </c>
      <c r="CC361" s="20">
        <v>6266</v>
      </c>
      <c r="CD361" s="20">
        <v>8070</v>
      </c>
      <c r="CE361" s="20">
        <v>9640</v>
      </c>
      <c r="CF361" s="20">
        <v>7304</v>
      </c>
      <c r="CG361" s="20">
        <v>10699</v>
      </c>
      <c r="CH361" s="21">
        <v>2</v>
      </c>
      <c r="CI361" s="21">
        <v>18</v>
      </c>
      <c r="CJ361" s="21">
        <v>17</v>
      </c>
      <c r="CK361" s="21">
        <v>10</v>
      </c>
      <c r="CL361" s="21">
        <v>6</v>
      </c>
      <c r="CM361" s="21">
        <v>5</v>
      </c>
      <c r="CN361" s="21">
        <v>0</v>
      </c>
      <c r="CO361" s="21">
        <v>22</v>
      </c>
      <c r="CP361" s="21">
        <v>36</v>
      </c>
      <c r="CQ361" s="21">
        <v>36</v>
      </c>
      <c r="CR361" s="21">
        <v>9021</v>
      </c>
      <c r="CS361" s="21">
        <v>13188</v>
      </c>
      <c r="CT361" s="21">
        <v>16838</v>
      </c>
      <c r="CU361" s="21">
        <v>19558</v>
      </c>
      <c r="CV361" s="21">
        <v>14487</v>
      </c>
      <c r="CW361" s="21">
        <v>23493</v>
      </c>
      <c r="CX361" s="21">
        <v>50094</v>
      </c>
      <c r="CY361" s="21">
        <v>46491</v>
      </c>
      <c r="CZ361" s="19">
        <v>104</v>
      </c>
      <c r="DA361" t="s">
        <v>8082</v>
      </c>
      <c r="DB361" t="s">
        <v>9</v>
      </c>
      <c r="DD361">
        <v>4.7320986857671379</v>
      </c>
      <c r="DE361">
        <v>7.186489399928135</v>
      </c>
      <c r="DF361">
        <v>2.4543907141609971</v>
      </c>
    </row>
    <row r="362" spans="1:110" x14ac:dyDescent="0.25">
      <c r="A362" t="s">
        <v>2619</v>
      </c>
      <c r="B362" t="s">
        <v>2949</v>
      </c>
      <c r="C362" t="s">
        <v>58</v>
      </c>
      <c r="D362" t="s">
        <v>168</v>
      </c>
      <c r="E362" s="17">
        <v>102221</v>
      </c>
      <c r="F362" s="17">
        <v>103520</v>
      </c>
      <c r="G362" s="17">
        <v>104144</v>
      </c>
      <c r="H362" s="17">
        <v>104826</v>
      </c>
      <c r="I362" s="17">
        <v>105463</v>
      </c>
      <c r="J362" s="17">
        <v>105926</v>
      </c>
      <c r="K362" s="17">
        <v>105941</v>
      </c>
      <c r="L362" s="17">
        <v>106314</v>
      </c>
      <c r="M362" s="17">
        <v>106464</v>
      </c>
      <c r="N362" s="17">
        <v>106383</v>
      </c>
      <c r="O362" s="17">
        <v>106378</v>
      </c>
      <c r="P362" s="17">
        <v>106363</v>
      </c>
      <c r="Q362" s="17">
        <v>106633</v>
      </c>
      <c r="R362" s="17">
        <v>107155</v>
      </c>
      <c r="S362" s="17">
        <v>107913</v>
      </c>
      <c r="T362" s="17">
        <v>108131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111</v>
      </c>
      <c r="AE362" s="18">
        <v>192</v>
      </c>
      <c r="AF362" s="18">
        <v>252</v>
      </c>
      <c r="AG362" s="18">
        <v>297</v>
      </c>
      <c r="AH362" s="18">
        <v>240</v>
      </c>
      <c r="AI362" s="18">
        <v>202</v>
      </c>
      <c r="AJ362" s="18">
        <v>202</v>
      </c>
      <c r="AK362" s="23">
        <v>0</v>
      </c>
      <c r="AL362" s="23">
        <v>0</v>
      </c>
      <c r="AM362" s="23">
        <v>0</v>
      </c>
      <c r="AN362" s="23">
        <v>0</v>
      </c>
      <c r="AO362" s="23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10.433997913200418</v>
      </c>
      <c r="AU362" s="23">
        <v>18.0488446859313</v>
      </c>
      <c r="AV362" s="23">
        <v>23.692449442005206</v>
      </c>
      <c r="AW362" s="23">
        <v>27.852540958239945</v>
      </c>
      <c r="AX362" s="23">
        <v>22.397461621016284</v>
      </c>
      <c r="AY362" s="23">
        <v>18.718782723119553</v>
      </c>
      <c r="AZ362" s="23">
        <v>18.681044288871831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0</v>
      </c>
      <c r="BI362" s="20">
        <v>4</v>
      </c>
      <c r="BJ362" s="20">
        <v>25</v>
      </c>
      <c r="BK362" s="20">
        <v>12</v>
      </c>
      <c r="BL362" s="20">
        <v>14</v>
      </c>
      <c r="BM362" s="20">
        <v>9</v>
      </c>
      <c r="BN362" s="20">
        <v>3</v>
      </c>
      <c r="BO362" s="20">
        <v>0</v>
      </c>
      <c r="BP362" s="20">
        <v>18</v>
      </c>
      <c r="BQ362" s="20">
        <v>48</v>
      </c>
      <c r="BR362" s="20">
        <v>24</v>
      </c>
      <c r="BS362" s="20">
        <v>26</v>
      </c>
      <c r="BT362" s="20">
        <v>14</v>
      </c>
      <c r="BU362" s="20">
        <v>5</v>
      </c>
      <c r="BV362" s="20">
        <v>4506</v>
      </c>
      <c r="BW362" s="20">
        <v>6825</v>
      </c>
      <c r="BX362" s="20">
        <v>7252</v>
      </c>
      <c r="BY362" s="20">
        <v>9801</v>
      </c>
      <c r="BZ362" s="20">
        <v>9273</v>
      </c>
      <c r="CA362" s="20">
        <v>18776</v>
      </c>
      <c r="CB362" s="20">
        <v>4876</v>
      </c>
      <c r="CC362" s="20">
        <v>6608</v>
      </c>
      <c r="CD362" s="20">
        <v>6646</v>
      </c>
      <c r="CE362" s="20">
        <v>9333</v>
      </c>
      <c r="CF362" s="20">
        <v>8706</v>
      </c>
      <c r="CG362" s="20">
        <v>15529</v>
      </c>
      <c r="CH362" s="21">
        <v>22</v>
      </c>
      <c r="CI362" s="21">
        <v>73</v>
      </c>
      <c r="CJ362" s="21">
        <v>36</v>
      </c>
      <c r="CK362" s="21">
        <v>40</v>
      </c>
      <c r="CL362" s="21">
        <v>23</v>
      </c>
      <c r="CM362" s="21">
        <v>8</v>
      </c>
      <c r="CN362" s="21">
        <v>0</v>
      </c>
      <c r="CO362" s="21">
        <v>67</v>
      </c>
      <c r="CP362" s="21">
        <v>135</v>
      </c>
      <c r="CQ362" s="21">
        <v>135</v>
      </c>
      <c r="CR362" s="21">
        <v>9382</v>
      </c>
      <c r="CS362" s="21">
        <v>13433</v>
      </c>
      <c r="CT362" s="21">
        <v>13898</v>
      </c>
      <c r="CU362" s="21">
        <v>19134</v>
      </c>
      <c r="CV362" s="21">
        <v>17979</v>
      </c>
      <c r="CW362" s="21">
        <v>34305</v>
      </c>
      <c r="CX362" s="21">
        <v>56433</v>
      </c>
      <c r="CY362" s="21">
        <v>51698</v>
      </c>
      <c r="CZ362" s="19">
        <v>3</v>
      </c>
      <c r="DA362" t="s">
        <v>1351</v>
      </c>
      <c r="DB362" t="s">
        <v>8480</v>
      </c>
      <c r="DD362">
        <v>12.959882393903051</v>
      </c>
      <c r="DE362">
        <v>23.922173196533944</v>
      </c>
      <c r="DF362">
        <v>10.962290802630893</v>
      </c>
    </row>
    <row r="363" spans="1:110" x14ac:dyDescent="0.25">
      <c r="A363" t="s">
        <v>1843</v>
      </c>
      <c r="B363" t="s">
        <v>3336</v>
      </c>
      <c r="C363" t="s">
        <v>491</v>
      </c>
      <c r="D363" t="s">
        <v>491</v>
      </c>
      <c r="E363" s="17">
        <v>69011</v>
      </c>
      <c r="F363" s="17">
        <v>68981</v>
      </c>
      <c r="G363" s="17">
        <v>69071</v>
      </c>
      <c r="H363" s="17">
        <v>69351</v>
      </c>
      <c r="I363" s="17">
        <v>69472</v>
      </c>
      <c r="J363" s="17">
        <v>69764</v>
      </c>
      <c r="K363" s="17">
        <v>70084</v>
      </c>
      <c r="L363" s="17">
        <v>70444</v>
      </c>
      <c r="M363" s="17">
        <v>70753</v>
      </c>
      <c r="N363" s="17">
        <v>71104</v>
      </c>
      <c r="O363" s="17">
        <v>71117</v>
      </c>
      <c r="P363" s="17">
        <v>71371</v>
      </c>
      <c r="Q363" s="17">
        <v>71767</v>
      </c>
      <c r="R363" s="17">
        <v>71980</v>
      </c>
      <c r="S363" s="17">
        <v>72248</v>
      </c>
      <c r="T363" s="17">
        <v>72726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0</v>
      </c>
      <c r="AA363" s="18">
        <v>0</v>
      </c>
      <c r="AB363" s="18">
        <v>0</v>
      </c>
      <c r="AC363" s="18">
        <v>0</v>
      </c>
      <c r="AD363" s="18">
        <v>6</v>
      </c>
      <c r="AE363" s="18">
        <v>9</v>
      </c>
      <c r="AF363" s="18">
        <v>9</v>
      </c>
      <c r="AG363" s="18">
        <v>6</v>
      </c>
      <c r="AH363" s="18">
        <v>30</v>
      </c>
      <c r="AI363" s="18">
        <v>34</v>
      </c>
      <c r="AJ363" s="18">
        <v>32</v>
      </c>
      <c r="AK363" s="23">
        <v>0</v>
      </c>
      <c r="AL363" s="23">
        <v>0</v>
      </c>
      <c r="AM363" s="23">
        <v>0</v>
      </c>
      <c r="AN363" s="23">
        <v>0</v>
      </c>
      <c r="AO363" s="23">
        <v>0</v>
      </c>
      <c r="AP363" s="23">
        <v>0</v>
      </c>
      <c r="AQ363" s="23">
        <v>0</v>
      </c>
      <c r="AR363" s="23">
        <v>0</v>
      </c>
      <c r="AS363" s="23">
        <v>0</v>
      </c>
      <c r="AT363" s="23">
        <v>0.84383438343834383</v>
      </c>
      <c r="AU363" s="23">
        <v>1.2655201991085114</v>
      </c>
      <c r="AV363" s="23">
        <v>1.2610163792016365</v>
      </c>
      <c r="AW363" s="23">
        <v>0.83603884793846761</v>
      </c>
      <c r="AX363" s="23">
        <v>4.1678243956654626</v>
      </c>
      <c r="AY363" s="23">
        <v>4.7060126231868011</v>
      </c>
      <c r="AZ363" s="23">
        <v>4.4000770013475234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0</v>
      </c>
      <c r="BJ363" s="20">
        <v>2</v>
      </c>
      <c r="BK363" s="20">
        <v>3</v>
      </c>
      <c r="BL363" s="20">
        <v>4</v>
      </c>
      <c r="BM363" s="20">
        <v>2</v>
      </c>
      <c r="BN363" s="20">
        <v>2</v>
      </c>
      <c r="BO363" s="20">
        <v>0</v>
      </c>
      <c r="BP363" s="20">
        <v>0</v>
      </c>
      <c r="BQ363" s="20">
        <v>4</v>
      </c>
      <c r="BR363" s="20">
        <v>6</v>
      </c>
      <c r="BS363" s="20">
        <v>4</v>
      </c>
      <c r="BT363" s="20">
        <v>3</v>
      </c>
      <c r="BU363" s="20">
        <v>2</v>
      </c>
      <c r="BV363" s="20">
        <v>3839</v>
      </c>
      <c r="BW363" s="20">
        <v>5881</v>
      </c>
      <c r="BX363" s="20">
        <v>5426</v>
      </c>
      <c r="BY363" s="20">
        <v>6801</v>
      </c>
      <c r="BZ363" s="20">
        <v>5829</v>
      </c>
      <c r="CA363" s="20">
        <v>9920</v>
      </c>
      <c r="CB363" s="20">
        <v>4057</v>
      </c>
      <c r="CC363" s="20">
        <v>5503</v>
      </c>
      <c r="CD363" s="20">
        <v>5092</v>
      </c>
      <c r="CE363" s="20">
        <v>6558</v>
      </c>
      <c r="CF363" s="20">
        <v>5633</v>
      </c>
      <c r="CG363" s="20">
        <v>8187</v>
      </c>
      <c r="CH363" s="21">
        <v>0</v>
      </c>
      <c r="CI363" s="21">
        <v>6</v>
      </c>
      <c r="CJ363" s="21">
        <v>9</v>
      </c>
      <c r="CK363" s="21">
        <v>8</v>
      </c>
      <c r="CL363" s="21">
        <v>5</v>
      </c>
      <c r="CM363" s="21">
        <v>4</v>
      </c>
      <c r="CN363" s="21">
        <v>0</v>
      </c>
      <c r="CO363" s="21">
        <v>13</v>
      </c>
      <c r="CP363" s="21">
        <v>19</v>
      </c>
      <c r="CQ363" s="21">
        <v>19</v>
      </c>
      <c r="CR363" s="21">
        <v>7896</v>
      </c>
      <c r="CS363" s="21">
        <v>11384</v>
      </c>
      <c r="CT363" s="21">
        <v>10518</v>
      </c>
      <c r="CU363" s="21">
        <v>13359</v>
      </c>
      <c r="CV363" s="21">
        <v>11462</v>
      </c>
      <c r="CW363" s="21">
        <v>18107</v>
      </c>
      <c r="CX363" s="21">
        <v>37696</v>
      </c>
      <c r="CY363" s="21">
        <v>35030</v>
      </c>
      <c r="CZ363" s="19">
        <v>191</v>
      </c>
      <c r="DA363" t="s">
        <v>8169</v>
      </c>
      <c r="DB363" t="s">
        <v>9</v>
      </c>
      <c r="DD363">
        <v>3.7111047673422779</v>
      </c>
      <c r="DE363">
        <v>5.040322580645161</v>
      </c>
      <c r="DF363">
        <v>1.3292178133028831</v>
      </c>
    </row>
    <row r="364" spans="1:110" x14ac:dyDescent="0.25">
      <c r="A364" t="s">
        <v>1002</v>
      </c>
      <c r="B364" t="s">
        <v>3013</v>
      </c>
      <c r="C364" t="s">
        <v>886</v>
      </c>
      <c r="D364" t="s">
        <v>168</v>
      </c>
      <c r="E364" s="17">
        <v>45693</v>
      </c>
      <c r="F364" s="17">
        <v>46775</v>
      </c>
      <c r="G364" s="17">
        <v>47368</v>
      </c>
      <c r="H364" s="17">
        <v>48117</v>
      </c>
      <c r="I364" s="17">
        <v>48863</v>
      </c>
      <c r="J364" s="17">
        <v>49319</v>
      </c>
      <c r="K364" s="17">
        <v>50015</v>
      </c>
      <c r="L364" s="17">
        <v>50575</v>
      </c>
      <c r="M364" s="17">
        <v>51107</v>
      </c>
      <c r="N364" s="17">
        <v>51290</v>
      </c>
      <c r="O364" s="17">
        <v>51552</v>
      </c>
      <c r="P364" s="17">
        <v>51901</v>
      </c>
      <c r="Q364" s="17">
        <v>52565</v>
      </c>
      <c r="R364" s="17">
        <v>52888</v>
      </c>
      <c r="S364" s="17">
        <v>53396</v>
      </c>
      <c r="T364" s="17">
        <v>54013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8">
        <v>15</v>
      </c>
      <c r="AE364" s="18">
        <v>36</v>
      </c>
      <c r="AF364" s="18">
        <v>69</v>
      </c>
      <c r="AG364" s="18">
        <v>71</v>
      </c>
      <c r="AH364" s="18">
        <v>67</v>
      </c>
      <c r="AI364" s="18">
        <v>64</v>
      </c>
      <c r="AJ364" s="18">
        <v>34</v>
      </c>
      <c r="AK364" s="23">
        <v>0</v>
      </c>
      <c r="AL364" s="23">
        <v>0</v>
      </c>
      <c r="AM364" s="23">
        <v>0</v>
      </c>
      <c r="AN364" s="23">
        <v>0</v>
      </c>
      <c r="AO364" s="23">
        <v>0</v>
      </c>
      <c r="AP364" s="23">
        <v>0</v>
      </c>
      <c r="AQ364" s="23">
        <v>0</v>
      </c>
      <c r="AR364" s="23">
        <v>0</v>
      </c>
      <c r="AS364" s="23">
        <v>0</v>
      </c>
      <c r="AT364" s="23">
        <v>2.9245466952622348</v>
      </c>
      <c r="AU364" s="23">
        <v>6.983240223463687</v>
      </c>
      <c r="AV364" s="23">
        <v>13.294541530991696</v>
      </c>
      <c r="AW364" s="23">
        <v>13.507086464377437</v>
      </c>
      <c r="AX364" s="23">
        <v>12.668280139162002</v>
      </c>
      <c r="AY364" s="23">
        <v>11.985916548056034</v>
      </c>
      <c r="AZ364" s="23">
        <v>6.2947808860829806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0</v>
      </c>
      <c r="BI364" s="20">
        <v>2</v>
      </c>
      <c r="BJ364" s="20">
        <v>4</v>
      </c>
      <c r="BK364" s="20">
        <v>5</v>
      </c>
      <c r="BL364" s="20">
        <v>2</v>
      </c>
      <c r="BM364" s="20">
        <v>3</v>
      </c>
      <c r="BN364" s="20">
        <v>0</v>
      </c>
      <c r="BO364" s="20">
        <v>0</v>
      </c>
      <c r="BP364" s="20">
        <v>0</v>
      </c>
      <c r="BQ364" s="20">
        <v>8</v>
      </c>
      <c r="BR364" s="20">
        <v>4</v>
      </c>
      <c r="BS364" s="20">
        <v>3</v>
      </c>
      <c r="BT364" s="20">
        <v>2</v>
      </c>
      <c r="BU364" s="20">
        <v>1</v>
      </c>
      <c r="BV364" s="20">
        <v>1997</v>
      </c>
      <c r="BW364" s="20">
        <v>3112</v>
      </c>
      <c r="BX364" s="20">
        <v>3634</v>
      </c>
      <c r="BY364" s="20">
        <v>4856</v>
      </c>
      <c r="BZ364" s="20">
        <v>5182</v>
      </c>
      <c r="CA364" s="20">
        <v>9194</v>
      </c>
      <c r="CB364" s="20">
        <v>2281</v>
      </c>
      <c r="CC364" s="20">
        <v>2941</v>
      </c>
      <c r="CD364" s="20">
        <v>3267</v>
      </c>
      <c r="CE364" s="20">
        <v>4706</v>
      </c>
      <c r="CF364" s="20">
        <v>4762</v>
      </c>
      <c r="CG364" s="20">
        <v>8081</v>
      </c>
      <c r="CH364" s="21">
        <v>2</v>
      </c>
      <c r="CI364" s="21">
        <v>12</v>
      </c>
      <c r="CJ364" s="21">
        <v>9</v>
      </c>
      <c r="CK364" s="21">
        <v>5</v>
      </c>
      <c r="CL364" s="21">
        <v>5</v>
      </c>
      <c r="CM364" s="21">
        <v>1</v>
      </c>
      <c r="CN364" s="21">
        <v>0</v>
      </c>
      <c r="CO364" s="21">
        <v>16</v>
      </c>
      <c r="CP364" s="21">
        <v>18</v>
      </c>
      <c r="CQ364" s="21">
        <v>18</v>
      </c>
      <c r="CR364" s="21">
        <v>4278</v>
      </c>
      <c r="CS364" s="21">
        <v>6053</v>
      </c>
      <c r="CT364" s="21">
        <v>6901</v>
      </c>
      <c r="CU364" s="21">
        <v>9562</v>
      </c>
      <c r="CV364" s="21">
        <v>9944</v>
      </c>
      <c r="CW364" s="21">
        <v>17275</v>
      </c>
      <c r="CX364" s="21">
        <v>27975</v>
      </c>
      <c r="CY364" s="21">
        <v>26038</v>
      </c>
      <c r="CZ364" s="19">
        <v>93</v>
      </c>
      <c r="DA364" t="s">
        <v>8071</v>
      </c>
      <c r="DB364" t="s">
        <v>9</v>
      </c>
      <c r="DD364">
        <v>6.1448651970197403</v>
      </c>
      <c r="DE364">
        <v>6.4343163538873993</v>
      </c>
      <c r="DF364">
        <v>0.28945115686765899</v>
      </c>
    </row>
    <row r="365" spans="1:110" x14ac:dyDescent="0.25">
      <c r="A365" t="s">
        <v>911</v>
      </c>
      <c r="B365" t="s">
        <v>3272</v>
      </c>
      <c r="C365" t="s">
        <v>3368</v>
      </c>
      <c r="D365" t="s">
        <v>355</v>
      </c>
      <c r="E365" s="17">
        <v>146193</v>
      </c>
      <c r="F365" s="17">
        <v>150865</v>
      </c>
      <c r="G365" s="17">
        <v>155886</v>
      </c>
      <c r="H365" s="17">
        <v>156839</v>
      </c>
      <c r="I365" s="17">
        <v>159110</v>
      </c>
      <c r="J365" s="17">
        <v>161802</v>
      </c>
      <c r="K365" s="17">
        <v>166595</v>
      </c>
      <c r="L365" s="17">
        <v>173325</v>
      </c>
      <c r="M365" s="17">
        <v>179676</v>
      </c>
      <c r="N365" s="17">
        <v>187347</v>
      </c>
      <c r="O365" s="17">
        <v>193979</v>
      </c>
      <c r="P365" s="17">
        <v>200617</v>
      </c>
      <c r="Q365" s="17">
        <v>205348</v>
      </c>
      <c r="R365" s="17">
        <v>212378</v>
      </c>
      <c r="S365" s="17">
        <v>221189</v>
      </c>
      <c r="T365" s="17">
        <v>230243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8">
        <v>27</v>
      </c>
      <c r="AE365" s="18">
        <v>75</v>
      </c>
      <c r="AF365" s="18">
        <v>100</v>
      </c>
      <c r="AG365" s="18">
        <v>93</v>
      </c>
      <c r="AH365" s="18">
        <v>79</v>
      </c>
      <c r="AI365" s="18">
        <v>50</v>
      </c>
      <c r="AJ365" s="18">
        <v>40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  <c r="AQ365" s="23">
        <v>0</v>
      </c>
      <c r="AR365" s="23">
        <v>0</v>
      </c>
      <c r="AS365" s="23">
        <v>0</v>
      </c>
      <c r="AT365" s="23">
        <v>1.4411759996156863</v>
      </c>
      <c r="AU365" s="23">
        <v>3.8663979090520106</v>
      </c>
      <c r="AV365" s="23">
        <v>4.9846224397732994</v>
      </c>
      <c r="AW365" s="23">
        <v>4.5288972865574539</v>
      </c>
      <c r="AX365" s="23">
        <v>3.7197826516870864</v>
      </c>
      <c r="AY365" s="23">
        <v>2.2605102423719083</v>
      </c>
      <c r="AZ365" s="23">
        <v>1.737294944906034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0</v>
      </c>
      <c r="BI365" s="20">
        <v>2</v>
      </c>
      <c r="BJ365" s="20">
        <v>3</v>
      </c>
      <c r="BK365" s="20">
        <v>5</v>
      </c>
      <c r="BL365" s="20">
        <v>2</v>
      </c>
      <c r="BM365" s="20">
        <v>1</v>
      </c>
      <c r="BN365" s="20">
        <v>1</v>
      </c>
      <c r="BO365" s="20">
        <v>0</v>
      </c>
      <c r="BP365" s="20">
        <v>0</v>
      </c>
      <c r="BQ365" s="20">
        <v>6</v>
      </c>
      <c r="BR365" s="20">
        <v>5</v>
      </c>
      <c r="BS365" s="20">
        <v>8</v>
      </c>
      <c r="BT365" s="20">
        <v>4</v>
      </c>
      <c r="BU365" s="20">
        <v>3</v>
      </c>
      <c r="BV365" s="20">
        <v>17533</v>
      </c>
      <c r="BW365" s="20">
        <v>41177</v>
      </c>
      <c r="BX365" s="20">
        <v>21276</v>
      </c>
      <c r="BY365" s="20">
        <v>12033</v>
      </c>
      <c r="BZ365" s="20">
        <v>8365</v>
      </c>
      <c r="CA365" s="20">
        <v>9643</v>
      </c>
      <c r="CB365" s="20">
        <v>16746</v>
      </c>
      <c r="CC365" s="20">
        <v>44398</v>
      </c>
      <c r="CD365" s="20">
        <v>26820</v>
      </c>
      <c r="CE365" s="20">
        <v>15100</v>
      </c>
      <c r="CF365" s="20">
        <v>9107</v>
      </c>
      <c r="CG365" s="20">
        <v>8045</v>
      </c>
      <c r="CH365" s="21">
        <v>2</v>
      </c>
      <c r="CI365" s="21">
        <v>9</v>
      </c>
      <c r="CJ365" s="21">
        <v>10</v>
      </c>
      <c r="CK365" s="21">
        <v>10</v>
      </c>
      <c r="CL365" s="21">
        <v>5</v>
      </c>
      <c r="CM365" s="21">
        <v>4</v>
      </c>
      <c r="CN365" s="21">
        <v>0</v>
      </c>
      <c r="CO365" s="21">
        <v>14</v>
      </c>
      <c r="CP365" s="21">
        <v>26</v>
      </c>
      <c r="CQ365" s="21">
        <v>26</v>
      </c>
      <c r="CR365" s="21">
        <v>34279</v>
      </c>
      <c r="CS365" s="21">
        <v>85575</v>
      </c>
      <c r="CT365" s="21">
        <v>48096</v>
      </c>
      <c r="CU365" s="21">
        <v>27133</v>
      </c>
      <c r="CV365" s="21">
        <v>17472</v>
      </c>
      <c r="CW365" s="21">
        <v>17688</v>
      </c>
      <c r="CX365" s="21">
        <v>110027</v>
      </c>
      <c r="CY365" s="21">
        <v>120216</v>
      </c>
      <c r="CZ365" s="19">
        <v>332</v>
      </c>
      <c r="DA365" t="s">
        <v>8310</v>
      </c>
      <c r="DB365" t="s">
        <v>8481</v>
      </c>
      <c r="DD365">
        <v>1.1645704398748919</v>
      </c>
      <c r="DE365">
        <v>2.3630563407163696</v>
      </c>
      <c r="DF365">
        <v>1.1984859008414777</v>
      </c>
    </row>
    <row r="366" spans="1:110" x14ac:dyDescent="0.25">
      <c r="A366" t="s">
        <v>1589</v>
      </c>
      <c r="B366" t="s">
        <v>3215</v>
      </c>
      <c r="C366" t="s">
        <v>3362</v>
      </c>
      <c r="D366" t="s">
        <v>199</v>
      </c>
      <c r="E366" s="17">
        <v>162640</v>
      </c>
      <c r="F366" s="17">
        <v>162127</v>
      </c>
      <c r="G366" s="17">
        <v>162982</v>
      </c>
      <c r="H366" s="17">
        <v>164605</v>
      </c>
      <c r="I366" s="17">
        <v>165538</v>
      </c>
      <c r="J366" s="17">
        <v>166401</v>
      </c>
      <c r="K366" s="17">
        <v>168072</v>
      </c>
      <c r="L366" s="17">
        <v>169552</v>
      </c>
      <c r="M366" s="17">
        <v>170838</v>
      </c>
      <c r="N366" s="17">
        <v>172471</v>
      </c>
      <c r="O366" s="17">
        <v>174123</v>
      </c>
      <c r="P366" s="17">
        <v>175275</v>
      </c>
      <c r="Q366" s="17">
        <v>176157</v>
      </c>
      <c r="R366" s="17">
        <v>177254</v>
      </c>
      <c r="S366" s="17">
        <v>178771</v>
      </c>
      <c r="T366" s="17">
        <v>179151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8">
        <v>25</v>
      </c>
      <c r="AE366" s="18">
        <v>35</v>
      </c>
      <c r="AF366" s="18">
        <v>61</v>
      </c>
      <c r="AG366" s="18">
        <v>78</v>
      </c>
      <c r="AH366" s="18">
        <v>100</v>
      </c>
      <c r="AI366" s="18">
        <v>114</v>
      </c>
      <c r="AJ366" s="18">
        <v>91</v>
      </c>
      <c r="AK366" s="23">
        <v>0</v>
      </c>
      <c r="AL366" s="23">
        <v>0</v>
      </c>
      <c r="AM366" s="23">
        <v>0</v>
      </c>
      <c r="AN366" s="23">
        <v>0</v>
      </c>
      <c r="AO366" s="23">
        <v>0</v>
      </c>
      <c r="AP366" s="23">
        <v>0</v>
      </c>
      <c r="AQ366" s="23">
        <v>0</v>
      </c>
      <c r="AR366" s="23">
        <v>0</v>
      </c>
      <c r="AS366" s="23">
        <v>0</v>
      </c>
      <c r="AT366" s="23">
        <v>1.4495190495793497</v>
      </c>
      <c r="AU366" s="23">
        <v>2.0100733389615386</v>
      </c>
      <c r="AV366" s="23">
        <v>3.4802453287690769</v>
      </c>
      <c r="AW366" s="23">
        <v>4.4278683220082087</v>
      </c>
      <c r="AX366" s="23">
        <v>5.6416216277206717</v>
      </c>
      <c r="AY366" s="23">
        <v>6.3768732065044107</v>
      </c>
      <c r="AZ366" s="23">
        <v>5.0795139295901217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 s="20">
        <v>1</v>
      </c>
      <c r="BJ366" s="20">
        <v>6</v>
      </c>
      <c r="BK366" s="20">
        <v>3</v>
      </c>
      <c r="BL366" s="20">
        <v>4</v>
      </c>
      <c r="BM366" s="20">
        <v>6</v>
      </c>
      <c r="BN366" s="20">
        <v>4</v>
      </c>
      <c r="BO366" s="20">
        <v>0</v>
      </c>
      <c r="BP366" s="20">
        <v>4</v>
      </c>
      <c r="BQ366" s="20">
        <v>17</v>
      </c>
      <c r="BR366" s="20">
        <v>17</v>
      </c>
      <c r="BS366" s="20">
        <v>16</v>
      </c>
      <c r="BT366" s="20">
        <v>10</v>
      </c>
      <c r="BU366" s="20">
        <v>3</v>
      </c>
      <c r="BV366" s="20">
        <v>7545</v>
      </c>
      <c r="BW366" s="20">
        <v>14624</v>
      </c>
      <c r="BX366" s="20">
        <v>17298</v>
      </c>
      <c r="BY366" s="20">
        <v>18080</v>
      </c>
      <c r="BZ366" s="20">
        <v>12983</v>
      </c>
      <c r="CA366" s="20">
        <v>22073</v>
      </c>
      <c r="CB366" s="20">
        <v>8384</v>
      </c>
      <c r="CC366" s="20">
        <v>14152</v>
      </c>
      <c r="CD366" s="20">
        <v>16209</v>
      </c>
      <c r="CE366" s="20">
        <v>17022</v>
      </c>
      <c r="CF366" s="20">
        <v>13135</v>
      </c>
      <c r="CG366" s="20">
        <v>17646</v>
      </c>
      <c r="CH366" s="21">
        <v>5</v>
      </c>
      <c r="CI366" s="21">
        <v>23</v>
      </c>
      <c r="CJ366" s="21">
        <v>20</v>
      </c>
      <c r="CK366" s="21">
        <v>20</v>
      </c>
      <c r="CL366" s="21">
        <v>16</v>
      </c>
      <c r="CM366" s="21">
        <v>7</v>
      </c>
      <c r="CN366" s="21">
        <v>0</v>
      </c>
      <c r="CO366" s="21">
        <v>24</v>
      </c>
      <c r="CP366" s="21">
        <v>67</v>
      </c>
      <c r="CQ366" s="21">
        <v>67</v>
      </c>
      <c r="CR366" s="21">
        <v>15929</v>
      </c>
      <c r="CS366" s="21">
        <v>28776</v>
      </c>
      <c r="CT366" s="21">
        <v>33507</v>
      </c>
      <c r="CU366" s="21">
        <v>35102</v>
      </c>
      <c r="CV366" s="21">
        <v>26118</v>
      </c>
      <c r="CW366" s="21">
        <v>39719</v>
      </c>
      <c r="CX366" s="21">
        <v>92603</v>
      </c>
      <c r="CY366" s="21">
        <v>86548</v>
      </c>
      <c r="CZ366" s="19">
        <v>149</v>
      </c>
      <c r="DA366" t="s">
        <v>8127</v>
      </c>
      <c r="DB366" t="s">
        <v>9</v>
      </c>
      <c r="DD366">
        <v>2.7730276840597128</v>
      </c>
      <c r="DE366">
        <v>7.2351867650076125</v>
      </c>
      <c r="DF366">
        <v>4.4621590809478997</v>
      </c>
    </row>
    <row r="367" spans="1:110" x14ac:dyDescent="0.25">
      <c r="A367" t="s">
        <v>2577</v>
      </c>
      <c r="B367" t="s">
        <v>3079</v>
      </c>
      <c r="C367" t="s">
        <v>363</v>
      </c>
      <c r="D367" t="s">
        <v>278</v>
      </c>
      <c r="E367" s="17">
        <v>79514</v>
      </c>
      <c r="F367" s="17">
        <v>79733</v>
      </c>
      <c r="G367" s="17">
        <v>79677</v>
      </c>
      <c r="H367" s="17">
        <v>79760</v>
      </c>
      <c r="I367" s="17">
        <v>80166</v>
      </c>
      <c r="J367" s="17">
        <v>80773</v>
      </c>
      <c r="K367" s="17">
        <v>81670</v>
      </c>
      <c r="L367" s="17">
        <v>83285</v>
      </c>
      <c r="M367" s="17">
        <v>85211</v>
      </c>
      <c r="N367" s="17">
        <v>86610</v>
      </c>
      <c r="O367" s="17">
        <v>87583</v>
      </c>
      <c r="P367" s="17">
        <v>88385</v>
      </c>
      <c r="Q367" s="17">
        <v>88736</v>
      </c>
      <c r="R367" s="17">
        <v>89023</v>
      </c>
      <c r="S367" s="17">
        <v>89485</v>
      </c>
      <c r="T367" s="17">
        <v>89608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30</v>
      </c>
      <c r="AE367" s="18">
        <v>92</v>
      </c>
      <c r="AF367" s="18">
        <v>83</v>
      </c>
      <c r="AG367" s="18">
        <v>87</v>
      </c>
      <c r="AH367" s="18">
        <v>38</v>
      </c>
      <c r="AI367" s="18">
        <v>45</v>
      </c>
      <c r="AJ367" s="18">
        <v>47</v>
      </c>
      <c r="AK367" s="23">
        <v>0</v>
      </c>
      <c r="AL367" s="23">
        <v>0</v>
      </c>
      <c r="AM367" s="23">
        <v>0</v>
      </c>
      <c r="AN367" s="23">
        <v>0</v>
      </c>
      <c r="AO367" s="23">
        <v>0</v>
      </c>
      <c r="AP367" s="23">
        <v>0</v>
      </c>
      <c r="AQ367" s="23">
        <v>0</v>
      </c>
      <c r="AR367" s="23">
        <v>0</v>
      </c>
      <c r="AS367" s="23">
        <v>0</v>
      </c>
      <c r="AT367" s="23">
        <v>3.4638032559750607</v>
      </c>
      <c r="AU367" s="23">
        <v>10.504321614925271</v>
      </c>
      <c r="AV367" s="23">
        <v>9.3907337217853719</v>
      </c>
      <c r="AW367" s="23">
        <v>9.804363505228995</v>
      </c>
      <c r="AX367" s="23">
        <v>4.2685598103860798</v>
      </c>
      <c r="AY367" s="23">
        <v>5.028775772475834</v>
      </c>
      <c r="AZ367" s="23">
        <v>5.2450674046960089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0</v>
      </c>
      <c r="BI367" s="20">
        <v>2</v>
      </c>
      <c r="BJ367" s="20">
        <v>5</v>
      </c>
      <c r="BK367" s="20">
        <v>4</v>
      </c>
      <c r="BL367" s="20">
        <v>4</v>
      </c>
      <c r="BM367" s="20">
        <v>2</v>
      </c>
      <c r="BN367" s="20">
        <v>0</v>
      </c>
      <c r="BO367" s="20">
        <v>0</v>
      </c>
      <c r="BP367" s="20">
        <v>4</v>
      </c>
      <c r="BQ367" s="20">
        <v>7</v>
      </c>
      <c r="BR367" s="20">
        <v>9</v>
      </c>
      <c r="BS367" s="20">
        <v>8</v>
      </c>
      <c r="BT367" s="20">
        <v>2</v>
      </c>
      <c r="BU367" s="20">
        <v>0</v>
      </c>
      <c r="BV367" s="20">
        <v>3528</v>
      </c>
      <c r="BW367" s="20">
        <v>6560</v>
      </c>
      <c r="BX367" s="20">
        <v>7889</v>
      </c>
      <c r="BY367" s="20">
        <v>8975</v>
      </c>
      <c r="BZ367" s="20">
        <v>6783</v>
      </c>
      <c r="CA367" s="20">
        <v>12000</v>
      </c>
      <c r="CB367" s="20">
        <v>3749</v>
      </c>
      <c r="CC367" s="20">
        <v>6842</v>
      </c>
      <c r="CD367" s="20">
        <v>8042</v>
      </c>
      <c r="CE367" s="20">
        <v>9078</v>
      </c>
      <c r="CF367" s="20">
        <v>6367</v>
      </c>
      <c r="CG367" s="20">
        <v>9795</v>
      </c>
      <c r="CH367" s="21">
        <v>6</v>
      </c>
      <c r="CI367" s="21">
        <v>12</v>
      </c>
      <c r="CJ367" s="21">
        <v>13</v>
      </c>
      <c r="CK367" s="21">
        <v>12</v>
      </c>
      <c r="CL367" s="21">
        <v>4</v>
      </c>
      <c r="CM367" s="21">
        <v>0</v>
      </c>
      <c r="CN367" s="21">
        <v>0</v>
      </c>
      <c r="CO367" s="21">
        <v>17</v>
      </c>
      <c r="CP367" s="21">
        <v>30</v>
      </c>
      <c r="CQ367" s="21">
        <v>30</v>
      </c>
      <c r="CR367" s="21">
        <v>7277</v>
      </c>
      <c r="CS367" s="21">
        <v>13402</v>
      </c>
      <c r="CT367" s="21">
        <v>15931</v>
      </c>
      <c r="CU367" s="21">
        <v>18053</v>
      </c>
      <c r="CV367" s="21">
        <v>13150</v>
      </c>
      <c r="CW367" s="21">
        <v>21795</v>
      </c>
      <c r="CX367" s="21">
        <v>45735</v>
      </c>
      <c r="CY367" s="21">
        <v>43873</v>
      </c>
      <c r="CZ367" s="19">
        <v>141</v>
      </c>
      <c r="DA367" t="s">
        <v>8119</v>
      </c>
      <c r="DB367" t="s">
        <v>9</v>
      </c>
      <c r="DD367">
        <v>3.8748205046383881</v>
      </c>
      <c r="DE367">
        <v>6.5595277140045916</v>
      </c>
      <c r="DF367">
        <v>2.6847072093662034</v>
      </c>
    </row>
    <row r="368" spans="1:110" x14ac:dyDescent="0.25">
      <c r="A368" t="s">
        <v>467</v>
      </c>
      <c r="B368" t="s">
        <v>3040</v>
      </c>
      <c r="C368" t="s">
        <v>466</v>
      </c>
      <c r="D368" t="s">
        <v>51</v>
      </c>
      <c r="E368" s="17">
        <v>52733</v>
      </c>
      <c r="F368" s="17">
        <v>53030</v>
      </c>
      <c r="G368" s="17">
        <v>53492</v>
      </c>
      <c r="H368" s="17">
        <v>54021</v>
      </c>
      <c r="I368" s="17">
        <v>54457</v>
      </c>
      <c r="J368" s="17">
        <v>55098</v>
      </c>
      <c r="K368" s="17">
        <v>56073</v>
      </c>
      <c r="L368" s="17">
        <v>56947</v>
      </c>
      <c r="M368" s="17">
        <v>58066</v>
      </c>
      <c r="N368" s="17">
        <v>59129</v>
      </c>
      <c r="O368" s="17">
        <v>60547</v>
      </c>
      <c r="P368" s="17">
        <v>61683</v>
      </c>
      <c r="Q368" s="17">
        <v>62784</v>
      </c>
      <c r="R368" s="17">
        <v>63897</v>
      </c>
      <c r="S368" s="17">
        <v>65050</v>
      </c>
      <c r="T368" s="17">
        <v>65939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36</v>
      </c>
      <c r="AE368" s="18">
        <v>29</v>
      </c>
      <c r="AF368" s="18">
        <v>37</v>
      </c>
      <c r="AG368" s="18">
        <v>41</v>
      </c>
      <c r="AH368" s="18">
        <v>26</v>
      </c>
      <c r="AI368" s="18">
        <v>19</v>
      </c>
      <c r="AJ368" s="18">
        <v>19</v>
      </c>
      <c r="AK368" s="23">
        <v>0</v>
      </c>
      <c r="AL368" s="23">
        <v>0</v>
      </c>
      <c r="AM368" s="23">
        <v>0</v>
      </c>
      <c r="AN368" s="23">
        <v>0</v>
      </c>
      <c r="AO368" s="23">
        <v>0</v>
      </c>
      <c r="AP368" s="23">
        <v>0</v>
      </c>
      <c r="AQ368" s="23">
        <v>0</v>
      </c>
      <c r="AR368" s="23">
        <v>0</v>
      </c>
      <c r="AS368" s="23">
        <v>0</v>
      </c>
      <c r="AT368" s="23">
        <v>6.088383026941095</v>
      </c>
      <c r="AU368" s="23">
        <v>4.789667531008968</v>
      </c>
      <c r="AV368" s="23">
        <v>5.9984112316197331</v>
      </c>
      <c r="AW368" s="23">
        <v>6.5303261977573905</v>
      </c>
      <c r="AX368" s="23">
        <v>4.06904862513107</v>
      </c>
      <c r="AY368" s="23">
        <v>2.9208301306687163</v>
      </c>
      <c r="AZ368" s="23">
        <v>2.8814510380806504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0</v>
      </c>
      <c r="BJ368" s="20">
        <v>1</v>
      </c>
      <c r="BK368" s="20">
        <v>1</v>
      </c>
      <c r="BL368" s="20">
        <v>2</v>
      </c>
      <c r="BM368" s="20">
        <v>1</v>
      </c>
      <c r="BN368" s="20">
        <v>0</v>
      </c>
      <c r="BO368" s="20">
        <v>0</v>
      </c>
      <c r="BP368" s="20">
        <v>1</v>
      </c>
      <c r="BQ368" s="20">
        <v>2</v>
      </c>
      <c r="BR368" s="20">
        <v>3</v>
      </c>
      <c r="BS368" s="20">
        <v>5</v>
      </c>
      <c r="BT368" s="20">
        <v>3</v>
      </c>
      <c r="BU368" s="20">
        <v>0</v>
      </c>
      <c r="BV368" s="20">
        <v>2655</v>
      </c>
      <c r="BW368" s="20">
        <v>4315</v>
      </c>
      <c r="BX368" s="20">
        <v>5833</v>
      </c>
      <c r="BY368" s="20">
        <v>7065</v>
      </c>
      <c r="BZ368" s="20">
        <v>5298</v>
      </c>
      <c r="CA368" s="20">
        <v>8670</v>
      </c>
      <c r="CB368" s="20">
        <v>2988</v>
      </c>
      <c r="CC368" s="20">
        <v>4061</v>
      </c>
      <c r="CD368" s="20">
        <v>5395</v>
      </c>
      <c r="CE368" s="20">
        <v>6775</v>
      </c>
      <c r="CF368" s="20">
        <v>5329</v>
      </c>
      <c r="CG368" s="20">
        <v>7555</v>
      </c>
      <c r="CH368" s="21">
        <v>1</v>
      </c>
      <c r="CI368" s="21">
        <v>3</v>
      </c>
      <c r="CJ368" s="21">
        <v>4</v>
      </c>
      <c r="CK368" s="21">
        <v>7</v>
      </c>
      <c r="CL368" s="21">
        <v>4</v>
      </c>
      <c r="CM368" s="21">
        <v>0</v>
      </c>
      <c r="CN368" s="21">
        <v>0</v>
      </c>
      <c r="CO368" s="21">
        <v>5</v>
      </c>
      <c r="CP368" s="21">
        <v>14</v>
      </c>
      <c r="CQ368" s="21">
        <v>14</v>
      </c>
      <c r="CR368" s="21">
        <v>5643</v>
      </c>
      <c r="CS368" s="21">
        <v>8376</v>
      </c>
      <c r="CT368" s="21">
        <v>11228</v>
      </c>
      <c r="CU368" s="21">
        <v>13840</v>
      </c>
      <c r="CV368" s="21">
        <v>10627</v>
      </c>
      <c r="CW368" s="21">
        <v>16225</v>
      </c>
      <c r="CX368" s="21">
        <v>33836</v>
      </c>
      <c r="CY368" s="21">
        <v>32103</v>
      </c>
      <c r="CZ368" s="19">
        <v>274</v>
      </c>
      <c r="DA368" t="s">
        <v>8252</v>
      </c>
      <c r="DB368" t="s">
        <v>8481</v>
      </c>
      <c r="DD368">
        <v>1.5574868392362085</v>
      </c>
      <c r="DE368">
        <v>4.1376049178389884</v>
      </c>
      <c r="DF368">
        <v>2.58011807860278</v>
      </c>
    </row>
    <row r="369" spans="1:110" x14ac:dyDescent="0.25">
      <c r="A369" t="s">
        <v>495</v>
      </c>
      <c r="B369" t="s">
        <v>3331</v>
      </c>
      <c r="C369" t="s">
        <v>491</v>
      </c>
      <c r="D369" t="s">
        <v>491</v>
      </c>
      <c r="E369" s="17">
        <v>90306</v>
      </c>
      <c r="F369" s="17">
        <v>90414</v>
      </c>
      <c r="G369" s="17">
        <v>91467</v>
      </c>
      <c r="H369" s="17">
        <v>92228</v>
      </c>
      <c r="I369" s="17">
        <v>93485</v>
      </c>
      <c r="J369" s="17">
        <v>94527</v>
      </c>
      <c r="K369" s="17">
        <v>95475</v>
      </c>
      <c r="L369" s="17">
        <v>96651</v>
      </c>
      <c r="M369" s="17">
        <v>97658</v>
      </c>
      <c r="N369" s="17">
        <v>98421</v>
      </c>
      <c r="O369" s="17">
        <v>98824</v>
      </c>
      <c r="P369" s="17">
        <v>99443</v>
      </c>
      <c r="Q369" s="17">
        <v>99722</v>
      </c>
      <c r="R369" s="17">
        <v>100113</v>
      </c>
      <c r="S369" s="17">
        <v>100662</v>
      </c>
      <c r="T369" s="17">
        <v>100652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8">
        <v>11</v>
      </c>
      <c r="AE369" s="18">
        <v>23</v>
      </c>
      <c r="AF369" s="18">
        <v>24</v>
      </c>
      <c r="AG369" s="18">
        <v>39</v>
      </c>
      <c r="AH369" s="18">
        <v>29</v>
      </c>
      <c r="AI369" s="18">
        <v>41</v>
      </c>
      <c r="AJ369" s="18">
        <v>35</v>
      </c>
      <c r="AK369" s="23">
        <v>0</v>
      </c>
      <c r="AL369" s="23">
        <v>0</v>
      </c>
      <c r="AM369" s="23">
        <v>0</v>
      </c>
      <c r="AN369" s="23">
        <v>0</v>
      </c>
      <c r="AO369" s="23">
        <v>0</v>
      </c>
      <c r="AP369" s="23">
        <v>0</v>
      </c>
      <c r="AQ369" s="23">
        <v>0</v>
      </c>
      <c r="AR369" s="23">
        <v>0</v>
      </c>
      <c r="AS369" s="23">
        <v>0</v>
      </c>
      <c r="AT369" s="23">
        <v>1.1176476564960729</v>
      </c>
      <c r="AU369" s="23">
        <v>2.3273698696672875</v>
      </c>
      <c r="AV369" s="23">
        <v>2.4134428768239093</v>
      </c>
      <c r="AW369" s="23">
        <v>3.9108722247849022</v>
      </c>
      <c r="AX369" s="23">
        <v>2.8967266988303217</v>
      </c>
      <c r="AY369" s="23">
        <v>4.073036498380719</v>
      </c>
      <c r="AZ369" s="23">
        <v>3.4773278225966697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0</v>
      </c>
      <c r="BI369" s="20">
        <v>0</v>
      </c>
      <c r="BJ369" s="20">
        <v>4</v>
      </c>
      <c r="BK369" s="20">
        <v>1</v>
      </c>
      <c r="BL369" s="20">
        <v>3</v>
      </c>
      <c r="BM369" s="20">
        <v>0</v>
      </c>
      <c r="BN369" s="20">
        <v>2</v>
      </c>
      <c r="BO369" s="20">
        <v>0</v>
      </c>
      <c r="BP369" s="20">
        <v>3</v>
      </c>
      <c r="BQ369" s="20">
        <v>6</v>
      </c>
      <c r="BR369" s="20">
        <v>5</v>
      </c>
      <c r="BS369" s="20">
        <v>7</v>
      </c>
      <c r="BT369" s="20">
        <v>2</v>
      </c>
      <c r="BU369" s="20">
        <v>2</v>
      </c>
      <c r="BV369" s="20">
        <v>4583</v>
      </c>
      <c r="BW369" s="20">
        <v>6822</v>
      </c>
      <c r="BX369" s="20">
        <v>8226</v>
      </c>
      <c r="BY369" s="20">
        <v>9644</v>
      </c>
      <c r="BZ369" s="20">
        <v>8678</v>
      </c>
      <c r="CA369" s="20">
        <v>14443</v>
      </c>
      <c r="CB369" s="20">
        <v>4983</v>
      </c>
      <c r="CC369" s="20">
        <v>7218</v>
      </c>
      <c r="CD369" s="20">
        <v>7804</v>
      </c>
      <c r="CE369" s="20">
        <v>8814</v>
      </c>
      <c r="CF369" s="20">
        <v>7907</v>
      </c>
      <c r="CG369" s="20">
        <v>11530</v>
      </c>
      <c r="CH369" s="21">
        <v>3</v>
      </c>
      <c r="CI369" s="21">
        <v>10</v>
      </c>
      <c r="CJ369" s="21">
        <v>6</v>
      </c>
      <c r="CK369" s="21">
        <v>10</v>
      </c>
      <c r="CL369" s="21">
        <v>2</v>
      </c>
      <c r="CM369" s="21">
        <v>4</v>
      </c>
      <c r="CN369" s="21">
        <v>0</v>
      </c>
      <c r="CO369" s="21">
        <v>10</v>
      </c>
      <c r="CP369" s="21">
        <v>25</v>
      </c>
      <c r="CQ369" s="21">
        <v>25</v>
      </c>
      <c r="CR369" s="21">
        <v>9566</v>
      </c>
      <c r="CS369" s="21">
        <v>14040</v>
      </c>
      <c r="CT369" s="21">
        <v>16030</v>
      </c>
      <c r="CU369" s="21">
        <v>18458</v>
      </c>
      <c r="CV369" s="21">
        <v>16585</v>
      </c>
      <c r="CW369" s="21">
        <v>25973</v>
      </c>
      <c r="CX369" s="21">
        <v>52396</v>
      </c>
      <c r="CY369" s="21">
        <v>48256</v>
      </c>
      <c r="CZ369" s="19">
        <v>243</v>
      </c>
      <c r="DA369" t="s">
        <v>8221</v>
      </c>
      <c r="DB369" t="s">
        <v>9</v>
      </c>
      <c r="DD369">
        <v>2.0722811671087533</v>
      </c>
      <c r="DE369">
        <v>4.7713565921062671</v>
      </c>
      <c r="DF369">
        <v>2.6990754249975137</v>
      </c>
    </row>
    <row r="370" spans="1:110" x14ac:dyDescent="0.25">
      <c r="A370" t="s">
        <v>1087</v>
      </c>
      <c r="B370" t="s">
        <v>3145</v>
      </c>
      <c r="C370" t="s">
        <v>1083</v>
      </c>
      <c r="D370" t="s">
        <v>278</v>
      </c>
      <c r="E370" s="17">
        <v>88220</v>
      </c>
      <c r="F370" s="17">
        <v>88946</v>
      </c>
      <c r="G370" s="17">
        <v>89066</v>
      </c>
      <c r="H370" s="17">
        <v>89658</v>
      </c>
      <c r="I370" s="17">
        <v>90097</v>
      </c>
      <c r="J370" s="17">
        <v>91032</v>
      </c>
      <c r="K370" s="17">
        <v>91982</v>
      </c>
      <c r="L370" s="17">
        <v>92841</v>
      </c>
      <c r="M370" s="17">
        <v>93324</v>
      </c>
      <c r="N370" s="17">
        <v>93939</v>
      </c>
      <c r="O370" s="17">
        <v>94580</v>
      </c>
      <c r="P370" s="17">
        <v>95541</v>
      </c>
      <c r="Q370" s="17">
        <v>96279</v>
      </c>
      <c r="R370" s="17">
        <v>96988</v>
      </c>
      <c r="S370" s="17">
        <v>98056</v>
      </c>
      <c r="T370" s="17">
        <v>99466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26</v>
      </c>
      <c r="AE370" s="18">
        <v>66</v>
      </c>
      <c r="AF370" s="18">
        <v>57</v>
      </c>
      <c r="AG370" s="18">
        <v>57</v>
      </c>
      <c r="AH370" s="18">
        <v>35</v>
      </c>
      <c r="AI370" s="18">
        <v>26</v>
      </c>
      <c r="AJ370" s="18">
        <v>17</v>
      </c>
      <c r="AK370" s="23">
        <v>0</v>
      </c>
      <c r="AL370" s="23">
        <v>0</v>
      </c>
      <c r="AM370" s="23">
        <v>0</v>
      </c>
      <c r="AN370" s="23">
        <v>0</v>
      </c>
      <c r="AO370" s="23">
        <v>0</v>
      </c>
      <c r="AP370" s="23">
        <v>0</v>
      </c>
      <c r="AQ370" s="23">
        <v>0</v>
      </c>
      <c r="AR370" s="23">
        <v>0</v>
      </c>
      <c r="AS370" s="23">
        <v>0</v>
      </c>
      <c r="AT370" s="23">
        <v>2.7677535421922737</v>
      </c>
      <c r="AU370" s="23">
        <v>6.9782194967223514</v>
      </c>
      <c r="AV370" s="23">
        <v>5.9660250573052407</v>
      </c>
      <c r="AW370" s="23">
        <v>5.9202941451406845</v>
      </c>
      <c r="AX370" s="23">
        <v>3.6086938590341071</v>
      </c>
      <c r="AY370" s="23">
        <v>2.6515460553153298</v>
      </c>
      <c r="AZ370" s="23">
        <v>1.7091267367743752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 s="20">
        <v>0</v>
      </c>
      <c r="BJ370" s="20">
        <v>1</v>
      </c>
      <c r="BK370" s="20">
        <v>2</v>
      </c>
      <c r="BL370" s="20">
        <v>0</v>
      </c>
      <c r="BM370" s="20">
        <v>0</v>
      </c>
      <c r="BN370" s="20">
        <v>0</v>
      </c>
      <c r="BO370" s="20">
        <v>0</v>
      </c>
      <c r="BP370" s="20">
        <v>2</v>
      </c>
      <c r="BQ370" s="20">
        <v>2</v>
      </c>
      <c r="BR370" s="20">
        <v>3</v>
      </c>
      <c r="BS370" s="20">
        <v>2</v>
      </c>
      <c r="BT370" s="20">
        <v>2</v>
      </c>
      <c r="BU370" s="20">
        <v>3</v>
      </c>
      <c r="BV370" s="20">
        <v>3967</v>
      </c>
      <c r="BW370" s="20">
        <v>7448</v>
      </c>
      <c r="BX370" s="20">
        <v>8393</v>
      </c>
      <c r="BY370" s="20">
        <v>9518</v>
      </c>
      <c r="BZ370" s="20">
        <v>7812</v>
      </c>
      <c r="CA370" s="20">
        <v>13440</v>
      </c>
      <c r="CB370" s="20">
        <v>4492</v>
      </c>
      <c r="CC370" s="20">
        <v>7597</v>
      </c>
      <c r="CD370" s="20">
        <v>8297</v>
      </c>
      <c r="CE370" s="20">
        <v>9358</v>
      </c>
      <c r="CF370" s="20">
        <v>7601</v>
      </c>
      <c r="CG370" s="20">
        <v>11543</v>
      </c>
      <c r="CH370" s="21">
        <v>2</v>
      </c>
      <c r="CI370" s="21">
        <v>3</v>
      </c>
      <c r="CJ370" s="21">
        <v>5</v>
      </c>
      <c r="CK370" s="21">
        <v>2</v>
      </c>
      <c r="CL370" s="21">
        <v>2</v>
      </c>
      <c r="CM370" s="21">
        <v>3</v>
      </c>
      <c r="CN370" s="21">
        <v>0</v>
      </c>
      <c r="CO370" s="21">
        <v>3</v>
      </c>
      <c r="CP370" s="21">
        <v>14</v>
      </c>
      <c r="CQ370" s="21">
        <v>14</v>
      </c>
      <c r="CR370" s="21">
        <v>8459</v>
      </c>
      <c r="CS370" s="21">
        <v>15045</v>
      </c>
      <c r="CT370" s="21">
        <v>16690</v>
      </c>
      <c r="CU370" s="21">
        <v>18876</v>
      </c>
      <c r="CV370" s="21">
        <v>15413</v>
      </c>
      <c r="CW370" s="21">
        <v>24983</v>
      </c>
      <c r="CX370" s="21">
        <v>50578</v>
      </c>
      <c r="CY370" s="21">
        <v>48888</v>
      </c>
      <c r="CZ370" s="19">
        <v>333</v>
      </c>
      <c r="DA370" t="s">
        <v>8311</v>
      </c>
      <c r="DB370" t="s">
        <v>8481</v>
      </c>
      <c r="DD370">
        <v>0.61364752086401575</v>
      </c>
      <c r="DE370">
        <v>2.7680018980584444</v>
      </c>
      <c r="DF370">
        <v>2.1543543771944287</v>
      </c>
    </row>
    <row r="371" spans="1:110" x14ac:dyDescent="0.25">
      <c r="A371" t="s">
        <v>1559</v>
      </c>
      <c r="B371" t="s">
        <v>3241</v>
      </c>
      <c r="C371" t="s">
        <v>3367</v>
      </c>
      <c r="D371" t="s">
        <v>211</v>
      </c>
      <c r="E371" s="17">
        <v>241308</v>
      </c>
      <c r="F371" s="17">
        <v>242626</v>
      </c>
      <c r="G371" s="17">
        <v>244022</v>
      </c>
      <c r="H371" s="17">
        <v>245707</v>
      </c>
      <c r="I371" s="17">
        <v>247083</v>
      </c>
      <c r="J371" s="17">
        <v>248452</v>
      </c>
      <c r="K371" s="17">
        <v>250517</v>
      </c>
      <c r="L371" s="17">
        <v>252211</v>
      </c>
      <c r="M371" s="17">
        <v>254045</v>
      </c>
      <c r="N371" s="17">
        <v>255559</v>
      </c>
      <c r="O371" s="17">
        <v>256945</v>
      </c>
      <c r="P371" s="17">
        <v>258024</v>
      </c>
      <c r="Q371" s="17">
        <v>259246</v>
      </c>
      <c r="R371" s="17">
        <v>260843</v>
      </c>
      <c r="S371" s="17">
        <v>262243</v>
      </c>
      <c r="T371" s="17">
        <v>264112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52</v>
      </c>
      <c r="AE371" s="18">
        <v>96</v>
      </c>
      <c r="AF371" s="18">
        <v>75</v>
      </c>
      <c r="AG371" s="18">
        <v>94</v>
      </c>
      <c r="AH371" s="18">
        <v>87</v>
      </c>
      <c r="AI371" s="18">
        <v>79</v>
      </c>
      <c r="AJ371" s="18">
        <v>68</v>
      </c>
      <c r="AK371" s="23">
        <v>0</v>
      </c>
      <c r="AL371" s="23">
        <v>0</v>
      </c>
      <c r="AM371" s="23">
        <v>0</v>
      </c>
      <c r="AN371" s="23">
        <v>0</v>
      </c>
      <c r="AO371" s="23">
        <v>0</v>
      </c>
      <c r="AP371" s="23">
        <v>0</v>
      </c>
      <c r="AQ371" s="23">
        <v>0</v>
      </c>
      <c r="AR371" s="23">
        <v>0</v>
      </c>
      <c r="AS371" s="23">
        <v>0</v>
      </c>
      <c r="AT371" s="23">
        <v>2.0347551837344802</v>
      </c>
      <c r="AU371" s="23">
        <v>3.7362081379283505</v>
      </c>
      <c r="AV371" s="23">
        <v>2.9067063528974049</v>
      </c>
      <c r="AW371" s="23">
        <v>3.6258997245859144</v>
      </c>
      <c r="AX371" s="23">
        <v>3.3353396487542315</v>
      </c>
      <c r="AY371" s="23">
        <v>3.012473164202667</v>
      </c>
      <c r="AZ371" s="23">
        <v>2.5746652935118433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0</v>
      </c>
      <c r="BI371" s="20">
        <v>1</v>
      </c>
      <c r="BJ371" s="20">
        <v>6</v>
      </c>
      <c r="BK371" s="20">
        <v>6</v>
      </c>
      <c r="BL371" s="20">
        <v>5</v>
      </c>
      <c r="BM371" s="20">
        <v>5</v>
      </c>
      <c r="BN371" s="20">
        <v>2</v>
      </c>
      <c r="BO371" s="20">
        <v>0</v>
      </c>
      <c r="BP371" s="20">
        <v>3</v>
      </c>
      <c r="BQ371" s="20">
        <v>6</v>
      </c>
      <c r="BR371" s="20">
        <v>14</v>
      </c>
      <c r="BS371" s="20">
        <v>10</v>
      </c>
      <c r="BT371" s="20">
        <v>6</v>
      </c>
      <c r="BU371" s="20">
        <v>4</v>
      </c>
      <c r="BV371" s="20">
        <v>12808</v>
      </c>
      <c r="BW371" s="20">
        <v>22314</v>
      </c>
      <c r="BX371" s="20">
        <v>21036</v>
      </c>
      <c r="BY371" s="20">
        <v>25019</v>
      </c>
      <c r="BZ371" s="20">
        <v>20556</v>
      </c>
      <c r="CA371" s="20">
        <v>33901</v>
      </c>
      <c r="CB371" s="20">
        <v>13333</v>
      </c>
      <c r="CC371" s="20">
        <v>20877</v>
      </c>
      <c r="CD371" s="20">
        <v>20210</v>
      </c>
      <c r="CE371" s="20">
        <v>25307</v>
      </c>
      <c r="CF371" s="20">
        <v>20529</v>
      </c>
      <c r="CG371" s="20">
        <v>28222</v>
      </c>
      <c r="CH371" s="21">
        <v>4</v>
      </c>
      <c r="CI371" s="21">
        <v>12</v>
      </c>
      <c r="CJ371" s="21">
        <v>20</v>
      </c>
      <c r="CK371" s="21">
        <v>15</v>
      </c>
      <c r="CL371" s="21">
        <v>11</v>
      </c>
      <c r="CM371" s="21">
        <v>6</v>
      </c>
      <c r="CN371" s="21">
        <v>0</v>
      </c>
      <c r="CO371" s="21">
        <v>25</v>
      </c>
      <c r="CP371" s="21">
        <v>43</v>
      </c>
      <c r="CQ371" s="21">
        <v>43</v>
      </c>
      <c r="CR371" s="21">
        <v>26141</v>
      </c>
      <c r="CS371" s="21">
        <v>43191</v>
      </c>
      <c r="CT371" s="21">
        <v>41246</v>
      </c>
      <c r="CU371" s="21">
        <v>50326</v>
      </c>
      <c r="CV371" s="21">
        <v>41085</v>
      </c>
      <c r="CW371" s="21">
        <v>62123</v>
      </c>
      <c r="CX371" s="21">
        <v>135634</v>
      </c>
      <c r="CY371" s="21">
        <v>128478</v>
      </c>
      <c r="CZ371" s="19">
        <v>289</v>
      </c>
      <c r="DA371" t="s">
        <v>8267</v>
      </c>
      <c r="DB371" t="s">
        <v>8481</v>
      </c>
      <c r="DD371">
        <v>1.9458584349071437</v>
      </c>
      <c r="DE371">
        <v>3.1702965333176047</v>
      </c>
      <c r="DF371">
        <v>1.224438098410461</v>
      </c>
    </row>
    <row r="372" spans="1:110" x14ac:dyDescent="0.25">
      <c r="A372" t="s">
        <v>109</v>
      </c>
      <c r="B372" t="s">
        <v>3235</v>
      </c>
      <c r="C372" t="s">
        <v>3366</v>
      </c>
      <c r="D372" t="s">
        <v>70</v>
      </c>
      <c r="E372" s="17">
        <v>192579</v>
      </c>
      <c r="F372" s="17">
        <v>191507</v>
      </c>
      <c r="G372" s="17">
        <v>192353</v>
      </c>
      <c r="H372" s="17">
        <v>193504</v>
      </c>
      <c r="I372" s="17">
        <v>194656</v>
      </c>
      <c r="J372" s="17">
        <v>196189</v>
      </c>
      <c r="K372" s="17">
        <v>197433</v>
      </c>
      <c r="L372" s="17">
        <v>198741</v>
      </c>
      <c r="M372" s="17">
        <v>200524</v>
      </c>
      <c r="N372" s="17">
        <v>202122</v>
      </c>
      <c r="O372" s="17">
        <v>204004</v>
      </c>
      <c r="P372" s="17">
        <v>206203</v>
      </c>
      <c r="Q372" s="17">
        <v>207444</v>
      </c>
      <c r="R372" s="17">
        <v>208276</v>
      </c>
      <c r="S372" s="17">
        <v>209594</v>
      </c>
      <c r="T372" s="17">
        <v>210992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155</v>
      </c>
      <c r="AE372" s="18">
        <v>243</v>
      </c>
      <c r="AF372" s="18">
        <v>229</v>
      </c>
      <c r="AG372" s="18">
        <v>264</v>
      </c>
      <c r="AH372" s="18">
        <v>213</v>
      </c>
      <c r="AI372" s="18">
        <v>197</v>
      </c>
      <c r="AJ372" s="18">
        <v>157</v>
      </c>
      <c r="AK372" s="23">
        <v>0</v>
      </c>
      <c r="AL372" s="23">
        <v>0</v>
      </c>
      <c r="AM372" s="23">
        <v>0</v>
      </c>
      <c r="AN372" s="23">
        <v>0</v>
      </c>
      <c r="AO372" s="23">
        <v>0</v>
      </c>
      <c r="AP372" s="23">
        <v>0</v>
      </c>
      <c r="AQ372" s="23">
        <v>0</v>
      </c>
      <c r="AR372" s="23">
        <v>0</v>
      </c>
      <c r="AS372" s="23">
        <v>0</v>
      </c>
      <c r="AT372" s="23">
        <v>7.6686357744332634</v>
      </c>
      <c r="AU372" s="23">
        <v>11.911531146448109</v>
      </c>
      <c r="AV372" s="23">
        <v>11.105561024815351</v>
      </c>
      <c r="AW372" s="23">
        <v>12.726326141030832</v>
      </c>
      <c r="AX372" s="23">
        <v>10.226814419328198</v>
      </c>
      <c r="AY372" s="23">
        <v>9.3991240207257842</v>
      </c>
      <c r="AZ372" s="23">
        <v>7.4410404185940697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3</v>
      </c>
      <c r="BJ372" s="20">
        <v>12</v>
      </c>
      <c r="BK372" s="20">
        <v>6</v>
      </c>
      <c r="BL372" s="20">
        <v>14</v>
      </c>
      <c r="BM372" s="20">
        <v>7</v>
      </c>
      <c r="BN372" s="20">
        <v>4</v>
      </c>
      <c r="BO372" s="20">
        <v>0</v>
      </c>
      <c r="BP372" s="20">
        <v>18</v>
      </c>
      <c r="BQ372" s="20">
        <v>33</v>
      </c>
      <c r="BR372" s="20">
        <v>18</v>
      </c>
      <c r="BS372" s="20">
        <v>26</v>
      </c>
      <c r="BT372" s="20">
        <v>11</v>
      </c>
      <c r="BU372" s="20">
        <v>5</v>
      </c>
      <c r="BV372" s="20">
        <v>11910</v>
      </c>
      <c r="BW372" s="20">
        <v>18801</v>
      </c>
      <c r="BX372" s="20">
        <v>16731</v>
      </c>
      <c r="BY372" s="20">
        <v>19057</v>
      </c>
      <c r="BZ372" s="20">
        <v>14903</v>
      </c>
      <c r="CA372" s="20">
        <v>27209</v>
      </c>
      <c r="CB372" s="20">
        <v>11914</v>
      </c>
      <c r="CC372" s="20">
        <v>17871</v>
      </c>
      <c r="CD372" s="20">
        <v>17017</v>
      </c>
      <c r="CE372" s="20">
        <v>18918</v>
      </c>
      <c r="CF372" s="20">
        <v>14716</v>
      </c>
      <c r="CG372" s="20">
        <v>21945</v>
      </c>
      <c r="CH372" s="21">
        <v>21</v>
      </c>
      <c r="CI372" s="21">
        <v>45</v>
      </c>
      <c r="CJ372" s="21">
        <v>24</v>
      </c>
      <c r="CK372" s="21">
        <v>40</v>
      </c>
      <c r="CL372" s="21">
        <v>18</v>
      </c>
      <c r="CM372" s="21">
        <v>9</v>
      </c>
      <c r="CN372" s="21">
        <v>0</v>
      </c>
      <c r="CO372" s="21">
        <v>46</v>
      </c>
      <c r="CP372" s="21">
        <v>111</v>
      </c>
      <c r="CQ372" s="21">
        <v>111</v>
      </c>
      <c r="CR372" s="21">
        <v>23824</v>
      </c>
      <c r="CS372" s="21">
        <v>36672</v>
      </c>
      <c r="CT372" s="21">
        <v>33748</v>
      </c>
      <c r="CU372" s="21">
        <v>37975</v>
      </c>
      <c r="CV372" s="21">
        <v>29619</v>
      </c>
      <c r="CW372" s="21">
        <v>49154</v>
      </c>
      <c r="CX372" s="21">
        <v>108611</v>
      </c>
      <c r="CY372" s="21">
        <v>102381</v>
      </c>
      <c r="CZ372" s="19">
        <v>62</v>
      </c>
      <c r="DA372" t="s">
        <v>8050</v>
      </c>
      <c r="DB372" t="s">
        <v>8480</v>
      </c>
      <c r="DD372">
        <v>4.4930211660366677</v>
      </c>
      <c r="DE372">
        <v>10.219959304306194</v>
      </c>
      <c r="DF372">
        <v>5.7269381382695261</v>
      </c>
    </row>
    <row r="373" spans="1:110" x14ac:dyDescent="0.25">
      <c r="A373" t="s">
        <v>913</v>
      </c>
      <c r="B373" t="s">
        <v>3273</v>
      </c>
      <c r="C373" t="s">
        <v>3369</v>
      </c>
      <c r="D373" t="s">
        <v>355</v>
      </c>
      <c r="E373" s="17">
        <v>168095</v>
      </c>
      <c r="F373" s="17">
        <v>169784</v>
      </c>
      <c r="G373" s="17">
        <v>171154</v>
      </c>
      <c r="H373" s="17">
        <v>171219</v>
      </c>
      <c r="I373" s="17">
        <v>171407</v>
      </c>
      <c r="J373" s="17">
        <v>172505</v>
      </c>
      <c r="K373" s="17">
        <v>175347</v>
      </c>
      <c r="L373" s="17">
        <v>178896</v>
      </c>
      <c r="M373" s="17">
        <v>184113</v>
      </c>
      <c r="N373" s="17">
        <v>188884</v>
      </c>
      <c r="O373" s="17">
        <v>193359</v>
      </c>
      <c r="P373" s="17">
        <v>198122</v>
      </c>
      <c r="Q373" s="17">
        <v>199733</v>
      </c>
      <c r="R373" s="17">
        <v>202000</v>
      </c>
      <c r="S373" s="17">
        <v>203724</v>
      </c>
      <c r="T373" s="17">
        <v>206048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74</v>
      </c>
      <c r="AE373" s="18">
        <v>123</v>
      </c>
      <c r="AF373" s="18">
        <v>167</v>
      </c>
      <c r="AG373" s="18">
        <v>147</v>
      </c>
      <c r="AH373" s="18">
        <v>111</v>
      </c>
      <c r="AI373" s="18">
        <v>127</v>
      </c>
      <c r="AJ373" s="18">
        <v>89</v>
      </c>
      <c r="AK373" s="23">
        <v>0</v>
      </c>
      <c r="AL373" s="23">
        <v>0</v>
      </c>
      <c r="AM373" s="23">
        <v>0</v>
      </c>
      <c r="AN373" s="23">
        <v>0</v>
      </c>
      <c r="AO373" s="23">
        <v>0</v>
      </c>
      <c r="AP373" s="23">
        <v>0</v>
      </c>
      <c r="AQ373" s="23">
        <v>0</v>
      </c>
      <c r="AR373" s="23">
        <v>0</v>
      </c>
      <c r="AS373" s="23">
        <v>0</v>
      </c>
      <c r="AT373" s="23">
        <v>3.9177484593718894</v>
      </c>
      <c r="AU373" s="23">
        <v>6.3612244581322823</v>
      </c>
      <c r="AV373" s="23">
        <v>8.4291497158316595</v>
      </c>
      <c r="AW373" s="23">
        <v>7.3598253668647642</v>
      </c>
      <c r="AX373" s="23">
        <v>5.4950495049504946</v>
      </c>
      <c r="AY373" s="23">
        <v>6.2339243289941288</v>
      </c>
      <c r="AZ373" s="23">
        <v>4.3193818915980744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 s="20">
        <v>2</v>
      </c>
      <c r="BJ373" s="20">
        <v>4</v>
      </c>
      <c r="BK373" s="20">
        <v>10</v>
      </c>
      <c r="BL373" s="20">
        <v>4</v>
      </c>
      <c r="BM373" s="20">
        <v>0</v>
      </c>
      <c r="BN373" s="20">
        <v>3</v>
      </c>
      <c r="BO373" s="20">
        <v>0</v>
      </c>
      <c r="BP373" s="20">
        <v>5</v>
      </c>
      <c r="BQ373" s="20">
        <v>18</v>
      </c>
      <c r="BR373" s="20">
        <v>17</v>
      </c>
      <c r="BS373" s="20">
        <v>20</v>
      </c>
      <c r="BT373" s="20">
        <v>3</v>
      </c>
      <c r="BU373" s="20">
        <v>3</v>
      </c>
      <c r="BV373" s="20">
        <v>11145</v>
      </c>
      <c r="BW373" s="20">
        <v>25518</v>
      </c>
      <c r="BX373" s="20">
        <v>21469</v>
      </c>
      <c r="BY373" s="20">
        <v>17943</v>
      </c>
      <c r="BZ373" s="20">
        <v>12347</v>
      </c>
      <c r="CA373" s="20">
        <v>15426</v>
      </c>
      <c r="CB373" s="20">
        <v>11649</v>
      </c>
      <c r="CC373" s="20">
        <v>26932</v>
      </c>
      <c r="CD373" s="20">
        <v>22275</v>
      </c>
      <c r="CE373" s="20">
        <v>17604</v>
      </c>
      <c r="CF373" s="20">
        <v>11285</v>
      </c>
      <c r="CG373" s="20">
        <v>12455</v>
      </c>
      <c r="CH373" s="21">
        <v>7</v>
      </c>
      <c r="CI373" s="21">
        <v>22</v>
      </c>
      <c r="CJ373" s="21">
        <v>27</v>
      </c>
      <c r="CK373" s="21">
        <v>24</v>
      </c>
      <c r="CL373" s="21">
        <v>3</v>
      </c>
      <c r="CM373" s="21">
        <v>6</v>
      </c>
      <c r="CN373" s="21">
        <v>0</v>
      </c>
      <c r="CO373" s="21">
        <v>23</v>
      </c>
      <c r="CP373" s="21">
        <v>66</v>
      </c>
      <c r="CQ373" s="21">
        <v>66</v>
      </c>
      <c r="CR373" s="21">
        <v>22794</v>
      </c>
      <c r="CS373" s="21">
        <v>52450</v>
      </c>
      <c r="CT373" s="21">
        <v>43744</v>
      </c>
      <c r="CU373" s="21">
        <v>35547</v>
      </c>
      <c r="CV373" s="21">
        <v>23632</v>
      </c>
      <c r="CW373" s="21">
        <v>27881</v>
      </c>
      <c r="CX373" s="21">
        <v>103848</v>
      </c>
      <c r="CY373" s="21">
        <v>102200</v>
      </c>
      <c r="CZ373" s="19">
        <v>194</v>
      </c>
      <c r="DA373" t="s">
        <v>8172</v>
      </c>
      <c r="DB373" t="s">
        <v>9</v>
      </c>
      <c r="DD373">
        <v>2.2504892367906066</v>
      </c>
      <c r="DE373">
        <v>6.3554425699098678</v>
      </c>
      <c r="DF373">
        <v>4.1049533331192611</v>
      </c>
    </row>
    <row r="374" spans="1:110" x14ac:dyDescent="0.25">
      <c r="A374" t="s">
        <v>2482</v>
      </c>
      <c r="B374" t="s">
        <v>3274</v>
      </c>
      <c r="C374" t="s">
        <v>3368</v>
      </c>
      <c r="D374" t="s">
        <v>355</v>
      </c>
      <c r="E374" s="17">
        <v>222058</v>
      </c>
      <c r="F374" s="17">
        <v>226130</v>
      </c>
      <c r="G374" s="17">
        <v>228429</v>
      </c>
      <c r="H374" s="17">
        <v>229323</v>
      </c>
      <c r="I374" s="17">
        <v>230278</v>
      </c>
      <c r="J374" s="17">
        <v>234183</v>
      </c>
      <c r="K374" s="17">
        <v>237905</v>
      </c>
      <c r="L374" s="17">
        <v>240639</v>
      </c>
      <c r="M374" s="17">
        <v>242347</v>
      </c>
      <c r="N374" s="17">
        <v>245639</v>
      </c>
      <c r="O374" s="17">
        <v>247871</v>
      </c>
      <c r="P374" s="17">
        <v>251877</v>
      </c>
      <c r="Q374" s="17">
        <v>251353</v>
      </c>
      <c r="R374" s="17">
        <v>252281</v>
      </c>
      <c r="S374" s="17">
        <v>252442</v>
      </c>
      <c r="T374" s="17">
        <v>253600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24</v>
      </c>
      <c r="AE374" s="18">
        <v>60</v>
      </c>
      <c r="AF374" s="18">
        <v>61</v>
      </c>
      <c r="AG374" s="18">
        <v>56</v>
      </c>
      <c r="AH374" s="18">
        <v>50</v>
      </c>
      <c r="AI374" s="18">
        <v>41</v>
      </c>
      <c r="AJ374" s="18">
        <v>45</v>
      </c>
      <c r="AK374" s="23">
        <v>0</v>
      </c>
      <c r="AL374" s="23">
        <v>0</v>
      </c>
      <c r="AM374" s="23">
        <v>0</v>
      </c>
      <c r="AN374" s="23">
        <v>0</v>
      </c>
      <c r="AO374" s="23">
        <v>0</v>
      </c>
      <c r="AP374" s="23">
        <v>0</v>
      </c>
      <c r="AQ374" s="23">
        <v>0</v>
      </c>
      <c r="AR374" s="23">
        <v>0</v>
      </c>
      <c r="AS374" s="23">
        <v>0</v>
      </c>
      <c r="AT374" s="23">
        <v>0.97704354764512147</v>
      </c>
      <c r="AU374" s="23">
        <v>2.420613948384442</v>
      </c>
      <c r="AV374" s="23">
        <v>2.4218169979791724</v>
      </c>
      <c r="AW374" s="23">
        <v>2.2279423758618355</v>
      </c>
      <c r="AX374" s="23">
        <v>1.9819169893888164</v>
      </c>
      <c r="AY374" s="23">
        <v>1.6241354449734988</v>
      </c>
      <c r="AZ374" s="23">
        <v>1.774447949526814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0</v>
      </c>
      <c r="BI374" s="20">
        <v>0</v>
      </c>
      <c r="BJ374" s="20">
        <v>2</v>
      </c>
      <c r="BK374" s="20">
        <v>3</v>
      </c>
      <c r="BL374" s="20">
        <v>4</v>
      </c>
      <c r="BM374" s="20">
        <v>2</v>
      </c>
      <c r="BN374" s="20">
        <v>1</v>
      </c>
      <c r="BO374" s="20">
        <v>0</v>
      </c>
      <c r="BP374" s="20">
        <v>0</v>
      </c>
      <c r="BQ374" s="20">
        <v>5</v>
      </c>
      <c r="BR374" s="20">
        <v>8</v>
      </c>
      <c r="BS374" s="20">
        <v>13</v>
      </c>
      <c r="BT374" s="20">
        <v>7</v>
      </c>
      <c r="BU374" s="20">
        <v>0</v>
      </c>
      <c r="BV374" s="20">
        <v>13664</v>
      </c>
      <c r="BW374" s="20">
        <v>46035</v>
      </c>
      <c r="BX374" s="20">
        <v>27084</v>
      </c>
      <c r="BY374" s="20">
        <v>18214</v>
      </c>
      <c r="BZ374" s="20">
        <v>11911</v>
      </c>
      <c r="CA374" s="20">
        <v>16462</v>
      </c>
      <c r="CB374" s="20">
        <v>10175</v>
      </c>
      <c r="CC374" s="20">
        <v>40939</v>
      </c>
      <c r="CD374" s="20">
        <v>27829</v>
      </c>
      <c r="CE374" s="20">
        <v>17532</v>
      </c>
      <c r="CF374" s="20">
        <v>10908</v>
      </c>
      <c r="CG374" s="20">
        <v>12847</v>
      </c>
      <c r="CH374" s="21">
        <v>0</v>
      </c>
      <c r="CI374" s="21">
        <v>7</v>
      </c>
      <c r="CJ374" s="21">
        <v>11</v>
      </c>
      <c r="CK374" s="21">
        <v>17</v>
      </c>
      <c r="CL374" s="21">
        <v>9</v>
      </c>
      <c r="CM374" s="21">
        <v>1</v>
      </c>
      <c r="CN374" s="21">
        <v>0</v>
      </c>
      <c r="CO374" s="21">
        <v>12</v>
      </c>
      <c r="CP374" s="21">
        <v>33</v>
      </c>
      <c r="CQ374" s="21">
        <v>33</v>
      </c>
      <c r="CR374" s="21">
        <v>23839</v>
      </c>
      <c r="CS374" s="21">
        <v>86974</v>
      </c>
      <c r="CT374" s="21">
        <v>54913</v>
      </c>
      <c r="CU374" s="21">
        <v>35746</v>
      </c>
      <c r="CV374" s="21">
        <v>22819</v>
      </c>
      <c r="CW374" s="21">
        <v>29309</v>
      </c>
      <c r="CX374" s="21">
        <v>133370</v>
      </c>
      <c r="CY374" s="21">
        <v>120230</v>
      </c>
      <c r="CZ374" s="19">
        <v>329</v>
      </c>
      <c r="DA374" t="s">
        <v>8307</v>
      </c>
      <c r="DB374" t="s">
        <v>8481</v>
      </c>
      <c r="DD374">
        <v>0.99808699991682615</v>
      </c>
      <c r="DE374">
        <v>2.4743195621204168</v>
      </c>
      <c r="DF374">
        <v>1.4762325622035908</v>
      </c>
    </row>
    <row r="375" spans="1:110" x14ac:dyDescent="0.25">
      <c r="A375" t="s">
        <v>2754</v>
      </c>
      <c r="B375" t="s">
        <v>2929</v>
      </c>
      <c r="C375" t="s">
        <v>58</v>
      </c>
      <c r="D375" t="s">
        <v>199</v>
      </c>
      <c r="E375" s="17">
        <v>145770</v>
      </c>
      <c r="F375" s="17">
        <v>146516</v>
      </c>
      <c r="G375" s="17">
        <v>146968</v>
      </c>
      <c r="H375" s="17">
        <v>147570</v>
      </c>
      <c r="I375" s="17">
        <v>147495</v>
      </c>
      <c r="J375" s="17">
        <v>148792</v>
      </c>
      <c r="K375" s="17">
        <v>150618</v>
      </c>
      <c r="L375" s="17">
        <v>152496</v>
      </c>
      <c r="M375" s="17">
        <v>154182</v>
      </c>
      <c r="N375" s="17">
        <v>156145</v>
      </c>
      <c r="O375" s="17">
        <v>157409</v>
      </c>
      <c r="P375" s="17">
        <v>158719</v>
      </c>
      <c r="Q375" s="17">
        <v>159549</v>
      </c>
      <c r="R375" s="17">
        <v>160810</v>
      </c>
      <c r="S375" s="17">
        <v>161981</v>
      </c>
      <c r="T375" s="17">
        <v>163186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Z375" s="18">
        <v>0</v>
      </c>
      <c r="AA375" s="18">
        <v>0</v>
      </c>
      <c r="AB375" s="18">
        <v>0</v>
      </c>
      <c r="AC375" s="18">
        <v>0</v>
      </c>
      <c r="AD375" s="18">
        <v>70</v>
      </c>
      <c r="AE375" s="18">
        <v>127</v>
      </c>
      <c r="AF375" s="18">
        <v>112</v>
      </c>
      <c r="AG375" s="18">
        <v>136</v>
      </c>
      <c r="AH375" s="18">
        <v>141</v>
      </c>
      <c r="AI375" s="18">
        <v>124</v>
      </c>
      <c r="AJ375" s="18">
        <v>120</v>
      </c>
      <c r="AK375" s="23">
        <v>0</v>
      </c>
      <c r="AL375" s="23">
        <v>0</v>
      </c>
      <c r="AM375" s="23">
        <v>0</v>
      </c>
      <c r="AN375" s="23">
        <v>0</v>
      </c>
      <c r="AO375" s="23">
        <v>0</v>
      </c>
      <c r="AP375" s="23">
        <v>0</v>
      </c>
      <c r="AQ375" s="23">
        <v>0</v>
      </c>
      <c r="AR375" s="23">
        <v>0</v>
      </c>
      <c r="AS375" s="23">
        <v>0</v>
      </c>
      <c r="AT375" s="23">
        <v>4.4830125844567545</v>
      </c>
      <c r="AU375" s="23">
        <v>8.0681536633864646</v>
      </c>
      <c r="AV375" s="23">
        <v>7.0564960716738385</v>
      </c>
      <c r="AW375" s="23">
        <v>8.5240271013920488</v>
      </c>
      <c r="AX375" s="23">
        <v>8.7681114358559782</v>
      </c>
      <c r="AY375" s="23">
        <v>7.6552188219606006</v>
      </c>
      <c r="AZ375" s="23">
        <v>7.3535719975978333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 s="20">
        <v>1</v>
      </c>
      <c r="BJ375" s="20">
        <v>6</v>
      </c>
      <c r="BK375" s="20">
        <v>14</v>
      </c>
      <c r="BL375" s="20">
        <v>15</v>
      </c>
      <c r="BM375" s="20">
        <v>4</v>
      </c>
      <c r="BN375" s="20">
        <v>1</v>
      </c>
      <c r="BO375" s="20">
        <v>0</v>
      </c>
      <c r="BP375" s="20">
        <v>6</v>
      </c>
      <c r="BQ375" s="20">
        <v>20</v>
      </c>
      <c r="BR375" s="20">
        <v>16</v>
      </c>
      <c r="BS375" s="20">
        <v>18</v>
      </c>
      <c r="BT375" s="20">
        <v>10</v>
      </c>
      <c r="BU375" s="20">
        <v>9</v>
      </c>
      <c r="BV375" s="20">
        <v>7617</v>
      </c>
      <c r="BW375" s="20">
        <v>13141</v>
      </c>
      <c r="BX375" s="20">
        <v>13815</v>
      </c>
      <c r="BY375" s="20">
        <v>16200</v>
      </c>
      <c r="BZ375" s="20">
        <v>12053</v>
      </c>
      <c r="CA375" s="20">
        <v>20139</v>
      </c>
      <c r="CB375" s="20">
        <v>8381</v>
      </c>
      <c r="CC375" s="20">
        <v>13200</v>
      </c>
      <c r="CD375" s="20">
        <v>13766</v>
      </c>
      <c r="CE375" s="20">
        <v>16091</v>
      </c>
      <c r="CF375" s="20">
        <v>12046</v>
      </c>
      <c r="CG375" s="20">
        <v>16737</v>
      </c>
      <c r="CH375" s="21">
        <v>7</v>
      </c>
      <c r="CI375" s="21">
        <v>26</v>
      </c>
      <c r="CJ375" s="21">
        <v>30</v>
      </c>
      <c r="CK375" s="21">
        <v>33</v>
      </c>
      <c r="CL375" s="21">
        <v>14</v>
      </c>
      <c r="CM375" s="21">
        <v>10</v>
      </c>
      <c r="CN375" s="21">
        <v>0</v>
      </c>
      <c r="CO375" s="21">
        <v>41</v>
      </c>
      <c r="CP375" s="21">
        <v>79</v>
      </c>
      <c r="CQ375" s="21">
        <v>79</v>
      </c>
      <c r="CR375" s="21">
        <v>15998</v>
      </c>
      <c r="CS375" s="21">
        <v>26341</v>
      </c>
      <c r="CT375" s="21">
        <v>27581</v>
      </c>
      <c r="CU375" s="21">
        <v>32291</v>
      </c>
      <c r="CV375" s="21">
        <v>24099</v>
      </c>
      <c r="CW375" s="21">
        <v>36876</v>
      </c>
      <c r="CX375" s="21">
        <v>82965</v>
      </c>
      <c r="CY375" s="21">
        <v>80221</v>
      </c>
      <c r="CZ375" s="19">
        <v>63</v>
      </c>
      <c r="DA375" t="s">
        <v>8051</v>
      </c>
      <c r="DB375" t="s">
        <v>8480</v>
      </c>
      <c r="DD375">
        <v>5.1108811907106615</v>
      </c>
      <c r="DE375">
        <v>9.5220876273127217</v>
      </c>
      <c r="DF375">
        <v>4.4112064366020602</v>
      </c>
    </row>
    <row r="376" spans="1:110" x14ac:dyDescent="0.25">
      <c r="A376" t="s">
        <v>159</v>
      </c>
      <c r="B376" t="s">
        <v>3187</v>
      </c>
      <c r="C376" t="s">
        <v>113</v>
      </c>
      <c r="D376" t="s">
        <v>70</v>
      </c>
      <c r="E376" s="17">
        <v>98231</v>
      </c>
      <c r="F376" s="17">
        <v>100272</v>
      </c>
      <c r="G376" s="17">
        <v>102251</v>
      </c>
      <c r="H376" s="17">
        <v>104236</v>
      </c>
      <c r="I376" s="17">
        <v>105893</v>
      </c>
      <c r="J376" s="17">
        <v>107468</v>
      </c>
      <c r="K376" s="17">
        <v>108323</v>
      </c>
      <c r="L376" s="17">
        <v>109151</v>
      </c>
      <c r="M376" s="17">
        <v>110057</v>
      </c>
      <c r="N376" s="17">
        <v>111469</v>
      </c>
      <c r="O376" s="17">
        <v>111687</v>
      </c>
      <c r="P376" s="17">
        <v>111179</v>
      </c>
      <c r="Q376" s="17">
        <v>111948</v>
      </c>
      <c r="R376" s="17">
        <v>111687</v>
      </c>
      <c r="S376" s="17">
        <v>112438</v>
      </c>
      <c r="T376" s="17">
        <v>112807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8">
        <v>18</v>
      </c>
      <c r="AE376" s="18">
        <v>58</v>
      </c>
      <c r="AF376" s="18">
        <v>61</v>
      </c>
      <c r="AG376" s="18">
        <v>53</v>
      </c>
      <c r="AH376" s="18">
        <v>49</v>
      </c>
      <c r="AI376" s="18">
        <v>55</v>
      </c>
      <c r="AJ376" s="18">
        <v>52</v>
      </c>
      <c r="AK376" s="23">
        <v>0</v>
      </c>
      <c r="AL376" s="23">
        <v>0</v>
      </c>
      <c r="AM376" s="23">
        <v>0</v>
      </c>
      <c r="AN376" s="23">
        <v>0</v>
      </c>
      <c r="AO376" s="23">
        <v>0</v>
      </c>
      <c r="AP376" s="23">
        <v>0</v>
      </c>
      <c r="AQ376" s="23">
        <v>0</v>
      </c>
      <c r="AR376" s="23">
        <v>0</v>
      </c>
      <c r="AS376" s="23">
        <v>0</v>
      </c>
      <c r="AT376" s="23">
        <v>1.6147987332801048</v>
      </c>
      <c r="AU376" s="23">
        <v>5.1930842443614749</v>
      </c>
      <c r="AV376" s="23">
        <v>5.4866476582807904</v>
      </c>
      <c r="AW376" s="23">
        <v>4.7343409440097188</v>
      </c>
      <c r="AX376" s="23">
        <v>4.3872608271329696</v>
      </c>
      <c r="AY376" s="23">
        <v>4.8915846955655562</v>
      </c>
      <c r="AZ376" s="23">
        <v>4.6096430186070014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 s="20">
        <v>1</v>
      </c>
      <c r="BJ376" s="20">
        <v>3</v>
      </c>
      <c r="BK376" s="20">
        <v>4</v>
      </c>
      <c r="BL376" s="20">
        <v>2</v>
      </c>
      <c r="BM376" s="20">
        <v>4</v>
      </c>
      <c r="BN376" s="20">
        <v>1</v>
      </c>
      <c r="BO376" s="20">
        <v>0</v>
      </c>
      <c r="BP376" s="20">
        <v>3</v>
      </c>
      <c r="BQ376" s="20">
        <v>10</v>
      </c>
      <c r="BR376" s="20">
        <v>6</v>
      </c>
      <c r="BS376" s="20">
        <v>15</v>
      </c>
      <c r="BT376" s="20">
        <v>2</v>
      </c>
      <c r="BU376" s="20">
        <v>1</v>
      </c>
      <c r="BV376" s="20">
        <v>7438</v>
      </c>
      <c r="BW376" s="20">
        <v>8515</v>
      </c>
      <c r="BX376" s="20">
        <v>9266</v>
      </c>
      <c r="BY376" s="20">
        <v>9878</v>
      </c>
      <c r="BZ376" s="20">
        <v>7611</v>
      </c>
      <c r="CA376" s="20">
        <v>13961</v>
      </c>
      <c r="CB376" s="20">
        <v>8265</v>
      </c>
      <c r="CC376" s="20">
        <v>9761</v>
      </c>
      <c r="CD376" s="20">
        <v>9219</v>
      </c>
      <c r="CE376" s="20">
        <v>9720</v>
      </c>
      <c r="CF376" s="20">
        <v>7658</v>
      </c>
      <c r="CG376" s="20">
        <v>11515</v>
      </c>
      <c r="CH376" s="21">
        <v>4</v>
      </c>
      <c r="CI376" s="21">
        <v>13</v>
      </c>
      <c r="CJ376" s="21">
        <v>10</v>
      </c>
      <c r="CK376" s="21">
        <v>17</v>
      </c>
      <c r="CL376" s="21">
        <v>6</v>
      </c>
      <c r="CM376" s="21">
        <v>2</v>
      </c>
      <c r="CN376" s="21">
        <v>0</v>
      </c>
      <c r="CO376" s="21">
        <v>15</v>
      </c>
      <c r="CP376" s="21">
        <v>37</v>
      </c>
      <c r="CQ376" s="21">
        <v>37</v>
      </c>
      <c r="CR376" s="21">
        <v>15703</v>
      </c>
      <c r="CS376" s="21">
        <v>18276</v>
      </c>
      <c r="CT376" s="21">
        <v>18485</v>
      </c>
      <c r="CU376" s="21">
        <v>19598</v>
      </c>
      <c r="CV376" s="21">
        <v>15269</v>
      </c>
      <c r="CW376" s="21">
        <v>25476</v>
      </c>
      <c r="CX376" s="21">
        <v>56669</v>
      </c>
      <c r="CY376" s="21">
        <v>56138</v>
      </c>
      <c r="CZ376" s="19">
        <v>180</v>
      </c>
      <c r="DA376" t="s">
        <v>8158</v>
      </c>
      <c r="DB376" t="s">
        <v>9</v>
      </c>
      <c r="DD376">
        <v>2.6719868894509955</v>
      </c>
      <c r="DE376">
        <v>6.5291429176445677</v>
      </c>
      <c r="DF376">
        <v>3.8571560281935722</v>
      </c>
    </row>
    <row r="377" spans="1:110" x14ac:dyDescent="0.25">
      <c r="A377" t="s">
        <v>2787</v>
      </c>
      <c r="B377" t="s">
        <v>3066</v>
      </c>
      <c r="C377" t="s">
        <v>48</v>
      </c>
      <c r="D377" t="s">
        <v>51</v>
      </c>
      <c r="E377" s="17">
        <v>61932</v>
      </c>
      <c r="F377" s="17">
        <v>62174</v>
      </c>
      <c r="G377" s="17">
        <v>61902</v>
      </c>
      <c r="H377" s="17">
        <v>62254</v>
      </c>
      <c r="I377" s="17">
        <v>62519</v>
      </c>
      <c r="J377" s="17">
        <v>63377</v>
      </c>
      <c r="K377" s="17">
        <v>63380</v>
      </c>
      <c r="L377" s="17">
        <v>64002</v>
      </c>
      <c r="M377" s="17">
        <v>65339</v>
      </c>
      <c r="N377" s="17">
        <v>66649</v>
      </c>
      <c r="O377" s="17">
        <v>68335</v>
      </c>
      <c r="P377" s="17">
        <v>69770</v>
      </c>
      <c r="Q377" s="17">
        <v>70354</v>
      </c>
      <c r="R377" s="17">
        <v>71528</v>
      </c>
      <c r="S377" s="17">
        <v>72646</v>
      </c>
      <c r="T377" s="17">
        <v>73264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8">
        <v>28</v>
      </c>
      <c r="AE377" s="18">
        <v>44</v>
      </c>
      <c r="AF377" s="18">
        <v>40</v>
      </c>
      <c r="AG377" s="18">
        <v>39</v>
      </c>
      <c r="AH377" s="18">
        <v>27</v>
      </c>
      <c r="AI377" s="18">
        <v>23</v>
      </c>
      <c r="AJ377" s="18">
        <v>17</v>
      </c>
      <c r="AK377" s="23">
        <v>0</v>
      </c>
      <c r="AL377" s="23">
        <v>0</v>
      </c>
      <c r="AM377" s="23">
        <v>0</v>
      </c>
      <c r="AN377" s="23">
        <v>0</v>
      </c>
      <c r="AO377" s="23">
        <v>0</v>
      </c>
      <c r="AP377" s="23">
        <v>0</v>
      </c>
      <c r="AQ377" s="23">
        <v>0</v>
      </c>
      <c r="AR377" s="23">
        <v>0</v>
      </c>
      <c r="AS377" s="23">
        <v>0</v>
      </c>
      <c r="AT377" s="23">
        <v>4.2011132950231813</v>
      </c>
      <c r="AU377" s="23">
        <v>6.4388673446989104</v>
      </c>
      <c r="AV377" s="23">
        <v>5.7331231188189768</v>
      </c>
      <c r="AW377" s="23">
        <v>5.5433948318503568</v>
      </c>
      <c r="AX377" s="23">
        <v>3.7747455541885695</v>
      </c>
      <c r="AY377" s="23">
        <v>3.1660380475181014</v>
      </c>
      <c r="AZ377" s="23">
        <v>2.3203756278663463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0</v>
      </c>
      <c r="BJ377" s="20">
        <v>2</v>
      </c>
      <c r="BK377" s="20">
        <v>2</v>
      </c>
      <c r="BL377" s="20">
        <v>1</v>
      </c>
      <c r="BM377" s="20">
        <v>1</v>
      </c>
      <c r="BN377" s="20">
        <v>0</v>
      </c>
      <c r="BO377" s="20">
        <v>0</v>
      </c>
      <c r="BP377" s="20">
        <v>1</v>
      </c>
      <c r="BQ377" s="20">
        <v>3</v>
      </c>
      <c r="BR377" s="20">
        <v>4</v>
      </c>
      <c r="BS377" s="20">
        <v>1</v>
      </c>
      <c r="BT377" s="20">
        <v>2</v>
      </c>
      <c r="BU377" s="20">
        <v>0</v>
      </c>
      <c r="BV377" s="20">
        <v>3615</v>
      </c>
      <c r="BW377" s="20">
        <v>8564</v>
      </c>
      <c r="BX377" s="20">
        <v>7632</v>
      </c>
      <c r="BY377" s="20">
        <v>6278</v>
      </c>
      <c r="BZ377" s="20">
        <v>4467</v>
      </c>
      <c r="CA377" s="20">
        <v>6875</v>
      </c>
      <c r="CB377" s="20">
        <v>3531</v>
      </c>
      <c r="CC377" s="20">
        <v>7935</v>
      </c>
      <c r="CD377" s="20">
        <v>7838</v>
      </c>
      <c r="CE377" s="20">
        <v>6569</v>
      </c>
      <c r="CF377" s="20">
        <v>4579</v>
      </c>
      <c r="CG377" s="20">
        <v>5381</v>
      </c>
      <c r="CH377" s="21">
        <v>1</v>
      </c>
      <c r="CI377" s="21">
        <v>5</v>
      </c>
      <c r="CJ377" s="21">
        <v>6</v>
      </c>
      <c r="CK377" s="21">
        <v>2</v>
      </c>
      <c r="CL377" s="21">
        <v>3</v>
      </c>
      <c r="CM377" s="21">
        <v>0</v>
      </c>
      <c r="CN377" s="21">
        <v>0</v>
      </c>
      <c r="CO377" s="21">
        <v>6</v>
      </c>
      <c r="CP377" s="21">
        <v>11</v>
      </c>
      <c r="CQ377" s="21">
        <v>11</v>
      </c>
      <c r="CR377" s="21">
        <v>7146</v>
      </c>
      <c r="CS377" s="21">
        <v>16499</v>
      </c>
      <c r="CT377" s="21">
        <v>15470</v>
      </c>
      <c r="CU377" s="21">
        <v>12847</v>
      </c>
      <c r="CV377" s="21">
        <v>9046</v>
      </c>
      <c r="CW377" s="21">
        <v>12256</v>
      </c>
      <c r="CX377" s="21">
        <v>37431</v>
      </c>
      <c r="CY377" s="21">
        <v>35833</v>
      </c>
      <c r="CZ377" s="19">
        <v>303</v>
      </c>
      <c r="DA377" t="s">
        <v>8281</v>
      </c>
      <c r="DB377" t="s">
        <v>8481</v>
      </c>
      <c r="DD377">
        <v>1.6744341807830772</v>
      </c>
      <c r="DE377">
        <v>2.9387406160668963</v>
      </c>
      <c r="DF377">
        <v>1.2643064352838191</v>
      </c>
    </row>
    <row r="378" spans="1:110" x14ac:dyDescent="0.25">
      <c r="A378" t="s">
        <v>1267</v>
      </c>
      <c r="B378" t="s">
        <v>3169</v>
      </c>
      <c r="C378" t="s">
        <v>484</v>
      </c>
      <c r="D378" t="s">
        <v>51</v>
      </c>
      <c r="E378" s="17">
        <v>87130</v>
      </c>
      <c r="F378" s="17">
        <v>87977</v>
      </c>
      <c r="G378" s="17">
        <v>88648</v>
      </c>
      <c r="H378" s="17">
        <v>89551</v>
      </c>
      <c r="I378" s="17">
        <v>90658</v>
      </c>
      <c r="J378" s="17">
        <v>91716</v>
      </c>
      <c r="K378" s="17">
        <v>92164</v>
      </c>
      <c r="L378" s="17">
        <v>92624</v>
      </c>
      <c r="M378" s="17">
        <v>92883</v>
      </c>
      <c r="N378" s="17">
        <v>92827</v>
      </c>
      <c r="O378" s="17">
        <v>92755</v>
      </c>
      <c r="P378" s="17">
        <v>92695</v>
      </c>
      <c r="Q378" s="17">
        <v>93060</v>
      </c>
      <c r="R378" s="17">
        <v>93410</v>
      </c>
      <c r="S378" s="17">
        <v>93341</v>
      </c>
      <c r="T378" s="17">
        <v>93641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19</v>
      </c>
      <c r="AE378" s="18">
        <v>51</v>
      </c>
      <c r="AF378" s="18">
        <v>76</v>
      </c>
      <c r="AG378" s="18">
        <v>85</v>
      </c>
      <c r="AH378" s="18">
        <v>83</v>
      </c>
      <c r="AI378" s="18">
        <v>90</v>
      </c>
      <c r="AJ378" s="18">
        <v>104</v>
      </c>
      <c r="AK378" s="23">
        <v>0</v>
      </c>
      <c r="AL378" s="23">
        <v>0</v>
      </c>
      <c r="AM378" s="23">
        <v>0</v>
      </c>
      <c r="AN378" s="23">
        <v>0</v>
      </c>
      <c r="AO378" s="23">
        <v>0</v>
      </c>
      <c r="AP378" s="23">
        <v>0</v>
      </c>
      <c r="AQ378" s="23">
        <v>0</v>
      </c>
      <c r="AR378" s="23">
        <v>0</v>
      </c>
      <c r="AS378" s="23">
        <v>0</v>
      </c>
      <c r="AT378" s="23">
        <v>2.0468182748553763</v>
      </c>
      <c r="AU378" s="23">
        <v>5.4983558837798503</v>
      </c>
      <c r="AV378" s="23">
        <v>8.1989319812287604</v>
      </c>
      <c r="AW378" s="23">
        <v>9.1338921126155164</v>
      </c>
      <c r="AX378" s="23">
        <v>8.8855582914034894</v>
      </c>
      <c r="AY378" s="23">
        <v>9.6420651160797508</v>
      </c>
      <c r="AZ378" s="23">
        <v>11.106246195576725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2</v>
      </c>
      <c r="BJ378" s="20">
        <v>17</v>
      </c>
      <c r="BK378" s="20">
        <v>7</v>
      </c>
      <c r="BL378" s="20">
        <v>6</v>
      </c>
      <c r="BM378" s="20">
        <v>4</v>
      </c>
      <c r="BN378" s="20">
        <v>1</v>
      </c>
      <c r="BO378" s="20">
        <v>0</v>
      </c>
      <c r="BP378" s="20">
        <v>8</v>
      </c>
      <c r="BQ378" s="20">
        <v>21</v>
      </c>
      <c r="BR378" s="20">
        <v>16</v>
      </c>
      <c r="BS378" s="20">
        <v>17</v>
      </c>
      <c r="BT378" s="20">
        <v>3</v>
      </c>
      <c r="BU378" s="20">
        <v>2</v>
      </c>
      <c r="BV378" s="20">
        <v>4008</v>
      </c>
      <c r="BW378" s="20">
        <v>6070</v>
      </c>
      <c r="BX378" s="20">
        <v>6288</v>
      </c>
      <c r="BY378" s="20">
        <v>8192</v>
      </c>
      <c r="BZ378" s="20">
        <v>7775</v>
      </c>
      <c r="CA378" s="20">
        <v>16484</v>
      </c>
      <c r="CB378" s="20">
        <v>4311</v>
      </c>
      <c r="CC378" s="20">
        <v>5680</v>
      </c>
      <c r="CD378" s="20">
        <v>5991</v>
      </c>
      <c r="CE378" s="20">
        <v>7714</v>
      </c>
      <c r="CF378" s="20">
        <v>7107</v>
      </c>
      <c r="CG378" s="20">
        <v>14021</v>
      </c>
      <c r="CH378" s="21">
        <v>10</v>
      </c>
      <c r="CI378" s="21">
        <v>38</v>
      </c>
      <c r="CJ378" s="21">
        <v>23</v>
      </c>
      <c r="CK378" s="21">
        <v>23</v>
      </c>
      <c r="CL378" s="21">
        <v>7</v>
      </c>
      <c r="CM378" s="21">
        <v>3</v>
      </c>
      <c r="CN378" s="21">
        <v>0</v>
      </c>
      <c r="CO378" s="21">
        <v>37</v>
      </c>
      <c r="CP378" s="21">
        <v>67</v>
      </c>
      <c r="CQ378" s="21">
        <v>67</v>
      </c>
      <c r="CR378" s="21">
        <v>8319</v>
      </c>
      <c r="CS378" s="21">
        <v>11750</v>
      </c>
      <c r="CT378" s="21">
        <v>12279</v>
      </c>
      <c r="CU378" s="21">
        <v>15906</v>
      </c>
      <c r="CV378" s="21">
        <v>14882</v>
      </c>
      <c r="CW378" s="21">
        <v>30505</v>
      </c>
      <c r="CX378" s="21">
        <v>48817</v>
      </c>
      <c r="CY378" s="21">
        <v>44824</v>
      </c>
      <c r="CZ378" s="19">
        <v>19</v>
      </c>
      <c r="DA378" t="s">
        <v>1338</v>
      </c>
      <c r="DB378" t="s">
        <v>8480</v>
      </c>
      <c r="DD378">
        <v>8.2545065143673035</v>
      </c>
      <c r="DE378">
        <v>13.724727041809205</v>
      </c>
      <c r="DF378">
        <v>5.4702205274419011</v>
      </c>
    </row>
    <row r="379" spans="1:110" x14ac:dyDescent="0.25">
      <c r="A379" t="s">
        <v>1095</v>
      </c>
      <c r="B379" t="s">
        <v>3180</v>
      </c>
      <c r="C379" t="s">
        <v>642</v>
      </c>
      <c r="D379" t="s">
        <v>278</v>
      </c>
      <c r="E379" s="17">
        <v>90067</v>
      </c>
      <c r="F379" s="17">
        <v>90182</v>
      </c>
      <c r="G379" s="17">
        <v>90143</v>
      </c>
      <c r="H379" s="17">
        <v>90443</v>
      </c>
      <c r="I379" s="17">
        <v>90437</v>
      </c>
      <c r="J379" s="17">
        <v>90359</v>
      </c>
      <c r="K379" s="17">
        <v>90890</v>
      </c>
      <c r="L379" s="17">
        <v>91479</v>
      </c>
      <c r="M379" s="17">
        <v>92219</v>
      </c>
      <c r="N379" s="17">
        <v>93077</v>
      </c>
      <c r="O379" s="17">
        <v>93609</v>
      </c>
      <c r="P379" s="17">
        <v>94212</v>
      </c>
      <c r="Q379" s="17">
        <v>94277</v>
      </c>
      <c r="R379" s="17">
        <v>94626</v>
      </c>
      <c r="S379" s="17">
        <v>94978</v>
      </c>
      <c r="T379" s="17">
        <v>95278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8">
        <v>25</v>
      </c>
      <c r="AE379" s="18">
        <v>45</v>
      </c>
      <c r="AF379" s="18">
        <v>47</v>
      </c>
      <c r="AG379" s="18">
        <v>43</v>
      </c>
      <c r="AH379" s="18">
        <v>51</v>
      </c>
      <c r="AI379" s="18">
        <v>49</v>
      </c>
      <c r="AJ379" s="18">
        <v>42</v>
      </c>
      <c r="AK379" s="23">
        <v>0</v>
      </c>
      <c r="AL379" s="23">
        <v>0</v>
      </c>
      <c r="AM379" s="23">
        <v>0</v>
      </c>
      <c r="AN379" s="23">
        <v>0</v>
      </c>
      <c r="AO379" s="23">
        <v>0</v>
      </c>
      <c r="AP379" s="23">
        <v>0</v>
      </c>
      <c r="AQ379" s="23">
        <v>0</v>
      </c>
      <c r="AR379" s="23">
        <v>0</v>
      </c>
      <c r="AS379" s="23">
        <v>0</v>
      </c>
      <c r="AT379" s="23">
        <v>2.6859481934312455</v>
      </c>
      <c r="AU379" s="23">
        <v>4.8072300740313434</v>
      </c>
      <c r="AV379" s="23">
        <v>4.9887487793487022</v>
      </c>
      <c r="AW379" s="23">
        <v>4.5610276101276028</v>
      </c>
      <c r="AX379" s="23">
        <v>5.389639211210449</v>
      </c>
      <c r="AY379" s="23">
        <v>5.1590894733517239</v>
      </c>
      <c r="AZ379" s="23">
        <v>4.408152983899746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20">
        <v>0</v>
      </c>
      <c r="BK379" s="20">
        <v>4</v>
      </c>
      <c r="BL379" s="20">
        <v>7</v>
      </c>
      <c r="BM379" s="20">
        <v>4</v>
      </c>
      <c r="BN379" s="20">
        <v>1</v>
      </c>
      <c r="BO379" s="20">
        <v>0</v>
      </c>
      <c r="BP379" s="20">
        <v>0</v>
      </c>
      <c r="BQ379" s="20">
        <v>4</v>
      </c>
      <c r="BR379" s="20">
        <v>7</v>
      </c>
      <c r="BS379" s="20">
        <v>9</v>
      </c>
      <c r="BT379" s="20">
        <v>4</v>
      </c>
      <c r="BU379" s="20">
        <v>2</v>
      </c>
      <c r="BV379" s="20">
        <v>3896</v>
      </c>
      <c r="BW379" s="20">
        <v>5396</v>
      </c>
      <c r="BX379" s="20">
        <v>8705</v>
      </c>
      <c r="BY379" s="20">
        <v>9431</v>
      </c>
      <c r="BZ379" s="20">
        <v>7485</v>
      </c>
      <c r="CA379" s="20">
        <v>14787</v>
      </c>
      <c r="CB379" s="20">
        <v>4463</v>
      </c>
      <c r="CC379" s="20">
        <v>5089</v>
      </c>
      <c r="CD379" s="20">
        <v>7863</v>
      </c>
      <c r="CE379" s="20">
        <v>9190</v>
      </c>
      <c r="CF379" s="20">
        <v>7166</v>
      </c>
      <c r="CG379" s="20">
        <v>11807</v>
      </c>
      <c r="CH379" s="21">
        <v>0</v>
      </c>
      <c r="CI379" s="21">
        <v>4</v>
      </c>
      <c r="CJ379" s="21">
        <v>11</v>
      </c>
      <c r="CK379" s="21">
        <v>16</v>
      </c>
      <c r="CL379" s="21">
        <v>8</v>
      </c>
      <c r="CM379" s="21">
        <v>3</v>
      </c>
      <c r="CN379" s="21">
        <v>0</v>
      </c>
      <c r="CO379" s="21">
        <v>16</v>
      </c>
      <c r="CP379" s="21">
        <v>26</v>
      </c>
      <c r="CQ379" s="21">
        <v>26</v>
      </c>
      <c r="CR379" s="21">
        <v>8359</v>
      </c>
      <c r="CS379" s="21">
        <v>10485</v>
      </c>
      <c r="CT379" s="21">
        <v>16568</v>
      </c>
      <c r="CU379" s="21">
        <v>18621</v>
      </c>
      <c r="CV379" s="21">
        <v>14651</v>
      </c>
      <c r="CW379" s="21">
        <v>26594</v>
      </c>
      <c r="CX379" s="21">
        <v>49700</v>
      </c>
      <c r="CY379" s="21">
        <v>45578</v>
      </c>
      <c r="CZ379" s="19">
        <v>190</v>
      </c>
      <c r="DA379" t="s">
        <v>8168</v>
      </c>
      <c r="DB379" t="s">
        <v>9</v>
      </c>
      <c r="DD379">
        <v>3.51046557549695</v>
      </c>
      <c r="DE379">
        <v>5.2313883299798798</v>
      </c>
      <c r="DF379">
        <v>1.7209227544829298</v>
      </c>
    </row>
    <row r="380" spans="1:110" x14ac:dyDescent="0.25">
      <c r="A380" t="s">
        <v>327</v>
      </c>
      <c r="B380" t="s">
        <v>3027</v>
      </c>
      <c r="C380" t="s">
        <v>305</v>
      </c>
      <c r="D380" t="s">
        <v>278</v>
      </c>
      <c r="E380" s="17">
        <v>109427</v>
      </c>
      <c r="F380" s="17">
        <v>109853</v>
      </c>
      <c r="G380" s="17">
        <v>110538</v>
      </c>
      <c r="H380" s="17">
        <v>111534</v>
      </c>
      <c r="I380" s="17">
        <v>112424</v>
      </c>
      <c r="J380" s="17">
        <v>113202</v>
      </c>
      <c r="K380" s="17">
        <v>114248</v>
      </c>
      <c r="L380" s="17">
        <v>115523</v>
      </c>
      <c r="M380" s="17">
        <v>116247</v>
      </c>
      <c r="N380" s="17">
        <v>116533</v>
      </c>
      <c r="O380" s="17">
        <v>117743</v>
      </c>
      <c r="P380" s="17">
        <v>119032</v>
      </c>
      <c r="Q380" s="17">
        <v>120685</v>
      </c>
      <c r="R380" s="17">
        <v>122251</v>
      </c>
      <c r="S380" s="17">
        <v>124259</v>
      </c>
      <c r="T380" s="17">
        <v>125718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8">
        <v>12</v>
      </c>
      <c r="AE380" s="18">
        <v>24</v>
      </c>
      <c r="AF380" s="18">
        <v>32</v>
      </c>
      <c r="AG380" s="18">
        <v>40</v>
      </c>
      <c r="AH380" s="18">
        <v>54</v>
      </c>
      <c r="AI380" s="18">
        <v>61</v>
      </c>
      <c r="AJ380" s="18">
        <v>66</v>
      </c>
      <c r="AK380" s="23">
        <v>0</v>
      </c>
      <c r="AL380" s="23">
        <v>0</v>
      </c>
      <c r="AM380" s="23">
        <v>0</v>
      </c>
      <c r="AN380" s="23">
        <v>0</v>
      </c>
      <c r="AO380" s="23">
        <v>0</v>
      </c>
      <c r="AP380" s="23">
        <v>0</v>
      </c>
      <c r="AQ380" s="23">
        <v>0</v>
      </c>
      <c r="AR380" s="23">
        <v>0</v>
      </c>
      <c r="AS380" s="23">
        <v>0</v>
      </c>
      <c r="AT380" s="23">
        <v>1.02975122926553</v>
      </c>
      <c r="AU380" s="23">
        <v>2.0383377355766372</v>
      </c>
      <c r="AV380" s="23">
        <v>2.6883527118757979</v>
      </c>
      <c r="AW380" s="23">
        <v>3.314413555951444</v>
      </c>
      <c r="AX380" s="23">
        <v>4.4171417820713126</v>
      </c>
      <c r="AY380" s="23">
        <v>4.9091011516268441</v>
      </c>
      <c r="AZ380" s="23">
        <v>5.2498448909464033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 s="20">
        <v>4</v>
      </c>
      <c r="BJ380" s="20">
        <v>6</v>
      </c>
      <c r="BK380" s="20">
        <v>3</v>
      </c>
      <c r="BL380" s="20">
        <v>4</v>
      </c>
      <c r="BM380" s="20">
        <v>1</v>
      </c>
      <c r="BN380" s="20">
        <v>2</v>
      </c>
      <c r="BO380" s="20">
        <v>0</v>
      </c>
      <c r="BP380" s="20">
        <v>5</v>
      </c>
      <c r="BQ380" s="20">
        <v>15</v>
      </c>
      <c r="BR380" s="20">
        <v>5</v>
      </c>
      <c r="BS380" s="20">
        <v>9</v>
      </c>
      <c r="BT380" s="20">
        <v>7</v>
      </c>
      <c r="BU380" s="20">
        <v>5</v>
      </c>
      <c r="BV380" s="20">
        <v>4790</v>
      </c>
      <c r="BW380" s="20">
        <v>6957</v>
      </c>
      <c r="BX380" s="20">
        <v>9124</v>
      </c>
      <c r="BY380" s="20">
        <v>12422</v>
      </c>
      <c r="BZ380" s="20">
        <v>11052</v>
      </c>
      <c r="CA380" s="20">
        <v>21735</v>
      </c>
      <c r="CB380" s="20">
        <v>5183</v>
      </c>
      <c r="CC380" s="20">
        <v>6739</v>
      </c>
      <c r="CD380" s="20">
        <v>7918</v>
      </c>
      <c r="CE380" s="20">
        <v>11668</v>
      </c>
      <c r="CF380" s="20">
        <v>10364</v>
      </c>
      <c r="CG380" s="20">
        <v>17766</v>
      </c>
      <c r="CH380" s="21">
        <v>9</v>
      </c>
      <c r="CI380" s="21">
        <v>21</v>
      </c>
      <c r="CJ380" s="21">
        <v>8</v>
      </c>
      <c r="CK380" s="21">
        <v>13</v>
      </c>
      <c r="CL380" s="21">
        <v>8</v>
      </c>
      <c r="CM380" s="21">
        <v>7</v>
      </c>
      <c r="CN380" s="21">
        <v>0</v>
      </c>
      <c r="CO380" s="21">
        <v>20</v>
      </c>
      <c r="CP380" s="21">
        <v>46</v>
      </c>
      <c r="CQ380" s="21">
        <v>46</v>
      </c>
      <c r="CR380" s="21">
        <v>9973</v>
      </c>
      <c r="CS380" s="21">
        <v>13696</v>
      </c>
      <c r="CT380" s="21">
        <v>17042</v>
      </c>
      <c r="CU380" s="21">
        <v>24090</v>
      </c>
      <c r="CV380" s="21">
        <v>21416</v>
      </c>
      <c r="CW380" s="21">
        <v>39501</v>
      </c>
      <c r="CX380" s="21">
        <v>66080</v>
      </c>
      <c r="CY380" s="21">
        <v>59638</v>
      </c>
      <c r="CZ380" s="19">
        <v>140</v>
      </c>
      <c r="DA380" t="s">
        <v>8118</v>
      </c>
      <c r="DB380" t="s">
        <v>9</v>
      </c>
      <c r="DD380">
        <v>3.3535665179918843</v>
      </c>
      <c r="DE380">
        <v>6.9612590799031482</v>
      </c>
      <c r="DF380">
        <v>3.6076925619112639</v>
      </c>
    </row>
    <row r="381" spans="1:110" x14ac:dyDescent="0.25">
      <c r="A381" t="s">
        <v>1826</v>
      </c>
      <c r="B381" t="s">
        <v>3124</v>
      </c>
      <c r="C381" t="s">
        <v>696</v>
      </c>
      <c r="D381" t="s">
        <v>150</v>
      </c>
      <c r="E381" s="17">
        <v>54819</v>
      </c>
      <c r="F381" s="17">
        <v>55266</v>
      </c>
      <c r="G381" s="17">
        <v>55724</v>
      </c>
      <c r="H381" s="17">
        <v>55842</v>
      </c>
      <c r="I381" s="17">
        <v>56054</v>
      </c>
      <c r="J381" s="17">
        <v>56852</v>
      </c>
      <c r="K381" s="17">
        <v>57440</v>
      </c>
      <c r="L381" s="17">
        <v>57832</v>
      </c>
      <c r="M381" s="17">
        <v>58113</v>
      </c>
      <c r="N381" s="17">
        <v>58185</v>
      </c>
      <c r="O381" s="17">
        <v>58383</v>
      </c>
      <c r="P381" s="17">
        <v>58646</v>
      </c>
      <c r="Q381" s="17">
        <v>58863</v>
      </c>
      <c r="R381" s="17">
        <v>58596</v>
      </c>
      <c r="S381" s="17">
        <v>58942</v>
      </c>
      <c r="T381" s="17">
        <v>59508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8">
        <v>31</v>
      </c>
      <c r="AE381" s="18">
        <v>48</v>
      </c>
      <c r="AF381" s="18">
        <v>34</v>
      </c>
      <c r="AG381" s="18">
        <v>71</v>
      </c>
      <c r="AH381" s="18">
        <v>47</v>
      </c>
      <c r="AI381" s="18">
        <v>42</v>
      </c>
      <c r="AJ381" s="18">
        <v>42</v>
      </c>
      <c r="AK381" s="23">
        <v>0</v>
      </c>
      <c r="AL381" s="23">
        <v>0</v>
      </c>
      <c r="AM381" s="23">
        <v>0</v>
      </c>
      <c r="AN381" s="23">
        <v>0</v>
      </c>
      <c r="AO381" s="23">
        <v>0</v>
      </c>
      <c r="AP381" s="23">
        <v>0</v>
      </c>
      <c r="AQ381" s="23">
        <v>0</v>
      </c>
      <c r="AR381" s="23">
        <v>0</v>
      </c>
      <c r="AS381" s="23">
        <v>0</v>
      </c>
      <c r="AT381" s="23">
        <v>5.3278336340981349</v>
      </c>
      <c r="AU381" s="23">
        <v>8.2215713478238523</v>
      </c>
      <c r="AV381" s="23">
        <v>5.7974968454796576</v>
      </c>
      <c r="AW381" s="23">
        <v>12.061906460764826</v>
      </c>
      <c r="AX381" s="23">
        <v>8.0210253259608173</v>
      </c>
      <c r="AY381" s="23">
        <v>7.1256489430287404</v>
      </c>
      <c r="AZ381" s="23">
        <v>7.0578745714861872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1</v>
      </c>
      <c r="BJ381" s="20">
        <v>4</v>
      </c>
      <c r="BK381" s="20">
        <v>5</v>
      </c>
      <c r="BL381" s="20">
        <v>3</v>
      </c>
      <c r="BM381" s="20">
        <v>4</v>
      </c>
      <c r="BN381" s="20">
        <v>1</v>
      </c>
      <c r="BO381" s="20">
        <v>0</v>
      </c>
      <c r="BP381" s="20">
        <v>5</v>
      </c>
      <c r="BQ381" s="20">
        <v>8</v>
      </c>
      <c r="BR381" s="20">
        <v>5</v>
      </c>
      <c r="BS381" s="20">
        <v>4</v>
      </c>
      <c r="BT381" s="20">
        <v>0</v>
      </c>
      <c r="BU381" s="20">
        <v>2</v>
      </c>
      <c r="BV381" s="20">
        <v>2547</v>
      </c>
      <c r="BW381" s="20">
        <v>4817</v>
      </c>
      <c r="BX381" s="20">
        <v>5153</v>
      </c>
      <c r="BY381" s="20">
        <v>5676</v>
      </c>
      <c r="BZ381" s="20">
        <v>4734</v>
      </c>
      <c r="CA381" s="20">
        <v>7799</v>
      </c>
      <c r="CB381" s="20">
        <v>2811</v>
      </c>
      <c r="CC381" s="20">
        <v>4302</v>
      </c>
      <c r="CD381" s="20">
        <v>4883</v>
      </c>
      <c r="CE381" s="20">
        <v>5630</v>
      </c>
      <c r="CF381" s="20">
        <v>4516</v>
      </c>
      <c r="CG381" s="20">
        <v>6640</v>
      </c>
      <c r="CH381" s="21">
        <v>6</v>
      </c>
      <c r="CI381" s="21">
        <v>12</v>
      </c>
      <c r="CJ381" s="21">
        <v>10</v>
      </c>
      <c r="CK381" s="21">
        <v>7</v>
      </c>
      <c r="CL381" s="21">
        <v>4</v>
      </c>
      <c r="CM381" s="21">
        <v>3</v>
      </c>
      <c r="CN381" s="21">
        <v>0</v>
      </c>
      <c r="CO381" s="21">
        <v>18</v>
      </c>
      <c r="CP381" s="21">
        <v>24</v>
      </c>
      <c r="CQ381" s="21">
        <v>24</v>
      </c>
      <c r="CR381" s="21">
        <v>5358</v>
      </c>
      <c r="CS381" s="21">
        <v>9119</v>
      </c>
      <c r="CT381" s="21">
        <v>10036</v>
      </c>
      <c r="CU381" s="21">
        <v>11306</v>
      </c>
      <c r="CV381" s="21">
        <v>9250</v>
      </c>
      <c r="CW381" s="21">
        <v>14439</v>
      </c>
      <c r="CX381" s="21">
        <v>30726</v>
      </c>
      <c r="CY381" s="21">
        <v>28782</v>
      </c>
      <c r="CZ381" s="19">
        <v>66</v>
      </c>
      <c r="DA381" t="s">
        <v>8054</v>
      </c>
      <c r="DB381" t="s">
        <v>8480</v>
      </c>
      <c r="DD381">
        <v>6.2539086929330834</v>
      </c>
      <c r="DE381">
        <v>7.8109744190587778</v>
      </c>
      <c r="DF381">
        <v>1.5570657261256944</v>
      </c>
    </row>
    <row r="382" spans="1:110" x14ac:dyDescent="0.25">
      <c r="A382" t="s">
        <v>53</v>
      </c>
      <c r="B382" t="s">
        <v>3204</v>
      </c>
      <c r="C382" t="s">
        <v>48</v>
      </c>
      <c r="D382" t="s">
        <v>51</v>
      </c>
      <c r="E382" s="17">
        <v>75556</v>
      </c>
      <c r="F382" s="17">
        <v>76103</v>
      </c>
      <c r="G382" s="17">
        <v>76910</v>
      </c>
      <c r="H382" s="17">
        <v>78137</v>
      </c>
      <c r="I382" s="17">
        <v>79371</v>
      </c>
      <c r="J382" s="17">
        <v>81915</v>
      </c>
      <c r="K382" s="17">
        <v>83735</v>
      </c>
      <c r="L382" s="17">
        <v>85052</v>
      </c>
      <c r="M382" s="17">
        <v>85171</v>
      </c>
      <c r="N382" s="17">
        <v>85720</v>
      </c>
      <c r="O382" s="17">
        <v>86811</v>
      </c>
      <c r="P382" s="17">
        <v>87816</v>
      </c>
      <c r="Q382" s="17">
        <v>88813</v>
      </c>
      <c r="R382" s="17">
        <v>90619</v>
      </c>
      <c r="S382" s="17">
        <v>91988</v>
      </c>
      <c r="T382" s="17">
        <v>94451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9</v>
      </c>
      <c r="AE382" s="18">
        <v>20</v>
      </c>
      <c r="AF382" s="18">
        <v>35</v>
      </c>
      <c r="AG382" s="18">
        <v>45</v>
      </c>
      <c r="AH382" s="18">
        <v>36</v>
      </c>
      <c r="AI382" s="18">
        <v>29</v>
      </c>
      <c r="AJ382" s="18">
        <v>33</v>
      </c>
      <c r="AK382" s="23">
        <v>0</v>
      </c>
      <c r="AL382" s="23">
        <v>0</v>
      </c>
      <c r="AM382" s="23">
        <v>0</v>
      </c>
      <c r="AN382" s="23">
        <v>0</v>
      </c>
      <c r="AO382" s="23">
        <v>0</v>
      </c>
      <c r="AP382" s="23">
        <v>0</v>
      </c>
      <c r="AQ382" s="23">
        <v>0</v>
      </c>
      <c r="AR382" s="23">
        <v>0</v>
      </c>
      <c r="AS382" s="23">
        <v>0</v>
      </c>
      <c r="AT382" s="23">
        <v>1.0499300046663556</v>
      </c>
      <c r="AU382" s="23">
        <v>2.3038555021829032</v>
      </c>
      <c r="AV382" s="23">
        <v>3.9856062676505419</v>
      </c>
      <c r="AW382" s="23">
        <v>5.0668258025289097</v>
      </c>
      <c r="AX382" s="23">
        <v>3.9726768117061546</v>
      </c>
      <c r="AY382" s="23">
        <v>3.1525851197982346</v>
      </c>
      <c r="AZ382" s="23">
        <v>3.4938751310203173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0</v>
      </c>
      <c r="BJ382" s="20">
        <v>2</v>
      </c>
      <c r="BK382" s="20">
        <v>1</v>
      </c>
      <c r="BL382" s="20">
        <v>3</v>
      </c>
      <c r="BM382" s="20">
        <v>5</v>
      </c>
      <c r="BN382" s="20">
        <v>1</v>
      </c>
      <c r="BO382" s="20">
        <v>0</v>
      </c>
      <c r="BP382" s="20">
        <v>0</v>
      </c>
      <c r="BQ382" s="20">
        <v>4</v>
      </c>
      <c r="BR382" s="20">
        <v>5</v>
      </c>
      <c r="BS382" s="20">
        <v>5</v>
      </c>
      <c r="BT382" s="20">
        <v>7</v>
      </c>
      <c r="BU382" s="20">
        <v>0</v>
      </c>
      <c r="BV382" s="20">
        <v>8125</v>
      </c>
      <c r="BW382" s="20">
        <v>8392</v>
      </c>
      <c r="BX382" s="20">
        <v>7595</v>
      </c>
      <c r="BY382" s="20">
        <v>7681</v>
      </c>
      <c r="BZ382" s="20">
        <v>5889</v>
      </c>
      <c r="CA382" s="20">
        <v>10373</v>
      </c>
      <c r="CB382" s="20">
        <v>8585</v>
      </c>
      <c r="CC382" s="20">
        <v>8768</v>
      </c>
      <c r="CD382" s="20">
        <v>7380</v>
      </c>
      <c r="CE382" s="20">
        <v>7480</v>
      </c>
      <c r="CF382" s="20">
        <v>6047</v>
      </c>
      <c r="CG382" s="20">
        <v>8136</v>
      </c>
      <c r="CH382" s="21">
        <v>0</v>
      </c>
      <c r="CI382" s="21">
        <v>6</v>
      </c>
      <c r="CJ382" s="21">
        <v>6</v>
      </c>
      <c r="CK382" s="21">
        <v>8</v>
      </c>
      <c r="CL382" s="21">
        <v>12</v>
      </c>
      <c r="CM382" s="21">
        <v>1</v>
      </c>
      <c r="CN382" s="21">
        <v>0</v>
      </c>
      <c r="CO382" s="21">
        <v>12</v>
      </c>
      <c r="CP382" s="21">
        <v>21</v>
      </c>
      <c r="CQ382" s="21">
        <v>21</v>
      </c>
      <c r="CR382" s="21">
        <v>16710</v>
      </c>
      <c r="CS382" s="21">
        <v>17160</v>
      </c>
      <c r="CT382" s="21">
        <v>14975</v>
      </c>
      <c r="CU382" s="21">
        <v>15161</v>
      </c>
      <c r="CV382" s="21">
        <v>11936</v>
      </c>
      <c r="CW382" s="21">
        <v>18509</v>
      </c>
      <c r="CX382" s="21">
        <v>48055</v>
      </c>
      <c r="CY382" s="21">
        <v>46396</v>
      </c>
      <c r="CZ382" s="19">
        <v>241</v>
      </c>
      <c r="DA382" t="s">
        <v>8219</v>
      </c>
      <c r="DB382" t="s">
        <v>9</v>
      </c>
      <c r="DD382">
        <v>2.5864298646435038</v>
      </c>
      <c r="DE382">
        <v>4.3699927166788051</v>
      </c>
      <c r="DF382">
        <v>1.7835628520353013</v>
      </c>
    </row>
    <row r="383" spans="1:110" x14ac:dyDescent="0.25">
      <c r="A383" t="s">
        <v>1936</v>
      </c>
      <c r="B383" t="s">
        <v>2959</v>
      </c>
      <c r="C383" t="s">
        <v>58</v>
      </c>
      <c r="D383" t="s">
        <v>278</v>
      </c>
      <c r="E383" s="17">
        <v>110078</v>
      </c>
      <c r="F383" s="17">
        <v>110423</v>
      </c>
      <c r="G383" s="17">
        <v>110136</v>
      </c>
      <c r="H383" s="17">
        <v>110440</v>
      </c>
      <c r="I383" s="17">
        <v>111088</v>
      </c>
      <c r="J383" s="17">
        <v>112259</v>
      </c>
      <c r="K383" s="17">
        <v>113737</v>
      </c>
      <c r="L383" s="17">
        <v>115295</v>
      </c>
      <c r="M383" s="17">
        <v>116954</v>
      </c>
      <c r="N383" s="17">
        <v>117910</v>
      </c>
      <c r="O383" s="17">
        <v>118708</v>
      </c>
      <c r="P383" s="17">
        <v>118711</v>
      </c>
      <c r="Q383" s="17">
        <v>118994</v>
      </c>
      <c r="R383" s="17">
        <v>119666</v>
      </c>
      <c r="S383" s="17">
        <v>120101</v>
      </c>
      <c r="T383" s="17">
        <v>120339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12</v>
      </c>
      <c r="AE383" s="18">
        <v>36</v>
      </c>
      <c r="AF383" s="18">
        <v>36</v>
      </c>
      <c r="AG383" s="18">
        <v>34</v>
      </c>
      <c r="AH383" s="18">
        <v>34</v>
      </c>
      <c r="AI383" s="18">
        <v>33</v>
      </c>
      <c r="AJ383" s="18">
        <v>27</v>
      </c>
      <c r="AK383" s="23">
        <v>0</v>
      </c>
      <c r="AL383" s="23">
        <v>0</v>
      </c>
      <c r="AM383" s="23">
        <v>0</v>
      </c>
      <c r="AN383" s="23">
        <v>0</v>
      </c>
      <c r="AO383" s="23">
        <v>0</v>
      </c>
      <c r="AP383" s="23">
        <v>0</v>
      </c>
      <c r="AQ383" s="23">
        <v>0</v>
      </c>
      <c r="AR383" s="23">
        <v>0</v>
      </c>
      <c r="AS383" s="23">
        <v>0</v>
      </c>
      <c r="AT383" s="23">
        <v>1.0177253837672802</v>
      </c>
      <c r="AU383" s="23">
        <v>3.0326515483370957</v>
      </c>
      <c r="AV383" s="23">
        <v>3.0325749088121574</v>
      </c>
      <c r="AW383" s="23">
        <v>2.8572869220296826</v>
      </c>
      <c r="AX383" s="23">
        <v>2.8412414553841527</v>
      </c>
      <c r="AY383" s="23">
        <v>2.747687363136027</v>
      </c>
      <c r="AZ383" s="23">
        <v>2.2436616558223021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20">
        <v>0</v>
      </c>
      <c r="BJ383" s="20">
        <v>1</v>
      </c>
      <c r="BK383" s="20">
        <v>3</v>
      </c>
      <c r="BL383" s="20">
        <v>2</v>
      </c>
      <c r="BM383" s="20">
        <v>2</v>
      </c>
      <c r="BN383" s="20">
        <v>1</v>
      </c>
      <c r="BO383" s="20">
        <v>0</v>
      </c>
      <c r="BP383" s="20">
        <v>1</v>
      </c>
      <c r="BQ383" s="20">
        <v>5</v>
      </c>
      <c r="BR383" s="20">
        <v>4</v>
      </c>
      <c r="BS383" s="20">
        <v>4</v>
      </c>
      <c r="BT383" s="20">
        <v>2</v>
      </c>
      <c r="BU383" s="20">
        <v>2</v>
      </c>
      <c r="BV383" s="20">
        <v>4903</v>
      </c>
      <c r="BW383" s="20">
        <v>8480</v>
      </c>
      <c r="BX383" s="20">
        <v>11098</v>
      </c>
      <c r="BY383" s="20">
        <v>12242</v>
      </c>
      <c r="BZ383" s="20">
        <v>9632</v>
      </c>
      <c r="CA383" s="20">
        <v>14914</v>
      </c>
      <c r="CB383" s="20">
        <v>5540</v>
      </c>
      <c r="CC383" s="20">
        <v>8344</v>
      </c>
      <c r="CD383" s="20">
        <v>10303</v>
      </c>
      <c r="CE383" s="20">
        <v>12408</v>
      </c>
      <c r="CF383" s="20">
        <v>9677</v>
      </c>
      <c r="CG383" s="20">
        <v>12798</v>
      </c>
      <c r="CH383" s="21">
        <v>1</v>
      </c>
      <c r="CI383" s="21">
        <v>6</v>
      </c>
      <c r="CJ383" s="21">
        <v>7</v>
      </c>
      <c r="CK383" s="21">
        <v>6</v>
      </c>
      <c r="CL383" s="21">
        <v>4</v>
      </c>
      <c r="CM383" s="21">
        <v>3</v>
      </c>
      <c r="CN383" s="21">
        <v>0</v>
      </c>
      <c r="CO383" s="21">
        <v>9</v>
      </c>
      <c r="CP383" s="21">
        <v>18</v>
      </c>
      <c r="CQ383" s="21">
        <v>18</v>
      </c>
      <c r="CR383" s="21">
        <v>10443</v>
      </c>
      <c r="CS383" s="21">
        <v>16824</v>
      </c>
      <c r="CT383" s="21">
        <v>21401</v>
      </c>
      <c r="CU383" s="21">
        <v>24650</v>
      </c>
      <c r="CV383" s="21">
        <v>19309</v>
      </c>
      <c r="CW383" s="21">
        <v>27712</v>
      </c>
      <c r="CX383" s="21">
        <v>61269</v>
      </c>
      <c r="CY383" s="21">
        <v>59070</v>
      </c>
      <c r="CZ383" s="19">
        <v>309</v>
      </c>
      <c r="DA383" t="s">
        <v>8287</v>
      </c>
      <c r="DB383" t="s">
        <v>8481</v>
      </c>
      <c r="DD383">
        <v>1.5236160487557135</v>
      </c>
      <c r="DE383">
        <v>2.9378641727464134</v>
      </c>
      <c r="DF383">
        <v>1.4142481239906999</v>
      </c>
    </row>
    <row r="384" spans="1:110" x14ac:dyDescent="0.25">
      <c r="A384" t="s">
        <v>1000</v>
      </c>
      <c r="B384" t="s">
        <v>3014</v>
      </c>
      <c r="C384" t="s">
        <v>886</v>
      </c>
      <c r="D384" t="s">
        <v>168</v>
      </c>
      <c r="E384" s="17">
        <v>38362</v>
      </c>
      <c r="F384" s="17">
        <v>38692</v>
      </c>
      <c r="G384" s="17">
        <v>39660</v>
      </c>
      <c r="H384" s="17">
        <v>39341</v>
      </c>
      <c r="I384" s="17">
        <v>39750</v>
      </c>
      <c r="J384" s="17">
        <v>40106</v>
      </c>
      <c r="K384" s="17">
        <v>40518</v>
      </c>
      <c r="L384" s="17">
        <v>41341</v>
      </c>
      <c r="M384" s="17">
        <v>42178</v>
      </c>
      <c r="N384" s="17">
        <v>42623</v>
      </c>
      <c r="O384" s="17">
        <v>43100</v>
      </c>
      <c r="P384" s="17">
        <v>43498</v>
      </c>
      <c r="Q384" s="17">
        <v>43831</v>
      </c>
      <c r="R384" s="17">
        <v>43950</v>
      </c>
      <c r="S384" s="17">
        <v>44312</v>
      </c>
      <c r="T384" s="17">
        <v>44449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2</v>
      </c>
      <c r="AE384" s="18">
        <v>38</v>
      </c>
      <c r="AF384" s="18">
        <v>28</v>
      </c>
      <c r="AG384" s="18">
        <v>30</v>
      </c>
      <c r="AH384" s="18">
        <v>29</v>
      </c>
      <c r="AI384" s="18">
        <v>17</v>
      </c>
      <c r="AJ384" s="18">
        <v>14</v>
      </c>
      <c r="AK384" s="23">
        <v>0</v>
      </c>
      <c r="AL384" s="23">
        <v>0</v>
      </c>
      <c r="AM384" s="23">
        <v>0</v>
      </c>
      <c r="AN384" s="23">
        <v>0</v>
      </c>
      <c r="AO384" s="23">
        <v>0</v>
      </c>
      <c r="AP384" s="23">
        <v>0</v>
      </c>
      <c r="AQ384" s="23">
        <v>0</v>
      </c>
      <c r="AR384" s="23">
        <v>0</v>
      </c>
      <c r="AS384" s="23">
        <v>0</v>
      </c>
      <c r="AT384" s="23">
        <v>0.4692302278112756</v>
      </c>
      <c r="AU384" s="23">
        <v>8.8167053364269137</v>
      </c>
      <c r="AV384" s="23">
        <v>6.43707756678468</v>
      </c>
      <c r="AW384" s="23">
        <v>6.8444708083320034</v>
      </c>
      <c r="AX384" s="23">
        <v>6.5984072810011378</v>
      </c>
      <c r="AY384" s="23">
        <v>3.8364325690557863</v>
      </c>
      <c r="AZ384" s="23">
        <v>3.1496771580912957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0</v>
      </c>
      <c r="BJ384" s="20">
        <v>2</v>
      </c>
      <c r="BK384" s="20">
        <v>2</v>
      </c>
      <c r="BL384" s="20">
        <v>1</v>
      </c>
      <c r="BM384" s="20">
        <v>2</v>
      </c>
      <c r="BN384" s="20">
        <v>1</v>
      </c>
      <c r="BO384" s="20">
        <v>0</v>
      </c>
      <c r="BP384" s="20">
        <v>0</v>
      </c>
      <c r="BQ384" s="20">
        <v>1</v>
      </c>
      <c r="BR384" s="20">
        <v>0</v>
      </c>
      <c r="BS384" s="20">
        <v>4</v>
      </c>
      <c r="BT384" s="20">
        <v>0</v>
      </c>
      <c r="BU384" s="20">
        <v>1</v>
      </c>
      <c r="BV384" s="20">
        <v>1506</v>
      </c>
      <c r="BW384" s="20">
        <v>2387</v>
      </c>
      <c r="BX384" s="20">
        <v>2972</v>
      </c>
      <c r="BY384" s="20">
        <v>4276</v>
      </c>
      <c r="BZ384" s="20">
        <v>4208</v>
      </c>
      <c r="CA384" s="20">
        <v>7708</v>
      </c>
      <c r="CB384" s="20">
        <v>1659</v>
      </c>
      <c r="CC384" s="20">
        <v>2394</v>
      </c>
      <c r="CD384" s="20">
        <v>2647</v>
      </c>
      <c r="CE384" s="20">
        <v>4064</v>
      </c>
      <c r="CF384" s="20">
        <v>3962</v>
      </c>
      <c r="CG384" s="20">
        <v>6666</v>
      </c>
      <c r="CH384" s="21">
        <v>0</v>
      </c>
      <c r="CI384" s="21">
        <v>3</v>
      </c>
      <c r="CJ384" s="21">
        <v>2</v>
      </c>
      <c r="CK384" s="21">
        <v>5</v>
      </c>
      <c r="CL384" s="21">
        <v>2</v>
      </c>
      <c r="CM384" s="21">
        <v>2</v>
      </c>
      <c r="CN384" s="21">
        <v>0</v>
      </c>
      <c r="CO384" s="21">
        <v>8</v>
      </c>
      <c r="CP384" s="21">
        <v>6</v>
      </c>
      <c r="CQ384" s="21">
        <v>6</v>
      </c>
      <c r="CR384" s="21">
        <v>3165</v>
      </c>
      <c r="CS384" s="21">
        <v>4781</v>
      </c>
      <c r="CT384" s="21">
        <v>5619</v>
      </c>
      <c r="CU384" s="21">
        <v>8340</v>
      </c>
      <c r="CV384" s="21">
        <v>8170</v>
      </c>
      <c r="CW384" s="21">
        <v>14374</v>
      </c>
      <c r="CX384" s="21">
        <v>23057</v>
      </c>
      <c r="CY384" s="21">
        <v>21392</v>
      </c>
      <c r="CZ384" s="19">
        <v>265</v>
      </c>
      <c r="DA384" t="s">
        <v>8243</v>
      </c>
      <c r="DB384" t="s">
        <v>8481</v>
      </c>
      <c r="DD384">
        <v>3.7397157816005979</v>
      </c>
      <c r="DE384">
        <v>2.6022466062367178</v>
      </c>
      <c r="DF384">
        <v>-1.1374691753638801</v>
      </c>
    </row>
    <row r="385" spans="1:110" x14ac:dyDescent="0.25">
      <c r="A385" t="s">
        <v>185</v>
      </c>
      <c r="B385" t="s">
        <v>3020</v>
      </c>
      <c r="C385" t="s">
        <v>184</v>
      </c>
      <c r="D385" t="s">
        <v>168</v>
      </c>
      <c r="E385" s="17">
        <v>73205</v>
      </c>
      <c r="F385" s="17">
        <v>73785</v>
      </c>
      <c r="G385" s="17">
        <v>74690</v>
      </c>
      <c r="H385" s="17">
        <v>75761</v>
      </c>
      <c r="I385" s="17">
        <v>76281</v>
      </c>
      <c r="J385" s="17">
        <v>77081</v>
      </c>
      <c r="K385" s="17">
        <v>77832</v>
      </c>
      <c r="L385" s="17">
        <v>78843</v>
      </c>
      <c r="M385" s="17">
        <v>79600</v>
      </c>
      <c r="N385" s="17">
        <v>80038</v>
      </c>
      <c r="O385" s="17">
        <v>80558</v>
      </c>
      <c r="P385" s="17">
        <v>80957</v>
      </c>
      <c r="Q385" s="17">
        <v>81337</v>
      </c>
      <c r="R385" s="17">
        <v>81846</v>
      </c>
      <c r="S385" s="17">
        <v>82235</v>
      </c>
      <c r="T385" s="17">
        <v>82655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8">
        <v>64</v>
      </c>
      <c r="AE385" s="18">
        <v>72</v>
      </c>
      <c r="AF385" s="18">
        <v>74</v>
      </c>
      <c r="AG385" s="18">
        <v>96</v>
      </c>
      <c r="AH385" s="18">
        <v>95</v>
      </c>
      <c r="AI385" s="18">
        <v>78</v>
      </c>
      <c r="AJ385" s="18">
        <v>97</v>
      </c>
      <c r="AK385" s="23">
        <v>0</v>
      </c>
      <c r="AL385" s="23">
        <v>0</v>
      </c>
      <c r="AM385" s="23">
        <v>0</v>
      </c>
      <c r="AN385" s="23">
        <v>0</v>
      </c>
      <c r="AO385" s="23">
        <v>0</v>
      </c>
      <c r="AP385" s="23">
        <v>0</v>
      </c>
      <c r="AQ385" s="23">
        <v>0</v>
      </c>
      <c r="AR385" s="23">
        <v>0</v>
      </c>
      <c r="AS385" s="23">
        <v>0</v>
      </c>
      <c r="AT385" s="23">
        <v>7.9962018041430323</v>
      </c>
      <c r="AU385" s="23">
        <v>8.9376598227364141</v>
      </c>
      <c r="AV385" s="23">
        <v>9.1406549155724637</v>
      </c>
      <c r="AW385" s="23">
        <v>11.802746597489458</v>
      </c>
      <c r="AX385" s="23">
        <v>11.60716467512157</v>
      </c>
      <c r="AY385" s="23">
        <v>9.4850124642791993</v>
      </c>
      <c r="AZ385" s="23">
        <v>11.735527191337487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0</v>
      </c>
      <c r="BI385" s="20">
        <v>3</v>
      </c>
      <c r="BJ385" s="20">
        <v>9</v>
      </c>
      <c r="BK385" s="20">
        <v>7</v>
      </c>
      <c r="BL385" s="20">
        <v>6</v>
      </c>
      <c r="BM385" s="20">
        <v>6</v>
      </c>
      <c r="BN385" s="20">
        <v>2</v>
      </c>
      <c r="BO385" s="20">
        <v>0</v>
      </c>
      <c r="BP385" s="20">
        <v>3</v>
      </c>
      <c r="BQ385" s="20">
        <v>14</v>
      </c>
      <c r="BR385" s="20">
        <v>13</v>
      </c>
      <c r="BS385" s="20">
        <v>16</v>
      </c>
      <c r="BT385" s="20">
        <v>13</v>
      </c>
      <c r="BU385" s="20">
        <v>5</v>
      </c>
      <c r="BV385" s="20">
        <v>2734</v>
      </c>
      <c r="BW385" s="20">
        <v>4073</v>
      </c>
      <c r="BX385" s="20">
        <v>5106</v>
      </c>
      <c r="BY385" s="20">
        <v>7613</v>
      </c>
      <c r="BZ385" s="20">
        <v>7723</v>
      </c>
      <c r="CA385" s="20">
        <v>16164</v>
      </c>
      <c r="CB385" s="20">
        <v>3032</v>
      </c>
      <c r="CC385" s="20">
        <v>4052</v>
      </c>
      <c r="CD385" s="20">
        <v>4663</v>
      </c>
      <c r="CE385" s="20">
        <v>7061</v>
      </c>
      <c r="CF385" s="20">
        <v>6983</v>
      </c>
      <c r="CG385" s="20">
        <v>13451</v>
      </c>
      <c r="CH385" s="21">
        <v>6</v>
      </c>
      <c r="CI385" s="21">
        <v>23</v>
      </c>
      <c r="CJ385" s="21">
        <v>20</v>
      </c>
      <c r="CK385" s="21">
        <v>22</v>
      </c>
      <c r="CL385" s="21">
        <v>19</v>
      </c>
      <c r="CM385" s="21">
        <v>7</v>
      </c>
      <c r="CN385" s="21">
        <v>0</v>
      </c>
      <c r="CO385" s="21">
        <v>33</v>
      </c>
      <c r="CP385" s="21">
        <v>64</v>
      </c>
      <c r="CQ385" s="21">
        <v>64</v>
      </c>
      <c r="CR385" s="21">
        <v>5766</v>
      </c>
      <c r="CS385" s="21">
        <v>8125</v>
      </c>
      <c r="CT385" s="21">
        <v>9769</v>
      </c>
      <c r="CU385" s="21">
        <v>14674</v>
      </c>
      <c r="CV385" s="21">
        <v>14706</v>
      </c>
      <c r="CW385" s="21">
        <v>29615</v>
      </c>
      <c r="CX385" s="21">
        <v>43413</v>
      </c>
      <c r="CY385" s="21">
        <v>39242</v>
      </c>
      <c r="CZ385" s="19">
        <v>16</v>
      </c>
      <c r="DA385" t="s">
        <v>1335</v>
      </c>
      <c r="DB385" t="s">
        <v>8480</v>
      </c>
      <c r="DD385">
        <v>8.4093573212374491</v>
      </c>
      <c r="DE385">
        <v>14.742127934028977</v>
      </c>
      <c r="DF385">
        <v>6.3327706127915278</v>
      </c>
    </row>
    <row r="386" spans="1:110" x14ac:dyDescent="0.25">
      <c r="A386" t="s">
        <v>1354</v>
      </c>
      <c r="B386" t="s">
        <v>3091</v>
      </c>
      <c r="C386" t="s">
        <v>197</v>
      </c>
      <c r="D386" t="s">
        <v>199</v>
      </c>
      <c r="E386" s="17">
        <v>82981</v>
      </c>
      <c r="F386" s="17">
        <v>83558</v>
      </c>
      <c r="G386" s="17">
        <v>84082</v>
      </c>
      <c r="H386" s="17">
        <v>84691</v>
      </c>
      <c r="I386" s="17">
        <v>85247</v>
      </c>
      <c r="J386" s="17">
        <v>85537</v>
      </c>
      <c r="K386" s="17">
        <v>86134</v>
      </c>
      <c r="L386" s="17">
        <v>86515</v>
      </c>
      <c r="M386" s="17">
        <v>86703</v>
      </c>
      <c r="N386" s="17">
        <v>86993</v>
      </c>
      <c r="O386" s="17">
        <v>87729</v>
      </c>
      <c r="P386" s="17">
        <v>87923</v>
      </c>
      <c r="Q386" s="17">
        <v>88344</v>
      </c>
      <c r="R386" s="17">
        <v>88957</v>
      </c>
      <c r="S386" s="17">
        <v>89598</v>
      </c>
      <c r="T386" s="17">
        <v>90493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38</v>
      </c>
      <c r="AE386" s="18">
        <v>62</v>
      </c>
      <c r="AF386" s="18">
        <v>70</v>
      </c>
      <c r="AG386" s="18">
        <v>35</v>
      </c>
      <c r="AH386" s="18">
        <v>37</v>
      </c>
      <c r="AI386" s="18">
        <v>43</v>
      </c>
      <c r="AJ386" s="18">
        <v>52</v>
      </c>
      <c r="AK386" s="23">
        <v>0</v>
      </c>
      <c r="AL386" s="23">
        <v>0</v>
      </c>
      <c r="AM386" s="23">
        <v>0</v>
      </c>
      <c r="AN386" s="23">
        <v>0</v>
      </c>
      <c r="AO386" s="23">
        <v>0</v>
      </c>
      <c r="AP386" s="23">
        <v>0</v>
      </c>
      <c r="AQ386" s="23">
        <v>0</v>
      </c>
      <c r="AR386" s="23">
        <v>0</v>
      </c>
      <c r="AS386" s="23">
        <v>0</v>
      </c>
      <c r="AT386" s="23">
        <v>4.3681675537112179</v>
      </c>
      <c r="AU386" s="23">
        <v>7.0672183656487597</v>
      </c>
      <c r="AV386" s="23">
        <v>7.961511777350637</v>
      </c>
      <c r="AW386" s="23">
        <v>3.9617857466268225</v>
      </c>
      <c r="AX386" s="23">
        <v>4.1593129264700925</v>
      </c>
      <c r="AY386" s="23">
        <v>4.7992142681756293</v>
      </c>
      <c r="AZ386" s="23">
        <v>5.7463008188478666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1</v>
      </c>
      <c r="BJ386" s="20">
        <v>2</v>
      </c>
      <c r="BK386" s="20">
        <v>6</v>
      </c>
      <c r="BL386" s="20">
        <v>3</v>
      </c>
      <c r="BM386" s="20">
        <v>2</v>
      </c>
      <c r="BN386" s="20">
        <v>1</v>
      </c>
      <c r="BO386" s="20">
        <v>0</v>
      </c>
      <c r="BP386" s="20">
        <v>0</v>
      </c>
      <c r="BQ386" s="20">
        <v>12</v>
      </c>
      <c r="BR386" s="20">
        <v>7</v>
      </c>
      <c r="BS386" s="20">
        <v>11</v>
      </c>
      <c r="BT386" s="20">
        <v>6</v>
      </c>
      <c r="BU386" s="20">
        <v>1</v>
      </c>
      <c r="BV386" s="20">
        <v>6320</v>
      </c>
      <c r="BW386" s="20">
        <v>5587</v>
      </c>
      <c r="BX386" s="20">
        <v>6520</v>
      </c>
      <c r="BY386" s="20">
        <v>8452</v>
      </c>
      <c r="BZ386" s="20">
        <v>7419</v>
      </c>
      <c r="CA386" s="20">
        <v>12977</v>
      </c>
      <c r="CB386" s="20">
        <v>5884</v>
      </c>
      <c r="CC386" s="20">
        <v>5628</v>
      </c>
      <c r="CD386" s="20">
        <v>5865</v>
      </c>
      <c r="CE386" s="20">
        <v>8146</v>
      </c>
      <c r="CF386" s="20">
        <v>6862</v>
      </c>
      <c r="CG386" s="20">
        <v>10833</v>
      </c>
      <c r="CH386" s="21">
        <v>1</v>
      </c>
      <c r="CI386" s="21">
        <v>14</v>
      </c>
      <c r="CJ386" s="21">
        <v>13</v>
      </c>
      <c r="CK386" s="21">
        <v>14</v>
      </c>
      <c r="CL386" s="21">
        <v>8</v>
      </c>
      <c r="CM386" s="21">
        <v>2</v>
      </c>
      <c r="CN386" s="21">
        <v>0</v>
      </c>
      <c r="CO386" s="21">
        <v>15</v>
      </c>
      <c r="CP386" s="21">
        <v>37</v>
      </c>
      <c r="CQ386" s="21">
        <v>37</v>
      </c>
      <c r="CR386" s="21">
        <v>12204</v>
      </c>
      <c r="CS386" s="21">
        <v>11215</v>
      </c>
      <c r="CT386" s="21">
        <v>12385</v>
      </c>
      <c r="CU386" s="21">
        <v>16598</v>
      </c>
      <c r="CV386" s="21">
        <v>14281</v>
      </c>
      <c r="CW386" s="21">
        <v>23810</v>
      </c>
      <c r="CX386" s="21">
        <v>47275</v>
      </c>
      <c r="CY386" s="21">
        <v>43218</v>
      </c>
      <c r="CZ386" s="19">
        <v>117</v>
      </c>
      <c r="DA386" t="s">
        <v>8095</v>
      </c>
      <c r="DB386" t="s">
        <v>9</v>
      </c>
      <c r="DD386">
        <v>3.4707760655282525</v>
      </c>
      <c r="DE386">
        <v>7.8265468006345849</v>
      </c>
      <c r="DF386">
        <v>4.3557707351063328</v>
      </c>
    </row>
    <row r="387" spans="1:110" x14ac:dyDescent="0.25">
      <c r="A387" t="s">
        <v>847</v>
      </c>
      <c r="B387" t="s">
        <v>3108</v>
      </c>
      <c r="C387" t="s">
        <v>846</v>
      </c>
      <c r="D387" t="s">
        <v>150</v>
      </c>
      <c r="E387" s="17">
        <v>61026</v>
      </c>
      <c r="F387" s="17">
        <v>61858</v>
      </c>
      <c r="G387" s="17">
        <v>63097</v>
      </c>
      <c r="H387" s="17">
        <v>64260</v>
      </c>
      <c r="I387" s="17">
        <v>65464</v>
      </c>
      <c r="J387" s="17">
        <v>66390</v>
      </c>
      <c r="K387" s="17">
        <v>67531</v>
      </c>
      <c r="L387" s="17">
        <v>68877</v>
      </c>
      <c r="M387" s="17">
        <v>69873</v>
      </c>
      <c r="N387" s="17">
        <v>70387</v>
      </c>
      <c r="O387" s="17">
        <v>71236</v>
      </c>
      <c r="P387" s="17">
        <v>71503</v>
      </c>
      <c r="Q387" s="17">
        <v>72095</v>
      </c>
      <c r="R387" s="17">
        <v>72839</v>
      </c>
      <c r="S387" s="17">
        <v>73768</v>
      </c>
      <c r="T387" s="17">
        <v>74690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8">
        <v>11</v>
      </c>
      <c r="AE387" s="18">
        <v>18</v>
      </c>
      <c r="AF387" s="18">
        <v>20</v>
      </c>
      <c r="AG387" s="18">
        <v>38</v>
      </c>
      <c r="AH387" s="18">
        <v>22</v>
      </c>
      <c r="AI387" s="18">
        <v>14</v>
      </c>
      <c r="AJ387" s="18">
        <v>25</v>
      </c>
      <c r="AK387" s="23">
        <v>0</v>
      </c>
      <c r="AL387" s="23">
        <v>0</v>
      </c>
      <c r="AM387" s="23">
        <v>0</v>
      </c>
      <c r="AN387" s="23">
        <v>0</v>
      </c>
      <c r="AO387" s="23">
        <v>0</v>
      </c>
      <c r="AP387" s="23">
        <v>0</v>
      </c>
      <c r="AQ387" s="23">
        <v>0</v>
      </c>
      <c r="AR387" s="23">
        <v>0</v>
      </c>
      <c r="AS387" s="23">
        <v>0</v>
      </c>
      <c r="AT387" s="23">
        <v>1.562788583119042</v>
      </c>
      <c r="AU387" s="23">
        <v>2.5268122859228481</v>
      </c>
      <c r="AV387" s="23">
        <v>2.7970854369746725</v>
      </c>
      <c r="AW387" s="23">
        <v>5.2708232193633409</v>
      </c>
      <c r="AX387" s="23">
        <v>3.0203599719930256</v>
      </c>
      <c r="AY387" s="23">
        <v>1.8978418826591477</v>
      </c>
      <c r="AZ387" s="23">
        <v>3.3471682956219042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0</v>
      </c>
      <c r="BJ387" s="20">
        <v>1</v>
      </c>
      <c r="BK387" s="20">
        <v>3</v>
      </c>
      <c r="BL387" s="20">
        <v>3</v>
      </c>
      <c r="BM387" s="20">
        <v>1</v>
      </c>
      <c r="BN387" s="20">
        <v>1</v>
      </c>
      <c r="BO387" s="20">
        <v>0</v>
      </c>
      <c r="BP387" s="20">
        <v>1</v>
      </c>
      <c r="BQ387" s="20">
        <v>5</v>
      </c>
      <c r="BR387" s="20">
        <v>3</v>
      </c>
      <c r="BS387" s="20">
        <v>4</v>
      </c>
      <c r="BT387" s="20">
        <v>3</v>
      </c>
      <c r="BU387" s="20">
        <v>0</v>
      </c>
      <c r="BV387" s="20">
        <v>3187</v>
      </c>
      <c r="BW387" s="20">
        <v>4590</v>
      </c>
      <c r="BX387" s="20">
        <v>5335</v>
      </c>
      <c r="BY387" s="20">
        <v>7530</v>
      </c>
      <c r="BZ387" s="20">
        <v>6676</v>
      </c>
      <c r="CA387" s="20">
        <v>11292</v>
      </c>
      <c r="CB387" s="20">
        <v>3342</v>
      </c>
      <c r="CC387" s="20">
        <v>4301</v>
      </c>
      <c r="CD387" s="20">
        <v>4817</v>
      </c>
      <c r="CE387" s="20">
        <v>6894</v>
      </c>
      <c r="CF387" s="20">
        <v>6310</v>
      </c>
      <c r="CG387" s="20">
        <v>10416</v>
      </c>
      <c r="CH387" s="21">
        <v>1</v>
      </c>
      <c r="CI387" s="21">
        <v>6</v>
      </c>
      <c r="CJ387" s="21">
        <v>6</v>
      </c>
      <c r="CK387" s="21">
        <v>7</v>
      </c>
      <c r="CL387" s="21">
        <v>4</v>
      </c>
      <c r="CM387" s="21">
        <v>1</v>
      </c>
      <c r="CN387" s="21">
        <v>0</v>
      </c>
      <c r="CO387" s="21">
        <v>9</v>
      </c>
      <c r="CP387" s="21">
        <v>16</v>
      </c>
      <c r="CQ387" s="21">
        <v>16</v>
      </c>
      <c r="CR387" s="21">
        <v>6529</v>
      </c>
      <c r="CS387" s="21">
        <v>8891</v>
      </c>
      <c r="CT387" s="21">
        <v>10152</v>
      </c>
      <c r="CU387" s="21">
        <v>14424</v>
      </c>
      <c r="CV387" s="21">
        <v>12986</v>
      </c>
      <c r="CW387" s="21">
        <v>21708</v>
      </c>
      <c r="CX387" s="21">
        <v>38610</v>
      </c>
      <c r="CY387" s="21">
        <v>36080</v>
      </c>
      <c r="CZ387" s="19">
        <v>250</v>
      </c>
      <c r="DA387" t="s">
        <v>8228</v>
      </c>
      <c r="DB387" t="s">
        <v>9</v>
      </c>
      <c r="DD387">
        <v>2.4944567627494454</v>
      </c>
      <c r="DE387">
        <v>4.1440041440041435</v>
      </c>
      <c r="DF387">
        <v>1.6495473812546981</v>
      </c>
    </row>
    <row r="388" spans="1:110" x14ac:dyDescent="0.25">
      <c r="A388" t="s">
        <v>1084</v>
      </c>
      <c r="B388" t="s">
        <v>3146</v>
      </c>
      <c r="C388" t="s">
        <v>1083</v>
      </c>
      <c r="D388" t="s">
        <v>278</v>
      </c>
      <c r="E388" s="17">
        <v>73872</v>
      </c>
      <c r="F388" s="17">
        <v>74078</v>
      </c>
      <c r="G388" s="17">
        <v>74323</v>
      </c>
      <c r="H388" s="17">
        <v>75146</v>
      </c>
      <c r="I388" s="17">
        <v>75762</v>
      </c>
      <c r="J388" s="17">
        <v>76479</v>
      </c>
      <c r="K388" s="17">
        <v>77870</v>
      </c>
      <c r="L388" s="17">
        <v>79670</v>
      </c>
      <c r="M388" s="17">
        <v>80718</v>
      </c>
      <c r="N388" s="17">
        <v>81712</v>
      </c>
      <c r="O388" s="17">
        <v>82703</v>
      </c>
      <c r="P388" s="17">
        <v>83336</v>
      </c>
      <c r="Q388" s="17">
        <v>84731</v>
      </c>
      <c r="R388" s="17">
        <v>85433</v>
      </c>
      <c r="S388" s="17">
        <v>85549</v>
      </c>
      <c r="T388" s="17">
        <v>85960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28</v>
      </c>
      <c r="AE388" s="18">
        <v>59</v>
      </c>
      <c r="AF388" s="18">
        <v>50</v>
      </c>
      <c r="AG388" s="18">
        <v>39</v>
      </c>
      <c r="AH388" s="18">
        <v>25</v>
      </c>
      <c r="AI388" s="18">
        <v>20</v>
      </c>
      <c r="AJ388" s="18">
        <v>29</v>
      </c>
      <c r="AK388" s="23">
        <v>0</v>
      </c>
      <c r="AL388" s="23">
        <v>0</v>
      </c>
      <c r="AM388" s="23">
        <v>0</v>
      </c>
      <c r="AN388" s="23">
        <v>0</v>
      </c>
      <c r="AO388" s="23">
        <v>0</v>
      </c>
      <c r="AP388" s="23">
        <v>0</v>
      </c>
      <c r="AQ388" s="23">
        <v>0</v>
      </c>
      <c r="AR388" s="23">
        <v>0</v>
      </c>
      <c r="AS388" s="23">
        <v>0</v>
      </c>
      <c r="AT388" s="23">
        <v>3.4266692774623069</v>
      </c>
      <c r="AU388" s="23">
        <v>7.1339612831457142</v>
      </c>
      <c r="AV388" s="23">
        <v>5.9998080061438035</v>
      </c>
      <c r="AW388" s="23">
        <v>4.6028018080749664</v>
      </c>
      <c r="AX388" s="23">
        <v>2.9262697084264859</v>
      </c>
      <c r="AY388" s="23">
        <v>2.3378414709698534</v>
      </c>
      <c r="AZ388" s="23">
        <v>3.3736621684504424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20">
        <v>3</v>
      </c>
      <c r="BJ388" s="20">
        <v>1</v>
      </c>
      <c r="BK388" s="20">
        <v>3</v>
      </c>
      <c r="BL388" s="20">
        <v>0</v>
      </c>
      <c r="BM388" s="20">
        <v>1</v>
      </c>
      <c r="BN388" s="20">
        <v>1</v>
      </c>
      <c r="BO388" s="20">
        <v>0</v>
      </c>
      <c r="BP388" s="20">
        <v>0</v>
      </c>
      <c r="BQ388" s="20">
        <v>3</v>
      </c>
      <c r="BR388" s="20">
        <v>3</v>
      </c>
      <c r="BS388" s="20">
        <v>7</v>
      </c>
      <c r="BT388" s="20">
        <v>3</v>
      </c>
      <c r="BU388" s="20">
        <v>4</v>
      </c>
      <c r="BV388" s="20">
        <v>3334</v>
      </c>
      <c r="BW388" s="20">
        <v>6198</v>
      </c>
      <c r="BX388" s="20">
        <v>7176</v>
      </c>
      <c r="BY388" s="20">
        <v>8455</v>
      </c>
      <c r="BZ388" s="20">
        <v>6695</v>
      </c>
      <c r="CA388" s="20">
        <v>12040</v>
      </c>
      <c r="CB388" s="20">
        <v>3824</v>
      </c>
      <c r="CC388" s="20">
        <v>6830</v>
      </c>
      <c r="CD388" s="20">
        <v>6859</v>
      </c>
      <c r="CE388" s="20">
        <v>8062</v>
      </c>
      <c r="CF388" s="20">
        <v>6345</v>
      </c>
      <c r="CG388" s="20">
        <v>10142</v>
      </c>
      <c r="CH388" s="21">
        <v>3</v>
      </c>
      <c r="CI388" s="21">
        <v>4</v>
      </c>
      <c r="CJ388" s="21">
        <v>6</v>
      </c>
      <c r="CK388" s="21">
        <v>7</v>
      </c>
      <c r="CL388" s="21">
        <v>4</v>
      </c>
      <c r="CM388" s="21">
        <v>5</v>
      </c>
      <c r="CN388" s="21">
        <v>0</v>
      </c>
      <c r="CO388" s="21">
        <v>9</v>
      </c>
      <c r="CP388" s="21">
        <v>20</v>
      </c>
      <c r="CQ388" s="21">
        <v>20</v>
      </c>
      <c r="CR388" s="21">
        <v>7158</v>
      </c>
      <c r="CS388" s="21">
        <v>13028</v>
      </c>
      <c r="CT388" s="21">
        <v>14035</v>
      </c>
      <c r="CU388" s="21">
        <v>16517</v>
      </c>
      <c r="CV388" s="21">
        <v>13040</v>
      </c>
      <c r="CW388" s="21">
        <v>22182</v>
      </c>
      <c r="CX388" s="21">
        <v>43898</v>
      </c>
      <c r="CY388" s="21">
        <v>42062</v>
      </c>
      <c r="CZ388" s="19">
        <v>249</v>
      </c>
      <c r="DA388" t="s">
        <v>8227</v>
      </c>
      <c r="DB388" t="s">
        <v>9</v>
      </c>
      <c r="DD388">
        <v>2.139698540250107</v>
      </c>
      <c r="DE388">
        <v>4.5560162194177414</v>
      </c>
      <c r="DF388">
        <v>2.4163176791676344</v>
      </c>
    </row>
    <row r="389" spans="1:110" x14ac:dyDescent="0.25">
      <c r="A389" t="s">
        <v>998</v>
      </c>
      <c r="B389" t="s">
        <v>3152</v>
      </c>
      <c r="C389" t="s">
        <v>171</v>
      </c>
      <c r="D389" t="s">
        <v>168</v>
      </c>
      <c r="E389" s="17">
        <v>28421</v>
      </c>
      <c r="F389" s="17">
        <v>28667</v>
      </c>
      <c r="G389" s="17">
        <v>28794</v>
      </c>
      <c r="H389" s="17">
        <v>28946</v>
      </c>
      <c r="I389" s="17">
        <v>28945</v>
      </c>
      <c r="J389" s="17">
        <v>28882</v>
      </c>
      <c r="K389" s="17">
        <v>28949</v>
      </c>
      <c r="L389" s="17">
        <v>29227</v>
      </c>
      <c r="M389" s="17">
        <v>29434</v>
      </c>
      <c r="N389" s="17">
        <v>29306</v>
      </c>
      <c r="O389" s="17">
        <v>29333</v>
      </c>
      <c r="P389" s="17">
        <v>29039</v>
      </c>
      <c r="Q389" s="17">
        <v>29048</v>
      </c>
      <c r="R389" s="17">
        <v>28913</v>
      </c>
      <c r="S389" s="17">
        <v>28916</v>
      </c>
      <c r="T389" s="17">
        <v>29030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4</v>
      </c>
      <c r="AE389" s="18">
        <v>16</v>
      </c>
      <c r="AF389" s="18">
        <v>10</v>
      </c>
      <c r="AG389" s="18">
        <v>22</v>
      </c>
      <c r="AH389" s="18">
        <v>18</v>
      </c>
      <c r="AI389" s="18">
        <v>17</v>
      </c>
      <c r="AJ389" s="18">
        <v>11</v>
      </c>
      <c r="AK389" s="23">
        <v>0</v>
      </c>
      <c r="AL389" s="23">
        <v>0</v>
      </c>
      <c r="AM389" s="23">
        <v>0</v>
      </c>
      <c r="AN389" s="23">
        <v>0</v>
      </c>
      <c r="AO389" s="23">
        <v>0</v>
      </c>
      <c r="AP389" s="23">
        <v>0</v>
      </c>
      <c r="AQ389" s="23">
        <v>0</v>
      </c>
      <c r="AR389" s="23">
        <v>0</v>
      </c>
      <c r="AS389" s="23">
        <v>0</v>
      </c>
      <c r="AT389" s="23">
        <v>1.3649082099228826</v>
      </c>
      <c r="AU389" s="23">
        <v>5.4546074387208945</v>
      </c>
      <c r="AV389" s="23">
        <v>3.4436447536072183</v>
      </c>
      <c r="AW389" s="23">
        <v>7.5736711649683279</v>
      </c>
      <c r="AX389" s="23">
        <v>6.2255732715387539</v>
      </c>
      <c r="AY389" s="23">
        <v>5.8790980771890995</v>
      </c>
      <c r="AZ389" s="23">
        <v>3.7891836031691351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 s="20">
        <v>0</v>
      </c>
      <c r="BJ389" s="20">
        <v>0</v>
      </c>
      <c r="BK389" s="20">
        <v>0</v>
      </c>
      <c r="BL389" s="20">
        <v>0</v>
      </c>
      <c r="BM389" s="20">
        <v>0</v>
      </c>
      <c r="BN389" s="20">
        <v>0</v>
      </c>
      <c r="BO389" s="20">
        <v>0</v>
      </c>
      <c r="BP389" s="20">
        <v>2</v>
      </c>
      <c r="BQ389" s="20">
        <v>2</v>
      </c>
      <c r="BR389" s="20">
        <v>4</v>
      </c>
      <c r="BS389" s="20">
        <v>1</v>
      </c>
      <c r="BT389" s="20">
        <v>2</v>
      </c>
      <c r="BU389" s="20">
        <v>0</v>
      </c>
      <c r="BV389" s="20">
        <v>1032</v>
      </c>
      <c r="BW389" s="20">
        <v>1409</v>
      </c>
      <c r="BX389" s="20">
        <v>1473</v>
      </c>
      <c r="BY389" s="20">
        <v>2402</v>
      </c>
      <c r="BZ389" s="20">
        <v>2822</v>
      </c>
      <c r="CA389" s="20">
        <v>6129</v>
      </c>
      <c r="CB389" s="20">
        <v>1161</v>
      </c>
      <c r="CC389" s="20">
        <v>1410</v>
      </c>
      <c r="CD389" s="20">
        <v>1254</v>
      </c>
      <c r="CE389" s="20">
        <v>2262</v>
      </c>
      <c r="CF389" s="20">
        <v>2562</v>
      </c>
      <c r="CG389" s="20">
        <v>5114</v>
      </c>
      <c r="CH389" s="21">
        <v>2</v>
      </c>
      <c r="CI389" s="21">
        <v>2</v>
      </c>
      <c r="CJ389" s="21">
        <v>4</v>
      </c>
      <c r="CK389" s="21">
        <v>1</v>
      </c>
      <c r="CL389" s="21">
        <v>2</v>
      </c>
      <c r="CM389" s="21">
        <v>0</v>
      </c>
      <c r="CN389" s="21">
        <v>0</v>
      </c>
      <c r="CO389" s="21">
        <v>0</v>
      </c>
      <c r="CP389" s="21">
        <v>11</v>
      </c>
      <c r="CQ389" s="21">
        <v>11</v>
      </c>
      <c r="CR389" s="21">
        <v>2193</v>
      </c>
      <c r="CS389" s="21">
        <v>2819</v>
      </c>
      <c r="CT389" s="21">
        <v>2727</v>
      </c>
      <c r="CU389" s="21">
        <v>4664</v>
      </c>
      <c r="CV389" s="21">
        <v>5384</v>
      </c>
      <c r="CW389" s="21">
        <v>11243</v>
      </c>
      <c r="CX389" s="21">
        <v>15267</v>
      </c>
      <c r="CY389" s="21">
        <v>13763</v>
      </c>
      <c r="CZ389" s="19">
        <v>225</v>
      </c>
      <c r="DA389" t="s">
        <v>8203</v>
      </c>
      <c r="DB389" t="s">
        <v>9</v>
      </c>
      <c r="DD389">
        <v>0</v>
      </c>
      <c r="DE389">
        <v>7.2050828584528723</v>
      </c>
      <c r="DF389">
        <v>7.2050828584528723</v>
      </c>
    </row>
    <row r="390" spans="1:110" x14ac:dyDescent="0.25">
      <c r="A390" t="s">
        <v>957</v>
      </c>
      <c r="B390" t="s">
        <v>3275</v>
      </c>
      <c r="C390" t="s">
        <v>3368</v>
      </c>
      <c r="D390" t="s">
        <v>355</v>
      </c>
      <c r="E390" s="17">
        <v>167024</v>
      </c>
      <c r="F390" s="17">
        <v>173319</v>
      </c>
      <c r="G390" s="17">
        <v>178256</v>
      </c>
      <c r="H390" s="17">
        <v>180829</v>
      </c>
      <c r="I390" s="17">
        <v>183955</v>
      </c>
      <c r="J390" s="17">
        <v>192122</v>
      </c>
      <c r="K390" s="17">
        <v>191687</v>
      </c>
      <c r="L390" s="17">
        <v>189045</v>
      </c>
      <c r="M390" s="17">
        <v>186521</v>
      </c>
      <c r="N390" s="17">
        <v>183488</v>
      </c>
      <c r="O390" s="17">
        <v>182067</v>
      </c>
      <c r="P390" s="17">
        <v>183510</v>
      </c>
      <c r="Q390" s="17">
        <v>186276</v>
      </c>
      <c r="R390" s="17">
        <v>187732</v>
      </c>
      <c r="S390" s="17">
        <v>192598</v>
      </c>
      <c r="T390" s="17">
        <v>199690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33</v>
      </c>
      <c r="AE390" s="18">
        <v>61</v>
      </c>
      <c r="AF390" s="18">
        <v>62</v>
      </c>
      <c r="AG390" s="18">
        <v>34</v>
      </c>
      <c r="AH390" s="18">
        <v>25</v>
      </c>
      <c r="AI390" s="18">
        <v>39</v>
      </c>
      <c r="AJ390" s="18">
        <v>23</v>
      </c>
      <c r="AK390" s="23">
        <v>0</v>
      </c>
      <c r="AL390" s="23">
        <v>0</v>
      </c>
      <c r="AM390" s="23">
        <v>0</v>
      </c>
      <c r="AN390" s="23">
        <v>0</v>
      </c>
      <c r="AO390" s="23">
        <v>0</v>
      </c>
      <c r="AP390" s="23">
        <v>0</v>
      </c>
      <c r="AQ390" s="23">
        <v>0</v>
      </c>
      <c r="AR390" s="23">
        <v>0</v>
      </c>
      <c r="AS390" s="23">
        <v>0</v>
      </c>
      <c r="AT390" s="23">
        <v>1.7984827345657481</v>
      </c>
      <c r="AU390" s="23">
        <v>3.3504149571311661</v>
      </c>
      <c r="AV390" s="23">
        <v>3.3785624761593369</v>
      </c>
      <c r="AW390" s="23">
        <v>1.8252485559062896</v>
      </c>
      <c r="AX390" s="23">
        <v>1.3316855943579144</v>
      </c>
      <c r="AY390" s="23">
        <v>2.0249431458270593</v>
      </c>
      <c r="AZ390" s="23">
        <v>1.1517852671641045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 s="20">
        <v>0</v>
      </c>
      <c r="BJ390" s="20">
        <v>2</v>
      </c>
      <c r="BK390" s="20">
        <v>1</v>
      </c>
      <c r="BL390" s="20">
        <v>5</v>
      </c>
      <c r="BM390" s="20">
        <v>2</v>
      </c>
      <c r="BN390" s="20">
        <v>2</v>
      </c>
      <c r="BO390" s="20">
        <v>0</v>
      </c>
      <c r="BP390" s="20">
        <v>0</v>
      </c>
      <c r="BQ390" s="20">
        <v>2</v>
      </c>
      <c r="BR390" s="20">
        <v>0</v>
      </c>
      <c r="BS390" s="20">
        <v>3</v>
      </c>
      <c r="BT390" s="20">
        <v>6</v>
      </c>
      <c r="BU390" s="20">
        <v>0</v>
      </c>
      <c r="BV390" s="20">
        <v>10122</v>
      </c>
      <c r="BW390" s="20">
        <v>25830</v>
      </c>
      <c r="BX390" s="20">
        <v>18928</v>
      </c>
      <c r="BY390" s="20">
        <v>14699</v>
      </c>
      <c r="BZ390" s="20">
        <v>11290</v>
      </c>
      <c r="CA390" s="20">
        <v>15098</v>
      </c>
      <c r="CB390" s="20">
        <v>11834</v>
      </c>
      <c r="CC390" s="20">
        <v>29233</v>
      </c>
      <c r="CD390" s="20">
        <v>22926</v>
      </c>
      <c r="CE390" s="20">
        <v>16155</v>
      </c>
      <c r="CF390" s="20">
        <v>10288</v>
      </c>
      <c r="CG390" s="20">
        <v>13287</v>
      </c>
      <c r="CH390" s="21">
        <v>0</v>
      </c>
      <c r="CI390" s="21">
        <v>4</v>
      </c>
      <c r="CJ390" s="21">
        <v>1</v>
      </c>
      <c r="CK390" s="21">
        <v>8</v>
      </c>
      <c r="CL390" s="21">
        <v>8</v>
      </c>
      <c r="CM390" s="21">
        <v>2</v>
      </c>
      <c r="CN390" s="21">
        <v>0</v>
      </c>
      <c r="CO390" s="21">
        <v>12</v>
      </c>
      <c r="CP390" s="21">
        <v>11</v>
      </c>
      <c r="CQ390" s="21">
        <v>11</v>
      </c>
      <c r="CR390" s="21">
        <v>21956</v>
      </c>
      <c r="CS390" s="21">
        <v>55063</v>
      </c>
      <c r="CT390" s="21">
        <v>41854</v>
      </c>
      <c r="CU390" s="21">
        <v>30854</v>
      </c>
      <c r="CV390" s="21">
        <v>21578</v>
      </c>
      <c r="CW390" s="21">
        <v>28385</v>
      </c>
      <c r="CX390" s="21">
        <v>95967</v>
      </c>
      <c r="CY390" s="21">
        <v>103723</v>
      </c>
      <c r="CZ390" s="19">
        <v>344</v>
      </c>
      <c r="DA390" t="s">
        <v>8322</v>
      </c>
      <c r="DB390" t="s">
        <v>8481</v>
      </c>
      <c r="DD390">
        <v>1.1569275859741812</v>
      </c>
      <c r="DE390">
        <v>1.1462273489845467</v>
      </c>
      <c r="DF390">
        <v>-1.0700236989634515E-2</v>
      </c>
    </row>
    <row r="391" spans="1:110" x14ac:dyDescent="0.25">
      <c r="A391" t="s">
        <v>881</v>
      </c>
      <c r="B391" t="s">
        <v>3021</v>
      </c>
      <c r="C391" t="s">
        <v>184</v>
      </c>
      <c r="D391" t="s">
        <v>168</v>
      </c>
      <c r="E391" s="17">
        <v>49897</v>
      </c>
      <c r="F391" s="17">
        <v>50407</v>
      </c>
      <c r="G391" s="17">
        <v>51042</v>
      </c>
      <c r="H391" s="17">
        <v>51262</v>
      </c>
      <c r="I391" s="17">
        <v>51151</v>
      </c>
      <c r="J391" s="17">
        <v>51548</v>
      </c>
      <c r="K391" s="17">
        <v>51738</v>
      </c>
      <c r="L391" s="17">
        <v>52018</v>
      </c>
      <c r="M391" s="17">
        <v>52242</v>
      </c>
      <c r="N391" s="17">
        <v>52478</v>
      </c>
      <c r="O391" s="17">
        <v>52519</v>
      </c>
      <c r="P391" s="17">
        <v>52780</v>
      </c>
      <c r="Q391" s="17">
        <v>52808</v>
      </c>
      <c r="R391" s="17">
        <v>52853</v>
      </c>
      <c r="S391" s="17">
        <v>52681</v>
      </c>
      <c r="T391" s="17">
        <v>52924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6</v>
      </c>
      <c r="AE391" s="18">
        <v>22</v>
      </c>
      <c r="AF391" s="18">
        <v>28</v>
      </c>
      <c r="AG391" s="18">
        <v>46</v>
      </c>
      <c r="AH391" s="18">
        <v>47</v>
      </c>
      <c r="AI391" s="18">
        <v>31</v>
      </c>
      <c r="AJ391" s="18">
        <v>32</v>
      </c>
      <c r="AK391" s="23">
        <v>0</v>
      </c>
      <c r="AL391" s="23">
        <v>0</v>
      </c>
      <c r="AM391" s="23">
        <v>0</v>
      </c>
      <c r="AN391" s="23">
        <v>0</v>
      </c>
      <c r="AO391" s="23">
        <v>0</v>
      </c>
      <c r="AP391" s="23">
        <v>0</v>
      </c>
      <c r="AQ391" s="23">
        <v>0</v>
      </c>
      <c r="AR391" s="23">
        <v>0</v>
      </c>
      <c r="AS391" s="23">
        <v>0</v>
      </c>
      <c r="AT391" s="23">
        <v>1.1433362551926523</v>
      </c>
      <c r="AU391" s="23">
        <v>4.1889601858375061</v>
      </c>
      <c r="AV391" s="23">
        <v>5.3050397877984077</v>
      </c>
      <c r="AW391" s="23">
        <v>8.7108013937282234</v>
      </c>
      <c r="AX391" s="23">
        <v>8.892588878587782</v>
      </c>
      <c r="AY391" s="23">
        <v>5.8844744784647212</v>
      </c>
      <c r="AZ391" s="23">
        <v>6.0464061673342915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 s="20">
        <v>4</v>
      </c>
      <c r="BK391" s="20">
        <v>0</v>
      </c>
      <c r="BL391" s="20">
        <v>3</v>
      </c>
      <c r="BM391" s="20">
        <v>1</v>
      </c>
      <c r="BN391" s="20">
        <v>1</v>
      </c>
      <c r="BO391" s="20">
        <v>0</v>
      </c>
      <c r="BP391" s="20">
        <v>2</v>
      </c>
      <c r="BQ391" s="20">
        <v>4</v>
      </c>
      <c r="BR391" s="20">
        <v>10</v>
      </c>
      <c r="BS391" s="20">
        <v>6</v>
      </c>
      <c r="BT391" s="20">
        <v>1</v>
      </c>
      <c r="BU391" s="20">
        <v>0</v>
      </c>
      <c r="BV391" s="20">
        <v>2209</v>
      </c>
      <c r="BW391" s="20">
        <v>3327</v>
      </c>
      <c r="BX391" s="20">
        <v>3530</v>
      </c>
      <c r="BY391" s="20">
        <v>4784</v>
      </c>
      <c r="BZ391" s="20">
        <v>4650</v>
      </c>
      <c r="CA391" s="20">
        <v>8443</v>
      </c>
      <c r="CB391" s="20">
        <v>2621</v>
      </c>
      <c r="CC391" s="20">
        <v>3429</v>
      </c>
      <c r="CD391" s="20">
        <v>3506</v>
      </c>
      <c r="CE391" s="20">
        <v>4777</v>
      </c>
      <c r="CF391" s="20">
        <v>4359</v>
      </c>
      <c r="CG391" s="20">
        <v>7289</v>
      </c>
      <c r="CH391" s="21">
        <v>2</v>
      </c>
      <c r="CI391" s="21">
        <v>8</v>
      </c>
      <c r="CJ391" s="21">
        <v>10</v>
      </c>
      <c r="CK391" s="21">
        <v>9</v>
      </c>
      <c r="CL391" s="21">
        <v>2</v>
      </c>
      <c r="CM391" s="21">
        <v>1</v>
      </c>
      <c r="CN391" s="21">
        <v>0</v>
      </c>
      <c r="CO391" s="21">
        <v>9</v>
      </c>
      <c r="CP391" s="21">
        <v>23</v>
      </c>
      <c r="CQ391" s="21">
        <v>23</v>
      </c>
      <c r="CR391" s="21">
        <v>4830</v>
      </c>
      <c r="CS391" s="21">
        <v>6756</v>
      </c>
      <c r="CT391" s="21">
        <v>7036</v>
      </c>
      <c r="CU391" s="21">
        <v>9561</v>
      </c>
      <c r="CV391" s="21">
        <v>9009</v>
      </c>
      <c r="CW391" s="21">
        <v>15732</v>
      </c>
      <c r="CX391" s="21">
        <v>26943</v>
      </c>
      <c r="CY391" s="21">
        <v>25981</v>
      </c>
      <c r="CZ391" s="19">
        <v>100</v>
      </c>
      <c r="DA391" t="s">
        <v>8078</v>
      </c>
      <c r="DB391" t="s">
        <v>9</v>
      </c>
      <c r="DD391">
        <v>3.464069897232593</v>
      </c>
      <c r="DE391">
        <v>8.5365401031807888</v>
      </c>
      <c r="DF391">
        <v>5.0724702059481963</v>
      </c>
    </row>
    <row r="392" spans="1:110" x14ac:dyDescent="0.25">
      <c r="A392" t="s">
        <v>1607</v>
      </c>
      <c r="B392" t="s">
        <v>3216</v>
      </c>
      <c r="C392" t="s">
        <v>3362</v>
      </c>
      <c r="D392" t="s">
        <v>199</v>
      </c>
      <c r="E392" s="17">
        <v>231922</v>
      </c>
      <c r="F392" s="17">
        <v>231913</v>
      </c>
      <c r="G392" s="17">
        <v>233064</v>
      </c>
      <c r="H392" s="17">
        <v>234867</v>
      </c>
      <c r="I392" s="17">
        <v>236323</v>
      </c>
      <c r="J392" s="17">
        <v>237801</v>
      </c>
      <c r="K392" s="17">
        <v>239912</v>
      </c>
      <c r="L392" s="17">
        <v>241618</v>
      </c>
      <c r="M392" s="17">
        <v>243917</v>
      </c>
      <c r="N392" s="17">
        <v>246301</v>
      </c>
      <c r="O392" s="17">
        <v>248369</v>
      </c>
      <c r="P392" s="17">
        <v>250182</v>
      </c>
      <c r="Q392" s="17">
        <v>250995</v>
      </c>
      <c r="R392" s="17">
        <v>251917</v>
      </c>
      <c r="S392" s="17">
        <v>253208</v>
      </c>
      <c r="T392" s="17">
        <v>254481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21</v>
      </c>
      <c r="AE392" s="18">
        <v>81</v>
      </c>
      <c r="AF392" s="18">
        <v>115</v>
      </c>
      <c r="AG392" s="18">
        <v>132</v>
      </c>
      <c r="AH392" s="18">
        <v>129</v>
      </c>
      <c r="AI392" s="18">
        <v>128</v>
      </c>
      <c r="AJ392" s="18">
        <v>145</v>
      </c>
      <c r="AK392" s="23">
        <v>0</v>
      </c>
      <c r="AL392" s="23">
        <v>0</v>
      </c>
      <c r="AM392" s="23">
        <v>0</v>
      </c>
      <c r="AN392" s="23">
        <v>0</v>
      </c>
      <c r="AO392" s="23">
        <v>0</v>
      </c>
      <c r="AP392" s="23">
        <v>0</v>
      </c>
      <c r="AQ392" s="23">
        <v>0</v>
      </c>
      <c r="AR392" s="23">
        <v>0</v>
      </c>
      <c r="AS392" s="23">
        <v>0</v>
      </c>
      <c r="AT392" s="23">
        <v>0.85261529591840879</v>
      </c>
      <c r="AU392" s="23">
        <v>3.2612765683317964</v>
      </c>
      <c r="AV392" s="23">
        <v>4.5966536361528805</v>
      </c>
      <c r="AW392" s="23">
        <v>5.259068905755095</v>
      </c>
      <c r="AX392" s="23">
        <v>5.1207342100771287</v>
      </c>
      <c r="AY392" s="23">
        <v>5.055132539256264</v>
      </c>
      <c r="AZ392" s="23">
        <v>5.6978713538535297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 s="20">
        <v>3</v>
      </c>
      <c r="BJ392" s="20">
        <v>9</v>
      </c>
      <c r="BK392" s="20">
        <v>12</v>
      </c>
      <c r="BL392" s="20">
        <v>14</v>
      </c>
      <c r="BM392" s="20">
        <v>6</v>
      </c>
      <c r="BN392" s="20">
        <v>5</v>
      </c>
      <c r="BO392" s="20">
        <v>0</v>
      </c>
      <c r="BP392" s="20">
        <v>8</v>
      </c>
      <c r="BQ392" s="20">
        <v>23</v>
      </c>
      <c r="BR392" s="20">
        <v>19</v>
      </c>
      <c r="BS392" s="20">
        <v>30</v>
      </c>
      <c r="BT392" s="20">
        <v>12</v>
      </c>
      <c r="BU392" s="20">
        <v>4</v>
      </c>
      <c r="BV392" s="20">
        <v>12588</v>
      </c>
      <c r="BW392" s="20">
        <v>20853</v>
      </c>
      <c r="BX392" s="20">
        <v>20677</v>
      </c>
      <c r="BY392" s="20">
        <v>24507</v>
      </c>
      <c r="BZ392" s="20">
        <v>18932</v>
      </c>
      <c r="CA392" s="20">
        <v>31715</v>
      </c>
      <c r="CB392" s="20">
        <v>13184</v>
      </c>
      <c r="CC392" s="20">
        <v>20259</v>
      </c>
      <c r="CD392" s="20">
        <v>20505</v>
      </c>
      <c r="CE392" s="20">
        <v>24890</v>
      </c>
      <c r="CF392" s="20">
        <v>18722</v>
      </c>
      <c r="CG392" s="20">
        <v>27649</v>
      </c>
      <c r="CH392" s="21">
        <v>11</v>
      </c>
      <c r="CI392" s="21">
        <v>32</v>
      </c>
      <c r="CJ392" s="21">
        <v>31</v>
      </c>
      <c r="CK392" s="21">
        <v>44</v>
      </c>
      <c r="CL392" s="21">
        <v>18</v>
      </c>
      <c r="CM392" s="21">
        <v>9</v>
      </c>
      <c r="CN392" s="21">
        <v>0</v>
      </c>
      <c r="CO392" s="21">
        <v>49</v>
      </c>
      <c r="CP392" s="21">
        <v>96</v>
      </c>
      <c r="CQ392" s="21">
        <v>96</v>
      </c>
      <c r="CR392" s="21">
        <v>25772</v>
      </c>
      <c r="CS392" s="21">
        <v>41112</v>
      </c>
      <c r="CT392" s="21">
        <v>41182</v>
      </c>
      <c r="CU392" s="21">
        <v>49397</v>
      </c>
      <c r="CV392" s="21">
        <v>37654</v>
      </c>
      <c r="CW392" s="21">
        <v>59364</v>
      </c>
      <c r="CX392" s="21">
        <v>129272</v>
      </c>
      <c r="CY392" s="21">
        <v>125209</v>
      </c>
      <c r="CZ392" s="19">
        <v>120</v>
      </c>
      <c r="DA392" t="s">
        <v>8098</v>
      </c>
      <c r="DB392" t="s">
        <v>9</v>
      </c>
      <c r="DD392">
        <v>3.9134567003969365</v>
      </c>
      <c r="DE392">
        <v>7.4262021164676035</v>
      </c>
      <c r="DF392">
        <v>3.512745416070667</v>
      </c>
    </row>
    <row r="393" spans="1:110" x14ac:dyDescent="0.25">
      <c r="A393" t="s">
        <v>175</v>
      </c>
      <c r="B393" t="s">
        <v>2975</v>
      </c>
      <c r="C393" t="s">
        <v>58</v>
      </c>
      <c r="D393" t="s">
        <v>168</v>
      </c>
      <c r="E393" s="17">
        <v>330334</v>
      </c>
      <c r="F393" s="17">
        <v>334417</v>
      </c>
      <c r="G393" s="17">
        <v>338191</v>
      </c>
      <c r="H393" s="17">
        <v>341321</v>
      </c>
      <c r="I393" s="17">
        <v>343267</v>
      </c>
      <c r="J393" s="17">
        <v>345916</v>
      </c>
      <c r="K393" s="17">
        <v>350087</v>
      </c>
      <c r="L393" s="17">
        <v>355617</v>
      </c>
      <c r="M393" s="17">
        <v>360786</v>
      </c>
      <c r="N393" s="17">
        <v>363889</v>
      </c>
      <c r="O393" s="17">
        <v>367266</v>
      </c>
      <c r="P393" s="17">
        <v>370735</v>
      </c>
      <c r="Q393" s="17">
        <v>373252</v>
      </c>
      <c r="R393" s="17">
        <v>376198</v>
      </c>
      <c r="S393" s="17">
        <v>379183</v>
      </c>
      <c r="T393" s="17">
        <v>382047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8">
        <v>68</v>
      </c>
      <c r="AE393" s="18">
        <v>190</v>
      </c>
      <c r="AF393" s="18">
        <v>242</v>
      </c>
      <c r="AG393" s="18">
        <v>271</v>
      </c>
      <c r="AH393" s="18">
        <v>295</v>
      </c>
      <c r="AI393" s="18">
        <v>228</v>
      </c>
      <c r="AJ393" s="18">
        <v>149</v>
      </c>
      <c r="AK393" s="23">
        <v>0</v>
      </c>
      <c r="AL393" s="23">
        <v>0</v>
      </c>
      <c r="AM393" s="23">
        <v>0</v>
      </c>
      <c r="AN393" s="23">
        <v>0</v>
      </c>
      <c r="AO393" s="23">
        <v>0</v>
      </c>
      <c r="AP393" s="23">
        <v>0</v>
      </c>
      <c r="AQ393" s="23">
        <v>0</v>
      </c>
      <c r="AR393" s="23">
        <v>0</v>
      </c>
      <c r="AS393" s="23">
        <v>0</v>
      </c>
      <c r="AT393" s="23">
        <v>1.868701719480391</v>
      </c>
      <c r="AU393" s="23">
        <v>5.1733620863352447</v>
      </c>
      <c r="AV393" s="23">
        <v>6.5275736037870713</v>
      </c>
      <c r="AW393" s="23">
        <v>7.2605103254637617</v>
      </c>
      <c r="AX393" s="23">
        <v>7.8416153195923428</v>
      </c>
      <c r="AY393" s="23">
        <v>6.0129277947587312</v>
      </c>
      <c r="AZ393" s="23">
        <v>3.9000437118993214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5</v>
      </c>
      <c r="BJ393" s="20">
        <v>8</v>
      </c>
      <c r="BK393" s="20">
        <v>11</v>
      </c>
      <c r="BL393" s="20">
        <v>17</v>
      </c>
      <c r="BM393" s="20">
        <v>11</v>
      </c>
      <c r="BN393" s="20">
        <v>6</v>
      </c>
      <c r="BO393" s="20">
        <v>0</v>
      </c>
      <c r="BP393" s="20">
        <v>11</v>
      </c>
      <c r="BQ393" s="20">
        <v>23</v>
      </c>
      <c r="BR393" s="20">
        <v>16</v>
      </c>
      <c r="BS393" s="20">
        <v>21</v>
      </c>
      <c r="BT393" s="20">
        <v>15</v>
      </c>
      <c r="BU393" s="20">
        <v>5</v>
      </c>
      <c r="BV393" s="20">
        <v>15931</v>
      </c>
      <c r="BW393" s="20">
        <v>25662</v>
      </c>
      <c r="BX393" s="20">
        <v>30854</v>
      </c>
      <c r="BY393" s="20">
        <v>37628</v>
      </c>
      <c r="BZ393" s="20">
        <v>30794</v>
      </c>
      <c r="CA393" s="20">
        <v>53791</v>
      </c>
      <c r="CB393" s="20">
        <v>18463</v>
      </c>
      <c r="CC393" s="20">
        <v>28193</v>
      </c>
      <c r="CD393" s="20">
        <v>28930</v>
      </c>
      <c r="CE393" s="20">
        <v>36482</v>
      </c>
      <c r="CF393" s="20">
        <v>29924</v>
      </c>
      <c r="CG393" s="20">
        <v>45395</v>
      </c>
      <c r="CH393" s="21">
        <v>16</v>
      </c>
      <c r="CI393" s="21">
        <v>31</v>
      </c>
      <c r="CJ393" s="21">
        <v>27</v>
      </c>
      <c r="CK393" s="21">
        <v>38</v>
      </c>
      <c r="CL393" s="21">
        <v>26</v>
      </c>
      <c r="CM393" s="21">
        <v>11</v>
      </c>
      <c r="CN393" s="21">
        <v>0</v>
      </c>
      <c r="CO393" s="21">
        <v>58</v>
      </c>
      <c r="CP393" s="21">
        <v>91</v>
      </c>
      <c r="CQ393" s="21">
        <v>91</v>
      </c>
      <c r="CR393" s="21">
        <v>34394</v>
      </c>
      <c r="CS393" s="21">
        <v>53855</v>
      </c>
      <c r="CT393" s="21">
        <v>59784</v>
      </c>
      <c r="CU393" s="21">
        <v>74110</v>
      </c>
      <c r="CV393" s="21">
        <v>60718</v>
      </c>
      <c r="CW393" s="21">
        <v>99186</v>
      </c>
      <c r="CX393" s="21">
        <v>194660</v>
      </c>
      <c r="CY393" s="21">
        <v>187387</v>
      </c>
      <c r="CZ393" s="19">
        <v>218</v>
      </c>
      <c r="DA393" t="s">
        <v>8196</v>
      </c>
      <c r="DB393" t="s">
        <v>9</v>
      </c>
      <c r="DD393">
        <v>3.0951987064204025</v>
      </c>
      <c r="DE393">
        <v>4.6748176307407787</v>
      </c>
      <c r="DF393">
        <v>1.5796189243203762</v>
      </c>
    </row>
    <row r="394" spans="1:110" x14ac:dyDescent="0.25">
      <c r="A394" t="s">
        <v>1124</v>
      </c>
      <c r="B394" t="s">
        <v>3059</v>
      </c>
      <c r="C394" t="s">
        <v>276</v>
      </c>
      <c r="D394" t="s">
        <v>278</v>
      </c>
      <c r="E394" s="17">
        <v>84506</v>
      </c>
      <c r="F394" s="17">
        <v>84409</v>
      </c>
      <c r="G394" s="17">
        <v>84924</v>
      </c>
      <c r="H394" s="17">
        <v>85449</v>
      </c>
      <c r="I394" s="17">
        <v>85848</v>
      </c>
      <c r="J394" s="17">
        <v>86326</v>
      </c>
      <c r="K394" s="17">
        <v>86808</v>
      </c>
      <c r="L394" s="17">
        <v>87859</v>
      </c>
      <c r="M394" s="17">
        <v>89166</v>
      </c>
      <c r="N394" s="17">
        <v>90285</v>
      </c>
      <c r="O394" s="17">
        <v>91304</v>
      </c>
      <c r="P394" s="17">
        <v>92057</v>
      </c>
      <c r="Q394" s="17">
        <v>92613</v>
      </c>
      <c r="R394" s="17">
        <v>93366</v>
      </c>
      <c r="S394" s="17">
        <v>94179</v>
      </c>
      <c r="T394" s="17">
        <v>95380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11</v>
      </c>
      <c r="AE394" s="18">
        <v>24</v>
      </c>
      <c r="AF394" s="18">
        <v>29</v>
      </c>
      <c r="AG394" s="18">
        <v>40</v>
      </c>
      <c r="AH394" s="18">
        <v>34</v>
      </c>
      <c r="AI394" s="18">
        <v>36</v>
      </c>
      <c r="AJ394" s="18">
        <v>22</v>
      </c>
      <c r="AK394" s="23">
        <v>0</v>
      </c>
      <c r="AL394" s="23">
        <v>0</v>
      </c>
      <c r="AM394" s="23">
        <v>0</v>
      </c>
      <c r="AN394" s="23">
        <v>0</v>
      </c>
      <c r="AO394" s="23">
        <v>0</v>
      </c>
      <c r="AP394" s="23">
        <v>0</v>
      </c>
      <c r="AQ394" s="23">
        <v>0</v>
      </c>
      <c r="AR394" s="23">
        <v>0</v>
      </c>
      <c r="AS394" s="23">
        <v>0</v>
      </c>
      <c r="AT394" s="23">
        <v>1.2183640693359916</v>
      </c>
      <c r="AU394" s="23">
        <v>2.628581442215018</v>
      </c>
      <c r="AV394" s="23">
        <v>3.1502221449753955</v>
      </c>
      <c r="AW394" s="23">
        <v>4.3190480818027712</v>
      </c>
      <c r="AX394" s="23">
        <v>3.6415825889510098</v>
      </c>
      <c r="AY394" s="23">
        <v>3.8225082024655177</v>
      </c>
      <c r="AZ394" s="23">
        <v>2.3065632208010065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0</v>
      </c>
      <c r="BI394" s="20">
        <v>1</v>
      </c>
      <c r="BJ394" s="20">
        <v>2</v>
      </c>
      <c r="BK394" s="20">
        <v>2</v>
      </c>
      <c r="BL394" s="20">
        <v>1</v>
      </c>
      <c r="BM394" s="20">
        <v>1</v>
      </c>
      <c r="BN394" s="20">
        <v>2</v>
      </c>
      <c r="BO394" s="20">
        <v>0</v>
      </c>
      <c r="BP394" s="20">
        <v>2</v>
      </c>
      <c r="BQ394" s="20">
        <v>1</v>
      </c>
      <c r="BR394" s="20">
        <v>3</v>
      </c>
      <c r="BS394" s="20">
        <v>2</v>
      </c>
      <c r="BT394" s="20">
        <v>4</v>
      </c>
      <c r="BU394" s="20">
        <v>1</v>
      </c>
      <c r="BV394" s="20">
        <v>6318</v>
      </c>
      <c r="BW394" s="20">
        <v>5967</v>
      </c>
      <c r="BX394" s="20">
        <v>7892</v>
      </c>
      <c r="BY394" s="20">
        <v>8891</v>
      </c>
      <c r="BZ394" s="20">
        <v>7373</v>
      </c>
      <c r="CA394" s="20">
        <v>13649</v>
      </c>
      <c r="CB394" s="20">
        <v>5510</v>
      </c>
      <c r="CC394" s="20">
        <v>5662</v>
      </c>
      <c r="CD394" s="20">
        <v>7230</v>
      </c>
      <c r="CE394" s="20">
        <v>8656</v>
      </c>
      <c r="CF394" s="20">
        <v>7105</v>
      </c>
      <c r="CG394" s="20">
        <v>11127</v>
      </c>
      <c r="CH394" s="21">
        <v>3</v>
      </c>
      <c r="CI394" s="21">
        <v>3</v>
      </c>
      <c r="CJ394" s="21">
        <v>5</v>
      </c>
      <c r="CK394" s="21">
        <v>3</v>
      </c>
      <c r="CL394" s="21">
        <v>5</v>
      </c>
      <c r="CM394" s="21">
        <v>3</v>
      </c>
      <c r="CN394" s="21">
        <v>0</v>
      </c>
      <c r="CO394" s="21">
        <v>9</v>
      </c>
      <c r="CP394" s="21">
        <v>13</v>
      </c>
      <c r="CQ394" s="21">
        <v>13</v>
      </c>
      <c r="CR394" s="21">
        <v>11828</v>
      </c>
      <c r="CS394" s="21">
        <v>11629</v>
      </c>
      <c r="CT394" s="21">
        <v>15122</v>
      </c>
      <c r="CU394" s="21">
        <v>17547</v>
      </c>
      <c r="CV394" s="21">
        <v>14478</v>
      </c>
      <c r="CW394" s="21">
        <v>24776</v>
      </c>
      <c r="CX394" s="21">
        <v>50090</v>
      </c>
      <c r="CY394" s="21">
        <v>45290</v>
      </c>
      <c r="CZ394" s="19">
        <v>305</v>
      </c>
      <c r="DA394" t="s">
        <v>8283</v>
      </c>
      <c r="DB394" t="s">
        <v>8481</v>
      </c>
      <c r="DD394">
        <v>1.987193640980349</v>
      </c>
      <c r="DE394">
        <v>2.5953284088640447</v>
      </c>
      <c r="DF394">
        <v>0.60813476788369569</v>
      </c>
    </row>
    <row r="395" spans="1:110" x14ac:dyDescent="0.25">
      <c r="A395" t="s">
        <v>2093</v>
      </c>
      <c r="B395" t="s">
        <v>2962</v>
      </c>
      <c r="C395" t="s">
        <v>58</v>
      </c>
      <c r="D395" t="s">
        <v>278</v>
      </c>
      <c r="E395" s="17">
        <v>104001</v>
      </c>
      <c r="F395" s="17">
        <v>103645</v>
      </c>
      <c r="G395" s="17">
        <v>103604</v>
      </c>
      <c r="H395" s="17">
        <v>103936</v>
      </c>
      <c r="I395" s="17">
        <v>104481</v>
      </c>
      <c r="J395" s="17">
        <v>105621</v>
      </c>
      <c r="K395" s="17">
        <v>106919</v>
      </c>
      <c r="L395" s="17">
        <v>108330</v>
      </c>
      <c r="M395" s="17">
        <v>109921</v>
      </c>
      <c r="N395" s="17">
        <v>110799</v>
      </c>
      <c r="O395" s="17">
        <v>111790</v>
      </c>
      <c r="P395" s="17">
        <v>112520</v>
      </c>
      <c r="Q395" s="17">
        <v>112904</v>
      </c>
      <c r="R395" s="17">
        <v>113296</v>
      </c>
      <c r="S395" s="17">
        <v>114003</v>
      </c>
      <c r="T395" s="17">
        <v>113962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8">
        <v>12</v>
      </c>
      <c r="AE395" s="18">
        <v>38</v>
      </c>
      <c r="AF395" s="18">
        <v>21</v>
      </c>
      <c r="AG395" s="18">
        <v>23</v>
      </c>
      <c r="AH395" s="18">
        <v>26</v>
      </c>
      <c r="AI395" s="18">
        <v>25</v>
      </c>
      <c r="AJ395" s="18">
        <v>20</v>
      </c>
      <c r="AK395" s="23">
        <v>0</v>
      </c>
      <c r="AL395" s="23">
        <v>0</v>
      </c>
      <c r="AM395" s="23">
        <v>0</v>
      </c>
      <c r="AN395" s="23">
        <v>0</v>
      </c>
      <c r="AO395" s="23">
        <v>0</v>
      </c>
      <c r="AP395" s="23">
        <v>0</v>
      </c>
      <c r="AQ395" s="23">
        <v>0</v>
      </c>
      <c r="AR395" s="23">
        <v>0</v>
      </c>
      <c r="AS395" s="23">
        <v>0</v>
      </c>
      <c r="AT395" s="23">
        <v>1.0830422657244199</v>
      </c>
      <c r="AU395" s="23">
        <v>3.3992307004204312</v>
      </c>
      <c r="AV395" s="23">
        <v>1.8663348738002135</v>
      </c>
      <c r="AW395" s="23">
        <v>2.0371288882590521</v>
      </c>
      <c r="AX395" s="23">
        <v>2.2948736054229628</v>
      </c>
      <c r="AY395" s="23">
        <v>2.1929247475943616</v>
      </c>
      <c r="AZ395" s="23">
        <v>1.7549709552306909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0</v>
      </c>
      <c r="BI395" s="20">
        <v>0</v>
      </c>
      <c r="BJ395" s="20">
        <v>1</v>
      </c>
      <c r="BK395" s="20">
        <v>0</v>
      </c>
      <c r="BL395" s="20">
        <v>2</v>
      </c>
      <c r="BM395" s="20">
        <v>2</v>
      </c>
      <c r="BN395" s="20">
        <v>0</v>
      </c>
      <c r="BO395" s="20">
        <v>0</v>
      </c>
      <c r="BP395" s="20">
        <v>2</v>
      </c>
      <c r="BQ395" s="20">
        <v>5</v>
      </c>
      <c r="BR395" s="20">
        <v>1</v>
      </c>
      <c r="BS395" s="20">
        <v>4</v>
      </c>
      <c r="BT395" s="20">
        <v>2</v>
      </c>
      <c r="BU395" s="20">
        <v>1</v>
      </c>
      <c r="BV395" s="20">
        <v>4350</v>
      </c>
      <c r="BW395" s="20">
        <v>9018</v>
      </c>
      <c r="BX395" s="20">
        <v>10770</v>
      </c>
      <c r="BY395" s="20">
        <v>11253</v>
      </c>
      <c r="BZ395" s="20">
        <v>8277</v>
      </c>
      <c r="CA395" s="20">
        <v>14838</v>
      </c>
      <c r="CB395" s="20">
        <v>4552</v>
      </c>
      <c r="CC395" s="20">
        <v>8745</v>
      </c>
      <c r="CD395" s="20">
        <v>10636</v>
      </c>
      <c r="CE395" s="20">
        <v>11330</v>
      </c>
      <c r="CF395" s="20">
        <v>8126</v>
      </c>
      <c r="CG395" s="20">
        <v>12067</v>
      </c>
      <c r="CH395" s="21">
        <v>2</v>
      </c>
      <c r="CI395" s="21">
        <v>6</v>
      </c>
      <c r="CJ395" s="21">
        <v>1</v>
      </c>
      <c r="CK395" s="21">
        <v>6</v>
      </c>
      <c r="CL395" s="21">
        <v>4</v>
      </c>
      <c r="CM395" s="21">
        <v>1</v>
      </c>
      <c r="CN395" s="21">
        <v>0</v>
      </c>
      <c r="CO395" s="21">
        <v>5</v>
      </c>
      <c r="CP395" s="21">
        <v>15</v>
      </c>
      <c r="CQ395" s="21">
        <v>15</v>
      </c>
      <c r="CR395" s="21">
        <v>8902</v>
      </c>
      <c r="CS395" s="21">
        <v>17763</v>
      </c>
      <c r="CT395" s="21">
        <v>21406</v>
      </c>
      <c r="CU395" s="21">
        <v>22583</v>
      </c>
      <c r="CV395" s="21">
        <v>16403</v>
      </c>
      <c r="CW395" s="21">
        <v>26905</v>
      </c>
      <c r="CX395" s="21">
        <v>58506</v>
      </c>
      <c r="CY395" s="21">
        <v>55456</v>
      </c>
      <c r="CZ395" s="19">
        <v>331</v>
      </c>
      <c r="DA395" t="s">
        <v>8309</v>
      </c>
      <c r="DB395" t="s">
        <v>8481</v>
      </c>
      <c r="DD395">
        <v>0.90161569532602415</v>
      </c>
      <c r="DE395">
        <v>2.5638396061942363</v>
      </c>
      <c r="DF395">
        <v>1.6622239108682122</v>
      </c>
    </row>
    <row r="396" spans="1:110" x14ac:dyDescent="0.25">
      <c r="A396" t="s">
        <v>545</v>
      </c>
      <c r="B396" t="s">
        <v>3221</v>
      </c>
      <c r="C396" t="s">
        <v>3363</v>
      </c>
      <c r="D396" t="s">
        <v>199</v>
      </c>
      <c r="E396" s="17">
        <v>241821</v>
      </c>
      <c r="F396" s="17">
        <v>241107</v>
      </c>
      <c r="G396" s="17">
        <v>242026</v>
      </c>
      <c r="H396" s="17">
        <v>243194</v>
      </c>
      <c r="I396" s="17">
        <v>243596</v>
      </c>
      <c r="J396" s="17">
        <v>244249</v>
      </c>
      <c r="K396" s="17">
        <v>245444</v>
      </c>
      <c r="L396" s="17">
        <v>246309</v>
      </c>
      <c r="M396" s="17">
        <v>247747</v>
      </c>
      <c r="N396" s="17">
        <v>249337</v>
      </c>
      <c r="O396" s="17">
        <v>251086</v>
      </c>
      <c r="P396" s="17">
        <v>252259</v>
      </c>
      <c r="Q396" s="17">
        <v>252587</v>
      </c>
      <c r="R396" s="17">
        <v>252839</v>
      </c>
      <c r="S396" s="17">
        <v>253315</v>
      </c>
      <c r="T396" s="17">
        <v>253381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8">
        <v>34</v>
      </c>
      <c r="AE396" s="18">
        <v>196</v>
      </c>
      <c r="AF396" s="18">
        <v>272</v>
      </c>
      <c r="AG396" s="18">
        <v>339</v>
      </c>
      <c r="AH396" s="18">
        <v>195</v>
      </c>
      <c r="AI396" s="18">
        <v>233</v>
      </c>
      <c r="AJ396" s="18">
        <v>297</v>
      </c>
      <c r="AK396" s="23">
        <v>0</v>
      </c>
      <c r="AL396" s="23">
        <v>0</v>
      </c>
      <c r="AM396" s="23">
        <v>0</v>
      </c>
      <c r="AN396" s="23">
        <v>0</v>
      </c>
      <c r="AO396" s="23">
        <v>0</v>
      </c>
      <c r="AP396" s="23">
        <v>0</v>
      </c>
      <c r="AQ396" s="23">
        <v>0</v>
      </c>
      <c r="AR396" s="23">
        <v>0</v>
      </c>
      <c r="AS396" s="23">
        <v>0</v>
      </c>
      <c r="AT396" s="23">
        <v>1.3636163104553274</v>
      </c>
      <c r="AU396" s="23">
        <v>7.8060903435476288</v>
      </c>
      <c r="AV396" s="23">
        <v>10.782568709144172</v>
      </c>
      <c r="AW396" s="23">
        <v>13.421118268161068</v>
      </c>
      <c r="AX396" s="23">
        <v>7.7124177836488839</v>
      </c>
      <c r="AY396" s="23">
        <v>9.1980340682549393</v>
      </c>
      <c r="AZ396" s="23">
        <v>11.721478721766825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8</v>
      </c>
      <c r="BJ396" s="20">
        <v>28</v>
      </c>
      <c r="BK396" s="20">
        <v>26</v>
      </c>
      <c r="BL396" s="20">
        <v>21</v>
      </c>
      <c r="BM396" s="20">
        <v>19</v>
      </c>
      <c r="BN396" s="20">
        <v>5</v>
      </c>
      <c r="BO396" s="20">
        <v>0</v>
      </c>
      <c r="BP396" s="20">
        <v>10</v>
      </c>
      <c r="BQ396" s="20">
        <v>50</v>
      </c>
      <c r="BR396" s="20">
        <v>52</v>
      </c>
      <c r="BS396" s="20">
        <v>42</v>
      </c>
      <c r="BT396" s="20">
        <v>28</v>
      </c>
      <c r="BU396" s="20">
        <v>8</v>
      </c>
      <c r="BV396" s="20">
        <v>11511</v>
      </c>
      <c r="BW396" s="20">
        <v>18781</v>
      </c>
      <c r="BX396" s="20">
        <v>19784</v>
      </c>
      <c r="BY396" s="20">
        <v>24502</v>
      </c>
      <c r="BZ396" s="20">
        <v>21481</v>
      </c>
      <c r="CA396" s="20">
        <v>37109</v>
      </c>
      <c r="CB396" s="20">
        <v>12161</v>
      </c>
      <c r="CC396" s="20">
        <v>17720</v>
      </c>
      <c r="CD396" s="20">
        <v>17989</v>
      </c>
      <c r="CE396" s="20">
        <v>22610</v>
      </c>
      <c r="CF396" s="20">
        <v>19835</v>
      </c>
      <c r="CG396" s="20">
        <v>29898</v>
      </c>
      <c r="CH396" s="21">
        <v>18</v>
      </c>
      <c r="CI396" s="21">
        <v>78</v>
      </c>
      <c r="CJ396" s="21">
        <v>78</v>
      </c>
      <c r="CK396" s="21">
        <v>63</v>
      </c>
      <c r="CL396" s="21">
        <v>47</v>
      </c>
      <c r="CM396" s="21">
        <v>13</v>
      </c>
      <c r="CN396" s="21">
        <v>0</v>
      </c>
      <c r="CO396" s="21">
        <v>107</v>
      </c>
      <c r="CP396" s="21">
        <v>190</v>
      </c>
      <c r="CQ396" s="21">
        <v>190</v>
      </c>
      <c r="CR396" s="21">
        <v>23672</v>
      </c>
      <c r="CS396" s="21">
        <v>36501</v>
      </c>
      <c r="CT396" s="21">
        <v>37773</v>
      </c>
      <c r="CU396" s="21">
        <v>47112</v>
      </c>
      <c r="CV396" s="21">
        <v>41316</v>
      </c>
      <c r="CW396" s="21">
        <v>67007</v>
      </c>
      <c r="CX396" s="21">
        <v>133168</v>
      </c>
      <c r="CY396" s="21">
        <v>120213</v>
      </c>
      <c r="CZ396" s="19">
        <v>17</v>
      </c>
      <c r="DA396" t="s">
        <v>1336</v>
      </c>
      <c r="DB396" t="s">
        <v>8480</v>
      </c>
      <c r="DD396">
        <v>8.9008676266293989</v>
      </c>
      <c r="DE396">
        <v>14.267691938003123</v>
      </c>
      <c r="DF396">
        <v>5.3668243113737244</v>
      </c>
    </row>
    <row r="397" spans="1:110" x14ac:dyDescent="0.25">
      <c r="A397" t="s">
        <v>1106</v>
      </c>
      <c r="B397" t="s">
        <v>3181</v>
      </c>
      <c r="C397" t="s">
        <v>642</v>
      </c>
      <c r="D397" t="s">
        <v>278</v>
      </c>
      <c r="E397" s="17">
        <v>68778</v>
      </c>
      <c r="F397" s="17">
        <v>69300</v>
      </c>
      <c r="G397" s="17">
        <v>68884</v>
      </c>
      <c r="H397" s="17">
        <v>69107</v>
      </c>
      <c r="I397" s="17">
        <v>69369</v>
      </c>
      <c r="J397" s="17">
        <v>70502</v>
      </c>
      <c r="K397" s="17">
        <v>72068</v>
      </c>
      <c r="L397" s="17">
        <v>73344</v>
      </c>
      <c r="M397" s="17">
        <v>74262</v>
      </c>
      <c r="N397" s="17">
        <v>75118</v>
      </c>
      <c r="O397" s="17">
        <v>76225</v>
      </c>
      <c r="P397" s="17">
        <v>77198</v>
      </c>
      <c r="Q397" s="17">
        <v>76713</v>
      </c>
      <c r="R397" s="17">
        <v>76595</v>
      </c>
      <c r="S397" s="17">
        <v>76412</v>
      </c>
      <c r="T397" s="17">
        <v>76048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15</v>
      </c>
      <c r="AE397" s="18">
        <v>43</v>
      </c>
      <c r="AF397" s="18">
        <v>39</v>
      </c>
      <c r="AG397" s="18">
        <v>48</v>
      </c>
      <c r="AH397" s="18">
        <v>37</v>
      </c>
      <c r="AI397" s="18">
        <v>45</v>
      </c>
      <c r="AJ397" s="18">
        <v>49</v>
      </c>
      <c r="AK397" s="23">
        <v>0</v>
      </c>
      <c r="AL397" s="23">
        <v>0</v>
      </c>
      <c r="AM397" s="23">
        <v>0</v>
      </c>
      <c r="AN397" s="23">
        <v>0</v>
      </c>
      <c r="AO397" s="23">
        <v>0</v>
      </c>
      <c r="AP397" s="23">
        <v>0</v>
      </c>
      <c r="AQ397" s="23">
        <v>0</v>
      </c>
      <c r="AR397" s="23">
        <v>0</v>
      </c>
      <c r="AS397" s="23">
        <v>0</v>
      </c>
      <c r="AT397" s="23">
        <v>1.996858276311936</v>
      </c>
      <c r="AU397" s="23">
        <v>5.6411938340439489</v>
      </c>
      <c r="AV397" s="23">
        <v>5.0519443508899187</v>
      </c>
      <c r="AW397" s="23">
        <v>6.2570881076219154</v>
      </c>
      <c r="AX397" s="23">
        <v>4.8306025197467202</v>
      </c>
      <c r="AY397" s="23">
        <v>5.8891273621944196</v>
      </c>
      <c r="AZ397" s="23">
        <v>6.4432989690721651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1</v>
      </c>
      <c r="BJ397" s="20">
        <v>4</v>
      </c>
      <c r="BK397" s="20">
        <v>4</v>
      </c>
      <c r="BL397" s="20">
        <v>5</v>
      </c>
      <c r="BM397" s="20">
        <v>4</v>
      </c>
      <c r="BN397" s="20">
        <v>1</v>
      </c>
      <c r="BO397" s="20">
        <v>0</v>
      </c>
      <c r="BP397" s="20">
        <v>1</v>
      </c>
      <c r="BQ397" s="20">
        <v>7</v>
      </c>
      <c r="BR397" s="20">
        <v>11</v>
      </c>
      <c r="BS397" s="20">
        <v>6</v>
      </c>
      <c r="BT397" s="20">
        <v>2</v>
      </c>
      <c r="BU397" s="20">
        <v>3</v>
      </c>
      <c r="BV397" s="20">
        <v>2902</v>
      </c>
      <c r="BW397" s="20">
        <v>6368</v>
      </c>
      <c r="BX397" s="20">
        <v>7818</v>
      </c>
      <c r="BY397" s="20">
        <v>7169</v>
      </c>
      <c r="BZ397" s="20">
        <v>5433</v>
      </c>
      <c r="CA397" s="20">
        <v>8968</v>
      </c>
      <c r="CB397" s="20">
        <v>3003</v>
      </c>
      <c r="CC397" s="20">
        <v>5990</v>
      </c>
      <c r="CD397" s="20">
        <v>8070</v>
      </c>
      <c r="CE397" s="20">
        <v>7214</v>
      </c>
      <c r="CF397" s="20">
        <v>5633</v>
      </c>
      <c r="CG397" s="20">
        <v>7480</v>
      </c>
      <c r="CH397" s="21">
        <v>2</v>
      </c>
      <c r="CI397" s="21">
        <v>11</v>
      </c>
      <c r="CJ397" s="21">
        <v>15</v>
      </c>
      <c r="CK397" s="21">
        <v>11</v>
      </c>
      <c r="CL397" s="21">
        <v>6</v>
      </c>
      <c r="CM397" s="21">
        <v>4</v>
      </c>
      <c r="CN397" s="21">
        <v>0</v>
      </c>
      <c r="CO397" s="21">
        <v>19</v>
      </c>
      <c r="CP397" s="21">
        <v>30</v>
      </c>
      <c r="CQ397" s="21">
        <v>30</v>
      </c>
      <c r="CR397" s="21">
        <v>5905</v>
      </c>
      <c r="CS397" s="21">
        <v>12358</v>
      </c>
      <c r="CT397" s="21">
        <v>15888</v>
      </c>
      <c r="CU397" s="21">
        <v>14383</v>
      </c>
      <c r="CV397" s="21">
        <v>11066</v>
      </c>
      <c r="CW397" s="21">
        <v>16448</v>
      </c>
      <c r="CX397" s="21">
        <v>38658</v>
      </c>
      <c r="CY397" s="21">
        <v>37390</v>
      </c>
      <c r="CZ397" s="19">
        <v>84</v>
      </c>
      <c r="DA397" t="s">
        <v>8062</v>
      </c>
      <c r="DB397" t="s">
        <v>8480</v>
      </c>
      <c r="DD397">
        <v>5.0815726129981282</v>
      </c>
      <c r="DE397">
        <v>7.7603600807077449</v>
      </c>
      <c r="DF397">
        <v>2.6787874677096166</v>
      </c>
    </row>
    <row r="398" spans="1:110" x14ac:dyDescent="0.25">
      <c r="A398" t="s">
        <v>2091</v>
      </c>
      <c r="B398" t="s">
        <v>2963</v>
      </c>
      <c r="C398" t="s">
        <v>58</v>
      </c>
      <c r="D398" t="s">
        <v>278</v>
      </c>
      <c r="E398" s="17">
        <v>113972</v>
      </c>
      <c r="F398" s="17">
        <v>115063</v>
      </c>
      <c r="G398" s="17">
        <v>114903</v>
      </c>
      <c r="H398" s="17">
        <v>114821</v>
      </c>
      <c r="I398" s="17">
        <v>115030</v>
      </c>
      <c r="J398" s="17">
        <v>115555</v>
      </c>
      <c r="K398" s="17">
        <v>116542</v>
      </c>
      <c r="L398" s="17">
        <v>117783</v>
      </c>
      <c r="M398" s="17">
        <v>118687</v>
      </c>
      <c r="N398" s="17">
        <v>119252</v>
      </c>
      <c r="O398" s="17">
        <v>119416</v>
      </c>
      <c r="P398" s="17">
        <v>119367</v>
      </c>
      <c r="Q398" s="17">
        <v>120682</v>
      </c>
      <c r="R398" s="17">
        <v>121369</v>
      </c>
      <c r="S398" s="17">
        <v>122233</v>
      </c>
      <c r="T398" s="17">
        <v>123117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5</v>
      </c>
      <c r="AE398" s="18">
        <v>13</v>
      </c>
      <c r="AF398" s="18">
        <v>11</v>
      </c>
      <c r="AG398" s="18">
        <v>20</v>
      </c>
      <c r="AH398" s="18">
        <v>24</v>
      </c>
      <c r="AI398" s="18">
        <v>15</v>
      </c>
      <c r="AJ398" s="18">
        <v>14</v>
      </c>
      <c r="AK398" s="23">
        <v>0</v>
      </c>
      <c r="AL398" s="23">
        <v>0</v>
      </c>
      <c r="AM398" s="23">
        <v>0</v>
      </c>
      <c r="AN398" s="23">
        <v>0</v>
      </c>
      <c r="AO398" s="23">
        <v>0</v>
      </c>
      <c r="AP398" s="23">
        <v>0</v>
      </c>
      <c r="AQ398" s="23">
        <v>0</v>
      </c>
      <c r="AR398" s="23">
        <v>0</v>
      </c>
      <c r="AS398" s="23">
        <v>0</v>
      </c>
      <c r="AT398" s="23">
        <v>0.41928017978734111</v>
      </c>
      <c r="AU398" s="23">
        <v>1.0886313391840288</v>
      </c>
      <c r="AV398" s="23">
        <v>0.9215277254182479</v>
      </c>
      <c r="AW398" s="23">
        <v>1.6572479740143518</v>
      </c>
      <c r="AX398" s="23">
        <v>1.9774406973774192</v>
      </c>
      <c r="AY398" s="23">
        <v>1.2271645136747031</v>
      </c>
      <c r="AZ398" s="23">
        <v>1.13712972213423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0</v>
      </c>
      <c r="BI398" s="20">
        <v>0</v>
      </c>
      <c r="BJ398" s="20">
        <v>1</v>
      </c>
      <c r="BK398" s="20">
        <v>0</v>
      </c>
      <c r="BL398" s="20">
        <v>1</v>
      </c>
      <c r="BM398" s="20">
        <v>1</v>
      </c>
      <c r="BN398" s="20">
        <v>1</v>
      </c>
      <c r="BO398" s="20">
        <v>0</v>
      </c>
      <c r="BP398" s="20">
        <v>1</v>
      </c>
      <c r="BQ398" s="20">
        <v>3</v>
      </c>
      <c r="BR398" s="20">
        <v>1</v>
      </c>
      <c r="BS398" s="20">
        <v>2</v>
      </c>
      <c r="BT398" s="20">
        <v>3</v>
      </c>
      <c r="BU398" s="20">
        <v>0</v>
      </c>
      <c r="BV398" s="20">
        <v>5030</v>
      </c>
      <c r="BW398" s="20">
        <v>9000</v>
      </c>
      <c r="BX398" s="20">
        <v>12227</v>
      </c>
      <c r="BY398" s="20">
        <v>12629</v>
      </c>
      <c r="BZ398" s="20">
        <v>9257</v>
      </c>
      <c r="CA398" s="20">
        <v>15102</v>
      </c>
      <c r="CB398" s="20">
        <v>5529</v>
      </c>
      <c r="CC398" s="20">
        <v>8402</v>
      </c>
      <c r="CD398" s="20">
        <v>11518</v>
      </c>
      <c r="CE398" s="20">
        <v>12414</v>
      </c>
      <c r="CF398" s="20">
        <v>9438</v>
      </c>
      <c r="CG398" s="20">
        <v>12571</v>
      </c>
      <c r="CH398" s="21">
        <v>1</v>
      </c>
      <c r="CI398" s="21">
        <v>4</v>
      </c>
      <c r="CJ398" s="21">
        <v>1</v>
      </c>
      <c r="CK398" s="21">
        <v>3</v>
      </c>
      <c r="CL398" s="21">
        <v>4</v>
      </c>
      <c r="CM398" s="21">
        <v>1</v>
      </c>
      <c r="CN398" s="21">
        <v>0</v>
      </c>
      <c r="CO398" s="21">
        <v>4</v>
      </c>
      <c r="CP398" s="21">
        <v>10</v>
      </c>
      <c r="CQ398" s="21">
        <v>10</v>
      </c>
      <c r="CR398" s="21">
        <v>10559</v>
      </c>
      <c r="CS398" s="21">
        <v>17402</v>
      </c>
      <c r="CT398" s="21">
        <v>23745</v>
      </c>
      <c r="CU398" s="21">
        <v>25043</v>
      </c>
      <c r="CV398" s="21">
        <v>18695</v>
      </c>
      <c r="CW398" s="21">
        <v>27673</v>
      </c>
      <c r="CX398" s="21">
        <v>63245</v>
      </c>
      <c r="CY398" s="21">
        <v>59872</v>
      </c>
      <c r="CZ398" s="19">
        <v>345</v>
      </c>
      <c r="DA398" t="s">
        <v>8323</v>
      </c>
      <c r="DB398" t="s">
        <v>8481</v>
      </c>
      <c r="DD398">
        <v>0.66809192944949225</v>
      </c>
      <c r="DE398">
        <v>1.5811526602893511</v>
      </c>
      <c r="DF398">
        <v>0.91306073083985884</v>
      </c>
    </row>
    <row r="399" spans="1:110" x14ac:dyDescent="0.25">
      <c r="A399" t="s">
        <v>901</v>
      </c>
      <c r="B399" t="s">
        <v>3236</v>
      </c>
      <c r="C399" t="s">
        <v>3366</v>
      </c>
      <c r="D399" t="s">
        <v>70</v>
      </c>
      <c r="E399" s="17">
        <v>182850</v>
      </c>
      <c r="F399" s="17">
        <v>182381</v>
      </c>
      <c r="G399" s="17">
        <v>183617</v>
      </c>
      <c r="H399" s="17">
        <v>184458</v>
      </c>
      <c r="I399" s="17">
        <v>185409</v>
      </c>
      <c r="J399" s="17">
        <v>186374</v>
      </c>
      <c r="K399" s="17">
        <v>187720</v>
      </c>
      <c r="L399" s="17">
        <v>188602</v>
      </c>
      <c r="M399" s="17">
        <v>189627</v>
      </c>
      <c r="N399" s="17">
        <v>190458</v>
      </c>
      <c r="O399" s="17">
        <v>191891</v>
      </c>
      <c r="P399" s="17">
        <v>193687</v>
      </c>
      <c r="Q399" s="17">
        <v>194617</v>
      </c>
      <c r="R399" s="17">
        <v>194708</v>
      </c>
      <c r="S399" s="17">
        <v>195329</v>
      </c>
      <c r="T399" s="17">
        <v>196239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130</v>
      </c>
      <c r="AE399" s="18">
        <v>195</v>
      </c>
      <c r="AF399" s="18">
        <v>215</v>
      </c>
      <c r="AG399" s="18">
        <v>148</v>
      </c>
      <c r="AH399" s="18">
        <v>174</v>
      </c>
      <c r="AI399" s="18">
        <v>131</v>
      </c>
      <c r="AJ399" s="18">
        <v>107</v>
      </c>
      <c r="AK399" s="23">
        <v>0</v>
      </c>
      <c r="AL399" s="23">
        <v>0</v>
      </c>
      <c r="AM399" s="23">
        <v>0</v>
      </c>
      <c r="AN399" s="23">
        <v>0</v>
      </c>
      <c r="AO399" s="23">
        <v>0</v>
      </c>
      <c r="AP399" s="23">
        <v>0</v>
      </c>
      <c r="AQ399" s="23">
        <v>0</v>
      </c>
      <c r="AR399" s="23">
        <v>0</v>
      </c>
      <c r="AS399" s="23">
        <v>0</v>
      </c>
      <c r="AT399" s="23">
        <v>6.8256518497516518</v>
      </c>
      <c r="AU399" s="23">
        <v>10.162019062905504</v>
      </c>
      <c r="AV399" s="23">
        <v>11.100383608605638</v>
      </c>
      <c r="AW399" s="23">
        <v>7.6046799611544733</v>
      </c>
      <c r="AX399" s="23">
        <v>8.9364586971259516</v>
      </c>
      <c r="AY399" s="23">
        <v>6.7066334236083733</v>
      </c>
      <c r="AZ399" s="23">
        <v>5.4525349191547035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1</v>
      </c>
      <c r="BJ399" s="20">
        <v>6</v>
      </c>
      <c r="BK399" s="20">
        <v>8</v>
      </c>
      <c r="BL399" s="20">
        <v>13</v>
      </c>
      <c r="BM399" s="20">
        <v>6</v>
      </c>
      <c r="BN399" s="20">
        <v>4</v>
      </c>
      <c r="BO399" s="20">
        <v>0</v>
      </c>
      <c r="BP399" s="20">
        <v>0</v>
      </c>
      <c r="BQ399" s="20">
        <v>13</v>
      </c>
      <c r="BR399" s="20">
        <v>22</v>
      </c>
      <c r="BS399" s="20">
        <v>17</v>
      </c>
      <c r="BT399" s="20">
        <v>14</v>
      </c>
      <c r="BU399" s="20">
        <v>3</v>
      </c>
      <c r="BV399" s="20">
        <v>11554</v>
      </c>
      <c r="BW399" s="20">
        <v>18027</v>
      </c>
      <c r="BX399" s="20">
        <v>16111</v>
      </c>
      <c r="BY399" s="20">
        <v>17549</v>
      </c>
      <c r="BZ399" s="20">
        <v>13484</v>
      </c>
      <c r="CA399" s="20">
        <v>23508</v>
      </c>
      <c r="CB399" s="20">
        <v>12097</v>
      </c>
      <c r="CC399" s="20">
        <v>17903</v>
      </c>
      <c r="CD399" s="20">
        <v>16698</v>
      </c>
      <c r="CE399" s="20">
        <v>16874</v>
      </c>
      <c r="CF399" s="20">
        <v>13254</v>
      </c>
      <c r="CG399" s="20">
        <v>19180</v>
      </c>
      <c r="CH399" s="21">
        <v>1</v>
      </c>
      <c r="CI399" s="21">
        <v>19</v>
      </c>
      <c r="CJ399" s="21">
        <v>30</v>
      </c>
      <c r="CK399" s="21">
        <v>30</v>
      </c>
      <c r="CL399" s="21">
        <v>20</v>
      </c>
      <c r="CM399" s="21">
        <v>7</v>
      </c>
      <c r="CN399" s="21">
        <v>0</v>
      </c>
      <c r="CO399" s="21">
        <v>38</v>
      </c>
      <c r="CP399" s="21">
        <v>69</v>
      </c>
      <c r="CQ399" s="21">
        <v>69</v>
      </c>
      <c r="CR399" s="21">
        <v>23651</v>
      </c>
      <c r="CS399" s="21">
        <v>35930</v>
      </c>
      <c r="CT399" s="21">
        <v>32809</v>
      </c>
      <c r="CU399" s="21">
        <v>34423</v>
      </c>
      <c r="CV399" s="21">
        <v>26738</v>
      </c>
      <c r="CW399" s="21">
        <v>42688</v>
      </c>
      <c r="CX399" s="21">
        <v>100233</v>
      </c>
      <c r="CY399" s="21">
        <v>96006</v>
      </c>
      <c r="CZ399" s="19">
        <v>130</v>
      </c>
      <c r="DA399" t="s">
        <v>8108</v>
      </c>
      <c r="DB399" t="s">
        <v>9</v>
      </c>
      <c r="DD399">
        <v>3.9580859529612731</v>
      </c>
      <c r="DE399">
        <v>6.8839603723324645</v>
      </c>
      <c r="DF399">
        <v>2.9258744193711914</v>
      </c>
    </row>
    <row r="400" spans="1:110" x14ac:dyDescent="0.25">
      <c r="A400" t="s">
        <v>2826</v>
      </c>
      <c r="B400" t="s">
        <v>3200</v>
      </c>
      <c r="C400" t="s">
        <v>76</v>
      </c>
      <c r="D400" t="s">
        <v>70</v>
      </c>
      <c r="E400" s="17">
        <v>71897</v>
      </c>
      <c r="F400" s="17">
        <v>72308</v>
      </c>
      <c r="G400" s="17">
        <v>72457</v>
      </c>
      <c r="H400" s="17">
        <v>72983</v>
      </c>
      <c r="I400" s="17">
        <v>73079</v>
      </c>
      <c r="J400" s="17">
        <v>73574</v>
      </c>
      <c r="K400" s="17">
        <v>74109</v>
      </c>
      <c r="L400" s="17">
        <v>74641</v>
      </c>
      <c r="M400" s="17">
        <v>75560</v>
      </c>
      <c r="N400" s="17">
        <v>76374</v>
      </c>
      <c r="O400" s="17">
        <v>76936</v>
      </c>
      <c r="P400" s="17">
        <v>77900</v>
      </c>
      <c r="Q400" s="17">
        <v>78770</v>
      </c>
      <c r="R400" s="17">
        <v>79397</v>
      </c>
      <c r="S400" s="17">
        <v>79819</v>
      </c>
      <c r="T400" s="17">
        <v>80268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19</v>
      </c>
      <c r="AE400" s="18">
        <v>32</v>
      </c>
      <c r="AF400" s="18">
        <v>30</v>
      </c>
      <c r="AG400" s="18">
        <v>37</v>
      </c>
      <c r="AH400" s="18">
        <v>27</v>
      </c>
      <c r="AI400" s="18">
        <v>41</v>
      </c>
      <c r="AJ400" s="18">
        <v>39</v>
      </c>
      <c r="AK400" s="23">
        <v>0</v>
      </c>
      <c r="AL400" s="23">
        <v>0</v>
      </c>
      <c r="AM400" s="23">
        <v>0</v>
      </c>
      <c r="AN400" s="23">
        <v>0</v>
      </c>
      <c r="AO400" s="23">
        <v>0</v>
      </c>
      <c r="AP400" s="23">
        <v>0</v>
      </c>
      <c r="AQ400" s="23">
        <v>0</v>
      </c>
      <c r="AR400" s="23">
        <v>0</v>
      </c>
      <c r="AS400" s="23">
        <v>0</v>
      </c>
      <c r="AT400" s="23">
        <v>2.4877576138476445</v>
      </c>
      <c r="AU400" s="23">
        <v>4.1593012373921185</v>
      </c>
      <c r="AV400" s="23">
        <v>3.8510911424903722</v>
      </c>
      <c r="AW400" s="23">
        <v>4.6972197537133429</v>
      </c>
      <c r="AX400" s="23">
        <v>3.4006322657027344</v>
      </c>
      <c r="AY400" s="23">
        <v>5.1366216063844448</v>
      </c>
      <c r="AZ400" s="23">
        <v>4.8587232770219764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0</v>
      </c>
      <c r="BI400" s="20">
        <v>1</v>
      </c>
      <c r="BJ400" s="20">
        <v>0</v>
      </c>
      <c r="BK400" s="20">
        <v>1</v>
      </c>
      <c r="BL400" s="20">
        <v>4</v>
      </c>
      <c r="BM400" s="20">
        <v>0</v>
      </c>
      <c r="BN400" s="20">
        <v>3</v>
      </c>
      <c r="BO400" s="20">
        <v>0</v>
      </c>
      <c r="BP400" s="20">
        <v>1</v>
      </c>
      <c r="BQ400" s="20">
        <v>12</v>
      </c>
      <c r="BR400" s="20">
        <v>5</v>
      </c>
      <c r="BS400" s="20">
        <v>7</v>
      </c>
      <c r="BT400" s="20">
        <v>5</v>
      </c>
      <c r="BU400" s="20">
        <v>0</v>
      </c>
      <c r="BV400" s="20">
        <v>5856</v>
      </c>
      <c r="BW400" s="20">
        <v>7121</v>
      </c>
      <c r="BX400" s="20">
        <v>6665</v>
      </c>
      <c r="BY400" s="20">
        <v>6919</v>
      </c>
      <c r="BZ400" s="20">
        <v>5373</v>
      </c>
      <c r="CA400" s="20">
        <v>9066</v>
      </c>
      <c r="CB400" s="20">
        <v>5713</v>
      </c>
      <c r="CC400" s="20">
        <v>6967</v>
      </c>
      <c r="CD400" s="20">
        <v>6663</v>
      </c>
      <c r="CE400" s="20">
        <v>7172</v>
      </c>
      <c r="CF400" s="20">
        <v>5374</v>
      </c>
      <c r="CG400" s="20">
        <v>7379</v>
      </c>
      <c r="CH400" s="21">
        <v>2</v>
      </c>
      <c r="CI400" s="21">
        <v>12</v>
      </c>
      <c r="CJ400" s="21">
        <v>6</v>
      </c>
      <c r="CK400" s="21">
        <v>11</v>
      </c>
      <c r="CL400" s="21">
        <v>5</v>
      </c>
      <c r="CM400" s="21">
        <v>3</v>
      </c>
      <c r="CN400" s="21">
        <v>0</v>
      </c>
      <c r="CO400" s="21">
        <v>9</v>
      </c>
      <c r="CP400" s="21">
        <v>30</v>
      </c>
      <c r="CQ400" s="21">
        <v>30</v>
      </c>
      <c r="CR400" s="21">
        <v>11569</v>
      </c>
      <c r="CS400" s="21">
        <v>14088</v>
      </c>
      <c r="CT400" s="21">
        <v>13328</v>
      </c>
      <c r="CU400" s="21">
        <v>14091</v>
      </c>
      <c r="CV400" s="21">
        <v>10747</v>
      </c>
      <c r="CW400" s="21">
        <v>16445</v>
      </c>
      <c r="CX400" s="21">
        <v>41000</v>
      </c>
      <c r="CY400" s="21">
        <v>39268</v>
      </c>
      <c r="CZ400" s="19">
        <v>163</v>
      </c>
      <c r="DA400" t="s">
        <v>8141</v>
      </c>
      <c r="DB400" t="s">
        <v>9</v>
      </c>
      <c r="DD400">
        <v>2.2919425486401139</v>
      </c>
      <c r="DE400">
        <v>7.3170731707317076</v>
      </c>
      <c r="DF400">
        <v>5.0251306220915932</v>
      </c>
    </row>
    <row r="401" spans="1:110" x14ac:dyDescent="0.25">
      <c r="A401" t="s">
        <v>312</v>
      </c>
      <c r="B401" t="s">
        <v>3195</v>
      </c>
      <c r="C401" t="s">
        <v>307</v>
      </c>
      <c r="D401" t="s">
        <v>278</v>
      </c>
      <c r="E401" s="17">
        <v>77857</v>
      </c>
      <c r="F401" s="17">
        <v>77815</v>
      </c>
      <c r="G401" s="17">
        <v>78143</v>
      </c>
      <c r="H401" s="17">
        <v>78549</v>
      </c>
      <c r="I401" s="17">
        <v>79011</v>
      </c>
      <c r="J401" s="17">
        <v>79588</v>
      </c>
      <c r="K401" s="17">
        <v>80196</v>
      </c>
      <c r="L401" s="17">
        <v>80973</v>
      </c>
      <c r="M401" s="17">
        <v>81733</v>
      </c>
      <c r="N401" s="17">
        <v>82204</v>
      </c>
      <c r="O401" s="17">
        <v>82975</v>
      </c>
      <c r="P401" s="17">
        <v>84016</v>
      </c>
      <c r="Q401" s="17">
        <v>84494</v>
      </c>
      <c r="R401" s="17">
        <v>84828</v>
      </c>
      <c r="S401" s="17">
        <v>85543</v>
      </c>
      <c r="T401" s="17">
        <v>86250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8">
        <v>11</v>
      </c>
      <c r="AE401" s="18">
        <v>37</v>
      </c>
      <c r="AF401" s="18">
        <v>25</v>
      </c>
      <c r="AG401" s="18">
        <v>39</v>
      </c>
      <c r="AH401" s="18">
        <v>45</v>
      </c>
      <c r="AI401" s="18">
        <v>39</v>
      </c>
      <c r="AJ401" s="18">
        <v>35</v>
      </c>
      <c r="AK401" s="23">
        <v>0</v>
      </c>
      <c r="AL401" s="23">
        <v>0</v>
      </c>
      <c r="AM401" s="23">
        <v>0</v>
      </c>
      <c r="AN401" s="23">
        <v>0</v>
      </c>
      <c r="AO401" s="23">
        <v>0</v>
      </c>
      <c r="AP401" s="23">
        <v>0</v>
      </c>
      <c r="AQ401" s="23">
        <v>0</v>
      </c>
      <c r="AR401" s="23">
        <v>0</v>
      </c>
      <c r="AS401" s="23">
        <v>0</v>
      </c>
      <c r="AT401" s="23">
        <v>1.3381343973529267</v>
      </c>
      <c r="AU401" s="23">
        <v>4.459174450135583</v>
      </c>
      <c r="AV401" s="23">
        <v>2.975623690725576</v>
      </c>
      <c r="AW401" s="23">
        <v>4.6157123582739601</v>
      </c>
      <c r="AX401" s="23">
        <v>5.304852171452823</v>
      </c>
      <c r="AY401" s="23">
        <v>4.5591106227277507</v>
      </c>
      <c r="AZ401" s="23">
        <v>4.0579710144927539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 s="20">
        <v>1</v>
      </c>
      <c r="BJ401" s="20">
        <v>1</v>
      </c>
      <c r="BK401" s="20">
        <v>6</v>
      </c>
      <c r="BL401" s="20">
        <v>2</v>
      </c>
      <c r="BM401" s="20">
        <v>2</v>
      </c>
      <c r="BN401" s="20">
        <v>0</v>
      </c>
      <c r="BO401" s="20">
        <v>0</v>
      </c>
      <c r="BP401" s="20">
        <v>4</v>
      </c>
      <c r="BQ401" s="20">
        <v>6</v>
      </c>
      <c r="BR401" s="20">
        <v>3</v>
      </c>
      <c r="BS401" s="20">
        <v>8</v>
      </c>
      <c r="BT401" s="20">
        <v>2</v>
      </c>
      <c r="BU401" s="20">
        <v>0</v>
      </c>
      <c r="BV401" s="20">
        <v>3488</v>
      </c>
      <c r="BW401" s="20">
        <v>6374</v>
      </c>
      <c r="BX401" s="20">
        <v>7400</v>
      </c>
      <c r="BY401" s="20">
        <v>8150</v>
      </c>
      <c r="BZ401" s="20">
        <v>6471</v>
      </c>
      <c r="CA401" s="20">
        <v>13588</v>
      </c>
      <c r="CB401" s="20">
        <v>3633</v>
      </c>
      <c r="CC401" s="20">
        <v>5906</v>
      </c>
      <c r="CD401" s="20">
        <v>6836</v>
      </c>
      <c r="CE401" s="20">
        <v>7938</v>
      </c>
      <c r="CF401" s="20">
        <v>6080</v>
      </c>
      <c r="CG401" s="20">
        <v>10386</v>
      </c>
      <c r="CH401" s="21">
        <v>5</v>
      </c>
      <c r="CI401" s="21">
        <v>7</v>
      </c>
      <c r="CJ401" s="21">
        <v>9</v>
      </c>
      <c r="CK401" s="21">
        <v>10</v>
      </c>
      <c r="CL401" s="21">
        <v>4</v>
      </c>
      <c r="CM401" s="21">
        <v>0</v>
      </c>
      <c r="CN401" s="21">
        <v>0</v>
      </c>
      <c r="CO401" s="21">
        <v>12</v>
      </c>
      <c r="CP401" s="21">
        <v>23</v>
      </c>
      <c r="CQ401" s="21">
        <v>23</v>
      </c>
      <c r="CR401" s="21">
        <v>7121</v>
      </c>
      <c r="CS401" s="21">
        <v>12280</v>
      </c>
      <c r="CT401" s="21">
        <v>14236</v>
      </c>
      <c r="CU401" s="21">
        <v>16088</v>
      </c>
      <c r="CV401" s="21">
        <v>12551</v>
      </c>
      <c r="CW401" s="21">
        <v>23974</v>
      </c>
      <c r="CX401" s="21">
        <v>45471</v>
      </c>
      <c r="CY401" s="21">
        <v>40779</v>
      </c>
      <c r="CZ401" s="19">
        <v>211</v>
      </c>
      <c r="DA401" t="s">
        <v>8189</v>
      </c>
      <c r="DB401" t="s">
        <v>9</v>
      </c>
      <c r="DD401">
        <v>2.9426910910027222</v>
      </c>
      <c r="DE401">
        <v>5.0581689428426904</v>
      </c>
      <c r="DF401">
        <v>2.1154778518399682</v>
      </c>
    </row>
    <row r="402" spans="1:110" x14ac:dyDescent="0.25">
      <c r="A402" t="s">
        <v>1453</v>
      </c>
      <c r="B402" t="s">
        <v>3324</v>
      </c>
      <c r="C402" t="s">
        <v>491</v>
      </c>
      <c r="D402" t="s">
        <v>491</v>
      </c>
      <c r="E402" s="17">
        <v>98846</v>
      </c>
      <c r="F402" s="17">
        <v>99732</v>
      </c>
      <c r="G402" s="17">
        <v>100087</v>
      </c>
      <c r="H402" s="17">
        <v>100629</v>
      </c>
      <c r="I402" s="17">
        <v>100822</v>
      </c>
      <c r="J402" s="17">
        <v>101060</v>
      </c>
      <c r="K402" s="17">
        <v>102025</v>
      </c>
      <c r="L402" s="17">
        <v>102897</v>
      </c>
      <c r="M402" s="17">
        <v>103880</v>
      </c>
      <c r="N402" s="17">
        <v>104722</v>
      </c>
      <c r="O402" s="17">
        <v>105379</v>
      </c>
      <c r="P402" s="17">
        <v>106015</v>
      </c>
      <c r="Q402" s="17">
        <v>106615</v>
      </c>
      <c r="R402" s="17">
        <v>107020</v>
      </c>
      <c r="S402" s="17">
        <v>107275</v>
      </c>
      <c r="T402" s="17">
        <v>107164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8">
        <v>48</v>
      </c>
      <c r="AE402" s="18">
        <v>89</v>
      </c>
      <c r="AF402" s="18">
        <v>67</v>
      </c>
      <c r="AG402" s="18">
        <v>99</v>
      </c>
      <c r="AH402" s="18">
        <v>89</v>
      </c>
      <c r="AI402" s="18">
        <v>81</v>
      </c>
      <c r="AJ402" s="18">
        <v>86</v>
      </c>
      <c r="AK402" s="23">
        <v>0</v>
      </c>
      <c r="AL402" s="23">
        <v>0</v>
      </c>
      <c r="AM402" s="23">
        <v>0</v>
      </c>
      <c r="AN402" s="23">
        <v>0</v>
      </c>
      <c r="AO402" s="23">
        <v>0</v>
      </c>
      <c r="AP402" s="23">
        <v>0</v>
      </c>
      <c r="AQ402" s="23">
        <v>0</v>
      </c>
      <c r="AR402" s="23">
        <v>0</v>
      </c>
      <c r="AS402" s="23">
        <v>0</v>
      </c>
      <c r="AT402" s="23">
        <v>4.5835641030537992</v>
      </c>
      <c r="AU402" s="23">
        <v>8.4457055010960431</v>
      </c>
      <c r="AV402" s="23">
        <v>6.3198603971136151</v>
      </c>
      <c r="AW402" s="23">
        <v>9.2857477840829148</v>
      </c>
      <c r="AX402" s="23">
        <v>8.3162025789572045</v>
      </c>
      <c r="AY402" s="23">
        <v>7.5506874854346302</v>
      </c>
      <c r="AZ402" s="23">
        <v>8.025083050278079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3</v>
      </c>
      <c r="BJ402" s="20">
        <v>13</v>
      </c>
      <c r="BK402" s="20">
        <v>7</v>
      </c>
      <c r="BL402" s="20">
        <v>8</v>
      </c>
      <c r="BM402" s="20">
        <v>3</v>
      </c>
      <c r="BN402" s="20">
        <v>1</v>
      </c>
      <c r="BO402" s="20">
        <v>0</v>
      </c>
      <c r="BP402" s="20">
        <v>0</v>
      </c>
      <c r="BQ402" s="20">
        <v>17</v>
      </c>
      <c r="BR402" s="20">
        <v>16</v>
      </c>
      <c r="BS402" s="20">
        <v>8</v>
      </c>
      <c r="BT402" s="20">
        <v>9</v>
      </c>
      <c r="BU402" s="20">
        <v>1</v>
      </c>
      <c r="BV402" s="20">
        <v>5084</v>
      </c>
      <c r="BW402" s="20">
        <v>8818</v>
      </c>
      <c r="BX402" s="20">
        <v>8389</v>
      </c>
      <c r="BY402" s="20">
        <v>9818</v>
      </c>
      <c r="BZ402" s="20">
        <v>8390</v>
      </c>
      <c r="CA402" s="20">
        <v>13739</v>
      </c>
      <c r="CB402" s="20">
        <v>5742</v>
      </c>
      <c r="CC402" s="20">
        <v>8887</v>
      </c>
      <c r="CD402" s="20">
        <v>8667</v>
      </c>
      <c r="CE402" s="20">
        <v>9599</v>
      </c>
      <c r="CF402" s="20">
        <v>8031</v>
      </c>
      <c r="CG402" s="20">
        <v>12000</v>
      </c>
      <c r="CH402" s="21">
        <v>3</v>
      </c>
      <c r="CI402" s="21">
        <v>30</v>
      </c>
      <c r="CJ402" s="21">
        <v>23</v>
      </c>
      <c r="CK402" s="21">
        <v>16</v>
      </c>
      <c r="CL402" s="21">
        <v>12</v>
      </c>
      <c r="CM402" s="21">
        <v>2</v>
      </c>
      <c r="CN402" s="21">
        <v>0</v>
      </c>
      <c r="CO402" s="21">
        <v>35</v>
      </c>
      <c r="CP402" s="21">
        <v>51</v>
      </c>
      <c r="CQ402" s="21">
        <v>51</v>
      </c>
      <c r="CR402" s="21">
        <v>10826</v>
      </c>
      <c r="CS402" s="21">
        <v>17705</v>
      </c>
      <c r="CT402" s="21">
        <v>17056</v>
      </c>
      <c r="CU402" s="21">
        <v>19417</v>
      </c>
      <c r="CV402" s="21">
        <v>16421</v>
      </c>
      <c r="CW402" s="21">
        <v>25739</v>
      </c>
      <c r="CX402" s="21">
        <v>54238</v>
      </c>
      <c r="CY402" s="21">
        <v>52926</v>
      </c>
      <c r="CZ402" s="19">
        <v>50</v>
      </c>
      <c r="DA402" t="s">
        <v>8038</v>
      </c>
      <c r="DB402" t="s">
        <v>8480</v>
      </c>
      <c r="DD402">
        <v>6.6130068397385022</v>
      </c>
      <c r="DE402">
        <v>9.4030015856041889</v>
      </c>
      <c r="DF402">
        <v>2.7899947458656866</v>
      </c>
    </row>
    <row r="403" spans="1:110" x14ac:dyDescent="0.25">
      <c r="A403" t="s">
        <v>119</v>
      </c>
      <c r="B403" t="s">
        <v>3201</v>
      </c>
      <c r="C403" t="s">
        <v>76</v>
      </c>
      <c r="D403" t="s">
        <v>70</v>
      </c>
      <c r="E403" s="17">
        <v>88023</v>
      </c>
      <c r="F403" s="17">
        <v>89101</v>
      </c>
      <c r="G403" s="17">
        <v>89588</v>
      </c>
      <c r="H403" s="17">
        <v>90036</v>
      </c>
      <c r="I403" s="17">
        <v>90305</v>
      </c>
      <c r="J403" s="17">
        <v>90725</v>
      </c>
      <c r="K403" s="17">
        <v>91392</v>
      </c>
      <c r="L403" s="17">
        <v>92282</v>
      </c>
      <c r="M403" s="17">
        <v>92625</v>
      </c>
      <c r="N403" s="17">
        <v>93098</v>
      </c>
      <c r="O403" s="17">
        <v>93863</v>
      </c>
      <c r="P403" s="17">
        <v>94369</v>
      </c>
      <c r="Q403" s="17">
        <v>95042</v>
      </c>
      <c r="R403" s="17">
        <v>95976</v>
      </c>
      <c r="S403" s="17">
        <v>96834</v>
      </c>
      <c r="T403" s="17">
        <v>98275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0</v>
      </c>
      <c r="AA403" s="18">
        <v>0</v>
      </c>
      <c r="AB403" s="18">
        <v>0</v>
      </c>
      <c r="AC403" s="18">
        <v>0</v>
      </c>
      <c r="AD403" s="18">
        <v>25</v>
      </c>
      <c r="AE403" s="18">
        <v>59</v>
      </c>
      <c r="AF403" s="18">
        <v>47</v>
      </c>
      <c r="AG403" s="18">
        <v>61</v>
      </c>
      <c r="AH403" s="18">
        <v>58</v>
      </c>
      <c r="AI403" s="18">
        <v>63</v>
      </c>
      <c r="AJ403" s="18">
        <v>53</v>
      </c>
      <c r="AK403" s="23">
        <v>0</v>
      </c>
      <c r="AL403" s="23">
        <v>0</v>
      </c>
      <c r="AM403" s="23">
        <v>0</v>
      </c>
      <c r="AN403" s="23">
        <v>0</v>
      </c>
      <c r="AO403" s="23">
        <v>0</v>
      </c>
      <c r="AP403" s="23">
        <v>0</v>
      </c>
      <c r="AQ403" s="23">
        <v>0</v>
      </c>
      <c r="AR403" s="23">
        <v>0</v>
      </c>
      <c r="AS403" s="23">
        <v>0</v>
      </c>
      <c r="AT403" s="23">
        <v>2.6853423274399022</v>
      </c>
      <c r="AU403" s="23">
        <v>6.2857569010153096</v>
      </c>
      <c r="AV403" s="23">
        <v>4.9804490881539492</v>
      </c>
      <c r="AW403" s="23">
        <v>6.418215104900991</v>
      </c>
      <c r="AX403" s="23">
        <v>6.0431774610319255</v>
      </c>
      <c r="AY403" s="23">
        <v>6.5059793047896397</v>
      </c>
      <c r="AZ403" s="23">
        <v>5.3930297634189772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1</v>
      </c>
      <c r="BJ403" s="20">
        <v>3</v>
      </c>
      <c r="BK403" s="20">
        <v>5</v>
      </c>
      <c r="BL403" s="20">
        <v>5</v>
      </c>
      <c r="BM403" s="20">
        <v>3</v>
      </c>
      <c r="BN403" s="20">
        <v>2</v>
      </c>
      <c r="BO403" s="20">
        <v>0</v>
      </c>
      <c r="BP403" s="20">
        <v>3</v>
      </c>
      <c r="BQ403" s="20">
        <v>5</v>
      </c>
      <c r="BR403" s="20">
        <v>6</v>
      </c>
      <c r="BS403" s="20">
        <v>7</v>
      </c>
      <c r="BT403" s="20">
        <v>8</v>
      </c>
      <c r="BU403" s="20">
        <v>5</v>
      </c>
      <c r="BV403" s="20">
        <v>3717</v>
      </c>
      <c r="BW403" s="20">
        <v>5969</v>
      </c>
      <c r="BX403" s="20">
        <v>7214</v>
      </c>
      <c r="BY403" s="20">
        <v>9720</v>
      </c>
      <c r="BZ403" s="20">
        <v>8477</v>
      </c>
      <c r="CA403" s="20">
        <v>15443</v>
      </c>
      <c r="CB403" s="20">
        <v>4141</v>
      </c>
      <c r="CC403" s="20">
        <v>5768</v>
      </c>
      <c r="CD403" s="20">
        <v>6591</v>
      </c>
      <c r="CE403" s="20">
        <v>9348</v>
      </c>
      <c r="CF403" s="20">
        <v>8275</v>
      </c>
      <c r="CG403" s="20">
        <v>13612</v>
      </c>
      <c r="CH403" s="21">
        <v>4</v>
      </c>
      <c r="CI403" s="21">
        <v>8</v>
      </c>
      <c r="CJ403" s="21">
        <v>11</v>
      </c>
      <c r="CK403" s="21">
        <v>12</v>
      </c>
      <c r="CL403" s="21">
        <v>11</v>
      </c>
      <c r="CM403" s="21">
        <v>7</v>
      </c>
      <c r="CN403" s="21">
        <v>0</v>
      </c>
      <c r="CO403" s="21">
        <v>19</v>
      </c>
      <c r="CP403" s="21">
        <v>34</v>
      </c>
      <c r="CQ403" s="21">
        <v>34</v>
      </c>
      <c r="CR403" s="21">
        <v>7858</v>
      </c>
      <c r="CS403" s="21">
        <v>11737</v>
      </c>
      <c r="CT403" s="21">
        <v>13805</v>
      </c>
      <c r="CU403" s="21">
        <v>19068</v>
      </c>
      <c r="CV403" s="21">
        <v>16752</v>
      </c>
      <c r="CW403" s="21">
        <v>29055</v>
      </c>
      <c r="CX403" s="21">
        <v>50540</v>
      </c>
      <c r="CY403" s="21">
        <v>47735</v>
      </c>
      <c r="CZ403" s="19">
        <v>133</v>
      </c>
      <c r="DA403" t="s">
        <v>8111</v>
      </c>
      <c r="DB403" t="s">
        <v>9</v>
      </c>
      <c r="DD403">
        <v>3.9803079501414054</v>
      </c>
      <c r="DE403">
        <v>6.7273446774831811</v>
      </c>
      <c r="DF403">
        <v>2.7470367273417757</v>
      </c>
    </row>
    <row r="404" spans="1:110" x14ac:dyDescent="0.25">
      <c r="A404" t="s">
        <v>1176</v>
      </c>
      <c r="B404" t="s">
        <v>2983</v>
      </c>
      <c r="C404" t="s">
        <v>1173</v>
      </c>
      <c r="D404" t="s">
        <v>278</v>
      </c>
      <c r="E404" s="17">
        <v>123710</v>
      </c>
      <c r="F404" s="17">
        <v>123933</v>
      </c>
      <c r="G404" s="17">
        <v>124265</v>
      </c>
      <c r="H404" s="17">
        <v>124898</v>
      </c>
      <c r="I404" s="17">
        <v>125200</v>
      </c>
      <c r="J404" s="17">
        <v>126215</v>
      </c>
      <c r="K404" s="17">
        <v>127097</v>
      </c>
      <c r="L404" s="17">
        <v>128030</v>
      </c>
      <c r="M404" s="17">
        <v>129039</v>
      </c>
      <c r="N404" s="17">
        <v>129934</v>
      </c>
      <c r="O404" s="17">
        <v>131295</v>
      </c>
      <c r="P404" s="17">
        <v>132658</v>
      </c>
      <c r="Q404" s="17">
        <v>133657</v>
      </c>
      <c r="R404" s="17">
        <v>133969</v>
      </c>
      <c r="S404" s="17">
        <v>134857</v>
      </c>
      <c r="T404" s="17">
        <v>135646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8">
        <v>10</v>
      </c>
      <c r="AE404" s="18">
        <v>14</v>
      </c>
      <c r="AF404" s="18">
        <v>18</v>
      </c>
      <c r="AG404" s="18">
        <v>20</v>
      </c>
      <c r="AH404" s="18">
        <v>19</v>
      </c>
      <c r="AI404" s="18">
        <v>23</v>
      </c>
      <c r="AJ404" s="18">
        <v>30</v>
      </c>
      <c r="AK404" s="23">
        <v>0</v>
      </c>
      <c r="AL404" s="23">
        <v>0</v>
      </c>
      <c r="AM404" s="23">
        <v>0</v>
      </c>
      <c r="AN404" s="23">
        <v>0</v>
      </c>
      <c r="AO404" s="23">
        <v>0</v>
      </c>
      <c r="AP404" s="23">
        <v>0</v>
      </c>
      <c r="AQ404" s="23">
        <v>0</v>
      </c>
      <c r="AR404" s="23">
        <v>0</v>
      </c>
      <c r="AS404" s="23">
        <v>0</v>
      </c>
      <c r="AT404" s="23">
        <v>0.7696215001462281</v>
      </c>
      <c r="AU404" s="23">
        <v>1.0663010777257322</v>
      </c>
      <c r="AV404" s="23">
        <v>1.3568725595139381</v>
      </c>
      <c r="AW404" s="23">
        <v>1.4963675677293371</v>
      </c>
      <c r="AX404" s="23">
        <v>1.4182385477237271</v>
      </c>
      <c r="AY404" s="23">
        <v>1.7055102812608911</v>
      </c>
      <c r="AZ404" s="23">
        <v>2.2116391194727454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0</v>
      </c>
      <c r="BI404" s="20">
        <v>0</v>
      </c>
      <c r="BJ404" s="20">
        <v>3</v>
      </c>
      <c r="BK404" s="20">
        <v>2</v>
      </c>
      <c r="BL404" s="20">
        <v>4</v>
      </c>
      <c r="BM404" s="20">
        <v>0</v>
      </c>
      <c r="BN404" s="20">
        <v>0</v>
      </c>
      <c r="BO404" s="20">
        <v>0</v>
      </c>
      <c r="BP404" s="20">
        <v>1</v>
      </c>
      <c r="BQ404" s="20">
        <v>6</v>
      </c>
      <c r="BR404" s="20">
        <v>6</v>
      </c>
      <c r="BS404" s="20">
        <v>6</v>
      </c>
      <c r="BT404" s="20">
        <v>2</v>
      </c>
      <c r="BU404" s="20">
        <v>0</v>
      </c>
      <c r="BV404" s="20">
        <v>7021</v>
      </c>
      <c r="BW404" s="20">
        <v>10931</v>
      </c>
      <c r="BX404" s="20">
        <v>12292</v>
      </c>
      <c r="BY404" s="20">
        <v>12617</v>
      </c>
      <c r="BZ404" s="20">
        <v>9971</v>
      </c>
      <c r="CA404" s="20">
        <v>16648</v>
      </c>
      <c r="CB404" s="20">
        <v>7179</v>
      </c>
      <c r="CC404" s="20">
        <v>10403</v>
      </c>
      <c r="CD404" s="20">
        <v>12115</v>
      </c>
      <c r="CE404" s="20">
        <v>12836</v>
      </c>
      <c r="CF404" s="20">
        <v>9591</v>
      </c>
      <c r="CG404" s="20">
        <v>14042</v>
      </c>
      <c r="CH404" s="21">
        <v>1</v>
      </c>
      <c r="CI404" s="21">
        <v>9</v>
      </c>
      <c r="CJ404" s="21">
        <v>8</v>
      </c>
      <c r="CK404" s="21">
        <v>10</v>
      </c>
      <c r="CL404" s="21">
        <v>2</v>
      </c>
      <c r="CM404" s="21">
        <v>0</v>
      </c>
      <c r="CN404" s="21">
        <v>0</v>
      </c>
      <c r="CO404" s="21">
        <v>9</v>
      </c>
      <c r="CP404" s="21">
        <v>21</v>
      </c>
      <c r="CQ404" s="21">
        <v>21</v>
      </c>
      <c r="CR404" s="21">
        <v>14200</v>
      </c>
      <c r="CS404" s="21">
        <v>21334</v>
      </c>
      <c r="CT404" s="21">
        <v>24407</v>
      </c>
      <c r="CU404" s="21">
        <v>25453</v>
      </c>
      <c r="CV404" s="21">
        <v>19562</v>
      </c>
      <c r="CW404" s="21">
        <v>30690</v>
      </c>
      <c r="CX404" s="21">
        <v>69480</v>
      </c>
      <c r="CY404" s="21">
        <v>66166</v>
      </c>
      <c r="CZ404" s="19">
        <v>313</v>
      </c>
      <c r="DA404" t="s">
        <v>8291</v>
      </c>
      <c r="DB404" t="s">
        <v>8481</v>
      </c>
      <c r="DD404">
        <v>1.3602152162742194</v>
      </c>
      <c r="DE404">
        <v>3.0224525043177892</v>
      </c>
      <c r="DF404">
        <v>1.6622372880435698</v>
      </c>
    </row>
    <row r="405" spans="1:110" x14ac:dyDescent="0.25">
      <c r="A405" t="s">
        <v>1037</v>
      </c>
      <c r="B405" t="s">
        <v>3092</v>
      </c>
      <c r="C405" t="s">
        <v>197</v>
      </c>
      <c r="D405" t="s">
        <v>199</v>
      </c>
      <c r="E405" s="17">
        <v>82522</v>
      </c>
      <c r="F405" s="17">
        <v>83354</v>
      </c>
      <c r="G405" s="17">
        <v>84257</v>
      </c>
      <c r="H405" s="17">
        <v>85163</v>
      </c>
      <c r="I405" s="17">
        <v>85862</v>
      </c>
      <c r="J405" s="17">
        <v>86360</v>
      </c>
      <c r="K405" s="17">
        <v>86861</v>
      </c>
      <c r="L405" s="17">
        <v>87300</v>
      </c>
      <c r="M405" s="17">
        <v>87441</v>
      </c>
      <c r="N405" s="17">
        <v>87567</v>
      </c>
      <c r="O405" s="17">
        <v>87712</v>
      </c>
      <c r="P405" s="17">
        <v>87789</v>
      </c>
      <c r="Q405" s="17">
        <v>88061</v>
      </c>
      <c r="R405" s="17">
        <v>88506</v>
      </c>
      <c r="S405" s="17">
        <v>89010</v>
      </c>
      <c r="T405" s="17">
        <v>89838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12</v>
      </c>
      <c r="AE405" s="18">
        <v>48</v>
      </c>
      <c r="AF405" s="18">
        <v>46</v>
      </c>
      <c r="AG405" s="18">
        <v>35</v>
      </c>
      <c r="AH405" s="18">
        <v>44</v>
      </c>
      <c r="AI405" s="18">
        <v>42</v>
      </c>
      <c r="AJ405" s="18">
        <v>43</v>
      </c>
      <c r="AK405" s="23">
        <v>0</v>
      </c>
      <c r="AL405" s="23">
        <v>0</v>
      </c>
      <c r="AM405" s="23">
        <v>0</v>
      </c>
      <c r="AN405" s="23">
        <v>0</v>
      </c>
      <c r="AO405" s="23">
        <v>0</v>
      </c>
      <c r="AP405" s="23">
        <v>0</v>
      </c>
      <c r="AQ405" s="23">
        <v>0</v>
      </c>
      <c r="AR405" s="23">
        <v>0</v>
      </c>
      <c r="AS405" s="23">
        <v>0</v>
      </c>
      <c r="AT405" s="23">
        <v>1.3703792524581178</v>
      </c>
      <c r="AU405" s="23">
        <v>5.4724553082816483</v>
      </c>
      <c r="AV405" s="23">
        <v>5.2398364259759198</v>
      </c>
      <c r="AW405" s="23">
        <v>3.9745176638920747</v>
      </c>
      <c r="AX405" s="23">
        <v>4.9714143673875215</v>
      </c>
      <c r="AY405" s="23">
        <v>4.7185709470845971</v>
      </c>
      <c r="AZ405" s="23">
        <v>4.7863932856920233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20">
        <v>0</v>
      </c>
      <c r="BJ405" s="20">
        <v>3</v>
      </c>
      <c r="BK405" s="20">
        <v>2</v>
      </c>
      <c r="BL405" s="20">
        <v>4</v>
      </c>
      <c r="BM405" s="20">
        <v>2</v>
      </c>
      <c r="BN405" s="20">
        <v>1</v>
      </c>
      <c r="BO405" s="20">
        <v>0</v>
      </c>
      <c r="BP405" s="20">
        <v>3</v>
      </c>
      <c r="BQ405" s="20">
        <v>7</v>
      </c>
      <c r="BR405" s="20">
        <v>7</v>
      </c>
      <c r="BS405" s="20">
        <v>5</v>
      </c>
      <c r="BT405" s="20">
        <v>5</v>
      </c>
      <c r="BU405" s="20">
        <v>4</v>
      </c>
      <c r="BV405" s="20">
        <v>3707</v>
      </c>
      <c r="BW405" s="20">
        <v>5276</v>
      </c>
      <c r="BX405" s="20">
        <v>5913</v>
      </c>
      <c r="BY405" s="20">
        <v>8219</v>
      </c>
      <c r="BZ405" s="20">
        <v>7643</v>
      </c>
      <c r="CA405" s="20">
        <v>15967</v>
      </c>
      <c r="CB405" s="20">
        <v>4078</v>
      </c>
      <c r="CC405" s="20">
        <v>5360</v>
      </c>
      <c r="CD405" s="20">
        <v>5412</v>
      </c>
      <c r="CE405" s="20">
        <v>7820</v>
      </c>
      <c r="CF405" s="20">
        <v>7208</v>
      </c>
      <c r="CG405" s="20">
        <v>13235</v>
      </c>
      <c r="CH405" s="21">
        <v>3</v>
      </c>
      <c r="CI405" s="21">
        <v>10</v>
      </c>
      <c r="CJ405" s="21">
        <v>9</v>
      </c>
      <c r="CK405" s="21">
        <v>9</v>
      </c>
      <c r="CL405" s="21">
        <v>7</v>
      </c>
      <c r="CM405" s="21">
        <v>5</v>
      </c>
      <c r="CN405" s="21">
        <v>0</v>
      </c>
      <c r="CO405" s="21">
        <v>12</v>
      </c>
      <c r="CP405" s="21">
        <v>31</v>
      </c>
      <c r="CQ405" s="21">
        <v>31</v>
      </c>
      <c r="CR405" s="21">
        <v>7785</v>
      </c>
      <c r="CS405" s="21">
        <v>10636</v>
      </c>
      <c r="CT405" s="21">
        <v>11325</v>
      </c>
      <c r="CU405" s="21">
        <v>16039</v>
      </c>
      <c r="CV405" s="21">
        <v>14851</v>
      </c>
      <c r="CW405" s="21">
        <v>29202</v>
      </c>
      <c r="CX405" s="21">
        <v>46725</v>
      </c>
      <c r="CY405" s="21">
        <v>43113</v>
      </c>
      <c r="CZ405" s="19">
        <v>170</v>
      </c>
      <c r="DA405" t="s">
        <v>8148</v>
      </c>
      <c r="DB405" t="s">
        <v>9</v>
      </c>
      <c r="DD405">
        <v>2.7833832022823741</v>
      </c>
      <c r="DE405">
        <v>6.6345639379347237</v>
      </c>
      <c r="DF405">
        <v>3.8511807356523495</v>
      </c>
    </row>
    <row r="406" spans="1:110" x14ac:dyDescent="0.25">
      <c r="A406" t="s">
        <v>893</v>
      </c>
      <c r="B406" t="s">
        <v>3202</v>
      </c>
      <c r="C406" t="s">
        <v>76</v>
      </c>
      <c r="D406" t="s">
        <v>70</v>
      </c>
      <c r="E406" s="17">
        <v>76045</v>
      </c>
      <c r="F406" s="17">
        <v>76324</v>
      </c>
      <c r="G406" s="17">
        <v>76372</v>
      </c>
      <c r="H406" s="17">
        <v>76809</v>
      </c>
      <c r="I406" s="17">
        <v>77107</v>
      </c>
      <c r="J406" s="17">
        <v>77556</v>
      </c>
      <c r="K406" s="17">
        <v>77919</v>
      </c>
      <c r="L406" s="17">
        <v>78299</v>
      </c>
      <c r="M406" s="17">
        <v>78587</v>
      </c>
      <c r="N406" s="17">
        <v>78673</v>
      </c>
      <c r="O406" s="17">
        <v>78809</v>
      </c>
      <c r="P406" s="17">
        <v>79065</v>
      </c>
      <c r="Q406" s="17">
        <v>79088</v>
      </c>
      <c r="R406" s="17">
        <v>79270</v>
      </c>
      <c r="S406" s="17">
        <v>79756</v>
      </c>
      <c r="T406" s="17">
        <v>80267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68</v>
      </c>
      <c r="AE406" s="18">
        <v>90</v>
      </c>
      <c r="AF406" s="18">
        <v>110</v>
      </c>
      <c r="AG406" s="18">
        <v>111</v>
      </c>
      <c r="AH406" s="18">
        <v>70</v>
      </c>
      <c r="AI406" s="18">
        <v>67</v>
      </c>
      <c r="AJ406" s="18">
        <v>79</v>
      </c>
      <c r="AK406" s="23">
        <v>0</v>
      </c>
      <c r="AL406" s="23">
        <v>0</v>
      </c>
      <c r="AM406" s="23">
        <v>0</v>
      </c>
      <c r="AN406" s="23">
        <v>0</v>
      </c>
      <c r="AO406" s="23">
        <v>0</v>
      </c>
      <c r="AP406" s="23">
        <v>0</v>
      </c>
      <c r="AQ406" s="23">
        <v>0</v>
      </c>
      <c r="AR406" s="23">
        <v>0</v>
      </c>
      <c r="AS406" s="23">
        <v>0</v>
      </c>
      <c r="AT406" s="23">
        <v>8.6433719319207345</v>
      </c>
      <c r="AU406" s="23">
        <v>11.42001548046543</v>
      </c>
      <c r="AV406" s="23">
        <v>13.912603554037817</v>
      </c>
      <c r="AW406" s="23">
        <v>14.034998988468541</v>
      </c>
      <c r="AX406" s="23">
        <v>8.8305790336823513</v>
      </c>
      <c r="AY406" s="23">
        <v>8.4006218967851947</v>
      </c>
      <c r="AZ406" s="23">
        <v>9.8421518183064034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20">
        <v>0</v>
      </c>
      <c r="BH406" s="20">
        <v>0</v>
      </c>
      <c r="BI406" s="20">
        <v>1</v>
      </c>
      <c r="BJ406" s="20">
        <v>7</v>
      </c>
      <c r="BK406" s="20">
        <v>6</v>
      </c>
      <c r="BL406" s="20">
        <v>9</v>
      </c>
      <c r="BM406" s="20">
        <v>2</v>
      </c>
      <c r="BN406" s="20">
        <v>1</v>
      </c>
      <c r="BO406" s="20">
        <v>0</v>
      </c>
      <c r="BP406" s="20">
        <v>4</v>
      </c>
      <c r="BQ406" s="20">
        <v>15</v>
      </c>
      <c r="BR406" s="20">
        <v>10</v>
      </c>
      <c r="BS406" s="20">
        <v>13</v>
      </c>
      <c r="BT406" s="20">
        <v>6</v>
      </c>
      <c r="BU406" s="20">
        <v>5</v>
      </c>
      <c r="BV406" s="20">
        <v>3307</v>
      </c>
      <c r="BW406" s="20">
        <v>5471</v>
      </c>
      <c r="BX406" s="20">
        <v>5990</v>
      </c>
      <c r="BY406" s="20">
        <v>7323</v>
      </c>
      <c r="BZ406" s="20">
        <v>6427</v>
      </c>
      <c r="CA406" s="20">
        <v>12628</v>
      </c>
      <c r="CB406" s="20">
        <v>3725</v>
      </c>
      <c r="CC406" s="20">
        <v>5264</v>
      </c>
      <c r="CD406" s="20">
        <v>5738</v>
      </c>
      <c r="CE406" s="20">
        <v>7166</v>
      </c>
      <c r="CF406" s="20">
        <v>6145</v>
      </c>
      <c r="CG406" s="20">
        <v>11083</v>
      </c>
      <c r="CH406" s="21">
        <v>5</v>
      </c>
      <c r="CI406" s="21">
        <v>22</v>
      </c>
      <c r="CJ406" s="21">
        <v>16</v>
      </c>
      <c r="CK406" s="21">
        <v>22</v>
      </c>
      <c r="CL406" s="21">
        <v>8</v>
      </c>
      <c r="CM406" s="21">
        <v>6</v>
      </c>
      <c r="CN406" s="21">
        <v>0</v>
      </c>
      <c r="CO406" s="21">
        <v>26</v>
      </c>
      <c r="CP406" s="21">
        <v>53</v>
      </c>
      <c r="CQ406" s="21">
        <v>53</v>
      </c>
      <c r="CR406" s="21">
        <v>7032</v>
      </c>
      <c r="CS406" s="21">
        <v>10735</v>
      </c>
      <c r="CT406" s="21">
        <v>11728</v>
      </c>
      <c r="CU406" s="21">
        <v>14489</v>
      </c>
      <c r="CV406" s="21">
        <v>12572</v>
      </c>
      <c r="CW406" s="21">
        <v>23711</v>
      </c>
      <c r="CX406" s="21">
        <v>41146</v>
      </c>
      <c r="CY406" s="21">
        <v>39121</v>
      </c>
      <c r="CZ406" s="19">
        <v>31</v>
      </c>
      <c r="DA406" t="s">
        <v>1353</v>
      </c>
      <c r="DB406" t="s">
        <v>8480</v>
      </c>
      <c r="DD406">
        <v>6.6460468801922241</v>
      </c>
      <c r="DE406">
        <v>12.880960482185388</v>
      </c>
      <c r="DF406">
        <v>6.2349136019931644</v>
      </c>
    </row>
    <row r="407" spans="1:110" x14ac:dyDescent="0.25">
      <c r="A407" t="s">
        <v>2877</v>
      </c>
      <c r="B407" t="s">
        <v>2936</v>
      </c>
      <c r="C407" t="s">
        <v>58</v>
      </c>
      <c r="D407" t="s">
        <v>211</v>
      </c>
      <c r="E407" s="17">
        <v>142986</v>
      </c>
      <c r="F407" s="17">
        <v>145377</v>
      </c>
      <c r="G407" s="17">
        <v>146749</v>
      </c>
      <c r="H407" s="17">
        <v>148874</v>
      </c>
      <c r="I407" s="17">
        <v>151738</v>
      </c>
      <c r="J407" s="17">
        <v>153413</v>
      </c>
      <c r="K407" s="17">
        <v>154257</v>
      </c>
      <c r="L407" s="17">
        <v>155034</v>
      </c>
      <c r="M407" s="17">
        <v>155988</v>
      </c>
      <c r="N407" s="17">
        <v>157353</v>
      </c>
      <c r="O407" s="17">
        <v>159671</v>
      </c>
      <c r="P407" s="17">
        <v>161843</v>
      </c>
      <c r="Q407" s="17">
        <v>163951</v>
      </c>
      <c r="R407" s="17">
        <v>166104</v>
      </c>
      <c r="S407" s="17">
        <v>167816</v>
      </c>
      <c r="T407" s="17">
        <v>170157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8">
        <v>45</v>
      </c>
      <c r="AE407" s="18">
        <v>67</v>
      </c>
      <c r="AF407" s="18">
        <v>101</v>
      </c>
      <c r="AG407" s="18">
        <v>112</v>
      </c>
      <c r="AH407" s="18">
        <v>103</v>
      </c>
      <c r="AI407" s="18">
        <v>125</v>
      </c>
      <c r="AJ407" s="18">
        <v>138</v>
      </c>
      <c r="AK407" s="23">
        <v>0</v>
      </c>
      <c r="AL407" s="23">
        <v>0</v>
      </c>
      <c r="AM407" s="23">
        <v>0</v>
      </c>
      <c r="AN407" s="23">
        <v>0</v>
      </c>
      <c r="AO407" s="23">
        <v>0</v>
      </c>
      <c r="AP407" s="23">
        <v>0</v>
      </c>
      <c r="AQ407" s="23">
        <v>0</v>
      </c>
      <c r="AR407" s="23">
        <v>0</v>
      </c>
      <c r="AS407" s="23">
        <v>0</v>
      </c>
      <c r="AT407" s="23">
        <v>2.8598120150235458</v>
      </c>
      <c r="AU407" s="23">
        <v>4.1961282887938323</v>
      </c>
      <c r="AV407" s="23">
        <v>6.2406159055380828</v>
      </c>
      <c r="AW407" s="23">
        <v>6.8313093546242474</v>
      </c>
      <c r="AX407" s="23">
        <v>6.2009343543803883</v>
      </c>
      <c r="AY407" s="23">
        <v>7.4486342184297083</v>
      </c>
      <c r="AZ407" s="23">
        <v>8.1101570902166813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2</v>
      </c>
      <c r="BJ407" s="20">
        <v>10</v>
      </c>
      <c r="BK407" s="20">
        <v>9</v>
      </c>
      <c r="BL407" s="20">
        <v>13</v>
      </c>
      <c r="BM407" s="20">
        <v>10</v>
      </c>
      <c r="BN407" s="20">
        <v>4</v>
      </c>
      <c r="BO407" s="20">
        <v>0</v>
      </c>
      <c r="BP407" s="20">
        <v>6</v>
      </c>
      <c r="BQ407" s="20">
        <v>28</v>
      </c>
      <c r="BR407" s="20">
        <v>21</v>
      </c>
      <c r="BS407" s="20">
        <v>24</v>
      </c>
      <c r="BT407" s="20">
        <v>9</v>
      </c>
      <c r="BU407" s="20">
        <v>2</v>
      </c>
      <c r="BV407" s="20">
        <v>15849</v>
      </c>
      <c r="BW407" s="20">
        <v>13775</v>
      </c>
      <c r="BX407" s="20">
        <v>12382</v>
      </c>
      <c r="BY407" s="20">
        <v>13762</v>
      </c>
      <c r="BZ407" s="20">
        <v>11096</v>
      </c>
      <c r="CA407" s="20">
        <v>20793</v>
      </c>
      <c r="CB407" s="20">
        <v>14789</v>
      </c>
      <c r="CC407" s="20">
        <v>15099</v>
      </c>
      <c r="CD407" s="20">
        <v>12321</v>
      </c>
      <c r="CE407" s="20">
        <v>13292</v>
      </c>
      <c r="CF407" s="20">
        <v>10755</v>
      </c>
      <c r="CG407" s="20">
        <v>16244</v>
      </c>
      <c r="CH407" s="21">
        <v>8</v>
      </c>
      <c r="CI407" s="21">
        <v>38</v>
      </c>
      <c r="CJ407" s="21">
        <v>30</v>
      </c>
      <c r="CK407" s="21">
        <v>37</v>
      </c>
      <c r="CL407" s="21">
        <v>19</v>
      </c>
      <c r="CM407" s="21">
        <v>6</v>
      </c>
      <c r="CN407" s="21">
        <v>0</v>
      </c>
      <c r="CO407" s="21">
        <v>48</v>
      </c>
      <c r="CP407" s="21">
        <v>90</v>
      </c>
      <c r="CQ407" s="21">
        <v>90</v>
      </c>
      <c r="CR407" s="21">
        <v>30638</v>
      </c>
      <c r="CS407" s="21">
        <v>28874</v>
      </c>
      <c r="CT407" s="21">
        <v>24703</v>
      </c>
      <c r="CU407" s="21">
        <v>27054</v>
      </c>
      <c r="CV407" s="21">
        <v>21851</v>
      </c>
      <c r="CW407" s="21">
        <v>37037</v>
      </c>
      <c r="CX407" s="21">
        <v>87657</v>
      </c>
      <c r="CY407" s="21">
        <v>82500</v>
      </c>
      <c r="CZ407" s="19">
        <v>47</v>
      </c>
      <c r="DA407" t="s">
        <v>8035</v>
      </c>
      <c r="DB407" t="s">
        <v>8480</v>
      </c>
      <c r="DD407">
        <v>5.8181818181818183</v>
      </c>
      <c r="DE407">
        <v>10.267291830658133</v>
      </c>
      <c r="DF407">
        <v>4.4491100124763143</v>
      </c>
    </row>
  </sheetData>
  <conditionalFormatting sqref="DD60:DD407">
    <cfRule type="expression" dxfId="18" priority="8">
      <formula>DD60=MAX(DD$60:DD$407)</formula>
    </cfRule>
  </conditionalFormatting>
  <conditionalFormatting sqref="DE61:DE407">
    <cfRule type="expression" dxfId="17" priority="7">
      <formula>DE61=MAX(DE$60:DE$407)</formula>
    </cfRule>
  </conditionalFormatting>
  <conditionalFormatting sqref="DD60:DD407">
    <cfRule type="expression" dxfId="16" priority="6">
      <formula>DD60=MIN(DD$60:DD$407)</formula>
    </cfRule>
  </conditionalFormatting>
  <conditionalFormatting sqref="DE60:DE407">
    <cfRule type="expression" dxfId="15" priority="5">
      <formula>DE60=MAX(DE$60:DE$407)</formula>
    </cfRule>
  </conditionalFormatting>
  <conditionalFormatting sqref="DE60:DE407">
    <cfRule type="expression" dxfId="14" priority="4">
      <formula>DE60=MIN(DE$60:DE$407)</formula>
    </cfRule>
  </conditionalFormatting>
  <conditionalFormatting sqref="DF61:DF407">
    <cfRule type="expression" dxfId="13" priority="3">
      <formula>DF61=MAX(DF$60:DF$407)</formula>
    </cfRule>
  </conditionalFormatting>
  <conditionalFormatting sqref="DF60:DF407">
    <cfRule type="expression" dxfId="12" priority="2">
      <formula>DF60=MAX(DF$60:DF$407)</formula>
    </cfRule>
  </conditionalFormatting>
  <conditionalFormatting sqref="DF60:DF407">
    <cfRule type="expression" dxfId="11" priority="1">
      <formula>DF60=MIN(DF$60:DF$407)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H407"/>
  <sheetViews>
    <sheetView zoomScale="85" zoomScaleNormal="85" workbookViewId="0">
      <pane xSplit="4" ySplit="2" topLeftCell="CO183" activePane="bottomRight" state="frozen"/>
      <selection activeCell="A64" sqref="A64"/>
      <selection pane="topRight" activeCell="A64" sqref="A64"/>
      <selection pane="bottomLeft" activeCell="A64" sqref="A64"/>
      <selection pane="bottomRight" activeCell="A64" sqref="A64"/>
    </sheetView>
  </sheetViews>
  <sheetFormatPr defaultRowHeight="15" x14ac:dyDescent="0.25"/>
  <cols>
    <col min="5" max="20" width="9.140625" style="17"/>
    <col min="21" max="36" width="9.140625" style="18"/>
    <col min="37" max="52" width="9.140625" style="19"/>
    <col min="53" max="73" width="9.140625" style="20"/>
    <col min="74" max="85" width="9.140625" style="16"/>
    <col min="86" max="103" width="9.140625" style="21"/>
    <col min="104" max="104" width="9.140625" style="19"/>
  </cols>
  <sheetData>
    <row r="1" spans="1:109" x14ac:dyDescent="0.25">
      <c r="A1" s="14"/>
      <c r="B1" s="14"/>
      <c r="C1" s="14"/>
      <c r="D1" s="1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</row>
    <row r="2" spans="1:109" s="14" customFormat="1" ht="60" x14ac:dyDescent="0.25">
      <c r="A2" s="14" t="s">
        <v>3373</v>
      </c>
      <c r="B2" s="14" t="s">
        <v>7973</v>
      </c>
      <c r="C2" s="14" t="s">
        <v>7974</v>
      </c>
      <c r="D2" s="14" t="s">
        <v>3351</v>
      </c>
      <c r="E2" s="24" t="s">
        <v>7896</v>
      </c>
      <c r="F2" s="24" t="s">
        <v>7897</v>
      </c>
      <c r="G2" s="24" t="s">
        <v>7898</v>
      </c>
      <c r="H2" s="24" t="s">
        <v>7899</v>
      </c>
      <c r="I2" s="24" t="s">
        <v>7900</v>
      </c>
      <c r="J2" s="24" t="s">
        <v>7901</v>
      </c>
      <c r="K2" s="24" t="s">
        <v>7902</v>
      </c>
      <c r="L2" s="24" t="s">
        <v>7903</v>
      </c>
      <c r="M2" s="24" t="s">
        <v>7904</v>
      </c>
      <c r="N2" s="24" t="s">
        <v>7905</v>
      </c>
      <c r="O2" s="24" t="s">
        <v>7906</v>
      </c>
      <c r="P2" s="24" t="s">
        <v>7907</v>
      </c>
      <c r="Q2" s="24" t="s">
        <v>7908</v>
      </c>
      <c r="R2" s="24" t="s">
        <v>7909</v>
      </c>
      <c r="S2" s="24" t="s">
        <v>7910</v>
      </c>
      <c r="T2" s="24" t="s">
        <v>7970</v>
      </c>
      <c r="U2" s="25" t="s">
        <v>7911</v>
      </c>
      <c r="V2" s="25" t="s">
        <v>7912</v>
      </c>
      <c r="W2" s="25" t="s">
        <v>7913</v>
      </c>
      <c r="X2" s="25" t="s">
        <v>7914</v>
      </c>
      <c r="Y2" s="25" t="s">
        <v>7915</v>
      </c>
      <c r="Z2" s="25" t="s">
        <v>7916</v>
      </c>
      <c r="AA2" s="25" t="s">
        <v>7917</v>
      </c>
      <c r="AB2" s="25" t="s">
        <v>7918</v>
      </c>
      <c r="AC2" s="25" t="s">
        <v>7919</v>
      </c>
      <c r="AD2" s="25" t="s">
        <v>7920</v>
      </c>
      <c r="AE2" s="25" t="s">
        <v>7921</v>
      </c>
      <c r="AF2" s="25" t="s">
        <v>7922</v>
      </c>
      <c r="AG2" s="25" t="s">
        <v>7923</v>
      </c>
      <c r="AH2" s="25" t="s">
        <v>7924</v>
      </c>
      <c r="AI2" s="25" t="s">
        <v>7925</v>
      </c>
      <c r="AJ2" s="25" t="s">
        <v>7971</v>
      </c>
      <c r="AK2" s="26" t="s">
        <v>7926</v>
      </c>
      <c r="AL2" s="26" t="s">
        <v>7927</v>
      </c>
      <c r="AM2" s="26" t="s">
        <v>7928</v>
      </c>
      <c r="AN2" s="26" t="s">
        <v>7929</v>
      </c>
      <c r="AO2" s="26" t="s">
        <v>7930</v>
      </c>
      <c r="AP2" s="26" t="s">
        <v>7931</v>
      </c>
      <c r="AQ2" s="26" t="s">
        <v>7932</v>
      </c>
      <c r="AR2" s="26" t="s">
        <v>7933</v>
      </c>
      <c r="AS2" s="26" t="s">
        <v>7934</v>
      </c>
      <c r="AT2" s="26" t="s">
        <v>7935</v>
      </c>
      <c r="AU2" s="26" t="s">
        <v>7936</v>
      </c>
      <c r="AV2" s="26" t="s">
        <v>7937</v>
      </c>
      <c r="AW2" s="26" t="s">
        <v>7938</v>
      </c>
      <c r="AX2" s="26" t="s">
        <v>7939</v>
      </c>
      <c r="AY2" s="26" t="s">
        <v>7940</v>
      </c>
      <c r="AZ2" s="26" t="s">
        <v>7972</v>
      </c>
      <c r="BA2" s="27" t="s">
        <v>8379</v>
      </c>
      <c r="BB2" s="27" t="s">
        <v>8380</v>
      </c>
      <c r="BC2" s="27" t="s">
        <v>8381</v>
      </c>
      <c r="BD2" s="27" t="s">
        <v>8382</v>
      </c>
      <c r="BE2" s="27" t="s">
        <v>8383</v>
      </c>
      <c r="BF2" s="27" t="s">
        <v>8384</v>
      </c>
      <c r="BG2" s="27" t="s">
        <v>8385</v>
      </c>
      <c r="BH2" s="27" t="s">
        <v>8386</v>
      </c>
      <c r="BI2" s="27" t="s">
        <v>8377</v>
      </c>
      <c r="BJ2" s="27" t="s">
        <v>8378</v>
      </c>
      <c r="BK2" s="27" t="s">
        <v>8387</v>
      </c>
      <c r="BL2" s="27" t="s">
        <v>8388</v>
      </c>
      <c r="BM2" s="27" t="s">
        <v>8389</v>
      </c>
      <c r="BN2" s="27" t="s">
        <v>8390</v>
      </c>
      <c r="BO2" s="27" t="s">
        <v>8391</v>
      </c>
      <c r="BP2" s="27" t="s">
        <v>8392</v>
      </c>
      <c r="BQ2" s="27" t="s">
        <v>8393</v>
      </c>
      <c r="BR2" s="27" t="s">
        <v>8394</v>
      </c>
      <c r="BS2" s="27" t="s">
        <v>8395</v>
      </c>
      <c r="BT2" s="27" t="s">
        <v>8396</v>
      </c>
      <c r="BU2" s="27" t="s">
        <v>8397</v>
      </c>
      <c r="BV2" s="28" t="s">
        <v>7941</v>
      </c>
      <c r="BW2" s="28" t="s">
        <v>7942</v>
      </c>
      <c r="BX2" s="28" t="s">
        <v>7943</v>
      </c>
      <c r="BY2" s="28" t="s">
        <v>7944</v>
      </c>
      <c r="BZ2" s="28" t="s">
        <v>7945</v>
      </c>
      <c r="CA2" s="28" t="s">
        <v>7946</v>
      </c>
      <c r="CB2" s="28" t="s">
        <v>7947</v>
      </c>
      <c r="CC2" s="28" t="s">
        <v>7948</v>
      </c>
      <c r="CD2" s="28" t="s">
        <v>7949</v>
      </c>
      <c r="CE2" s="28" t="s">
        <v>7950</v>
      </c>
      <c r="CF2" s="28" t="s">
        <v>7951</v>
      </c>
      <c r="CG2" s="28" t="s">
        <v>7952</v>
      </c>
      <c r="CH2" s="29" t="s">
        <v>7953</v>
      </c>
      <c r="CI2" s="29" t="s">
        <v>7954</v>
      </c>
      <c r="CJ2" s="29" t="s">
        <v>7955</v>
      </c>
      <c r="CK2" s="29" t="s">
        <v>7956</v>
      </c>
      <c r="CL2" s="29" t="s">
        <v>7957</v>
      </c>
      <c r="CM2" s="29" t="s">
        <v>7958</v>
      </c>
      <c r="CN2" s="29" t="s">
        <v>7979</v>
      </c>
      <c r="CO2" s="29" t="s">
        <v>7960</v>
      </c>
      <c r="CP2" s="29" t="s">
        <v>7959</v>
      </c>
      <c r="CQ2" s="29" t="s">
        <v>7980</v>
      </c>
      <c r="CR2" s="29" t="s">
        <v>7961</v>
      </c>
      <c r="CS2" s="29" t="s">
        <v>7962</v>
      </c>
      <c r="CT2" s="29" t="s">
        <v>7963</v>
      </c>
      <c r="CU2" s="29" t="s">
        <v>7964</v>
      </c>
      <c r="CV2" s="29" t="s">
        <v>7965</v>
      </c>
      <c r="CW2" s="29" t="s">
        <v>7966</v>
      </c>
      <c r="CX2" s="29" t="s">
        <v>7967</v>
      </c>
      <c r="CY2" s="29" t="s">
        <v>7968</v>
      </c>
      <c r="CZ2" s="26" t="s">
        <v>7969</v>
      </c>
      <c r="DD2" t="s">
        <v>8469</v>
      </c>
      <c r="DE2" t="s">
        <v>8470</v>
      </c>
    </row>
    <row r="3" spans="1:109" x14ac:dyDescent="0.25">
      <c r="A3" s="22" t="s">
        <v>7975</v>
      </c>
    </row>
    <row r="5" spans="1:109" x14ac:dyDescent="0.25">
      <c r="A5" t="s">
        <v>8399</v>
      </c>
      <c r="B5" t="s">
        <v>3370</v>
      </c>
      <c r="E5" s="17">
        <v>40298219</v>
      </c>
      <c r="F5" s="17">
        <v>40551759</v>
      </c>
      <c r="G5" s="17">
        <v>40818374</v>
      </c>
      <c r="H5" s="17">
        <v>41095463</v>
      </c>
      <c r="I5" s="17">
        <v>41392943</v>
      </c>
      <c r="J5" s="17">
        <v>41816777</v>
      </c>
      <c r="K5" s="17">
        <v>42197656</v>
      </c>
      <c r="L5" s="17">
        <v>42593534</v>
      </c>
      <c r="M5" s="17">
        <v>42999448</v>
      </c>
      <c r="N5" s="17">
        <v>43367382</v>
      </c>
      <c r="O5" s="17">
        <v>43779893</v>
      </c>
      <c r="P5" s="17">
        <v>44197743</v>
      </c>
      <c r="Q5" s="17">
        <v>44513580</v>
      </c>
      <c r="R5" s="17">
        <v>44811567</v>
      </c>
      <c r="S5" s="17">
        <v>45187344</v>
      </c>
      <c r="T5" s="17">
        <v>45579669</v>
      </c>
      <c r="U5" s="18">
        <v>7899</v>
      </c>
      <c r="V5" s="18">
        <v>6272</v>
      </c>
      <c r="W5" s="18">
        <v>6280</v>
      </c>
      <c r="X5" s="18">
        <v>7574</v>
      </c>
      <c r="Y5" s="18">
        <v>10731</v>
      </c>
      <c r="Z5" s="18">
        <v>20259</v>
      </c>
      <c r="AA5" s="18">
        <v>44100</v>
      </c>
      <c r="AB5" s="18">
        <v>42240</v>
      </c>
      <c r="AC5" s="18">
        <v>39116</v>
      </c>
      <c r="AD5" s="18">
        <v>47641</v>
      </c>
      <c r="AE5" s="18">
        <v>50671</v>
      </c>
      <c r="AF5" s="18">
        <v>48846</v>
      </c>
      <c r="AG5" s="18">
        <v>46619</v>
      </c>
      <c r="AH5" s="18">
        <v>48717</v>
      </c>
      <c r="AI5" s="18">
        <v>51315</v>
      </c>
      <c r="AJ5" s="18">
        <v>40163</v>
      </c>
      <c r="AK5" s="23">
        <v>1.960136253167913</v>
      </c>
      <c r="AL5" s="23">
        <v>1.5466653370079457</v>
      </c>
      <c r="AM5" s="23">
        <v>1.5385228230796257</v>
      </c>
      <c r="AN5" s="23">
        <v>1.8430258347496902</v>
      </c>
      <c r="AO5" s="23">
        <v>2.5924708953407833</v>
      </c>
      <c r="AP5" s="23">
        <v>4.8447062287942471</v>
      </c>
      <c r="AQ5" s="23">
        <v>10.450817457727984</v>
      </c>
      <c r="AR5" s="23">
        <v>9.9169981997737029</v>
      </c>
      <c r="AS5" s="23">
        <v>9.0968609643547058</v>
      </c>
      <c r="AT5" s="23">
        <v>10.985445236237686</v>
      </c>
      <c r="AU5" s="23">
        <v>11.57403468299934</v>
      </c>
      <c r="AV5" s="23">
        <v>11.051695558300342</v>
      </c>
      <c r="AW5" s="23">
        <v>10.472983750127488</v>
      </c>
      <c r="AX5" s="23">
        <v>10.871523417157004</v>
      </c>
      <c r="AY5" s="23">
        <v>11.356055801819199</v>
      </c>
      <c r="AZ5" s="23">
        <v>8.8116041386785842</v>
      </c>
      <c r="BA5" s="20">
        <v>3</v>
      </c>
      <c r="BB5" s="20">
        <v>3</v>
      </c>
      <c r="BC5" s="20">
        <v>6</v>
      </c>
      <c r="BD5" s="20">
        <v>15</v>
      </c>
      <c r="BE5" s="20">
        <v>8</v>
      </c>
      <c r="BF5" s="20">
        <v>6</v>
      </c>
      <c r="BG5" s="20">
        <v>0</v>
      </c>
      <c r="BH5" s="20">
        <v>79</v>
      </c>
      <c r="BI5" s="20">
        <v>593</v>
      </c>
      <c r="BJ5" s="20">
        <v>4514</v>
      </c>
      <c r="BK5" s="20">
        <v>5493</v>
      </c>
      <c r="BL5" s="20">
        <v>4901</v>
      </c>
      <c r="BM5" s="20">
        <v>2421</v>
      </c>
      <c r="BN5" s="20">
        <v>1580</v>
      </c>
      <c r="BO5" s="20">
        <v>61</v>
      </c>
      <c r="BP5" s="20">
        <v>826</v>
      </c>
      <c r="BQ5" s="20">
        <v>5402</v>
      </c>
      <c r="BR5" s="20">
        <v>5801</v>
      </c>
      <c r="BS5" s="20">
        <v>4950</v>
      </c>
      <c r="BT5" s="20">
        <v>2195</v>
      </c>
      <c r="BU5" s="20">
        <v>1306</v>
      </c>
      <c r="BV5" s="20">
        <v>2546035</v>
      </c>
      <c r="BW5" s="20">
        <v>3927723</v>
      </c>
      <c r="BX5" s="20">
        <v>3754387</v>
      </c>
      <c r="BY5" s="20">
        <v>4116650</v>
      </c>
      <c r="BZ5" s="20">
        <v>3334140</v>
      </c>
      <c r="CA5" s="20">
        <v>5649756</v>
      </c>
      <c r="CB5" s="20">
        <v>2667088</v>
      </c>
      <c r="CC5" s="20">
        <v>3935293</v>
      </c>
      <c r="CD5" s="20">
        <v>3713542</v>
      </c>
      <c r="CE5" s="20">
        <v>4017466</v>
      </c>
      <c r="CF5" s="20">
        <v>3231000</v>
      </c>
      <c r="CG5" s="20">
        <v>4686589</v>
      </c>
      <c r="CH5" s="21">
        <v>1422</v>
      </c>
      <c r="CI5" s="21">
        <v>9922</v>
      </c>
      <c r="CJ5" s="21">
        <v>11309</v>
      </c>
      <c r="CK5" s="21">
        <v>9859</v>
      </c>
      <c r="CL5" s="21">
        <v>4622</v>
      </c>
      <c r="CM5" s="21">
        <v>2886</v>
      </c>
      <c r="CN5" s="21">
        <v>143</v>
      </c>
      <c r="CO5" s="21">
        <v>19581</v>
      </c>
      <c r="CP5" s="21">
        <v>20541</v>
      </c>
      <c r="CQ5" s="21">
        <v>41</v>
      </c>
      <c r="CR5" s="21">
        <v>5213123</v>
      </c>
      <c r="CS5" s="21">
        <v>7863016</v>
      </c>
      <c r="CT5" s="21">
        <v>7467929</v>
      </c>
      <c r="CU5" s="21">
        <v>8134116</v>
      </c>
      <c r="CV5" s="21">
        <v>6565140</v>
      </c>
      <c r="CW5" s="21">
        <v>10336345</v>
      </c>
      <c r="CX5" s="21">
        <v>23328691</v>
      </c>
      <c r="CY5" s="21">
        <v>22250978</v>
      </c>
      <c r="DD5">
        <v>8.8000626309549173</v>
      </c>
      <c r="DE5">
        <v>8.8050375393973024</v>
      </c>
    </row>
    <row r="6" spans="1:109" x14ac:dyDescent="0.25">
      <c r="B6" s="7" t="s">
        <v>3371</v>
      </c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DD6" t="e">
        <v>#DIV/0!</v>
      </c>
      <c r="DE6" t="e">
        <v>#DIV/0!</v>
      </c>
    </row>
    <row r="7" spans="1:109" x14ac:dyDescent="0.25">
      <c r="A7" t="s">
        <v>58</v>
      </c>
      <c r="B7" t="s">
        <v>3372</v>
      </c>
      <c r="E7" s="17">
        <v>38056209</v>
      </c>
      <c r="F7" s="17">
        <v>38303933</v>
      </c>
      <c r="G7" s="17">
        <v>38553768</v>
      </c>
      <c r="H7" s="17">
        <v>38811778</v>
      </c>
      <c r="I7" s="17">
        <v>39086704</v>
      </c>
      <c r="J7" s="17">
        <v>39494437</v>
      </c>
      <c r="K7" s="17">
        <v>39855359</v>
      </c>
      <c r="L7" s="17">
        <v>40228309</v>
      </c>
      <c r="M7" s="17">
        <v>40613476</v>
      </c>
      <c r="N7" s="17">
        <v>40964785</v>
      </c>
      <c r="O7" s="17">
        <v>41363026</v>
      </c>
      <c r="P7" s="17">
        <v>41766418</v>
      </c>
      <c r="Q7" s="17">
        <v>42070419</v>
      </c>
      <c r="R7" s="17">
        <v>42359366</v>
      </c>
      <c r="S7" s="17">
        <v>42724917</v>
      </c>
      <c r="T7" s="17">
        <v>43108471</v>
      </c>
      <c r="U7" s="18">
        <v>6330</v>
      </c>
      <c r="V7" s="18">
        <v>5134</v>
      </c>
      <c r="W7" s="18">
        <v>5236</v>
      </c>
      <c r="X7" s="18">
        <v>6534</v>
      </c>
      <c r="Y7" s="18">
        <v>9337</v>
      </c>
      <c r="Z7" s="18">
        <v>18577</v>
      </c>
      <c r="AA7" s="18">
        <v>40692</v>
      </c>
      <c r="AB7" s="18">
        <v>39149</v>
      </c>
      <c r="AC7" s="18">
        <v>36513</v>
      </c>
      <c r="AD7" s="18">
        <v>44529</v>
      </c>
      <c r="AE7" s="18">
        <v>47374</v>
      </c>
      <c r="AF7" s="18">
        <v>45594</v>
      </c>
      <c r="AG7" s="18">
        <v>43597</v>
      </c>
      <c r="AH7" s="18">
        <v>45600</v>
      </c>
      <c r="AI7" s="18">
        <v>47856</v>
      </c>
      <c r="AJ7" s="18">
        <v>37809</v>
      </c>
      <c r="AK7" s="23">
        <v>1.663329103537349</v>
      </c>
      <c r="AL7" s="23">
        <v>1.3403323361076263</v>
      </c>
      <c r="AM7" s="23">
        <v>1.3581033117178065</v>
      </c>
      <c r="AN7" s="23">
        <v>1.6835095779430667</v>
      </c>
      <c r="AO7" s="23">
        <v>2.3887918510601454</v>
      </c>
      <c r="AP7" s="23">
        <v>4.7037004224164534</v>
      </c>
      <c r="AQ7" s="23">
        <v>10.20991932352184</v>
      </c>
      <c r="AR7" s="23">
        <v>9.731704109163525</v>
      </c>
      <c r="AS7" s="23">
        <v>8.9903656608954137</v>
      </c>
      <c r="AT7" s="23">
        <v>10.870068035264923</v>
      </c>
      <c r="AU7" s="23">
        <v>11.45322394933098</v>
      </c>
      <c r="AV7" s="23">
        <v>10.916425727482784</v>
      </c>
      <c r="AW7" s="23">
        <v>10.362863274549275</v>
      </c>
      <c r="AX7" s="23">
        <v>10.765033640966204</v>
      </c>
      <c r="AY7" s="23">
        <v>11.200957979625802</v>
      </c>
      <c r="AZ7" s="23">
        <v>8.7706659788513495</v>
      </c>
      <c r="BA7" s="20">
        <v>2</v>
      </c>
      <c r="BB7" s="20">
        <v>0</v>
      </c>
      <c r="BC7" s="20">
        <v>2</v>
      </c>
      <c r="BD7" s="20">
        <v>12</v>
      </c>
      <c r="BE7" s="20">
        <v>4</v>
      </c>
      <c r="BF7" s="20">
        <v>5</v>
      </c>
      <c r="BG7" s="20">
        <v>0</v>
      </c>
      <c r="BH7" s="20">
        <v>74</v>
      </c>
      <c r="BI7" s="20">
        <v>560</v>
      </c>
      <c r="BJ7" s="20">
        <v>4277</v>
      </c>
      <c r="BK7" s="20">
        <v>5181</v>
      </c>
      <c r="BL7" s="20">
        <v>4610</v>
      </c>
      <c r="BM7" s="20">
        <v>2276</v>
      </c>
      <c r="BN7" s="20">
        <v>1485</v>
      </c>
      <c r="BO7" s="20">
        <v>57</v>
      </c>
      <c r="BP7" s="20">
        <v>779</v>
      </c>
      <c r="BQ7" s="20">
        <v>5103</v>
      </c>
      <c r="BR7" s="20">
        <v>5492</v>
      </c>
      <c r="BS7" s="20">
        <v>4631</v>
      </c>
      <c r="BT7" s="20">
        <v>2042</v>
      </c>
      <c r="BU7" s="20">
        <v>1217</v>
      </c>
      <c r="BV7" s="20">
        <v>2404553</v>
      </c>
      <c r="BW7" s="20">
        <v>3740733</v>
      </c>
      <c r="BX7" s="20">
        <v>3571590</v>
      </c>
      <c r="BY7" s="20">
        <v>3895175</v>
      </c>
      <c r="BZ7" s="20">
        <v>3138700</v>
      </c>
      <c r="CA7" s="20">
        <v>5310371</v>
      </c>
      <c r="CB7" s="20">
        <v>2515575</v>
      </c>
      <c r="CC7" s="20">
        <v>3745263</v>
      </c>
      <c r="CD7" s="20">
        <v>3535782</v>
      </c>
      <c r="CE7" s="20">
        <v>3805185</v>
      </c>
      <c r="CF7" s="20">
        <v>3044343</v>
      </c>
      <c r="CG7" s="20">
        <v>4401201</v>
      </c>
      <c r="CH7" s="21">
        <v>1339</v>
      </c>
      <c r="CI7" s="21">
        <v>9382</v>
      </c>
      <c r="CJ7" s="21">
        <v>10685</v>
      </c>
      <c r="CK7" s="21">
        <v>9245</v>
      </c>
      <c r="CL7" s="21">
        <v>4323</v>
      </c>
      <c r="CM7" s="21">
        <v>2702</v>
      </c>
      <c r="CN7" s="21">
        <v>133</v>
      </c>
      <c r="CO7" s="21">
        <v>18463</v>
      </c>
      <c r="CP7" s="21">
        <v>19321</v>
      </c>
      <c r="CQ7" s="21">
        <v>25</v>
      </c>
      <c r="CR7" s="21">
        <v>4920128</v>
      </c>
      <c r="CS7" s="21">
        <v>7485996</v>
      </c>
      <c r="CT7" s="21">
        <v>7107372</v>
      </c>
      <c r="CU7" s="21">
        <v>7700360</v>
      </c>
      <c r="CV7" s="21">
        <v>6183043</v>
      </c>
      <c r="CW7" s="21">
        <v>9711572</v>
      </c>
      <c r="CX7" s="21">
        <v>22061122</v>
      </c>
      <c r="CY7" s="21">
        <v>21047349</v>
      </c>
      <c r="DD7">
        <v>8.7721261238173032</v>
      </c>
      <c r="DE7">
        <v>8.757940779258643</v>
      </c>
    </row>
    <row r="8" spans="1:109" x14ac:dyDescent="0.25">
      <c r="A8" t="s">
        <v>491</v>
      </c>
      <c r="B8" t="s">
        <v>3352</v>
      </c>
      <c r="E8" s="17">
        <v>2242010</v>
      </c>
      <c r="F8" s="17">
        <v>2247826</v>
      </c>
      <c r="G8" s="17">
        <v>2264606</v>
      </c>
      <c r="H8" s="17">
        <v>2283685</v>
      </c>
      <c r="I8" s="17">
        <v>2306239</v>
      </c>
      <c r="J8" s="17">
        <v>2322340</v>
      </c>
      <c r="K8" s="17">
        <v>2342297</v>
      </c>
      <c r="L8" s="17">
        <v>2365225</v>
      </c>
      <c r="M8" s="17">
        <v>2385972</v>
      </c>
      <c r="N8" s="17">
        <v>2402597</v>
      </c>
      <c r="O8" s="17">
        <v>2416867</v>
      </c>
      <c r="P8" s="17">
        <v>2431325</v>
      </c>
      <c r="Q8" s="17">
        <v>2443161</v>
      </c>
      <c r="R8" s="17">
        <v>2452201</v>
      </c>
      <c r="S8" s="17">
        <v>2462427</v>
      </c>
      <c r="T8" s="17">
        <v>2471198</v>
      </c>
      <c r="U8" s="18">
        <v>407</v>
      </c>
      <c r="V8" s="18">
        <v>375</v>
      </c>
      <c r="W8" s="18">
        <v>412</v>
      </c>
      <c r="X8" s="18">
        <v>407</v>
      </c>
      <c r="Y8" s="18">
        <v>488</v>
      </c>
      <c r="Z8" s="18">
        <v>822</v>
      </c>
      <c r="AA8" s="18">
        <v>2022</v>
      </c>
      <c r="AB8" s="18">
        <v>2224</v>
      </c>
      <c r="AC8" s="18">
        <v>2278</v>
      </c>
      <c r="AD8" s="18">
        <v>2854</v>
      </c>
      <c r="AE8" s="18">
        <v>2991</v>
      </c>
      <c r="AF8" s="18">
        <v>2797</v>
      </c>
      <c r="AG8" s="18">
        <v>2646</v>
      </c>
      <c r="AH8" s="18">
        <v>2879</v>
      </c>
      <c r="AI8" s="18">
        <v>3211</v>
      </c>
      <c r="AJ8" s="18">
        <v>2321</v>
      </c>
      <c r="AK8" s="23">
        <v>1.8153353464079107</v>
      </c>
      <c r="AL8" s="23">
        <v>1.6682785945175473</v>
      </c>
      <c r="AM8" s="23">
        <v>1.819301017483836</v>
      </c>
      <c r="AN8" s="23">
        <v>1.7822072658882466</v>
      </c>
      <c r="AO8" s="23">
        <v>2.1159992524625593</v>
      </c>
      <c r="AP8" s="23">
        <v>3.5395334016552269</v>
      </c>
      <c r="AQ8" s="23">
        <v>8.6325517216646741</v>
      </c>
      <c r="AR8" s="23">
        <v>9.4029109281358014</v>
      </c>
      <c r="AS8" s="23">
        <v>9.5474716383930733</v>
      </c>
      <c r="AT8" s="23">
        <v>11.878812801314577</v>
      </c>
      <c r="AU8" s="23">
        <v>12.375525835720378</v>
      </c>
      <c r="AV8" s="23">
        <v>11.504015300299219</v>
      </c>
      <c r="AW8" s="23">
        <v>10.830231818533449</v>
      </c>
      <c r="AX8" s="23">
        <v>11.740473150447292</v>
      </c>
      <c r="AY8" s="23">
        <v>13.039980474548079</v>
      </c>
      <c r="AZ8" s="23">
        <v>9.3922057237016219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5</v>
      </c>
      <c r="BI8" s="20">
        <v>29</v>
      </c>
      <c r="BJ8" s="20">
        <v>233</v>
      </c>
      <c r="BK8" s="20">
        <v>305</v>
      </c>
      <c r="BL8" s="20">
        <v>289</v>
      </c>
      <c r="BM8" s="20">
        <v>145</v>
      </c>
      <c r="BN8" s="20">
        <v>95</v>
      </c>
      <c r="BO8" s="20">
        <v>4</v>
      </c>
      <c r="BP8" s="20">
        <v>47</v>
      </c>
      <c r="BQ8" s="20">
        <v>299</v>
      </c>
      <c r="BR8" s="20">
        <v>309</v>
      </c>
      <c r="BS8" s="20">
        <v>319</v>
      </c>
      <c r="BT8" s="20">
        <v>153</v>
      </c>
      <c r="BU8" s="20">
        <v>89</v>
      </c>
      <c r="BV8" s="20">
        <v>141482</v>
      </c>
      <c r="BW8" s="20">
        <v>186990</v>
      </c>
      <c r="BX8" s="20">
        <v>182797</v>
      </c>
      <c r="BY8" s="20">
        <v>221475</v>
      </c>
      <c r="BZ8" s="20">
        <v>195440</v>
      </c>
      <c r="CA8" s="20">
        <v>339385</v>
      </c>
      <c r="CB8" s="20">
        <v>151513</v>
      </c>
      <c r="CC8" s="20">
        <v>190030</v>
      </c>
      <c r="CD8" s="20">
        <v>177760</v>
      </c>
      <c r="CE8" s="20">
        <v>212281</v>
      </c>
      <c r="CF8" s="20">
        <v>186657</v>
      </c>
      <c r="CG8" s="20">
        <v>285388</v>
      </c>
      <c r="CH8" s="21">
        <v>76</v>
      </c>
      <c r="CI8" s="21">
        <v>532</v>
      </c>
      <c r="CJ8" s="21">
        <v>614</v>
      </c>
      <c r="CK8" s="21">
        <v>608</v>
      </c>
      <c r="CL8" s="21">
        <v>298</v>
      </c>
      <c r="CM8" s="21">
        <v>184</v>
      </c>
      <c r="CN8" s="21">
        <v>9</v>
      </c>
      <c r="CO8" s="21">
        <v>1101</v>
      </c>
      <c r="CP8" s="21">
        <v>1220</v>
      </c>
      <c r="CQ8" s="21">
        <v>0</v>
      </c>
      <c r="CR8" s="21">
        <v>292995</v>
      </c>
      <c r="CS8" s="21">
        <v>377020</v>
      </c>
      <c r="CT8" s="21">
        <v>360557</v>
      </c>
      <c r="CU8" s="21">
        <v>433756</v>
      </c>
      <c r="CV8" s="21">
        <v>382097</v>
      </c>
      <c r="CW8" s="21">
        <v>624773</v>
      </c>
      <c r="CX8" s="21">
        <v>1267569</v>
      </c>
      <c r="CY8" s="21">
        <v>1203629</v>
      </c>
      <c r="CZ8" s="19">
        <v>6</v>
      </c>
      <c r="DA8" t="s">
        <v>7990</v>
      </c>
      <c r="DD8">
        <v>9.1473369285718444</v>
      </c>
      <c r="DE8">
        <v>9.6247225989275531</v>
      </c>
    </row>
    <row r="9" spans="1:109" x14ac:dyDescent="0.25">
      <c r="B9" s="7" t="s">
        <v>3371</v>
      </c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R9" s="21">
        <v>0</v>
      </c>
      <c r="CS9" s="21">
        <v>0</v>
      </c>
      <c r="CT9" s="21">
        <v>0</v>
      </c>
      <c r="CU9" s="21">
        <v>0</v>
      </c>
      <c r="CV9" s="21">
        <v>0</v>
      </c>
      <c r="CW9" s="21">
        <v>0</v>
      </c>
      <c r="CX9" s="21">
        <v>0</v>
      </c>
      <c r="CY9" s="21">
        <v>0</v>
      </c>
      <c r="DD9" t="e">
        <v>#DIV/0!</v>
      </c>
      <c r="DE9" t="e">
        <v>#DIV/0!</v>
      </c>
    </row>
    <row r="10" spans="1:109" x14ac:dyDescent="0.25">
      <c r="A10" t="s">
        <v>457</v>
      </c>
      <c r="B10" t="s">
        <v>3353</v>
      </c>
      <c r="E10" s="17">
        <v>1969735</v>
      </c>
      <c r="F10" s="17">
        <v>1972777</v>
      </c>
      <c r="G10" s="17">
        <v>1979827</v>
      </c>
      <c r="H10" s="17">
        <v>1986259</v>
      </c>
      <c r="I10" s="17">
        <v>1993050</v>
      </c>
      <c r="J10" s="17">
        <v>2005110</v>
      </c>
      <c r="K10" s="17">
        <v>2014937</v>
      </c>
      <c r="L10" s="17">
        <v>2026618</v>
      </c>
      <c r="M10" s="17">
        <v>2035022</v>
      </c>
      <c r="N10" s="17">
        <v>2045456</v>
      </c>
      <c r="O10" s="17">
        <v>2060373</v>
      </c>
      <c r="P10" s="17">
        <v>2070981</v>
      </c>
      <c r="Q10" s="17">
        <v>2077297</v>
      </c>
      <c r="R10" s="17">
        <v>2085435</v>
      </c>
      <c r="S10" s="17">
        <v>2093713</v>
      </c>
      <c r="T10" s="17">
        <v>2100204</v>
      </c>
      <c r="U10" s="18">
        <v>439</v>
      </c>
      <c r="V10" s="18">
        <v>314</v>
      </c>
      <c r="W10" s="18">
        <v>359</v>
      </c>
      <c r="X10" s="18">
        <v>416</v>
      </c>
      <c r="Y10" s="18">
        <v>465</v>
      </c>
      <c r="Z10" s="18">
        <v>835</v>
      </c>
      <c r="AA10" s="18">
        <v>2342</v>
      </c>
      <c r="AB10" s="18">
        <v>1974</v>
      </c>
      <c r="AC10" s="18">
        <v>2072</v>
      </c>
      <c r="AD10" s="18">
        <v>2891</v>
      </c>
      <c r="AE10" s="18">
        <v>3061</v>
      </c>
      <c r="AF10" s="18">
        <v>3046</v>
      </c>
      <c r="AG10" s="18">
        <v>3000</v>
      </c>
      <c r="AH10" s="18">
        <v>3150</v>
      </c>
      <c r="AI10" s="18">
        <v>3081</v>
      </c>
      <c r="AJ10" s="18">
        <v>2309</v>
      </c>
      <c r="AK10" s="23">
        <v>2.2287261992095382</v>
      </c>
      <c r="AL10" s="23">
        <v>1.5916649474319702</v>
      </c>
      <c r="AM10" s="23">
        <v>1.813289747033453</v>
      </c>
      <c r="AN10" s="23">
        <v>2.0943895030809174</v>
      </c>
      <c r="AO10" s="23">
        <v>2.3331075487318431</v>
      </c>
      <c r="AP10" s="23">
        <v>4.1643600600465813</v>
      </c>
      <c r="AQ10" s="23">
        <v>11.623192189135441</v>
      </c>
      <c r="AR10" s="23">
        <v>9.740365475881493</v>
      </c>
      <c r="AS10" s="23">
        <v>10.181708109298082</v>
      </c>
      <c r="AT10" s="23">
        <v>14.133767727098506</v>
      </c>
      <c r="AU10" s="23">
        <v>14.856533258783724</v>
      </c>
      <c r="AV10" s="23">
        <v>14.708005529746529</v>
      </c>
      <c r="AW10" s="23">
        <v>14.441844377573357</v>
      </c>
      <c r="AX10" s="23">
        <v>15.104762315775845</v>
      </c>
      <c r="AY10" s="23">
        <v>14.715483927357759</v>
      </c>
      <c r="AZ10" s="23">
        <v>10.994170090143625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1</v>
      </c>
      <c r="BG10" s="20">
        <v>0</v>
      </c>
      <c r="BH10" s="20">
        <v>4</v>
      </c>
      <c r="BI10" s="20">
        <v>26</v>
      </c>
      <c r="BJ10" s="20">
        <v>286</v>
      </c>
      <c r="BK10" s="20">
        <v>265</v>
      </c>
      <c r="BL10" s="20">
        <v>267</v>
      </c>
      <c r="BM10" s="20">
        <v>134</v>
      </c>
      <c r="BN10" s="20">
        <v>99</v>
      </c>
      <c r="BO10" s="20">
        <v>2</v>
      </c>
      <c r="BP10" s="20">
        <v>57</v>
      </c>
      <c r="BQ10" s="20">
        <v>302</v>
      </c>
      <c r="BR10" s="20">
        <v>320</v>
      </c>
      <c r="BS10" s="20">
        <v>308</v>
      </c>
      <c r="BT10" s="20">
        <v>145</v>
      </c>
      <c r="BU10" s="20">
        <v>93</v>
      </c>
      <c r="BV10" s="20">
        <v>124409</v>
      </c>
      <c r="BW10" s="20">
        <v>165869</v>
      </c>
      <c r="BX10" s="20">
        <v>157400</v>
      </c>
      <c r="BY10" s="20">
        <v>192429</v>
      </c>
      <c r="BZ10" s="20">
        <v>168783</v>
      </c>
      <c r="CA10" s="20">
        <v>273427</v>
      </c>
      <c r="CB10" s="20">
        <v>131964</v>
      </c>
      <c r="CC10" s="20">
        <v>163584</v>
      </c>
      <c r="CD10" s="20">
        <v>150970</v>
      </c>
      <c r="CE10" s="20">
        <v>183515</v>
      </c>
      <c r="CF10" s="20">
        <v>162084</v>
      </c>
      <c r="CG10" s="20">
        <v>225770</v>
      </c>
      <c r="CH10" s="21">
        <v>83</v>
      </c>
      <c r="CI10" s="21">
        <v>588</v>
      </c>
      <c r="CJ10" s="21">
        <v>585</v>
      </c>
      <c r="CK10" s="21">
        <v>575</v>
      </c>
      <c r="CL10" s="21">
        <v>280</v>
      </c>
      <c r="CM10" s="21">
        <v>192</v>
      </c>
      <c r="CN10" s="21">
        <v>6</v>
      </c>
      <c r="CO10" s="21">
        <v>1081</v>
      </c>
      <c r="CP10" s="21">
        <v>1227</v>
      </c>
      <c r="CQ10" s="21">
        <v>1</v>
      </c>
      <c r="CR10" s="21">
        <v>256373</v>
      </c>
      <c r="CS10" s="21">
        <v>329453</v>
      </c>
      <c r="CT10" s="21">
        <v>308370</v>
      </c>
      <c r="CU10" s="21">
        <v>375944</v>
      </c>
      <c r="CV10" s="21">
        <v>330867</v>
      </c>
      <c r="CW10" s="21">
        <v>499197</v>
      </c>
      <c r="CX10" s="21">
        <v>1082317</v>
      </c>
      <c r="CY10" s="21">
        <v>1017887</v>
      </c>
      <c r="CZ10" s="19">
        <v>1</v>
      </c>
      <c r="DA10" t="s">
        <v>7985</v>
      </c>
      <c r="DB10" t="s">
        <v>8480</v>
      </c>
      <c r="DD10">
        <v>10.620039356038538</v>
      </c>
      <c r="DE10">
        <v>11.336789498825205</v>
      </c>
    </row>
    <row r="11" spans="1:109" x14ac:dyDescent="0.25">
      <c r="A11" t="s">
        <v>199</v>
      </c>
      <c r="B11" t="s">
        <v>3354</v>
      </c>
      <c r="E11" s="17">
        <v>5188191</v>
      </c>
      <c r="F11" s="17">
        <v>5198691</v>
      </c>
      <c r="G11" s="17">
        <v>5222881</v>
      </c>
      <c r="H11" s="17">
        <v>5264323</v>
      </c>
      <c r="I11" s="17">
        <v>5300722</v>
      </c>
      <c r="J11" s="17">
        <v>5338759</v>
      </c>
      <c r="K11" s="17">
        <v>5379503</v>
      </c>
      <c r="L11" s="17">
        <v>5411944</v>
      </c>
      <c r="M11" s="17">
        <v>5444883</v>
      </c>
      <c r="N11" s="17">
        <v>5479597</v>
      </c>
      <c r="O11" s="17">
        <v>5518814</v>
      </c>
      <c r="P11" s="17">
        <v>5555330</v>
      </c>
      <c r="Q11" s="17">
        <v>5579593</v>
      </c>
      <c r="R11" s="17">
        <v>5593740</v>
      </c>
      <c r="S11" s="17">
        <v>5618117</v>
      </c>
      <c r="T11" s="17">
        <v>5652470</v>
      </c>
      <c r="U11" s="18">
        <v>1175</v>
      </c>
      <c r="V11" s="18">
        <v>847</v>
      </c>
      <c r="W11" s="18">
        <v>856</v>
      </c>
      <c r="X11" s="18">
        <v>1095</v>
      </c>
      <c r="Y11" s="18">
        <v>1365</v>
      </c>
      <c r="Z11" s="18">
        <v>2783</v>
      </c>
      <c r="AA11" s="18">
        <v>5249</v>
      </c>
      <c r="AB11" s="18">
        <v>4890</v>
      </c>
      <c r="AC11" s="18">
        <v>5199</v>
      </c>
      <c r="AD11" s="18">
        <v>6524</v>
      </c>
      <c r="AE11" s="18">
        <v>7233</v>
      </c>
      <c r="AF11" s="18">
        <v>6719</v>
      </c>
      <c r="AG11" s="18">
        <v>6608</v>
      </c>
      <c r="AH11" s="18">
        <v>6908</v>
      </c>
      <c r="AI11" s="18">
        <v>7261</v>
      </c>
      <c r="AJ11" s="18">
        <v>5747</v>
      </c>
      <c r="AK11" s="23">
        <v>2.2647585642086039</v>
      </c>
      <c r="AL11" s="23">
        <v>1.6292562877847518</v>
      </c>
      <c r="AM11" s="23">
        <v>1.6389421853570856</v>
      </c>
      <c r="AN11" s="23">
        <v>2.0800395416466655</v>
      </c>
      <c r="AO11" s="23">
        <v>2.5751208986247534</v>
      </c>
      <c r="AP11" s="23">
        <v>5.2128219310892296</v>
      </c>
      <c r="AQ11" s="23">
        <v>9.7574069574828748</v>
      </c>
      <c r="AR11" s="23">
        <v>9.0355702128477322</v>
      </c>
      <c r="AS11" s="23">
        <v>9.5484145389349955</v>
      </c>
      <c r="AT11" s="23">
        <v>11.905985056930282</v>
      </c>
      <c r="AU11" s="23">
        <v>13.106076776640776</v>
      </c>
      <c r="AV11" s="23">
        <v>12.094691044456404</v>
      </c>
      <c r="AW11" s="23">
        <v>11.843157735698643</v>
      </c>
      <c r="AX11" s="23">
        <v>12.349519284056822</v>
      </c>
      <c r="AY11" s="23">
        <v>12.924259142342532</v>
      </c>
      <c r="AZ11" s="23">
        <v>10.167236623989158</v>
      </c>
      <c r="BA11" s="20">
        <v>0</v>
      </c>
      <c r="BB11" s="20">
        <v>0</v>
      </c>
      <c r="BC11" s="20">
        <v>0</v>
      </c>
      <c r="BD11" s="20">
        <v>1</v>
      </c>
      <c r="BE11" s="20">
        <v>0</v>
      </c>
      <c r="BF11" s="20">
        <v>0</v>
      </c>
      <c r="BG11" s="20">
        <v>0</v>
      </c>
      <c r="BH11" s="20">
        <v>9</v>
      </c>
      <c r="BI11" s="20">
        <v>95</v>
      </c>
      <c r="BJ11" s="20">
        <v>651</v>
      </c>
      <c r="BK11" s="20">
        <v>801</v>
      </c>
      <c r="BL11" s="20">
        <v>693</v>
      </c>
      <c r="BM11" s="20">
        <v>344</v>
      </c>
      <c r="BN11" s="20">
        <v>223</v>
      </c>
      <c r="BO11" s="20">
        <v>6</v>
      </c>
      <c r="BP11" s="20">
        <v>104</v>
      </c>
      <c r="BQ11" s="20">
        <v>791</v>
      </c>
      <c r="BR11" s="20">
        <v>816</v>
      </c>
      <c r="BS11" s="20">
        <v>722</v>
      </c>
      <c r="BT11" s="20">
        <v>308</v>
      </c>
      <c r="BU11" s="20">
        <v>183</v>
      </c>
      <c r="BV11" s="20">
        <v>325505</v>
      </c>
      <c r="BW11" s="20">
        <v>471433</v>
      </c>
      <c r="BX11" s="20">
        <v>446780</v>
      </c>
      <c r="BY11" s="20">
        <v>519885</v>
      </c>
      <c r="BZ11" s="20">
        <v>423867</v>
      </c>
      <c r="CA11" s="20">
        <v>710595</v>
      </c>
      <c r="CB11" s="20">
        <v>336306</v>
      </c>
      <c r="CC11" s="20">
        <v>471850</v>
      </c>
      <c r="CD11" s="20">
        <v>436129</v>
      </c>
      <c r="CE11" s="20">
        <v>504029</v>
      </c>
      <c r="CF11" s="20">
        <v>415221</v>
      </c>
      <c r="CG11" s="20">
        <v>590870</v>
      </c>
      <c r="CH11" s="21">
        <v>199</v>
      </c>
      <c r="CI11" s="21">
        <v>1442</v>
      </c>
      <c r="CJ11" s="21">
        <v>1618</v>
      </c>
      <c r="CK11" s="21">
        <v>1415</v>
      </c>
      <c r="CL11" s="21">
        <v>652</v>
      </c>
      <c r="CM11" s="21">
        <v>406</v>
      </c>
      <c r="CN11" s="21">
        <v>15</v>
      </c>
      <c r="CO11" s="21">
        <v>2816</v>
      </c>
      <c r="CP11" s="21">
        <v>2930</v>
      </c>
      <c r="CQ11" s="21">
        <v>1</v>
      </c>
      <c r="CR11" s="21">
        <v>661811</v>
      </c>
      <c r="CS11" s="21">
        <v>943283</v>
      </c>
      <c r="CT11" s="21">
        <v>882909</v>
      </c>
      <c r="CU11" s="21">
        <v>1023914</v>
      </c>
      <c r="CV11" s="21">
        <v>839088</v>
      </c>
      <c r="CW11" s="21">
        <v>1301465</v>
      </c>
      <c r="CX11" s="21">
        <v>2898065</v>
      </c>
      <c r="CY11" s="21">
        <v>2754405</v>
      </c>
      <c r="CZ11" s="19">
        <v>2</v>
      </c>
      <c r="DA11" t="s">
        <v>7986</v>
      </c>
      <c r="DB11" t="s">
        <v>8480</v>
      </c>
      <c r="DD11">
        <v>10.223623613811332</v>
      </c>
      <c r="DE11">
        <v>10.110194215795712</v>
      </c>
    </row>
    <row r="12" spans="1:109" x14ac:dyDescent="0.25">
      <c r="A12" t="s">
        <v>211</v>
      </c>
      <c r="B12" t="s">
        <v>3355</v>
      </c>
      <c r="E12" s="17">
        <v>3812051</v>
      </c>
      <c r="F12" s="17">
        <v>3834066</v>
      </c>
      <c r="G12" s="17">
        <v>3863719</v>
      </c>
      <c r="H12" s="17">
        <v>3895605</v>
      </c>
      <c r="I12" s="17">
        <v>3936288</v>
      </c>
      <c r="J12" s="17">
        <v>3984502</v>
      </c>
      <c r="K12" s="17">
        <v>4014112</v>
      </c>
      <c r="L12" s="17">
        <v>4042562</v>
      </c>
      <c r="M12" s="17">
        <v>4073415</v>
      </c>
      <c r="N12" s="17">
        <v>4097897</v>
      </c>
      <c r="O12" s="17">
        <v>4129053</v>
      </c>
      <c r="P12" s="17">
        <v>4159791</v>
      </c>
      <c r="Q12" s="17">
        <v>4183836</v>
      </c>
      <c r="R12" s="17">
        <v>4200043</v>
      </c>
      <c r="S12" s="17">
        <v>4219056</v>
      </c>
      <c r="T12" s="17">
        <v>4244933</v>
      </c>
      <c r="U12" s="18">
        <v>871</v>
      </c>
      <c r="V12" s="18">
        <v>725</v>
      </c>
      <c r="W12" s="18">
        <v>719</v>
      </c>
      <c r="X12" s="18">
        <v>754</v>
      </c>
      <c r="Y12" s="18">
        <v>957</v>
      </c>
      <c r="Z12" s="18">
        <v>1665</v>
      </c>
      <c r="AA12" s="18">
        <v>3911</v>
      </c>
      <c r="AB12" s="18">
        <v>3879</v>
      </c>
      <c r="AC12" s="18">
        <v>3899</v>
      </c>
      <c r="AD12" s="18">
        <v>5029</v>
      </c>
      <c r="AE12" s="18">
        <v>5247</v>
      </c>
      <c r="AF12" s="18">
        <v>5147</v>
      </c>
      <c r="AG12" s="18">
        <v>4692</v>
      </c>
      <c r="AH12" s="18">
        <v>4968</v>
      </c>
      <c r="AI12" s="18">
        <v>5105</v>
      </c>
      <c r="AJ12" s="18">
        <v>4031</v>
      </c>
      <c r="AK12" s="23">
        <v>2.2848592529323453</v>
      </c>
      <c r="AL12" s="23">
        <v>1.8909429310815205</v>
      </c>
      <c r="AM12" s="23">
        <v>1.860901375074119</v>
      </c>
      <c r="AN12" s="23">
        <v>1.9355145092995825</v>
      </c>
      <c r="AO12" s="23">
        <v>2.4312245445455209</v>
      </c>
      <c r="AP12" s="23">
        <v>4.1786903357056921</v>
      </c>
      <c r="AQ12" s="23">
        <v>9.7431262505879257</v>
      </c>
      <c r="AR12" s="23">
        <v>9.5954001447596848</v>
      </c>
      <c r="AS12" s="23">
        <v>9.5718211868910981</v>
      </c>
      <c r="AT12" s="23">
        <v>12.272148372689699</v>
      </c>
      <c r="AU12" s="23">
        <v>12.707514289596185</v>
      </c>
      <c r="AV12" s="23">
        <v>12.373217789066807</v>
      </c>
      <c r="AW12" s="23">
        <v>11.214588717148569</v>
      </c>
      <c r="AX12" s="23">
        <v>11.828450327770454</v>
      </c>
      <c r="AY12" s="23">
        <v>12.099863097337414</v>
      </c>
      <c r="AZ12" s="23">
        <v>9.4960273813508955</v>
      </c>
      <c r="BA12" s="20">
        <v>1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11</v>
      </c>
      <c r="BI12" s="20">
        <v>66</v>
      </c>
      <c r="BJ12" s="20">
        <v>472</v>
      </c>
      <c r="BK12" s="20">
        <v>529</v>
      </c>
      <c r="BL12" s="20">
        <v>536</v>
      </c>
      <c r="BM12" s="20">
        <v>249</v>
      </c>
      <c r="BN12" s="20">
        <v>159</v>
      </c>
      <c r="BO12" s="20">
        <v>11</v>
      </c>
      <c r="BP12" s="20">
        <v>75</v>
      </c>
      <c r="BQ12" s="20">
        <v>502</v>
      </c>
      <c r="BR12" s="20">
        <v>551</v>
      </c>
      <c r="BS12" s="20">
        <v>475</v>
      </c>
      <c r="BT12" s="20">
        <v>265</v>
      </c>
      <c r="BU12" s="20">
        <v>129</v>
      </c>
      <c r="BV12" s="20">
        <v>260065</v>
      </c>
      <c r="BW12" s="20">
        <v>349768</v>
      </c>
      <c r="BX12" s="20">
        <v>331207</v>
      </c>
      <c r="BY12" s="20">
        <v>380065</v>
      </c>
      <c r="BZ12" s="20">
        <v>316087</v>
      </c>
      <c r="CA12" s="20">
        <v>534594</v>
      </c>
      <c r="CB12" s="20">
        <v>270310</v>
      </c>
      <c r="CC12" s="20">
        <v>348562</v>
      </c>
      <c r="CD12" s="20">
        <v>329880</v>
      </c>
      <c r="CE12" s="20">
        <v>375177</v>
      </c>
      <c r="CF12" s="20">
        <v>310071</v>
      </c>
      <c r="CG12" s="20">
        <v>439147</v>
      </c>
      <c r="CH12" s="21">
        <v>141</v>
      </c>
      <c r="CI12" s="21">
        <v>974</v>
      </c>
      <c r="CJ12" s="21">
        <v>1080</v>
      </c>
      <c r="CK12" s="21">
        <v>1011</v>
      </c>
      <c r="CL12" s="21">
        <v>514</v>
      </c>
      <c r="CM12" s="21">
        <v>288</v>
      </c>
      <c r="CN12" s="21">
        <v>23</v>
      </c>
      <c r="CO12" s="21">
        <v>2022</v>
      </c>
      <c r="CP12" s="21">
        <v>2008</v>
      </c>
      <c r="CQ12" s="21">
        <v>1</v>
      </c>
      <c r="CR12" s="21">
        <v>530375</v>
      </c>
      <c r="CS12" s="21">
        <v>698330</v>
      </c>
      <c r="CT12" s="21">
        <v>661087</v>
      </c>
      <c r="CU12" s="21">
        <v>755242</v>
      </c>
      <c r="CV12" s="21">
        <v>626158</v>
      </c>
      <c r="CW12" s="21">
        <v>973741</v>
      </c>
      <c r="CX12" s="21">
        <v>2171786</v>
      </c>
      <c r="CY12" s="21">
        <v>2073147</v>
      </c>
      <c r="CZ12" s="19">
        <v>5</v>
      </c>
      <c r="DA12" t="s">
        <v>7989</v>
      </c>
      <c r="DB12" t="s">
        <v>9</v>
      </c>
      <c r="DD12">
        <v>9.753288117051035</v>
      </c>
      <c r="DE12">
        <v>9.2458465060553845</v>
      </c>
    </row>
    <row r="13" spans="1:109" x14ac:dyDescent="0.25">
      <c r="A13" t="s">
        <v>150</v>
      </c>
      <c r="B13" t="s">
        <v>3356</v>
      </c>
      <c r="E13" s="17">
        <v>3225214</v>
      </c>
      <c r="F13" s="17">
        <v>3246892</v>
      </c>
      <c r="G13" s="17">
        <v>3279592</v>
      </c>
      <c r="H13" s="17">
        <v>3313432</v>
      </c>
      <c r="I13" s="17">
        <v>3349853</v>
      </c>
      <c r="J13" s="17">
        <v>3388148</v>
      </c>
      <c r="K13" s="17">
        <v>3425907</v>
      </c>
      <c r="L13" s="17">
        <v>3460219</v>
      </c>
      <c r="M13" s="17">
        <v>3493369</v>
      </c>
      <c r="N13" s="17">
        <v>3523639</v>
      </c>
      <c r="O13" s="17">
        <v>3556891</v>
      </c>
      <c r="P13" s="17">
        <v>3584293</v>
      </c>
      <c r="Q13" s="17">
        <v>3611118</v>
      </c>
      <c r="R13" s="17">
        <v>3637442</v>
      </c>
      <c r="S13" s="17">
        <v>3671679</v>
      </c>
      <c r="T13" s="17">
        <v>3705500</v>
      </c>
      <c r="U13" s="18">
        <v>595</v>
      </c>
      <c r="V13" s="18">
        <v>568</v>
      </c>
      <c r="W13" s="18">
        <v>507</v>
      </c>
      <c r="X13" s="18">
        <v>543</v>
      </c>
      <c r="Y13" s="18">
        <v>737</v>
      </c>
      <c r="Z13" s="18">
        <v>1621</v>
      </c>
      <c r="AA13" s="18">
        <v>3698</v>
      </c>
      <c r="AB13" s="18">
        <v>3632</v>
      </c>
      <c r="AC13" s="18">
        <v>3597</v>
      </c>
      <c r="AD13" s="18">
        <v>4536</v>
      </c>
      <c r="AE13" s="18">
        <v>4741</v>
      </c>
      <c r="AF13" s="18">
        <v>4501</v>
      </c>
      <c r="AG13" s="18">
        <v>4330</v>
      </c>
      <c r="AH13" s="18">
        <v>4364</v>
      </c>
      <c r="AI13" s="18">
        <v>4547</v>
      </c>
      <c r="AJ13" s="18">
        <v>3548</v>
      </c>
      <c r="AK13" s="23">
        <v>1.8448388230982502</v>
      </c>
      <c r="AL13" s="23">
        <v>1.7493652391271406</v>
      </c>
      <c r="AM13" s="23">
        <v>1.5459240051811323</v>
      </c>
      <c r="AN13" s="23">
        <v>1.6387841971707886</v>
      </c>
      <c r="AO13" s="23">
        <v>2.2000965415497338</v>
      </c>
      <c r="AP13" s="23">
        <v>4.7843246516976237</v>
      </c>
      <c r="AQ13" s="23">
        <v>10.794221792944175</v>
      </c>
      <c r="AR13" s="23">
        <v>10.496445456198003</v>
      </c>
      <c r="AS13" s="23">
        <v>10.296650597174247</v>
      </c>
      <c r="AT13" s="23">
        <v>12.87305538393689</v>
      </c>
      <c r="AU13" s="23">
        <v>13.329056189801713</v>
      </c>
      <c r="AV13" s="23">
        <v>12.557567140855951</v>
      </c>
      <c r="AW13" s="23">
        <v>11.990746356114643</v>
      </c>
      <c r="AX13" s="23">
        <v>11.997442158527887</v>
      </c>
      <c r="AY13" s="23">
        <v>12.383980189989375</v>
      </c>
      <c r="AZ13" s="23">
        <v>9.5749561462690593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4</v>
      </c>
      <c r="BI13" s="20">
        <v>62</v>
      </c>
      <c r="BJ13" s="20">
        <v>409</v>
      </c>
      <c r="BK13" s="20">
        <v>485</v>
      </c>
      <c r="BL13" s="20">
        <v>416</v>
      </c>
      <c r="BM13" s="20">
        <v>200</v>
      </c>
      <c r="BN13" s="20">
        <v>143</v>
      </c>
      <c r="BO13" s="20">
        <v>4</v>
      </c>
      <c r="BP13" s="20">
        <v>79</v>
      </c>
      <c r="BQ13" s="20">
        <v>517</v>
      </c>
      <c r="BR13" s="20">
        <v>512</v>
      </c>
      <c r="BS13" s="20">
        <v>431</v>
      </c>
      <c r="BT13" s="20">
        <v>183</v>
      </c>
      <c r="BU13" s="20">
        <v>103</v>
      </c>
      <c r="BV13" s="20">
        <v>215252</v>
      </c>
      <c r="BW13" s="20">
        <v>289924</v>
      </c>
      <c r="BX13" s="20">
        <v>291485</v>
      </c>
      <c r="BY13" s="20">
        <v>341349</v>
      </c>
      <c r="BZ13" s="20">
        <v>280494</v>
      </c>
      <c r="CA13" s="20">
        <v>474472</v>
      </c>
      <c r="CB13" s="20">
        <v>228318</v>
      </c>
      <c r="CC13" s="20">
        <v>286178</v>
      </c>
      <c r="CD13" s="20">
        <v>285199</v>
      </c>
      <c r="CE13" s="20">
        <v>334136</v>
      </c>
      <c r="CF13" s="20">
        <v>275608</v>
      </c>
      <c r="CG13" s="20">
        <v>403085</v>
      </c>
      <c r="CH13" s="21">
        <v>141</v>
      </c>
      <c r="CI13" s="21">
        <v>926</v>
      </c>
      <c r="CJ13" s="21">
        <v>997</v>
      </c>
      <c r="CK13" s="21">
        <v>847</v>
      </c>
      <c r="CL13" s="21">
        <v>383</v>
      </c>
      <c r="CM13" s="21">
        <v>246</v>
      </c>
      <c r="CN13" s="21">
        <v>8</v>
      </c>
      <c r="CO13" s="21">
        <v>1719</v>
      </c>
      <c r="CP13" s="21">
        <v>1829</v>
      </c>
      <c r="CQ13" s="21">
        <v>0</v>
      </c>
      <c r="CR13" s="21">
        <v>443570</v>
      </c>
      <c r="CS13" s="21">
        <v>576102</v>
      </c>
      <c r="CT13" s="21">
        <v>576684</v>
      </c>
      <c r="CU13" s="21">
        <v>675485</v>
      </c>
      <c r="CV13" s="21">
        <v>556102</v>
      </c>
      <c r="CW13" s="21">
        <v>877557</v>
      </c>
      <c r="CX13" s="21">
        <v>1892976</v>
      </c>
      <c r="CY13" s="21">
        <v>1812524</v>
      </c>
      <c r="CZ13" s="19">
        <v>4</v>
      </c>
      <c r="DA13" t="s">
        <v>7988</v>
      </c>
      <c r="DB13" t="s">
        <v>9</v>
      </c>
      <c r="DD13">
        <v>9.4840123496295767</v>
      </c>
      <c r="DE13">
        <v>9.6620348065691282</v>
      </c>
    </row>
    <row r="14" spans="1:109" x14ac:dyDescent="0.25">
      <c r="A14" t="s">
        <v>70</v>
      </c>
      <c r="B14" t="s">
        <v>3347</v>
      </c>
      <c r="E14" s="17">
        <v>4031609</v>
      </c>
      <c r="F14" s="17">
        <v>4048883</v>
      </c>
      <c r="G14" s="17">
        <v>4071725</v>
      </c>
      <c r="H14" s="17">
        <v>4098483</v>
      </c>
      <c r="I14" s="17">
        <v>4121458</v>
      </c>
      <c r="J14" s="17">
        <v>4155852</v>
      </c>
      <c r="K14" s="17">
        <v>4191014</v>
      </c>
      <c r="L14" s="17">
        <v>4224037</v>
      </c>
      <c r="M14" s="17">
        <v>4263202</v>
      </c>
      <c r="N14" s="17">
        <v>4294347</v>
      </c>
      <c r="O14" s="17">
        <v>4331091</v>
      </c>
      <c r="P14" s="17">
        <v>4368703</v>
      </c>
      <c r="Q14" s="17">
        <v>4398307</v>
      </c>
      <c r="R14" s="17">
        <v>4423766</v>
      </c>
      <c r="S14" s="17">
        <v>4456290</v>
      </c>
      <c r="T14" s="17">
        <v>4489117</v>
      </c>
      <c r="U14" s="18">
        <v>668</v>
      </c>
      <c r="V14" s="18">
        <v>518</v>
      </c>
      <c r="W14" s="18">
        <v>567</v>
      </c>
      <c r="X14" s="18">
        <v>638</v>
      </c>
      <c r="Y14" s="18">
        <v>949</v>
      </c>
      <c r="Z14" s="18">
        <v>1937</v>
      </c>
      <c r="AA14" s="18">
        <v>4224</v>
      </c>
      <c r="AB14" s="18">
        <v>4307</v>
      </c>
      <c r="AC14" s="18">
        <v>4122</v>
      </c>
      <c r="AD14" s="18">
        <v>5026</v>
      </c>
      <c r="AE14" s="18">
        <v>5213</v>
      </c>
      <c r="AF14" s="18">
        <v>5224</v>
      </c>
      <c r="AG14" s="18">
        <v>4805</v>
      </c>
      <c r="AH14" s="18">
        <v>5052</v>
      </c>
      <c r="AI14" s="18">
        <v>5480</v>
      </c>
      <c r="AJ14" s="18">
        <v>4335</v>
      </c>
      <c r="AK14" s="23">
        <v>1.6569067089591276</v>
      </c>
      <c r="AL14" s="23">
        <v>1.2793651977594807</v>
      </c>
      <c r="AM14" s="23">
        <v>1.3925301929771778</v>
      </c>
      <c r="AN14" s="23">
        <v>1.5566735301817769</v>
      </c>
      <c r="AO14" s="23">
        <v>2.3025832120574807</v>
      </c>
      <c r="AP14" s="23">
        <v>4.6608974525560578</v>
      </c>
      <c r="AQ14" s="23">
        <v>10.078706489646658</v>
      </c>
      <c r="AR14" s="23">
        <v>10.19640689700398</v>
      </c>
      <c r="AS14" s="23">
        <v>9.6687888587029178</v>
      </c>
      <c r="AT14" s="23">
        <v>11.703758452682095</v>
      </c>
      <c r="AU14" s="23">
        <v>12.036228285205736</v>
      </c>
      <c r="AV14" s="23">
        <v>11.957782435656533</v>
      </c>
      <c r="AW14" s="23">
        <v>10.924658055929248</v>
      </c>
      <c r="AX14" s="23">
        <v>11.420133885924345</v>
      </c>
      <c r="AY14" s="23">
        <v>12.297224821544379</v>
      </c>
      <c r="AZ14" s="23">
        <v>9.6566874955587032</v>
      </c>
      <c r="BA14" s="20">
        <v>0</v>
      </c>
      <c r="BB14" s="20">
        <v>0</v>
      </c>
      <c r="BC14" s="20">
        <v>0</v>
      </c>
      <c r="BD14" s="20">
        <v>1</v>
      </c>
      <c r="BE14" s="20">
        <v>1</v>
      </c>
      <c r="BF14" s="20">
        <v>0</v>
      </c>
      <c r="BG14" s="20">
        <v>0</v>
      </c>
      <c r="BH14" s="20">
        <v>6</v>
      </c>
      <c r="BI14" s="20">
        <v>50</v>
      </c>
      <c r="BJ14" s="20">
        <v>520</v>
      </c>
      <c r="BK14" s="20">
        <v>609</v>
      </c>
      <c r="BL14" s="20">
        <v>555</v>
      </c>
      <c r="BM14" s="20">
        <v>244</v>
      </c>
      <c r="BN14" s="20">
        <v>159</v>
      </c>
      <c r="BO14" s="20">
        <v>8</v>
      </c>
      <c r="BP14" s="20">
        <v>80</v>
      </c>
      <c r="BQ14" s="20">
        <v>601</v>
      </c>
      <c r="BR14" s="20">
        <v>636</v>
      </c>
      <c r="BS14" s="20">
        <v>526</v>
      </c>
      <c r="BT14" s="20">
        <v>214</v>
      </c>
      <c r="BU14" s="20">
        <v>125</v>
      </c>
      <c r="BV14" s="20">
        <v>262382</v>
      </c>
      <c r="BW14" s="20">
        <v>372447</v>
      </c>
      <c r="BX14" s="20">
        <v>357072</v>
      </c>
      <c r="BY14" s="20">
        <v>403795</v>
      </c>
      <c r="BZ14" s="20">
        <v>325755</v>
      </c>
      <c r="CA14" s="20">
        <v>569993</v>
      </c>
      <c r="CB14" s="20">
        <v>276764</v>
      </c>
      <c r="CC14" s="20">
        <v>375577</v>
      </c>
      <c r="CD14" s="20">
        <v>353351</v>
      </c>
      <c r="CE14" s="20">
        <v>396613</v>
      </c>
      <c r="CF14" s="20">
        <v>319556</v>
      </c>
      <c r="CG14" s="20">
        <v>475812</v>
      </c>
      <c r="CH14" s="21">
        <v>130</v>
      </c>
      <c r="CI14" s="21">
        <v>1121</v>
      </c>
      <c r="CJ14" s="21">
        <v>1246</v>
      </c>
      <c r="CK14" s="21">
        <v>1082</v>
      </c>
      <c r="CL14" s="21">
        <v>458</v>
      </c>
      <c r="CM14" s="21">
        <v>284</v>
      </c>
      <c r="CN14" s="21">
        <v>14</v>
      </c>
      <c r="CO14" s="21">
        <v>2143</v>
      </c>
      <c r="CP14" s="21">
        <v>2190</v>
      </c>
      <c r="CQ14" s="21">
        <v>2</v>
      </c>
      <c r="CR14" s="21">
        <v>539146</v>
      </c>
      <c r="CS14" s="21">
        <v>748024</v>
      </c>
      <c r="CT14" s="21">
        <v>710423</v>
      </c>
      <c r="CU14" s="21">
        <v>800408</v>
      </c>
      <c r="CV14" s="21">
        <v>645311</v>
      </c>
      <c r="CW14" s="21">
        <v>1045805</v>
      </c>
      <c r="CX14" s="21">
        <v>2291444</v>
      </c>
      <c r="CY14" s="21">
        <v>2197673</v>
      </c>
      <c r="CZ14" s="19">
        <v>3</v>
      </c>
      <c r="DA14" t="s">
        <v>7987</v>
      </c>
      <c r="DB14" t="s">
        <v>9</v>
      </c>
      <c r="DD14">
        <v>9.7512232256573199</v>
      </c>
      <c r="DE14">
        <v>9.5572922576331791</v>
      </c>
    </row>
    <row r="15" spans="1:109" x14ac:dyDescent="0.25">
      <c r="A15" t="s">
        <v>51</v>
      </c>
      <c r="B15" t="s">
        <v>3358</v>
      </c>
      <c r="E15" s="17">
        <v>4160065</v>
      </c>
      <c r="F15" s="17">
        <v>4185580</v>
      </c>
      <c r="G15" s="17">
        <v>4214992</v>
      </c>
      <c r="H15" s="17">
        <v>4252661</v>
      </c>
      <c r="I15" s="17">
        <v>4283097</v>
      </c>
      <c r="J15" s="17">
        <v>4334075</v>
      </c>
      <c r="K15" s="17">
        <v>4377034</v>
      </c>
      <c r="L15" s="17">
        <v>4419746</v>
      </c>
      <c r="M15" s="17">
        <v>4467957</v>
      </c>
      <c r="N15" s="17">
        <v>4507396</v>
      </c>
      <c r="O15" s="17">
        <v>4556814</v>
      </c>
      <c r="P15" s="17">
        <v>4604976</v>
      </c>
      <c r="Q15" s="17">
        <v>4640746</v>
      </c>
      <c r="R15" s="17">
        <v>4678428</v>
      </c>
      <c r="S15" s="17">
        <v>4730846</v>
      </c>
      <c r="T15" s="17">
        <v>4776467</v>
      </c>
      <c r="U15" s="18">
        <v>619</v>
      </c>
      <c r="V15" s="18">
        <v>532</v>
      </c>
      <c r="W15" s="18">
        <v>547</v>
      </c>
      <c r="X15" s="18">
        <v>617</v>
      </c>
      <c r="Y15" s="18">
        <v>992</v>
      </c>
      <c r="Z15" s="18">
        <v>2204</v>
      </c>
      <c r="AA15" s="18">
        <v>4762</v>
      </c>
      <c r="AB15" s="18">
        <v>4453</v>
      </c>
      <c r="AC15" s="18">
        <v>3982</v>
      </c>
      <c r="AD15" s="18">
        <v>4786</v>
      </c>
      <c r="AE15" s="18">
        <v>5285</v>
      </c>
      <c r="AF15" s="18">
        <v>4904</v>
      </c>
      <c r="AG15" s="18">
        <v>4857</v>
      </c>
      <c r="AH15" s="18">
        <v>5183</v>
      </c>
      <c r="AI15" s="18">
        <v>5265</v>
      </c>
      <c r="AJ15" s="18">
        <v>4060</v>
      </c>
      <c r="AK15" s="23">
        <v>1.487957519894521</v>
      </c>
      <c r="AL15" s="23">
        <v>1.2710305381810885</v>
      </c>
      <c r="AM15" s="23">
        <v>1.2977486078265392</v>
      </c>
      <c r="AN15" s="23">
        <v>1.4508562991501086</v>
      </c>
      <c r="AO15" s="23">
        <v>2.3160810973928445</v>
      </c>
      <c r="AP15" s="23">
        <v>5.0852834803274058</v>
      </c>
      <c r="AQ15" s="23">
        <v>10.879513387376017</v>
      </c>
      <c r="AR15" s="23">
        <v>10.075239617842293</v>
      </c>
      <c r="AS15" s="23">
        <v>8.9123507679236837</v>
      </c>
      <c r="AT15" s="23">
        <v>10.618104111553544</v>
      </c>
      <c r="AU15" s="23">
        <v>11.59801563109664</v>
      </c>
      <c r="AV15" s="23">
        <v>10.649349746882503</v>
      </c>
      <c r="AW15" s="23">
        <v>10.465989735271011</v>
      </c>
      <c r="AX15" s="23">
        <v>11.078507567071675</v>
      </c>
      <c r="AY15" s="23">
        <v>11.12908769382897</v>
      </c>
      <c r="AZ15" s="23">
        <v>8.5000063854727781</v>
      </c>
      <c r="BA15" s="20">
        <v>0</v>
      </c>
      <c r="BB15" s="20">
        <v>0</v>
      </c>
      <c r="BC15" s="20">
        <v>1</v>
      </c>
      <c r="BD15" s="20">
        <v>3</v>
      </c>
      <c r="BE15" s="20">
        <v>0</v>
      </c>
      <c r="BF15" s="20">
        <v>0</v>
      </c>
      <c r="BG15" s="20">
        <v>0</v>
      </c>
      <c r="BH15" s="20">
        <v>12</v>
      </c>
      <c r="BI15" s="20">
        <v>57</v>
      </c>
      <c r="BJ15" s="20">
        <v>446</v>
      </c>
      <c r="BK15" s="20">
        <v>555</v>
      </c>
      <c r="BL15" s="20">
        <v>463</v>
      </c>
      <c r="BM15" s="20">
        <v>228</v>
      </c>
      <c r="BN15" s="20">
        <v>172</v>
      </c>
      <c r="BO15" s="20">
        <v>6</v>
      </c>
      <c r="BP15" s="20">
        <v>93</v>
      </c>
      <c r="BQ15" s="20">
        <v>576</v>
      </c>
      <c r="BR15" s="20">
        <v>621</v>
      </c>
      <c r="BS15" s="20">
        <v>486</v>
      </c>
      <c r="BT15" s="20">
        <v>198</v>
      </c>
      <c r="BU15" s="20">
        <v>143</v>
      </c>
      <c r="BV15" s="20">
        <v>235923</v>
      </c>
      <c r="BW15" s="20">
        <v>384126</v>
      </c>
      <c r="BX15" s="20">
        <v>398052</v>
      </c>
      <c r="BY15" s="20">
        <v>439769</v>
      </c>
      <c r="BZ15" s="20">
        <v>358142</v>
      </c>
      <c r="CA15" s="20">
        <v>633277</v>
      </c>
      <c r="CB15" s="20">
        <v>252004</v>
      </c>
      <c r="CC15" s="20">
        <v>380260</v>
      </c>
      <c r="CD15" s="20">
        <v>388082</v>
      </c>
      <c r="CE15" s="20">
        <v>430430</v>
      </c>
      <c r="CF15" s="20">
        <v>345811</v>
      </c>
      <c r="CG15" s="20">
        <v>530591</v>
      </c>
      <c r="CH15" s="21">
        <v>150</v>
      </c>
      <c r="CI15" s="21">
        <v>1023</v>
      </c>
      <c r="CJ15" s="21">
        <v>1179</v>
      </c>
      <c r="CK15" s="21">
        <v>949</v>
      </c>
      <c r="CL15" s="21">
        <v>426</v>
      </c>
      <c r="CM15" s="21">
        <v>315</v>
      </c>
      <c r="CN15" s="21">
        <v>18</v>
      </c>
      <c r="CO15" s="21">
        <v>1933</v>
      </c>
      <c r="CP15" s="21">
        <v>2123</v>
      </c>
      <c r="CQ15" s="21">
        <v>4</v>
      </c>
      <c r="CR15" s="21">
        <v>487927</v>
      </c>
      <c r="CS15" s="21">
        <v>764386</v>
      </c>
      <c r="CT15" s="21">
        <v>786134</v>
      </c>
      <c r="CU15" s="21">
        <v>870199</v>
      </c>
      <c r="CV15" s="21">
        <v>703953</v>
      </c>
      <c r="CW15" s="21">
        <v>1163868</v>
      </c>
      <c r="CX15" s="21">
        <v>2449289</v>
      </c>
      <c r="CY15" s="21">
        <v>2327178</v>
      </c>
      <c r="CZ15" s="19">
        <v>8</v>
      </c>
      <c r="DA15" t="s">
        <v>7992</v>
      </c>
      <c r="DB15" t="s">
        <v>9</v>
      </c>
      <c r="DD15">
        <v>8.3061974631936195</v>
      </c>
      <c r="DE15">
        <v>8.6678215596444517</v>
      </c>
    </row>
    <row r="16" spans="1:109" x14ac:dyDescent="0.25">
      <c r="A16" t="s">
        <v>355</v>
      </c>
      <c r="B16" t="s">
        <v>3360</v>
      </c>
      <c r="E16" s="17">
        <v>5611716</v>
      </c>
      <c r="F16" s="17">
        <v>5700921</v>
      </c>
      <c r="G16" s="17">
        <v>5746062</v>
      </c>
      <c r="H16" s="17">
        <v>5754296</v>
      </c>
      <c r="I16" s="17">
        <v>5782941</v>
      </c>
      <c r="J16" s="17">
        <v>5853549</v>
      </c>
      <c r="K16" s="17">
        <v>5917461</v>
      </c>
      <c r="L16" s="17">
        <v>5988858</v>
      </c>
      <c r="M16" s="17">
        <v>6081252</v>
      </c>
      <c r="N16" s="17">
        <v>6182426</v>
      </c>
      <c r="O16" s="17">
        <v>6271130</v>
      </c>
      <c r="P16" s="17">
        <v>6388233</v>
      </c>
      <c r="Q16" s="17">
        <v>6455442</v>
      </c>
      <c r="R16" s="17">
        <v>6529758</v>
      </c>
      <c r="S16" s="17">
        <v>6618717</v>
      </c>
      <c r="T16" s="17">
        <v>6720843</v>
      </c>
      <c r="U16" s="18">
        <v>519</v>
      </c>
      <c r="V16" s="18">
        <v>409</v>
      </c>
      <c r="W16" s="18">
        <v>476</v>
      </c>
      <c r="X16" s="18">
        <v>719</v>
      </c>
      <c r="Y16" s="18">
        <v>1098</v>
      </c>
      <c r="Z16" s="18">
        <v>2050</v>
      </c>
      <c r="AA16" s="18">
        <v>4779</v>
      </c>
      <c r="AB16" s="18">
        <v>4763</v>
      </c>
      <c r="AC16" s="18">
        <v>3751</v>
      </c>
      <c r="AD16" s="18">
        <v>4115</v>
      </c>
      <c r="AE16" s="18">
        <v>4277</v>
      </c>
      <c r="AF16" s="18">
        <v>4228</v>
      </c>
      <c r="AG16" s="18">
        <v>3957</v>
      </c>
      <c r="AH16" s="18">
        <v>4287</v>
      </c>
      <c r="AI16" s="18">
        <v>4907</v>
      </c>
      <c r="AJ16" s="18">
        <v>4201</v>
      </c>
      <c r="AK16" s="23">
        <v>0.9248507943024914</v>
      </c>
      <c r="AL16" s="23">
        <v>0.71742793839802366</v>
      </c>
      <c r="AM16" s="23">
        <v>0.82839342840366148</v>
      </c>
      <c r="AN16" s="23">
        <v>1.2495012422023477</v>
      </c>
      <c r="AO16" s="23">
        <v>1.8986878821692976</v>
      </c>
      <c r="AP16" s="23">
        <v>3.5021488672940126</v>
      </c>
      <c r="AQ16" s="23">
        <v>8.0760988538834475</v>
      </c>
      <c r="AR16" s="23">
        <v>7.9531022442008137</v>
      </c>
      <c r="AS16" s="23">
        <v>6.1681377453195498</v>
      </c>
      <c r="AT16" s="23">
        <v>6.6559632092644545</v>
      </c>
      <c r="AU16" s="23">
        <v>6.8201424623632416</v>
      </c>
      <c r="AV16" s="23">
        <v>6.618418583041664</v>
      </c>
      <c r="AW16" s="23">
        <v>6.1297119546577914</v>
      </c>
      <c r="AX16" s="23">
        <v>6.5653275358749896</v>
      </c>
      <c r="AY16" s="23">
        <v>7.4138235552298122</v>
      </c>
      <c r="AZ16" s="23">
        <v>6.25070396674941</v>
      </c>
      <c r="BA16" s="20">
        <v>1</v>
      </c>
      <c r="BB16" s="20">
        <v>0</v>
      </c>
      <c r="BC16" s="20">
        <v>0</v>
      </c>
      <c r="BD16" s="20">
        <v>4</v>
      </c>
      <c r="BE16" s="20">
        <v>1</v>
      </c>
      <c r="BF16" s="20">
        <v>4</v>
      </c>
      <c r="BG16" s="20">
        <v>0</v>
      </c>
      <c r="BH16" s="20">
        <v>5</v>
      </c>
      <c r="BI16" s="20">
        <v>33</v>
      </c>
      <c r="BJ16" s="20">
        <v>429</v>
      </c>
      <c r="BK16" s="20">
        <v>607</v>
      </c>
      <c r="BL16" s="20">
        <v>557</v>
      </c>
      <c r="BM16" s="20">
        <v>280</v>
      </c>
      <c r="BN16" s="20">
        <v>126</v>
      </c>
      <c r="BO16" s="20">
        <v>4</v>
      </c>
      <c r="BP16" s="20">
        <v>58</v>
      </c>
      <c r="BQ16" s="20">
        <v>533</v>
      </c>
      <c r="BR16" s="20">
        <v>631</v>
      </c>
      <c r="BS16" s="20">
        <v>593</v>
      </c>
      <c r="BT16" s="20">
        <v>211</v>
      </c>
      <c r="BU16" s="20">
        <v>124</v>
      </c>
      <c r="BV16" s="20">
        <v>380489</v>
      </c>
      <c r="BW16" s="20">
        <v>842242</v>
      </c>
      <c r="BX16" s="20">
        <v>667293</v>
      </c>
      <c r="BY16" s="20">
        <v>567172</v>
      </c>
      <c r="BZ16" s="20">
        <v>397579</v>
      </c>
      <c r="CA16" s="20">
        <v>555588</v>
      </c>
      <c r="CB16" s="20">
        <v>381093</v>
      </c>
      <c r="CC16" s="20">
        <v>851765</v>
      </c>
      <c r="CD16" s="20">
        <v>697076</v>
      </c>
      <c r="CE16" s="20">
        <v>555207</v>
      </c>
      <c r="CF16" s="20">
        <v>379561</v>
      </c>
      <c r="CG16" s="20">
        <v>445778</v>
      </c>
      <c r="CH16" s="21">
        <v>91</v>
      </c>
      <c r="CI16" s="21">
        <v>962</v>
      </c>
      <c r="CJ16" s="21">
        <v>1242</v>
      </c>
      <c r="CK16" s="21">
        <v>1151</v>
      </c>
      <c r="CL16" s="21">
        <v>495</v>
      </c>
      <c r="CM16" s="21">
        <v>250</v>
      </c>
      <c r="CN16" s="21">
        <v>10</v>
      </c>
      <c r="CO16" s="21">
        <v>2037</v>
      </c>
      <c r="CP16" s="21">
        <v>2154</v>
      </c>
      <c r="CQ16" s="21">
        <v>10</v>
      </c>
      <c r="CR16" s="21">
        <v>761582</v>
      </c>
      <c r="CS16" s="21">
        <v>1694007</v>
      </c>
      <c r="CT16" s="21">
        <v>1364369</v>
      </c>
      <c r="CU16" s="21">
        <v>1122379</v>
      </c>
      <c r="CV16" s="21">
        <v>777140</v>
      </c>
      <c r="CW16" s="21">
        <v>1001366</v>
      </c>
      <c r="CX16" s="21">
        <v>3410363</v>
      </c>
      <c r="CY16" s="21">
        <v>3310480</v>
      </c>
      <c r="CZ16" s="19">
        <v>10</v>
      </c>
      <c r="DA16" t="s">
        <v>8327</v>
      </c>
      <c r="DB16" t="s">
        <v>8481</v>
      </c>
      <c r="DD16">
        <v>6.1531862448950001</v>
      </c>
      <c r="DE16">
        <v>6.3160431895373019</v>
      </c>
    </row>
    <row r="17" spans="1:109" x14ac:dyDescent="0.25">
      <c r="A17" t="s">
        <v>278</v>
      </c>
      <c r="B17" t="s">
        <v>3359</v>
      </c>
      <c r="E17" s="17">
        <v>6197748</v>
      </c>
      <c r="F17" s="17">
        <v>6231073</v>
      </c>
      <c r="G17" s="17">
        <v>6255657</v>
      </c>
      <c r="H17" s="17">
        <v>6296989</v>
      </c>
      <c r="I17" s="17">
        <v>6337304</v>
      </c>
      <c r="J17" s="17">
        <v>6403103</v>
      </c>
      <c r="K17" s="17">
        <v>6466502</v>
      </c>
      <c r="L17" s="17">
        <v>6536489</v>
      </c>
      <c r="M17" s="17">
        <v>6602706</v>
      </c>
      <c r="N17" s="17">
        <v>6659675</v>
      </c>
      <c r="O17" s="17">
        <v>6732493</v>
      </c>
      <c r="P17" s="17">
        <v>6791986</v>
      </c>
      <c r="Q17" s="17">
        <v>6848582</v>
      </c>
      <c r="R17" s="17">
        <v>6902592</v>
      </c>
      <c r="S17" s="17">
        <v>6969602</v>
      </c>
      <c r="T17" s="17">
        <v>7029838</v>
      </c>
      <c r="U17" s="18">
        <v>837</v>
      </c>
      <c r="V17" s="18">
        <v>688</v>
      </c>
      <c r="W17" s="18">
        <v>685</v>
      </c>
      <c r="X17" s="18">
        <v>1096</v>
      </c>
      <c r="Y17" s="18">
        <v>1723</v>
      </c>
      <c r="Z17" s="18">
        <v>3486</v>
      </c>
      <c r="AA17" s="18">
        <v>7477</v>
      </c>
      <c r="AB17" s="18">
        <v>7185</v>
      </c>
      <c r="AC17" s="18">
        <v>6051</v>
      </c>
      <c r="AD17" s="18">
        <v>7157</v>
      </c>
      <c r="AE17" s="18">
        <v>7382</v>
      </c>
      <c r="AF17" s="18">
        <v>7306</v>
      </c>
      <c r="AG17" s="18">
        <v>6687</v>
      </c>
      <c r="AH17" s="18">
        <v>6850</v>
      </c>
      <c r="AI17" s="18">
        <v>6978</v>
      </c>
      <c r="AJ17" s="18">
        <v>5548</v>
      </c>
      <c r="AK17" s="23">
        <v>1.3504905330129591</v>
      </c>
      <c r="AL17" s="23">
        <v>1.1041437004509496</v>
      </c>
      <c r="AM17" s="23">
        <v>1.0950088855575042</v>
      </c>
      <c r="AN17" s="23">
        <v>1.7405143950545252</v>
      </c>
      <c r="AO17" s="23">
        <v>2.7188217576433136</v>
      </c>
      <c r="AP17" s="23">
        <v>5.4442353964944807</v>
      </c>
      <c r="AQ17" s="23">
        <v>11.562665564782938</v>
      </c>
      <c r="AR17" s="23">
        <v>10.992139663969448</v>
      </c>
      <c r="AS17" s="23">
        <v>9.1644244041761063</v>
      </c>
      <c r="AT17" s="23">
        <v>10.746770675746189</v>
      </c>
      <c r="AU17" s="23">
        <v>10.964734757243713</v>
      </c>
      <c r="AV17" s="23">
        <v>10.756794846161343</v>
      </c>
      <c r="AW17" s="23">
        <v>9.7640650283518546</v>
      </c>
      <c r="AX17" s="23">
        <v>9.9238083317107542</v>
      </c>
      <c r="AY17" s="23">
        <v>10.012049468534933</v>
      </c>
      <c r="AZ17" s="23">
        <v>7.8920737576029492</v>
      </c>
      <c r="BA17" s="20">
        <v>0</v>
      </c>
      <c r="BB17" s="20">
        <v>0</v>
      </c>
      <c r="BC17" s="20">
        <v>1</v>
      </c>
      <c r="BD17" s="20">
        <v>1</v>
      </c>
      <c r="BE17" s="20">
        <v>1</v>
      </c>
      <c r="BF17" s="20">
        <v>0</v>
      </c>
      <c r="BG17" s="20">
        <v>0</v>
      </c>
      <c r="BH17" s="20">
        <v>16</v>
      </c>
      <c r="BI17" s="20">
        <v>90</v>
      </c>
      <c r="BJ17" s="20">
        <v>607</v>
      </c>
      <c r="BK17" s="20">
        <v>778</v>
      </c>
      <c r="BL17" s="20">
        <v>651</v>
      </c>
      <c r="BM17" s="20">
        <v>360</v>
      </c>
      <c r="BN17" s="20">
        <v>232</v>
      </c>
      <c r="BO17" s="20">
        <v>12</v>
      </c>
      <c r="BP17" s="20">
        <v>126</v>
      </c>
      <c r="BQ17" s="20">
        <v>736</v>
      </c>
      <c r="BR17" s="20">
        <v>841</v>
      </c>
      <c r="BS17" s="20">
        <v>636</v>
      </c>
      <c r="BT17" s="20">
        <v>279</v>
      </c>
      <c r="BU17" s="20">
        <v>181</v>
      </c>
      <c r="BV17" s="20">
        <v>369454</v>
      </c>
      <c r="BW17" s="20">
        <v>546567</v>
      </c>
      <c r="BX17" s="20">
        <v>595224</v>
      </c>
      <c r="BY17" s="20">
        <v>655217</v>
      </c>
      <c r="BZ17" s="20">
        <v>522326</v>
      </c>
      <c r="CA17" s="20">
        <v>921306</v>
      </c>
      <c r="CB17" s="20">
        <v>392177</v>
      </c>
      <c r="CC17" s="20">
        <v>542427</v>
      </c>
      <c r="CD17" s="20">
        <v>575626</v>
      </c>
      <c r="CE17" s="20">
        <v>643607</v>
      </c>
      <c r="CF17" s="20">
        <v>507594</v>
      </c>
      <c r="CG17" s="20">
        <v>758313</v>
      </c>
      <c r="CH17" s="21">
        <v>216</v>
      </c>
      <c r="CI17" s="21">
        <v>1344</v>
      </c>
      <c r="CJ17" s="21">
        <v>1620</v>
      </c>
      <c r="CK17" s="21">
        <v>1288</v>
      </c>
      <c r="CL17" s="21">
        <v>639</v>
      </c>
      <c r="CM17" s="21">
        <v>413</v>
      </c>
      <c r="CN17" s="21">
        <v>28</v>
      </c>
      <c r="CO17" s="21">
        <v>2734</v>
      </c>
      <c r="CP17" s="21">
        <v>2811</v>
      </c>
      <c r="CQ17" s="21">
        <v>3</v>
      </c>
      <c r="CR17" s="21">
        <v>761631</v>
      </c>
      <c r="CS17" s="21">
        <v>1088994</v>
      </c>
      <c r="CT17" s="21">
        <v>1170850</v>
      </c>
      <c r="CU17" s="21">
        <v>1298824</v>
      </c>
      <c r="CV17" s="21">
        <v>1029920</v>
      </c>
      <c r="CW17" s="21">
        <v>1679619</v>
      </c>
      <c r="CX17" s="21">
        <v>3610094</v>
      </c>
      <c r="CY17" s="21">
        <v>3419744</v>
      </c>
      <c r="CZ17" s="19">
        <v>9</v>
      </c>
      <c r="DA17" t="s">
        <v>7993</v>
      </c>
      <c r="DB17" t="s">
        <v>8481</v>
      </c>
      <c r="DD17">
        <v>7.994750484246774</v>
      </c>
      <c r="DE17">
        <v>7.7865008501163677</v>
      </c>
    </row>
    <row r="18" spans="1:109" x14ac:dyDescent="0.25">
      <c r="A18" t="s">
        <v>168</v>
      </c>
      <c r="B18" t="s">
        <v>3357</v>
      </c>
      <c r="E18" s="17">
        <v>3859880</v>
      </c>
      <c r="F18" s="17">
        <v>3885050</v>
      </c>
      <c r="G18" s="17">
        <v>3919313</v>
      </c>
      <c r="H18" s="17">
        <v>3949730</v>
      </c>
      <c r="I18" s="17">
        <v>3981991</v>
      </c>
      <c r="J18" s="17">
        <v>4031339</v>
      </c>
      <c r="K18" s="17">
        <v>4068889</v>
      </c>
      <c r="L18" s="17">
        <v>4117836</v>
      </c>
      <c r="M18" s="17">
        <v>4151670</v>
      </c>
      <c r="N18" s="17">
        <v>4174352</v>
      </c>
      <c r="O18" s="17">
        <v>4206367</v>
      </c>
      <c r="P18" s="17">
        <v>4242125</v>
      </c>
      <c r="Q18" s="17">
        <v>4275498</v>
      </c>
      <c r="R18" s="17">
        <v>4308162</v>
      </c>
      <c r="S18" s="17">
        <v>4346897</v>
      </c>
      <c r="T18" s="17">
        <v>4389099</v>
      </c>
      <c r="U18" s="18">
        <v>607</v>
      </c>
      <c r="V18" s="18">
        <v>533</v>
      </c>
      <c r="W18" s="18">
        <v>520</v>
      </c>
      <c r="X18" s="18">
        <v>656</v>
      </c>
      <c r="Y18" s="18">
        <v>1051</v>
      </c>
      <c r="Z18" s="18">
        <v>1996</v>
      </c>
      <c r="AA18" s="18">
        <v>4250</v>
      </c>
      <c r="AB18" s="18">
        <v>4066</v>
      </c>
      <c r="AC18" s="18">
        <v>3840</v>
      </c>
      <c r="AD18" s="18">
        <v>4465</v>
      </c>
      <c r="AE18" s="18">
        <v>4935</v>
      </c>
      <c r="AF18" s="18">
        <v>4519</v>
      </c>
      <c r="AG18" s="18">
        <v>4661</v>
      </c>
      <c r="AH18" s="18">
        <v>4838</v>
      </c>
      <c r="AI18" s="18">
        <v>5232</v>
      </c>
      <c r="AJ18" s="18">
        <v>4030</v>
      </c>
      <c r="AK18" s="23">
        <v>1.5725877488419329</v>
      </c>
      <c r="AL18" s="23">
        <v>1.3719257152417601</v>
      </c>
      <c r="AM18" s="23">
        <v>1.3267631342533754</v>
      </c>
      <c r="AN18" s="23">
        <v>1.6608730217002174</v>
      </c>
      <c r="AO18" s="23">
        <v>2.6393831628449185</v>
      </c>
      <c r="AP18" s="23">
        <v>4.9512085190553314</v>
      </c>
      <c r="AQ18" s="23">
        <v>10.445111675447523</v>
      </c>
      <c r="AR18" s="23">
        <v>9.874118347598106</v>
      </c>
      <c r="AS18" s="23">
        <v>9.2492900447289887</v>
      </c>
      <c r="AT18" s="23">
        <v>10.696270942172582</v>
      </c>
      <c r="AU18" s="23">
        <v>11.732214521462344</v>
      </c>
      <c r="AV18" s="23">
        <v>10.652679965819019</v>
      </c>
      <c r="AW18" s="23">
        <v>10.901654029542289</v>
      </c>
      <c r="AX18" s="23">
        <v>11.229846974185278</v>
      </c>
      <c r="AY18" s="23">
        <v>12.036172009596731</v>
      </c>
      <c r="AZ18" s="23">
        <v>9.1818389150028281</v>
      </c>
      <c r="BA18" s="20">
        <v>0</v>
      </c>
      <c r="BB18" s="20">
        <v>0</v>
      </c>
      <c r="BC18" s="20">
        <v>0</v>
      </c>
      <c r="BD18" s="20">
        <v>2</v>
      </c>
      <c r="BE18" s="20">
        <v>1</v>
      </c>
      <c r="BF18" s="20">
        <v>0</v>
      </c>
      <c r="BG18" s="20">
        <v>0</v>
      </c>
      <c r="BH18" s="20">
        <v>7</v>
      </c>
      <c r="BI18" s="20">
        <v>81</v>
      </c>
      <c r="BJ18" s="20">
        <v>457</v>
      </c>
      <c r="BK18" s="20">
        <v>552</v>
      </c>
      <c r="BL18" s="20">
        <v>472</v>
      </c>
      <c r="BM18" s="20">
        <v>237</v>
      </c>
      <c r="BN18" s="20">
        <v>172</v>
      </c>
      <c r="BO18" s="20">
        <v>4</v>
      </c>
      <c r="BP18" s="20">
        <v>107</v>
      </c>
      <c r="BQ18" s="20">
        <v>545</v>
      </c>
      <c r="BR18" s="20">
        <v>564</v>
      </c>
      <c r="BS18" s="20">
        <v>454</v>
      </c>
      <c r="BT18" s="20">
        <v>239</v>
      </c>
      <c r="BU18" s="20">
        <v>136</v>
      </c>
      <c r="BV18" s="20">
        <v>231074</v>
      </c>
      <c r="BW18" s="20">
        <v>318357</v>
      </c>
      <c r="BX18" s="20">
        <v>327077</v>
      </c>
      <c r="BY18" s="20">
        <v>395494</v>
      </c>
      <c r="BZ18" s="20">
        <v>345667</v>
      </c>
      <c r="CA18" s="20">
        <v>637119</v>
      </c>
      <c r="CB18" s="20">
        <v>246639</v>
      </c>
      <c r="CC18" s="20">
        <v>325060</v>
      </c>
      <c r="CD18" s="20">
        <v>319469</v>
      </c>
      <c r="CE18" s="20">
        <v>382471</v>
      </c>
      <c r="CF18" s="20">
        <v>328837</v>
      </c>
      <c r="CG18" s="20">
        <v>531835</v>
      </c>
      <c r="CH18" s="21">
        <v>188</v>
      </c>
      <c r="CI18" s="21">
        <v>1002</v>
      </c>
      <c r="CJ18" s="21">
        <v>1118</v>
      </c>
      <c r="CK18" s="21">
        <v>927</v>
      </c>
      <c r="CL18" s="21">
        <v>476</v>
      </c>
      <c r="CM18" s="21">
        <v>308</v>
      </c>
      <c r="CN18" s="21">
        <v>11</v>
      </c>
      <c r="CO18" s="21">
        <v>1978</v>
      </c>
      <c r="CP18" s="21">
        <v>2049</v>
      </c>
      <c r="CQ18" s="21">
        <v>3</v>
      </c>
      <c r="CR18" s="21">
        <v>477713</v>
      </c>
      <c r="CS18" s="21">
        <v>643417</v>
      </c>
      <c r="CT18" s="21">
        <v>646546</v>
      </c>
      <c r="CU18" s="21">
        <v>777965</v>
      </c>
      <c r="CV18" s="21">
        <v>674504</v>
      </c>
      <c r="CW18" s="21">
        <v>1168954</v>
      </c>
      <c r="CX18" s="21">
        <v>2254788</v>
      </c>
      <c r="CY18" s="21">
        <v>2134311</v>
      </c>
      <c r="CZ18" s="19">
        <v>7</v>
      </c>
      <c r="DA18" t="s">
        <v>7991</v>
      </c>
      <c r="DB18" t="s">
        <v>9</v>
      </c>
      <c r="DD18">
        <v>9.267627819938145</v>
      </c>
      <c r="DE18">
        <v>9.0873288309144797</v>
      </c>
    </row>
    <row r="19" spans="1:109" x14ac:dyDescent="0.25"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DD19" t="e">
        <v>#DIV/0!</v>
      </c>
      <c r="DE19" t="e">
        <v>#DIV/0!</v>
      </c>
    </row>
    <row r="20" spans="1:109" s="31" customFormat="1" x14ac:dyDescent="0.25">
      <c r="A20" s="31" t="s">
        <v>7978</v>
      </c>
      <c r="B20" s="31" t="s">
        <v>7977</v>
      </c>
      <c r="U20" s="31">
        <v>1162</v>
      </c>
      <c r="V20" s="31">
        <v>763</v>
      </c>
      <c r="W20" s="31">
        <v>632</v>
      </c>
      <c r="X20" s="31">
        <v>633</v>
      </c>
      <c r="Y20" s="31">
        <v>906</v>
      </c>
      <c r="Z20" s="31">
        <v>860</v>
      </c>
      <c r="AA20" s="31">
        <v>1386</v>
      </c>
      <c r="AB20" s="31">
        <v>867</v>
      </c>
      <c r="AC20" s="31">
        <v>325</v>
      </c>
      <c r="AD20" s="31">
        <v>258</v>
      </c>
      <c r="AE20" s="31">
        <v>306</v>
      </c>
      <c r="AF20" s="31">
        <v>455</v>
      </c>
      <c r="AG20" s="31">
        <v>376</v>
      </c>
      <c r="AH20" s="31">
        <v>238</v>
      </c>
      <c r="AI20" s="31">
        <v>248</v>
      </c>
      <c r="AJ20" s="31">
        <v>33</v>
      </c>
      <c r="BA20" s="31">
        <v>1</v>
      </c>
      <c r="BB20" s="31">
        <v>3</v>
      </c>
      <c r="BC20" s="31">
        <v>4</v>
      </c>
      <c r="BD20" s="31">
        <v>3</v>
      </c>
      <c r="BE20" s="31">
        <v>4</v>
      </c>
      <c r="BF20" s="31">
        <v>1</v>
      </c>
      <c r="BG20" s="31">
        <v>0</v>
      </c>
      <c r="BH20" s="31">
        <v>0</v>
      </c>
      <c r="BI20" s="31">
        <v>4</v>
      </c>
      <c r="BJ20" s="31">
        <v>4</v>
      </c>
      <c r="BK20" s="31">
        <v>7</v>
      </c>
      <c r="BL20" s="31">
        <v>2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21">
        <v>7</v>
      </c>
      <c r="CI20" s="21">
        <v>8</v>
      </c>
      <c r="CJ20" s="21">
        <v>10</v>
      </c>
      <c r="CK20" s="21">
        <v>6</v>
      </c>
      <c r="CL20" s="21">
        <v>1</v>
      </c>
      <c r="CM20" s="21">
        <v>0</v>
      </c>
      <c r="CN20" s="21">
        <v>1</v>
      </c>
      <c r="CO20" s="21">
        <v>17</v>
      </c>
      <c r="CP20" s="21">
        <v>0</v>
      </c>
      <c r="CQ20" s="21">
        <v>16</v>
      </c>
      <c r="CR20" s="21">
        <v>0</v>
      </c>
      <c r="CS20" s="21">
        <v>0</v>
      </c>
      <c r="CT20" s="21">
        <v>0</v>
      </c>
      <c r="CU20" s="21">
        <v>0</v>
      </c>
      <c r="CV20" s="21">
        <v>0</v>
      </c>
      <c r="CW20" s="21">
        <v>0</v>
      </c>
      <c r="CX20" s="21">
        <v>0</v>
      </c>
      <c r="CY20" s="21">
        <v>0</v>
      </c>
      <c r="DD20" t="e">
        <v>#DIV/0!</v>
      </c>
      <c r="DE20" t="e">
        <v>#DIV/0!</v>
      </c>
    </row>
    <row r="21" spans="1:109" x14ac:dyDescent="0.25"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R21" s="21">
        <v>0</v>
      </c>
      <c r="CS21" s="21">
        <v>0</v>
      </c>
      <c r="CT21" s="21">
        <v>0</v>
      </c>
      <c r="CU21" s="21">
        <v>0</v>
      </c>
      <c r="CV21" s="21">
        <v>0</v>
      </c>
      <c r="CW21" s="21">
        <v>0</v>
      </c>
      <c r="CX21" s="21">
        <v>0</v>
      </c>
      <c r="CY21" s="21">
        <v>0</v>
      </c>
      <c r="DD21" t="e">
        <v>#DIV/0!</v>
      </c>
      <c r="DE21" t="e">
        <v>#DIV/0!</v>
      </c>
    </row>
    <row r="22" spans="1:109" x14ac:dyDescent="0.25">
      <c r="A22" s="22" t="s">
        <v>3361</v>
      </c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DD22" t="e">
        <v>#DIV/0!</v>
      </c>
      <c r="DE22" t="e">
        <v>#DIV/0!</v>
      </c>
    </row>
    <row r="23" spans="1:109" x14ac:dyDescent="0.25">
      <c r="A23" t="s">
        <v>1173</v>
      </c>
      <c r="B23" t="s">
        <v>2980</v>
      </c>
      <c r="E23" s="17">
        <v>365342</v>
      </c>
      <c r="F23" s="17">
        <v>366680</v>
      </c>
      <c r="G23" s="17">
        <v>366413</v>
      </c>
      <c r="H23" s="17">
        <v>367846</v>
      </c>
      <c r="I23" s="17">
        <v>369341</v>
      </c>
      <c r="J23" s="17">
        <v>372255</v>
      </c>
      <c r="K23" s="17">
        <v>375632</v>
      </c>
      <c r="L23" s="17">
        <v>379120</v>
      </c>
      <c r="M23" s="17">
        <v>382000</v>
      </c>
      <c r="N23" s="17">
        <v>384406</v>
      </c>
      <c r="O23" s="17">
        <v>387977</v>
      </c>
      <c r="P23" s="17">
        <v>391045</v>
      </c>
      <c r="Q23" s="17">
        <v>394610</v>
      </c>
      <c r="R23" s="17">
        <v>398226</v>
      </c>
      <c r="S23" s="17">
        <v>403013</v>
      </c>
      <c r="T23" s="17">
        <v>407757</v>
      </c>
      <c r="U23" s="18">
        <v>45</v>
      </c>
      <c r="V23" s="18">
        <v>31</v>
      </c>
      <c r="W23" s="18">
        <v>29</v>
      </c>
      <c r="X23" s="18">
        <v>67</v>
      </c>
      <c r="Y23" s="18">
        <v>80</v>
      </c>
      <c r="Z23" s="18">
        <v>217</v>
      </c>
      <c r="AA23" s="18">
        <v>400</v>
      </c>
      <c r="AB23" s="18">
        <v>331</v>
      </c>
      <c r="AC23" s="18">
        <v>256</v>
      </c>
      <c r="AD23" s="18">
        <v>330</v>
      </c>
      <c r="AE23" s="18">
        <v>356</v>
      </c>
      <c r="AF23" s="18">
        <v>337</v>
      </c>
      <c r="AG23" s="18">
        <v>307</v>
      </c>
      <c r="AH23" s="18">
        <v>319</v>
      </c>
      <c r="AI23" s="18">
        <v>285</v>
      </c>
      <c r="AJ23" s="18">
        <v>254</v>
      </c>
      <c r="AK23" s="23">
        <v>1.2317226051206813</v>
      </c>
      <c r="AL23" s="23">
        <v>0.84542380277080842</v>
      </c>
      <c r="AM23" s="23">
        <v>0.79145663499930397</v>
      </c>
      <c r="AN23" s="23">
        <v>1.8214143962419056</v>
      </c>
      <c r="AO23" s="23">
        <v>2.1660200194400296</v>
      </c>
      <c r="AP23" s="23">
        <v>5.8293374165558554</v>
      </c>
      <c r="AQ23" s="23">
        <v>10.648720023853132</v>
      </c>
      <c r="AR23" s="23">
        <v>8.7307448828866843</v>
      </c>
      <c r="AS23" s="23">
        <v>6.7015706806282722</v>
      </c>
      <c r="AT23" s="23">
        <v>8.5846734962513587</v>
      </c>
      <c r="AU23" s="23">
        <v>9.1758016583457263</v>
      </c>
      <c r="AV23" s="23">
        <v>8.6179339973660323</v>
      </c>
      <c r="AW23" s="23">
        <v>7.7798332530853251</v>
      </c>
      <c r="AX23" s="23">
        <v>8.0105266858517528</v>
      </c>
      <c r="AY23" s="23">
        <v>7.0717321773739306</v>
      </c>
      <c r="AZ23" s="23">
        <v>6.229200234453363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1</v>
      </c>
      <c r="BI23" s="20">
        <v>3</v>
      </c>
      <c r="BJ23" s="20">
        <v>30</v>
      </c>
      <c r="BK23" s="20">
        <v>28</v>
      </c>
      <c r="BL23" s="20">
        <v>37</v>
      </c>
      <c r="BM23" s="20">
        <v>14</v>
      </c>
      <c r="BN23" s="20">
        <v>7</v>
      </c>
      <c r="BO23" s="20">
        <v>1</v>
      </c>
      <c r="BP23" s="20">
        <v>5</v>
      </c>
      <c r="BQ23" s="20">
        <v>37</v>
      </c>
      <c r="BR23" s="20">
        <v>40</v>
      </c>
      <c r="BS23" s="20">
        <v>29</v>
      </c>
      <c r="BT23" s="20">
        <v>14</v>
      </c>
      <c r="BU23" s="20">
        <v>8</v>
      </c>
      <c r="BV23" s="20">
        <v>18554</v>
      </c>
      <c r="BW23" s="20">
        <v>30753</v>
      </c>
      <c r="BX23" s="20">
        <v>36436</v>
      </c>
      <c r="BY23" s="20">
        <v>40544</v>
      </c>
      <c r="BZ23" s="20">
        <v>31289</v>
      </c>
      <c r="CA23" s="20">
        <v>52816</v>
      </c>
      <c r="CB23" s="20">
        <v>19448</v>
      </c>
      <c r="CC23" s="20">
        <v>28686</v>
      </c>
      <c r="CD23" s="20">
        <v>35092</v>
      </c>
      <c r="CE23" s="20">
        <v>39902</v>
      </c>
      <c r="CF23" s="20">
        <v>30932</v>
      </c>
      <c r="CG23" s="20">
        <v>43305</v>
      </c>
      <c r="CH23" s="21">
        <v>8</v>
      </c>
      <c r="CI23" s="21">
        <v>67</v>
      </c>
      <c r="CJ23" s="21">
        <v>68</v>
      </c>
      <c r="CK23" s="21">
        <v>66</v>
      </c>
      <c r="CL23" s="21">
        <v>28</v>
      </c>
      <c r="CM23" s="21">
        <v>15</v>
      </c>
      <c r="CN23" s="21">
        <v>2</v>
      </c>
      <c r="CO23" s="21">
        <v>120</v>
      </c>
      <c r="CP23" s="21">
        <v>134</v>
      </c>
      <c r="CQ23" s="21">
        <v>0</v>
      </c>
      <c r="CR23" s="21">
        <v>38002</v>
      </c>
      <c r="CS23" s="21">
        <v>59439</v>
      </c>
      <c r="CT23" s="21">
        <v>71528</v>
      </c>
      <c r="CU23" s="21">
        <v>80446</v>
      </c>
      <c r="CV23" s="21">
        <v>62221</v>
      </c>
      <c r="CW23" s="21">
        <v>96121</v>
      </c>
      <c r="CX23" s="21">
        <v>210392</v>
      </c>
      <c r="CY23" s="21">
        <v>197365</v>
      </c>
      <c r="CZ23" s="19">
        <v>33</v>
      </c>
      <c r="DA23" t="s">
        <v>8026</v>
      </c>
      <c r="DB23" t="s">
        <v>8481</v>
      </c>
      <c r="DD23">
        <v>6.0801053884934007</v>
      </c>
      <c r="DE23">
        <v>6.3690634624890681</v>
      </c>
    </row>
    <row r="24" spans="1:109" x14ac:dyDescent="0.25">
      <c r="A24" t="s">
        <v>462</v>
      </c>
      <c r="B24" t="s">
        <v>2985</v>
      </c>
      <c r="E24" s="17">
        <v>430709</v>
      </c>
      <c r="F24" s="17">
        <v>434212</v>
      </c>
      <c r="G24" s="17">
        <v>437723</v>
      </c>
      <c r="H24" s="17">
        <v>445484</v>
      </c>
      <c r="I24" s="17">
        <v>450454</v>
      </c>
      <c r="J24" s="17">
        <v>459566</v>
      </c>
      <c r="K24" s="17">
        <v>464882</v>
      </c>
      <c r="L24" s="17">
        <v>469980</v>
      </c>
      <c r="M24" s="17">
        <v>475556</v>
      </c>
      <c r="N24" s="17">
        <v>480274</v>
      </c>
      <c r="O24" s="17">
        <v>488035</v>
      </c>
      <c r="P24" s="17">
        <v>494568</v>
      </c>
      <c r="Q24" s="17">
        <v>499265</v>
      </c>
      <c r="R24" s="17">
        <v>502718</v>
      </c>
      <c r="S24" s="17">
        <v>508328</v>
      </c>
      <c r="T24" s="17">
        <v>514204</v>
      </c>
      <c r="U24" s="18">
        <v>81</v>
      </c>
      <c r="V24" s="18">
        <v>75</v>
      </c>
      <c r="W24" s="18">
        <v>63</v>
      </c>
      <c r="X24" s="18">
        <v>70</v>
      </c>
      <c r="Y24" s="18">
        <v>113</v>
      </c>
      <c r="Z24" s="18">
        <v>260</v>
      </c>
      <c r="AA24" s="18">
        <v>469</v>
      </c>
      <c r="AB24" s="18">
        <v>423</v>
      </c>
      <c r="AC24" s="18">
        <v>357</v>
      </c>
      <c r="AD24" s="18">
        <v>469</v>
      </c>
      <c r="AE24" s="18">
        <v>518</v>
      </c>
      <c r="AF24" s="18">
        <v>444</v>
      </c>
      <c r="AG24" s="18">
        <v>486</v>
      </c>
      <c r="AH24" s="18">
        <v>489</v>
      </c>
      <c r="AI24" s="18">
        <v>477</v>
      </c>
      <c r="AJ24" s="18">
        <v>391</v>
      </c>
      <c r="AK24" s="23">
        <v>1.8806200938452646</v>
      </c>
      <c r="AL24" s="23">
        <v>1.7272668650336702</v>
      </c>
      <c r="AM24" s="23">
        <v>1.4392663853624326</v>
      </c>
      <c r="AN24" s="23">
        <v>1.5713246715931437</v>
      </c>
      <c r="AO24" s="23">
        <v>2.5085802323877684</v>
      </c>
      <c r="AP24" s="23">
        <v>5.6575116522980373</v>
      </c>
      <c r="AQ24" s="23">
        <v>10.088581618561269</v>
      </c>
      <c r="AR24" s="23">
        <v>9.0003829950210648</v>
      </c>
      <c r="AS24" s="23">
        <v>7.5070023299043651</v>
      </c>
      <c r="AT24" s="23">
        <v>9.7652589979886475</v>
      </c>
      <c r="AU24" s="23">
        <v>10.613992848873544</v>
      </c>
      <c r="AV24" s="23">
        <v>8.9775319066336685</v>
      </c>
      <c r="AW24" s="23">
        <v>9.7343094348692585</v>
      </c>
      <c r="AX24" s="23">
        <v>9.7271233574290168</v>
      </c>
      <c r="AY24" s="23">
        <v>9.3837050093640322</v>
      </c>
      <c r="AZ24" s="23">
        <v>7.6039859666591472</v>
      </c>
      <c r="BA24" s="20">
        <v>0</v>
      </c>
      <c r="BB24" s="20">
        <v>0</v>
      </c>
      <c r="BC24" s="20">
        <v>1</v>
      </c>
      <c r="BD24" s="20">
        <v>1</v>
      </c>
      <c r="BE24" s="20">
        <v>0</v>
      </c>
      <c r="BF24" s="20">
        <v>0</v>
      </c>
      <c r="BG24" s="20">
        <v>0</v>
      </c>
      <c r="BH24" s="20">
        <v>0</v>
      </c>
      <c r="BI24" s="20">
        <v>4</v>
      </c>
      <c r="BJ24" s="20">
        <v>43</v>
      </c>
      <c r="BK24" s="20">
        <v>47</v>
      </c>
      <c r="BL24" s="20">
        <v>43</v>
      </c>
      <c r="BM24" s="20">
        <v>32</v>
      </c>
      <c r="BN24" s="20">
        <v>16</v>
      </c>
      <c r="BO24" s="20">
        <v>1</v>
      </c>
      <c r="BP24" s="20">
        <v>8</v>
      </c>
      <c r="BQ24" s="20">
        <v>50</v>
      </c>
      <c r="BR24" s="20">
        <v>64</v>
      </c>
      <c r="BS24" s="20">
        <v>47</v>
      </c>
      <c r="BT24" s="20">
        <v>25</v>
      </c>
      <c r="BU24" s="20">
        <v>9</v>
      </c>
      <c r="BV24" s="20">
        <v>29181</v>
      </c>
      <c r="BW24" s="20">
        <v>41002</v>
      </c>
      <c r="BX24" s="20">
        <v>43236</v>
      </c>
      <c r="BY24" s="20">
        <v>45876</v>
      </c>
      <c r="BZ24" s="20">
        <v>36996</v>
      </c>
      <c r="CA24" s="20">
        <v>62425</v>
      </c>
      <c r="CB24" s="20">
        <v>31875</v>
      </c>
      <c r="CC24" s="20">
        <v>43970</v>
      </c>
      <c r="CD24" s="20">
        <v>43563</v>
      </c>
      <c r="CE24" s="20">
        <v>46010</v>
      </c>
      <c r="CF24" s="20">
        <v>36270</v>
      </c>
      <c r="CG24" s="20">
        <v>53800</v>
      </c>
      <c r="CH24" s="21">
        <v>12</v>
      </c>
      <c r="CI24" s="21">
        <v>94</v>
      </c>
      <c r="CJ24" s="21">
        <v>112</v>
      </c>
      <c r="CK24" s="21">
        <v>90</v>
      </c>
      <c r="CL24" s="21">
        <v>57</v>
      </c>
      <c r="CM24" s="21">
        <v>25</v>
      </c>
      <c r="CN24" s="21">
        <v>1</v>
      </c>
      <c r="CO24" s="21">
        <v>185</v>
      </c>
      <c r="CP24" s="21">
        <v>204</v>
      </c>
      <c r="CQ24" s="21">
        <v>2</v>
      </c>
      <c r="CR24" s="21">
        <v>61056</v>
      </c>
      <c r="CS24" s="21">
        <v>84972</v>
      </c>
      <c r="CT24" s="21">
        <v>86799</v>
      </c>
      <c r="CU24" s="21">
        <v>91886</v>
      </c>
      <c r="CV24" s="21">
        <v>73266</v>
      </c>
      <c r="CW24" s="21">
        <v>116225</v>
      </c>
      <c r="CX24" s="21">
        <v>258716</v>
      </c>
      <c r="CY24" s="21">
        <v>255488</v>
      </c>
      <c r="CZ24" s="19">
        <v>25</v>
      </c>
      <c r="DA24" t="s">
        <v>8018</v>
      </c>
      <c r="DB24" t="s">
        <v>9</v>
      </c>
      <c r="DD24">
        <v>7.2410445891783564</v>
      </c>
      <c r="DE24">
        <v>7.885094079995052</v>
      </c>
    </row>
    <row r="25" spans="1:109" x14ac:dyDescent="0.25">
      <c r="A25" t="s">
        <v>425</v>
      </c>
      <c r="B25" t="s">
        <v>2991</v>
      </c>
      <c r="E25" s="17">
        <v>383108</v>
      </c>
      <c r="F25" s="17">
        <v>383945</v>
      </c>
      <c r="G25" s="17">
        <v>385703</v>
      </c>
      <c r="H25" s="17">
        <v>388920</v>
      </c>
      <c r="I25" s="17">
        <v>392813</v>
      </c>
      <c r="J25" s="17">
        <v>395569</v>
      </c>
      <c r="K25" s="17">
        <v>398242</v>
      </c>
      <c r="L25" s="17">
        <v>400901</v>
      </c>
      <c r="M25" s="17">
        <v>401766</v>
      </c>
      <c r="N25" s="17">
        <v>402767</v>
      </c>
      <c r="O25" s="17">
        <v>403654</v>
      </c>
      <c r="P25" s="17">
        <v>404301</v>
      </c>
      <c r="Q25" s="17">
        <v>404579</v>
      </c>
      <c r="R25" s="17">
        <v>404065</v>
      </c>
      <c r="S25" s="17">
        <v>404581</v>
      </c>
      <c r="T25" s="17">
        <v>405166</v>
      </c>
      <c r="U25" s="18">
        <v>66</v>
      </c>
      <c r="V25" s="18">
        <v>52</v>
      </c>
      <c r="W25" s="18">
        <v>40</v>
      </c>
      <c r="X25" s="18">
        <v>70</v>
      </c>
      <c r="Y25" s="18">
        <v>77</v>
      </c>
      <c r="Z25" s="18">
        <v>154</v>
      </c>
      <c r="AA25" s="18">
        <v>328</v>
      </c>
      <c r="AB25" s="18">
        <v>335</v>
      </c>
      <c r="AC25" s="18">
        <v>325</v>
      </c>
      <c r="AD25" s="18">
        <v>392</v>
      </c>
      <c r="AE25" s="18">
        <v>434</v>
      </c>
      <c r="AF25" s="18">
        <v>449</v>
      </c>
      <c r="AG25" s="18">
        <v>422</v>
      </c>
      <c r="AH25" s="18">
        <v>405</v>
      </c>
      <c r="AI25" s="18">
        <v>409</v>
      </c>
      <c r="AJ25" s="18">
        <v>340</v>
      </c>
      <c r="AK25" s="23">
        <v>1.7227518088893992</v>
      </c>
      <c r="AL25" s="23">
        <v>1.3543606506140202</v>
      </c>
      <c r="AM25" s="23">
        <v>1.037067380860403</v>
      </c>
      <c r="AN25" s="23">
        <v>1.7998560115190785</v>
      </c>
      <c r="AO25" s="23">
        <v>1.9602202574762035</v>
      </c>
      <c r="AP25" s="23">
        <v>3.8931261044217318</v>
      </c>
      <c r="AQ25" s="23">
        <v>8.2361980906082231</v>
      </c>
      <c r="AR25" s="23">
        <v>8.3561777097088807</v>
      </c>
      <c r="AS25" s="23">
        <v>8.0892858031789654</v>
      </c>
      <c r="AT25" s="23">
        <v>9.7326742260413592</v>
      </c>
      <c r="AU25" s="23">
        <v>10.751782467162471</v>
      </c>
      <c r="AV25" s="23">
        <v>11.105587173912506</v>
      </c>
      <c r="AW25" s="23">
        <v>10.430595755093567</v>
      </c>
      <c r="AX25" s="23">
        <v>10.023139841362157</v>
      </c>
      <c r="AY25" s="23">
        <v>10.109224110870258</v>
      </c>
      <c r="AZ25" s="23">
        <v>8.3916221992960907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6</v>
      </c>
      <c r="BJ25" s="20">
        <v>37</v>
      </c>
      <c r="BK25" s="20">
        <v>45</v>
      </c>
      <c r="BL25" s="20">
        <v>33</v>
      </c>
      <c r="BM25" s="20">
        <v>24</v>
      </c>
      <c r="BN25" s="20">
        <v>18</v>
      </c>
      <c r="BO25" s="20">
        <v>2</v>
      </c>
      <c r="BP25" s="20">
        <v>11</v>
      </c>
      <c r="BQ25" s="20">
        <v>51</v>
      </c>
      <c r="BR25" s="20">
        <v>46</v>
      </c>
      <c r="BS25" s="20">
        <v>37</v>
      </c>
      <c r="BT25" s="20">
        <v>19</v>
      </c>
      <c r="BU25" s="20">
        <v>11</v>
      </c>
      <c r="BV25" s="20">
        <v>17603</v>
      </c>
      <c r="BW25" s="20">
        <v>25878</v>
      </c>
      <c r="BX25" s="20">
        <v>28763</v>
      </c>
      <c r="BY25" s="20">
        <v>38769</v>
      </c>
      <c r="BZ25" s="20">
        <v>34709</v>
      </c>
      <c r="CA25" s="20">
        <v>61669</v>
      </c>
      <c r="CB25" s="20">
        <v>19356</v>
      </c>
      <c r="CC25" s="20">
        <v>25976</v>
      </c>
      <c r="CD25" s="20">
        <v>27118</v>
      </c>
      <c r="CE25" s="20">
        <v>37629</v>
      </c>
      <c r="CF25" s="20">
        <v>34147</v>
      </c>
      <c r="CG25" s="20">
        <v>53549</v>
      </c>
      <c r="CH25" s="21">
        <v>17</v>
      </c>
      <c r="CI25" s="21">
        <v>88</v>
      </c>
      <c r="CJ25" s="21">
        <v>91</v>
      </c>
      <c r="CK25" s="21">
        <v>70</v>
      </c>
      <c r="CL25" s="21">
        <v>43</v>
      </c>
      <c r="CM25" s="21">
        <v>29</v>
      </c>
      <c r="CN25" s="21">
        <v>2</v>
      </c>
      <c r="CO25" s="21">
        <v>163</v>
      </c>
      <c r="CP25" s="21">
        <v>177</v>
      </c>
      <c r="CQ25" s="21">
        <v>0</v>
      </c>
      <c r="CR25" s="21">
        <v>36959</v>
      </c>
      <c r="CS25" s="21">
        <v>51854</v>
      </c>
      <c r="CT25" s="21">
        <v>55881</v>
      </c>
      <c r="CU25" s="21">
        <v>76398</v>
      </c>
      <c r="CV25" s="21">
        <v>68856</v>
      </c>
      <c r="CW25" s="21">
        <v>115218</v>
      </c>
      <c r="CX25" s="21">
        <v>207391</v>
      </c>
      <c r="CY25" s="21">
        <v>197775</v>
      </c>
      <c r="CZ25" s="19">
        <v>22</v>
      </c>
      <c r="DA25" t="s">
        <v>8015</v>
      </c>
      <c r="DB25" t="s">
        <v>9</v>
      </c>
      <c r="DD25">
        <v>8.2416887877638736</v>
      </c>
      <c r="DE25">
        <v>8.5346037195442417</v>
      </c>
    </row>
    <row r="26" spans="1:109" x14ac:dyDescent="0.25">
      <c r="A26" t="s">
        <v>754</v>
      </c>
      <c r="B26" t="s">
        <v>2998</v>
      </c>
      <c r="E26" s="17">
        <v>569805</v>
      </c>
      <c r="F26" s="17">
        <v>572597</v>
      </c>
      <c r="G26" s="17">
        <v>576219</v>
      </c>
      <c r="H26" s="17">
        <v>580303</v>
      </c>
      <c r="I26" s="17">
        <v>583682</v>
      </c>
      <c r="J26" s="17">
        <v>587601</v>
      </c>
      <c r="K26" s="17">
        <v>591785</v>
      </c>
      <c r="L26" s="17">
        <v>596188</v>
      </c>
      <c r="M26" s="17">
        <v>601456</v>
      </c>
      <c r="N26" s="17">
        <v>605999</v>
      </c>
      <c r="O26" s="17">
        <v>610672</v>
      </c>
      <c r="P26" s="17">
        <v>614185</v>
      </c>
      <c r="Q26" s="17">
        <v>617725</v>
      </c>
      <c r="R26" s="17">
        <v>621361</v>
      </c>
      <c r="S26" s="17">
        <v>625782</v>
      </c>
      <c r="T26" s="17">
        <v>628988</v>
      </c>
      <c r="U26" s="18">
        <v>106</v>
      </c>
      <c r="V26" s="18">
        <v>106</v>
      </c>
      <c r="W26" s="18">
        <v>72</v>
      </c>
      <c r="X26" s="18">
        <v>97</v>
      </c>
      <c r="Y26" s="18">
        <v>120</v>
      </c>
      <c r="Z26" s="18">
        <v>250</v>
      </c>
      <c r="AA26" s="18">
        <v>619</v>
      </c>
      <c r="AB26" s="18">
        <v>602</v>
      </c>
      <c r="AC26" s="18">
        <v>596</v>
      </c>
      <c r="AD26" s="18">
        <v>851</v>
      </c>
      <c r="AE26" s="18">
        <v>914</v>
      </c>
      <c r="AF26" s="18">
        <v>831</v>
      </c>
      <c r="AG26" s="18">
        <v>873</v>
      </c>
      <c r="AH26" s="18">
        <v>779</v>
      </c>
      <c r="AI26" s="18">
        <v>820</v>
      </c>
      <c r="AJ26" s="18">
        <v>649</v>
      </c>
      <c r="AK26" s="23">
        <v>1.8602855362799555</v>
      </c>
      <c r="AL26" s="23">
        <v>1.8512147286835245</v>
      </c>
      <c r="AM26" s="23">
        <v>1.2495249202126275</v>
      </c>
      <c r="AN26" s="23">
        <v>1.6715405572606035</v>
      </c>
      <c r="AO26" s="23">
        <v>2.0559140079700935</v>
      </c>
      <c r="AP26" s="23">
        <v>4.2545877219405686</v>
      </c>
      <c r="AQ26" s="23">
        <v>10.459879855014913</v>
      </c>
      <c r="AR26" s="23">
        <v>10.097486027897242</v>
      </c>
      <c r="AS26" s="23">
        <v>9.9092867973717116</v>
      </c>
      <c r="AT26" s="23">
        <v>14.042927463576673</v>
      </c>
      <c r="AU26" s="23">
        <v>14.967118191107501</v>
      </c>
      <c r="AV26" s="23">
        <v>13.530125287983264</v>
      </c>
      <c r="AW26" s="23">
        <v>14.132502327087296</v>
      </c>
      <c r="AX26" s="23">
        <v>12.536995402028772</v>
      </c>
      <c r="AY26" s="23">
        <v>13.103604769712137</v>
      </c>
      <c r="AZ26" s="23">
        <v>10.318161872722531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15</v>
      </c>
      <c r="BJ26" s="20">
        <v>73</v>
      </c>
      <c r="BK26" s="20">
        <v>94</v>
      </c>
      <c r="BL26" s="20">
        <v>66</v>
      </c>
      <c r="BM26" s="20">
        <v>43</v>
      </c>
      <c r="BN26" s="20">
        <v>25</v>
      </c>
      <c r="BO26" s="20">
        <v>1</v>
      </c>
      <c r="BP26" s="20">
        <v>15</v>
      </c>
      <c r="BQ26" s="20">
        <v>98</v>
      </c>
      <c r="BR26" s="20">
        <v>83</v>
      </c>
      <c r="BS26" s="20">
        <v>75</v>
      </c>
      <c r="BT26" s="20">
        <v>38</v>
      </c>
      <c r="BU26" s="20">
        <v>23</v>
      </c>
      <c r="BV26" s="20">
        <v>29072</v>
      </c>
      <c r="BW26" s="20">
        <v>44121</v>
      </c>
      <c r="BX26" s="20">
        <v>48892</v>
      </c>
      <c r="BY26" s="20">
        <v>61739</v>
      </c>
      <c r="BZ26" s="20">
        <v>50955</v>
      </c>
      <c r="CA26" s="20">
        <v>88063</v>
      </c>
      <c r="CB26" s="20">
        <v>30440</v>
      </c>
      <c r="CC26" s="20">
        <v>42585</v>
      </c>
      <c r="CD26" s="20">
        <v>46666</v>
      </c>
      <c r="CE26" s="20">
        <v>60928</v>
      </c>
      <c r="CF26" s="20">
        <v>50876</v>
      </c>
      <c r="CG26" s="20">
        <v>74651</v>
      </c>
      <c r="CH26" s="21">
        <v>30</v>
      </c>
      <c r="CI26" s="21">
        <v>171</v>
      </c>
      <c r="CJ26" s="21">
        <v>177</v>
      </c>
      <c r="CK26" s="21">
        <v>141</v>
      </c>
      <c r="CL26" s="21">
        <v>81</v>
      </c>
      <c r="CM26" s="21">
        <v>48</v>
      </c>
      <c r="CN26" s="21">
        <v>1</v>
      </c>
      <c r="CO26" s="21">
        <v>316</v>
      </c>
      <c r="CP26" s="21">
        <v>333</v>
      </c>
      <c r="CQ26" s="21">
        <v>0</v>
      </c>
      <c r="CR26" s="21">
        <v>59512</v>
      </c>
      <c r="CS26" s="21">
        <v>86706</v>
      </c>
      <c r="CT26" s="21">
        <v>95558</v>
      </c>
      <c r="CU26" s="21">
        <v>122667</v>
      </c>
      <c r="CV26" s="21">
        <v>101831</v>
      </c>
      <c r="CW26" s="21">
        <v>162714</v>
      </c>
      <c r="CX26" s="21">
        <v>322842</v>
      </c>
      <c r="CY26" s="21">
        <v>306146</v>
      </c>
      <c r="CZ26" s="19">
        <v>5</v>
      </c>
      <c r="DA26" t="s">
        <v>7998</v>
      </c>
      <c r="DB26" t="s">
        <v>8480</v>
      </c>
      <c r="DD26">
        <v>10.321872570603569</v>
      </c>
      <c r="DE26">
        <v>10.31464307617968</v>
      </c>
    </row>
    <row r="27" spans="1:109" x14ac:dyDescent="0.25">
      <c r="A27" t="s">
        <v>886</v>
      </c>
      <c r="B27" t="s">
        <v>3007</v>
      </c>
      <c r="E27" s="17">
        <v>556682</v>
      </c>
      <c r="F27" s="17">
        <v>561500</v>
      </c>
      <c r="G27" s="17">
        <v>565922</v>
      </c>
      <c r="H27" s="17">
        <v>569707</v>
      </c>
      <c r="I27" s="17">
        <v>574495</v>
      </c>
      <c r="J27" s="17">
        <v>581513</v>
      </c>
      <c r="K27" s="17">
        <v>586223</v>
      </c>
      <c r="L27" s="17">
        <v>592953</v>
      </c>
      <c r="M27" s="17">
        <v>597262</v>
      </c>
      <c r="N27" s="17">
        <v>599292</v>
      </c>
      <c r="O27" s="17">
        <v>603045</v>
      </c>
      <c r="P27" s="17">
        <v>607156</v>
      </c>
      <c r="Q27" s="17">
        <v>612108</v>
      </c>
      <c r="R27" s="17">
        <v>616507</v>
      </c>
      <c r="S27" s="17">
        <v>623151</v>
      </c>
      <c r="T27" s="17">
        <v>630486</v>
      </c>
      <c r="U27" s="18">
        <v>103</v>
      </c>
      <c r="V27" s="18">
        <v>69</v>
      </c>
      <c r="W27" s="18">
        <v>77</v>
      </c>
      <c r="X27" s="18">
        <v>88</v>
      </c>
      <c r="Y27" s="18">
        <v>123</v>
      </c>
      <c r="Z27" s="18">
        <v>227</v>
      </c>
      <c r="AA27" s="18">
        <v>557</v>
      </c>
      <c r="AB27" s="18">
        <v>529</v>
      </c>
      <c r="AC27" s="18">
        <v>481</v>
      </c>
      <c r="AD27" s="18">
        <v>543</v>
      </c>
      <c r="AE27" s="18">
        <v>666</v>
      </c>
      <c r="AF27" s="18">
        <v>591</v>
      </c>
      <c r="AG27" s="18">
        <v>673</v>
      </c>
      <c r="AH27" s="18">
        <v>680</v>
      </c>
      <c r="AI27" s="18">
        <v>699</v>
      </c>
      <c r="AJ27" s="18">
        <v>579</v>
      </c>
      <c r="AK27" s="23">
        <v>1.8502484362706175</v>
      </c>
      <c r="AL27" s="23">
        <v>1.2288512911843275</v>
      </c>
      <c r="AM27" s="23">
        <v>1.3606115330381217</v>
      </c>
      <c r="AN27" s="23">
        <v>1.544653655300005</v>
      </c>
      <c r="AO27" s="23">
        <v>2.1410108007902591</v>
      </c>
      <c r="AP27" s="23">
        <v>3.9036100654671522</v>
      </c>
      <c r="AQ27" s="23">
        <v>9.5015036939867592</v>
      </c>
      <c r="AR27" s="23">
        <v>8.9214490861838964</v>
      </c>
      <c r="AS27" s="23">
        <v>8.0534170933359235</v>
      </c>
      <c r="AT27" s="23">
        <v>9.0606916161070057</v>
      </c>
      <c r="AU27" s="23">
        <v>11.043951943884784</v>
      </c>
      <c r="AV27" s="23">
        <v>9.7339069366027839</v>
      </c>
      <c r="AW27" s="23">
        <v>10.99479176877283</v>
      </c>
      <c r="AX27" s="23">
        <v>11.029882872376144</v>
      </c>
      <c r="AY27" s="23">
        <v>11.217184919866934</v>
      </c>
      <c r="AZ27" s="23">
        <v>9.1833918596130601</v>
      </c>
      <c r="BA27" s="20">
        <v>0</v>
      </c>
      <c r="BB27" s="20">
        <v>0</v>
      </c>
      <c r="BC27" s="20">
        <v>0</v>
      </c>
      <c r="BD27" s="20">
        <v>0</v>
      </c>
      <c r="BE27" s="20">
        <v>1</v>
      </c>
      <c r="BF27" s="20">
        <v>0</v>
      </c>
      <c r="BG27" s="20">
        <v>0</v>
      </c>
      <c r="BH27" s="20">
        <v>2</v>
      </c>
      <c r="BI27" s="20">
        <v>19</v>
      </c>
      <c r="BJ27" s="20">
        <v>60</v>
      </c>
      <c r="BK27" s="20">
        <v>86</v>
      </c>
      <c r="BL27" s="20">
        <v>77</v>
      </c>
      <c r="BM27" s="20">
        <v>30</v>
      </c>
      <c r="BN27" s="20">
        <v>24</v>
      </c>
      <c r="BO27" s="20">
        <v>0</v>
      </c>
      <c r="BP27" s="20">
        <v>22</v>
      </c>
      <c r="BQ27" s="20">
        <v>80</v>
      </c>
      <c r="BR27" s="20">
        <v>77</v>
      </c>
      <c r="BS27" s="20">
        <v>55</v>
      </c>
      <c r="BT27" s="20">
        <v>33</v>
      </c>
      <c r="BU27" s="20">
        <v>13</v>
      </c>
      <c r="BV27" s="20">
        <v>31174</v>
      </c>
      <c r="BW27" s="20">
        <v>39296</v>
      </c>
      <c r="BX27" s="20">
        <v>42948</v>
      </c>
      <c r="BY27" s="20">
        <v>56900</v>
      </c>
      <c r="BZ27" s="20">
        <v>53639</v>
      </c>
      <c r="CA27" s="20">
        <v>103495</v>
      </c>
      <c r="CB27" s="20">
        <v>33859</v>
      </c>
      <c r="CC27" s="20">
        <v>40229</v>
      </c>
      <c r="CD27" s="20">
        <v>40296</v>
      </c>
      <c r="CE27" s="20">
        <v>53026</v>
      </c>
      <c r="CF27" s="20">
        <v>49551</v>
      </c>
      <c r="CG27" s="20">
        <v>86073</v>
      </c>
      <c r="CH27" s="21">
        <v>41</v>
      </c>
      <c r="CI27" s="21">
        <v>140</v>
      </c>
      <c r="CJ27" s="21">
        <v>163</v>
      </c>
      <c r="CK27" s="21">
        <v>133</v>
      </c>
      <c r="CL27" s="21">
        <v>63</v>
      </c>
      <c r="CM27" s="21">
        <v>37</v>
      </c>
      <c r="CN27" s="21">
        <v>2</v>
      </c>
      <c r="CO27" s="21">
        <v>298</v>
      </c>
      <c r="CP27" s="21">
        <v>280</v>
      </c>
      <c r="CQ27" s="21">
        <v>1</v>
      </c>
      <c r="CR27" s="21">
        <v>65033</v>
      </c>
      <c r="CS27" s="21">
        <v>79525</v>
      </c>
      <c r="CT27" s="21">
        <v>83244</v>
      </c>
      <c r="CU27" s="21">
        <v>109926</v>
      </c>
      <c r="CV27" s="21">
        <v>103190</v>
      </c>
      <c r="CW27" s="21">
        <v>189568</v>
      </c>
      <c r="CX27" s="21">
        <v>327452</v>
      </c>
      <c r="CY27" s="21">
        <v>303034</v>
      </c>
      <c r="CZ27" s="19">
        <v>14</v>
      </c>
      <c r="DA27" t="s">
        <v>8007</v>
      </c>
      <c r="DB27" t="s">
        <v>9</v>
      </c>
      <c r="DD27">
        <v>9.8338800266636746</v>
      </c>
      <c r="DE27">
        <v>8.5508715781244273</v>
      </c>
    </row>
    <row r="28" spans="1:109" x14ac:dyDescent="0.25">
      <c r="A28" t="s">
        <v>184</v>
      </c>
      <c r="B28" t="s">
        <v>3016</v>
      </c>
      <c r="E28" s="17">
        <v>310482</v>
      </c>
      <c r="F28" s="17">
        <v>312157</v>
      </c>
      <c r="G28" s="17">
        <v>315631</v>
      </c>
      <c r="H28" s="17">
        <v>318102</v>
      </c>
      <c r="I28" s="17">
        <v>319821</v>
      </c>
      <c r="J28" s="17">
        <v>322637</v>
      </c>
      <c r="K28" s="17">
        <v>325620</v>
      </c>
      <c r="L28" s="17">
        <v>329488</v>
      </c>
      <c r="M28" s="17">
        <v>331812</v>
      </c>
      <c r="N28" s="17">
        <v>332745</v>
      </c>
      <c r="O28" s="17">
        <v>334071</v>
      </c>
      <c r="P28" s="17">
        <v>336283</v>
      </c>
      <c r="Q28" s="17">
        <v>337764</v>
      </c>
      <c r="R28" s="17">
        <v>339403</v>
      </c>
      <c r="S28" s="17">
        <v>341035</v>
      </c>
      <c r="T28" s="17">
        <v>343444</v>
      </c>
      <c r="U28" s="18">
        <v>46</v>
      </c>
      <c r="V28" s="18">
        <v>40</v>
      </c>
      <c r="W28" s="18">
        <v>51</v>
      </c>
      <c r="X28" s="18">
        <v>46</v>
      </c>
      <c r="Y28" s="18">
        <v>67</v>
      </c>
      <c r="Z28" s="18">
        <v>155</v>
      </c>
      <c r="AA28" s="18">
        <v>289</v>
      </c>
      <c r="AB28" s="18">
        <v>316</v>
      </c>
      <c r="AC28" s="18">
        <v>246</v>
      </c>
      <c r="AD28" s="18">
        <v>308</v>
      </c>
      <c r="AE28" s="18">
        <v>329</v>
      </c>
      <c r="AF28" s="18">
        <v>299</v>
      </c>
      <c r="AG28" s="18">
        <v>334</v>
      </c>
      <c r="AH28" s="18">
        <v>322</v>
      </c>
      <c r="AI28" s="18">
        <v>354</v>
      </c>
      <c r="AJ28" s="18">
        <v>260</v>
      </c>
      <c r="AK28" s="23">
        <v>1.4815673694449274</v>
      </c>
      <c r="AL28" s="23">
        <v>1.2814064717433857</v>
      </c>
      <c r="AM28" s="23">
        <v>1.6158108677538012</v>
      </c>
      <c r="AN28" s="23">
        <v>1.4460770444700126</v>
      </c>
      <c r="AO28" s="23">
        <v>2.0949218469081141</v>
      </c>
      <c r="AP28" s="23">
        <v>4.8041607131234176</v>
      </c>
      <c r="AQ28" s="23">
        <v>8.8753762053927883</v>
      </c>
      <c r="AR28" s="23">
        <v>9.5906375952993734</v>
      </c>
      <c r="AS28" s="23">
        <v>7.4138367509312504</v>
      </c>
      <c r="AT28" s="23">
        <v>9.2563374355737871</v>
      </c>
      <c r="AU28" s="23">
        <v>9.848205920298378</v>
      </c>
      <c r="AV28" s="23">
        <v>8.8913207030982839</v>
      </c>
      <c r="AW28" s="23">
        <v>9.8885612439454764</v>
      </c>
      <c r="AX28" s="23">
        <v>9.487246724395483</v>
      </c>
      <c r="AY28" s="23">
        <v>10.380166258595159</v>
      </c>
      <c r="AZ28" s="23">
        <v>7.5703753741512445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2</v>
      </c>
      <c r="BJ28" s="20">
        <v>18</v>
      </c>
      <c r="BK28" s="20">
        <v>36</v>
      </c>
      <c r="BL28" s="20">
        <v>30</v>
      </c>
      <c r="BM28" s="20">
        <v>21</v>
      </c>
      <c r="BN28" s="20">
        <v>14</v>
      </c>
      <c r="BO28" s="20">
        <v>1</v>
      </c>
      <c r="BP28" s="20">
        <v>2</v>
      </c>
      <c r="BQ28" s="20">
        <v>38</v>
      </c>
      <c r="BR28" s="20">
        <v>31</v>
      </c>
      <c r="BS28" s="20">
        <v>32</v>
      </c>
      <c r="BT28" s="20">
        <v>26</v>
      </c>
      <c r="BU28" s="20">
        <v>9</v>
      </c>
      <c r="BV28" s="20">
        <v>12345</v>
      </c>
      <c r="BW28" s="20">
        <v>18365</v>
      </c>
      <c r="BX28" s="20">
        <v>22188</v>
      </c>
      <c r="BY28" s="20">
        <v>30828</v>
      </c>
      <c r="BZ28" s="20">
        <v>30255</v>
      </c>
      <c r="CA28" s="20">
        <v>64004</v>
      </c>
      <c r="CB28" s="20">
        <v>14615</v>
      </c>
      <c r="CC28" s="20">
        <v>18859</v>
      </c>
      <c r="CD28" s="20">
        <v>21221</v>
      </c>
      <c r="CE28" s="20">
        <v>29384</v>
      </c>
      <c r="CF28" s="20">
        <v>27814</v>
      </c>
      <c r="CG28" s="20">
        <v>53566</v>
      </c>
      <c r="CH28" s="21">
        <v>4</v>
      </c>
      <c r="CI28" s="21">
        <v>56</v>
      </c>
      <c r="CJ28" s="21">
        <v>67</v>
      </c>
      <c r="CK28" s="21">
        <v>62</v>
      </c>
      <c r="CL28" s="21">
        <v>47</v>
      </c>
      <c r="CM28" s="21">
        <v>23</v>
      </c>
      <c r="CN28" s="21">
        <v>1</v>
      </c>
      <c r="CO28" s="21">
        <v>121</v>
      </c>
      <c r="CP28" s="21">
        <v>139</v>
      </c>
      <c r="CQ28" s="21">
        <v>0</v>
      </c>
      <c r="CR28" s="21">
        <v>26960</v>
      </c>
      <c r="CS28" s="21">
        <v>37224</v>
      </c>
      <c r="CT28" s="21">
        <v>43409</v>
      </c>
      <c r="CU28" s="21">
        <v>60212</v>
      </c>
      <c r="CV28" s="21">
        <v>58069</v>
      </c>
      <c r="CW28" s="21">
        <v>117570</v>
      </c>
      <c r="CX28" s="21">
        <v>177985</v>
      </c>
      <c r="CY28" s="21">
        <v>165459</v>
      </c>
      <c r="CZ28" s="19">
        <v>26</v>
      </c>
      <c r="DA28" t="s">
        <v>8019</v>
      </c>
      <c r="DB28" t="s">
        <v>9</v>
      </c>
      <c r="DD28">
        <v>7.3129899249965247</v>
      </c>
      <c r="DE28">
        <v>7.8096468803550856</v>
      </c>
    </row>
    <row r="29" spans="1:109" x14ac:dyDescent="0.25">
      <c r="A29" t="s">
        <v>305</v>
      </c>
      <c r="B29" t="s">
        <v>3023</v>
      </c>
      <c r="E29" s="17">
        <v>386915</v>
      </c>
      <c r="F29" s="17">
        <v>388569</v>
      </c>
      <c r="G29" s="17">
        <v>391746</v>
      </c>
      <c r="H29" s="17">
        <v>395579</v>
      </c>
      <c r="I29" s="17">
        <v>399320</v>
      </c>
      <c r="J29" s="17">
        <v>403208</v>
      </c>
      <c r="K29" s="17">
        <v>406500</v>
      </c>
      <c r="L29" s="17">
        <v>410845</v>
      </c>
      <c r="M29" s="17">
        <v>414625</v>
      </c>
      <c r="N29" s="17">
        <v>416308</v>
      </c>
      <c r="O29" s="17">
        <v>419630</v>
      </c>
      <c r="P29" s="17">
        <v>422924</v>
      </c>
      <c r="Q29" s="17">
        <v>426518</v>
      </c>
      <c r="R29" s="17">
        <v>429506</v>
      </c>
      <c r="S29" s="17">
        <v>434374</v>
      </c>
      <c r="T29" s="17">
        <v>438191</v>
      </c>
      <c r="U29" s="18">
        <v>61</v>
      </c>
      <c r="V29" s="18">
        <v>41</v>
      </c>
      <c r="W29" s="18">
        <v>29</v>
      </c>
      <c r="X29" s="18">
        <v>56</v>
      </c>
      <c r="Y29" s="18">
        <v>106</v>
      </c>
      <c r="Z29" s="18">
        <v>149</v>
      </c>
      <c r="AA29" s="18">
        <v>414</v>
      </c>
      <c r="AB29" s="18">
        <v>377</v>
      </c>
      <c r="AC29" s="18">
        <v>370</v>
      </c>
      <c r="AD29" s="18">
        <v>442</v>
      </c>
      <c r="AE29" s="18">
        <v>507</v>
      </c>
      <c r="AF29" s="18">
        <v>523</v>
      </c>
      <c r="AG29" s="18">
        <v>458</v>
      </c>
      <c r="AH29" s="18">
        <v>433</v>
      </c>
      <c r="AI29" s="18">
        <v>437</v>
      </c>
      <c r="AJ29" s="18">
        <v>389</v>
      </c>
      <c r="AK29" s="23">
        <v>1.5765736660506831</v>
      </c>
      <c r="AL29" s="23">
        <v>1.0551536535338639</v>
      </c>
      <c r="AM29" s="23">
        <v>0.74027558673221927</v>
      </c>
      <c r="AN29" s="23">
        <v>1.4156464321917999</v>
      </c>
      <c r="AO29" s="23">
        <v>2.6545126715416205</v>
      </c>
      <c r="AP29" s="23">
        <v>3.6953631872383483</v>
      </c>
      <c r="AQ29" s="23">
        <v>10.184501845018449</v>
      </c>
      <c r="AR29" s="23">
        <v>9.1762100062067198</v>
      </c>
      <c r="AS29" s="23">
        <v>8.9237262586674717</v>
      </c>
      <c r="AT29" s="23">
        <v>10.617139233452155</v>
      </c>
      <c r="AU29" s="23">
        <v>12.082072301789673</v>
      </c>
      <c r="AV29" s="23">
        <v>12.366288032838051</v>
      </c>
      <c r="AW29" s="23">
        <v>10.738116562489742</v>
      </c>
      <c r="AX29" s="23">
        <v>10.08134927102299</v>
      </c>
      <c r="AY29" s="23">
        <v>10.060454815435547</v>
      </c>
      <c r="AZ29" s="23">
        <v>8.8774073406345639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3</v>
      </c>
      <c r="BI29" s="20">
        <v>5</v>
      </c>
      <c r="BJ29" s="20">
        <v>44</v>
      </c>
      <c r="BK29" s="20">
        <v>47</v>
      </c>
      <c r="BL29" s="20">
        <v>46</v>
      </c>
      <c r="BM29" s="20">
        <v>26</v>
      </c>
      <c r="BN29" s="20">
        <v>19</v>
      </c>
      <c r="BO29" s="20">
        <v>1</v>
      </c>
      <c r="BP29" s="20">
        <v>10</v>
      </c>
      <c r="BQ29" s="20">
        <v>42</v>
      </c>
      <c r="BR29" s="20">
        <v>60</v>
      </c>
      <c r="BS29" s="20">
        <v>50</v>
      </c>
      <c r="BT29" s="20">
        <v>18</v>
      </c>
      <c r="BU29" s="20">
        <v>18</v>
      </c>
      <c r="BV29" s="20">
        <v>18522</v>
      </c>
      <c r="BW29" s="20">
        <v>27042</v>
      </c>
      <c r="BX29" s="20">
        <v>31347</v>
      </c>
      <c r="BY29" s="20">
        <v>40671</v>
      </c>
      <c r="BZ29" s="20">
        <v>37020</v>
      </c>
      <c r="CA29" s="20">
        <v>75164</v>
      </c>
      <c r="CB29" s="20">
        <v>19954</v>
      </c>
      <c r="CC29" s="20">
        <v>26350</v>
      </c>
      <c r="CD29" s="20">
        <v>28597</v>
      </c>
      <c r="CE29" s="20">
        <v>38921</v>
      </c>
      <c r="CF29" s="20">
        <v>34135</v>
      </c>
      <c r="CG29" s="20">
        <v>60468</v>
      </c>
      <c r="CH29" s="21">
        <v>15</v>
      </c>
      <c r="CI29" s="21">
        <v>86</v>
      </c>
      <c r="CJ29" s="21">
        <v>107</v>
      </c>
      <c r="CK29" s="21">
        <v>96</v>
      </c>
      <c r="CL29" s="21">
        <v>44</v>
      </c>
      <c r="CM29" s="21">
        <v>37</v>
      </c>
      <c r="CN29" s="21">
        <v>4</v>
      </c>
      <c r="CO29" s="21">
        <v>190</v>
      </c>
      <c r="CP29" s="21">
        <v>199</v>
      </c>
      <c r="CQ29" s="21">
        <v>0</v>
      </c>
      <c r="CR29" s="21">
        <v>38476</v>
      </c>
      <c r="CS29" s="21">
        <v>53392</v>
      </c>
      <c r="CT29" s="21">
        <v>59944</v>
      </c>
      <c r="CU29" s="21">
        <v>79592</v>
      </c>
      <c r="CV29" s="21">
        <v>71155</v>
      </c>
      <c r="CW29" s="21">
        <v>135632</v>
      </c>
      <c r="CX29" s="21">
        <v>229766</v>
      </c>
      <c r="CY29" s="21">
        <v>208425</v>
      </c>
      <c r="CZ29" s="19">
        <v>17</v>
      </c>
      <c r="DA29" t="s">
        <v>8010</v>
      </c>
      <c r="DB29" t="s">
        <v>9</v>
      </c>
      <c r="DD29">
        <v>9.1159889648554628</v>
      </c>
      <c r="DE29">
        <v>8.6609855244030882</v>
      </c>
    </row>
    <row r="30" spans="1:109" x14ac:dyDescent="0.25">
      <c r="A30" t="s">
        <v>466</v>
      </c>
      <c r="B30" t="s">
        <v>3029</v>
      </c>
      <c r="E30" s="17">
        <v>1012002</v>
      </c>
      <c r="F30" s="17">
        <v>1018727</v>
      </c>
      <c r="G30" s="17">
        <v>1025356</v>
      </c>
      <c r="H30" s="17">
        <v>1031875</v>
      </c>
      <c r="I30" s="17">
        <v>1039409</v>
      </c>
      <c r="J30" s="17">
        <v>1049278</v>
      </c>
      <c r="K30" s="17">
        <v>1058126</v>
      </c>
      <c r="L30" s="17">
        <v>1066408</v>
      </c>
      <c r="M30" s="17">
        <v>1076241</v>
      </c>
      <c r="N30" s="17">
        <v>1083575</v>
      </c>
      <c r="O30" s="17">
        <v>1092870</v>
      </c>
      <c r="P30" s="17">
        <v>1101007</v>
      </c>
      <c r="Q30" s="17">
        <v>1109834</v>
      </c>
      <c r="R30" s="17">
        <v>1118167</v>
      </c>
      <c r="S30" s="17">
        <v>1131693</v>
      </c>
      <c r="T30" s="17">
        <v>1140354</v>
      </c>
      <c r="U30" s="18">
        <v>144</v>
      </c>
      <c r="V30" s="18">
        <v>130</v>
      </c>
      <c r="W30" s="18">
        <v>128</v>
      </c>
      <c r="X30" s="18">
        <v>133</v>
      </c>
      <c r="Y30" s="18">
        <v>219</v>
      </c>
      <c r="Z30" s="18">
        <v>473</v>
      </c>
      <c r="AA30" s="18">
        <v>1113</v>
      </c>
      <c r="AB30" s="18">
        <v>1040</v>
      </c>
      <c r="AC30" s="18">
        <v>949</v>
      </c>
      <c r="AD30" s="18">
        <v>1211</v>
      </c>
      <c r="AE30" s="18">
        <v>1319</v>
      </c>
      <c r="AF30" s="18">
        <v>1193</v>
      </c>
      <c r="AG30" s="18">
        <v>1162</v>
      </c>
      <c r="AH30" s="18">
        <v>1233</v>
      </c>
      <c r="AI30" s="18">
        <v>1310</v>
      </c>
      <c r="AJ30" s="18">
        <v>1006</v>
      </c>
      <c r="AK30" s="23">
        <v>1.4229220890867804</v>
      </c>
      <c r="AL30" s="23">
        <v>1.2761024297971881</v>
      </c>
      <c r="AM30" s="23">
        <v>1.2483469156078473</v>
      </c>
      <c r="AN30" s="23">
        <v>1.2889158086008479</v>
      </c>
      <c r="AO30" s="23">
        <v>2.1069665550327157</v>
      </c>
      <c r="AP30" s="23">
        <v>4.5078615962595237</v>
      </c>
      <c r="AQ30" s="23">
        <v>10.518596084020238</v>
      </c>
      <c r="AR30" s="23">
        <v>9.752364948500011</v>
      </c>
      <c r="AS30" s="23">
        <v>8.8177276279197692</v>
      </c>
      <c r="AT30" s="23">
        <v>11.175968437810027</v>
      </c>
      <c r="AU30" s="23">
        <v>12.069139055880388</v>
      </c>
      <c r="AV30" s="23">
        <v>10.835535105589701</v>
      </c>
      <c r="AW30" s="23">
        <v>10.470034257375428</v>
      </c>
      <c r="AX30" s="23">
        <v>11.026975398129261</v>
      </c>
      <c r="AY30" s="23">
        <v>11.57557747551677</v>
      </c>
      <c r="AZ30" s="23">
        <v>8.8218219956259194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2</v>
      </c>
      <c r="BI30" s="20">
        <v>14</v>
      </c>
      <c r="BJ30" s="20">
        <v>124</v>
      </c>
      <c r="BK30" s="20">
        <v>142</v>
      </c>
      <c r="BL30" s="20">
        <v>110</v>
      </c>
      <c r="BM30" s="20">
        <v>51</v>
      </c>
      <c r="BN30" s="20">
        <v>33</v>
      </c>
      <c r="BO30" s="20">
        <v>0</v>
      </c>
      <c r="BP30" s="20">
        <v>26</v>
      </c>
      <c r="BQ30" s="20">
        <v>166</v>
      </c>
      <c r="BR30" s="20">
        <v>153</v>
      </c>
      <c r="BS30" s="20">
        <v>122</v>
      </c>
      <c r="BT30" s="20">
        <v>31</v>
      </c>
      <c r="BU30" s="20">
        <v>32</v>
      </c>
      <c r="BV30" s="20">
        <v>54586</v>
      </c>
      <c r="BW30" s="20">
        <v>86191</v>
      </c>
      <c r="BX30" s="20">
        <v>93276</v>
      </c>
      <c r="BY30" s="20">
        <v>108142</v>
      </c>
      <c r="BZ30" s="20">
        <v>88407</v>
      </c>
      <c r="CA30" s="20">
        <v>159851</v>
      </c>
      <c r="CB30" s="20">
        <v>58782</v>
      </c>
      <c r="CC30" s="20">
        <v>82732</v>
      </c>
      <c r="CD30" s="20">
        <v>88628</v>
      </c>
      <c r="CE30" s="20">
        <v>103639</v>
      </c>
      <c r="CF30" s="20">
        <v>84505</v>
      </c>
      <c r="CG30" s="20">
        <v>131615</v>
      </c>
      <c r="CH30" s="21">
        <v>40</v>
      </c>
      <c r="CI30" s="21">
        <v>290</v>
      </c>
      <c r="CJ30" s="21">
        <v>295</v>
      </c>
      <c r="CK30" s="21">
        <v>232</v>
      </c>
      <c r="CL30" s="21">
        <v>82</v>
      </c>
      <c r="CM30" s="21">
        <v>65</v>
      </c>
      <c r="CN30" s="21">
        <v>2</v>
      </c>
      <c r="CO30" s="21">
        <v>476</v>
      </c>
      <c r="CP30" s="21">
        <v>530</v>
      </c>
      <c r="CQ30" s="21">
        <v>0</v>
      </c>
      <c r="CR30" s="21">
        <v>113368</v>
      </c>
      <c r="CS30" s="21">
        <v>168923</v>
      </c>
      <c r="CT30" s="21">
        <v>181904</v>
      </c>
      <c r="CU30" s="21">
        <v>211781</v>
      </c>
      <c r="CV30" s="21">
        <v>172912</v>
      </c>
      <c r="CW30" s="21">
        <v>291466</v>
      </c>
      <c r="CX30" s="21">
        <v>590453</v>
      </c>
      <c r="CY30" s="21">
        <v>549901</v>
      </c>
      <c r="CZ30" s="19">
        <v>18</v>
      </c>
      <c r="DA30" t="s">
        <v>8011</v>
      </c>
      <c r="DB30" t="s">
        <v>9</v>
      </c>
      <c r="DD30">
        <v>8.6561035531850283</v>
      </c>
      <c r="DE30">
        <v>8.9761589830181236</v>
      </c>
    </row>
    <row r="31" spans="1:109" x14ac:dyDescent="0.25">
      <c r="A31" t="s">
        <v>1052</v>
      </c>
      <c r="B31" t="s">
        <v>3042</v>
      </c>
      <c r="E31" s="17">
        <v>439427</v>
      </c>
      <c r="F31" s="17">
        <v>439960</v>
      </c>
      <c r="G31" s="17">
        <v>441785</v>
      </c>
      <c r="H31" s="17">
        <v>444433</v>
      </c>
      <c r="I31" s="17">
        <v>447879</v>
      </c>
      <c r="J31" s="17">
        <v>452645</v>
      </c>
      <c r="K31" s="17">
        <v>457303</v>
      </c>
      <c r="L31" s="17">
        <v>462150</v>
      </c>
      <c r="M31" s="17">
        <v>465141</v>
      </c>
      <c r="N31" s="17">
        <v>468458</v>
      </c>
      <c r="O31" s="17">
        <v>472096</v>
      </c>
      <c r="P31" s="17">
        <v>476120</v>
      </c>
      <c r="Q31" s="17">
        <v>479742</v>
      </c>
      <c r="R31" s="17">
        <v>482920</v>
      </c>
      <c r="S31" s="17">
        <v>487526</v>
      </c>
      <c r="T31" s="17">
        <v>492363</v>
      </c>
      <c r="U31" s="18">
        <v>65</v>
      </c>
      <c r="V31" s="18">
        <v>52</v>
      </c>
      <c r="W31" s="18">
        <v>51</v>
      </c>
      <c r="X31" s="18">
        <v>77</v>
      </c>
      <c r="Y31" s="18">
        <v>113</v>
      </c>
      <c r="Z31" s="18">
        <v>247</v>
      </c>
      <c r="AA31" s="18">
        <v>464</v>
      </c>
      <c r="AB31" s="18">
        <v>451</v>
      </c>
      <c r="AC31" s="18">
        <v>415</v>
      </c>
      <c r="AD31" s="18">
        <v>511</v>
      </c>
      <c r="AE31" s="18">
        <v>537</v>
      </c>
      <c r="AF31" s="18">
        <v>491</v>
      </c>
      <c r="AG31" s="18">
        <v>479</v>
      </c>
      <c r="AH31" s="18">
        <v>476</v>
      </c>
      <c r="AI31" s="18">
        <v>522</v>
      </c>
      <c r="AJ31" s="18">
        <v>403</v>
      </c>
      <c r="AK31" s="23">
        <v>1.4791990478509514</v>
      </c>
      <c r="AL31" s="23">
        <v>1.181925629602691</v>
      </c>
      <c r="AM31" s="23">
        <v>1.1544076869970687</v>
      </c>
      <c r="AN31" s="23">
        <v>1.7325446130237854</v>
      </c>
      <c r="AO31" s="23">
        <v>2.523002864612987</v>
      </c>
      <c r="AP31" s="23">
        <v>5.4568149432778448</v>
      </c>
      <c r="AQ31" s="23">
        <v>10.146445573285108</v>
      </c>
      <c r="AR31" s="23">
        <v>9.7587363410148225</v>
      </c>
      <c r="AS31" s="23">
        <v>8.9220257943290324</v>
      </c>
      <c r="AT31" s="23">
        <v>10.908128370099346</v>
      </c>
      <c r="AU31" s="23">
        <v>11.374805124381481</v>
      </c>
      <c r="AV31" s="23">
        <v>10.312526253885574</v>
      </c>
      <c r="AW31" s="23">
        <v>9.984533353344089</v>
      </c>
      <c r="AX31" s="23">
        <v>9.8567050443137578</v>
      </c>
      <c r="AY31" s="23">
        <v>10.707121261225042</v>
      </c>
      <c r="AZ31" s="23">
        <v>8.1850179643880629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5</v>
      </c>
      <c r="BJ31" s="20">
        <v>50</v>
      </c>
      <c r="BK31" s="20">
        <v>61</v>
      </c>
      <c r="BL31" s="20">
        <v>54</v>
      </c>
      <c r="BM31" s="20">
        <v>19</v>
      </c>
      <c r="BN31" s="20">
        <v>17</v>
      </c>
      <c r="BO31" s="20">
        <v>0</v>
      </c>
      <c r="BP31" s="20">
        <v>7</v>
      </c>
      <c r="BQ31" s="20">
        <v>44</v>
      </c>
      <c r="BR31" s="20">
        <v>70</v>
      </c>
      <c r="BS31" s="20">
        <v>42</v>
      </c>
      <c r="BT31" s="20">
        <v>20</v>
      </c>
      <c r="BU31" s="20">
        <v>14</v>
      </c>
      <c r="BV31" s="20">
        <v>23893</v>
      </c>
      <c r="BW31" s="20">
        <v>35875</v>
      </c>
      <c r="BX31" s="20">
        <v>37867</v>
      </c>
      <c r="BY31" s="20">
        <v>46915</v>
      </c>
      <c r="BZ31" s="20">
        <v>39641</v>
      </c>
      <c r="CA31" s="20">
        <v>69374</v>
      </c>
      <c r="CB31" s="20">
        <v>24822</v>
      </c>
      <c r="CC31" s="20">
        <v>34835</v>
      </c>
      <c r="CD31" s="20">
        <v>37700</v>
      </c>
      <c r="CE31" s="20">
        <v>45878</v>
      </c>
      <c r="CF31" s="20">
        <v>38093</v>
      </c>
      <c r="CG31" s="20">
        <v>57470</v>
      </c>
      <c r="CH31" s="21">
        <v>12</v>
      </c>
      <c r="CI31" s="21">
        <v>94</v>
      </c>
      <c r="CJ31" s="21">
        <v>131</v>
      </c>
      <c r="CK31" s="21">
        <v>96</v>
      </c>
      <c r="CL31" s="21">
        <v>39</v>
      </c>
      <c r="CM31" s="21">
        <v>31</v>
      </c>
      <c r="CN31" s="21">
        <v>0</v>
      </c>
      <c r="CO31" s="21">
        <v>206</v>
      </c>
      <c r="CP31" s="21">
        <v>197</v>
      </c>
      <c r="CQ31" s="21">
        <v>0</v>
      </c>
      <c r="CR31" s="21">
        <v>48715</v>
      </c>
      <c r="CS31" s="21">
        <v>70710</v>
      </c>
      <c r="CT31" s="21">
        <v>75567</v>
      </c>
      <c r="CU31" s="21">
        <v>92793</v>
      </c>
      <c r="CV31" s="21">
        <v>77734</v>
      </c>
      <c r="CW31" s="21">
        <v>126844</v>
      </c>
      <c r="CX31" s="21">
        <v>253565</v>
      </c>
      <c r="CY31" s="21">
        <v>238798</v>
      </c>
      <c r="CZ31" s="19">
        <v>24</v>
      </c>
      <c r="DA31" t="s">
        <v>8017</v>
      </c>
      <c r="DB31" t="s">
        <v>9</v>
      </c>
      <c r="DD31">
        <v>8.6265379107027691</v>
      </c>
      <c r="DE31">
        <v>7.7692110504209966</v>
      </c>
    </row>
    <row r="32" spans="1:109" x14ac:dyDescent="0.25">
      <c r="A32" t="s">
        <v>3362</v>
      </c>
      <c r="B32" t="s">
        <v>3343</v>
      </c>
      <c r="E32" s="17">
        <v>1914044</v>
      </c>
      <c r="F32" s="17">
        <v>1919413</v>
      </c>
      <c r="G32" s="17">
        <v>1929058</v>
      </c>
      <c r="H32" s="17">
        <v>1946763</v>
      </c>
      <c r="I32" s="17">
        <v>1960880</v>
      </c>
      <c r="J32" s="17">
        <v>1975973</v>
      </c>
      <c r="K32" s="17">
        <v>1994727</v>
      </c>
      <c r="L32" s="17">
        <v>2009281</v>
      </c>
      <c r="M32" s="17">
        <v>2027281</v>
      </c>
      <c r="N32" s="17">
        <v>2045086</v>
      </c>
      <c r="O32" s="17">
        <v>2064175</v>
      </c>
      <c r="P32" s="17">
        <v>2083521</v>
      </c>
      <c r="Q32" s="17">
        <v>2095814</v>
      </c>
      <c r="R32" s="17">
        <v>2103545</v>
      </c>
      <c r="S32" s="17">
        <v>2116617</v>
      </c>
      <c r="T32" s="17">
        <v>2134347</v>
      </c>
      <c r="U32" s="18">
        <v>451</v>
      </c>
      <c r="V32" s="18">
        <v>319</v>
      </c>
      <c r="W32" s="18">
        <v>325</v>
      </c>
      <c r="X32" s="18">
        <v>435</v>
      </c>
      <c r="Y32" s="18">
        <v>602</v>
      </c>
      <c r="Z32" s="18">
        <v>1134</v>
      </c>
      <c r="AA32" s="18">
        <v>2008</v>
      </c>
      <c r="AB32" s="18">
        <v>1867</v>
      </c>
      <c r="AC32" s="18">
        <v>1968</v>
      </c>
      <c r="AD32" s="18">
        <v>2426</v>
      </c>
      <c r="AE32" s="18">
        <v>2727</v>
      </c>
      <c r="AF32" s="18">
        <v>2527</v>
      </c>
      <c r="AG32" s="18">
        <v>2491</v>
      </c>
      <c r="AH32" s="18">
        <v>2723</v>
      </c>
      <c r="AI32" s="18">
        <v>2886</v>
      </c>
      <c r="AJ32" s="18">
        <v>2258</v>
      </c>
      <c r="AK32" s="23">
        <v>2.3562676720075402</v>
      </c>
      <c r="AL32" s="23">
        <v>1.6619664449495759</v>
      </c>
      <c r="AM32" s="23">
        <v>1.6847601264451353</v>
      </c>
      <c r="AN32" s="23">
        <v>2.2344784650211662</v>
      </c>
      <c r="AO32" s="23">
        <v>3.0700501815511401</v>
      </c>
      <c r="AP32" s="23">
        <v>5.7389448135171879</v>
      </c>
      <c r="AQ32" s="23">
        <v>10.066540433853856</v>
      </c>
      <c r="AR32" s="23">
        <v>9.2918810260983911</v>
      </c>
      <c r="AS32" s="23">
        <v>9.7075837044790543</v>
      </c>
      <c r="AT32" s="23">
        <v>11.862581818075132</v>
      </c>
      <c r="AU32" s="23">
        <v>13.211089176063076</v>
      </c>
      <c r="AV32" s="23">
        <v>12.128507464047638</v>
      </c>
      <c r="AW32" s="23">
        <v>11.885596718029367</v>
      </c>
      <c r="AX32" s="23">
        <v>12.944814586804657</v>
      </c>
      <c r="AY32" s="23">
        <v>13.63496560785442</v>
      </c>
      <c r="AZ32" s="23">
        <v>10.579348156602464</v>
      </c>
      <c r="BA32" s="20">
        <v>0</v>
      </c>
      <c r="BB32" s="20">
        <v>0</v>
      </c>
      <c r="BC32" s="20">
        <v>0</v>
      </c>
      <c r="BD32" s="20">
        <v>1</v>
      </c>
      <c r="BE32" s="20">
        <v>0</v>
      </c>
      <c r="BF32" s="20">
        <v>0</v>
      </c>
      <c r="BG32" s="20">
        <v>0</v>
      </c>
      <c r="BH32" s="20">
        <v>3</v>
      </c>
      <c r="BI32" s="20">
        <v>47</v>
      </c>
      <c r="BJ32" s="20">
        <v>258</v>
      </c>
      <c r="BK32" s="20">
        <v>315</v>
      </c>
      <c r="BL32" s="20">
        <v>290</v>
      </c>
      <c r="BM32" s="20">
        <v>124</v>
      </c>
      <c r="BN32" s="20">
        <v>75</v>
      </c>
      <c r="BO32" s="20">
        <v>2</v>
      </c>
      <c r="BP32" s="20">
        <v>45</v>
      </c>
      <c r="BQ32" s="20">
        <v>318</v>
      </c>
      <c r="BR32" s="20">
        <v>318</v>
      </c>
      <c r="BS32" s="20">
        <v>287</v>
      </c>
      <c r="BT32" s="20">
        <v>109</v>
      </c>
      <c r="BU32" s="20">
        <v>66</v>
      </c>
      <c r="BV32" s="20">
        <v>132130</v>
      </c>
      <c r="BW32" s="20">
        <v>203563</v>
      </c>
      <c r="BX32" s="20">
        <v>178269</v>
      </c>
      <c r="BY32" s="20">
        <v>190836</v>
      </c>
      <c r="BZ32" s="20">
        <v>145550</v>
      </c>
      <c r="CA32" s="20">
        <v>235764</v>
      </c>
      <c r="CB32" s="20">
        <v>136752</v>
      </c>
      <c r="CC32" s="20">
        <v>204820</v>
      </c>
      <c r="CD32" s="20">
        <v>177970</v>
      </c>
      <c r="CE32" s="20">
        <v>187719</v>
      </c>
      <c r="CF32" s="20">
        <v>145680</v>
      </c>
      <c r="CG32" s="20">
        <v>195294</v>
      </c>
      <c r="CH32" s="21">
        <v>92</v>
      </c>
      <c r="CI32" s="21">
        <v>576</v>
      </c>
      <c r="CJ32" s="21">
        <v>634</v>
      </c>
      <c r="CK32" s="21">
        <v>577</v>
      </c>
      <c r="CL32" s="21">
        <v>233</v>
      </c>
      <c r="CM32" s="21">
        <v>141</v>
      </c>
      <c r="CN32" s="21">
        <v>5</v>
      </c>
      <c r="CO32" s="21">
        <v>1112</v>
      </c>
      <c r="CP32" s="21">
        <v>1145</v>
      </c>
      <c r="CQ32" s="21">
        <v>1</v>
      </c>
      <c r="CR32" s="21">
        <v>268882</v>
      </c>
      <c r="CS32" s="21">
        <v>408383</v>
      </c>
      <c r="CT32" s="21">
        <v>356239</v>
      </c>
      <c r="CU32" s="21">
        <v>378555</v>
      </c>
      <c r="CV32" s="21">
        <v>291230</v>
      </c>
      <c r="CW32" s="21">
        <v>431058</v>
      </c>
      <c r="CX32" s="21">
        <v>1086112</v>
      </c>
      <c r="CY32" s="21">
        <v>1048235</v>
      </c>
      <c r="CZ32" s="19">
        <v>2</v>
      </c>
      <c r="DA32" t="s">
        <v>7995</v>
      </c>
      <c r="DB32" t="s">
        <v>8480</v>
      </c>
      <c r="DD32">
        <v>10.608308251489408</v>
      </c>
      <c r="DE32">
        <v>10.542190860611061</v>
      </c>
    </row>
    <row r="33" spans="1:109" x14ac:dyDescent="0.25">
      <c r="A33" t="s">
        <v>276</v>
      </c>
      <c r="B33" t="s">
        <v>3049</v>
      </c>
      <c r="E33" s="17">
        <v>954935</v>
      </c>
      <c r="F33" s="17">
        <v>960587</v>
      </c>
      <c r="G33" s="17">
        <v>965410</v>
      </c>
      <c r="H33" s="17">
        <v>971323</v>
      </c>
      <c r="I33" s="17">
        <v>975861</v>
      </c>
      <c r="J33" s="17">
        <v>983562</v>
      </c>
      <c r="K33" s="17">
        <v>993350</v>
      </c>
      <c r="L33" s="17">
        <v>1004104</v>
      </c>
      <c r="M33" s="17">
        <v>1015036</v>
      </c>
      <c r="N33" s="17">
        <v>1023745</v>
      </c>
      <c r="O33" s="17">
        <v>1033319</v>
      </c>
      <c r="P33" s="17">
        <v>1041967</v>
      </c>
      <c r="Q33" s="17">
        <v>1048725</v>
      </c>
      <c r="R33" s="17">
        <v>1056193</v>
      </c>
      <c r="S33" s="17">
        <v>1064677</v>
      </c>
      <c r="T33" s="17">
        <v>1071120</v>
      </c>
      <c r="U33" s="18">
        <v>152</v>
      </c>
      <c r="V33" s="18">
        <v>107</v>
      </c>
      <c r="W33" s="18">
        <v>113</v>
      </c>
      <c r="X33" s="18">
        <v>187</v>
      </c>
      <c r="Y33" s="18">
        <v>304</v>
      </c>
      <c r="Z33" s="18">
        <v>616</v>
      </c>
      <c r="AA33" s="18">
        <v>1240</v>
      </c>
      <c r="AB33" s="18">
        <v>1239</v>
      </c>
      <c r="AC33" s="18">
        <v>1018</v>
      </c>
      <c r="AD33" s="18">
        <v>1211</v>
      </c>
      <c r="AE33" s="18">
        <v>1136</v>
      </c>
      <c r="AF33" s="18">
        <v>1137</v>
      </c>
      <c r="AG33" s="18">
        <v>1051</v>
      </c>
      <c r="AH33" s="18">
        <v>1079</v>
      </c>
      <c r="AI33" s="18">
        <v>1096</v>
      </c>
      <c r="AJ33" s="18">
        <v>791</v>
      </c>
      <c r="AK33" s="23">
        <v>1.5917313743867383</v>
      </c>
      <c r="AL33" s="23">
        <v>1.1139022285331781</v>
      </c>
      <c r="AM33" s="23">
        <v>1.1704871505370775</v>
      </c>
      <c r="AN33" s="23">
        <v>1.9252092249437107</v>
      </c>
      <c r="AO33" s="23">
        <v>3.115197758697192</v>
      </c>
      <c r="AP33" s="23">
        <v>6.2629503783188047</v>
      </c>
      <c r="AQ33" s="23">
        <v>12.483012029999497</v>
      </c>
      <c r="AR33" s="23">
        <v>12.339359269557734</v>
      </c>
      <c r="AS33" s="23">
        <v>10.029200934745171</v>
      </c>
      <c r="AT33" s="23">
        <v>11.829117602527974</v>
      </c>
      <c r="AU33" s="23">
        <v>10.993700880367051</v>
      </c>
      <c r="AV33" s="23">
        <v>10.912053836637821</v>
      </c>
      <c r="AW33" s="23">
        <v>10.021693008176596</v>
      </c>
      <c r="AX33" s="23">
        <v>10.215935913227979</v>
      </c>
      <c r="AY33" s="23">
        <v>10.2942019034881</v>
      </c>
      <c r="AZ33" s="23">
        <v>7.3847934871909775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2</v>
      </c>
      <c r="BI33" s="20">
        <v>9</v>
      </c>
      <c r="BJ33" s="20">
        <v>77</v>
      </c>
      <c r="BK33" s="20">
        <v>120</v>
      </c>
      <c r="BL33" s="20">
        <v>90</v>
      </c>
      <c r="BM33" s="20">
        <v>47</v>
      </c>
      <c r="BN33" s="20">
        <v>29</v>
      </c>
      <c r="BO33" s="20">
        <v>3</v>
      </c>
      <c r="BP33" s="20">
        <v>21</v>
      </c>
      <c r="BQ33" s="20">
        <v>115</v>
      </c>
      <c r="BR33" s="20">
        <v>123</v>
      </c>
      <c r="BS33" s="20">
        <v>85</v>
      </c>
      <c r="BT33" s="20">
        <v>34</v>
      </c>
      <c r="BU33" s="20">
        <v>36</v>
      </c>
      <c r="BV33" s="20">
        <v>48385</v>
      </c>
      <c r="BW33" s="20">
        <v>75748</v>
      </c>
      <c r="BX33" s="20">
        <v>88354</v>
      </c>
      <c r="BY33" s="20">
        <v>103915</v>
      </c>
      <c r="BZ33" s="20">
        <v>84326</v>
      </c>
      <c r="CA33" s="20">
        <v>153000</v>
      </c>
      <c r="CB33" s="20">
        <v>51632</v>
      </c>
      <c r="CC33" s="20">
        <v>74134</v>
      </c>
      <c r="CD33" s="20">
        <v>82521</v>
      </c>
      <c r="CE33" s="20">
        <v>99905</v>
      </c>
      <c r="CF33" s="20">
        <v>82272</v>
      </c>
      <c r="CG33" s="20">
        <v>126928</v>
      </c>
      <c r="CH33" s="21">
        <v>30</v>
      </c>
      <c r="CI33" s="21">
        <v>192</v>
      </c>
      <c r="CJ33" s="21">
        <v>243</v>
      </c>
      <c r="CK33" s="21">
        <v>175</v>
      </c>
      <c r="CL33" s="21">
        <v>81</v>
      </c>
      <c r="CM33" s="21">
        <v>65</v>
      </c>
      <c r="CN33" s="21">
        <v>5</v>
      </c>
      <c r="CO33" s="21">
        <v>374</v>
      </c>
      <c r="CP33" s="21">
        <v>417</v>
      </c>
      <c r="CQ33" s="21">
        <v>0</v>
      </c>
      <c r="CR33" s="21">
        <v>100017</v>
      </c>
      <c r="CS33" s="21">
        <v>149882</v>
      </c>
      <c r="CT33" s="21">
        <v>170875</v>
      </c>
      <c r="CU33" s="21">
        <v>203820</v>
      </c>
      <c r="CV33" s="21">
        <v>166598</v>
      </c>
      <c r="CW33" s="21">
        <v>279928</v>
      </c>
      <c r="CX33" s="21">
        <v>553728</v>
      </c>
      <c r="CY33" s="21">
        <v>517392</v>
      </c>
      <c r="CZ33" s="19">
        <v>27</v>
      </c>
      <c r="DA33" t="s">
        <v>8020</v>
      </c>
      <c r="DB33" t="s">
        <v>8481</v>
      </c>
      <c r="DD33">
        <v>7.2285617094968613</v>
      </c>
      <c r="DE33">
        <v>7.5307732316227467</v>
      </c>
    </row>
    <row r="34" spans="1:109" x14ac:dyDescent="0.25">
      <c r="A34" t="s">
        <v>48</v>
      </c>
      <c r="B34" t="s">
        <v>3061</v>
      </c>
      <c r="E34" s="17">
        <v>791003</v>
      </c>
      <c r="F34" s="17">
        <v>795563</v>
      </c>
      <c r="G34" s="17">
        <v>799807</v>
      </c>
      <c r="H34" s="17">
        <v>803911</v>
      </c>
      <c r="I34" s="17">
        <v>805156</v>
      </c>
      <c r="J34" s="17">
        <v>812402</v>
      </c>
      <c r="K34" s="17">
        <v>819455</v>
      </c>
      <c r="L34" s="17">
        <v>827923</v>
      </c>
      <c r="M34" s="17">
        <v>838163</v>
      </c>
      <c r="N34" s="17">
        <v>847578</v>
      </c>
      <c r="O34" s="17">
        <v>856634</v>
      </c>
      <c r="P34" s="17">
        <v>866461</v>
      </c>
      <c r="Q34" s="17">
        <v>873147</v>
      </c>
      <c r="R34" s="17">
        <v>882289</v>
      </c>
      <c r="S34" s="17">
        <v>893020</v>
      </c>
      <c r="T34" s="17">
        <v>902085</v>
      </c>
      <c r="U34" s="18">
        <v>89</v>
      </c>
      <c r="V34" s="18">
        <v>79</v>
      </c>
      <c r="W34" s="18">
        <v>101</v>
      </c>
      <c r="X34" s="18">
        <v>120</v>
      </c>
      <c r="Y34" s="18">
        <v>221</v>
      </c>
      <c r="Z34" s="18">
        <v>469</v>
      </c>
      <c r="AA34" s="18">
        <v>1016</v>
      </c>
      <c r="AB34" s="18">
        <v>902</v>
      </c>
      <c r="AC34" s="18">
        <v>671</v>
      </c>
      <c r="AD34" s="18">
        <v>800</v>
      </c>
      <c r="AE34" s="18">
        <v>800</v>
      </c>
      <c r="AF34" s="18">
        <v>788</v>
      </c>
      <c r="AG34" s="18">
        <v>785</v>
      </c>
      <c r="AH34" s="18">
        <v>789</v>
      </c>
      <c r="AI34" s="18">
        <v>787</v>
      </c>
      <c r="AJ34" s="18">
        <v>654</v>
      </c>
      <c r="AK34" s="23">
        <v>1.1251537604787845</v>
      </c>
      <c r="AL34" s="23">
        <v>0.9930074676675511</v>
      </c>
      <c r="AM34" s="23">
        <v>1.262804651622204</v>
      </c>
      <c r="AN34" s="23">
        <v>1.4927025504066993</v>
      </c>
      <c r="AO34" s="23">
        <v>2.7448097014739998</v>
      </c>
      <c r="AP34" s="23">
        <v>5.7730040054061904</v>
      </c>
      <c r="AQ34" s="23">
        <v>12.398484358506568</v>
      </c>
      <c r="AR34" s="23">
        <v>10.894732964297404</v>
      </c>
      <c r="AS34" s="23">
        <v>8.0056027288248224</v>
      </c>
      <c r="AT34" s="23">
        <v>9.4386593328283652</v>
      </c>
      <c r="AU34" s="23">
        <v>9.3388775136172519</v>
      </c>
      <c r="AV34" s="23">
        <v>9.0944658790182142</v>
      </c>
      <c r="AW34" s="23">
        <v>8.990467813552586</v>
      </c>
      <c r="AX34" s="23">
        <v>8.9426480438949145</v>
      </c>
      <c r="AY34" s="23">
        <v>8.8127925466394927</v>
      </c>
      <c r="AZ34" s="23">
        <v>7.249871131877816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2</v>
      </c>
      <c r="BI34" s="20">
        <v>10</v>
      </c>
      <c r="BJ34" s="20">
        <v>68</v>
      </c>
      <c r="BK34" s="20">
        <v>96</v>
      </c>
      <c r="BL34" s="20">
        <v>80</v>
      </c>
      <c r="BM34" s="20">
        <v>33</v>
      </c>
      <c r="BN34" s="20">
        <v>26</v>
      </c>
      <c r="BO34" s="20">
        <v>1</v>
      </c>
      <c r="BP34" s="20">
        <v>11</v>
      </c>
      <c r="BQ34" s="20">
        <v>80</v>
      </c>
      <c r="BR34" s="20">
        <v>106</v>
      </c>
      <c r="BS34" s="20">
        <v>77</v>
      </c>
      <c r="BT34" s="20">
        <v>40</v>
      </c>
      <c r="BU34" s="20">
        <v>24</v>
      </c>
      <c r="BV34" s="20">
        <v>44252</v>
      </c>
      <c r="BW34" s="20">
        <v>78385</v>
      </c>
      <c r="BX34" s="20">
        <v>84619</v>
      </c>
      <c r="BY34" s="20">
        <v>86931</v>
      </c>
      <c r="BZ34" s="20">
        <v>64226</v>
      </c>
      <c r="CA34" s="20">
        <v>107604</v>
      </c>
      <c r="CB34" s="20">
        <v>45794</v>
      </c>
      <c r="CC34" s="20">
        <v>73655</v>
      </c>
      <c r="CD34" s="20">
        <v>81396</v>
      </c>
      <c r="CE34" s="20">
        <v>84912</v>
      </c>
      <c r="CF34" s="20">
        <v>63587</v>
      </c>
      <c r="CG34" s="20">
        <v>86724</v>
      </c>
      <c r="CH34" s="21">
        <v>21</v>
      </c>
      <c r="CI34" s="21">
        <v>148</v>
      </c>
      <c r="CJ34" s="21">
        <v>202</v>
      </c>
      <c r="CK34" s="21">
        <v>157</v>
      </c>
      <c r="CL34" s="21">
        <v>73</v>
      </c>
      <c r="CM34" s="21">
        <v>50</v>
      </c>
      <c r="CN34" s="21">
        <v>3</v>
      </c>
      <c r="CO34" s="21">
        <v>315</v>
      </c>
      <c r="CP34" s="21">
        <v>339</v>
      </c>
      <c r="CQ34" s="21">
        <v>0</v>
      </c>
      <c r="CR34" s="21">
        <v>90046</v>
      </c>
      <c r="CS34" s="21">
        <v>152040</v>
      </c>
      <c r="CT34" s="21">
        <v>166015</v>
      </c>
      <c r="CU34" s="21">
        <v>171843</v>
      </c>
      <c r="CV34" s="21">
        <v>127813</v>
      </c>
      <c r="CW34" s="21">
        <v>194328</v>
      </c>
      <c r="CX34" s="21">
        <v>466017</v>
      </c>
      <c r="CY34" s="21">
        <v>436068</v>
      </c>
      <c r="CZ34" s="19">
        <v>29</v>
      </c>
      <c r="DA34" t="s">
        <v>8022</v>
      </c>
      <c r="DB34" t="s">
        <v>8481</v>
      </c>
      <c r="DD34">
        <v>7.2236440188227524</v>
      </c>
      <c r="DE34">
        <v>7.2744127360160675</v>
      </c>
    </row>
    <row r="35" spans="1:109" x14ac:dyDescent="0.25">
      <c r="A35" t="s">
        <v>3368</v>
      </c>
      <c r="B35" t="s">
        <v>3349</v>
      </c>
      <c r="E35" s="17">
        <v>2200514</v>
      </c>
      <c r="F35" s="17">
        <v>2256900</v>
      </c>
      <c r="G35" s="17">
        <v>2284069</v>
      </c>
      <c r="H35" s="17">
        <v>2288575</v>
      </c>
      <c r="I35" s="17">
        <v>2304354</v>
      </c>
      <c r="J35" s="17">
        <v>2343114</v>
      </c>
      <c r="K35" s="17">
        <v>2373112</v>
      </c>
      <c r="L35" s="17">
        <v>2407583</v>
      </c>
      <c r="M35" s="17">
        <v>2447656</v>
      </c>
      <c r="N35" s="17">
        <v>2493084</v>
      </c>
      <c r="O35" s="17">
        <v>2528639</v>
      </c>
      <c r="P35" s="17">
        <v>2583242</v>
      </c>
      <c r="Q35" s="17">
        <v>2612066</v>
      </c>
      <c r="R35" s="17">
        <v>2647460</v>
      </c>
      <c r="S35" s="17">
        <v>2693760</v>
      </c>
      <c r="T35" s="17">
        <v>2754444</v>
      </c>
      <c r="U35" s="18">
        <v>188</v>
      </c>
      <c r="V35" s="18">
        <v>119</v>
      </c>
      <c r="W35" s="18">
        <v>145</v>
      </c>
      <c r="X35" s="18">
        <v>274</v>
      </c>
      <c r="Y35" s="18">
        <v>446</v>
      </c>
      <c r="Z35" s="18">
        <v>756</v>
      </c>
      <c r="AA35" s="18">
        <v>1774</v>
      </c>
      <c r="AB35" s="18">
        <v>1784</v>
      </c>
      <c r="AC35" s="18">
        <v>1342</v>
      </c>
      <c r="AD35" s="18">
        <v>1364</v>
      </c>
      <c r="AE35" s="18">
        <v>1356</v>
      </c>
      <c r="AF35" s="18">
        <v>1401</v>
      </c>
      <c r="AG35" s="18">
        <v>1320</v>
      </c>
      <c r="AH35" s="18">
        <v>1416</v>
      </c>
      <c r="AI35" s="18">
        <v>1612</v>
      </c>
      <c r="AJ35" s="18">
        <v>1473</v>
      </c>
      <c r="AK35" s="23">
        <v>0.85434584828817273</v>
      </c>
      <c r="AL35" s="23">
        <v>0.5272719216624574</v>
      </c>
      <c r="AM35" s="23">
        <v>0.63483195998019326</v>
      </c>
      <c r="AN35" s="23">
        <v>1.1972515648383819</v>
      </c>
      <c r="AO35" s="23">
        <v>1.9354665125236834</v>
      </c>
      <c r="AP35" s="23">
        <v>3.226475536401558</v>
      </c>
      <c r="AQ35" s="23">
        <v>7.4754162466836789</v>
      </c>
      <c r="AR35" s="23">
        <v>7.4099210702185561</v>
      </c>
      <c r="AS35" s="23">
        <v>5.4827966021369017</v>
      </c>
      <c r="AT35" s="23">
        <v>5.4711353488289998</v>
      </c>
      <c r="AU35" s="23">
        <v>5.3625685596085484</v>
      </c>
      <c r="AV35" s="23">
        <v>5.4234175505043671</v>
      </c>
      <c r="AW35" s="23">
        <v>5.0534710838087555</v>
      </c>
      <c r="AX35" s="23">
        <v>5.3485227349988298</v>
      </c>
      <c r="AY35" s="23">
        <v>5.9842005226894752</v>
      </c>
      <c r="AZ35" s="23">
        <v>5.3477217180672403</v>
      </c>
      <c r="BA35" s="20">
        <v>0</v>
      </c>
      <c r="BB35" s="20">
        <v>0</v>
      </c>
      <c r="BC35" s="20">
        <v>0</v>
      </c>
      <c r="BD35" s="20">
        <v>0</v>
      </c>
      <c r="BE35" s="20">
        <v>1</v>
      </c>
      <c r="BF35" s="20">
        <v>1</v>
      </c>
      <c r="BG35" s="20">
        <v>0</v>
      </c>
      <c r="BH35" s="20">
        <v>3</v>
      </c>
      <c r="BI35" s="20">
        <v>5</v>
      </c>
      <c r="BJ35" s="20">
        <v>147</v>
      </c>
      <c r="BK35" s="20">
        <v>226</v>
      </c>
      <c r="BL35" s="20">
        <v>209</v>
      </c>
      <c r="BM35" s="20">
        <v>98</v>
      </c>
      <c r="BN35" s="20">
        <v>45</v>
      </c>
      <c r="BO35" s="20">
        <v>1</v>
      </c>
      <c r="BP35" s="20">
        <v>21</v>
      </c>
      <c r="BQ35" s="20">
        <v>165</v>
      </c>
      <c r="BR35" s="20">
        <v>215</v>
      </c>
      <c r="BS35" s="20">
        <v>206</v>
      </c>
      <c r="BT35" s="20">
        <v>87</v>
      </c>
      <c r="BU35" s="20">
        <v>43</v>
      </c>
      <c r="BV35" s="20">
        <v>172548</v>
      </c>
      <c r="BW35" s="20">
        <v>415301</v>
      </c>
      <c r="BX35" s="20">
        <v>270996</v>
      </c>
      <c r="BY35" s="20">
        <v>207400</v>
      </c>
      <c r="BZ35" s="20">
        <v>138547</v>
      </c>
      <c r="CA35" s="20">
        <v>171944</v>
      </c>
      <c r="CB35" s="20">
        <v>162886</v>
      </c>
      <c r="CC35" s="20">
        <v>432769</v>
      </c>
      <c r="CD35" s="20">
        <v>301378</v>
      </c>
      <c r="CE35" s="20">
        <v>210838</v>
      </c>
      <c r="CF35" s="20">
        <v>130189</v>
      </c>
      <c r="CG35" s="20">
        <v>139648</v>
      </c>
      <c r="CH35" s="21">
        <v>26</v>
      </c>
      <c r="CI35" s="21">
        <v>312</v>
      </c>
      <c r="CJ35" s="21">
        <v>441</v>
      </c>
      <c r="CK35" s="21">
        <v>416</v>
      </c>
      <c r="CL35" s="21">
        <v>186</v>
      </c>
      <c r="CM35" s="21">
        <v>88</v>
      </c>
      <c r="CN35" s="21">
        <v>4</v>
      </c>
      <c r="CO35" s="21">
        <v>733</v>
      </c>
      <c r="CP35" s="21">
        <v>738</v>
      </c>
      <c r="CQ35" s="21">
        <v>2</v>
      </c>
      <c r="CR35" s="21">
        <v>335434</v>
      </c>
      <c r="CS35" s="21">
        <v>848070</v>
      </c>
      <c r="CT35" s="21">
        <v>572374</v>
      </c>
      <c r="CU35" s="21">
        <v>418238</v>
      </c>
      <c r="CV35" s="21">
        <v>268736</v>
      </c>
      <c r="CW35" s="21">
        <v>311592</v>
      </c>
      <c r="CX35" s="21">
        <v>1376736</v>
      </c>
      <c r="CY35" s="21">
        <v>1377708</v>
      </c>
      <c r="CZ35" s="19">
        <v>35</v>
      </c>
      <c r="DA35" t="s">
        <v>8028</v>
      </c>
      <c r="DB35" t="s">
        <v>8481</v>
      </c>
      <c r="DD35">
        <v>5.3204307443957646</v>
      </c>
      <c r="DE35">
        <v>5.360504846245032</v>
      </c>
    </row>
    <row r="36" spans="1:109" x14ac:dyDescent="0.25">
      <c r="A36" t="s">
        <v>363</v>
      </c>
      <c r="B36" t="s">
        <v>3068</v>
      </c>
      <c r="E36" s="17">
        <v>1019566</v>
      </c>
      <c r="F36" s="17">
        <v>1025149</v>
      </c>
      <c r="G36" s="17">
        <v>1031528</v>
      </c>
      <c r="H36" s="17">
        <v>1040214</v>
      </c>
      <c r="I36" s="17">
        <v>1050548</v>
      </c>
      <c r="J36" s="17">
        <v>1063275</v>
      </c>
      <c r="K36" s="17">
        <v>1076270</v>
      </c>
      <c r="L36" s="17">
        <v>1092211</v>
      </c>
      <c r="M36" s="17">
        <v>1105752</v>
      </c>
      <c r="N36" s="17">
        <v>1116615</v>
      </c>
      <c r="O36" s="17">
        <v>1131287</v>
      </c>
      <c r="P36" s="17">
        <v>1143723</v>
      </c>
      <c r="Q36" s="17">
        <v>1155897</v>
      </c>
      <c r="R36" s="17">
        <v>1167474</v>
      </c>
      <c r="S36" s="17">
        <v>1182104</v>
      </c>
      <c r="T36" s="17">
        <v>1194332</v>
      </c>
      <c r="U36" s="18">
        <v>142</v>
      </c>
      <c r="V36" s="18">
        <v>114</v>
      </c>
      <c r="W36" s="18">
        <v>110</v>
      </c>
      <c r="X36" s="18">
        <v>161</v>
      </c>
      <c r="Y36" s="18">
        <v>301</v>
      </c>
      <c r="Z36" s="18">
        <v>517</v>
      </c>
      <c r="AA36" s="18">
        <v>1195</v>
      </c>
      <c r="AB36" s="18">
        <v>1302</v>
      </c>
      <c r="AC36" s="18">
        <v>1045</v>
      </c>
      <c r="AD36" s="18">
        <v>1383</v>
      </c>
      <c r="AE36" s="18">
        <v>1515</v>
      </c>
      <c r="AF36" s="18">
        <v>1427</v>
      </c>
      <c r="AG36" s="18">
        <v>1363</v>
      </c>
      <c r="AH36" s="18">
        <v>1416</v>
      </c>
      <c r="AI36" s="18">
        <v>1437</v>
      </c>
      <c r="AJ36" s="18">
        <v>1177</v>
      </c>
      <c r="AK36" s="23">
        <v>1.3927494639876181</v>
      </c>
      <c r="AL36" s="23">
        <v>1.1120334702565189</v>
      </c>
      <c r="AM36" s="23">
        <v>1.0663791966868568</v>
      </c>
      <c r="AN36" s="23">
        <v>1.5477584420128934</v>
      </c>
      <c r="AO36" s="23">
        <v>2.8651713201110276</v>
      </c>
      <c r="AP36" s="23">
        <v>4.8623357080717593</v>
      </c>
      <c r="AQ36" s="23">
        <v>11.103161846005186</v>
      </c>
      <c r="AR36" s="23">
        <v>11.920773550165674</v>
      </c>
      <c r="AS36" s="23">
        <v>9.4505820473306859</v>
      </c>
      <c r="AT36" s="23">
        <v>12.385647694147043</v>
      </c>
      <c r="AU36" s="23">
        <v>13.39182718443684</v>
      </c>
      <c r="AV36" s="23">
        <v>12.476797266470991</v>
      </c>
      <c r="AW36" s="23">
        <v>11.791708084716891</v>
      </c>
      <c r="AX36" s="23">
        <v>12.128749762307342</v>
      </c>
      <c r="AY36" s="23">
        <v>12.15629081705163</v>
      </c>
      <c r="AZ36" s="23">
        <v>9.8548812223066946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4</v>
      </c>
      <c r="BI36" s="20">
        <v>24</v>
      </c>
      <c r="BJ36" s="20">
        <v>129</v>
      </c>
      <c r="BK36" s="20">
        <v>163</v>
      </c>
      <c r="BL36" s="20">
        <v>116</v>
      </c>
      <c r="BM36" s="20">
        <v>73</v>
      </c>
      <c r="BN36" s="20">
        <v>58</v>
      </c>
      <c r="BO36" s="20">
        <v>1</v>
      </c>
      <c r="BP36" s="20">
        <v>26</v>
      </c>
      <c r="BQ36" s="20">
        <v>172</v>
      </c>
      <c r="BR36" s="20">
        <v>173</v>
      </c>
      <c r="BS36" s="20">
        <v>136</v>
      </c>
      <c r="BT36" s="20">
        <v>70</v>
      </c>
      <c r="BU36" s="20">
        <v>32</v>
      </c>
      <c r="BV36" s="20">
        <v>63226</v>
      </c>
      <c r="BW36" s="20">
        <v>90022</v>
      </c>
      <c r="BX36" s="20">
        <v>96202</v>
      </c>
      <c r="BY36" s="20">
        <v>111638</v>
      </c>
      <c r="BZ36" s="20">
        <v>91082</v>
      </c>
      <c r="CA36" s="20">
        <v>164087</v>
      </c>
      <c r="CB36" s="20">
        <v>65953</v>
      </c>
      <c r="CC36" s="20">
        <v>87105</v>
      </c>
      <c r="CD36" s="20">
        <v>91257</v>
      </c>
      <c r="CE36" s="20">
        <v>109614</v>
      </c>
      <c r="CF36" s="20">
        <v>87959</v>
      </c>
      <c r="CG36" s="20">
        <v>136187</v>
      </c>
      <c r="CH36" s="21">
        <v>50</v>
      </c>
      <c r="CI36" s="21">
        <v>301</v>
      </c>
      <c r="CJ36" s="21">
        <v>336</v>
      </c>
      <c r="CK36" s="21">
        <v>252</v>
      </c>
      <c r="CL36" s="21">
        <v>143</v>
      </c>
      <c r="CM36" s="21">
        <v>90</v>
      </c>
      <c r="CN36" s="21">
        <v>5</v>
      </c>
      <c r="CO36" s="21">
        <v>567</v>
      </c>
      <c r="CP36" s="21">
        <v>610</v>
      </c>
      <c r="CQ36" s="21">
        <v>0</v>
      </c>
      <c r="CR36" s="21">
        <v>129179</v>
      </c>
      <c r="CS36" s="21">
        <v>177127</v>
      </c>
      <c r="CT36" s="21">
        <v>187459</v>
      </c>
      <c r="CU36" s="21">
        <v>221252</v>
      </c>
      <c r="CV36" s="21">
        <v>179041</v>
      </c>
      <c r="CW36" s="21">
        <v>300274</v>
      </c>
      <c r="CX36" s="21">
        <v>616257</v>
      </c>
      <c r="CY36" s="21">
        <v>578075</v>
      </c>
      <c r="CZ36" s="19">
        <v>9</v>
      </c>
      <c r="DA36" t="s">
        <v>8002</v>
      </c>
      <c r="DB36" t="s">
        <v>8480</v>
      </c>
      <c r="DD36">
        <v>9.8084158629935558</v>
      </c>
      <c r="DE36">
        <v>9.8984676847484074</v>
      </c>
    </row>
    <row r="37" spans="1:109" x14ac:dyDescent="0.25">
      <c r="A37" t="s">
        <v>197</v>
      </c>
      <c r="B37" t="s">
        <v>3081</v>
      </c>
      <c r="E37" s="17">
        <v>870785</v>
      </c>
      <c r="F37" s="17">
        <v>874644</v>
      </c>
      <c r="G37" s="17">
        <v>879461</v>
      </c>
      <c r="H37" s="17">
        <v>887777</v>
      </c>
      <c r="I37" s="17">
        <v>894778</v>
      </c>
      <c r="J37" s="17">
        <v>901282</v>
      </c>
      <c r="K37" s="17">
        <v>908003</v>
      </c>
      <c r="L37" s="17">
        <v>912227</v>
      </c>
      <c r="M37" s="17">
        <v>915518</v>
      </c>
      <c r="N37" s="17">
        <v>918200</v>
      </c>
      <c r="O37" s="17">
        <v>923818</v>
      </c>
      <c r="P37" s="17">
        <v>928371</v>
      </c>
      <c r="Q37" s="17">
        <v>932719</v>
      </c>
      <c r="R37" s="17">
        <v>936102</v>
      </c>
      <c r="S37" s="17">
        <v>939980</v>
      </c>
      <c r="T37" s="17">
        <v>946175</v>
      </c>
      <c r="U37" s="18">
        <v>250</v>
      </c>
      <c r="V37" s="18">
        <v>160</v>
      </c>
      <c r="W37" s="18">
        <v>180</v>
      </c>
      <c r="X37" s="18">
        <v>177</v>
      </c>
      <c r="Y37" s="18">
        <v>201</v>
      </c>
      <c r="Z37" s="18">
        <v>437</v>
      </c>
      <c r="AA37" s="18">
        <v>837</v>
      </c>
      <c r="AB37" s="18">
        <v>745</v>
      </c>
      <c r="AC37" s="18">
        <v>753</v>
      </c>
      <c r="AD37" s="18">
        <v>1126</v>
      </c>
      <c r="AE37" s="18">
        <v>1141</v>
      </c>
      <c r="AF37" s="18">
        <v>1115</v>
      </c>
      <c r="AG37" s="18">
        <v>1097</v>
      </c>
      <c r="AH37" s="18">
        <v>1129</v>
      </c>
      <c r="AI37" s="18">
        <v>1181</v>
      </c>
      <c r="AJ37" s="18">
        <v>942</v>
      </c>
      <c r="AK37" s="23">
        <v>2.8709727429847782</v>
      </c>
      <c r="AL37" s="23">
        <v>1.8293156987299977</v>
      </c>
      <c r="AM37" s="23">
        <v>2.0467081541989924</v>
      </c>
      <c r="AN37" s="23">
        <v>1.9937439244314734</v>
      </c>
      <c r="AO37" s="23">
        <v>2.2463672553415486</v>
      </c>
      <c r="AP37" s="23">
        <v>4.8486489245319442</v>
      </c>
      <c r="AQ37" s="23">
        <v>9.2180312179585311</v>
      </c>
      <c r="AR37" s="23">
        <v>8.1668268972525482</v>
      </c>
      <c r="AS37" s="23">
        <v>8.224851941742271</v>
      </c>
      <c r="AT37" s="23">
        <v>12.2631235025049</v>
      </c>
      <c r="AU37" s="23">
        <v>12.350917604982801</v>
      </c>
      <c r="AV37" s="23">
        <v>12.010284681447397</v>
      </c>
      <c r="AW37" s="23">
        <v>11.761312892736182</v>
      </c>
      <c r="AX37" s="23">
        <v>12.060651510198674</v>
      </c>
      <c r="AY37" s="23">
        <v>12.564097108449117</v>
      </c>
      <c r="AZ37" s="23">
        <v>9.9558749702750564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2</v>
      </c>
      <c r="BI37" s="20">
        <v>15</v>
      </c>
      <c r="BJ37" s="20">
        <v>110</v>
      </c>
      <c r="BK37" s="20">
        <v>147</v>
      </c>
      <c r="BL37" s="20">
        <v>109</v>
      </c>
      <c r="BM37" s="20">
        <v>53</v>
      </c>
      <c r="BN37" s="20">
        <v>39</v>
      </c>
      <c r="BO37" s="20">
        <v>0</v>
      </c>
      <c r="BP37" s="20">
        <v>14</v>
      </c>
      <c r="BQ37" s="20">
        <v>134</v>
      </c>
      <c r="BR37" s="20">
        <v>123</v>
      </c>
      <c r="BS37" s="20">
        <v>108</v>
      </c>
      <c r="BT37" s="20">
        <v>54</v>
      </c>
      <c r="BU37" s="20">
        <v>34</v>
      </c>
      <c r="BV37" s="20">
        <v>53845</v>
      </c>
      <c r="BW37" s="20">
        <v>70430</v>
      </c>
      <c r="BX37" s="20">
        <v>71310</v>
      </c>
      <c r="BY37" s="20">
        <v>86669</v>
      </c>
      <c r="BZ37" s="20">
        <v>73621</v>
      </c>
      <c r="CA37" s="20">
        <v>128809</v>
      </c>
      <c r="CB37" s="20">
        <v>56601</v>
      </c>
      <c r="CC37" s="20">
        <v>70111</v>
      </c>
      <c r="CD37" s="20">
        <v>69459</v>
      </c>
      <c r="CE37" s="20">
        <v>85164</v>
      </c>
      <c r="CF37" s="20">
        <v>71528</v>
      </c>
      <c r="CG37" s="20">
        <v>108628</v>
      </c>
      <c r="CH37" s="21">
        <v>29</v>
      </c>
      <c r="CI37" s="21">
        <v>244</v>
      </c>
      <c r="CJ37" s="21">
        <v>270</v>
      </c>
      <c r="CK37" s="21">
        <v>217</v>
      </c>
      <c r="CL37" s="21">
        <v>107</v>
      </c>
      <c r="CM37" s="21">
        <v>73</v>
      </c>
      <c r="CN37" s="21">
        <v>2</v>
      </c>
      <c r="CO37" s="21">
        <v>475</v>
      </c>
      <c r="CP37" s="21">
        <v>467</v>
      </c>
      <c r="CQ37" s="21">
        <v>0</v>
      </c>
      <c r="CR37" s="21">
        <v>110446</v>
      </c>
      <c r="CS37" s="21">
        <v>140541</v>
      </c>
      <c r="CT37" s="21">
        <v>140769</v>
      </c>
      <c r="CU37" s="21">
        <v>171833</v>
      </c>
      <c r="CV37" s="21">
        <v>145149</v>
      </c>
      <c r="CW37" s="21">
        <v>237437</v>
      </c>
      <c r="CX37" s="21">
        <v>484684</v>
      </c>
      <c r="CY37" s="21">
        <v>461491</v>
      </c>
      <c r="CZ37" s="19">
        <v>8</v>
      </c>
      <c r="DA37" t="s">
        <v>8001</v>
      </c>
      <c r="DB37" t="s">
        <v>8480</v>
      </c>
      <c r="DD37">
        <v>10.292725101897979</v>
      </c>
      <c r="DE37">
        <v>9.6351437225078609</v>
      </c>
    </row>
    <row r="38" spans="1:109" x14ac:dyDescent="0.25">
      <c r="A38" t="s">
        <v>148</v>
      </c>
      <c r="B38" t="s">
        <v>3094</v>
      </c>
      <c r="E38" s="17">
        <v>471871</v>
      </c>
      <c r="F38" s="17">
        <v>476154</v>
      </c>
      <c r="G38" s="17">
        <v>480255</v>
      </c>
      <c r="H38" s="17">
        <v>484358</v>
      </c>
      <c r="I38" s="17">
        <v>488424</v>
      </c>
      <c r="J38" s="17">
        <v>491420</v>
      </c>
      <c r="K38" s="17">
        <v>496243</v>
      </c>
      <c r="L38" s="17">
        <v>500768</v>
      </c>
      <c r="M38" s="17">
        <v>505254</v>
      </c>
      <c r="N38" s="17">
        <v>508636</v>
      </c>
      <c r="O38" s="17">
        <v>512552</v>
      </c>
      <c r="P38" s="17">
        <v>517281</v>
      </c>
      <c r="Q38" s="17">
        <v>522249</v>
      </c>
      <c r="R38" s="17">
        <v>526919</v>
      </c>
      <c r="S38" s="17">
        <v>533105</v>
      </c>
      <c r="T38" s="17">
        <v>539616</v>
      </c>
      <c r="U38" s="18">
        <v>79</v>
      </c>
      <c r="V38" s="18">
        <v>69</v>
      </c>
      <c r="W38" s="18">
        <v>65</v>
      </c>
      <c r="X38" s="18">
        <v>88</v>
      </c>
      <c r="Y38" s="18">
        <v>109</v>
      </c>
      <c r="Z38" s="18">
        <v>229</v>
      </c>
      <c r="AA38" s="18">
        <v>516</v>
      </c>
      <c r="AB38" s="18">
        <v>498</v>
      </c>
      <c r="AC38" s="18">
        <v>449</v>
      </c>
      <c r="AD38" s="18">
        <v>595</v>
      </c>
      <c r="AE38" s="18">
        <v>670</v>
      </c>
      <c r="AF38" s="18">
        <v>564</v>
      </c>
      <c r="AG38" s="18">
        <v>566</v>
      </c>
      <c r="AH38" s="18">
        <v>525</v>
      </c>
      <c r="AI38" s="18">
        <v>554</v>
      </c>
      <c r="AJ38" s="18">
        <v>351</v>
      </c>
      <c r="AK38" s="23">
        <v>1.6741863772090253</v>
      </c>
      <c r="AL38" s="23">
        <v>1.4491110019027458</v>
      </c>
      <c r="AM38" s="23">
        <v>1.3534476476038773</v>
      </c>
      <c r="AN38" s="23">
        <v>1.8168379586999699</v>
      </c>
      <c r="AO38" s="23">
        <v>2.2316675675232993</v>
      </c>
      <c r="AP38" s="23">
        <v>4.6599649993895245</v>
      </c>
      <c r="AQ38" s="23">
        <v>10.398131560545943</v>
      </c>
      <c r="AR38" s="23">
        <v>9.944724902549682</v>
      </c>
      <c r="AS38" s="23">
        <v>8.8866194033100179</v>
      </c>
      <c r="AT38" s="23">
        <v>11.697952956534733</v>
      </c>
      <c r="AU38" s="23">
        <v>13.071844417737127</v>
      </c>
      <c r="AV38" s="23">
        <v>10.903164817574973</v>
      </c>
      <c r="AW38" s="23">
        <v>10.837742149817425</v>
      </c>
      <c r="AX38" s="23">
        <v>9.9635807401137555</v>
      </c>
      <c r="AY38" s="23">
        <v>10.391949053188396</v>
      </c>
      <c r="AZ38" s="23">
        <v>6.5046255114748268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2</v>
      </c>
      <c r="BJ38" s="20">
        <v>57</v>
      </c>
      <c r="BK38" s="20">
        <v>52</v>
      </c>
      <c r="BL38" s="20">
        <v>39</v>
      </c>
      <c r="BM38" s="20">
        <v>15</v>
      </c>
      <c r="BN38" s="20">
        <v>15</v>
      </c>
      <c r="BO38" s="20">
        <v>0</v>
      </c>
      <c r="BP38" s="20">
        <v>5</v>
      </c>
      <c r="BQ38" s="20">
        <v>43</v>
      </c>
      <c r="BR38" s="20">
        <v>55</v>
      </c>
      <c r="BS38" s="20">
        <v>49</v>
      </c>
      <c r="BT38" s="20">
        <v>12</v>
      </c>
      <c r="BU38" s="20">
        <v>7</v>
      </c>
      <c r="BV38" s="20">
        <v>28689</v>
      </c>
      <c r="BW38" s="20">
        <v>38976</v>
      </c>
      <c r="BX38" s="20">
        <v>42406</v>
      </c>
      <c r="BY38" s="20">
        <v>51383</v>
      </c>
      <c r="BZ38" s="20">
        <v>41505</v>
      </c>
      <c r="CA38" s="20">
        <v>72131</v>
      </c>
      <c r="CB38" s="20">
        <v>34058</v>
      </c>
      <c r="CC38" s="20">
        <v>36490</v>
      </c>
      <c r="CD38" s="20">
        <v>40814</v>
      </c>
      <c r="CE38" s="20">
        <v>50340</v>
      </c>
      <c r="CF38" s="20">
        <v>41522</v>
      </c>
      <c r="CG38" s="20">
        <v>61302</v>
      </c>
      <c r="CH38" s="21">
        <v>7</v>
      </c>
      <c r="CI38" s="21">
        <v>100</v>
      </c>
      <c r="CJ38" s="21">
        <v>107</v>
      </c>
      <c r="CK38" s="21">
        <v>88</v>
      </c>
      <c r="CL38" s="21">
        <v>27</v>
      </c>
      <c r="CM38" s="21">
        <v>22</v>
      </c>
      <c r="CN38" s="21">
        <v>0</v>
      </c>
      <c r="CO38" s="21">
        <v>180</v>
      </c>
      <c r="CP38" s="21">
        <v>171</v>
      </c>
      <c r="CQ38" s="21">
        <v>0</v>
      </c>
      <c r="CR38" s="21">
        <v>62747</v>
      </c>
      <c r="CS38" s="21">
        <v>75466</v>
      </c>
      <c r="CT38" s="21">
        <v>83220</v>
      </c>
      <c r="CU38" s="21">
        <v>101723</v>
      </c>
      <c r="CV38" s="21">
        <v>83027</v>
      </c>
      <c r="CW38" s="21">
        <v>133433</v>
      </c>
      <c r="CX38" s="21">
        <v>275090</v>
      </c>
      <c r="CY38" s="21">
        <v>264526</v>
      </c>
      <c r="CZ38" s="19">
        <v>31</v>
      </c>
      <c r="DA38" t="s">
        <v>8024</v>
      </c>
      <c r="DB38" t="s">
        <v>8481</v>
      </c>
      <c r="DD38">
        <v>6.8046241201242976</v>
      </c>
      <c r="DE38">
        <v>6.2161474426551306</v>
      </c>
    </row>
    <row r="39" spans="1:109" x14ac:dyDescent="0.25">
      <c r="A39" t="s">
        <v>846</v>
      </c>
      <c r="B39" t="s">
        <v>3102</v>
      </c>
      <c r="E39" s="17">
        <v>501920</v>
      </c>
      <c r="F39" s="17">
        <v>507734</v>
      </c>
      <c r="G39" s="17">
        <v>515694</v>
      </c>
      <c r="H39" s="17">
        <v>522958</v>
      </c>
      <c r="I39" s="17">
        <v>531656</v>
      </c>
      <c r="J39" s="17">
        <v>537282</v>
      </c>
      <c r="K39" s="17">
        <v>545571</v>
      </c>
      <c r="L39" s="17">
        <v>553717</v>
      </c>
      <c r="M39" s="17">
        <v>560903</v>
      </c>
      <c r="N39" s="17">
        <v>566023</v>
      </c>
      <c r="O39" s="17">
        <v>572101</v>
      </c>
      <c r="P39" s="17">
        <v>575467</v>
      </c>
      <c r="Q39" s="17">
        <v>579118</v>
      </c>
      <c r="R39" s="17">
        <v>583644</v>
      </c>
      <c r="S39" s="17">
        <v>590137</v>
      </c>
      <c r="T39" s="17">
        <v>594466</v>
      </c>
      <c r="U39" s="18">
        <v>128</v>
      </c>
      <c r="V39" s="18">
        <v>109</v>
      </c>
      <c r="W39" s="18">
        <v>93</v>
      </c>
      <c r="X39" s="18">
        <v>101</v>
      </c>
      <c r="Y39" s="18">
        <v>126</v>
      </c>
      <c r="Z39" s="18">
        <v>260</v>
      </c>
      <c r="AA39" s="18">
        <v>610</v>
      </c>
      <c r="AB39" s="18">
        <v>628</v>
      </c>
      <c r="AC39" s="18">
        <v>591</v>
      </c>
      <c r="AD39" s="18">
        <v>768</v>
      </c>
      <c r="AE39" s="18">
        <v>810</v>
      </c>
      <c r="AF39" s="18">
        <v>790</v>
      </c>
      <c r="AG39" s="18">
        <v>767</v>
      </c>
      <c r="AH39" s="18">
        <v>823</v>
      </c>
      <c r="AI39" s="18">
        <v>777</v>
      </c>
      <c r="AJ39" s="18">
        <v>633</v>
      </c>
      <c r="AK39" s="23">
        <v>2.5502072043353521</v>
      </c>
      <c r="AL39" s="23">
        <v>2.1467933996935402</v>
      </c>
      <c r="AM39" s="23">
        <v>1.803395036591467</v>
      </c>
      <c r="AN39" s="23">
        <v>1.9313214445519524</v>
      </c>
      <c r="AO39" s="23">
        <v>2.3699535037693544</v>
      </c>
      <c r="AP39" s="23">
        <v>4.8391719804497448</v>
      </c>
      <c r="AQ39" s="23">
        <v>11.180946201319353</v>
      </c>
      <c r="AR39" s="23">
        <v>11.34153367153257</v>
      </c>
      <c r="AS39" s="23">
        <v>10.536581191400295</v>
      </c>
      <c r="AT39" s="23">
        <v>13.568353229462408</v>
      </c>
      <c r="AU39" s="23">
        <v>14.158339174376552</v>
      </c>
      <c r="AV39" s="23">
        <v>13.727980926795107</v>
      </c>
      <c r="AW39" s="23">
        <v>13.244278368139135</v>
      </c>
      <c r="AX39" s="23">
        <v>14.101061606047523</v>
      </c>
      <c r="AY39" s="23">
        <v>13.166434234762436</v>
      </c>
      <c r="AZ39" s="23">
        <v>10.648212008760805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12</v>
      </c>
      <c r="BJ39" s="20">
        <v>53</v>
      </c>
      <c r="BK39" s="20">
        <v>74</v>
      </c>
      <c r="BL39" s="20">
        <v>80</v>
      </c>
      <c r="BM39" s="20">
        <v>33</v>
      </c>
      <c r="BN39" s="20">
        <v>41</v>
      </c>
      <c r="BO39" s="20">
        <v>1</v>
      </c>
      <c r="BP39" s="20">
        <v>19</v>
      </c>
      <c r="BQ39" s="20">
        <v>93</v>
      </c>
      <c r="BR39" s="20">
        <v>99</v>
      </c>
      <c r="BS39" s="20">
        <v>73</v>
      </c>
      <c r="BT39" s="20">
        <v>33</v>
      </c>
      <c r="BU39" s="20">
        <v>22</v>
      </c>
      <c r="BV39" s="20">
        <v>29362</v>
      </c>
      <c r="BW39" s="20">
        <v>41208</v>
      </c>
      <c r="BX39" s="20">
        <v>42771</v>
      </c>
      <c r="BY39" s="20">
        <v>54768</v>
      </c>
      <c r="BZ39" s="20">
        <v>49283</v>
      </c>
      <c r="CA39" s="20">
        <v>89146</v>
      </c>
      <c r="CB39" s="20">
        <v>30515</v>
      </c>
      <c r="CC39" s="20">
        <v>40875</v>
      </c>
      <c r="CD39" s="20">
        <v>40390</v>
      </c>
      <c r="CE39" s="20">
        <v>51556</v>
      </c>
      <c r="CF39" s="20">
        <v>46067</v>
      </c>
      <c r="CG39" s="20">
        <v>78525</v>
      </c>
      <c r="CH39" s="21">
        <v>31</v>
      </c>
      <c r="CI39" s="21">
        <v>146</v>
      </c>
      <c r="CJ39" s="21">
        <v>173</v>
      </c>
      <c r="CK39" s="21">
        <v>153</v>
      </c>
      <c r="CL39" s="21">
        <v>66</v>
      </c>
      <c r="CM39" s="21">
        <v>63</v>
      </c>
      <c r="CN39" s="21">
        <v>1</v>
      </c>
      <c r="CO39" s="21">
        <v>293</v>
      </c>
      <c r="CP39" s="21">
        <v>340</v>
      </c>
      <c r="CQ39" s="21">
        <v>0</v>
      </c>
      <c r="CR39" s="21">
        <v>59877</v>
      </c>
      <c r="CS39" s="21">
        <v>82083</v>
      </c>
      <c r="CT39" s="21">
        <v>83161</v>
      </c>
      <c r="CU39" s="21">
        <v>106324</v>
      </c>
      <c r="CV39" s="21">
        <v>95350</v>
      </c>
      <c r="CW39" s="21">
        <v>167671</v>
      </c>
      <c r="CX39" s="21">
        <v>306538</v>
      </c>
      <c r="CY39" s="21">
        <v>287928</v>
      </c>
      <c r="CZ39" s="19">
        <v>1</v>
      </c>
      <c r="DA39" t="s">
        <v>7994</v>
      </c>
      <c r="DB39" t="s">
        <v>8480</v>
      </c>
      <c r="DD39">
        <v>10.176155149898586</v>
      </c>
      <c r="DE39">
        <v>11.091610175573665</v>
      </c>
    </row>
    <row r="40" spans="1:109" x14ac:dyDescent="0.25">
      <c r="A40" t="s">
        <v>3363</v>
      </c>
      <c r="B40" t="s">
        <v>3344</v>
      </c>
      <c r="E40" s="17">
        <v>1049927</v>
      </c>
      <c r="F40" s="17">
        <v>1048067</v>
      </c>
      <c r="G40" s="17">
        <v>1051696</v>
      </c>
      <c r="H40" s="17">
        <v>1056471</v>
      </c>
      <c r="I40" s="17">
        <v>1062032</v>
      </c>
      <c r="J40" s="17">
        <v>1067960</v>
      </c>
      <c r="K40" s="17">
        <v>1072232</v>
      </c>
      <c r="L40" s="17">
        <v>1074992</v>
      </c>
      <c r="M40" s="17">
        <v>1079887</v>
      </c>
      <c r="N40" s="17">
        <v>1087046</v>
      </c>
      <c r="O40" s="17">
        <v>1094338</v>
      </c>
      <c r="P40" s="17">
        <v>1101142</v>
      </c>
      <c r="Q40" s="17">
        <v>1105963</v>
      </c>
      <c r="R40" s="17">
        <v>1107517</v>
      </c>
      <c r="S40" s="17">
        <v>1111471</v>
      </c>
      <c r="T40" s="17">
        <v>1117740</v>
      </c>
      <c r="U40" s="18">
        <v>149</v>
      </c>
      <c r="V40" s="18">
        <v>126</v>
      </c>
      <c r="W40" s="18">
        <v>137</v>
      </c>
      <c r="X40" s="18">
        <v>193</v>
      </c>
      <c r="Y40" s="18">
        <v>227</v>
      </c>
      <c r="Z40" s="18">
        <v>521</v>
      </c>
      <c r="AA40" s="18">
        <v>1052</v>
      </c>
      <c r="AB40" s="18">
        <v>923</v>
      </c>
      <c r="AC40" s="18">
        <v>1068</v>
      </c>
      <c r="AD40" s="18">
        <v>1271</v>
      </c>
      <c r="AE40" s="18">
        <v>1430</v>
      </c>
      <c r="AF40" s="18">
        <v>1286</v>
      </c>
      <c r="AG40" s="18">
        <v>1273</v>
      </c>
      <c r="AH40" s="18">
        <v>1307</v>
      </c>
      <c r="AI40" s="18">
        <v>1454</v>
      </c>
      <c r="AJ40" s="18">
        <v>1172</v>
      </c>
      <c r="AK40" s="23">
        <v>1.4191462835035198</v>
      </c>
      <c r="AL40" s="23">
        <v>1.2022132172847728</v>
      </c>
      <c r="AM40" s="23">
        <v>1.3026578022546438</v>
      </c>
      <c r="AN40" s="23">
        <v>1.8268367044623088</v>
      </c>
      <c r="AO40" s="23">
        <v>2.1374120553806288</v>
      </c>
      <c r="AP40" s="23">
        <v>4.878459867410764</v>
      </c>
      <c r="AQ40" s="23">
        <v>9.8113094927217244</v>
      </c>
      <c r="AR40" s="23">
        <v>8.5861104082635027</v>
      </c>
      <c r="AS40" s="23">
        <v>9.8899236679393301</v>
      </c>
      <c r="AT40" s="23">
        <v>11.692237495009412</v>
      </c>
      <c r="AU40" s="23">
        <v>13.067260754903879</v>
      </c>
      <c r="AV40" s="23">
        <v>11.678784389297656</v>
      </c>
      <c r="AW40" s="23">
        <v>11.510330815768702</v>
      </c>
      <c r="AX40" s="23">
        <v>11.801173255128363</v>
      </c>
      <c r="AY40" s="23">
        <v>13.081762817023566</v>
      </c>
      <c r="AZ40" s="23">
        <v>10.4854438420384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10</v>
      </c>
      <c r="BJ40" s="20">
        <v>131</v>
      </c>
      <c r="BK40" s="20">
        <v>158</v>
      </c>
      <c r="BL40" s="20">
        <v>135</v>
      </c>
      <c r="BM40" s="20">
        <v>69</v>
      </c>
      <c r="BN40" s="20">
        <v>43</v>
      </c>
      <c r="BO40" s="20">
        <v>2</v>
      </c>
      <c r="BP40" s="20">
        <v>18</v>
      </c>
      <c r="BQ40" s="20">
        <v>153</v>
      </c>
      <c r="BR40" s="20">
        <v>183</v>
      </c>
      <c r="BS40" s="20">
        <v>162</v>
      </c>
      <c r="BT40" s="20">
        <v>73</v>
      </c>
      <c r="BU40" s="20">
        <v>35</v>
      </c>
      <c r="BV40" s="20">
        <v>70400</v>
      </c>
      <c r="BW40" s="20">
        <v>93025</v>
      </c>
      <c r="BX40" s="20">
        <v>83888</v>
      </c>
      <c r="BY40" s="20">
        <v>101856</v>
      </c>
      <c r="BZ40" s="20">
        <v>87595</v>
      </c>
      <c r="CA40" s="20">
        <v>143745</v>
      </c>
      <c r="CB40" s="20">
        <v>69759</v>
      </c>
      <c r="CC40" s="20">
        <v>94596</v>
      </c>
      <c r="CD40" s="20">
        <v>80161</v>
      </c>
      <c r="CE40" s="20">
        <v>94590</v>
      </c>
      <c r="CF40" s="20">
        <v>82987</v>
      </c>
      <c r="CG40" s="20">
        <v>115138</v>
      </c>
      <c r="CH40" s="21">
        <v>28</v>
      </c>
      <c r="CI40" s="21">
        <v>284</v>
      </c>
      <c r="CJ40" s="21">
        <v>341</v>
      </c>
      <c r="CK40" s="21">
        <v>297</v>
      </c>
      <c r="CL40" s="21">
        <v>142</v>
      </c>
      <c r="CM40" s="21">
        <v>78</v>
      </c>
      <c r="CN40" s="21">
        <v>2</v>
      </c>
      <c r="CO40" s="21">
        <v>546</v>
      </c>
      <c r="CP40" s="21">
        <v>626</v>
      </c>
      <c r="CQ40" s="21">
        <v>0</v>
      </c>
      <c r="CR40" s="21">
        <v>140159</v>
      </c>
      <c r="CS40" s="21">
        <v>187621</v>
      </c>
      <c r="CT40" s="21">
        <v>164049</v>
      </c>
      <c r="CU40" s="21">
        <v>196446</v>
      </c>
      <c r="CV40" s="21">
        <v>170582</v>
      </c>
      <c r="CW40" s="21">
        <v>258883</v>
      </c>
      <c r="CX40" s="21">
        <v>580509</v>
      </c>
      <c r="CY40" s="21">
        <v>537231</v>
      </c>
      <c r="CZ40" s="19">
        <v>3</v>
      </c>
      <c r="DA40" t="s">
        <v>7996</v>
      </c>
      <c r="DB40" t="s">
        <v>8480</v>
      </c>
      <c r="DD40">
        <v>10.163225874902974</v>
      </c>
      <c r="DE40">
        <v>10.78363987466172</v>
      </c>
    </row>
    <row r="41" spans="1:109" x14ac:dyDescent="0.25">
      <c r="A41" t="s">
        <v>481</v>
      </c>
      <c r="B41" t="s">
        <v>3110</v>
      </c>
      <c r="E41" s="17">
        <v>630016</v>
      </c>
      <c r="F41" s="17">
        <v>635600</v>
      </c>
      <c r="G41" s="17">
        <v>640354</v>
      </c>
      <c r="H41" s="17">
        <v>646956</v>
      </c>
      <c r="I41" s="17">
        <v>652344</v>
      </c>
      <c r="J41" s="17">
        <v>659377</v>
      </c>
      <c r="K41" s="17">
        <v>665974</v>
      </c>
      <c r="L41" s="17">
        <v>671246</v>
      </c>
      <c r="M41" s="17">
        <v>677548</v>
      </c>
      <c r="N41" s="17">
        <v>682258</v>
      </c>
      <c r="O41" s="17">
        <v>688476</v>
      </c>
      <c r="P41" s="17">
        <v>694344</v>
      </c>
      <c r="Q41" s="17">
        <v>699485</v>
      </c>
      <c r="R41" s="17">
        <v>704533</v>
      </c>
      <c r="S41" s="17">
        <v>710629</v>
      </c>
      <c r="T41" s="17">
        <v>717037</v>
      </c>
      <c r="U41" s="18">
        <v>95</v>
      </c>
      <c r="V41" s="18">
        <v>77</v>
      </c>
      <c r="W41" s="18">
        <v>65</v>
      </c>
      <c r="X41" s="18">
        <v>80</v>
      </c>
      <c r="Y41" s="18">
        <v>133</v>
      </c>
      <c r="Z41" s="18">
        <v>270</v>
      </c>
      <c r="AA41" s="18">
        <v>624</v>
      </c>
      <c r="AB41" s="18">
        <v>635</v>
      </c>
      <c r="AC41" s="18">
        <v>581</v>
      </c>
      <c r="AD41" s="18">
        <v>681</v>
      </c>
      <c r="AE41" s="18">
        <v>787</v>
      </c>
      <c r="AF41" s="18">
        <v>777</v>
      </c>
      <c r="AG41" s="18">
        <v>744</v>
      </c>
      <c r="AH41" s="18">
        <v>816</v>
      </c>
      <c r="AI41" s="18">
        <v>884</v>
      </c>
      <c r="AJ41" s="18">
        <v>667</v>
      </c>
      <c r="AK41" s="23">
        <v>1.5078982121088988</v>
      </c>
      <c r="AL41" s="23">
        <v>1.2114537444933919</v>
      </c>
      <c r="AM41" s="23">
        <v>1.0150635429777903</v>
      </c>
      <c r="AN41" s="23">
        <v>1.2365601370108632</v>
      </c>
      <c r="AO41" s="23">
        <v>2.0388016138724354</v>
      </c>
      <c r="AP41" s="23">
        <v>4.0947743096892975</v>
      </c>
      <c r="AQ41" s="23">
        <v>9.3697351548258645</v>
      </c>
      <c r="AR41" s="23">
        <v>9.4600191286056088</v>
      </c>
      <c r="AS41" s="23">
        <v>8.575038226074021</v>
      </c>
      <c r="AT41" s="23">
        <v>9.9815612275708023</v>
      </c>
      <c r="AU41" s="23">
        <v>11.431044800399725</v>
      </c>
      <c r="AV41" s="23">
        <v>11.190418582143721</v>
      </c>
      <c r="AW41" s="23">
        <v>10.636396777629255</v>
      </c>
      <c r="AX41" s="23">
        <v>11.582140226220773</v>
      </c>
      <c r="AY41" s="23">
        <v>12.439683716819887</v>
      </c>
      <c r="AZ41" s="23">
        <v>9.3021699019715864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1</v>
      </c>
      <c r="BI41" s="20">
        <v>11</v>
      </c>
      <c r="BJ41" s="20">
        <v>73</v>
      </c>
      <c r="BK41" s="20">
        <v>92</v>
      </c>
      <c r="BL41" s="20">
        <v>72</v>
      </c>
      <c r="BM41" s="20">
        <v>38</v>
      </c>
      <c r="BN41" s="20">
        <v>33</v>
      </c>
      <c r="BO41" s="20">
        <v>0</v>
      </c>
      <c r="BP41" s="20">
        <v>17</v>
      </c>
      <c r="BQ41" s="20">
        <v>94</v>
      </c>
      <c r="BR41" s="20">
        <v>82</v>
      </c>
      <c r="BS41" s="20">
        <v>75</v>
      </c>
      <c r="BT41" s="20">
        <v>42</v>
      </c>
      <c r="BU41" s="20">
        <v>37</v>
      </c>
      <c r="BV41" s="20">
        <v>35906</v>
      </c>
      <c r="BW41" s="20">
        <v>50842</v>
      </c>
      <c r="BX41" s="20">
        <v>50229</v>
      </c>
      <c r="BY41" s="20">
        <v>61807</v>
      </c>
      <c r="BZ41" s="20">
        <v>57177</v>
      </c>
      <c r="CA41" s="20">
        <v>112465</v>
      </c>
      <c r="CB41" s="20">
        <v>36991</v>
      </c>
      <c r="CC41" s="20">
        <v>51553</v>
      </c>
      <c r="CD41" s="20">
        <v>49615</v>
      </c>
      <c r="CE41" s="20">
        <v>60268</v>
      </c>
      <c r="CF41" s="20">
        <v>53539</v>
      </c>
      <c r="CG41" s="20">
        <v>96645</v>
      </c>
      <c r="CH41" s="21">
        <v>28</v>
      </c>
      <c r="CI41" s="21">
        <v>167</v>
      </c>
      <c r="CJ41" s="21">
        <v>174</v>
      </c>
      <c r="CK41" s="21">
        <v>147</v>
      </c>
      <c r="CL41" s="21">
        <v>80</v>
      </c>
      <c r="CM41" s="21">
        <v>70</v>
      </c>
      <c r="CN41" s="21">
        <v>1</v>
      </c>
      <c r="CO41" s="21">
        <v>320</v>
      </c>
      <c r="CP41" s="21">
        <v>347</v>
      </c>
      <c r="CQ41" s="21">
        <v>0</v>
      </c>
      <c r="CR41" s="21">
        <v>72897</v>
      </c>
      <c r="CS41" s="21">
        <v>102395</v>
      </c>
      <c r="CT41" s="21">
        <v>99844</v>
      </c>
      <c r="CU41" s="21">
        <v>122075</v>
      </c>
      <c r="CV41" s="21">
        <v>110716</v>
      </c>
      <c r="CW41" s="21">
        <v>209110</v>
      </c>
      <c r="CX41" s="21">
        <v>368426</v>
      </c>
      <c r="CY41" s="21">
        <v>348611</v>
      </c>
      <c r="CZ41" s="19">
        <v>12</v>
      </c>
      <c r="DA41" t="s">
        <v>8005</v>
      </c>
      <c r="DB41" t="s">
        <v>9</v>
      </c>
      <c r="DD41">
        <v>9.1792857941946746</v>
      </c>
      <c r="DE41">
        <v>9.4184449523106419</v>
      </c>
    </row>
    <row r="42" spans="1:109" x14ac:dyDescent="0.25">
      <c r="A42" t="s">
        <v>209</v>
      </c>
      <c r="B42" t="s">
        <v>3126</v>
      </c>
      <c r="E42" s="17">
        <v>441535</v>
      </c>
      <c r="F42" s="17">
        <v>445446</v>
      </c>
      <c r="G42" s="17">
        <v>448275</v>
      </c>
      <c r="H42" s="17">
        <v>450923</v>
      </c>
      <c r="I42" s="17">
        <v>454409</v>
      </c>
      <c r="J42" s="17">
        <v>458706</v>
      </c>
      <c r="K42" s="17">
        <v>463063</v>
      </c>
      <c r="L42" s="17">
        <v>468193</v>
      </c>
      <c r="M42" s="17">
        <v>472639</v>
      </c>
      <c r="N42" s="17">
        <v>475551</v>
      </c>
      <c r="O42" s="17">
        <v>479498</v>
      </c>
      <c r="P42" s="17">
        <v>482504</v>
      </c>
      <c r="Q42" s="17">
        <v>484128</v>
      </c>
      <c r="R42" s="17">
        <v>484424</v>
      </c>
      <c r="S42" s="17">
        <v>484157</v>
      </c>
      <c r="T42" s="17">
        <v>485158</v>
      </c>
      <c r="U42" s="18">
        <v>122</v>
      </c>
      <c r="V42" s="18">
        <v>99</v>
      </c>
      <c r="W42" s="18">
        <v>107</v>
      </c>
      <c r="X42" s="18">
        <v>86</v>
      </c>
      <c r="Y42" s="18">
        <v>131</v>
      </c>
      <c r="Z42" s="18">
        <v>261</v>
      </c>
      <c r="AA42" s="18">
        <v>510</v>
      </c>
      <c r="AB42" s="18">
        <v>433</v>
      </c>
      <c r="AC42" s="18">
        <v>409</v>
      </c>
      <c r="AD42" s="18">
        <v>493</v>
      </c>
      <c r="AE42" s="18">
        <v>592</v>
      </c>
      <c r="AF42" s="18">
        <v>514</v>
      </c>
      <c r="AG42" s="18">
        <v>538</v>
      </c>
      <c r="AH42" s="18">
        <v>509</v>
      </c>
      <c r="AI42" s="18">
        <v>510</v>
      </c>
      <c r="AJ42" s="18">
        <v>451</v>
      </c>
      <c r="AK42" s="23">
        <v>2.7630878639292469</v>
      </c>
      <c r="AL42" s="23">
        <v>2.22249161514527</v>
      </c>
      <c r="AM42" s="23">
        <v>2.3869276671685906</v>
      </c>
      <c r="AN42" s="23">
        <v>1.9071992335720289</v>
      </c>
      <c r="AO42" s="23">
        <v>2.8828654362039488</v>
      </c>
      <c r="AP42" s="23">
        <v>5.6899190331061726</v>
      </c>
      <c r="AQ42" s="23">
        <v>11.013620176952164</v>
      </c>
      <c r="AR42" s="23">
        <v>9.2483228070475203</v>
      </c>
      <c r="AS42" s="23">
        <v>8.6535389589094418</v>
      </c>
      <c r="AT42" s="23">
        <v>10.366921739203576</v>
      </c>
      <c r="AU42" s="23">
        <v>12.346245448364749</v>
      </c>
      <c r="AV42" s="23">
        <v>10.652761427884535</v>
      </c>
      <c r="AW42" s="23">
        <v>11.112763566660059</v>
      </c>
      <c r="AX42" s="23">
        <v>10.507324162304098</v>
      </c>
      <c r="AY42" s="23">
        <v>10.533773135573792</v>
      </c>
      <c r="AZ42" s="23">
        <v>9.2959407038531783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2</v>
      </c>
      <c r="BI42" s="20">
        <v>5</v>
      </c>
      <c r="BJ42" s="20">
        <v>58</v>
      </c>
      <c r="BK42" s="20">
        <v>57</v>
      </c>
      <c r="BL42" s="20">
        <v>59</v>
      </c>
      <c r="BM42" s="20">
        <v>33</v>
      </c>
      <c r="BN42" s="20">
        <v>23</v>
      </c>
      <c r="BO42" s="20">
        <v>1</v>
      </c>
      <c r="BP42" s="20">
        <v>6</v>
      </c>
      <c r="BQ42" s="20">
        <v>57</v>
      </c>
      <c r="BR42" s="20">
        <v>51</v>
      </c>
      <c r="BS42" s="20">
        <v>44</v>
      </c>
      <c r="BT42" s="20">
        <v>34</v>
      </c>
      <c r="BU42" s="20">
        <v>21</v>
      </c>
      <c r="BV42" s="20">
        <v>18556</v>
      </c>
      <c r="BW42" s="20">
        <v>29429</v>
      </c>
      <c r="BX42" s="20">
        <v>34692</v>
      </c>
      <c r="BY42" s="20">
        <v>47678</v>
      </c>
      <c r="BZ42" s="20">
        <v>42293</v>
      </c>
      <c r="CA42" s="20">
        <v>76693</v>
      </c>
      <c r="CB42" s="20">
        <v>21836</v>
      </c>
      <c r="CC42" s="20">
        <v>31503</v>
      </c>
      <c r="CD42" s="20">
        <v>32645</v>
      </c>
      <c r="CE42" s="20">
        <v>45409</v>
      </c>
      <c r="CF42" s="20">
        <v>40742</v>
      </c>
      <c r="CG42" s="20">
        <v>63682</v>
      </c>
      <c r="CH42" s="21">
        <v>11</v>
      </c>
      <c r="CI42" s="21">
        <v>115</v>
      </c>
      <c r="CJ42" s="21">
        <v>108</v>
      </c>
      <c r="CK42" s="21">
        <v>103</v>
      </c>
      <c r="CL42" s="21">
        <v>67</v>
      </c>
      <c r="CM42" s="21">
        <v>44</v>
      </c>
      <c r="CN42" s="21">
        <v>3</v>
      </c>
      <c r="CO42" s="21">
        <v>237</v>
      </c>
      <c r="CP42" s="21">
        <v>214</v>
      </c>
      <c r="CQ42" s="21">
        <v>0</v>
      </c>
      <c r="CR42" s="21">
        <v>40392</v>
      </c>
      <c r="CS42" s="21">
        <v>60932</v>
      </c>
      <c r="CT42" s="21">
        <v>67337</v>
      </c>
      <c r="CU42" s="21">
        <v>93087</v>
      </c>
      <c r="CV42" s="21">
        <v>83035</v>
      </c>
      <c r="CW42" s="21">
        <v>140375</v>
      </c>
      <c r="CX42" s="21">
        <v>249341</v>
      </c>
      <c r="CY42" s="21">
        <v>235817</v>
      </c>
      <c r="CZ42" s="19">
        <v>13</v>
      </c>
      <c r="DA42" t="s">
        <v>8006</v>
      </c>
      <c r="DB42" t="s">
        <v>9</v>
      </c>
      <c r="DD42">
        <v>10.050166018565243</v>
      </c>
      <c r="DE42">
        <v>8.5826237963271179</v>
      </c>
    </row>
    <row r="43" spans="1:109" x14ac:dyDescent="0.25">
      <c r="A43" t="s">
        <v>696</v>
      </c>
      <c r="B43" t="s">
        <v>3118</v>
      </c>
      <c r="E43" s="17">
        <v>476400</v>
      </c>
      <c r="F43" s="17">
        <v>481348</v>
      </c>
      <c r="G43" s="17">
        <v>486510</v>
      </c>
      <c r="H43" s="17">
        <v>491605</v>
      </c>
      <c r="I43" s="17">
        <v>495450</v>
      </c>
      <c r="J43" s="17">
        <v>502962</v>
      </c>
      <c r="K43" s="17">
        <v>511689</v>
      </c>
      <c r="L43" s="17">
        <v>519299</v>
      </c>
      <c r="M43" s="17">
        <v>524757</v>
      </c>
      <c r="N43" s="17">
        <v>529353</v>
      </c>
      <c r="O43" s="17">
        <v>533279</v>
      </c>
      <c r="P43" s="17">
        <v>537940</v>
      </c>
      <c r="Q43" s="17">
        <v>542750</v>
      </c>
      <c r="R43" s="17">
        <v>547209</v>
      </c>
      <c r="S43" s="17">
        <v>553700</v>
      </c>
      <c r="T43" s="17">
        <v>560409</v>
      </c>
      <c r="U43" s="18">
        <v>82</v>
      </c>
      <c r="V43" s="18">
        <v>88</v>
      </c>
      <c r="W43" s="18">
        <v>98</v>
      </c>
      <c r="X43" s="18">
        <v>88</v>
      </c>
      <c r="Y43" s="18">
        <v>162</v>
      </c>
      <c r="Z43" s="18">
        <v>340</v>
      </c>
      <c r="AA43" s="18">
        <v>627</v>
      </c>
      <c r="AB43" s="18">
        <v>597</v>
      </c>
      <c r="AC43" s="18">
        <v>675</v>
      </c>
      <c r="AD43" s="18">
        <v>786</v>
      </c>
      <c r="AE43" s="18">
        <v>789</v>
      </c>
      <c r="AF43" s="18">
        <v>792</v>
      </c>
      <c r="AG43" s="18">
        <v>709</v>
      </c>
      <c r="AH43" s="18">
        <v>674</v>
      </c>
      <c r="AI43" s="18">
        <v>719</v>
      </c>
      <c r="AJ43" s="18">
        <v>485</v>
      </c>
      <c r="AK43" s="23">
        <v>1.7212426532325775</v>
      </c>
      <c r="AL43" s="23">
        <v>1.8281991407464038</v>
      </c>
      <c r="AM43" s="23">
        <v>2.0143470843353684</v>
      </c>
      <c r="AN43" s="23">
        <v>1.7900550238504489</v>
      </c>
      <c r="AO43" s="23">
        <v>3.2697547683923704</v>
      </c>
      <c r="AP43" s="23">
        <v>6.7599540323125806</v>
      </c>
      <c r="AQ43" s="23">
        <v>12.253536816308344</v>
      </c>
      <c r="AR43" s="23">
        <v>11.496267083125522</v>
      </c>
      <c r="AS43" s="23">
        <v>12.863096633298841</v>
      </c>
      <c r="AT43" s="23">
        <v>14.848314829612754</v>
      </c>
      <c r="AU43" s="23">
        <v>14.79525726683406</v>
      </c>
      <c r="AV43" s="23">
        <v>14.722831542551216</v>
      </c>
      <c r="AW43" s="23">
        <v>13.063104560110549</v>
      </c>
      <c r="AX43" s="23">
        <v>12.317048878947533</v>
      </c>
      <c r="AY43" s="23">
        <v>12.985371139606285</v>
      </c>
      <c r="AZ43" s="23">
        <v>8.6543934876135111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2</v>
      </c>
      <c r="BI43" s="20">
        <v>6</v>
      </c>
      <c r="BJ43" s="20">
        <v>64</v>
      </c>
      <c r="BK43" s="20">
        <v>67</v>
      </c>
      <c r="BL43" s="20">
        <v>57</v>
      </c>
      <c r="BM43" s="20">
        <v>33</v>
      </c>
      <c r="BN43" s="20">
        <v>17</v>
      </c>
      <c r="BO43" s="20">
        <v>0</v>
      </c>
      <c r="BP43" s="20">
        <v>12</v>
      </c>
      <c r="BQ43" s="20">
        <v>71</v>
      </c>
      <c r="BR43" s="20">
        <v>69</v>
      </c>
      <c r="BS43" s="20">
        <v>50</v>
      </c>
      <c r="BT43" s="20">
        <v>23</v>
      </c>
      <c r="BU43" s="20">
        <v>14</v>
      </c>
      <c r="BV43" s="20">
        <v>26946</v>
      </c>
      <c r="BW43" s="20">
        <v>46220</v>
      </c>
      <c r="BX43" s="20">
        <v>49193</v>
      </c>
      <c r="BY43" s="20">
        <v>53962</v>
      </c>
      <c r="BZ43" s="20">
        <v>42742</v>
      </c>
      <c r="CA43" s="20">
        <v>67258</v>
      </c>
      <c r="CB43" s="20">
        <v>28812</v>
      </c>
      <c r="CC43" s="20">
        <v>44347</v>
      </c>
      <c r="CD43" s="20">
        <v>47905</v>
      </c>
      <c r="CE43" s="20">
        <v>53384</v>
      </c>
      <c r="CF43" s="20">
        <v>41704</v>
      </c>
      <c r="CG43" s="20">
        <v>57936</v>
      </c>
      <c r="CH43" s="21">
        <v>18</v>
      </c>
      <c r="CI43" s="21">
        <v>135</v>
      </c>
      <c r="CJ43" s="21">
        <v>136</v>
      </c>
      <c r="CK43" s="21">
        <v>107</v>
      </c>
      <c r="CL43" s="21">
        <v>56</v>
      </c>
      <c r="CM43" s="21">
        <v>31</v>
      </c>
      <c r="CN43" s="21">
        <v>2</v>
      </c>
      <c r="CO43" s="21">
        <v>246</v>
      </c>
      <c r="CP43" s="21">
        <v>239</v>
      </c>
      <c r="CQ43" s="21">
        <v>0</v>
      </c>
      <c r="CR43" s="21">
        <v>55758</v>
      </c>
      <c r="CS43" s="21">
        <v>90567</v>
      </c>
      <c r="CT43" s="21">
        <v>97098</v>
      </c>
      <c r="CU43" s="21">
        <v>107346</v>
      </c>
      <c r="CV43" s="21">
        <v>84446</v>
      </c>
      <c r="CW43" s="21">
        <v>125194</v>
      </c>
      <c r="CX43" s="21">
        <v>286321</v>
      </c>
      <c r="CY43" s="21">
        <v>274088</v>
      </c>
      <c r="CZ43" s="19">
        <v>20</v>
      </c>
      <c r="DA43" t="s">
        <v>8013</v>
      </c>
      <c r="DB43" t="s">
        <v>9</v>
      </c>
      <c r="DD43">
        <v>8.9752196374886903</v>
      </c>
      <c r="DE43">
        <v>8.3472745624666018</v>
      </c>
    </row>
    <row r="44" spans="1:109" x14ac:dyDescent="0.25">
      <c r="A44" t="s">
        <v>777</v>
      </c>
      <c r="B44" t="s">
        <v>3134</v>
      </c>
      <c r="E44" s="17">
        <v>579560</v>
      </c>
      <c r="F44" s="17">
        <v>582970</v>
      </c>
      <c r="G44" s="17">
        <v>587096</v>
      </c>
      <c r="H44" s="17">
        <v>591446</v>
      </c>
      <c r="I44" s="17">
        <v>596291</v>
      </c>
      <c r="J44" s="17">
        <v>600639</v>
      </c>
      <c r="K44" s="17">
        <v>605284</v>
      </c>
      <c r="L44" s="17">
        <v>608867</v>
      </c>
      <c r="M44" s="17">
        <v>613769</v>
      </c>
      <c r="N44" s="17">
        <v>618052</v>
      </c>
      <c r="O44" s="17">
        <v>621737</v>
      </c>
      <c r="P44" s="17">
        <v>624692</v>
      </c>
      <c r="Q44" s="17">
        <v>628029</v>
      </c>
      <c r="R44" s="17">
        <v>633576</v>
      </c>
      <c r="S44" s="17">
        <v>638312</v>
      </c>
      <c r="T44" s="17">
        <v>642564</v>
      </c>
      <c r="U44" s="18">
        <v>99</v>
      </c>
      <c r="V44" s="18">
        <v>106</v>
      </c>
      <c r="W44" s="18">
        <v>87</v>
      </c>
      <c r="X44" s="18">
        <v>88</v>
      </c>
      <c r="Y44" s="18">
        <v>111</v>
      </c>
      <c r="Z44" s="18">
        <v>256</v>
      </c>
      <c r="AA44" s="18">
        <v>636</v>
      </c>
      <c r="AB44" s="18">
        <v>627</v>
      </c>
      <c r="AC44" s="18">
        <v>642</v>
      </c>
      <c r="AD44" s="18">
        <v>857</v>
      </c>
      <c r="AE44" s="18">
        <v>796</v>
      </c>
      <c r="AF44" s="18">
        <v>793</v>
      </c>
      <c r="AG44" s="18">
        <v>723</v>
      </c>
      <c r="AH44" s="18">
        <v>808</v>
      </c>
      <c r="AI44" s="18">
        <v>825</v>
      </c>
      <c r="AJ44" s="18">
        <v>663</v>
      </c>
      <c r="AK44" s="23">
        <v>1.7081924218372557</v>
      </c>
      <c r="AL44" s="23">
        <v>1.8182753829528107</v>
      </c>
      <c r="AM44" s="23">
        <v>1.4818700859825309</v>
      </c>
      <c r="AN44" s="23">
        <v>1.4878788596084849</v>
      </c>
      <c r="AO44" s="23">
        <v>1.8615072171137919</v>
      </c>
      <c r="AP44" s="23">
        <v>4.2621275008782318</v>
      </c>
      <c r="AQ44" s="23">
        <v>10.507464264708798</v>
      </c>
      <c r="AR44" s="23">
        <v>10.297815450664924</v>
      </c>
      <c r="AS44" s="23">
        <v>10.459961320952997</v>
      </c>
      <c r="AT44" s="23">
        <v>13.866147185026502</v>
      </c>
      <c r="AU44" s="23">
        <v>12.802841072672207</v>
      </c>
      <c r="AV44" s="23">
        <v>12.694255729223361</v>
      </c>
      <c r="AW44" s="23">
        <v>11.512207238837696</v>
      </c>
      <c r="AX44" s="23">
        <v>12.753008321022261</v>
      </c>
      <c r="AY44" s="23">
        <v>12.924713932998284</v>
      </c>
      <c r="AZ44" s="23">
        <v>10.318038358824959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1</v>
      </c>
      <c r="BI44" s="20">
        <v>17</v>
      </c>
      <c r="BJ44" s="20">
        <v>68</v>
      </c>
      <c r="BK44" s="20">
        <v>82</v>
      </c>
      <c r="BL44" s="20">
        <v>90</v>
      </c>
      <c r="BM44" s="20">
        <v>33</v>
      </c>
      <c r="BN44" s="20">
        <v>25</v>
      </c>
      <c r="BO44" s="20">
        <v>0</v>
      </c>
      <c r="BP44" s="20">
        <v>15</v>
      </c>
      <c r="BQ44" s="20">
        <v>98</v>
      </c>
      <c r="BR44" s="20">
        <v>98</v>
      </c>
      <c r="BS44" s="20">
        <v>87</v>
      </c>
      <c r="BT44" s="20">
        <v>32</v>
      </c>
      <c r="BU44" s="20">
        <v>17</v>
      </c>
      <c r="BV44" s="20">
        <v>30681</v>
      </c>
      <c r="BW44" s="20">
        <v>47749</v>
      </c>
      <c r="BX44" s="20">
        <v>51052</v>
      </c>
      <c r="BY44" s="20">
        <v>61598</v>
      </c>
      <c r="BZ44" s="20">
        <v>50943</v>
      </c>
      <c r="CA44" s="20">
        <v>87594</v>
      </c>
      <c r="CB44" s="20">
        <v>32431</v>
      </c>
      <c r="CC44" s="20">
        <v>46761</v>
      </c>
      <c r="CD44" s="20">
        <v>49111</v>
      </c>
      <c r="CE44" s="20">
        <v>60503</v>
      </c>
      <c r="CF44" s="20">
        <v>50354</v>
      </c>
      <c r="CG44" s="20">
        <v>73787</v>
      </c>
      <c r="CH44" s="21">
        <v>32</v>
      </c>
      <c r="CI44" s="21">
        <v>166</v>
      </c>
      <c r="CJ44" s="21">
        <v>180</v>
      </c>
      <c r="CK44" s="21">
        <v>177</v>
      </c>
      <c r="CL44" s="21">
        <v>65</v>
      </c>
      <c r="CM44" s="21">
        <v>42</v>
      </c>
      <c r="CN44" s="21">
        <v>1</v>
      </c>
      <c r="CO44" s="21">
        <v>316</v>
      </c>
      <c r="CP44" s="21">
        <v>347</v>
      </c>
      <c r="CQ44" s="21">
        <v>0</v>
      </c>
      <c r="CR44" s="21">
        <v>63112</v>
      </c>
      <c r="CS44" s="21">
        <v>94510</v>
      </c>
      <c r="CT44" s="21">
        <v>100163</v>
      </c>
      <c r="CU44" s="21">
        <v>122101</v>
      </c>
      <c r="CV44" s="21">
        <v>101297</v>
      </c>
      <c r="CW44" s="21">
        <v>161381</v>
      </c>
      <c r="CX44" s="21">
        <v>329617</v>
      </c>
      <c r="CY44" s="21">
        <v>312947</v>
      </c>
      <c r="CZ44" s="19">
        <v>6</v>
      </c>
      <c r="DA44" t="s">
        <v>7999</v>
      </c>
      <c r="DB44" t="s">
        <v>8480</v>
      </c>
      <c r="DD44">
        <v>10.097556455246416</v>
      </c>
      <c r="DE44">
        <v>10.527369644162771</v>
      </c>
    </row>
    <row r="45" spans="1:109" x14ac:dyDescent="0.25">
      <c r="A45" t="s">
        <v>3369</v>
      </c>
      <c r="B45" t="s">
        <v>3350</v>
      </c>
      <c r="E45" s="17">
        <v>3411202</v>
      </c>
      <c r="F45" s="17">
        <v>3444021</v>
      </c>
      <c r="G45" s="17">
        <v>3461993</v>
      </c>
      <c r="H45" s="17">
        <v>3465721</v>
      </c>
      <c r="I45" s="17">
        <v>3478587</v>
      </c>
      <c r="J45" s="17">
        <v>3510435</v>
      </c>
      <c r="K45" s="17">
        <v>3544349</v>
      </c>
      <c r="L45" s="17">
        <v>3581275</v>
      </c>
      <c r="M45" s="17">
        <v>3633596</v>
      </c>
      <c r="N45" s="17">
        <v>3689342</v>
      </c>
      <c r="O45" s="17">
        <v>3742491</v>
      </c>
      <c r="P45" s="17">
        <v>3804991</v>
      </c>
      <c r="Q45" s="17">
        <v>3843376</v>
      </c>
      <c r="R45" s="17">
        <v>3882298</v>
      </c>
      <c r="S45" s="17">
        <v>3924957</v>
      </c>
      <c r="T45" s="17">
        <v>3966399</v>
      </c>
      <c r="U45" s="18">
        <v>331</v>
      </c>
      <c r="V45" s="18">
        <v>290</v>
      </c>
      <c r="W45" s="18">
        <v>331</v>
      </c>
      <c r="X45" s="18">
        <v>445</v>
      </c>
      <c r="Y45" s="18">
        <v>652</v>
      </c>
      <c r="Z45" s="18">
        <v>1294</v>
      </c>
      <c r="AA45" s="18">
        <v>3005</v>
      </c>
      <c r="AB45" s="18">
        <v>2979</v>
      </c>
      <c r="AC45" s="18">
        <v>2409</v>
      </c>
      <c r="AD45" s="18">
        <v>2751</v>
      </c>
      <c r="AE45" s="18">
        <v>2921</v>
      </c>
      <c r="AF45" s="18">
        <v>2827</v>
      </c>
      <c r="AG45" s="18">
        <v>2637</v>
      </c>
      <c r="AH45" s="18">
        <v>2871</v>
      </c>
      <c r="AI45" s="18">
        <v>3295</v>
      </c>
      <c r="AJ45" s="18">
        <v>2728</v>
      </c>
      <c r="AK45" s="23">
        <v>0.97033245172815918</v>
      </c>
      <c r="AL45" s="23">
        <v>0.84203900034291312</v>
      </c>
      <c r="AM45" s="23">
        <v>0.9560966761053532</v>
      </c>
      <c r="AN45" s="23">
        <v>1.2840041076589834</v>
      </c>
      <c r="AO45" s="23">
        <v>1.8743242586716962</v>
      </c>
      <c r="AP45" s="23">
        <v>3.6861528557002194</v>
      </c>
      <c r="AQ45" s="23">
        <v>8.4782847287329766</v>
      </c>
      <c r="AR45" s="23">
        <v>8.3182665391515584</v>
      </c>
      <c r="AS45" s="23">
        <v>6.6297959376881748</v>
      </c>
      <c r="AT45" s="23">
        <v>7.4566142146756791</v>
      </c>
      <c r="AU45" s="23">
        <v>7.8049619892205477</v>
      </c>
      <c r="AV45" s="23">
        <v>7.4297153396683466</v>
      </c>
      <c r="AW45" s="23">
        <v>6.8611554008767284</v>
      </c>
      <c r="AX45" s="23">
        <v>7.3951046519355295</v>
      </c>
      <c r="AY45" s="23">
        <v>8.3949964292602441</v>
      </c>
      <c r="AZ45" s="23">
        <v>6.8777750296931801</v>
      </c>
      <c r="BA45" s="20">
        <v>1</v>
      </c>
      <c r="BB45" s="20">
        <v>0</v>
      </c>
      <c r="BC45" s="20">
        <v>0</v>
      </c>
      <c r="BD45" s="20">
        <v>4</v>
      </c>
      <c r="BE45" s="20">
        <v>0</v>
      </c>
      <c r="BF45" s="20">
        <v>3</v>
      </c>
      <c r="BG45" s="20">
        <v>0</v>
      </c>
      <c r="BH45" s="20">
        <v>2</v>
      </c>
      <c r="BI45" s="20">
        <v>28</v>
      </c>
      <c r="BJ45" s="20">
        <v>282</v>
      </c>
      <c r="BK45" s="20">
        <v>381</v>
      </c>
      <c r="BL45" s="20">
        <v>348</v>
      </c>
      <c r="BM45" s="20">
        <v>182</v>
      </c>
      <c r="BN45" s="20">
        <v>81</v>
      </c>
      <c r="BO45" s="20">
        <v>3</v>
      </c>
      <c r="BP45" s="20">
        <v>37</v>
      </c>
      <c r="BQ45" s="20">
        <v>368</v>
      </c>
      <c r="BR45" s="20">
        <v>416</v>
      </c>
      <c r="BS45" s="20">
        <v>387</v>
      </c>
      <c r="BT45" s="20">
        <v>124</v>
      </c>
      <c r="BU45" s="20">
        <v>81</v>
      </c>
      <c r="BV45" s="20">
        <v>207941</v>
      </c>
      <c r="BW45" s="20">
        <v>426941</v>
      </c>
      <c r="BX45" s="20">
        <v>396297</v>
      </c>
      <c r="BY45" s="20">
        <v>359772</v>
      </c>
      <c r="BZ45" s="20">
        <v>259032</v>
      </c>
      <c r="CA45" s="20">
        <v>383644</v>
      </c>
      <c r="CB45" s="20">
        <v>218207</v>
      </c>
      <c r="CC45" s="20">
        <v>418996</v>
      </c>
      <c r="CD45" s="20">
        <v>395698</v>
      </c>
      <c r="CE45" s="20">
        <v>344369</v>
      </c>
      <c r="CF45" s="20">
        <v>249372</v>
      </c>
      <c r="CG45" s="20">
        <v>306130</v>
      </c>
      <c r="CH45" s="21">
        <v>65</v>
      </c>
      <c r="CI45" s="21">
        <v>650</v>
      </c>
      <c r="CJ45" s="21">
        <v>801</v>
      </c>
      <c r="CK45" s="21">
        <v>735</v>
      </c>
      <c r="CL45" s="21">
        <v>309</v>
      </c>
      <c r="CM45" s="21">
        <v>162</v>
      </c>
      <c r="CN45" s="21">
        <v>6</v>
      </c>
      <c r="CO45" s="21">
        <v>1304</v>
      </c>
      <c r="CP45" s="21">
        <v>1416</v>
      </c>
      <c r="CQ45" s="21">
        <v>8</v>
      </c>
      <c r="CR45" s="21">
        <v>426148</v>
      </c>
      <c r="CS45" s="21">
        <v>845937</v>
      </c>
      <c r="CT45" s="21">
        <v>791995</v>
      </c>
      <c r="CU45" s="21">
        <v>704141</v>
      </c>
      <c r="CV45" s="21">
        <v>508404</v>
      </c>
      <c r="CW45" s="21">
        <v>689774</v>
      </c>
      <c r="CX45" s="21">
        <v>2033627</v>
      </c>
      <c r="CY45" s="21">
        <v>1932772</v>
      </c>
      <c r="CZ45" s="19">
        <v>30</v>
      </c>
      <c r="DA45" t="s">
        <v>8023</v>
      </c>
      <c r="DB45" t="s">
        <v>8481</v>
      </c>
      <c r="DD45">
        <v>6.7467864807644151</v>
      </c>
      <c r="DE45">
        <v>6.9629287966770708</v>
      </c>
    </row>
    <row r="46" spans="1:109" x14ac:dyDescent="0.25">
      <c r="A46" t="s">
        <v>1083</v>
      </c>
      <c r="B46" t="s">
        <v>3142</v>
      </c>
      <c r="E46" s="17">
        <v>472894</v>
      </c>
      <c r="F46" s="17">
        <v>474499</v>
      </c>
      <c r="G46" s="17">
        <v>477257</v>
      </c>
      <c r="H46" s="17">
        <v>483339</v>
      </c>
      <c r="I46" s="17">
        <v>487284</v>
      </c>
      <c r="J46" s="17">
        <v>493899</v>
      </c>
      <c r="K46" s="17">
        <v>497156</v>
      </c>
      <c r="L46" s="17">
        <v>500752</v>
      </c>
      <c r="M46" s="17">
        <v>503888</v>
      </c>
      <c r="N46" s="17">
        <v>507167</v>
      </c>
      <c r="O46" s="17">
        <v>511833</v>
      </c>
      <c r="P46" s="17">
        <v>516775</v>
      </c>
      <c r="Q46" s="17">
        <v>521393</v>
      </c>
      <c r="R46" s="17">
        <v>525973</v>
      </c>
      <c r="S46" s="17">
        <v>531363</v>
      </c>
      <c r="T46" s="17">
        <v>536031</v>
      </c>
      <c r="U46" s="18">
        <v>59</v>
      </c>
      <c r="V46" s="18">
        <v>48</v>
      </c>
      <c r="W46" s="18">
        <v>49</v>
      </c>
      <c r="X46" s="18">
        <v>85</v>
      </c>
      <c r="Y46" s="18">
        <v>144</v>
      </c>
      <c r="Z46" s="18">
        <v>286</v>
      </c>
      <c r="AA46" s="18">
        <v>551</v>
      </c>
      <c r="AB46" s="18">
        <v>586</v>
      </c>
      <c r="AC46" s="18">
        <v>440</v>
      </c>
      <c r="AD46" s="18">
        <v>506</v>
      </c>
      <c r="AE46" s="18">
        <v>435</v>
      </c>
      <c r="AF46" s="18">
        <v>454</v>
      </c>
      <c r="AG46" s="18">
        <v>435</v>
      </c>
      <c r="AH46" s="18">
        <v>408</v>
      </c>
      <c r="AI46" s="18">
        <v>425</v>
      </c>
      <c r="AJ46" s="18">
        <v>335</v>
      </c>
      <c r="AK46" s="23">
        <v>1.2476368911426239</v>
      </c>
      <c r="AL46" s="23">
        <v>1.0115932804916343</v>
      </c>
      <c r="AM46" s="23">
        <v>1.02670049889263</v>
      </c>
      <c r="AN46" s="23">
        <v>1.7586000715853678</v>
      </c>
      <c r="AO46" s="23">
        <v>2.9551555150589803</v>
      </c>
      <c r="AP46" s="23">
        <v>5.7906576040850455</v>
      </c>
      <c r="AQ46" s="23">
        <v>11.083040333416472</v>
      </c>
      <c r="AR46" s="23">
        <v>11.702399591015114</v>
      </c>
      <c r="AS46" s="23">
        <v>8.7320991966468746</v>
      </c>
      <c r="AT46" s="23">
        <v>9.9769898278081985</v>
      </c>
      <c r="AU46" s="23">
        <v>8.4988658410067348</v>
      </c>
      <c r="AV46" s="23">
        <v>8.7852547046587013</v>
      </c>
      <c r="AW46" s="23">
        <v>8.3430349084088196</v>
      </c>
      <c r="AX46" s="23">
        <v>7.7570521680770685</v>
      </c>
      <c r="AY46" s="23">
        <v>7.9982987148145437</v>
      </c>
      <c r="AZ46" s="23">
        <v>6.2496385470243325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2</v>
      </c>
      <c r="BI46" s="20">
        <v>8</v>
      </c>
      <c r="BJ46" s="20">
        <v>38</v>
      </c>
      <c r="BK46" s="20">
        <v>50</v>
      </c>
      <c r="BL46" s="20">
        <v>47</v>
      </c>
      <c r="BM46" s="20">
        <v>18</v>
      </c>
      <c r="BN46" s="20">
        <v>11</v>
      </c>
      <c r="BO46" s="20">
        <v>0</v>
      </c>
      <c r="BP46" s="20">
        <v>6</v>
      </c>
      <c r="BQ46" s="20">
        <v>49</v>
      </c>
      <c r="BR46" s="20">
        <v>59</v>
      </c>
      <c r="BS46" s="20">
        <v>25</v>
      </c>
      <c r="BT46" s="20">
        <v>12</v>
      </c>
      <c r="BU46" s="20">
        <v>10</v>
      </c>
      <c r="BV46" s="20">
        <v>32427</v>
      </c>
      <c r="BW46" s="20">
        <v>44246</v>
      </c>
      <c r="BX46" s="20">
        <v>44281</v>
      </c>
      <c r="BY46" s="20">
        <v>48147</v>
      </c>
      <c r="BZ46" s="20">
        <v>37810</v>
      </c>
      <c r="CA46" s="20">
        <v>64308</v>
      </c>
      <c r="CB46" s="20">
        <v>35948</v>
      </c>
      <c r="CC46" s="20">
        <v>47425</v>
      </c>
      <c r="CD46" s="20">
        <v>43673</v>
      </c>
      <c r="CE46" s="20">
        <v>47131</v>
      </c>
      <c r="CF46" s="20">
        <v>36544</v>
      </c>
      <c r="CG46" s="20">
        <v>54091</v>
      </c>
      <c r="CH46" s="21">
        <v>14</v>
      </c>
      <c r="CI46" s="21">
        <v>87</v>
      </c>
      <c r="CJ46" s="21">
        <v>109</v>
      </c>
      <c r="CK46" s="21">
        <v>72</v>
      </c>
      <c r="CL46" s="21">
        <v>30</v>
      </c>
      <c r="CM46" s="21">
        <v>21</v>
      </c>
      <c r="CN46" s="21">
        <v>2</v>
      </c>
      <c r="CO46" s="21">
        <v>174</v>
      </c>
      <c r="CP46" s="21">
        <v>161</v>
      </c>
      <c r="CQ46" s="21">
        <v>0</v>
      </c>
      <c r="CR46" s="21">
        <v>68375</v>
      </c>
      <c r="CS46" s="21">
        <v>91671</v>
      </c>
      <c r="CT46" s="21">
        <v>87954</v>
      </c>
      <c r="CU46" s="21">
        <v>95278</v>
      </c>
      <c r="CV46" s="21">
        <v>74354</v>
      </c>
      <c r="CW46" s="21">
        <v>118399</v>
      </c>
      <c r="CX46" s="21">
        <v>271219</v>
      </c>
      <c r="CY46" s="21">
        <v>264812</v>
      </c>
      <c r="CZ46" s="19">
        <v>32</v>
      </c>
      <c r="DA46" t="s">
        <v>8025</v>
      </c>
      <c r="DB46" t="s">
        <v>8481</v>
      </c>
      <c r="DD46">
        <v>6.5706992130265993</v>
      </c>
      <c r="DE46">
        <v>5.9361622895151154</v>
      </c>
    </row>
    <row r="47" spans="1:109" x14ac:dyDescent="0.25">
      <c r="A47" t="s">
        <v>171</v>
      </c>
      <c r="B47" t="s">
        <v>3148</v>
      </c>
      <c r="E47" s="17">
        <v>384521</v>
      </c>
      <c r="F47" s="17">
        <v>388585</v>
      </c>
      <c r="G47" s="17">
        <v>392531</v>
      </c>
      <c r="H47" s="17">
        <v>395639</v>
      </c>
      <c r="I47" s="17">
        <v>399200</v>
      </c>
      <c r="J47" s="17">
        <v>403150</v>
      </c>
      <c r="K47" s="17">
        <v>406762</v>
      </c>
      <c r="L47" s="17">
        <v>412115</v>
      </c>
      <c r="M47" s="17">
        <v>416220</v>
      </c>
      <c r="N47" s="17">
        <v>417783</v>
      </c>
      <c r="O47" s="17">
        <v>420089</v>
      </c>
      <c r="P47" s="17">
        <v>422799</v>
      </c>
      <c r="Q47" s="17">
        <v>426341</v>
      </c>
      <c r="R47" s="17">
        <v>429382</v>
      </c>
      <c r="S47" s="17">
        <v>432710</v>
      </c>
      <c r="T47" s="17">
        <v>436207</v>
      </c>
      <c r="U47" s="18">
        <v>50</v>
      </c>
      <c r="V47" s="18">
        <v>57</v>
      </c>
      <c r="W47" s="18">
        <v>45</v>
      </c>
      <c r="X47" s="18">
        <v>71</v>
      </c>
      <c r="Y47" s="18">
        <v>123</v>
      </c>
      <c r="Z47" s="18">
        <v>186</v>
      </c>
      <c r="AA47" s="18">
        <v>424</v>
      </c>
      <c r="AB47" s="18">
        <v>432</v>
      </c>
      <c r="AC47" s="18">
        <v>393</v>
      </c>
      <c r="AD47" s="18">
        <v>471</v>
      </c>
      <c r="AE47" s="18">
        <v>539</v>
      </c>
      <c r="AF47" s="18">
        <v>467</v>
      </c>
      <c r="AG47" s="18">
        <v>510</v>
      </c>
      <c r="AH47" s="18">
        <v>504</v>
      </c>
      <c r="AI47" s="18">
        <v>596</v>
      </c>
      <c r="AJ47" s="18">
        <v>413</v>
      </c>
      <c r="AK47" s="23">
        <v>1.3003190983067243</v>
      </c>
      <c r="AL47" s="23">
        <v>1.4668605324446389</v>
      </c>
      <c r="AM47" s="23">
        <v>1.1464062710970599</v>
      </c>
      <c r="AN47" s="23">
        <v>1.7945652476120908</v>
      </c>
      <c r="AO47" s="23">
        <v>3.0811623246492985</v>
      </c>
      <c r="AP47" s="23">
        <v>4.6136673694654595</v>
      </c>
      <c r="AQ47" s="23">
        <v>10.423785899371131</v>
      </c>
      <c r="AR47" s="23">
        <v>10.482510949613578</v>
      </c>
      <c r="AS47" s="23">
        <v>9.4421219547354767</v>
      </c>
      <c r="AT47" s="23">
        <v>11.273795247772169</v>
      </c>
      <c r="AU47" s="23">
        <v>12.830614465030031</v>
      </c>
      <c r="AV47" s="23">
        <v>11.045437666598076</v>
      </c>
      <c r="AW47" s="23">
        <v>11.962255565380762</v>
      </c>
      <c r="AX47" s="23">
        <v>11.737799907774429</v>
      </c>
      <c r="AY47" s="23">
        <v>13.773659032608444</v>
      </c>
      <c r="AZ47" s="23">
        <v>9.4679819443521076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2</v>
      </c>
      <c r="BI47" s="20">
        <v>11</v>
      </c>
      <c r="BJ47" s="20">
        <v>49</v>
      </c>
      <c r="BK47" s="20">
        <v>49</v>
      </c>
      <c r="BL47" s="20">
        <v>46</v>
      </c>
      <c r="BM47" s="20">
        <v>28</v>
      </c>
      <c r="BN47" s="20">
        <v>17</v>
      </c>
      <c r="BO47" s="20">
        <v>1</v>
      </c>
      <c r="BP47" s="20">
        <v>20</v>
      </c>
      <c r="BQ47" s="20">
        <v>56</v>
      </c>
      <c r="BR47" s="20">
        <v>43</v>
      </c>
      <c r="BS47" s="20">
        <v>48</v>
      </c>
      <c r="BT47" s="20">
        <v>23</v>
      </c>
      <c r="BU47" s="20">
        <v>20</v>
      </c>
      <c r="BV47" s="20">
        <v>18340</v>
      </c>
      <c r="BW47" s="20">
        <v>28611</v>
      </c>
      <c r="BX47" s="20">
        <v>31269</v>
      </c>
      <c r="BY47" s="20">
        <v>41027</v>
      </c>
      <c r="BZ47" s="20">
        <v>37033</v>
      </c>
      <c r="CA47" s="20">
        <v>69417</v>
      </c>
      <c r="CB47" s="20">
        <v>20012</v>
      </c>
      <c r="CC47" s="20">
        <v>28407</v>
      </c>
      <c r="CD47" s="20">
        <v>28808</v>
      </c>
      <c r="CE47" s="20">
        <v>38953</v>
      </c>
      <c r="CF47" s="20">
        <v>35815</v>
      </c>
      <c r="CG47" s="20">
        <v>58515</v>
      </c>
      <c r="CH47" s="21">
        <v>31</v>
      </c>
      <c r="CI47" s="21">
        <v>105</v>
      </c>
      <c r="CJ47" s="21">
        <v>92</v>
      </c>
      <c r="CK47" s="21">
        <v>94</v>
      </c>
      <c r="CL47" s="21">
        <v>51</v>
      </c>
      <c r="CM47" s="21">
        <v>37</v>
      </c>
      <c r="CN47" s="21">
        <v>3</v>
      </c>
      <c r="CO47" s="21">
        <v>202</v>
      </c>
      <c r="CP47" s="21">
        <v>211</v>
      </c>
      <c r="CQ47" s="21">
        <v>0</v>
      </c>
      <c r="CR47" s="21">
        <v>38352</v>
      </c>
      <c r="CS47" s="21">
        <v>57018</v>
      </c>
      <c r="CT47" s="21">
        <v>60077</v>
      </c>
      <c r="CU47" s="21">
        <v>79980</v>
      </c>
      <c r="CV47" s="21">
        <v>72848</v>
      </c>
      <c r="CW47" s="21">
        <v>127932</v>
      </c>
      <c r="CX47" s="21">
        <v>225697</v>
      </c>
      <c r="CY47" s="21">
        <v>210510</v>
      </c>
      <c r="CZ47" s="19">
        <v>11</v>
      </c>
      <c r="DA47" t="s">
        <v>8004</v>
      </c>
      <c r="DB47" t="s">
        <v>9</v>
      </c>
      <c r="DD47">
        <v>9.5957436701344356</v>
      </c>
      <c r="DE47">
        <v>9.3488172195465591</v>
      </c>
    </row>
    <row r="48" spans="1:109" x14ac:dyDescent="0.25">
      <c r="A48" t="s">
        <v>3364</v>
      </c>
      <c r="B48" t="s">
        <v>3345</v>
      </c>
      <c r="E48" s="17">
        <v>979103</v>
      </c>
      <c r="F48" s="17">
        <v>981237</v>
      </c>
      <c r="G48" s="17">
        <v>986976</v>
      </c>
      <c r="H48" s="17">
        <v>993331</v>
      </c>
      <c r="I48" s="17">
        <v>1000918</v>
      </c>
      <c r="J48" s="17">
        <v>1011282</v>
      </c>
      <c r="K48" s="17">
        <v>1018371</v>
      </c>
      <c r="L48" s="17">
        <v>1024273</v>
      </c>
      <c r="M48" s="17">
        <v>1032621</v>
      </c>
      <c r="N48" s="17">
        <v>1040776</v>
      </c>
      <c r="O48" s="17">
        <v>1050441</v>
      </c>
      <c r="P48" s="17">
        <v>1060557</v>
      </c>
      <c r="Q48" s="17">
        <v>1067982</v>
      </c>
      <c r="R48" s="17">
        <v>1072962</v>
      </c>
      <c r="S48" s="17">
        <v>1079555</v>
      </c>
      <c r="T48" s="17">
        <v>1087541</v>
      </c>
      <c r="U48" s="18">
        <v>212</v>
      </c>
      <c r="V48" s="18">
        <v>165</v>
      </c>
      <c r="W48" s="18">
        <v>148</v>
      </c>
      <c r="X48" s="18">
        <v>217</v>
      </c>
      <c r="Y48" s="18">
        <v>245</v>
      </c>
      <c r="Z48" s="18">
        <v>376</v>
      </c>
      <c r="AA48" s="18">
        <v>936</v>
      </c>
      <c r="AB48" s="18">
        <v>968</v>
      </c>
      <c r="AC48" s="18">
        <v>1043</v>
      </c>
      <c r="AD48" s="18">
        <v>1381</v>
      </c>
      <c r="AE48" s="18">
        <v>1393</v>
      </c>
      <c r="AF48" s="18">
        <v>1410</v>
      </c>
      <c r="AG48" s="18">
        <v>1295</v>
      </c>
      <c r="AH48" s="18">
        <v>1464</v>
      </c>
      <c r="AI48" s="18">
        <v>1381</v>
      </c>
      <c r="AJ48" s="18">
        <v>1069</v>
      </c>
      <c r="AK48" s="23">
        <v>2.1652471701138696</v>
      </c>
      <c r="AL48" s="23">
        <v>1.681550940292712</v>
      </c>
      <c r="AM48" s="23">
        <v>1.4995298771196057</v>
      </c>
      <c r="AN48" s="23">
        <v>2.1845688899269229</v>
      </c>
      <c r="AO48" s="23">
        <v>2.447752962780168</v>
      </c>
      <c r="AP48" s="23">
        <v>3.7180529268789515</v>
      </c>
      <c r="AQ48" s="23">
        <v>9.1911493944741167</v>
      </c>
      <c r="AR48" s="23">
        <v>9.4506054538194402</v>
      </c>
      <c r="AS48" s="23">
        <v>10.100511223382053</v>
      </c>
      <c r="AT48" s="23">
        <v>13.268945479142486</v>
      </c>
      <c r="AU48" s="23">
        <v>13.261097005924178</v>
      </c>
      <c r="AV48" s="23">
        <v>13.294900698406591</v>
      </c>
      <c r="AW48" s="23">
        <v>12.125672530061367</v>
      </c>
      <c r="AX48" s="23">
        <v>13.644472031628332</v>
      </c>
      <c r="AY48" s="23">
        <v>12.7923079416982</v>
      </c>
      <c r="AZ48" s="23">
        <v>9.829514473477321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3</v>
      </c>
      <c r="BI48" s="20">
        <v>24</v>
      </c>
      <c r="BJ48" s="20">
        <v>120</v>
      </c>
      <c r="BK48" s="20">
        <v>144</v>
      </c>
      <c r="BL48" s="20">
        <v>160</v>
      </c>
      <c r="BM48" s="20">
        <v>62</v>
      </c>
      <c r="BN48" s="20">
        <v>32</v>
      </c>
      <c r="BO48" s="20">
        <v>2</v>
      </c>
      <c r="BP48" s="20">
        <v>17</v>
      </c>
      <c r="BQ48" s="20">
        <v>133</v>
      </c>
      <c r="BR48" s="20">
        <v>134</v>
      </c>
      <c r="BS48" s="20">
        <v>133</v>
      </c>
      <c r="BT48" s="20">
        <v>71</v>
      </c>
      <c r="BU48" s="20">
        <v>34</v>
      </c>
      <c r="BV48" s="20">
        <v>71702</v>
      </c>
      <c r="BW48" s="20">
        <v>91829</v>
      </c>
      <c r="BX48" s="20">
        <v>83116</v>
      </c>
      <c r="BY48" s="20">
        <v>95771</v>
      </c>
      <c r="BZ48" s="20">
        <v>78529</v>
      </c>
      <c r="CA48" s="20">
        <v>132818</v>
      </c>
      <c r="CB48" s="20">
        <v>75610</v>
      </c>
      <c r="CC48" s="20">
        <v>91494</v>
      </c>
      <c r="CD48" s="20">
        <v>83252</v>
      </c>
      <c r="CE48" s="20">
        <v>95910</v>
      </c>
      <c r="CF48" s="20">
        <v>77706</v>
      </c>
      <c r="CG48" s="20">
        <v>109804</v>
      </c>
      <c r="CH48" s="21">
        <v>41</v>
      </c>
      <c r="CI48" s="21">
        <v>253</v>
      </c>
      <c r="CJ48" s="21">
        <v>278</v>
      </c>
      <c r="CK48" s="21">
        <v>293</v>
      </c>
      <c r="CL48" s="21">
        <v>133</v>
      </c>
      <c r="CM48" s="21">
        <v>66</v>
      </c>
      <c r="CN48" s="21">
        <v>5</v>
      </c>
      <c r="CO48" s="21">
        <v>545</v>
      </c>
      <c r="CP48" s="21">
        <v>524</v>
      </c>
      <c r="CQ48" s="21">
        <v>0</v>
      </c>
      <c r="CR48" s="21">
        <v>147312</v>
      </c>
      <c r="CS48" s="21">
        <v>183323</v>
      </c>
      <c r="CT48" s="21">
        <v>166368</v>
      </c>
      <c r="CU48" s="21">
        <v>191681</v>
      </c>
      <c r="CV48" s="21">
        <v>156235</v>
      </c>
      <c r="CW48" s="21">
        <v>242622</v>
      </c>
      <c r="CX48" s="21">
        <v>553765</v>
      </c>
      <c r="CY48" s="21">
        <v>533776</v>
      </c>
      <c r="CZ48" s="19">
        <v>10</v>
      </c>
      <c r="DA48" t="s">
        <v>8003</v>
      </c>
      <c r="DB48" t="s">
        <v>9</v>
      </c>
      <c r="DD48">
        <v>10.210275471358772</v>
      </c>
      <c r="DE48">
        <v>9.4624976298610424</v>
      </c>
    </row>
    <row r="49" spans="1:112" x14ac:dyDescent="0.25">
      <c r="A49" t="s">
        <v>140</v>
      </c>
      <c r="B49" t="s">
        <v>3154</v>
      </c>
      <c r="E49" s="17">
        <v>624333</v>
      </c>
      <c r="F49" s="17">
        <v>627668</v>
      </c>
      <c r="G49" s="17">
        <v>631428</v>
      </c>
      <c r="H49" s="17">
        <v>637009</v>
      </c>
      <c r="I49" s="17">
        <v>641402</v>
      </c>
      <c r="J49" s="17">
        <v>646446</v>
      </c>
      <c r="K49" s="17">
        <v>652295</v>
      </c>
      <c r="L49" s="17">
        <v>658248</v>
      </c>
      <c r="M49" s="17">
        <v>664048</v>
      </c>
      <c r="N49" s="17">
        <v>668458</v>
      </c>
      <c r="O49" s="17">
        <v>673433</v>
      </c>
      <c r="P49" s="17">
        <v>678241</v>
      </c>
      <c r="Q49" s="17">
        <v>681606</v>
      </c>
      <c r="R49" s="17">
        <v>686778</v>
      </c>
      <c r="S49" s="17">
        <v>690562</v>
      </c>
      <c r="T49" s="17">
        <v>693720</v>
      </c>
      <c r="U49" s="18">
        <v>129</v>
      </c>
      <c r="V49" s="18">
        <v>84</v>
      </c>
      <c r="W49" s="18">
        <v>103</v>
      </c>
      <c r="X49" s="18">
        <v>111</v>
      </c>
      <c r="Y49" s="18">
        <v>133</v>
      </c>
      <c r="Z49" s="18">
        <v>304</v>
      </c>
      <c r="AA49" s="18">
        <v>665</v>
      </c>
      <c r="AB49" s="18">
        <v>691</v>
      </c>
      <c r="AC49" s="18">
        <v>630</v>
      </c>
      <c r="AD49" s="18">
        <v>862</v>
      </c>
      <c r="AE49" s="18">
        <v>876</v>
      </c>
      <c r="AF49" s="18">
        <v>874</v>
      </c>
      <c r="AG49" s="18">
        <v>833</v>
      </c>
      <c r="AH49" s="18">
        <v>878</v>
      </c>
      <c r="AI49" s="18">
        <v>881</v>
      </c>
      <c r="AJ49" s="18">
        <v>617</v>
      </c>
      <c r="AK49" s="23">
        <v>2.0662050540336647</v>
      </c>
      <c r="AL49" s="23">
        <v>1.3382871199423898</v>
      </c>
      <c r="AM49" s="23">
        <v>1.6312231956771002</v>
      </c>
      <c r="AN49" s="23">
        <v>1.7425185515432278</v>
      </c>
      <c r="AO49" s="23">
        <v>2.0735825582084249</v>
      </c>
      <c r="AP49" s="23">
        <v>4.7026356416467889</v>
      </c>
      <c r="AQ49" s="23">
        <v>10.194773836990933</v>
      </c>
      <c r="AR49" s="23">
        <v>10.497563228448852</v>
      </c>
      <c r="AS49" s="23">
        <v>9.4872659807724737</v>
      </c>
      <c r="AT49" s="23">
        <v>12.895350194028646</v>
      </c>
      <c r="AU49" s="23">
        <v>13.007975552133621</v>
      </c>
      <c r="AV49" s="23">
        <v>12.886274937669649</v>
      </c>
      <c r="AW49" s="23">
        <v>12.221136551028014</v>
      </c>
      <c r="AX49" s="23">
        <v>12.784334967049032</v>
      </c>
      <c r="AY49" s="23">
        <v>12.757724867571632</v>
      </c>
      <c r="AZ49" s="23">
        <v>8.894078302485152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2</v>
      </c>
      <c r="BI49" s="20">
        <v>7</v>
      </c>
      <c r="BJ49" s="20">
        <v>75</v>
      </c>
      <c r="BK49" s="20">
        <v>96</v>
      </c>
      <c r="BL49" s="20">
        <v>79</v>
      </c>
      <c r="BM49" s="20">
        <v>39</v>
      </c>
      <c r="BN49" s="20">
        <v>22</v>
      </c>
      <c r="BO49" s="20">
        <v>2</v>
      </c>
      <c r="BP49" s="20">
        <v>12</v>
      </c>
      <c r="BQ49" s="20">
        <v>78</v>
      </c>
      <c r="BR49" s="20">
        <v>97</v>
      </c>
      <c r="BS49" s="20">
        <v>63</v>
      </c>
      <c r="BT49" s="20">
        <v>32</v>
      </c>
      <c r="BU49" s="20">
        <v>13</v>
      </c>
      <c r="BV49" s="20">
        <v>33192</v>
      </c>
      <c r="BW49" s="20">
        <v>48586</v>
      </c>
      <c r="BX49" s="20">
        <v>52751</v>
      </c>
      <c r="BY49" s="20">
        <v>65587</v>
      </c>
      <c r="BZ49" s="20">
        <v>55006</v>
      </c>
      <c r="CA49" s="20">
        <v>96744</v>
      </c>
      <c r="CB49" s="20">
        <v>37597</v>
      </c>
      <c r="CC49" s="20">
        <v>50443</v>
      </c>
      <c r="CD49" s="20">
        <v>52264</v>
      </c>
      <c r="CE49" s="20">
        <v>65234</v>
      </c>
      <c r="CF49" s="20">
        <v>53649</v>
      </c>
      <c r="CG49" s="20">
        <v>82667</v>
      </c>
      <c r="CH49" s="21">
        <v>19</v>
      </c>
      <c r="CI49" s="21">
        <v>153</v>
      </c>
      <c r="CJ49" s="21">
        <v>193</v>
      </c>
      <c r="CK49" s="21">
        <v>142</v>
      </c>
      <c r="CL49" s="21">
        <v>71</v>
      </c>
      <c r="CM49" s="21">
        <v>35</v>
      </c>
      <c r="CN49" s="21">
        <v>4</v>
      </c>
      <c r="CO49" s="21">
        <v>320</v>
      </c>
      <c r="CP49" s="21">
        <v>297</v>
      </c>
      <c r="CQ49" s="21">
        <v>0</v>
      </c>
      <c r="CR49" s="21">
        <v>70789</v>
      </c>
      <c r="CS49" s="21">
        <v>99029</v>
      </c>
      <c r="CT49" s="21">
        <v>105015</v>
      </c>
      <c r="CU49" s="21">
        <v>130821</v>
      </c>
      <c r="CV49" s="21">
        <v>108655</v>
      </c>
      <c r="CW49" s="21">
        <v>179411</v>
      </c>
      <c r="CX49" s="21">
        <v>351866</v>
      </c>
      <c r="CY49" s="21">
        <v>341854</v>
      </c>
      <c r="CZ49" s="19">
        <v>16</v>
      </c>
      <c r="DA49" t="s">
        <v>8009</v>
      </c>
      <c r="DB49" t="s">
        <v>9</v>
      </c>
      <c r="DD49">
        <v>9.3607212435718168</v>
      </c>
      <c r="DE49">
        <v>8.4407132260576478</v>
      </c>
    </row>
    <row r="50" spans="1:112" x14ac:dyDescent="0.25">
      <c r="A50" t="s">
        <v>484</v>
      </c>
      <c r="B50" t="s">
        <v>3163</v>
      </c>
      <c r="E50" s="17">
        <v>521318</v>
      </c>
      <c r="F50" s="17">
        <v>520883</v>
      </c>
      <c r="G50" s="17">
        <v>524834</v>
      </c>
      <c r="H50" s="17">
        <v>531387</v>
      </c>
      <c r="I50" s="17">
        <v>537900</v>
      </c>
      <c r="J50" s="17">
        <v>546548</v>
      </c>
      <c r="K50" s="17">
        <v>551953</v>
      </c>
      <c r="L50" s="17">
        <v>558288</v>
      </c>
      <c r="M50" s="17">
        <v>563806</v>
      </c>
      <c r="N50" s="17">
        <v>567928</v>
      </c>
      <c r="O50" s="17">
        <v>573482</v>
      </c>
      <c r="P50" s="17">
        <v>578915</v>
      </c>
      <c r="Q50" s="17">
        <v>581018</v>
      </c>
      <c r="R50" s="17">
        <v>583320</v>
      </c>
      <c r="S50" s="17">
        <v>587180</v>
      </c>
      <c r="T50" s="17">
        <v>590605</v>
      </c>
      <c r="U50" s="18">
        <v>91</v>
      </c>
      <c r="V50" s="18">
        <v>63</v>
      </c>
      <c r="W50" s="18">
        <v>64</v>
      </c>
      <c r="X50" s="18">
        <v>77</v>
      </c>
      <c r="Y50" s="18">
        <v>134</v>
      </c>
      <c r="Z50" s="18">
        <v>274</v>
      </c>
      <c r="AA50" s="18">
        <v>586</v>
      </c>
      <c r="AB50" s="18">
        <v>542</v>
      </c>
      <c r="AC50" s="18">
        <v>550</v>
      </c>
      <c r="AD50" s="18">
        <v>666</v>
      </c>
      <c r="AE50" s="18">
        <v>717</v>
      </c>
      <c r="AF50" s="18">
        <v>720</v>
      </c>
      <c r="AG50" s="18">
        <v>681</v>
      </c>
      <c r="AH50" s="18">
        <v>715</v>
      </c>
      <c r="AI50" s="18">
        <v>664</v>
      </c>
      <c r="AJ50" s="18">
        <v>530</v>
      </c>
      <c r="AK50" s="23">
        <v>1.7455756371351077</v>
      </c>
      <c r="AL50" s="23">
        <v>1.2094846635424845</v>
      </c>
      <c r="AM50" s="23">
        <v>1.2194331922093462</v>
      </c>
      <c r="AN50" s="23">
        <v>1.449038083355445</v>
      </c>
      <c r="AO50" s="23">
        <v>2.4911693623350062</v>
      </c>
      <c r="AP50" s="23">
        <v>5.0132833712683968</v>
      </c>
      <c r="AQ50" s="23">
        <v>10.616845999568804</v>
      </c>
      <c r="AR50" s="23">
        <v>9.7082509385836691</v>
      </c>
      <c r="AS50" s="23">
        <v>9.7551285371209246</v>
      </c>
      <c r="AT50" s="23">
        <v>11.726838613345352</v>
      </c>
      <c r="AU50" s="23">
        <v>12.502572007491082</v>
      </c>
      <c r="AV50" s="23">
        <v>12.437058981024849</v>
      </c>
      <c r="AW50" s="23">
        <v>11.720807272752307</v>
      </c>
      <c r="AX50" s="23">
        <v>12.25742302681204</v>
      </c>
      <c r="AY50" s="23">
        <v>11.308287066998195</v>
      </c>
      <c r="AZ50" s="23">
        <v>8.9738488499081459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2</v>
      </c>
      <c r="BI50" s="20">
        <v>6</v>
      </c>
      <c r="BJ50" s="20">
        <v>53</v>
      </c>
      <c r="BK50" s="20">
        <v>63</v>
      </c>
      <c r="BL50" s="20">
        <v>68</v>
      </c>
      <c r="BM50" s="20">
        <v>26</v>
      </c>
      <c r="BN50" s="20">
        <v>28</v>
      </c>
      <c r="BO50" s="20">
        <v>0</v>
      </c>
      <c r="BP50" s="20">
        <v>15</v>
      </c>
      <c r="BQ50" s="20">
        <v>73</v>
      </c>
      <c r="BR50" s="20">
        <v>83</v>
      </c>
      <c r="BS50" s="20">
        <v>70</v>
      </c>
      <c r="BT50" s="20">
        <v>24</v>
      </c>
      <c r="BU50" s="20">
        <v>19</v>
      </c>
      <c r="BV50" s="20">
        <v>25443</v>
      </c>
      <c r="BW50" s="20">
        <v>41772</v>
      </c>
      <c r="BX50" s="20">
        <v>43847</v>
      </c>
      <c r="BY50" s="20">
        <v>53415</v>
      </c>
      <c r="BZ50" s="20">
        <v>47602</v>
      </c>
      <c r="CA50" s="20">
        <v>89760</v>
      </c>
      <c r="CB50" s="20">
        <v>28867</v>
      </c>
      <c r="CC50" s="20">
        <v>43824</v>
      </c>
      <c r="CD50" s="20">
        <v>42452</v>
      </c>
      <c r="CE50" s="20">
        <v>52157</v>
      </c>
      <c r="CF50" s="20">
        <v>44868</v>
      </c>
      <c r="CG50" s="20">
        <v>76598</v>
      </c>
      <c r="CH50" s="21">
        <v>21</v>
      </c>
      <c r="CI50" s="21">
        <v>126</v>
      </c>
      <c r="CJ50" s="21">
        <v>146</v>
      </c>
      <c r="CK50" s="21">
        <v>138</v>
      </c>
      <c r="CL50" s="21">
        <v>50</v>
      </c>
      <c r="CM50" s="21">
        <v>47</v>
      </c>
      <c r="CN50" s="21">
        <v>2</v>
      </c>
      <c r="CO50" s="21">
        <v>246</v>
      </c>
      <c r="CP50" s="21">
        <v>284</v>
      </c>
      <c r="CQ50" s="21">
        <v>0</v>
      </c>
      <c r="CR50" s="21">
        <v>54310</v>
      </c>
      <c r="CS50" s="21">
        <v>85596</v>
      </c>
      <c r="CT50" s="21">
        <v>86299</v>
      </c>
      <c r="CU50" s="21">
        <v>105572</v>
      </c>
      <c r="CV50" s="21">
        <v>92470</v>
      </c>
      <c r="CW50" s="21">
        <v>166358</v>
      </c>
      <c r="CX50" s="21">
        <v>301839</v>
      </c>
      <c r="CY50" s="21">
        <v>288766</v>
      </c>
      <c r="CZ50" s="19">
        <v>15</v>
      </c>
      <c r="DA50" t="s">
        <v>8008</v>
      </c>
      <c r="DB50" t="s">
        <v>9</v>
      </c>
      <c r="DD50">
        <v>8.5190084705263089</v>
      </c>
      <c r="DE50">
        <v>9.4089895606598208</v>
      </c>
    </row>
    <row r="51" spans="1:112" x14ac:dyDescent="0.25">
      <c r="A51" t="s">
        <v>642</v>
      </c>
      <c r="B51" t="s">
        <v>3171</v>
      </c>
      <c r="E51" s="17">
        <v>826550</v>
      </c>
      <c r="F51" s="17">
        <v>829314</v>
      </c>
      <c r="G51" s="17">
        <v>828843</v>
      </c>
      <c r="H51" s="17">
        <v>831002</v>
      </c>
      <c r="I51" s="17">
        <v>832319</v>
      </c>
      <c r="J51" s="17">
        <v>837844</v>
      </c>
      <c r="K51" s="17">
        <v>846798</v>
      </c>
      <c r="L51" s="17">
        <v>857099</v>
      </c>
      <c r="M51" s="17">
        <v>863808</v>
      </c>
      <c r="N51" s="17">
        <v>871422</v>
      </c>
      <c r="O51" s="17">
        <v>880976</v>
      </c>
      <c r="P51" s="17">
        <v>888398</v>
      </c>
      <c r="Q51" s="17">
        <v>893688</v>
      </c>
      <c r="R51" s="17">
        <v>899844</v>
      </c>
      <c r="S51" s="17">
        <v>906670</v>
      </c>
      <c r="T51" s="17">
        <v>912426</v>
      </c>
      <c r="U51" s="18">
        <v>99</v>
      </c>
      <c r="V51" s="18">
        <v>84</v>
      </c>
      <c r="W51" s="18">
        <v>99</v>
      </c>
      <c r="X51" s="18">
        <v>129</v>
      </c>
      <c r="Y51" s="18">
        <v>180</v>
      </c>
      <c r="Z51" s="18">
        <v>429</v>
      </c>
      <c r="AA51" s="18">
        <v>859</v>
      </c>
      <c r="AB51" s="18">
        <v>770</v>
      </c>
      <c r="AC51" s="18">
        <v>639</v>
      </c>
      <c r="AD51" s="18">
        <v>697</v>
      </c>
      <c r="AE51" s="18">
        <v>708</v>
      </c>
      <c r="AF51" s="18">
        <v>641</v>
      </c>
      <c r="AG51" s="18">
        <v>586</v>
      </c>
      <c r="AH51" s="18">
        <v>647</v>
      </c>
      <c r="AI51" s="18">
        <v>617</v>
      </c>
      <c r="AJ51" s="18">
        <v>488</v>
      </c>
      <c r="AK51" s="23">
        <v>1.197749682414857</v>
      </c>
      <c r="AL51" s="23">
        <v>1.0128853486134324</v>
      </c>
      <c r="AM51" s="23">
        <v>1.1944360994784295</v>
      </c>
      <c r="AN51" s="23">
        <v>1.5523428343132748</v>
      </c>
      <c r="AO51" s="23">
        <v>2.1626323561038494</v>
      </c>
      <c r="AP51" s="23">
        <v>5.1202849217754141</v>
      </c>
      <c r="AQ51" s="23">
        <v>10.144095758374489</v>
      </c>
      <c r="AR51" s="23">
        <v>8.9837930040753751</v>
      </c>
      <c r="AS51" s="23">
        <v>7.397477217159369</v>
      </c>
      <c r="AT51" s="23">
        <v>7.9984209716991312</v>
      </c>
      <c r="AU51" s="23">
        <v>8.0365412905686409</v>
      </c>
      <c r="AV51" s="23">
        <v>7.2152346133152037</v>
      </c>
      <c r="AW51" s="23">
        <v>6.5570982266741868</v>
      </c>
      <c r="AX51" s="23">
        <v>7.1901351789865799</v>
      </c>
      <c r="AY51" s="23">
        <v>6.8051220399924999</v>
      </c>
      <c r="AZ51" s="23">
        <v>5.3483789370316055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1</v>
      </c>
      <c r="BI51" s="20">
        <v>5</v>
      </c>
      <c r="BJ51" s="20">
        <v>58</v>
      </c>
      <c r="BK51" s="20">
        <v>70</v>
      </c>
      <c r="BL51" s="20">
        <v>71</v>
      </c>
      <c r="BM51" s="20">
        <v>26</v>
      </c>
      <c r="BN51" s="20">
        <v>19</v>
      </c>
      <c r="BO51" s="20">
        <v>2</v>
      </c>
      <c r="BP51" s="20">
        <v>13</v>
      </c>
      <c r="BQ51" s="20">
        <v>57</v>
      </c>
      <c r="BR51" s="20">
        <v>68</v>
      </c>
      <c r="BS51" s="20">
        <v>65</v>
      </c>
      <c r="BT51" s="20">
        <v>24</v>
      </c>
      <c r="BU51" s="20">
        <v>9</v>
      </c>
      <c r="BV51" s="20">
        <v>44443</v>
      </c>
      <c r="BW51" s="20">
        <v>66259</v>
      </c>
      <c r="BX51" s="20">
        <v>84100</v>
      </c>
      <c r="BY51" s="20">
        <v>88518</v>
      </c>
      <c r="BZ51" s="20">
        <v>67564</v>
      </c>
      <c r="CA51" s="20">
        <v>119141</v>
      </c>
      <c r="CB51" s="20">
        <v>45931</v>
      </c>
      <c r="CC51" s="20">
        <v>64648</v>
      </c>
      <c r="CD51" s="20">
        <v>80734</v>
      </c>
      <c r="CE51" s="20">
        <v>87415</v>
      </c>
      <c r="CF51" s="20">
        <v>66083</v>
      </c>
      <c r="CG51" s="20">
        <v>97590</v>
      </c>
      <c r="CH51" s="21">
        <v>18</v>
      </c>
      <c r="CI51" s="21">
        <v>115</v>
      </c>
      <c r="CJ51" s="21">
        <v>138</v>
      </c>
      <c r="CK51" s="21">
        <v>136</v>
      </c>
      <c r="CL51" s="21">
        <v>50</v>
      </c>
      <c r="CM51" s="21">
        <v>28</v>
      </c>
      <c r="CN51" s="21">
        <v>3</v>
      </c>
      <c r="CO51" s="21">
        <v>250</v>
      </c>
      <c r="CP51" s="21">
        <v>238</v>
      </c>
      <c r="CQ51" s="21">
        <v>0</v>
      </c>
      <c r="CR51" s="21">
        <v>90374</v>
      </c>
      <c r="CS51" s="21">
        <v>130907</v>
      </c>
      <c r="CT51" s="21">
        <v>164834</v>
      </c>
      <c r="CU51" s="21">
        <v>175933</v>
      </c>
      <c r="CV51" s="21">
        <v>133647</v>
      </c>
      <c r="CW51" s="21">
        <v>216731</v>
      </c>
      <c r="CX51" s="21">
        <v>470025</v>
      </c>
      <c r="CY51" s="21">
        <v>442401</v>
      </c>
      <c r="CZ51" s="19">
        <v>34</v>
      </c>
      <c r="DA51" t="s">
        <v>8027</v>
      </c>
      <c r="DB51" t="s">
        <v>8481</v>
      </c>
      <c r="DD51">
        <v>5.6509818015782063</v>
      </c>
      <c r="DE51">
        <v>5.0635604489122921</v>
      </c>
    </row>
    <row r="52" spans="1:112" x14ac:dyDescent="0.25">
      <c r="A52" t="s">
        <v>3365</v>
      </c>
      <c r="B52" t="s">
        <v>3346</v>
      </c>
      <c r="E52" s="17">
        <v>848308</v>
      </c>
      <c r="F52" s="17">
        <v>848851</v>
      </c>
      <c r="G52" s="17">
        <v>851695</v>
      </c>
      <c r="H52" s="17">
        <v>853134</v>
      </c>
      <c r="I52" s="17">
        <v>854780</v>
      </c>
      <c r="J52" s="17">
        <v>860341</v>
      </c>
      <c r="K52" s="17">
        <v>863280</v>
      </c>
      <c r="L52" s="17">
        <v>867312</v>
      </c>
      <c r="M52" s="17">
        <v>869176</v>
      </c>
      <c r="N52" s="17">
        <v>874011</v>
      </c>
      <c r="O52" s="17">
        <v>880633</v>
      </c>
      <c r="P52" s="17">
        <v>885167</v>
      </c>
      <c r="Q52" s="17">
        <v>888782</v>
      </c>
      <c r="R52" s="17">
        <v>893551</v>
      </c>
      <c r="S52" s="17">
        <v>898063</v>
      </c>
      <c r="T52" s="17">
        <v>901791</v>
      </c>
      <c r="U52" s="18">
        <v>168</v>
      </c>
      <c r="V52" s="18">
        <v>124</v>
      </c>
      <c r="W52" s="18">
        <v>128</v>
      </c>
      <c r="X52" s="18">
        <v>177</v>
      </c>
      <c r="Y52" s="18">
        <v>189</v>
      </c>
      <c r="Z52" s="18">
        <v>398</v>
      </c>
      <c r="AA52" s="18">
        <v>1051</v>
      </c>
      <c r="AB52" s="18">
        <v>884</v>
      </c>
      <c r="AC52" s="18">
        <v>879</v>
      </c>
      <c r="AD52" s="18">
        <v>1203</v>
      </c>
      <c r="AE52" s="18">
        <v>1331</v>
      </c>
      <c r="AF52" s="18">
        <v>1199</v>
      </c>
      <c r="AG52" s="18">
        <v>1226</v>
      </c>
      <c r="AH52" s="18">
        <v>1243</v>
      </c>
      <c r="AI52" s="18">
        <v>1268</v>
      </c>
      <c r="AJ52" s="18">
        <v>924</v>
      </c>
      <c r="AK52" s="23">
        <v>1.9804127746054501</v>
      </c>
      <c r="AL52" s="23">
        <v>1.4607981848404492</v>
      </c>
      <c r="AM52" s="23">
        <v>1.5028854225984654</v>
      </c>
      <c r="AN52" s="23">
        <v>2.0747033877444809</v>
      </c>
      <c r="AO52" s="23">
        <v>2.2110952525796113</v>
      </c>
      <c r="AP52" s="23">
        <v>4.6260726851329883</v>
      </c>
      <c r="AQ52" s="23">
        <v>12.174497266240385</v>
      </c>
      <c r="AR52" s="23">
        <v>10.192410574280073</v>
      </c>
      <c r="AS52" s="23">
        <v>10.113026590701999</v>
      </c>
      <c r="AT52" s="23">
        <v>13.764128826753897</v>
      </c>
      <c r="AU52" s="23">
        <v>15.114128132831725</v>
      </c>
      <c r="AV52" s="23">
        <v>13.545466561677062</v>
      </c>
      <c r="AW52" s="23">
        <v>13.794158747589398</v>
      </c>
      <c r="AX52" s="23">
        <v>13.910789647149407</v>
      </c>
      <c r="AY52" s="23">
        <v>14.119276709985826</v>
      </c>
      <c r="AZ52" s="23">
        <v>10.24627657627987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1</v>
      </c>
      <c r="BG52" s="20">
        <v>0</v>
      </c>
      <c r="BH52" s="20">
        <v>0</v>
      </c>
      <c r="BI52" s="20">
        <v>11</v>
      </c>
      <c r="BJ52" s="20">
        <v>131</v>
      </c>
      <c r="BK52" s="20">
        <v>109</v>
      </c>
      <c r="BL52" s="20">
        <v>105</v>
      </c>
      <c r="BM52" s="20">
        <v>48</v>
      </c>
      <c r="BN52" s="20">
        <v>44</v>
      </c>
      <c r="BO52" s="20">
        <v>1</v>
      </c>
      <c r="BP52" s="20">
        <v>27</v>
      </c>
      <c r="BQ52" s="20">
        <v>123</v>
      </c>
      <c r="BR52" s="20">
        <v>120</v>
      </c>
      <c r="BS52" s="20">
        <v>120</v>
      </c>
      <c r="BT52" s="20">
        <v>47</v>
      </c>
      <c r="BU52" s="20">
        <v>37</v>
      </c>
      <c r="BV52" s="20">
        <v>59905</v>
      </c>
      <c r="BW52" s="20">
        <v>75865</v>
      </c>
      <c r="BX52" s="20">
        <v>68353</v>
      </c>
      <c r="BY52" s="20">
        <v>79640</v>
      </c>
      <c r="BZ52" s="20">
        <v>68560</v>
      </c>
      <c r="CA52" s="20">
        <v>111113</v>
      </c>
      <c r="CB52" s="20">
        <v>63064</v>
      </c>
      <c r="CC52" s="20">
        <v>76771</v>
      </c>
      <c r="CD52" s="20">
        <v>66650</v>
      </c>
      <c r="CE52" s="20">
        <v>76057</v>
      </c>
      <c r="CF52" s="20">
        <v>66821</v>
      </c>
      <c r="CG52" s="20">
        <v>88992</v>
      </c>
      <c r="CH52" s="21">
        <v>38</v>
      </c>
      <c r="CI52" s="21">
        <v>254</v>
      </c>
      <c r="CJ52" s="21">
        <v>229</v>
      </c>
      <c r="CK52" s="21">
        <v>225</v>
      </c>
      <c r="CL52" s="21">
        <v>96</v>
      </c>
      <c r="CM52" s="21">
        <v>81</v>
      </c>
      <c r="CN52" s="21">
        <v>1</v>
      </c>
      <c r="CO52" s="21">
        <v>448</v>
      </c>
      <c r="CP52" s="21">
        <v>475</v>
      </c>
      <c r="CQ52" s="21">
        <v>1</v>
      </c>
      <c r="CR52" s="21">
        <v>122969</v>
      </c>
      <c r="CS52" s="21">
        <v>152636</v>
      </c>
      <c r="CT52" s="21">
        <v>135003</v>
      </c>
      <c r="CU52" s="21">
        <v>155697</v>
      </c>
      <c r="CV52" s="21">
        <v>135381</v>
      </c>
      <c r="CW52" s="21">
        <v>200105</v>
      </c>
      <c r="CX52" s="21">
        <v>463436</v>
      </c>
      <c r="CY52" s="21">
        <v>438355</v>
      </c>
      <c r="CZ52" s="19">
        <v>7</v>
      </c>
      <c r="DA52" t="s">
        <v>8000</v>
      </c>
      <c r="DB52" t="s">
        <v>8480</v>
      </c>
      <c r="DD52">
        <v>10.220027146947109</v>
      </c>
      <c r="DE52">
        <v>10.249527442840003</v>
      </c>
    </row>
    <row r="53" spans="1:112" x14ac:dyDescent="0.25">
      <c r="A53" t="s">
        <v>113</v>
      </c>
      <c r="B53" t="s">
        <v>3183</v>
      </c>
      <c r="E53" s="17">
        <v>390683</v>
      </c>
      <c r="F53" s="17">
        <v>395410</v>
      </c>
      <c r="G53" s="17">
        <v>399248</v>
      </c>
      <c r="H53" s="17">
        <v>403131</v>
      </c>
      <c r="I53" s="17">
        <v>406380</v>
      </c>
      <c r="J53" s="17">
        <v>410937</v>
      </c>
      <c r="K53" s="17">
        <v>416029</v>
      </c>
      <c r="L53" s="17">
        <v>420939</v>
      </c>
      <c r="M53" s="17">
        <v>426289</v>
      </c>
      <c r="N53" s="17">
        <v>430149</v>
      </c>
      <c r="O53" s="17">
        <v>432705</v>
      </c>
      <c r="P53" s="17">
        <v>434734</v>
      </c>
      <c r="Q53" s="17">
        <v>436102</v>
      </c>
      <c r="R53" s="17">
        <v>436800</v>
      </c>
      <c r="S53" s="17">
        <v>439332</v>
      </c>
      <c r="T53" s="17">
        <v>441340</v>
      </c>
      <c r="U53" s="18">
        <v>47</v>
      </c>
      <c r="V53" s="18">
        <v>57</v>
      </c>
      <c r="W53" s="18">
        <v>77</v>
      </c>
      <c r="X53" s="18">
        <v>69</v>
      </c>
      <c r="Y53" s="18">
        <v>118</v>
      </c>
      <c r="Z53" s="18">
        <v>189</v>
      </c>
      <c r="AA53" s="18">
        <v>415</v>
      </c>
      <c r="AB53" s="18">
        <v>405</v>
      </c>
      <c r="AC53" s="18">
        <v>416</v>
      </c>
      <c r="AD53" s="18">
        <v>495</v>
      </c>
      <c r="AE53" s="18">
        <v>538</v>
      </c>
      <c r="AF53" s="18">
        <v>492</v>
      </c>
      <c r="AG53" s="18">
        <v>435</v>
      </c>
      <c r="AH53" s="18">
        <v>494</v>
      </c>
      <c r="AI53" s="18">
        <v>473</v>
      </c>
      <c r="AJ53" s="18">
        <v>320</v>
      </c>
      <c r="AK53" s="23">
        <v>1.2030213753861827</v>
      </c>
      <c r="AL53" s="23">
        <v>1.4415416909031131</v>
      </c>
      <c r="AM53" s="23">
        <v>1.9286258165350858</v>
      </c>
      <c r="AN53" s="23">
        <v>1.7116024319638032</v>
      </c>
      <c r="AO53" s="23">
        <v>2.9036862050297749</v>
      </c>
      <c r="AP53" s="23">
        <v>4.5992451397659497</v>
      </c>
      <c r="AQ53" s="23">
        <v>9.9752661473118476</v>
      </c>
      <c r="AR53" s="23">
        <v>9.6213465609031239</v>
      </c>
      <c r="AS53" s="23">
        <v>9.7586379193457962</v>
      </c>
      <c r="AT53" s="23">
        <v>11.507640375776765</v>
      </c>
      <c r="AU53" s="23">
        <v>12.43341306432789</v>
      </c>
      <c r="AV53" s="23">
        <v>11.317265270257215</v>
      </c>
      <c r="AW53" s="23">
        <v>9.9747306822715789</v>
      </c>
      <c r="AX53" s="23">
        <v>11.309523809523808</v>
      </c>
      <c r="AY53" s="23">
        <v>10.766345269636629</v>
      </c>
      <c r="AZ53" s="23">
        <v>7.250645760638057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1</v>
      </c>
      <c r="BI53" s="20">
        <v>1</v>
      </c>
      <c r="BJ53" s="20">
        <v>31</v>
      </c>
      <c r="BK53" s="20">
        <v>44</v>
      </c>
      <c r="BL53" s="20">
        <v>44</v>
      </c>
      <c r="BM53" s="20">
        <v>25</v>
      </c>
      <c r="BN53" s="20">
        <v>18</v>
      </c>
      <c r="BO53" s="20">
        <v>1</v>
      </c>
      <c r="BP53" s="20">
        <v>4</v>
      </c>
      <c r="BQ53" s="20">
        <v>45</v>
      </c>
      <c r="BR53" s="20">
        <v>43</v>
      </c>
      <c r="BS53" s="20">
        <v>39</v>
      </c>
      <c r="BT53" s="20">
        <v>15</v>
      </c>
      <c r="BU53" s="20">
        <v>9</v>
      </c>
      <c r="BV53" s="20">
        <v>21470</v>
      </c>
      <c r="BW53" s="20">
        <v>32339</v>
      </c>
      <c r="BX53" s="20">
        <v>35438</v>
      </c>
      <c r="BY53" s="20">
        <v>41664</v>
      </c>
      <c r="BZ53" s="20">
        <v>33572</v>
      </c>
      <c r="CA53" s="20">
        <v>60995</v>
      </c>
      <c r="CB53" s="20">
        <v>23428</v>
      </c>
      <c r="CC53" s="20">
        <v>32384</v>
      </c>
      <c r="CD53" s="20">
        <v>34463</v>
      </c>
      <c r="CE53" s="20">
        <v>40698</v>
      </c>
      <c r="CF53" s="20">
        <v>33451</v>
      </c>
      <c r="CG53" s="20">
        <v>51438</v>
      </c>
      <c r="CH53" s="21">
        <v>5</v>
      </c>
      <c r="CI53" s="21">
        <v>76</v>
      </c>
      <c r="CJ53" s="21">
        <v>87</v>
      </c>
      <c r="CK53" s="21">
        <v>83</v>
      </c>
      <c r="CL53" s="21">
        <v>40</v>
      </c>
      <c r="CM53" s="21">
        <v>27</v>
      </c>
      <c r="CN53" s="21">
        <v>2</v>
      </c>
      <c r="CO53" s="21">
        <v>164</v>
      </c>
      <c r="CP53" s="21">
        <v>156</v>
      </c>
      <c r="CQ53" s="21">
        <v>0</v>
      </c>
      <c r="CR53" s="21">
        <v>44898</v>
      </c>
      <c r="CS53" s="21">
        <v>64723</v>
      </c>
      <c r="CT53" s="21">
        <v>69901</v>
      </c>
      <c r="CU53" s="21">
        <v>82362</v>
      </c>
      <c r="CV53" s="21">
        <v>67023</v>
      </c>
      <c r="CW53" s="21">
        <v>112433</v>
      </c>
      <c r="CX53" s="21">
        <v>225478</v>
      </c>
      <c r="CY53" s="21">
        <v>215862</v>
      </c>
      <c r="CZ53" s="19">
        <v>28</v>
      </c>
      <c r="DA53" t="s">
        <v>8021</v>
      </c>
      <c r="DB53" t="s">
        <v>8481</v>
      </c>
      <c r="DD53">
        <v>7.597446516756075</v>
      </c>
      <c r="DE53">
        <v>6.9186350774798431</v>
      </c>
    </row>
    <row r="54" spans="1:112" x14ac:dyDescent="0.25">
      <c r="A54" t="s">
        <v>3366</v>
      </c>
      <c r="B54" t="s">
        <v>3347</v>
      </c>
      <c r="E54" s="17">
        <v>1937033</v>
      </c>
      <c r="F54" s="17">
        <v>1938704</v>
      </c>
      <c r="G54" s="17">
        <v>1948687</v>
      </c>
      <c r="H54" s="17">
        <v>1959543</v>
      </c>
      <c r="I54" s="17">
        <v>1969051</v>
      </c>
      <c r="J54" s="17">
        <v>1986531</v>
      </c>
      <c r="K54" s="17">
        <v>1999307</v>
      </c>
      <c r="L54" s="17">
        <v>2011049</v>
      </c>
      <c r="M54" s="17">
        <v>2028850</v>
      </c>
      <c r="N54" s="17">
        <v>2044733</v>
      </c>
      <c r="O54" s="17">
        <v>2065599</v>
      </c>
      <c r="P54" s="17">
        <v>2087960</v>
      </c>
      <c r="Q54" s="17">
        <v>2105708</v>
      </c>
      <c r="R54" s="17">
        <v>2119756</v>
      </c>
      <c r="S54" s="17">
        <v>2138742</v>
      </c>
      <c r="T54" s="17">
        <v>2159035</v>
      </c>
      <c r="U54" s="18">
        <v>261</v>
      </c>
      <c r="V54" s="18">
        <v>209</v>
      </c>
      <c r="W54" s="18">
        <v>225</v>
      </c>
      <c r="X54" s="18">
        <v>274</v>
      </c>
      <c r="Y54" s="18">
        <v>399</v>
      </c>
      <c r="Z54" s="18">
        <v>884</v>
      </c>
      <c r="AA54" s="18">
        <v>2013</v>
      </c>
      <c r="AB54" s="18">
        <v>2034</v>
      </c>
      <c r="AC54" s="18">
        <v>1901</v>
      </c>
      <c r="AD54" s="18">
        <v>2313</v>
      </c>
      <c r="AE54" s="18">
        <v>2381</v>
      </c>
      <c r="AF54" s="18">
        <v>2418</v>
      </c>
      <c r="AG54" s="18">
        <v>2207</v>
      </c>
      <c r="AH54" s="18">
        <v>2308</v>
      </c>
      <c r="AI54" s="18">
        <v>2568</v>
      </c>
      <c r="AJ54" s="18">
        <v>2247</v>
      </c>
      <c r="AK54" s="23">
        <v>1.3474215462514061</v>
      </c>
      <c r="AL54" s="23">
        <v>1.0780397626455611</v>
      </c>
      <c r="AM54" s="23">
        <v>1.1546236004037591</v>
      </c>
      <c r="AN54" s="23">
        <v>1.3982852124194263</v>
      </c>
      <c r="AO54" s="23">
        <v>2.0263568592179686</v>
      </c>
      <c r="AP54" s="23">
        <v>4.4499683115944331</v>
      </c>
      <c r="AQ54" s="23">
        <v>10.068488731345411</v>
      </c>
      <c r="AR54" s="23">
        <v>10.114124519094263</v>
      </c>
      <c r="AS54" s="23">
        <v>9.3698400571752476</v>
      </c>
      <c r="AT54" s="23">
        <v>11.311990367446509</v>
      </c>
      <c r="AU54" s="23">
        <v>11.526922698936239</v>
      </c>
      <c r="AV54" s="23">
        <v>11.5806816222533</v>
      </c>
      <c r="AW54" s="23">
        <v>10.481035357229016</v>
      </c>
      <c r="AX54" s="23">
        <v>10.888045605248907</v>
      </c>
      <c r="AY54" s="23">
        <v>12.007058354864682</v>
      </c>
      <c r="AZ54" s="23">
        <v>10.407427392330371</v>
      </c>
      <c r="BA54" s="20">
        <v>0</v>
      </c>
      <c r="BB54" s="20">
        <v>0</v>
      </c>
      <c r="BC54" s="20">
        <v>0</v>
      </c>
      <c r="BD54" s="20">
        <v>0</v>
      </c>
      <c r="BE54" s="20">
        <v>1</v>
      </c>
      <c r="BF54" s="20">
        <v>0</v>
      </c>
      <c r="BG54" s="20">
        <v>0</v>
      </c>
      <c r="BH54" s="20">
        <v>2</v>
      </c>
      <c r="BI54" s="20">
        <v>23</v>
      </c>
      <c r="BJ54" s="20">
        <v>286</v>
      </c>
      <c r="BK54" s="20">
        <v>306</v>
      </c>
      <c r="BL54" s="20">
        <v>271</v>
      </c>
      <c r="BM54" s="20">
        <v>112</v>
      </c>
      <c r="BN54" s="20">
        <v>79</v>
      </c>
      <c r="BO54" s="20">
        <v>2</v>
      </c>
      <c r="BP54" s="20">
        <v>40</v>
      </c>
      <c r="BQ54" s="20">
        <v>331</v>
      </c>
      <c r="BR54" s="20">
        <v>335</v>
      </c>
      <c r="BS54" s="20">
        <v>290</v>
      </c>
      <c r="BT54" s="20">
        <v>106</v>
      </c>
      <c r="BU54" s="20">
        <v>63</v>
      </c>
      <c r="BV54" s="20">
        <v>149931</v>
      </c>
      <c r="BW54" s="20">
        <v>204965</v>
      </c>
      <c r="BX54" s="20">
        <v>178858</v>
      </c>
      <c r="BY54" s="20">
        <v>186753</v>
      </c>
      <c r="BZ54" s="20">
        <v>141326</v>
      </c>
      <c r="CA54" s="20">
        <v>243883</v>
      </c>
      <c r="CB54" s="20">
        <v>152945</v>
      </c>
      <c r="CC54" s="20">
        <v>204072</v>
      </c>
      <c r="CD54" s="20">
        <v>177504</v>
      </c>
      <c r="CE54" s="20">
        <v>181211</v>
      </c>
      <c r="CF54" s="20">
        <v>139672</v>
      </c>
      <c r="CG54" s="20">
        <v>197915</v>
      </c>
      <c r="CH54" s="21">
        <v>63</v>
      </c>
      <c r="CI54" s="21">
        <v>617</v>
      </c>
      <c r="CJ54" s="21">
        <v>641</v>
      </c>
      <c r="CK54" s="21">
        <v>562</v>
      </c>
      <c r="CL54" s="21">
        <v>218</v>
      </c>
      <c r="CM54" s="21">
        <v>142</v>
      </c>
      <c r="CN54" s="21">
        <v>4</v>
      </c>
      <c r="CO54" s="21">
        <v>1079</v>
      </c>
      <c r="CP54" s="21">
        <v>1167</v>
      </c>
      <c r="CQ54" s="21">
        <v>1</v>
      </c>
      <c r="CR54" s="21">
        <v>302876</v>
      </c>
      <c r="CS54" s="21">
        <v>409037</v>
      </c>
      <c r="CT54" s="21">
        <v>356362</v>
      </c>
      <c r="CU54" s="21">
        <v>367964</v>
      </c>
      <c r="CV54" s="21">
        <v>280998</v>
      </c>
      <c r="CW54" s="21">
        <v>441798</v>
      </c>
      <c r="CX54" s="21">
        <v>1105716</v>
      </c>
      <c r="CY54" s="21">
        <v>1053319</v>
      </c>
      <c r="CZ54" s="19">
        <v>4</v>
      </c>
      <c r="DA54" t="s">
        <v>7997</v>
      </c>
      <c r="DB54" t="s">
        <v>8480</v>
      </c>
      <c r="DD54">
        <v>10.243810279696843</v>
      </c>
      <c r="DE54">
        <v>10.554247202717514</v>
      </c>
    </row>
    <row r="55" spans="1:112" x14ac:dyDescent="0.25">
      <c r="A55" t="s">
        <v>307</v>
      </c>
      <c r="B55" t="s">
        <v>3189</v>
      </c>
      <c r="E55" s="17">
        <v>590793</v>
      </c>
      <c r="F55" s="17">
        <v>593064</v>
      </c>
      <c r="G55" s="17">
        <v>595509</v>
      </c>
      <c r="H55" s="17">
        <v>598836</v>
      </c>
      <c r="I55" s="17">
        <v>603488</v>
      </c>
      <c r="J55" s="17">
        <v>608429</v>
      </c>
      <c r="K55" s="17">
        <v>615188</v>
      </c>
      <c r="L55" s="17">
        <v>621736</v>
      </c>
      <c r="M55" s="17">
        <v>628384</v>
      </c>
      <c r="N55" s="17">
        <v>633691</v>
      </c>
      <c r="O55" s="17">
        <v>639753</v>
      </c>
      <c r="P55" s="17">
        <v>644494</v>
      </c>
      <c r="Q55" s="17">
        <v>649148</v>
      </c>
      <c r="R55" s="17">
        <v>653832</v>
      </c>
      <c r="S55" s="17">
        <v>659564</v>
      </c>
      <c r="T55" s="17">
        <v>665817</v>
      </c>
      <c r="U55" s="18">
        <v>77</v>
      </c>
      <c r="V55" s="18">
        <v>66</v>
      </c>
      <c r="W55" s="18">
        <v>59</v>
      </c>
      <c r="X55" s="18">
        <v>133</v>
      </c>
      <c r="Y55" s="18">
        <v>192</v>
      </c>
      <c r="Z55" s="18">
        <v>357</v>
      </c>
      <c r="AA55" s="18">
        <v>732</v>
      </c>
      <c r="AB55" s="18">
        <v>674</v>
      </c>
      <c r="AC55" s="18">
        <v>613</v>
      </c>
      <c r="AD55" s="18">
        <v>747</v>
      </c>
      <c r="AE55" s="18">
        <v>769</v>
      </c>
      <c r="AF55" s="18">
        <v>750</v>
      </c>
      <c r="AG55" s="18">
        <v>645</v>
      </c>
      <c r="AH55" s="18">
        <v>706</v>
      </c>
      <c r="AI55" s="18">
        <v>728</v>
      </c>
      <c r="AJ55" s="18">
        <v>558</v>
      </c>
      <c r="AK55" s="23">
        <v>1.3033329778788847</v>
      </c>
      <c r="AL55" s="23">
        <v>1.1128647161183278</v>
      </c>
      <c r="AM55" s="23">
        <v>0.99074909027403446</v>
      </c>
      <c r="AN55" s="23">
        <v>2.2209753588628609</v>
      </c>
      <c r="AO55" s="23">
        <v>3.1815048517948989</v>
      </c>
      <c r="AP55" s="23">
        <v>5.8675704149539225</v>
      </c>
      <c r="AQ55" s="23">
        <v>11.898801667132648</v>
      </c>
      <c r="AR55" s="23">
        <v>10.840614022672003</v>
      </c>
      <c r="AS55" s="23">
        <v>9.7551815450425217</v>
      </c>
      <c r="AT55" s="23">
        <v>11.788079679212739</v>
      </c>
      <c r="AU55" s="23">
        <v>12.020264070664773</v>
      </c>
      <c r="AV55" s="23">
        <v>11.637036186527725</v>
      </c>
      <c r="AW55" s="23">
        <v>9.936100858355875</v>
      </c>
      <c r="AX55" s="23">
        <v>10.797880801184402</v>
      </c>
      <c r="AY55" s="23">
        <v>11.037594532145478</v>
      </c>
      <c r="AZ55" s="23">
        <v>8.3806811781615664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2</v>
      </c>
      <c r="BI55" s="20">
        <v>13</v>
      </c>
      <c r="BJ55" s="20">
        <v>58</v>
      </c>
      <c r="BK55" s="20">
        <v>74</v>
      </c>
      <c r="BL55" s="20">
        <v>72</v>
      </c>
      <c r="BM55" s="20">
        <v>37</v>
      </c>
      <c r="BN55" s="20">
        <v>21</v>
      </c>
      <c r="BO55" s="20">
        <v>1</v>
      </c>
      <c r="BP55" s="20">
        <v>17</v>
      </c>
      <c r="BQ55" s="20">
        <v>61</v>
      </c>
      <c r="BR55" s="20">
        <v>88</v>
      </c>
      <c r="BS55" s="20">
        <v>68</v>
      </c>
      <c r="BT55" s="20">
        <v>32</v>
      </c>
      <c r="BU55" s="20">
        <v>14</v>
      </c>
      <c r="BV55" s="20">
        <v>27941</v>
      </c>
      <c r="BW55" s="20">
        <v>46479</v>
      </c>
      <c r="BX55" s="20">
        <v>54652</v>
      </c>
      <c r="BY55" s="20">
        <v>62466</v>
      </c>
      <c r="BZ55" s="20">
        <v>52790</v>
      </c>
      <c r="CA55" s="20">
        <v>103947</v>
      </c>
      <c r="CB55" s="20">
        <v>29666</v>
      </c>
      <c r="CC55" s="20">
        <v>44628</v>
      </c>
      <c r="CD55" s="20">
        <v>50349</v>
      </c>
      <c r="CE55" s="20">
        <v>60445</v>
      </c>
      <c r="CF55" s="20">
        <v>49500</v>
      </c>
      <c r="CG55" s="20">
        <v>82954</v>
      </c>
      <c r="CH55" s="21">
        <v>30</v>
      </c>
      <c r="CI55" s="21">
        <v>119</v>
      </c>
      <c r="CJ55" s="21">
        <v>162</v>
      </c>
      <c r="CK55" s="21">
        <v>140</v>
      </c>
      <c r="CL55" s="21">
        <v>69</v>
      </c>
      <c r="CM55" s="21">
        <v>35</v>
      </c>
      <c r="CN55" s="21">
        <v>3</v>
      </c>
      <c r="CO55" s="21">
        <v>277</v>
      </c>
      <c r="CP55" s="21">
        <v>281</v>
      </c>
      <c r="CQ55" s="21">
        <v>0</v>
      </c>
      <c r="CR55" s="21">
        <v>57607</v>
      </c>
      <c r="CS55" s="21">
        <v>91107</v>
      </c>
      <c r="CT55" s="21">
        <v>105001</v>
      </c>
      <c r="CU55" s="21">
        <v>122911</v>
      </c>
      <c r="CV55" s="21">
        <v>102290</v>
      </c>
      <c r="CW55" s="21">
        <v>186901</v>
      </c>
      <c r="CX55" s="21">
        <v>348275</v>
      </c>
      <c r="CY55" s="21">
        <v>317542</v>
      </c>
      <c r="CZ55" s="19">
        <v>23</v>
      </c>
      <c r="DA55" t="s">
        <v>8016</v>
      </c>
      <c r="DB55" t="s">
        <v>9</v>
      </c>
      <c r="DD55">
        <v>8.723255506358214</v>
      </c>
      <c r="DE55">
        <v>8.0683368028138673</v>
      </c>
    </row>
    <row r="56" spans="1:112" x14ac:dyDescent="0.25">
      <c r="A56" t="s">
        <v>3367</v>
      </c>
      <c r="B56" t="s">
        <v>3348</v>
      </c>
      <c r="E56" s="17">
        <v>1575769</v>
      </c>
      <c r="F56" s="17">
        <v>1587015</v>
      </c>
      <c r="G56" s="17">
        <v>1600652</v>
      </c>
      <c r="H56" s="17">
        <v>1613564</v>
      </c>
      <c r="I56" s="17">
        <v>1631105</v>
      </c>
      <c r="J56" s="17">
        <v>1655432</v>
      </c>
      <c r="K56" s="17">
        <v>1667825</v>
      </c>
      <c r="L56" s="17">
        <v>1679738</v>
      </c>
      <c r="M56" s="17">
        <v>1691523</v>
      </c>
      <c r="N56" s="17">
        <v>1700781</v>
      </c>
      <c r="O56" s="17">
        <v>1712813</v>
      </c>
      <c r="P56" s="17">
        <v>1725341</v>
      </c>
      <c r="Q56" s="17">
        <v>1735178</v>
      </c>
      <c r="R56" s="17">
        <v>1742808</v>
      </c>
      <c r="S56" s="17">
        <v>1751734</v>
      </c>
      <c r="T56" s="17">
        <v>1764818</v>
      </c>
      <c r="U56" s="18">
        <v>339</v>
      </c>
      <c r="V56" s="18">
        <v>302</v>
      </c>
      <c r="W56" s="18">
        <v>290</v>
      </c>
      <c r="X56" s="18">
        <v>299</v>
      </c>
      <c r="Y56" s="18">
        <v>374</v>
      </c>
      <c r="Z56" s="18">
        <v>654</v>
      </c>
      <c r="AA56" s="18">
        <v>1541</v>
      </c>
      <c r="AB56" s="18">
        <v>1455</v>
      </c>
      <c r="AC56" s="18">
        <v>1453</v>
      </c>
      <c r="AD56" s="18">
        <v>1916</v>
      </c>
      <c r="AE56" s="18">
        <v>1960</v>
      </c>
      <c r="AF56" s="18">
        <v>2048</v>
      </c>
      <c r="AG56" s="18">
        <v>1850</v>
      </c>
      <c r="AH56" s="18">
        <v>1888</v>
      </c>
      <c r="AI56" s="18">
        <v>1990</v>
      </c>
      <c r="AJ56" s="18">
        <v>1555</v>
      </c>
      <c r="AK56" s="23">
        <v>2.1513305566996177</v>
      </c>
      <c r="AL56" s="23">
        <v>1.9029435764627303</v>
      </c>
      <c r="AM56" s="23">
        <v>1.811761707104355</v>
      </c>
      <c r="AN56" s="23">
        <v>1.8530408462261181</v>
      </c>
      <c r="AO56" s="23">
        <v>2.2929241219909202</v>
      </c>
      <c r="AP56" s="23">
        <v>3.9506304094641158</v>
      </c>
      <c r="AQ56" s="23">
        <v>9.2395784929474019</v>
      </c>
      <c r="AR56" s="23">
        <v>8.6620651553992349</v>
      </c>
      <c r="AS56" s="23">
        <v>8.5898920676810189</v>
      </c>
      <c r="AT56" s="23">
        <v>11.265412772132333</v>
      </c>
      <c r="AU56" s="23">
        <v>11.443163964776073</v>
      </c>
      <c r="AV56" s="23">
        <v>11.870117269571638</v>
      </c>
      <c r="AW56" s="23">
        <v>10.661730381551633</v>
      </c>
      <c r="AX56" s="23">
        <v>10.833092342931636</v>
      </c>
      <c r="AY56" s="23">
        <v>11.360172263597098</v>
      </c>
      <c r="AZ56" s="23">
        <v>8.8111068676770063</v>
      </c>
      <c r="BA56" s="20">
        <v>1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6</v>
      </c>
      <c r="BI56" s="20">
        <v>18</v>
      </c>
      <c r="BJ56" s="20">
        <v>167</v>
      </c>
      <c r="BK56" s="20">
        <v>209</v>
      </c>
      <c r="BL56" s="20">
        <v>206</v>
      </c>
      <c r="BM56" s="20">
        <v>94</v>
      </c>
      <c r="BN56" s="20">
        <v>63</v>
      </c>
      <c r="BO56" s="20">
        <v>7</v>
      </c>
      <c r="BP56" s="20">
        <v>26</v>
      </c>
      <c r="BQ56" s="20">
        <v>181</v>
      </c>
      <c r="BR56" s="20">
        <v>232</v>
      </c>
      <c r="BS56" s="20">
        <v>195</v>
      </c>
      <c r="BT56" s="20">
        <v>101</v>
      </c>
      <c r="BU56" s="20">
        <v>49</v>
      </c>
      <c r="BV56" s="20">
        <v>116039</v>
      </c>
      <c r="BW56" s="20">
        <v>158462</v>
      </c>
      <c r="BX56" s="20">
        <v>146452</v>
      </c>
      <c r="BY56" s="20">
        <v>155345</v>
      </c>
      <c r="BZ56" s="20">
        <v>125502</v>
      </c>
      <c r="CA56" s="20">
        <v>203375</v>
      </c>
      <c r="CB56" s="20">
        <v>116795</v>
      </c>
      <c r="CC56" s="20">
        <v>154243</v>
      </c>
      <c r="CD56" s="20">
        <v>146945</v>
      </c>
      <c r="CE56" s="20">
        <v>153883</v>
      </c>
      <c r="CF56" s="20">
        <v>123406</v>
      </c>
      <c r="CG56" s="20">
        <v>164371</v>
      </c>
      <c r="CH56" s="21">
        <v>44</v>
      </c>
      <c r="CI56" s="21">
        <v>348</v>
      </c>
      <c r="CJ56" s="21">
        <v>441</v>
      </c>
      <c r="CK56" s="21">
        <v>401</v>
      </c>
      <c r="CL56" s="21">
        <v>195</v>
      </c>
      <c r="CM56" s="21">
        <v>112</v>
      </c>
      <c r="CN56" s="21">
        <v>14</v>
      </c>
      <c r="CO56" s="21">
        <v>763</v>
      </c>
      <c r="CP56" s="21">
        <v>791</v>
      </c>
      <c r="CQ56" s="21">
        <v>1</v>
      </c>
      <c r="CR56" s="21">
        <v>232834</v>
      </c>
      <c r="CS56" s="21">
        <v>312705</v>
      </c>
      <c r="CT56" s="21">
        <v>293397</v>
      </c>
      <c r="CU56" s="21">
        <v>309228</v>
      </c>
      <c r="CV56" s="21">
        <v>248908</v>
      </c>
      <c r="CW56" s="21">
        <v>367746</v>
      </c>
      <c r="CX56" s="21">
        <v>905175</v>
      </c>
      <c r="CY56" s="21">
        <v>859643</v>
      </c>
      <c r="CZ56" s="19">
        <v>19</v>
      </c>
      <c r="DA56" t="s">
        <v>8012</v>
      </c>
      <c r="DB56" t="s">
        <v>9</v>
      </c>
      <c r="DD56">
        <v>8.8757775029867059</v>
      </c>
      <c r="DE56">
        <v>8.7386416991189559</v>
      </c>
    </row>
    <row r="57" spans="1:112" x14ac:dyDescent="0.25">
      <c r="A57" t="s">
        <v>76</v>
      </c>
      <c r="B57" t="s">
        <v>3197</v>
      </c>
      <c r="E57" s="17">
        <v>419935</v>
      </c>
      <c r="F57" s="17">
        <v>423154</v>
      </c>
      <c r="G57" s="17">
        <v>425486</v>
      </c>
      <c r="H57" s="17">
        <v>428393</v>
      </c>
      <c r="I57" s="17">
        <v>430016</v>
      </c>
      <c r="J57" s="17">
        <v>432622</v>
      </c>
      <c r="K57" s="17">
        <v>436272</v>
      </c>
      <c r="L57" s="17">
        <v>440083</v>
      </c>
      <c r="M57" s="17">
        <v>443563</v>
      </c>
      <c r="N57" s="17">
        <v>446090</v>
      </c>
      <c r="O57" s="17">
        <v>448901</v>
      </c>
      <c r="P57" s="17">
        <v>451905</v>
      </c>
      <c r="Q57" s="17">
        <v>454464</v>
      </c>
      <c r="R57" s="17">
        <v>457206</v>
      </c>
      <c r="S57" s="17">
        <v>460490</v>
      </c>
      <c r="T57" s="17">
        <v>463334</v>
      </c>
      <c r="U57" s="18">
        <v>102</v>
      </c>
      <c r="V57" s="18">
        <v>72</v>
      </c>
      <c r="W57" s="18">
        <v>66</v>
      </c>
      <c r="X57" s="18">
        <v>69</v>
      </c>
      <c r="Y57" s="18">
        <v>111</v>
      </c>
      <c r="Z57" s="18">
        <v>226</v>
      </c>
      <c r="AA57" s="18">
        <v>476</v>
      </c>
      <c r="AB57" s="18">
        <v>456</v>
      </c>
      <c r="AC57" s="18">
        <v>465</v>
      </c>
      <c r="AD57" s="18">
        <v>503</v>
      </c>
      <c r="AE57" s="18">
        <v>538</v>
      </c>
      <c r="AF57" s="18">
        <v>525</v>
      </c>
      <c r="AG57" s="18">
        <v>468</v>
      </c>
      <c r="AH57" s="18">
        <v>480</v>
      </c>
      <c r="AI57" s="18">
        <v>551</v>
      </c>
      <c r="AJ57" s="18">
        <v>389</v>
      </c>
      <c r="AK57" s="23">
        <v>2.4289473370878825</v>
      </c>
      <c r="AL57" s="23">
        <v>1.701508197961026</v>
      </c>
      <c r="AM57" s="23">
        <v>1.5511673709593263</v>
      </c>
      <c r="AN57" s="23">
        <v>1.6106705758497455</v>
      </c>
      <c r="AO57" s="23">
        <v>2.5812993004911444</v>
      </c>
      <c r="AP57" s="23">
        <v>5.2239599465584279</v>
      </c>
      <c r="AQ57" s="23">
        <v>10.910624564491878</v>
      </c>
      <c r="AR57" s="23">
        <v>10.361681773665422</v>
      </c>
      <c r="AS57" s="23">
        <v>10.483290986849669</v>
      </c>
      <c r="AT57" s="23">
        <v>11.275751529960321</v>
      </c>
      <c r="AU57" s="23">
        <v>11.984825161895385</v>
      </c>
      <c r="AV57" s="23">
        <v>11.617485976034786</v>
      </c>
      <c r="AW57" s="23">
        <v>10.297845373891002</v>
      </c>
      <c r="AX57" s="23">
        <v>10.498549887796749</v>
      </c>
      <c r="AY57" s="23">
        <v>11.965514994896742</v>
      </c>
      <c r="AZ57" s="23">
        <v>8.3956713731347143</v>
      </c>
      <c r="BA57" s="20">
        <v>0</v>
      </c>
      <c r="BB57" s="20">
        <v>0</v>
      </c>
      <c r="BC57" s="20">
        <v>0</v>
      </c>
      <c r="BD57" s="20">
        <v>1</v>
      </c>
      <c r="BE57" s="20">
        <v>0</v>
      </c>
      <c r="BF57" s="20">
        <v>0</v>
      </c>
      <c r="BG57" s="20">
        <v>0</v>
      </c>
      <c r="BH57" s="20">
        <v>1</v>
      </c>
      <c r="BI57" s="20">
        <v>6</v>
      </c>
      <c r="BJ57" s="20">
        <v>40</v>
      </c>
      <c r="BK57" s="20">
        <v>58</v>
      </c>
      <c r="BL57" s="20">
        <v>60</v>
      </c>
      <c r="BM57" s="20">
        <v>24</v>
      </c>
      <c r="BN57" s="20">
        <v>11</v>
      </c>
      <c r="BO57" s="20">
        <v>1</v>
      </c>
      <c r="BP57" s="20">
        <v>9</v>
      </c>
      <c r="BQ57" s="20">
        <v>48</v>
      </c>
      <c r="BR57" s="20">
        <v>52</v>
      </c>
      <c r="BS57" s="20">
        <v>41</v>
      </c>
      <c r="BT57" s="20">
        <v>23</v>
      </c>
      <c r="BU57" s="20">
        <v>14</v>
      </c>
      <c r="BV57" s="20">
        <v>21535</v>
      </c>
      <c r="BW57" s="20">
        <v>32376</v>
      </c>
      <c r="BX57" s="20">
        <v>35736</v>
      </c>
      <c r="BY57" s="20">
        <v>43279</v>
      </c>
      <c r="BZ57" s="20">
        <v>37488</v>
      </c>
      <c r="CA57" s="20">
        <v>67179</v>
      </c>
      <c r="CB57" s="20">
        <v>23087</v>
      </c>
      <c r="CC57" s="20">
        <v>31675</v>
      </c>
      <c r="CD57" s="20">
        <v>34217</v>
      </c>
      <c r="CE57" s="20">
        <v>42263</v>
      </c>
      <c r="CF57" s="20">
        <v>36485</v>
      </c>
      <c r="CG57" s="20">
        <v>58014</v>
      </c>
      <c r="CH57" s="21">
        <v>15</v>
      </c>
      <c r="CI57" s="21">
        <v>88</v>
      </c>
      <c r="CJ57" s="21">
        <v>111</v>
      </c>
      <c r="CK57" s="21">
        <v>101</v>
      </c>
      <c r="CL57" s="21">
        <v>47</v>
      </c>
      <c r="CM57" s="21">
        <v>25</v>
      </c>
      <c r="CN57" s="21">
        <v>2</v>
      </c>
      <c r="CO57" s="21">
        <v>200</v>
      </c>
      <c r="CP57" s="21">
        <v>188</v>
      </c>
      <c r="CQ57" s="21">
        <v>1</v>
      </c>
      <c r="CR57" s="21">
        <v>44622</v>
      </c>
      <c r="CS57" s="21">
        <v>64051</v>
      </c>
      <c r="CT57" s="21">
        <v>69953</v>
      </c>
      <c r="CU57" s="21">
        <v>85542</v>
      </c>
      <c r="CV57" s="21">
        <v>73973</v>
      </c>
      <c r="CW57" s="21">
        <v>125193</v>
      </c>
      <c r="CX57" s="21">
        <v>237593</v>
      </c>
      <c r="CY57" s="21">
        <v>225741</v>
      </c>
      <c r="CZ57" s="19">
        <v>21</v>
      </c>
      <c r="DA57" t="s">
        <v>8014</v>
      </c>
      <c r="DB57" t="s">
        <v>9</v>
      </c>
      <c r="DD57">
        <v>8.8597109076330831</v>
      </c>
      <c r="DE57">
        <v>7.9126910304596514</v>
      </c>
    </row>
    <row r="58" spans="1:112" x14ac:dyDescent="0.25"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DD58" t="e">
        <v>#DIV/0!</v>
      </c>
      <c r="DE58" t="e">
        <v>#DIV/0!</v>
      </c>
    </row>
    <row r="59" spans="1:112" x14ac:dyDescent="0.25">
      <c r="A59" s="22" t="s">
        <v>7976</v>
      </c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CR59" s="21">
        <v>0</v>
      </c>
      <c r="CS59" s="21">
        <v>0</v>
      </c>
      <c r="CT59" s="21">
        <v>0</v>
      </c>
      <c r="CU59" s="21">
        <v>0</v>
      </c>
      <c r="CV59" s="21">
        <v>0</v>
      </c>
      <c r="CW59" s="21">
        <v>0</v>
      </c>
      <c r="CX59" s="21">
        <v>0</v>
      </c>
      <c r="CY59" s="21">
        <v>0</v>
      </c>
      <c r="DD59" t="e">
        <v>#DIV/0!</v>
      </c>
      <c r="DE59" t="e">
        <v>#DIV/0!</v>
      </c>
    </row>
    <row r="60" spans="1:112" x14ac:dyDescent="0.25">
      <c r="A60" t="s">
        <v>317</v>
      </c>
      <c r="B60" t="s">
        <v>3188</v>
      </c>
      <c r="C60" t="s">
        <v>307</v>
      </c>
      <c r="D60" t="s">
        <v>278</v>
      </c>
      <c r="E60" s="17">
        <v>46608</v>
      </c>
      <c r="F60" s="17">
        <v>46925</v>
      </c>
      <c r="G60" s="17">
        <v>47295</v>
      </c>
      <c r="H60" s="17">
        <v>47315</v>
      </c>
      <c r="I60" s="17">
        <v>47487</v>
      </c>
      <c r="J60" s="17">
        <v>47512</v>
      </c>
      <c r="K60" s="17">
        <v>48073</v>
      </c>
      <c r="L60" s="17">
        <v>48363</v>
      </c>
      <c r="M60" s="17">
        <v>48670</v>
      </c>
      <c r="N60" s="17">
        <v>48992</v>
      </c>
      <c r="O60" s="17">
        <v>49163</v>
      </c>
      <c r="P60" s="17">
        <v>49202</v>
      </c>
      <c r="Q60" s="17">
        <v>49588</v>
      </c>
      <c r="R60" s="17">
        <v>49988</v>
      </c>
      <c r="S60" s="17">
        <v>50495</v>
      </c>
      <c r="T60" s="17">
        <v>50621</v>
      </c>
      <c r="U60" s="18">
        <v>3</v>
      </c>
      <c r="V60" s="18">
        <v>4</v>
      </c>
      <c r="W60" s="18">
        <v>0</v>
      </c>
      <c r="X60" s="18">
        <v>7</v>
      </c>
      <c r="Y60" s="18">
        <v>14</v>
      </c>
      <c r="Z60" s="18">
        <v>21</v>
      </c>
      <c r="AA60" s="18">
        <v>64</v>
      </c>
      <c r="AB60" s="18">
        <v>63</v>
      </c>
      <c r="AC60" s="18">
        <v>45</v>
      </c>
      <c r="AD60" s="18">
        <v>79</v>
      </c>
      <c r="AE60" s="18">
        <v>46</v>
      </c>
      <c r="AF60" s="18">
        <v>54</v>
      </c>
      <c r="AG60" s="18">
        <v>52</v>
      </c>
      <c r="AH60" s="18">
        <v>48</v>
      </c>
      <c r="AI60" s="18">
        <v>64</v>
      </c>
      <c r="AJ60" s="18">
        <v>43</v>
      </c>
      <c r="AK60" s="23">
        <v>0.64366632337796081</v>
      </c>
      <c r="AL60" s="23">
        <v>0.85242408098028766</v>
      </c>
      <c r="AM60" s="23">
        <v>0</v>
      </c>
      <c r="AN60" s="23">
        <v>1.4794462643981823</v>
      </c>
      <c r="AO60" s="23">
        <v>2.9481752900793903</v>
      </c>
      <c r="AP60" s="23">
        <v>4.4199360161643373</v>
      </c>
      <c r="AQ60" s="23">
        <v>13.313086347845983</v>
      </c>
      <c r="AR60" s="23">
        <v>13.026487190620928</v>
      </c>
      <c r="AS60" s="23">
        <v>9.2459420587630987</v>
      </c>
      <c r="AT60" s="23">
        <v>16.125081645983016</v>
      </c>
      <c r="AU60" s="23">
        <v>9.3566299859650552</v>
      </c>
      <c r="AV60" s="23">
        <v>10.975163611235317</v>
      </c>
      <c r="AW60" s="23">
        <v>10.486408001935953</v>
      </c>
      <c r="AX60" s="23">
        <v>9.6023045530927416</v>
      </c>
      <c r="AY60" s="23">
        <v>12.674522229923754</v>
      </c>
      <c r="AZ60" s="23">
        <v>8.4944983307323039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3</v>
      </c>
      <c r="BK60" s="20">
        <v>8</v>
      </c>
      <c r="BL60" s="20">
        <v>5</v>
      </c>
      <c r="BM60" s="20">
        <v>1</v>
      </c>
      <c r="BN60" s="20">
        <v>0</v>
      </c>
      <c r="BO60" s="20">
        <v>0</v>
      </c>
      <c r="BP60" s="20">
        <v>3</v>
      </c>
      <c r="BQ60" s="20">
        <v>6</v>
      </c>
      <c r="BR60" s="20">
        <v>7</v>
      </c>
      <c r="BS60" s="20">
        <v>5</v>
      </c>
      <c r="BT60" s="20">
        <v>4</v>
      </c>
      <c r="BU60" s="20">
        <v>1</v>
      </c>
      <c r="BV60" s="20">
        <v>2003</v>
      </c>
      <c r="BW60" s="20">
        <v>3469</v>
      </c>
      <c r="BX60" s="20">
        <v>4304</v>
      </c>
      <c r="BY60" s="20">
        <v>4585</v>
      </c>
      <c r="BZ60" s="20">
        <v>3970</v>
      </c>
      <c r="CA60" s="20">
        <v>8243</v>
      </c>
      <c r="CB60" s="20">
        <v>2209</v>
      </c>
      <c r="CC60" s="20">
        <v>3206</v>
      </c>
      <c r="CD60" s="20">
        <v>3881</v>
      </c>
      <c r="CE60" s="20">
        <v>4609</v>
      </c>
      <c r="CF60" s="20">
        <v>3683</v>
      </c>
      <c r="CG60" s="20">
        <v>6459</v>
      </c>
      <c r="CH60" s="21">
        <v>3</v>
      </c>
      <c r="CI60" s="21">
        <v>9</v>
      </c>
      <c r="CJ60" s="21">
        <v>15</v>
      </c>
      <c r="CK60" s="21">
        <v>10</v>
      </c>
      <c r="CL60" s="21">
        <v>5</v>
      </c>
      <c r="CM60" s="21">
        <v>1</v>
      </c>
      <c r="CN60" s="21">
        <v>0</v>
      </c>
      <c r="CO60" s="21">
        <v>17</v>
      </c>
      <c r="CP60" s="21">
        <v>26</v>
      </c>
      <c r="CQ60" s="21">
        <v>0</v>
      </c>
      <c r="CR60" s="21">
        <v>4212</v>
      </c>
      <c r="CS60" s="21">
        <v>6675</v>
      </c>
      <c r="CT60" s="21">
        <v>8185</v>
      </c>
      <c r="CU60" s="21">
        <v>9194</v>
      </c>
      <c r="CV60" s="21">
        <v>7653</v>
      </c>
      <c r="CW60" s="21">
        <v>14702</v>
      </c>
      <c r="CX60" s="21">
        <v>26574</v>
      </c>
      <c r="CY60" s="21">
        <v>24047</v>
      </c>
      <c r="CZ60" s="19">
        <v>177</v>
      </c>
      <c r="DA60" t="s">
        <v>8155</v>
      </c>
      <c r="DB60" t="s">
        <v>9</v>
      </c>
      <c r="DD60">
        <v>7.069488917536491</v>
      </c>
      <c r="DE60">
        <v>9.7839993979077295</v>
      </c>
      <c r="DF60">
        <v>2.7145104803712385</v>
      </c>
      <c r="DH60">
        <v>162</v>
      </c>
    </row>
    <row r="61" spans="1:112" x14ac:dyDescent="0.25">
      <c r="A61" t="s">
        <v>431</v>
      </c>
      <c r="B61" t="s">
        <v>2990</v>
      </c>
      <c r="C61" t="s">
        <v>425</v>
      </c>
      <c r="D61" t="s">
        <v>199</v>
      </c>
      <c r="E61" s="17">
        <v>73568</v>
      </c>
      <c r="F61" s="17">
        <v>73666</v>
      </c>
      <c r="G61" s="17">
        <v>73944</v>
      </c>
      <c r="H61" s="17">
        <v>74581</v>
      </c>
      <c r="I61" s="17">
        <v>75051</v>
      </c>
      <c r="J61" s="17">
        <v>75411</v>
      </c>
      <c r="K61" s="17">
        <v>75829</v>
      </c>
      <c r="L61" s="17">
        <v>76397</v>
      </c>
      <c r="M61" s="17">
        <v>76807</v>
      </c>
      <c r="N61" s="17">
        <v>77266</v>
      </c>
      <c r="O61" s="17">
        <v>77423</v>
      </c>
      <c r="P61" s="17">
        <v>77738</v>
      </c>
      <c r="Q61" s="17">
        <v>77770</v>
      </c>
      <c r="R61" s="17">
        <v>77863</v>
      </c>
      <c r="S61" s="17">
        <v>78224</v>
      </c>
      <c r="T61" s="17">
        <v>78538</v>
      </c>
      <c r="U61" s="18">
        <v>11</v>
      </c>
      <c r="V61" s="18">
        <v>8</v>
      </c>
      <c r="W61" s="18">
        <v>14</v>
      </c>
      <c r="X61" s="18">
        <v>14</v>
      </c>
      <c r="Y61" s="18">
        <v>11</v>
      </c>
      <c r="Z61" s="18">
        <v>26</v>
      </c>
      <c r="AA61" s="18">
        <v>70</v>
      </c>
      <c r="AB61" s="18">
        <v>75</v>
      </c>
      <c r="AC61" s="18">
        <v>62</v>
      </c>
      <c r="AD61" s="18">
        <v>75</v>
      </c>
      <c r="AE61" s="18">
        <v>63</v>
      </c>
      <c r="AF61" s="18">
        <v>55</v>
      </c>
      <c r="AG61" s="18">
        <v>81</v>
      </c>
      <c r="AH61" s="18">
        <v>53</v>
      </c>
      <c r="AI61" s="18">
        <v>59</v>
      </c>
      <c r="AJ61" s="18">
        <v>62</v>
      </c>
      <c r="AK61" s="23">
        <v>1.4952153110047846</v>
      </c>
      <c r="AL61" s="23">
        <v>1.0859826785762767</v>
      </c>
      <c r="AM61" s="23">
        <v>1.8933246781348048</v>
      </c>
      <c r="AN61" s="23">
        <v>1.8771536986631985</v>
      </c>
      <c r="AO61" s="23">
        <v>1.4656700110591465</v>
      </c>
      <c r="AP61" s="23">
        <v>3.4477728713317686</v>
      </c>
      <c r="AQ61" s="23">
        <v>9.2312967334397129</v>
      </c>
      <c r="AR61" s="23">
        <v>9.8171394164692334</v>
      </c>
      <c r="AS61" s="23">
        <v>8.072180921009803</v>
      </c>
      <c r="AT61" s="23">
        <v>9.7067274092097424</v>
      </c>
      <c r="AU61" s="23">
        <v>8.1371168774136873</v>
      </c>
      <c r="AV61" s="23">
        <v>7.075046952584322</v>
      </c>
      <c r="AW61" s="23">
        <v>10.415327247010415</v>
      </c>
      <c r="AX61" s="23">
        <v>6.8068273762891236</v>
      </c>
      <c r="AY61" s="23">
        <v>7.5424422172223364</v>
      </c>
      <c r="AZ61" s="23">
        <v>7.894267743003387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2</v>
      </c>
      <c r="BJ61" s="20">
        <v>8</v>
      </c>
      <c r="BK61" s="20">
        <v>10</v>
      </c>
      <c r="BL61" s="20">
        <v>5</v>
      </c>
      <c r="BM61" s="20">
        <v>4</v>
      </c>
      <c r="BN61" s="20">
        <v>3</v>
      </c>
      <c r="BO61" s="20">
        <v>0</v>
      </c>
      <c r="BP61" s="20">
        <v>2</v>
      </c>
      <c r="BQ61" s="20">
        <v>7</v>
      </c>
      <c r="BR61" s="20">
        <v>9</v>
      </c>
      <c r="BS61" s="20">
        <v>6</v>
      </c>
      <c r="BT61" s="20">
        <v>5</v>
      </c>
      <c r="BU61" s="20">
        <v>1</v>
      </c>
      <c r="BV61" s="20">
        <v>3254</v>
      </c>
      <c r="BW61" s="20">
        <v>4892</v>
      </c>
      <c r="BX61" s="20">
        <v>5546</v>
      </c>
      <c r="BY61" s="20">
        <v>7650</v>
      </c>
      <c r="BZ61" s="20">
        <v>6841</v>
      </c>
      <c r="CA61" s="20">
        <v>12009</v>
      </c>
      <c r="CB61" s="20">
        <v>3703</v>
      </c>
      <c r="CC61" s="20">
        <v>4926</v>
      </c>
      <c r="CD61" s="20">
        <v>5208</v>
      </c>
      <c r="CE61" s="20">
        <v>7397</v>
      </c>
      <c r="CF61" s="20">
        <v>6633</v>
      </c>
      <c r="CG61" s="20">
        <v>10479</v>
      </c>
      <c r="CH61" s="21">
        <v>4</v>
      </c>
      <c r="CI61" s="21">
        <v>15</v>
      </c>
      <c r="CJ61" s="21">
        <v>19</v>
      </c>
      <c r="CK61" s="21">
        <v>11</v>
      </c>
      <c r="CL61" s="21">
        <v>9</v>
      </c>
      <c r="CM61" s="21">
        <v>4</v>
      </c>
      <c r="CN61" s="21">
        <v>0</v>
      </c>
      <c r="CO61" s="21">
        <v>32</v>
      </c>
      <c r="CP61" s="21">
        <v>30</v>
      </c>
      <c r="CQ61" s="21">
        <v>0</v>
      </c>
      <c r="CR61" s="21">
        <v>6957</v>
      </c>
      <c r="CS61" s="21">
        <v>9818</v>
      </c>
      <c r="CT61" s="21">
        <v>10754</v>
      </c>
      <c r="CU61" s="21">
        <v>15047</v>
      </c>
      <c r="CV61" s="21">
        <v>13474</v>
      </c>
      <c r="CW61" s="21">
        <v>22488</v>
      </c>
      <c r="CX61" s="21">
        <v>40192</v>
      </c>
      <c r="CY61" s="21">
        <v>38346</v>
      </c>
      <c r="CZ61" s="19">
        <v>209</v>
      </c>
      <c r="DA61" t="s">
        <v>8187</v>
      </c>
      <c r="DB61" t="s">
        <v>9</v>
      </c>
      <c r="DD61">
        <v>8.3450685860324416</v>
      </c>
      <c r="DE61">
        <v>7.4641719745222934</v>
      </c>
      <c r="DF61">
        <v>-0.8808966115101482</v>
      </c>
      <c r="DH61">
        <v>186</v>
      </c>
    </row>
    <row r="62" spans="1:112" x14ac:dyDescent="0.25">
      <c r="A62" t="s">
        <v>764</v>
      </c>
      <c r="B62" t="s">
        <v>2997</v>
      </c>
      <c r="C62" t="s">
        <v>754</v>
      </c>
      <c r="D62" t="s">
        <v>150</v>
      </c>
      <c r="E62" s="17">
        <v>90900</v>
      </c>
      <c r="F62" s="17">
        <v>91171</v>
      </c>
      <c r="G62" s="17">
        <v>91783</v>
      </c>
      <c r="H62" s="17">
        <v>92452</v>
      </c>
      <c r="I62" s="17">
        <v>93044</v>
      </c>
      <c r="J62" s="17">
        <v>93772</v>
      </c>
      <c r="K62" s="17">
        <v>94625</v>
      </c>
      <c r="L62" s="17">
        <v>95065</v>
      </c>
      <c r="M62" s="17">
        <v>95890</v>
      </c>
      <c r="N62" s="17">
        <v>96618</v>
      </c>
      <c r="O62" s="17">
        <v>97318</v>
      </c>
      <c r="P62" s="17">
        <v>97921</v>
      </c>
      <c r="Q62" s="17">
        <v>98407</v>
      </c>
      <c r="R62" s="17">
        <v>99293</v>
      </c>
      <c r="S62" s="17">
        <v>99900</v>
      </c>
      <c r="T62" s="17">
        <v>100222</v>
      </c>
      <c r="U62" s="18">
        <v>14</v>
      </c>
      <c r="V62" s="18">
        <v>16</v>
      </c>
      <c r="W62" s="18">
        <v>7</v>
      </c>
      <c r="X62" s="18">
        <v>17</v>
      </c>
      <c r="Y62" s="18">
        <v>16</v>
      </c>
      <c r="Z62" s="18">
        <v>46</v>
      </c>
      <c r="AA62" s="18">
        <v>102</v>
      </c>
      <c r="AB62" s="18">
        <v>85</v>
      </c>
      <c r="AC62" s="18">
        <v>80</v>
      </c>
      <c r="AD62" s="18">
        <v>137</v>
      </c>
      <c r="AE62" s="18">
        <v>136</v>
      </c>
      <c r="AF62" s="18">
        <v>130</v>
      </c>
      <c r="AG62" s="18">
        <v>119</v>
      </c>
      <c r="AH62" s="18">
        <v>103</v>
      </c>
      <c r="AI62" s="18">
        <v>121</v>
      </c>
      <c r="AJ62" s="18">
        <v>89</v>
      </c>
      <c r="AK62" s="23">
        <v>1.5401540154015401</v>
      </c>
      <c r="AL62" s="23">
        <v>1.7549440063177983</v>
      </c>
      <c r="AM62" s="23">
        <v>0.76266846801695298</v>
      </c>
      <c r="AN62" s="23">
        <v>1.8387920218059099</v>
      </c>
      <c r="AO62" s="23">
        <v>1.7196165255148101</v>
      </c>
      <c r="AP62" s="23">
        <v>4.9055155056946642</v>
      </c>
      <c r="AQ62" s="23">
        <v>10.779392338177015</v>
      </c>
      <c r="AR62" s="23">
        <v>8.9412507231893965</v>
      </c>
      <c r="AS62" s="23">
        <v>8.3428928981124209</v>
      </c>
      <c r="AT62" s="23">
        <v>14.179552464344118</v>
      </c>
      <c r="AU62" s="23">
        <v>13.974804249984587</v>
      </c>
      <c r="AV62" s="23">
        <v>13.276008210700462</v>
      </c>
      <c r="AW62" s="23">
        <v>12.092635686485718</v>
      </c>
      <c r="AX62" s="23">
        <v>10.373339510338091</v>
      </c>
      <c r="AY62" s="23">
        <v>12.112112112112113</v>
      </c>
      <c r="AZ62" s="23">
        <v>8.8802857656003678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3</v>
      </c>
      <c r="BJ62" s="20">
        <v>6</v>
      </c>
      <c r="BK62" s="20">
        <v>17</v>
      </c>
      <c r="BL62" s="20">
        <v>9</v>
      </c>
      <c r="BM62" s="20">
        <v>6</v>
      </c>
      <c r="BN62" s="20">
        <v>5</v>
      </c>
      <c r="BO62" s="20">
        <v>0</v>
      </c>
      <c r="BP62" s="20">
        <v>1</v>
      </c>
      <c r="BQ62" s="20">
        <v>9</v>
      </c>
      <c r="BR62" s="20">
        <v>12</v>
      </c>
      <c r="BS62" s="20">
        <v>13</v>
      </c>
      <c r="BT62" s="20">
        <v>4</v>
      </c>
      <c r="BU62" s="20">
        <v>4</v>
      </c>
      <c r="BV62" s="20">
        <v>4581</v>
      </c>
      <c r="BW62" s="20">
        <v>6937</v>
      </c>
      <c r="BX62" s="20">
        <v>7853</v>
      </c>
      <c r="BY62" s="20">
        <v>9770</v>
      </c>
      <c r="BZ62" s="20">
        <v>8151</v>
      </c>
      <c r="CA62" s="20">
        <v>14210</v>
      </c>
      <c r="CB62" s="20">
        <v>4598</v>
      </c>
      <c r="CC62" s="20">
        <v>6492</v>
      </c>
      <c r="CD62" s="20">
        <v>7566</v>
      </c>
      <c r="CE62" s="20">
        <v>9676</v>
      </c>
      <c r="CF62" s="20">
        <v>8197</v>
      </c>
      <c r="CG62" s="20">
        <v>12191</v>
      </c>
      <c r="CH62" s="21">
        <v>4</v>
      </c>
      <c r="CI62" s="21">
        <v>15</v>
      </c>
      <c r="CJ62" s="21">
        <v>29</v>
      </c>
      <c r="CK62" s="21">
        <v>22</v>
      </c>
      <c r="CL62" s="21">
        <v>10</v>
      </c>
      <c r="CM62" s="21">
        <v>9</v>
      </c>
      <c r="CN62" s="21">
        <v>0</v>
      </c>
      <c r="CO62" s="21">
        <v>46</v>
      </c>
      <c r="CP62" s="21">
        <v>43</v>
      </c>
      <c r="CQ62" s="21">
        <v>0</v>
      </c>
      <c r="CR62" s="21">
        <v>9179</v>
      </c>
      <c r="CS62" s="21">
        <v>13429</v>
      </c>
      <c r="CT62" s="21">
        <v>15419</v>
      </c>
      <c r="CU62" s="21">
        <v>19446</v>
      </c>
      <c r="CV62" s="21">
        <v>16348</v>
      </c>
      <c r="CW62" s="21">
        <v>26401</v>
      </c>
      <c r="CX62" s="21">
        <v>51502</v>
      </c>
      <c r="CY62" s="21">
        <v>48720</v>
      </c>
      <c r="CZ62" s="19">
        <v>162</v>
      </c>
      <c r="DA62" t="s">
        <v>8140</v>
      </c>
      <c r="DB62" t="s">
        <v>9</v>
      </c>
      <c r="DD62">
        <v>9.4417077175697859</v>
      </c>
      <c r="DE62">
        <v>8.3491903227059137</v>
      </c>
      <c r="DF62">
        <v>-1.0925173948638722</v>
      </c>
      <c r="DH62">
        <v>0</v>
      </c>
    </row>
    <row r="63" spans="1:112" x14ac:dyDescent="0.25">
      <c r="A63" t="s">
        <v>314</v>
      </c>
      <c r="B63" t="s">
        <v>3190</v>
      </c>
      <c r="C63" t="s">
        <v>307</v>
      </c>
      <c r="D63" t="s">
        <v>278</v>
      </c>
      <c r="E63" s="17">
        <v>113594</v>
      </c>
      <c r="F63" s="17">
        <v>114054</v>
      </c>
      <c r="G63" s="17">
        <v>115181</v>
      </c>
      <c r="H63" s="17">
        <v>116100</v>
      </c>
      <c r="I63" s="17">
        <v>117712</v>
      </c>
      <c r="J63" s="17">
        <v>118640</v>
      </c>
      <c r="K63" s="17">
        <v>119584</v>
      </c>
      <c r="L63" s="17">
        <v>120687</v>
      </c>
      <c r="M63" s="17">
        <v>121739</v>
      </c>
      <c r="N63" s="17">
        <v>122306</v>
      </c>
      <c r="O63" s="17">
        <v>122910</v>
      </c>
      <c r="P63" s="17">
        <v>123193</v>
      </c>
      <c r="Q63" s="17">
        <v>124322</v>
      </c>
      <c r="R63" s="17">
        <v>125464</v>
      </c>
      <c r="S63" s="17">
        <v>126846</v>
      </c>
      <c r="T63" s="17">
        <v>127971</v>
      </c>
      <c r="U63" s="18">
        <v>19</v>
      </c>
      <c r="V63" s="18">
        <v>17</v>
      </c>
      <c r="W63" s="18">
        <v>10</v>
      </c>
      <c r="X63" s="18">
        <v>16</v>
      </c>
      <c r="Y63" s="18">
        <v>32</v>
      </c>
      <c r="Z63" s="18">
        <v>49</v>
      </c>
      <c r="AA63" s="18">
        <v>132</v>
      </c>
      <c r="AB63" s="18">
        <v>101</v>
      </c>
      <c r="AC63" s="18">
        <v>137</v>
      </c>
      <c r="AD63" s="18">
        <v>130</v>
      </c>
      <c r="AE63" s="18">
        <v>148</v>
      </c>
      <c r="AF63" s="18">
        <v>137</v>
      </c>
      <c r="AG63" s="18">
        <v>127</v>
      </c>
      <c r="AH63" s="18">
        <v>160</v>
      </c>
      <c r="AI63" s="18">
        <v>157</v>
      </c>
      <c r="AJ63" s="18">
        <v>126</v>
      </c>
      <c r="AK63" s="23">
        <v>1.672623554060954</v>
      </c>
      <c r="AL63" s="23">
        <v>1.4905220334227647</v>
      </c>
      <c r="AM63" s="23">
        <v>0.86819874805740527</v>
      </c>
      <c r="AN63" s="23">
        <v>1.3781223083548664</v>
      </c>
      <c r="AO63" s="23">
        <v>2.7184993883376376</v>
      </c>
      <c r="AP63" s="23">
        <v>4.130141604855023</v>
      </c>
      <c r="AQ63" s="23">
        <v>11.038265988761038</v>
      </c>
      <c r="AR63" s="23">
        <v>8.3687555411933356</v>
      </c>
      <c r="AS63" s="23">
        <v>11.253583485982308</v>
      </c>
      <c r="AT63" s="23">
        <v>10.629077886612267</v>
      </c>
      <c r="AU63" s="23">
        <v>12.041331055243674</v>
      </c>
      <c r="AV63" s="23">
        <v>11.120761731591893</v>
      </c>
      <c r="AW63" s="23">
        <v>10.215408375026142</v>
      </c>
      <c r="AX63" s="23">
        <v>12.752662118217179</v>
      </c>
      <c r="AY63" s="23">
        <v>12.377213313782066</v>
      </c>
      <c r="AZ63" s="23">
        <v>9.845980730009142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3</v>
      </c>
      <c r="BJ63" s="20">
        <v>14</v>
      </c>
      <c r="BK63" s="20">
        <v>16</v>
      </c>
      <c r="BL63" s="20">
        <v>19</v>
      </c>
      <c r="BM63" s="20">
        <v>10</v>
      </c>
      <c r="BN63" s="20">
        <v>2</v>
      </c>
      <c r="BO63" s="20">
        <v>0</v>
      </c>
      <c r="BP63" s="20">
        <v>2</v>
      </c>
      <c r="BQ63" s="20">
        <v>12</v>
      </c>
      <c r="BR63" s="20">
        <v>20</v>
      </c>
      <c r="BS63" s="20">
        <v>17</v>
      </c>
      <c r="BT63" s="20">
        <v>7</v>
      </c>
      <c r="BU63" s="20">
        <v>4</v>
      </c>
      <c r="BV63" s="20">
        <v>5206</v>
      </c>
      <c r="BW63" s="20">
        <v>7771</v>
      </c>
      <c r="BX63" s="20">
        <v>8749</v>
      </c>
      <c r="BY63" s="20">
        <v>11147</v>
      </c>
      <c r="BZ63" s="20">
        <v>10494</v>
      </c>
      <c r="CA63" s="20">
        <v>24453</v>
      </c>
      <c r="CB63" s="20">
        <v>5446</v>
      </c>
      <c r="CC63" s="20">
        <v>7512</v>
      </c>
      <c r="CD63" s="20">
        <v>7854</v>
      </c>
      <c r="CE63" s="20">
        <v>10478</v>
      </c>
      <c r="CF63" s="20">
        <v>9318</v>
      </c>
      <c r="CG63" s="20">
        <v>19543</v>
      </c>
      <c r="CH63" s="21">
        <v>5</v>
      </c>
      <c r="CI63" s="21">
        <v>26</v>
      </c>
      <c r="CJ63" s="21">
        <v>36</v>
      </c>
      <c r="CK63" s="21">
        <v>36</v>
      </c>
      <c r="CL63" s="21">
        <v>17</v>
      </c>
      <c r="CM63" s="21">
        <v>6</v>
      </c>
      <c r="CN63" s="21">
        <v>0</v>
      </c>
      <c r="CO63" s="21">
        <v>64</v>
      </c>
      <c r="CP63" s="21">
        <v>62</v>
      </c>
      <c r="CQ63" s="21">
        <v>0</v>
      </c>
      <c r="CR63" s="21">
        <v>10652</v>
      </c>
      <c r="CS63" s="21">
        <v>15283</v>
      </c>
      <c r="CT63" s="21">
        <v>16603</v>
      </c>
      <c r="CU63" s="21">
        <v>21625</v>
      </c>
      <c r="CV63" s="21">
        <v>19812</v>
      </c>
      <c r="CW63" s="21">
        <v>43996</v>
      </c>
      <c r="CX63" s="21">
        <v>67820</v>
      </c>
      <c r="CY63" s="21">
        <v>60151</v>
      </c>
      <c r="CZ63" s="19">
        <v>120</v>
      </c>
      <c r="DA63" t="s">
        <v>8098</v>
      </c>
      <c r="DB63" t="s">
        <v>9</v>
      </c>
      <c r="DD63">
        <v>10.639889611145284</v>
      </c>
      <c r="DE63">
        <v>9.1418460631082272</v>
      </c>
      <c r="DF63">
        <v>-1.4980435480370566</v>
      </c>
    </row>
    <row r="64" spans="1:112" x14ac:dyDescent="0.25">
      <c r="A64" t="s">
        <v>778</v>
      </c>
      <c r="B64" t="s">
        <v>3133</v>
      </c>
      <c r="C64" t="s">
        <v>777</v>
      </c>
      <c r="D64" t="s">
        <v>150</v>
      </c>
      <c r="E64" s="17">
        <v>85121</v>
      </c>
      <c r="F64" s="17">
        <v>86298</v>
      </c>
      <c r="G64" s="17">
        <v>87148</v>
      </c>
      <c r="H64" s="17">
        <v>87636</v>
      </c>
      <c r="I64" s="17">
        <v>88634</v>
      </c>
      <c r="J64" s="17">
        <v>89501</v>
      </c>
      <c r="K64" s="17">
        <v>90291</v>
      </c>
      <c r="L64" s="17">
        <v>90839</v>
      </c>
      <c r="M64" s="17">
        <v>91626</v>
      </c>
      <c r="N64" s="17">
        <v>92407</v>
      </c>
      <c r="O64" s="17">
        <v>93054</v>
      </c>
      <c r="P64" s="17">
        <v>93855</v>
      </c>
      <c r="Q64" s="17">
        <v>94324</v>
      </c>
      <c r="R64" s="17">
        <v>95486</v>
      </c>
      <c r="S64" s="17">
        <v>96438</v>
      </c>
      <c r="T64" s="17">
        <v>97404</v>
      </c>
      <c r="U64" s="18">
        <v>16</v>
      </c>
      <c r="V64" s="18">
        <v>18</v>
      </c>
      <c r="W64" s="18">
        <v>18</v>
      </c>
      <c r="X64" s="18">
        <v>10</v>
      </c>
      <c r="Y64" s="18">
        <v>13</v>
      </c>
      <c r="Z64" s="18">
        <v>52</v>
      </c>
      <c r="AA64" s="18">
        <v>97</v>
      </c>
      <c r="AB64" s="18">
        <v>126</v>
      </c>
      <c r="AC64" s="18">
        <v>106</v>
      </c>
      <c r="AD64" s="18">
        <v>154</v>
      </c>
      <c r="AE64" s="18">
        <v>127</v>
      </c>
      <c r="AF64" s="18">
        <v>156</v>
      </c>
      <c r="AG64" s="18">
        <v>140</v>
      </c>
      <c r="AH64" s="18">
        <v>144</v>
      </c>
      <c r="AI64" s="18">
        <v>159</v>
      </c>
      <c r="AJ64" s="18">
        <v>147</v>
      </c>
      <c r="AK64" s="23">
        <v>1.8796771654468347</v>
      </c>
      <c r="AL64" s="23">
        <v>2.0857957310714039</v>
      </c>
      <c r="AM64" s="23">
        <v>2.0654518749713131</v>
      </c>
      <c r="AN64" s="23">
        <v>1.1410835729608837</v>
      </c>
      <c r="AO64" s="23">
        <v>1.4667057788207685</v>
      </c>
      <c r="AP64" s="23">
        <v>5.8099909498217892</v>
      </c>
      <c r="AQ64" s="23">
        <v>10.743041942164778</v>
      </c>
      <c r="AR64" s="23">
        <v>13.870694305309394</v>
      </c>
      <c r="AS64" s="23">
        <v>11.568768690109794</v>
      </c>
      <c r="AT64" s="23">
        <v>16.665404136050299</v>
      </c>
      <c r="AU64" s="23">
        <v>13.647989339523289</v>
      </c>
      <c r="AV64" s="23">
        <v>16.621384049864151</v>
      </c>
      <c r="AW64" s="23">
        <v>14.842457911030065</v>
      </c>
      <c r="AX64" s="23">
        <v>15.080744821230336</v>
      </c>
      <c r="AY64" s="23">
        <v>16.487276799601815</v>
      </c>
      <c r="AZ64" s="23">
        <v>15.091782678329432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1</v>
      </c>
      <c r="BI64" s="20">
        <v>2</v>
      </c>
      <c r="BJ64" s="20">
        <v>21</v>
      </c>
      <c r="BK64" s="20">
        <v>18</v>
      </c>
      <c r="BL64" s="20">
        <v>19</v>
      </c>
      <c r="BM64" s="20">
        <v>5</v>
      </c>
      <c r="BN64" s="20">
        <v>5</v>
      </c>
      <c r="BO64" s="20">
        <v>0</v>
      </c>
      <c r="BP64" s="20">
        <v>4</v>
      </c>
      <c r="BQ64" s="20">
        <v>25</v>
      </c>
      <c r="BR64" s="20">
        <v>19</v>
      </c>
      <c r="BS64" s="20">
        <v>16</v>
      </c>
      <c r="BT64" s="20">
        <v>9</v>
      </c>
      <c r="BU64" s="20">
        <v>3</v>
      </c>
      <c r="BV64" s="20">
        <v>4882</v>
      </c>
      <c r="BW64" s="20">
        <v>8049</v>
      </c>
      <c r="BX64" s="20">
        <v>7872</v>
      </c>
      <c r="BY64" s="20">
        <v>9442</v>
      </c>
      <c r="BZ64" s="20">
        <v>7427</v>
      </c>
      <c r="CA64" s="20">
        <v>12411</v>
      </c>
      <c r="CB64" s="20">
        <v>5005</v>
      </c>
      <c r="CC64" s="20">
        <v>7427</v>
      </c>
      <c r="CD64" s="20">
        <v>7525</v>
      </c>
      <c r="CE64" s="20">
        <v>9310</v>
      </c>
      <c r="CF64" s="20">
        <v>7486</v>
      </c>
      <c r="CG64" s="20">
        <v>10568</v>
      </c>
      <c r="CH64" s="21">
        <v>6</v>
      </c>
      <c r="CI64" s="21">
        <v>46</v>
      </c>
      <c r="CJ64" s="21">
        <v>37</v>
      </c>
      <c r="CK64" s="21">
        <v>35</v>
      </c>
      <c r="CL64" s="21">
        <v>14</v>
      </c>
      <c r="CM64" s="21">
        <v>8</v>
      </c>
      <c r="CN64" s="21">
        <v>1</v>
      </c>
      <c r="CO64" s="21">
        <v>71</v>
      </c>
      <c r="CP64" s="21">
        <v>76</v>
      </c>
      <c r="CQ64" s="21">
        <v>0</v>
      </c>
      <c r="CR64" s="21">
        <v>9887</v>
      </c>
      <c r="CS64" s="21">
        <v>15476</v>
      </c>
      <c r="CT64" s="21">
        <v>15397</v>
      </c>
      <c r="CU64" s="21">
        <v>18752</v>
      </c>
      <c r="CV64" s="21">
        <v>14913</v>
      </c>
      <c r="CW64" s="21">
        <v>22979</v>
      </c>
      <c r="CX64" s="21">
        <v>50083</v>
      </c>
      <c r="CY64" s="21">
        <v>47321</v>
      </c>
      <c r="CZ64" s="19">
        <v>5</v>
      </c>
      <c r="DA64" t="s">
        <v>1366</v>
      </c>
      <c r="DB64" t="s">
        <v>8480</v>
      </c>
      <c r="DD64">
        <v>15.003909469368779</v>
      </c>
      <c r="DE64">
        <v>15.174809815705927</v>
      </c>
      <c r="DF64">
        <v>0.17090034633714879</v>
      </c>
    </row>
    <row r="65" spans="1:110" x14ac:dyDescent="0.25">
      <c r="A65" t="s">
        <v>676</v>
      </c>
      <c r="B65" t="s">
        <v>3067</v>
      </c>
      <c r="C65" t="s">
        <v>363</v>
      </c>
      <c r="D65" t="s">
        <v>278</v>
      </c>
      <c r="E65" s="17">
        <v>77402</v>
      </c>
      <c r="F65" s="17">
        <v>78596</v>
      </c>
      <c r="G65" s="17">
        <v>79472</v>
      </c>
      <c r="H65" s="17">
        <v>80323</v>
      </c>
      <c r="I65" s="17">
        <v>81407</v>
      </c>
      <c r="J65" s="17">
        <v>83078</v>
      </c>
      <c r="K65" s="17">
        <v>84600</v>
      </c>
      <c r="L65" s="17">
        <v>86127</v>
      </c>
      <c r="M65" s="17">
        <v>87233</v>
      </c>
      <c r="N65" s="17">
        <v>88165</v>
      </c>
      <c r="O65" s="17">
        <v>89298</v>
      </c>
      <c r="P65" s="17">
        <v>90702</v>
      </c>
      <c r="Q65" s="17">
        <v>92120</v>
      </c>
      <c r="R65" s="17">
        <v>93288</v>
      </c>
      <c r="S65" s="17">
        <v>94638</v>
      </c>
      <c r="T65" s="17">
        <v>95589</v>
      </c>
      <c r="U65" s="18">
        <v>12</v>
      </c>
      <c r="V65" s="18">
        <v>9</v>
      </c>
      <c r="W65" s="18">
        <v>9</v>
      </c>
      <c r="X65" s="18">
        <v>12</v>
      </c>
      <c r="Y65" s="18">
        <v>27</v>
      </c>
      <c r="Z65" s="18">
        <v>46</v>
      </c>
      <c r="AA65" s="18">
        <v>113</v>
      </c>
      <c r="AB65" s="18">
        <v>128</v>
      </c>
      <c r="AC65" s="18">
        <v>93</v>
      </c>
      <c r="AD65" s="18">
        <v>117</v>
      </c>
      <c r="AE65" s="18">
        <v>104</v>
      </c>
      <c r="AF65" s="18">
        <v>126</v>
      </c>
      <c r="AG65" s="18">
        <v>128</v>
      </c>
      <c r="AH65" s="18">
        <v>100</v>
      </c>
      <c r="AI65" s="18">
        <v>137</v>
      </c>
      <c r="AJ65" s="18">
        <v>98</v>
      </c>
      <c r="AK65" s="23">
        <v>1.5503475362393737</v>
      </c>
      <c r="AL65" s="23">
        <v>1.1450964425670518</v>
      </c>
      <c r="AM65" s="23">
        <v>1.1324743305818401</v>
      </c>
      <c r="AN65" s="23">
        <v>1.4939681037809844</v>
      </c>
      <c r="AO65" s="23">
        <v>3.3166680997948581</v>
      </c>
      <c r="AP65" s="23">
        <v>5.5369652615614244</v>
      </c>
      <c r="AQ65" s="23">
        <v>13.356973995271868</v>
      </c>
      <c r="AR65" s="23">
        <v>14.861773892043146</v>
      </c>
      <c r="AS65" s="23">
        <v>10.661103022938567</v>
      </c>
      <c r="AT65" s="23">
        <v>13.270572222537288</v>
      </c>
      <c r="AU65" s="23">
        <v>11.646397455710096</v>
      </c>
      <c r="AV65" s="23">
        <v>13.891645167692001</v>
      </c>
      <c r="AW65" s="23">
        <v>13.894919669995657</v>
      </c>
      <c r="AX65" s="23">
        <v>10.719492324843495</v>
      </c>
      <c r="AY65" s="23">
        <v>14.476214628373379</v>
      </c>
      <c r="AZ65" s="23">
        <v>10.252225674502297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20">
        <v>2</v>
      </c>
      <c r="BJ65" s="20">
        <v>9</v>
      </c>
      <c r="BK65" s="20">
        <v>17</v>
      </c>
      <c r="BL65" s="20">
        <v>7</v>
      </c>
      <c r="BM65" s="20">
        <v>8</v>
      </c>
      <c r="BN65" s="20">
        <v>4</v>
      </c>
      <c r="BO65" s="20">
        <v>0</v>
      </c>
      <c r="BP65" s="20">
        <v>2</v>
      </c>
      <c r="BQ65" s="20">
        <v>17</v>
      </c>
      <c r="BR65" s="20">
        <v>11</v>
      </c>
      <c r="BS65" s="20">
        <v>10</v>
      </c>
      <c r="BT65" s="20">
        <v>8</v>
      </c>
      <c r="BU65" s="20">
        <v>3</v>
      </c>
      <c r="BV65" s="20">
        <v>4534</v>
      </c>
      <c r="BW65" s="20">
        <v>7426</v>
      </c>
      <c r="BX65" s="20">
        <v>8238</v>
      </c>
      <c r="BY65" s="20">
        <v>9480</v>
      </c>
      <c r="BZ65" s="20">
        <v>7099</v>
      </c>
      <c r="CA65" s="20">
        <v>12912</v>
      </c>
      <c r="CB65" s="20">
        <v>4829</v>
      </c>
      <c r="CC65" s="20">
        <v>6713</v>
      </c>
      <c r="CD65" s="20">
        <v>7352</v>
      </c>
      <c r="CE65" s="20">
        <v>9445</v>
      </c>
      <c r="CF65" s="20">
        <v>6888</v>
      </c>
      <c r="CG65" s="20">
        <v>10673</v>
      </c>
      <c r="CH65" s="21">
        <v>4</v>
      </c>
      <c r="CI65" s="21">
        <v>26</v>
      </c>
      <c r="CJ65" s="21">
        <v>28</v>
      </c>
      <c r="CK65" s="21">
        <v>17</v>
      </c>
      <c r="CL65" s="21">
        <v>16</v>
      </c>
      <c r="CM65" s="21">
        <v>7</v>
      </c>
      <c r="CN65" s="21">
        <v>0</v>
      </c>
      <c r="CO65" s="21">
        <v>47</v>
      </c>
      <c r="CP65" s="21">
        <v>51</v>
      </c>
      <c r="CQ65" s="21">
        <v>0</v>
      </c>
      <c r="CR65" s="21">
        <v>9363</v>
      </c>
      <c r="CS65" s="21">
        <v>14139</v>
      </c>
      <c r="CT65" s="21">
        <v>15590</v>
      </c>
      <c r="CU65" s="21">
        <v>18925</v>
      </c>
      <c r="CV65" s="21">
        <v>13987</v>
      </c>
      <c r="CW65" s="21">
        <v>23585</v>
      </c>
      <c r="CX65" s="21">
        <v>49689</v>
      </c>
      <c r="CY65" s="21">
        <v>45900</v>
      </c>
      <c r="CZ65" s="19">
        <v>110</v>
      </c>
      <c r="DA65" t="s">
        <v>8088</v>
      </c>
      <c r="DB65" t="s">
        <v>9</v>
      </c>
      <c r="DD65">
        <v>10.239651416122005</v>
      </c>
      <c r="DE65">
        <v>10.263841091589688</v>
      </c>
      <c r="DF65">
        <v>2.4189675467683358E-2</v>
      </c>
    </row>
    <row r="66" spans="1:110" x14ac:dyDescent="0.25">
      <c r="A66" t="s">
        <v>1184</v>
      </c>
      <c r="B66" t="s">
        <v>2979</v>
      </c>
      <c r="C66" t="s">
        <v>1173</v>
      </c>
      <c r="D66" t="s">
        <v>278</v>
      </c>
      <c r="E66" s="17">
        <v>124500</v>
      </c>
      <c r="F66" s="17">
        <v>125869</v>
      </c>
      <c r="G66" s="17">
        <v>125740</v>
      </c>
      <c r="H66" s="17">
        <v>126075</v>
      </c>
      <c r="I66" s="17">
        <v>126377</v>
      </c>
      <c r="J66" s="17">
        <v>127131</v>
      </c>
      <c r="K66" s="17">
        <v>128488</v>
      </c>
      <c r="L66" s="17">
        <v>129856</v>
      </c>
      <c r="M66" s="17">
        <v>130986</v>
      </c>
      <c r="N66" s="17">
        <v>131721</v>
      </c>
      <c r="O66" s="17">
        <v>133023</v>
      </c>
      <c r="P66" s="17">
        <v>134514</v>
      </c>
      <c r="Q66" s="17">
        <v>136660</v>
      </c>
      <c r="R66" s="17">
        <v>139385</v>
      </c>
      <c r="S66" s="17">
        <v>142153</v>
      </c>
      <c r="T66" s="17">
        <v>145307</v>
      </c>
      <c r="U66" s="18">
        <v>17</v>
      </c>
      <c r="V66" s="18">
        <v>10</v>
      </c>
      <c r="W66" s="18">
        <v>8</v>
      </c>
      <c r="X66" s="18">
        <v>34</v>
      </c>
      <c r="Y66" s="18">
        <v>34</v>
      </c>
      <c r="Z66" s="18">
        <v>103</v>
      </c>
      <c r="AA66" s="18">
        <v>147</v>
      </c>
      <c r="AB66" s="18">
        <v>154</v>
      </c>
      <c r="AC66" s="18">
        <v>103</v>
      </c>
      <c r="AD66" s="18">
        <v>164</v>
      </c>
      <c r="AE66" s="18">
        <v>143</v>
      </c>
      <c r="AF66" s="18">
        <v>153</v>
      </c>
      <c r="AG66" s="18">
        <v>113</v>
      </c>
      <c r="AH66" s="18">
        <v>134</v>
      </c>
      <c r="AI66" s="18">
        <v>100</v>
      </c>
      <c r="AJ66" s="18">
        <v>119</v>
      </c>
      <c r="AK66" s="23">
        <v>1.3654618473895583</v>
      </c>
      <c r="AL66" s="23">
        <v>0.79447679730513465</v>
      </c>
      <c r="AM66" s="23">
        <v>0.63623349769365356</v>
      </c>
      <c r="AN66" s="23">
        <v>2.6968074558794366</v>
      </c>
      <c r="AO66" s="23">
        <v>2.6903629616148508</v>
      </c>
      <c r="AP66" s="23">
        <v>8.1018791640119243</v>
      </c>
      <c r="AQ66" s="23">
        <v>11.440757113504764</v>
      </c>
      <c r="AR66" s="23">
        <v>11.859290290783637</v>
      </c>
      <c r="AS66" s="23">
        <v>7.8634357870306744</v>
      </c>
      <c r="AT66" s="23">
        <v>12.450558377176</v>
      </c>
      <c r="AU66" s="23">
        <v>10.75002067311668</v>
      </c>
      <c r="AV66" s="23">
        <v>11.374280744011775</v>
      </c>
      <c r="AW66" s="23">
        <v>8.2686960339528763</v>
      </c>
      <c r="AX66" s="23">
        <v>9.6136600064569357</v>
      </c>
      <c r="AY66" s="23">
        <v>7.0346739076910092</v>
      </c>
      <c r="AZ66" s="23">
        <v>8.1895572821680993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1</v>
      </c>
      <c r="BJ66" s="20">
        <v>15</v>
      </c>
      <c r="BK66" s="20">
        <v>17</v>
      </c>
      <c r="BL66" s="20">
        <v>19</v>
      </c>
      <c r="BM66" s="20">
        <v>8</v>
      </c>
      <c r="BN66" s="20">
        <v>2</v>
      </c>
      <c r="BO66" s="20">
        <v>0</v>
      </c>
      <c r="BP66" s="20">
        <v>1</v>
      </c>
      <c r="BQ66" s="20">
        <v>14</v>
      </c>
      <c r="BR66" s="20">
        <v>23</v>
      </c>
      <c r="BS66" s="20">
        <v>12</v>
      </c>
      <c r="BT66" s="20">
        <v>5</v>
      </c>
      <c r="BU66" s="20">
        <v>2</v>
      </c>
      <c r="BV66" s="20">
        <v>6554</v>
      </c>
      <c r="BW66" s="20">
        <v>11982</v>
      </c>
      <c r="BX66" s="20">
        <v>13230</v>
      </c>
      <c r="BY66" s="20">
        <v>14679</v>
      </c>
      <c r="BZ66" s="20">
        <v>11092</v>
      </c>
      <c r="CA66" s="20">
        <v>16866</v>
      </c>
      <c r="CB66" s="20">
        <v>7305</v>
      </c>
      <c r="CC66" s="20">
        <v>11063</v>
      </c>
      <c r="CD66" s="20">
        <v>12970</v>
      </c>
      <c r="CE66" s="20">
        <v>14434</v>
      </c>
      <c r="CF66" s="20">
        <v>11083</v>
      </c>
      <c r="CG66" s="20">
        <v>14049</v>
      </c>
      <c r="CH66" s="21">
        <v>2</v>
      </c>
      <c r="CI66" s="21">
        <v>29</v>
      </c>
      <c r="CJ66" s="21">
        <v>40</v>
      </c>
      <c r="CK66" s="21">
        <v>31</v>
      </c>
      <c r="CL66" s="21">
        <v>13</v>
      </c>
      <c r="CM66" s="21">
        <v>4</v>
      </c>
      <c r="CN66" s="21">
        <v>0</v>
      </c>
      <c r="CO66" s="21">
        <v>62</v>
      </c>
      <c r="CP66" s="21">
        <v>57</v>
      </c>
      <c r="CQ66" s="21">
        <v>0</v>
      </c>
      <c r="CR66" s="21">
        <v>13859</v>
      </c>
      <c r="CS66" s="21">
        <v>23045</v>
      </c>
      <c r="CT66" s="21">
        <v>26200</v>
      </c>
      <c r="CU66" s="21">
        <v>29113</v>
      </c>
      <c r="CV66" s="21">
        <v>22175</v>
      </c>
      <c r="CW66" s="21">
        <v>30915</v>
      </c>
      <c r="CX66" s="21">
        <v>74403</v>
      </c>
      <c r="CY66" s="21">
        <v>70904</v>
      </c>
      <c r="CZ66" s="19">
        <v>192</v>
      </c>
      <c r="DA66" t="s">
        <v>8170</v>
      </c>
      <c r="DB66" t="s">
        <v>9</v>
      </c>
      <c r="DD66">
        <v>8.7442175335665127</v>
      </c>
      <c r="DE66">
        <v>7.6609814120398374</v>
      </c>
      <c r="DF66">
        <v>-1.0832361215266753</v>
      </c>
    </row>
    <row r="67" spans="1:110" x14ac:dyDescent="0.25">
      <c r="A67" t="s">
        <v>622</v>
      </c>
      <c r="B67" t="s">
        <v>3162</v>
      </c>
      <c r="C67" t="s">
        <v>484</v>
      </c>
      <c r="D67" t="s">
        <v>51</v>
      </c>
      <c r="E67" s="17">
        <v>64540</v>
      </c>
      <c r="F67" s="17">
        <v>65087</v>
      </c>
      <c r="G67" s="17">
        <v>65513</v>
      </c>
      <c r="H67" s="17">
        <v>66292</v>
      </c>
      <c r="I67" s="17">
        <v>66692</v>
      </c>
      <c r="J67" s="17">
        <v>67125</v>
      </c>
      <c r="K67" s="17">
        <v>67890</v>
      </c>
      <c r="L67" s="17">
        <v>68273</v>
      </c>
      <c r="M67" s="17">
        <v>68803</v>
      </c>
      <c r="N67" s="17">
        <v>69034</v>
      </c>
      <c r="O67" s="17">
        <v>69351</v>
      </c>
      <c r="P67" s="17">
        <v>69695</v>
      </c>
      <c r="Q67" s="17">
        <v>69921</v>
      </c>
      <c r="R67" s="17">
        <v>70372</v>
      </c>
      <c r="S67" s="17">
        <v>71044</v>
      </c>
      <c r="T67" s="17">
        <v>71583</v>
      </c>
      <c r="U67" s="18">
        <v>12</v>
      </c>
      <c r="V67" s="18">
        <v>10</v>
      </c>
      <c r="W67" s="18">
        <v>19</v>
      </c>
      <c r="X67" s="18">
        <v>9</v>
      </c>
      <c r="Y67" s="18">
        <v>14</v>
      </c>
      <c r="Z67" s="18">
        <v>42</v>
      </c>
      <c r="AA67" s="18">
        <v>80</v>
      </c>
      <c r="AB67" s="18">
        <v>61</v>
      </c>
      <c r="AC67" s="18">
        <v>76</v>
      </c>
      <c r="AD67" s="18">
        <v>68</v>
      </c>
      <c r="AE67" s="18">
        <v>94</v>
      </c>
      <c r="AF67" s="18">
        <v>71</v>
      </c>
      <c r="AG67" s="18">
        <v>78</v>
      </c>
      <c r="AH67" s="18">
        <v>91</v>
      </c>
      <c r="AI67" s="18">
        <v>71</v>
      </c>
      <c r="AJ67" s="18">
        <v>53</v>
      </c>
      <c r="AK67" s="23">
        <v>1.8593120545398203</v>
      </c>
      <c r="AL67" s="23">
        <v>1.5364051193018575</v>
      </c>
      <c r="AM67" s="23">
        <v>2.9001877489963821</v>
      </c>
      <c r="AN67" s="23">
        <v>1.3576298799251796</v>
      </c>
      <c r="AO67" s="23">
        <v>2.0992023031248128</v>
      </c>
      <c r="AP67" s="23">
        <v>6.2569832402234633</v>
      </c>
      <c r="AQ67" s="23">
        <v>11.783767859773162</v>
      </c>
      <c r="AR67" s="23">
        <v>8.9347179705007829</v>
      </c>
      <c r="AS67" s="23">
        <v>11.046029969623417</v>
      </c>
      <c r="AT67" s="23">
        <v>9.8502187327983322</v>
      </c>
      <c r="AU67" s="23">
        <v>13.554238583437874</v>
      </c>
      <c r="AV67" s="23">
        <v>10.187244422124973</v>
      </c>
      <c r="AW67" s="23">
        <v>11.155446861457932</v>
      </c>
      <c r="AX67" s="23">
        <v>12.931279486159267</v>
      </c>
      <c r="AY67" s="23">
        <v>9.993806655030685</v>
      </c>
      <c r="AZ67" s="23">
        <v>7.4039925680678369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20">
        <v>5</v>
      </c>
      <c r="BK67" s="20">
        <v>8</v>
      </c>
      <c r="BL67" s="20">
        <v>6</v>
      </c>
      <c r="BM67" s="20">
        <v>1</v>
      </c>
      <c r="BN67" s="20">
        <v>5</v>
      </c>
      <c r="BO67" s="20">
        <v>0</v>
      </c>
      <c r="BP67" s="20">
        <v>1</v>
      </c>
      <c r="BQ67" s="20">
        <v>4</v>
      </c>
      <c r="BR67" s="20">
        <v>8</v>
      </c>
      <c r="BS67" s="20">
        <v>6</v>
      </c>
      <c r="BT67" s="20">
        <v>3</v>
      </c>
      <c r="BU67" s="20">
        <v>6</v>
      </c>
      <c r="BV67" s="20">
        <v>2687</v>
      </c>
      <c r="BW67" s="20">
        <v>4016</v>
      </c>
      <c r="BX67" s="20">
        <v>5182</v>
      </c>
      <c r="BY67" s="20">
        <v>6943</v>
      </c>
      <c r="BZ67" s="20">
        <v>6232</v>
      </c>
      <c r="CA67" s="20">
        <v>12052</v>
      </c>
      <c r="CB67" s="20">
        <v>2999</v>
      </c>
      <c r="CC67" s="20">
        <v>3929</v>
      </c>
      <c r="CD67" s="20">
        <v>4917</v>
      </c>
      <c r="CE67" s="20">
        <v>6638</v>
      </c>
      <c r="CF67" s="20">
        <v>5677</v>
      </c>
      <c r="CG67" s="20">
        <v>10311</v>
      </c>
      <c r="CH67" s="21">
        <v>1</v>
      </c>
      <c r="CI67" s="21">
        <v>9</v>
      </c>
      <c r="CJ67" s="21">
        <v>16</v>
      </c>
      <c r="CK67" s="21">
        <v>12</v>
      </c>
      <c r="CL67" s="21">
        <v>4</v>
      </c>
      <c r="CM67" s="21">
        <v>11</v>
      </c>
      <c r="CN67" s="21">
        <v>0</v>
      </c>
      <c r="CO67" s="21">
        <v>25</v>
      </c>
      <c r="CP67" s="21">
        <v>28</v>
      </c>
      <c r="CQ67" s="21">
        <v>0</v>
      </c>
      <c r="CR67" s="21">
        <v>5686</v>
      </c>
      <c r="CS67" s="21">
        <v>7945</v>
      </c>
      <c r="CT67" s="21">
        <v>10099</v>
      </c>
      <c r="CU67" s="21">
        <v>13581</v>
      </c>
      <c r="CV67" s="21">
        <v>11909</v>
      </c>
      <c r="CW67" s="21">
        <v>22363</v>
      </c>
      <c r="CX67" s="21">
        <v>37112</v>
      </c>
      <c r="CY67" s="21">
        <v>34471</v>
      </c>
      <c r="CZ67" s="19">
        <v>233</v>
      </c>
      <c r="DA67" t="s">
        <v>8211</v>
      </c>
      <c r="DB67" t="s">
        <v>9</v>
      </c>
      <c r="DD67">
        <v>7.2524730933248245</v>
      </c>
      <c r="DE67">
        <v>7.5447294675576639</v>
      </c>
      <c r="DF67">
        <v>0.29225637423283946</v>
      </c>
    </row>
    <row r="68" spans="1:110" x14ac:dyDescent="0.25">
      <c r="A68" t="s">
        <v>1243</v>
      </c>
      <c r="B68" t="s">
        <v>3244</v>
      </c>
      <c r="C68" t="s">
        <v>3369</v>
      </c>
      <c r="D68" t="s">
        <v>355</v>
      </c>
      <c r="E68" s="17">
        <v>121483</v>
      </c>
      <c r="F68" s="17">
        <v>122811</v>
      </c>
      <c r="G68" s="17">
        <v>123554</v>
      </c>
      <c r="H68" s="17">
        <v>123348</v>
      </c>
      <c r="I68" s="17">
        <v>122738</v>
      </c>
      <c r="J68" s="17">
        <v>122483</v>
      </c>
      <c r="K68" s="17">
        <v>122440</v>
      </c>
      <c r="L68" s="17">
        <v>122502</v>
      </c>
      <c r="M68" s="17">
        <v>124143</v>
      </c>
      <c r="N68" s="17">
        <v>127074</v>
      </c>
      <c r="O68" s="17">
        <v>130520</v>
      </c>
      <c r="P68" s="17">
        <v>133215</v>
      </c>
      <c r="Q68" s="17">
        <v>134913</v>
      </c>
      <c r="R68" s="17">
        <v>136747</v>
      </c>
      <c r="S68" s="17">
        <v>139188</v>
      </c>
      <c r="T68" s="17">
        <v>141605</v>
      </c>
      <c r="U68" s="18">
        <v>21</v>
      </c>
      <c r="V68" s="18">
        <v>16</v>
      </c>
      <c r="W68" s="18">
        <v>10</v>
      </c>
      <c r="X68" s="18">
        <v>26</v>
      </c>
      <c r="Y68" s="18">
        <v>20</v>
      </c>
      <c r="Z68" s="18">
        <v>60</v>
      </c>
      <c r="AA68" s="18">
        <v>116</v>
      </c>
      <c r="AB68" s="18">
        <v>156</v>
      </c>
      <c r="AC68" s="18">
        <v>141</v>
      </c>
      <c r="AD68" s="18">
        <v>135</v>
      </c>
      <c r="AE68" s="18">
        <v>189</v>
      </c>
      <c r="AF68" s="18">
        <v>178</v>
      </c>
      <c r="AG68" s="18">
        <v>187</v>
      </c>
      <c r="AH68" s="18">
        <v>172</v>
      </c>
      <c r="AI68" s="18">
        <v>215</v>
      </c>
      <c r="AJ68" s="18">
        <v>168</v>
      </c>
      <c r="AK68" s="23">
        <v>1.728636928623758</v>
      </c>
      <c r="AL68" s="23">
        <v>1.3028148944312805</v>
      </c>
      <c r="AM68" s="23">
        <v>0.8093627078038752</v>
      </c>
      <c r="AN68" s="23">
        <v>2.1078574439796349</v>
      </c>
      <c r="AO68" s="23">
        <v>1.629487200378041</v>
      </c>
      <c r="AP68" s="23">
        <v>4.8986389947992786</v>
      </c>
      <c r="AQ68" s="23">
        <v>9.4740280953936615</v>
      </c>
      <c r="AR68" s="23">
        <v>12.73448596757604</v>
      </c>
      <c r="AS68" s="23">
        <v>11.357869553659892</v>
      </c>
      <c r="AT68" s="23">
        <v>10.623731054346287</v>
      </c>
      <c r="AU68" s="23">
        <v>14.480539380937788</v>
      </c>
      <c r="AV68" s="23">
        <v>13.361858649551476</v>
      </c>
      <c r="AW68" s="23">
        <v>13.860784357326574</v>
      </c>
      <c r="AX68" s="23">
        <v>12.577972460090532</v>
      </c>
      <c r="AY68" s="23">
        <v>15.446733913843149</v>
      </c>
      <c r="AZ68" s="23">
        <v>11.863987853536246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1</v>
      </c>
      <c r="BG68" s="20">
        <v>0</v>
      </c>
      <c r="BH68" s="20">
        <v>0</v>
      </c>
      <c r="BI68" s="20">
        <v>2</v>
      </c>
      <c r="BJ68" s="20">
        <v>15</v>
      </c>
      <c r="BK68" s="20">
        <v>24</v>
      </c>
      <c r="BL68" s="20">
        <v>26</v>
      </c>
      <c r="BM68" s="20">
        <v>9</v>
      </c>
      <c r="BN68" s="20">
        <v>6</v>
      </c>
      <c r="BO68" s="20">
        <v>0</v>
      </c>
      <c r="BP68" s="20">
        <v>3</v>
      </c>
      <c r="BQ68" s="20">
        <v>26</v>
      </c>
      <c r="BR68" s="20">
        <v>21</v>
      </c>
      <c r="BS68" s="20">
        <v>26</v>
      </c>
      <c r="BT68" s="20">
        <v>6</v>
      </c>
      <c r="BU68" s="20">
        <v>3</v>
      </c>
      <c r="BV68" s="20">
        <v>8638</v>
      </c>
      <c r="BW68" s="20">
        <v>17030</v>
      </c>
      <c r="BX68" s="20">
        <v>15846</v>
      </c>
      <c r="BY68" s="20">
        <v>13011</v>
      </c>
      <c r="BZ68" s="20">
        <v>8039</v>
      </c>
      <c r="CA68" s="20">
        <v>11252</v>
      </c>
      <c r="CB68" s="20">
        <v>9232</v>
      </c>
      <c r="CC68" s="20">
        <v>15481</v>
      </c>
      <c r="CD68" s="20">
        <v>14586</v>
      </c>
      <c r="CE68" s="20">
        <v>12013</v>
      </c>
      <c r="CF68" s="20">
        <v>8123</v>
      </c>
      <c r="CG68" s="20">
        <v>8354</v>
      </c>
      <c r="CH68" s="21">
        <v>5</v>
      </c>
      <c r="CI68" s="21">
        <v>41</v>
      </c>
      <c r="CJ68" s="21">
        <v>45</v>
      </c>
      <c r="CK68" s="21">
        <v>52</v>
      </c>
      <c r="CL68" s="21">
        <v>16</v>
      </c>
      <c r="CM68" s="21">
        <v>9</v>
      </c>
      <c r="CN68" s="21">
        <v>0</v>
      </c>
      <c r="CO68" s="21">
        <v>82</v>
      </c>
      <c r="CP68" s="21">
        <v>85</v>
      </c>
      <c r="CQ68" s="21">
        <v>1</v>
      </c>
      <c r="CR68" s="21">
        <v>17870</v>
      </c>
      <c r="CS68" s="21">
        <v>32511</v>
      </c>
      <c r="CT68" s="21">
        <v>30432</v>
      </c>
      <c r="CU68" s="21">
        <v>25024</v>
      </c>
      <c r="CV68" s="21">
        <v>16162</v>
      </c>
      <c r="CW68" s="21">
        <v>19606</v>
      </c>
      <c r="CX68" s="21">
        <v>73816</v>
      </c>
      <c r="CY68" s="21">
        <v>67789</v>
      </c>
      <c r="CZ68" s="19">
        <v>51</v>
      </c>
      <c r="DA68" t="s">
        <v>8039</v>
      </c>
      <c r="DB68" t="s">
        <v>8480</v>
      </c>
      <c r="DD68">
        <v>12.096357816164865</v>
      </c>
      <c r="DE68">
        <v>11.515118673458328</v>
      </c>
      <c r="DF68">
        <v>-0.58123914270653643</v>
      </c>
    </row>
    <row r="69" spans="1:110" x14ac:dyDescent="0.25">
      <c r="A69" t="s">
        <v>979</v>
      </c>
      <c r="B69" t="s">
        <v>3245</v>
      </c>
      <c r="C69" t="s">
        <v>3369</v>
      </c>
      <c r="D69" t="s">
        <v>355</v>
      </c>
      <c r="E69" s="17">
        <v>244336</v>
      </c>
      <c r="F69" s="17">
        <v>247955</v>
      </c>
      <c r="G69" s="17">
        <v>248390</v>
      </c>
      <c r="H69" s="17">
        <v>248680</v>
      </c>
      <c r="I69" s="17">
        <v>249738</v>
      </c>
      <c r="J69" s="17">
        <v>252597</v>
      </c>
      <c r="K69" s="17">
        <v>254646</v>
      </c>
      <c r="L69" s="17">
        <v>257413</v>
      </c>
      <c r="M69" s="17">
        <v>260794</v>
      </c>
      <c r="N69" s="17">
        <v>266041</v>
      </c>
      <c r="O69" s="17">
        <v>269982</v>
      </c>
      <c r="P69" s="17">
        <v>274324</v>
      </c>
      <c r="Q69" s="17">
        <v>278645</v>
      </c>
      <c r="R69" s="17">
        <v>282465</v>
      </c>
      <c r="S69" s="17">
        <v>286932</v>
      </c>
      <c r="T69" s="17">
        <v>290869</v>
      </c>
      <c r="U69" s="18">
        <v>30</v>
      </c>
      <c r="V69" s="18">
        <v>30</v>
      </c>
      <c r="W69" s="18">
        <v>29</v>
      </c>
      <c r="X69" s="18">
        <v>35</v>
      </c>
      <c r="Y69" s="18">
        <v>45</v>
      </c>
      <c r="Z69" s="18">
        <v>83</v>
      </c>
      <c r="AA69" s="18">
        <v>195</v>
      </c>
      <c r="AB69" s="18">
        <v>171</v>
      </c>
      <c r="AC69" s="18">
        <v>123</v>
      </c>
      <c r="AD69" s="18">
        <v>152</v>
      </c>
      <c r="AE69" s="18">
        <v>156</v>
      </c>
      <c r="AF69" s="18">
        <v>160</v>
      </c>
      <c r="AG69" s="18">
        <v>147</v>
      </c>
      <c r="AH69" s="18">
        <v>130</v>
      </c>
      <c r="AI69" s="18">
        <v>165</v>
      </c>
      <c r="AJ69" s="18">
        <v>138</v>
      </c>
      <c r="AK69" s="23">
        <v>1.2278174317333508</v>
      </c>
      <c r="AL69" s="23">
        <v>1.2098969571091529</v>
      </c>
      <c r="AM69" s="23">
        <v>1.1675188212085832</v>
      </c>
      <c r="AN69" s="23">
        <v>1.4074312369309958</v>
      </c>
      <c r="AO69" s="23">
        <v>1.8018883790212143</v>
      </c>
      <c r="AP69" s="23">
        <v>3.2858664196328538</v>
      </c>
      <c r="AQ69" s="23">
        <v>7.6576894983624326</v>
      </c>
      <c r="AR69" s="23">
        <v>6.6430211372386001</v>
      </c>
      <c r="AS69" s="23">
        <v>4.7163661740684217</v>
      </c>
      <c r="AT69" s="23">
        <v>5.7134050766611164</v>
      </c>
      <c r="AU69" s="23">
        <v>5.7781629886436878</v>
      </c>
      <c r="AV69" s="23">
        <v>5.8325192108601511</v>
      </c>
      <c r="AW69" s="23">
        <v>5.2755297959769596</v>
      </c>
      <c r="AX69" s="23">
        <v>4.6023401129343453</v>
      </c>
      <c r="AY69" s="23">
        <v>5.7504914056292078</v>
      </c>
      <c r="AZ69" s="23">
        <v>4.7444038381539455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1</v>
      </c>
      <c r="BG69" s="20">
        <v>0</v>
      </c>
      <c r="BH69" s="20">
        <v>0</v>
      </c>
      <c r="BI69" s="20">
        <v>1</v>
      </c>
      <c r="BJ69" s="20">
        <v>17</v>
      </c>
      <c r="BK69" s="20">
        <v>17</v>
      </c>
      <c r="BL69" s="20">
        <v>13</v>
      </c>
      <c r="BM69" s="20">
        <v>9</v>
      </c>
      <c r="BN69" s="20">
        <v>0</v>
      </c>
      <c r="BO69" s="20">
        <v>0</v>
      </c>
      <c r="BP69" s="20">
        <v>2</v>
      </c>
      <c r="BQ69" s="20">
        <v>17</v>
      </c>
      <c r="BR69" s="20">
        <v>30</v>
      </c>
      <c r="BS69" s="20">
        <v>19</v>
      </c>
      <c r="BT69" s="20">
        <v>6</v>
      </c>
      <c r="BU69" s="20">
        <v>6</v>
      </c>
      <c r="BV69" s="20">
        <v>14742</v>
      </c>
      <c r="BW69" s="20">
        <v>31711</v>
      </c>
      <c r="BX69" s="20">
        <v>28809</v>
      </c>
      <c r="BY69" s="20">
        <v>25791</v>
      </c>
      <c r="BZ69" s="20">
        <v>18824</v>
      </c>
      <c r="CA69" s="20">
        <v>29632</v>
      </c>
      <c r="CB69" s="20">
        <v>15342</v>
      </c>
      <c r="CC69" s="20">
        <v>31985</v>
      </c>
      <c r="CD69" s="20">
        <v>28771</v>
      </c>
      <c r="CE69" s="20">
        <v>24305</v>
      </c>
      <c r="CF69" s="20">
        <v>17570</v>
      </c>
      <c r="CG69" s="20">
        <v>23387</v>
      </c>
      <c r="CH69" s="21">
        <v>3</v>
      </c>
      <c r="CI69" s="21">
        <v>34</v>
      </c>
      <c r="CJ69" s="21">
        <v>47</v>
      </c>
      <c r="CK69" s="21">
        <v>32</v>
      </c>
      <c r="CL69" s="21">
        <v>16</v>
      </c>
      <c r="CM69" s="21">
        <v>6</v>
      </c>
      <c r="CN69" s="21">
        <v>0</v>
      </c>
      <c r="CO69" s="21">
        <v>57</v>
      </c>
      <c r="CP69" s="21">
        <v>80</v>
      </c>
      <c r="CQ69" s="21">
        <v>1</v>
      </c>
      <c r="CR69" s="21">
        <v>30084</v>
      </c>
      <c r="CS69" s="21">
        <v>63696</v>
      </c>
      <c r="CT69" s="21">
        <v>57580</v>
      </c>
      <c r="CU69" s="21">
        <v>50096</v>
      </c>
      <c r="CV69" s="21">
        <v>36394</v>
      </c>
      <c r="CW69" s="21">
        <v>53019</v>
      </c>
      <c r="CX69" s="21">
        <v>149509</v>
      </c>
      <c r="CY69" s="21">
        <v>141360</v>
      </c>
      <c r="CZ69" s="19">
        <v>323</v>
      </c>
      <c r="DA69" t="s">
        <v>8301</v>
      </c>
      <c r="DB69" t="s">
        <v>8481</v>
      </c>
      <c r="DD69">
        <v>4.032258064516129</v>
      </c>
      <c r="DE69">
        <v>5.3508484439063864</v>
      </c>
      <c r="DF69">
        <v>1.3185903793902574</v>
      </c>
    </row>
    <row r="70" spans="1:110" x14ac:dyDescent="0.25">
      <c r="A70" t="s">
        <v>870</v>
      </c>
      <c r="B70" t="s">
        <v>3222</v>
      </c>
      <c r="C70" t="s">
        <v>3364</v>
      </c>
      <c r="D70" t="s">
        <v>211</v>
      </c>
      <c r="E70" s="17">
        <v>167602</v>
      </c>
      <c r="F70" s="17">
        <v>168315</v>
      </c>
      <c r="G70" s="17">
        <v>169310</v>
      </c>
      <c r="H70" s="17">
        <v>170648</v>
      </c>
      <c r="I70" s="17">
        <v>171889</v>
      </c>
      <c r="J70" s="17">
        <v>173471</v>
      </c>
      <c r="K70" s="17">
        <v>175369</v>
      </c>
      <c r="L70" s="17">
        <v>176839</v>
      </c>
      <c r="M70" s="17">
        <v>178546</v>
      </c>
      <c r="N70" s="17">
        <v>180007</v>
      </c>
      <c r="O70" s="17">
        <v>181275</v>
      </c>
      <c r="P70" s="17">
        <v>183087</v>
      </c>
      <c r="Q70" s="17">
        <v>184535</v>
      </c>
      <c r="R70" s="17">
        <v>186297</v>
      </c>
      <c r="S70" s="17">
        <v>188267</v>
      </c>
      <c r="T70" s="17">
        <v>189635</v>
      </c>
      <c r="U70" s="18">
        <v>30</v>
      </c>
      <c r="V70" s="18">
        <v>33</v>
      </c>
      <c r="W70" s="18">
        <v>31</v>
      </c>
      <c r="X70" s="18">
        <v>34</v>
      </c>
      <c r="Y70" s="18">
        <v>40</v>
      </c>
      <c r="Z70" s="18">
        <v>84</v>
      </c>
      <c r="AA70" s="18">
        <v>206</v>
      </c>
      <c r="AB70" s="18">
        <v>188</v>
      </c>
      <c r="AC70" s="18">
        <v>211</v>
      </c>
      <c r="AD70" s="18">
        <v>265</v>
      </c>
      <c r="AE70" s="18">
        <v>245</v>
      </c>
      <c r="AF70" s="18">
        <v>316</v>
      </c>
      <c r="AG70" s="18">
        <v>240</v>
      </c>
      <c r="AH70" s="18">
        <v>323</v>
      </c>
      <c r="AI70" s="18">
        <v>293</v>
      </c>
      <c r="AJ70" s="18">
        <v>251</v>
      </c>
      <c r="AK70" s="23">
        <v>1.7899547738093817</v>
      </c>
      <c r="AL70" s="23">
        <v>1.9606095713394527</v>
      </c>
      <c r="AM70" s="23">
        <v>1.8309609591872895</v>
      </c>
      <c r="AN70" s="23">
        <v>1.9924054193427407</v>
      </c>
      <c r="AO70" s="23">
        <v>2.3270831757704102</v>
      </c>
      <c r="AP70" s="23">
        <v>4.8423079361968284</v>
      </c>
      <c r="AQ70" s="23">
        <v>11.746659899982323</v>
      </c>
      <c r="AR70" s="23">
        <v>10.631139058691804</v>
      </c>
      <c r="AS70" s="23">
        <v>11.817682838036136</v>
      </c>
      <c r="AT70" s="23">
        <v>14.721649713622249</v>
      </c>
      <c r="AU70" s="23">
        <v>13.515377189353194</v>
      </c>
      <c r="AV70" s="23">
        <v>17.259554201008264</v>
      </c>
      <c r="AW70" s="23">
        <v>13.005662882380037</v>
      </c>
      <c r="AX70" s="23">
        <v>17.337906675899237</v>
      </c>
      <c r="AY70" s="23">
        <v>15.563003606580018</v>
      </c>
      <c r="AZ70" s="23">
        <v>13.235953278666914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6</v>
      </c>
      <c r="BJ70" s="20">
        <v>35</v>
      </c>
      <c r="BK70" s="20">
        <v>41</v>
      </c>
      <c r="BL70" s="20">
        <v>32</v>
      </c>
      <c r="BM70" s="20">
        <v>14</v>
      </c>
      <c r="BN70" s="20">
        <v>7</v>
      </c>
      <c r="BO70" s="20">
        <v>1</v>
      </c>
      <c r="BP70" s="20">
        <v>4</v>
      </c>
      <c r="BQ70" s="20">
        <v>29</v>
      </c>
      <c r="BR70" s="20">
        <v>28</v>
      </c>
      <c r="BS70" s="20">
        <v>30</v>
      </c>
      <c r="BT70" s="20">
        <v>15</v>
      </c>
      <c r="BU70" s="20">
        <v>9</v>
      </c>
      <c r="BV70" s="20">
        <v>9579</v>
      </c>
      <c r="BW70" s="20">
        <v>15411</v>
      </c>
      <c r="BX70" s="20">
        <v>14739</v>
      </c>
      <c r="BY70" s="20">
        <v>17961</v>
      </c>
      <c r="BZ70" s="20">
        <v>14942</v>
      </c>
      <c r="CA70" s="20">
        <v>24254</v>
      </c>
      <c r="CB70" s="20">
        <v>9880</v>
      </c>
      <c r="CC70" s="20">
        <v>14893</v>
      </c>
      <c r="CD70" s="20">
        <v>14337</v>
      </c>
      <c r="CE70" s="20">
        <v>18054</v>
      </c>
      <c r="CF70" s="20">
        <v>15028</v>
      </c>
      <c r="CG70" s="20">
        <v>20557</v>
      </c>
      <c r="CH70" s="21">
        <v>10</v>
      </c>
      <c r="CI70" s="21">
        <v>64</v>
      </c>
      <c r="CJ70" s="21">
        <v>69</v>
      </c>
      <c r="CK70" s="21">
        <v>62</v>
      </c>
      <c r="CL70" s="21">
        <v>29</v>
      </c>
      <c r="CM70" s="21">
        <v>16</v>
      </c>
      <c r="CN70" s="21">
        <v>1</v>
      </c>
      <c r="CO70" s="21">
        <v>135</v>
      </c>
      <c r="CP70" s="21">
        <v>116</v>
      </c>
      <c r="CQ70" s="21">
        <v>0</v>
      </c>
      <c r="CR70" s="21">
        <v>19459</v>
      </c>
      <c r="CS70" s="21">
        <v>30304</v>
      </c>
      <c r="CT70" s="21">
        <v>29076</v>
      </c>
      <c r="CU70" s="21">
        <v>36015</v>
      </c>
      <c r="CV70" s="21">
        <v>29970</v>
      </c>
      <c r="CW70" s="21">
        <v>44811</v>
      </c>
      <c r="CX70" s="21">
        <v>96886</v>
      </c>
      <c r="CY70" s="21">
        <v>92749</v>
      </c>
      <c r="CZ70" s="19">
        <v>22</v>
      </c>
      <c r="DA70" t="s">
        <v>1342</v>
      </c>
      <c r="DB70" t="s">
        <v>8480</v>
      </c>
      <c r="DD70">
        <v>14.555412996366536</v>
      </c>
      <c r="DE70">
        <v>11.972834052391471</v>
      </c>
      <c r="DF70">
        <v>-2.582578943975065</v>
      </c>
    </row>
    <row r="71" spans="1:110" x14ac:dyDescent="0.25">
      <c r="A71" t="s">
        <v>1387</v>
      </c>
      <c r="B71" t="s">
        <v>2992</v>
      </c>
      <c r="C71" t="s">
        <v>425</v>
      </c>
      <c r="D71" t="s">
        <v>199</v>
      </c>
      <c r="E71" s="17">
        <v>55284</v>
      </c>
      <c r="F71" s="17">
        <v>55159</v>
      </c>
      <c r="G71" s="17">
        <v>54822</v>
      </c>
      <c r="H71" s="17">
        <v>54704</v>
      </c>
      <c r="I71" s="17">
        <v>54807</v>
      </c>
      <c r="J71" s="17">
        <v>54825</v>
      </c>
      <c r="K71" s="17">
        <v>54798</v>
      </c>
      <c r="L71" s="17">
        <v>54809</v>
      </c>
      <c r="M71" s="17">
        <v>54765</v>
      </c>
      <c r="N71" s="17">
        <v>54920</v>
      </c>
      <c r="O71" s="17">
        <v>54950</v>
      </c>
      <c r="P71" s="17">
        <v>54893</v>
      </c>
      <c r="Q71" s="17">
        <v>54614</v>
      </c>
      <c r="R71" s="17">
        <v>54164</v>
      </c>
      <c r="S71" s="17">
        <v>54116</v>
      </c>
      <c r="T71" s="17">
        <v>54052</v>
      </c>
      <c r="U71" s="18">
        <v>6</v>
      </c>
      <c r="V71" s="18">
        <v>4</v>
      </c>
      <c r="W71" s="18">
        <v>4</v>
      </c>
      <c r="X71" s="18">
        <v>19</v>
      </c>
      <c r="Y71" s="18">
        <v>7</v>
      </c>
      <c r="Z71" s="18">
        <v>30</v>
      </c>
      <c r="AA71" s="18">
        <v>52</v>
      </c>
      <c r="AB71" s="18">
        <v>45</v>
      </c>
      <c r="AC71" s="18">
        <v>61</v>
      </c>
      <c r="AD71" s="18">
        <v>70</v>
      </c>
      <c r="AE71" s="18">
        <v>81</v>
      </c>
      <c r="AF71" s="18">
        <v>66</v>
      </c>
      <c r="AG71" s="18">
        <v>56</v>
      </c>
      <c r="AH71" s="18">
        <v>71</v>
      </c>
      <c r="AI71" s="18">
        <v>61</v>
      </c>
      <c r="AJ71" s="18">
        <v>41</v>
      </c>
      <c r="AK71" s="23">
        <v>1.0853049706967657</v>
      </c>
      <c r="AL71" s="23">
        <v>0.7251763084900017</v>
      </c>
      <c r="AM71" s="23">
        <v>0.72963408850461486</v>
      </c>
      <c r="AN71" s="23">
        <v>3.4732377888271424</v>
      </c>
      <c r="AO71" s="23">
        <v>1.2772091156239165</v>
      </c>
      <c r="AP71" s="23">
        <v>5.4719562243502047</v>
      </c>
      <c r="AQ71" s="23">
        <v>9.4893974232636218</v>
      </c>
      <c r="AR71" s="23">
        <v>8.210330420186466</v>
      </c>
      <c r="AS71" s="23">
        <v>11.13850086734228</v>
      </c>
      <c r="AT71" s="23">
        <v>12.745812090313182</v>
      </c>
      <c r="AU71" s="23">
        <v>14.740673339399455</v>
      </c>
      <c r="AV71" s="23">
        <v>12.023390960596069</v>
      </c>
      <c r="AW71" s="23">
        <v>10.253781081773903</v>
      </c>
      <c r="AX71" s="23">
        <v>13.108337641237723</v>
      </c>
      <c r="AY71" s="23">
        <v>11.272082193805899</v>
      </c>
      <c r="AZ71" s="23">
        <v>7.5852882409531563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 s="20">
        <v>6</v>
      </c>
      <c r="BK71" s="20">
        <v>5</v>
      </c>
      <c r="BL71" s="20">
        <v>4</v>
      </c>
      <c r="BM71" s="20">
        <v>2</v>
      </c>
      <c r="BN71" s="20">
        <v>1</v>
      </c>
      <c r="BO71" s="20">
        <v>0</v>
      </c>
      <c r="BP71" s="20">
        <v>2</v>
      </c>
      <c r="BQ71" s="20">
        <v>5</v>
      </c>
      <c r="BR71" s="20">
        <v>7</v>
      </c>
      <c r="BS71" s="20">
        <v>5</v>
      </c>
      <c r="BT71" s="20">
        <v>2</v>
      </c>
      <c r="BU71" s="20">
        <v>2</v>
      </c>
      <c r="BV71" s="20">
        <v>2607</v>
      </c>
      <c r="BW71" s="20">
        <v>3841</v>
      </c>
      <c r="BX71" s="20">
        <v>4007</v>
      </c>
      <c r="BY71" s="20">
        <v>5142</v>
      </c>
      <c r="BZ71" s="20">
        <v>4385</v>
      </c>
      <c r="CA71" s="20">
        <v>7540</v>
      </c>
      <c r="CB71" s="20">
        <v>2791</v>
      </c>
      <c r="CC71" s="20">
        <v>3963</v>
      </c>
      <c r="CD71" s="20">
        <v>3714</v>
      </c>
      <c r="CE71" s="20">
        <v>5194</v>
      </c>
      <c r="CF71" s="20">
        <v>4277</v>
      </c>
      <c r="CG71" s="20">
        <v>6591</v>
      </c>
      <c r="CH71" s="21">
        <v>2</v>
      </c>
      <c r="CI71" s="21">
        <v>11</v>
      </c>
      <c r="CJ71" s="21">
        <v>12</v>
      </c>
      <c r="CK71" s="21">
        <v>9</v>
      </c>
      <c r="CL71" s="21">
        <v>4</v>
      </c>
      <c r="CM71" s="21">
        <v>3</v>
      </c>
      <c r="CN71" s="21">
        <v>0</v>
      </c>
      <c r="CO71" s="21">
        <v>18</v>
      </c>
      <c r="CP71" s="21">
        <v>23</v>
      </c>
      <c r="CQ71" s="21">
        <v>0</v>
      </c>
      <c r="CR71" s="21">
        <v>5398</v>
      </c>
      <c r="CS71" s="21">
        <v>7804</v>
      </c>
      <c r="CT71" s="21">
        <v>7721</v>
      </c>
      <c r="CU71" s="21">
        <v>10336</v>
      </c>
      <c r="CV71" s="21">
        <v>8662</v>
      </c>
      <c r="CW71" s="21">
        <v>14131</v>
      </c>
      <c r="CX71" s="21">
        <v>27522</v>
      </c>
      <c r="CY71" s="21">
        <v>26530</v>
      </c>
      <c r="CZ71" s="19">
        <v>224</v>
      </c>
      <c r="DA71" t="s">
        <v>8202</v>
      </c>
      <c r="DB71" t="s">
        <v>9</v>
      </c>
      <c r="DD71">
        <v>6.7847719562759137</v>
      </c>
      <c r="DE71">
        <v>8.3569508029939676</v>
      </c>
      <c r="DF71">
        <v>1.572178846718054</v>
      </c>
    </row>
    <row r="72" spans="1:110" x14ac:dyDescent="0.25">
      <c r="A72" t="s">
        <v>587</v>
      </c>
      <c r="B72" t="s">
        <v>3028</v>
      </c>
      <c r="C72" t="s">
        <v>466</v>
      </c>
      <c r="D72" t="s">
        <v>51</v>
      </c>
      <c r="E72" s="17">
        <v>125397</v>
      </c>
      <c r="F72" s="17">
        <v>126404</v>
      </c>
      <c r="G72" s="17">
        <v>127039</v>
      </c>
      <c r="H72" s="17">
        <v>127319</v>
      </c>
      <c r="I72" s="17">
        <v>128021</v>
      </c>
      <c r="J72" s="17">
        <v>129015</v>
      </c>
      <c r="K72" s="17">
        <v>130099</v>
      </c>
      <c r="L72" s="17">
        <v>131087</v>
      </c>
      <c r="M72" s="17">
        <v>132325</v>
      </c>
      <c r="N72" s="17">
        <v>133126</v>
      </c>
      <c r="O72" s="17">
        <v>133849</v>
      </c>
      <c r="P72" s="17">
        <v>135004</v>
      </c>
      <c r="Q72" s="17">
        <v>136183</v>
      </c>
      <c r="R72" s="17">
        <v>137565</v>
      </c>
      <c r="S72" s="17">
        <v>139454</v>
      </c>
      <c r="T72" s="17">
        <v>140246</v>
      </c>
      <c r="U72" s="18">
        <v>20</v>
      </c>
      <c r="V72" s="18">
        <v>14</v>
      </c>
      <c r="W72" s="18">
        <v>11</v>
      </c>
      <c r="X72" s="18">
        <v>18</v>
      </c>
      <c r="Y72" s="18">
        <v>28</v>
      </c>
      <c r="Z72" s="18">
        <v>72</v>
      </c>
      <c r="AA72" s="18">
        <v>169</v>
      </c>
      <c r="AB72" s="18">
        <v>147</v>
      </c>
      <c r="AC72" s="18">
        <v>130</v>
      </c>
      <c r="AD72" s="18">
        <v>210</v>
      </c>
      <c r="AE72" s="18">
        <v>170</v>
      </c>
      <c r="AF72" s="18">
        <v>188</v>
      </c>
      <c r="AG72" s="18">
        <v>148</v>
      </c>
      <c r="AH72" s="18">
        <v>178</v>
      </c>
      <c r="AI72" s="18">
        <v>199</v>
      </c>
      <c r="AJ72" s="18">
        <v>176</v>
      </c>
      <c r="AK72" s="23">
        <v>1.5949344880659029</v>
      </c>
      <c r="AL72" s="23">
        <v>1.1075598873453372</v>
      </c>
      <c r="AM72" s="23">
        <v>0.86587583340548968</v>
      </c>
      <c r="AN72" s="23">
        <v>1.4137717072864222</v>
      </c>
      <c r="AO72" s="23">
        <v>2.1871411721514438</v>
      </c>
      <c r="AP72" s="23">
        <v>5.580746424834321</v>
      </c>
      <c r="AQ72" s="23">
        <v>12.990107533493724</v>
      </c>
      <c r="AR72" s="23">
        <v>11.213926628880056</v>
      </c>
      <c r="AS72" s="23">
        <v>9.8242962403174001</v>
      </c>
      <c r="AT72" s="23">
        <v>15.774529393206436</v>
      </c>
      <c r="AU72" s="23">
        <v>12.700879349117288</v>
      </c>
      <c r="AV72" s="23">
        <v>13.925513318123908</v>
      </c>
      <c r="AW72" s="23">
        <v>10.867729452281122</v>
      </c>
      <c r="AX72" s="23">
        <v>12.939337767600771</v>
      </c>
      <c r="AY72" s="23">
        <v>14.269938474335623</v>
      </c>
      <c r="AZ72" s="23">
        <v>12.549377522353577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3</v>
      </c>
      <c r="BJ72" s="20">
        <v>19</v>
      </c>
      <c r="BK72" s="20">
        <v>31</v>
      </c>
      <c r="BL72" s="20">
        <v>14</v>
      </c>
      <c r="BM72" s="20">
        <v>10</v>
      </c>
      <c r="BN72" s="20">
        <v>8</v>
      </c>
      <c r="BO72" s="20">
        <v>0</v>
      </c>
      <c r="BP72" s="20">
        <v>2</v>
      </c>
      <c r="BQ72" s="20">
        <v>22</v>
      </c>
      <c r="BR72" s="20">
        <v>37</v>
      </c>
      <c r="BS72" s="20">
        <v>18</v>
      </c>
      <c r="BT72" s="20">
        <v>5</v>
      </c>
      <c r="BU72" s="20">
        <v>7</v>
      </c>
      <c r="BV72" s="20">
        <v>7077</v>
      </c>
      <c r="BW72" s="20">
        <v>12498</v>
      </c>
      <c r="BX72" s="20">
        <v>12431</v>
      </c>
      <c r="BY72" s="20">
        <v>13372</v>
      </c>
      <c r="BZ72" s="20">
        <v>10424</v>
      </c>
      <c r="CA72" s="20">
        <v>17359</v>
      </c>
      <c r="CB72" s="20">
        <v>7277</v>
      </c>
      <c r="CC72" s="20">
        <v>11587</v>
      </c>
      <c r="CD72" s="20">
        <v>11815</v>
      </c>
      <c r="CE72" s="20">
        <v>12769</v>
      </c>
      <c r="CF72" s="20">
        <v>9885</v>
      </c>
      <c r="CG72" s="20">
        <v>13752</v>
      </c>
      <c r="CH72" s="21">
        <v>5</v>
      </c>
      <c r="CI72" s="21">
        <v>41</v>
      </c>
      <c r="CJ72" s="21">
        <v>68</v>
      </c>
      <c r="CK72" s="21">
        <v>32</v>
      </c>
      <c r="CL72" s="21">
        <v>15</v>
      </c>
      <c r="CM72" s="21">
        <v>15</v>
      </c>
      <c r="CN72" s="21">
        <v>0</v>
      </c>
      <c r="CO72" s="21">
        <v>85</v>
      </c>
      <c r="CP72" s="21">
        <v>91</v>
      </c>
      <c r="CQ72" s="21">
        <v>0</v>
      </c>
      <c r="CR72" s="21">
        <v>14354</v>
      </c>
      <c r="CS72" s="21">
        <v>24085</v>
      </c>
      <c r="CT72" s="21">
        <v>24246</v>
      </c>
      <c r="CU72" s="21">
        <v>26141</v>
      </c>
      <c r="CV72" s="21">
        <v>20309</v>
      </c>
      <c r="CW72" s="21">
        <v>31111</v>
      </c>
      <c r="CX72" s="21">
        <v>73161</v>
      </c>
      <c r="CY72" s="21">
        <v>67085</v>
      </c>
      <c r="CZ72" s="19">
        <v>34</v>
      </c>
      <c r="DA72" t="s">
        <v>1357</v>
      </c>
      <c r="DB72" t="s">
        <v>8480</v>
      </c>
      <c r="DD72">
        <v>12.67049265856749</v>
      </c>
      <c r="DE72">
        <v>12.438320963354794</v>
      </c>
      <c r="DF72">
        <v>-0.23217169521269554</v>
      </c>
    </row>
    <row r="73" spans="1:110" x14ac:dyDescent="0.25">
      <c r="A73" t="s">
        <v>1127</v>
      </c>
      <c r="B73" t="s">
        <v>3048</v>
      </c>
      <c r="C73" t="s">
        <v>276</v>
      </c>
      <c r="D73" t="s">
        <v>278</v>
      </c>
      <c r="E73" s="17">
        <v>116105</v>
      </c>
      <c r="F73" s="17">
        <v>116911</v>
      </c>
      <c r="G73" s="17">
        <v>117500</v>
      </c>
      <c r="H73" s="17">
        <v>118553</v>
      </c>
      <c r="I73" s="17">
        <v>119437</v>
      </c>
      <c r="J73" s="17">
        <v>120925</v>
      </c>
      <c r="K73" s="17">
        <v>122230</v>
      </c>
      <c r="L73" s="17">
        <v>123592</v>
      </c>
      <c r="M73" s="17">
        <v>125312</v>
      </c>
      <c r="N73" s="17">
        <v>127105</v>
      </c>
      <c r="O73" s="17">
        <v>128863</v>
      </c>
      <c r="P73" s="17">
        <v>130468</v>
      </c>
      <c r="Q73" s="17">
        <v>131826</v>
      </c>
      <c r="R73" s="17">
        <v>132959</v>
      </c>
      <c r="S73" s="17">
        <v>133931</v>
      </c>
      <c r="T73" s="17">
        <v>134717</v>
      </c>
      <c r="U73" s="18">
        <v>36</v>
      </c>
      <c r="V73" s="18">
        <v>7</v>
      </c>
      <c r="W73" s="18">
        <v>14</v>
      </c>
      <c r="X73" s="18">
        <v>33</v>
      </c>
      <c r="Y73" s="18">
        <v>49</v>
      </c>
      <c r="Z73" s="18">
        <v>115</v>
      </c>
      <c r="AA73" s="18">
        <v>198</v>
      </c>
      <c r="AB73" s="18">
        <v>163</v>
      </c>
      <c r="AC73" s="18">
        <v>145</v>
      </c>
      <c r="AD73" s="18">
        <v>161</v>
      </c>
      <c r="AE73" s="18">
        <v>153</v>
      </c>
      <c r="AF73" s="18">
        <v>157</v>
      </c>
      <c r="AG73" s="18">
        <v>143</v>
      </c>
      <c r="AH73" s="18">
        <v>141</v>
      </c>
      <c r="AI73" s="18">
        <v>136</v>
      </c>
      <c r="AJ73" s="18">
        <v>133</v>
      </c>
      <c r="AK73" s="23">
        <v>3.1006416605658669</v>
      </c>
      <c r="AL73" s="23">
        <v>0.59874605469117537</v>
      </c>
      <c r="AM73" s="23">
        <v>1.1914893617021276</v>
      </c>
      <c r="AN73" s="23">
        <v>2.7835651565122772</v>
      </c>
      <c r="AO73" s="23">
        <v>4.1025812771586692</v>
      </c>
      <c r="AP73" s="23">
        <v>9.510026876162911</v>
      </c>
      <c r="AQ73" s="23">
        <v>16.198969156508223</v>
      </c>
      <c r="AR73" s="23">
        <v>13.188555893585345</v>
      </c>
      <c r="AS73" s="23">
        <v>11.571118488253321</v>
      </c>
      <c r="AT73" s="23">
        <v>12.666692891703709</v>
      </c>
      <c r="AU73" s="23">
        <v>11.873074505482567</v>
      </c>
      <c r="AV73" s="23">
        <v>12.033602109329491</v>
      </c>
      <c r="AW73" s="23">
        <v>10.847632485245704</v>
      </c>
      <c r="AX73" s="23">
        <v>10.604772899916515</v>
      </c>
      <c r="AY73" s="23">
        <v>10.154482532050086</v>
      </c>
      <c r="AZ73" s="23">
        <v>9.8725476368980907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 s="20">
        <v>15</v>
      </c>
      <c r="BK73" s="20">
        <v>24</v>
      </c>
      <c r="BL73" s="20">
        <v>19</v>
      </c>
      <c r="BM73" s="20">
        <v>6</v>
      </c>
      <c r="BN73" s="20">
        <v>3</v>
      </c>
      <c r="BO73" s="20">
        <v>1</v>
      </c>
      <c r="BP73" s="20">
        <v>1</v>
      </c>
      <c r="BQ73" s="20">
        <v>15</v>
      </c>
      <c r="BR73" s="20">
        <v>24</v>
      </c>
      <c r="BS73" s="20">
        <v>12</v>
      </c>
      <c r="BT73" s="20">
        <v>5</v>
      </c>
      <c r="BU73" s="20">
        <v>8</v>
      </c>
      <c r="BV73" s="20">
        <v>5792</v>
      </c>
      <c r="BW73" s="20">
        <v>11722</v>
      </c>
      <c r="BX73" s="20">
        <v>12477</v>
      </c>
      <c r="BY73" s="20">
        <v>13456</v>
      </c>
      <c r="BZ73" s="20">
        <v>9865</v>
      </c>
      <c r="CA73" s="20">
        <v>15481</v>
      </c>
      <c r="CB73" s="20">
        <v>6143</v>
      </c>
      <c r="CC73" s="20">
        <v>10858</v>
      </c>
      <c r="CD73" s="20">
        <v>12222</v>
      </c>
      <c r="CE73" s="20">
        <v>13504</v>
      </c>
      <c r="CF73" s="20">
        <v>10025</v>
      </c>
      <c r="CG73" s="20">
        <v>13172</v>
      </c>
      <c r="CH73" s="21">
        <v>1</v>
      </c>
      <c r="CI73" s="21">
        <v>30</v>
      </c>
      <c r="CJ73" s="21">
        <v>48</v>
      </c>
      <c r="CK73" s="21">
        <v>31</v>
      </c>
      <c r="CL73" s="21">
        <v>11</v>
      </c>
      <c r="CM73" s="21">
        <v>11</v>
      </c>
      <c r="CN73" s="21">
        <v>1</v>
      </c>
      <c r="CO73" s="21">
        <v>67</v>
      </c>
      <c r="CP73" s="21">
        <v>66</v>
      </c>
      <c r="CQ73" s="21">
        <v>0</v>
      </c>
      <c r="CR73" s="21">
        <v>11935</v>
      </c>
      <c r="CS73" s="21">
        <v>22580</v>
      </c>
      <c r="CT73" s="21">
        <v>24699</v>
      </c>
      <c r="CU73" s="21">
        <v>26960</v>
      </c>
      <c r="CV73" s="21">
        <v>19890</v>
      </c>
      <c r="CW73" s="21">
        <v>28653</v>
      </c>
      <c r="CX73" s="21">
        <v>68793</v>
      </c>
      <c r="CY73" s="21">
        <v>65924</v>
      </c>
      <c r="CZ73" s="19">
        <v>119</v>
      </c>
      <c r="DA73" t="s">
        <v>8097</v>
      </c>
      <c r="DB73" t="s">
        <v>9</v>
      </c>
      <c r="DD73">
        <v>10.163218251319702</v>
      </c>
      <c r="DE73">
        <v>9.5939993894727671</v>
      </c>
      <c r="DF73">
        <v>-0.56921886184693449</v>
      </c>
    </row>
    <row r="74" spans="1:110" x14ac:dyDescent="0.25">
      <c r="A74" t="s">
        <v>835</v>
      </c>
      <c r="B74" t="s">
        <v>3135</v>
      </c>
      <c r="C74" t="s">
        <v>777</v>
      </c>
      <c r="D74" t="s">
        <v>150</v>
      </c>
      <c r="E74" s="17">
        <v>82810</v>
      </c>
      <c r="F74" s="17">
        <v>83528</v>
      </c>
      <c r="G74" s="17">
        <v>84164</v>
      </c>
      <c r="H74" s="17">
        <v>85058</v>
      </c>
      <c r="I74" s="17">
        <v>85821</v>
      </c>
      <c r="J74" s="17">
        <v>86342</v>
      </c>
      <c r="K74" s="17">
        <v>86966</v>
      </c>
      <c r="L74" s="17">
        <v>87540</v>
      </c>
      <c r="M74" s="17">
        <v>88369</v>
      </c>
      <c r="N74" s="17">
        <v>88933</v>
      </c>
      <c r="O74" s="17">
        <v>89565</v>
      </c>
      <c r="P74" s="17">
        <v>89765</v>
      </c>
      <c r="Q74" s="17">
        <v>90144</v>
      </c>
      <c r="R74" s="17">
        <v>90737</v>
      </c>
      <c r="S74" s="17">
        <v>91254</v>
      </c>
      <c r="T74" s="17">
        <v>91720</v>
      </c>
      <c r="U74" s="18">
        <v>13</v>
      </c>
      <c r="V74" s="18">
        <v>29</v>
      </c>
      <c r="W74" s="18">
        <v>17</v>
      </c>
      <c r="X74" s="18">
        <v>18</v>
      </c>
      <c r="Y74" s="18">
        <v>20</v>
      </c>
      <c r="Z74" s="18">
        <v>36</v>
      </c>
      <c r="AA74" s="18">
        <v>79</v>
      </c>
      <c r="AB74" s="18">
        <v>86</v>
      </c>
      <c r="AC74" s="18">
        <v>99</v>
      </c>
      <c r="AD74" s="18">
        <v>150</v>
      </c>
      <c r="AE74" s="18">
        <v>153</v>
      </c>
      <c r="AF74" s="18">
        <v>134</v>
      </c>
      <c r="AG74" s="18">
        <v>116</v>
      </c>
      <c r="AH74" s="18">
        <v>131</v>
      </c>
      <c r="AI74" s="18">
        <v>135</v>
      </c>
      <c r="AJ74" s="18">
        <v>103</v>
      </c>
      <c r="AK74" s="23">
        <v>1.5698587127158556</v>
      </c>
      <c r="AL74" s="23">
        <v>3.4718896657408296</v>
      </c>
      <c r="AM74" s="23">
        <v>2.019865975951713</v>
      </c>
      <c r="AN74" s="23">
        <v>2.1162030614404288</v>
      </c>
      <c r="AO74" s="23">
        <v>2.3304319455611098</v>
      </c>
      <c r="AP74" s="23">
        <v>4.1694656134905372</v>
      </c>
      <c r="AQ74" s="23">
        <v>9.0840098429271201</v>
      </c>
      <c r="AR74" s="23">
        <v>9.8240804203792553</v>
      </c>
      <c r="AS74" s="23">
        <v>11.203023684776335</v>
      </c>
      <c r="AT74" s="23">
        <v>16.866629934894807</v>
      </c>
      <c r="AU74" s="23">
        <v>17.08256573438285</v>
      </c>
      <c r="AV74" s="23">
        <v>14.927867208823038</v>
      </c>
      <c r="AW74" s="23">
        <v>12.868299609513667</v>
      </c>
      <c r="AX74" s="23">
        <v>14.437329865435268</v>
      </c>
      <c r="AY74" s="23">
        <v>14.793872049444408</v>
      </c>
      <c r="AZ74" s="23">
        <v>11.229829917139119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4</v>
      </c>
      <c r="BJ74" s="20">
        <v>11</v>
      </c>
      <c r="BK74" s="20">
        <v>9</v>
      </c>
      <c r="BL74" s="20">
        <v>16</v>
      </c>
      <c r="BM74" s="20">
        <v>5</v>
      </c>
      <c r="BN74" s="20">
        <v>4</v>
      </c>
      <c r="BO74" s="20">
        <v>0</v>
      </c>
      <c r="BP74" s="20">
        <v>3</v>
      </c>
      <c r="BQ74" s="20">
        <v>10</v>
      </c>
      <c r="BR74" s="20">
        <v>14</v>
      </c>
      <c r="BS74" s="20">
        <v>16</v>
      </c>
      <c r="BT74" s="20">
        <v>8</v>
      </c>
      <c r="BU74" s="20">
        <v>3</v>
      </c>
      <c r="BV74" s="20">
        <v>4139</v>
      </c>
      <c r="BW74" s="20">
        <v>6063</v>
      </c>
      <c r="BX74" s="20">
        <v>6922</v>
      </c>
      <c r="BY74" s="20">
        <v>8946</v>
      </c>
      <c r="BZ74" s="20">
        <v>7544</v>
      </c>
      <c r="CA74" s="20">
        <v>12865</v>
      </c>
      <c r="CB74" s="20">
        <v>4677</v>
      </c>
      <c r="CC74" s="20">
        <v>6277</v>
      </c>
      <c r="CD74" s="20">
        <v>6656</v>
      </c>
      <c r="CE74" s="20">
        <v>8874</v>
      </c>
      <c r="CF74" s="20">
        <v>7633</v>
      </c>
      <c r="CG74" s="20">
        <v>11124</v>
      </c>
      <c r="CH74" s="21">
        <v>7</v>
      </c>
      <c r="CI74" s="21">
        <v>21</v>
      </c>
      <c r="CJ74" s="21">
        <v>23</v>
      </c>
      <c r="CK74" s="21">
        <v>32</v>
      </c>
      <c r="CL74" s="21">
        <v>13</v>
      </c>
      <c r="CM74" s="21">
        <v>7</v>
      </c>
      <c r="CN74" s="21">
        <v>0</v>
      </c>
      <c r="CO74" s="21">
        <v>49</v>
      </c>
      <c r="CP74" s="21">
        <v>54</v>
      </c>
      <c r="CQ74" s="21">
        <v>0</v>
      </c>
      <c r="CR74" s="21">
        <v>8816</v>
      </c>
      <c r="CS74" s="21">
        <v>12340</v>
      </c>
      <c r="CT74" s="21">
        <v>13578</v>
      </c>
      <c r="CU74" s="21">
        <v>17820</v>
      </c>
      <c r="CV74" s="21">
        <v>15177</v>
      </c>
      <c r="CW74" s="21">
        <v>23989</v>
      </c>
      <c r="CX74" s="21">
        <v>46479</v>
      </c>
      <c r="CY74" s="21">
        <v>45241</v>
      </c>
      <c r="CZ74" s="19">
        <v>72</v>
      </c>
      <c r="DA74" t="s">
        <v>1374</v>
      </c>
      <c r="DB74" t="s">
        <v>8480</v>
      </c>
      <c r="DD74">
        <v>10.830883490639023</v>
      </c>
      <c r="DE74">
        <v>11.618150132317821</v>
      </c>
      <c r="DF74">
        <v>0.7872666416787979</v>
      </c>
    </row>
    <row r="75" spans="1:110" x14ac:dyDescent="0.25">
      <c r="A75" t="s">
        <v>167</v>
      </c>
      <c r="B75" t="s">
        <v>2944</v>
      </c>
      <c r="C75" t="s">
        <v>58</v>
      </c>
      <c r="D75" t="s">
        <v>168</v>
      </c>
      <c r="E75" s="17">
        <v>133874</v>
      </c>
      <c r="F75" s="17">
        <v>134389</v>
      </c>
      <c r="G75" s="17">
        <v>135554</v>
      </c>
      <c r="H75" s="17">
        <v>136442</v>
      </c>
      <c r="I75" s="17">
        <v>137128</v>
      </c>
      <c r="J75" s="17">
        <v>138115</v>
      </c>
      <c r="K75" s="17">
        <v>138189</v>
      </c>
      <c r="L75" s="17">
        <v>139476</v>
      </c>
      <c r="M75" s="17">
        <v>139977</v>
      </c>
      <c r="N75" s="17">
        <v>139741</v>
      </c>
      <c r="O75" s="17">
        <v>140595</v>
      </c>
      <c r="P75" s="17">
        <v>141884</v>
      </c>
      <c r="Q75" s="17">
        <v>143793</v>
      </c>
      <c r="R75" s="17">
        <v>145883</v>
      </c>
      <c r="S75" s="17">
        <v>147604</v>
      </c>
      <c r="T75" s="17">
        <v>150177</v>
      </c>
      <c r="U75" s="18">
        <v>14</v>
      </c>
      <c r="V75" s="18">
        <v>12</v>
      </c>
      <c r="W75" s="18">
        <v>10</v>
      </c>
      <c r="X75" s="18">
        <v>10</v>
      </c>
      <c r="Y75" s="18">
        <v>26</v>
      </c>
      <c r="Z75" s="18">
        <v>56</v>
      </c>
      <c r="AA75" s="18">
        <v>92</v>
      </c>
      <c r="AB75" s="18">
        <v>105</v>
      </c>
      <c r="AC75" s="18">
        <v>80</v>
      </c>
      <c r="AD75" s="18">
        <v>94</v>
      </c>
      <c r="AE75" s="18">
        <v>105</v>
      </c>
      <c r="AF75" s="18">
        <v>98</v>
      </c>
      <c r="AG75" s="18">
        <v>110</v>
      </c>
      <c r="AH75" s="18">
        <v>112</v>
      </c>
      <c r="AI75" s="18">
        <v>92</v>
      </c>
      <c r="AJ75" s="18">
        <v>84</v>
      </c>
      <c r="AK75" s="23">
        <v>1.0457594454487056</v>
      </c>
      <c r="AL75" s="23">
        <v>0.89293022494400587</v>
      </c>
      <c r="AM75" s="23">
        <v>0.7377133835962052</v>
      </c>
      <c r="AN75" s="23">
        <v>0.73291215314932345</v>
      </c>
      <c r="AO75" s="23">
        <v>1.896038737529899</v>
      </c>
      <c r="AP75" s="23">
        <v>4.0545921876696953</v>
      </c>
      <c r="AQ75" s="23">
        <v>6.6575487195073411</v>
      </c>
      <c r="AR75" s="23">
        <v>7.5281768906478526</v>
      </c>
      <c r="AS75" s="23">
        <v>5.7152246440486651</v>
      </c>
      <c r="AT75" s="23">
        <v>6.7267301650911326</v>
      </c>
      <c r="AU75" s="23">
        <v>7.468259895444362</v>
      </c>
      <c r="AV75" s="23">
        <v>6.9070508302557014</v>
      </c>
      <c r="AW75" s="23">
        <v>7.6498855994380808</v>
      </c>
      <c r="AX75" s="23">
        <v>7.6773853019200313</v>
      </c>
      <c r="AY75" s="23">
        <v>6.2328934175225603</v>
      </c>
      <c r="AZ75" s="23">
        <v>5.5933997882498652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v>12</v>
      </c>
      <c r="BK75" s="20">
        <v>10</v>
      </c>
      <c r="BL75" s="20">
        <v>15</v>
      </c>
      <c r="BM75" s="20">
        <v>9</v>
      </c>
      <c r="BN75" s="20">
        <v>0</v>
      </c>
      <c r="BO75" s="20">
        <v>0</v>
      </c>
      <c r="BP75" s="20">
        <v>0</v>
      </c>
      <c r="BQ75" s="20">
        <v>11</v>
      </c>
      <c r="BR75" s="20">
        <v>13</v>
      </c>
      <c r="BS75" s="20">
        <v>8</v>
      </c>
      <c r="BT75" s="20">
        <v>4</v>
      </c>
      <c r="BU75" s="20">
        <v>2</v>
      </c>
      <c r="BV75" s="20">
        <v>13277</v>
      </c>
      <c r="BW75" s="20">
        <v>10335</v>
      </c>
      <c r="BX75" s="20">
        <v>10768</v>
      </c>
      <c r="BY75" s="20">
        <v>12713</v>
      </c>
      <c r="BZ75" s="20">
        <v>10533</v>
      </c>
      <c r="CA75" s="20">
        <v>19268</v>
      </c>
      <c r="CB75" s="20">
        <v>13975</v>
      </c>
      <c r="CC75" s="20">
        <v>11185</v>
      </c>
      <c r="CD75" s="20">
        <v>10264</v>
      </c>
      <c r="CE75" s="20">
        <v>12149</v>
      </c>
      <c r="CF75" s="20">
        <v>9974</v>
      </c>
      <c r="CG75" s="20">
        <v>15736</v>
      </c>
      <c r="CH75" s="21">
        <v>0</v>
      </c>
      <c r="CI75" s="21">
        <v>23</v>
      </c>
      <c r="CJ75" s="21">
        <v>23</v>
      </c>
      <c r="CK75" s="21">
        <v>23</v>
      </c>
      <c r="CL75" s="21">
        <v>13</v>
      </c>
      <c r="CM75" s="21">
        <v>2</v>
      </c>
      <c r="CN75" s="21">
        <v>0</v>
      </c>
      <c r="CO75" s="21">
        <v>46</v>
      </c>
      <c r="CP75" s="21">
        <v>38</v>
      </c>
      <c r="CQ75" s="21">
        <v>0</v>
      </c>
      <c r="CR75" s="21">
        <v>27252</v>
      </c>
      <c r="CS75" s="21">
        <v>21520</v>
      </c>
      <c r="CT75" s="21">
        <v>21032</v>
      </c>
      <c r="CU75" s="21">
        <v>24862</v>
      </c>
      <c r="CV75" s="21">
        <v>20507</v>
      </c>
      <c r="CW75" s="21">
        <v>35004</v>
      </c>
      <c r="CX75" s="21">
        <v>76894</v>
      </c>
      <c r="CY75" s="21">
        <v>73283</v>
      </c>
      <c r="CZ75" s="19">
        <v>302</v>
      </c>
      <c r="DA75" t="s">
        <v>8280</v>
      </c>
      <c r="DB75" t="s">
        <v>8481</v>
      </c>
      <c r="DD75">
        <v>6.2770356017084454</v>
      </c>
      <c r="DE75">
        <v>4.9418680261138714</v>
      </c>
      <c r="DF75">
        <v>-1.335167575594574</v>
      </c>
    </row>
    <row r="76" spans="1:110" x14ac:dyDescent="0.25">
      <c r="A76" t="s">
        <v>1674</v>
      </c>
      <c r="B76" t="s">
        <v>2976</v>
      </c>
      <c r="C76" t="s">
        <v>58</v>
      </c>
      <c r="D76" t="s">
        <v>51</v>
      </c>
      <c r="E76" s="17">
        <v>111894</v>
      </c>
      <c r="F76" s="17">
        <v>113500</v>
      </c>
      <c r="G76" s="17">
        <v>114868</v>
      </c>
      <c r="H76" s="17">
        <v>115966</v>
      </c>
      <c r="I76" s="17">
        <v>116600</v>
      </c>
      <c r="J76" s="17">
        <v>116951</v>
      </c>
      <c r="K76" s="17">
        <v>117492</v>
      </c>
      <c r="L76" s="17">
        <v>118173</v>
      </c>
      <c r="M76" s="17">
        <v>118931</v>
      </c>
      <c r="N76" s="17">
        <v>119408</v>
      </c>
      <c r="O76" s="17">
        <v>120801</v>
      </c>
      <c r="P76" s="17">
        <v>122024</v>
      </c>
      <c r="Q76" s="17">
        <v>123100</v>
      </c>
      <c r="R76" s="17">
        <v>124627</v>
      </c>
      <c r="S76" s="17">
        <v>126544</v>
      </c>
      <c r="T76" s="17">
        <v>128341</v>
      </c>
      <c r="U76" s="18">
        <v>16</v>
      </c>
      <c r="V76" s="18">
        <v>12</v>
      </c>
      <c r="W76" s="18">
        <v>17</v>
      </c>
      <c r="X76" s="18">
        <v>32</v>
      </c>
      <c r="Y76" s="18">
        <v>10</v>
      </c>
      <c r="Z76" s="18">
        <v>55</v>
      </c>
      <c r="AA76" s="18">
        <v>104</v>
      </c>
      <c r="AB76" s="18">
        <v>102</v>
      </c>
      <c r="AC76" s="18">
        <v>100</v>
      </c>
      <c r="AD76" s="18">
        <v>111</v>
      </c>
      <c r="AE76" s="18">
        <v>106</v>
      </c>
      <c r="AF76" s="18">
        <v>107</v>
      </c>
      <c r="AG76" s="18">
        <v>118</v>
      </c>
      <c r="AH76" s="18">
        <v>147</v>
      </c>
      <c r="AI76" s="18">
        <v>138</v>
      </c>
      <c r="AJ76" s="18">
        <v>135</v>
      </c>
      <c r="AK76" s="23">
        <v>1.4299247502100201</v>
      </c>
      <c r="AL76" s="23">
        <v>1.0572687224669604</v>
      </c>
      <c r="AM76" s="23">
        <v>1.4799596058084061</v>
      </c>
      <c r="AN76" s="23">
        <v>2.7594294879533656</v>
      </c>
      <c r="AO76" s="23">
        <v>0.85763293310463118</v>
      </c>
      <c r="AP76" s="23">
        <v>4.7028242597327088</v>
      </c>
      <c r="AQ76" s="23">
        <v>8.8516664964423111</v>
      </c>
      <c r="AR76" s="23">
        <v>8.631413266989922</v>
      </c>
      <c r="AS76" s="23">
        <v>8.4082367086798229</v>
      </c>
      <c r="AT76" s="23">
        <v>9.2958595738978964</v>
      </c>
      <c r="AU76" s="23">
        <v>8.7747617983294841</v>
      </c>
      <c r="AV76" s="23">
        <v>8.7687667999737755</v>
      </c>
      <c r="AW76" s="23">
        <v>9.5857026807473602</v>
      </c>
      <c r="AX76" s="23">
        <v>11.795196867452479</v>
      </c>
      <c r="AY76" s="23">
        <v>10.905297762043242</v>
      </c>
      <c r="AZ76" s="23">
        <v>10.51885212052267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3</v>
      </c>
      <c r="BJ76" s="20">
        <v>17</v>
      </c>
      <c r="BK76" s="20">
        <v>15</v>
      </c>
      <c r="BL76" s="20">
        <v>19</v>
      </c>
      <c r="BM76" s="20">
        <v>8</v>
      </c>
      <c r="BN76" s="20">
        <v>7</v>
      </c>
      <c r="BO76" s="20">
        <v>0</v>
      </c>
      <c r="BP76" s="20">
        <v>3</v>
      </c>
      <c r="BQ76" s="20">
        <v>21</v>
      </c>
      <c r="BR76" s="20">
        <v>20</v>
      </c>
      <c r="BS76" s="20">
        <v>12</v>
      </c>
      <c r="BT76" s="20">
        <v>7</v>
      </c>
      <c r="BU76" s="20">
        <v>3</v>
      </c>
      <c r="BV76" s="20">
        <v>6421</v>
      </c>
      <c r="BW76" s="20">
        <v>10878</v>
      </c>
      <c r="BX76" s="20">
        <v>11461</v>
      </c>
      <c r="BY76" s="20">
        <v>12096</v>
      </c>
      <c r="BZ76" s="20">
        <v>9445</v>
      </c>
      <c r="CA76" s="20">
        <v>15532</v>
      </c>
      <c r="CB76" s="20">
        <v>7039</v>
      </c>
      <c r="CC76" s="20">
        <v>10206</v>
      </c>
      <c r="CD76" s="20">
        <v>10884</v>
      </c>
      <c r="CE76" s="20">
        <v>12039</v>
      </c>
      <c r="CF76" s="20">
        <v>9229</v>
      </c>
      <c r="CG76" s="20">
        <v>13111</v>
      </c>
      <c r="CH76" s="21">
        <v>6</v>
      </c>
      <c r="CI76" s="21">
        <v>38</v>
      </c>
      <c r="CJ76" s="21">
        <v>35</v>
      </c>
      <c r="CK76" s="21">
        <v>31</v>
      </c>
      <c r="CL76" s="21">
        <v>15</v>
      </c>
      <c r="CM76" s="21">
        <v>10</v>
      </c>
      <c r="CN76" s="21">
        <v>0</v>
      </c>
      <c r="CO76" s="21">
        <v>69</v>
      </c>
      <c r="CP76" s="21">
        <v>66</v>
      </c>
      <c r="CQ76" s="21">
        <v>0</v>
      </c>
      <c r="CR76" s="21">
        <v>13460</v>
      </c>
      <c r="CS76" s="21">
        <v>21084</v>
      </c>
      <c r="CT76" s="21">
        <v>22345</v>
      </c>
      <c r="CU76" s="21">
        <v>24135</v>
      </c>
      <c r="CV76" s="21">
        <v>18674</v>
      </c>
      <c r="CW76" s="21">
        <v>28643</v>
      </c>
      <c r="CX76" s="21">
        <v>65833</v>
      </c>
      <c r="CY76" s="21">
        <v>62508</v>
      </c>
      <c r="CZ76" s="19">
        <v>98</v>
      </c>
      <c r="DA76" t="s">
        <v>8076</v>
      </c>
      <c r="DB76" t="s">
        <v>9</v>
      </c>
      <c r="DD76">
        <v>11.03858706085621</v>
      </c>
      <c r="DE76">
        <v>10.025367217049199</v>
      </c>
      <c r="DF76">
        <v>-1.0132198438070112</v>
      </c>
    </row>
    <row r="77" spans="1:110" x14ac:dyDescent="0.25">
      <c r="A77" t="s">
        <v>730</v>
      </c>
      <c r="B77" t="s">
        <v>3246</v>
      </c>
      <c r="C77" t="s">
        <v>3369</v>
      </c>
      <c r="D77" t="s">
        <v>355</v>
      </c>
      <c r="E77" s="17">
        <v>167171</v>
      </c>
      <c r="F77" s="17">
        <v>167375</v>
      </c>
      <c r="G77" s="17">
        <v>167544</v>
      </c>
      <c r="H77" s="17">
        <v>168346</v>
      </c>
      <c r="I77" s="17">
        <v>168845</v>
      </c>
      <c r="J77" s="17">
        <v>169835</v>
      </c>
      <c r="K77" s="17">
        <v>170541</v>
      </c>
      <c r="L77" s="17">
        <v>171659</v>
      </c>
      <c r="M77" s="17">
        <v>173304</v>
      </c>
      <c r="N77" s="17">
        <v>174812</v>
      </c>
      <c r="O77" s="17">
        <v>176795</v>
      </c>
      <c r="P77" s="17">
        <v>178573</v>
      </c>
      <c r="Q77" s="17">
        <v>179715</v>
      </c>
      <c r="R77" s="17">
        <v>181780</v>
      </c>
      <c r="S77" s="17">
        <v>184320</v>
      </c>
      <c r="T77" s="17">
        <v>186164</v>
      </c>
      <c r="U77" s="18">
        <v>23</v>
      </c>
      <c r="V77" s="18">
        <v>9</v>
      </c>
      <c r="W77" s="18">
        <v>15</v>
      </c>
      <c r="X77" s="18">
        <v>18</v>
      </c>
      <c r="Y77" s="18">
        <v>29</v>
      </c>
      <c r="Z77" s="18">
        <v>62</v>
      </c>
      <c r="AA77" s="18">
        <v>162</v>
      </c>
      <c r="AB77" s="18">
        <v>160</v>
      </c>
      <c r="AC77" s="18">
        <v>134</v>
      </c>
      <c r="AD77" s="18">
        <v>162</v>
      </c>
      <c r="AE77" s="18">
        <v>186</v>
      </c>
      <c r="AF77" s="18">
        <v>190</v>
      </c>
      <c r="AG77" s="18">
        <v>151</v>
      </c>
      <c r="AH77" s="18">
        <v>154</v>
      </c>
      <c r="AI77" s="18">
        <v>190</v>
      </c>
      <c r="AJ77" s="18">
        <v>153</v>
      </c>
      <c r="AK77" s="23">
        <v>1.3758367180910565</v>
      </c>
      <c r="AL77" s="23">
        <v>0.53771471247199398</v>
      </c>
      <c r="AM77" s="23">
        <v>0.89528720813637008</v>
      </c>
      <c r="AN77" s="23">
        <v>1.0692264740474975</v>
      </c>
      <c r="AO77" s="23">
        <v>1.7175516005804139</v>
      </c>
      <c r="AP77" s="23">
        <v>3.6506020549356726</v>
      </c>
      <c r="AQ77" s="23">
        <v>9.4991820148820523</v>
      </c>
      <c r="AR77" s="23">
        <v>9.3208046184586877</v>
      </c>
      <c r="AS77" s="23">
        <v>7.7320777362322852</v>
      </c>
      <c r="AT77" s="23">
        <v>9.2670983685330519</v>
      </c>
      <c r="AU77" s="23">
        <v>10.520659520914053</v>
      </c>
      <c r="AV77" s="23">
        <v>10.639906368823954</v>
      </c>
      <c r="AW77" s="23">
        <v>8.4021923601257544</v>
      </c>
      <c r="AX77" s="23">
        <v>8.4717790736054575</v>
      </c>
      <c r="AY77" s="23">
        <v>10.308159722222223</v>
      </c>
      <c r="AZ77" s="23">
        <v>8.2185599793730262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 s="20">
        <v>2</v>
      </c>
      <c r="BJ77" s="20">
        <v>13</v>
      </c>
      <c r="BK77" s="20">
        <v>19</v>
      </c>
      <c r="BL77" s="20">
        <v>26</v>
      </c>
      <c r="BM77" s="20">
        <v>9</v>
      </c>
      <c r="BN77" s="20">
        <v>4</v>
      </c>
      <c r="BO77" s="20">
        <v>0</v>
      </c>
      <c r="BP77" s="20">
        <v>2</v>
      </c>
      <c r="BQ77" s="20">
        <v>16</v>
      </c>
      <c r="BR77" s="20">
        <v>30</v>
      </c>
      <c r="BS77" s="20">
        <v>22</v>
      </c>
      <c r="BT77" s="20">
        <v>5</v>
      </c>
      <c r="BU77" s="20">
        <v>5</v>
      </c>
      <c r="BV77" s="20">
        <v>10343</v>
      </c>
      <c r="BW77" s="20">
        <v>16915</v>
      </c>
      <c r="BX77" s="20">
        <v>16563</v>
      </c>
      <c r="BY77" s="20">
        <v>18475</v>
      </c>
      <c r="BZ77" s="20">
        <v>13060</v>
      </c>
      <c r="CA77" s="20">
        <v>22763</v>
      </c>
      <c r="CB77" s="20">
        <v>10334</v>
      </c>
      <c r="CC77" s="20">
        <v>15361</v>
      </c>
      <c r="CD77" s="20">
        <v>15260</v>
      </c>
      <c r="CE77" s="20">
        <v>16908</v>
      </c>
      <c r="CF77" s="20">
        <v>12857</v>
      </c>
      <c r="CG77" s="20">
        <v>17325</v>
      </c>
      <c r="CH77" s="21">
        <v>4</v>
      </c>
      <c r="CI77" s="21">
        <v>29</v>
      </c>
      <c r="CJ77" s="21">
        <v>49</v>
      </c>
      <c r="CK77" s="21">
        <v>48</v>
      </c>
      <c r="CL77" s="21">
        <v>14</v>
      </c>
      <c r="CM77" s="21">
        <v>9</v>
      </c>
      <c r="CN77" s="21">
        <v>0</v>
      </c>
      <c r="CO77" s="21">
        <v>73</v>
      </c>
      <c r="CP77" s="21">
        <v>80</v>
      </c>
      <c r="CQ77" s="21">
        <v>0</v>
      </c>
      <c r="CR77" s="21">
        <v>20677</v>
      </c>
      <c r="CS77" s="21">
        <v>32276</v>
      </c>
      <c r="CT77" s="21">
        <v>31823</v>
      </c>
      <c r="CU77" s="21">
        <v>35383</v>
      </c>
      <c r="CV77" s="21">
        <v>25917</v>
      </c>
      <c r="CW77" s="21">
        <v>40088</v>
      </c>
      <c r="CX77" s="21">
        <v>98119</v>
      </c>
      <c r="CY77" s="21">
        <v>88045</v>
      </c>
      <c r="CZ77" s="19">
        <v>189</v>
      </c>
      <c r="DA77" t="s">
        <v>8167</v>
      </c>
      <c r="DB77" t="s">
        <v>9</v>
      </c>
      <c r="DD77">
        <v>8.2912147197455841</v>
      </c>
      <c r="DE77">
        <v>8.1533647917324892</v>
      </c>
      <c r="DF77">
        <v>-0.13784992801309492</v>
      </c>
    </row>
    <row r="78" spans="1:110" x14ac:dyDescent="0.25">
      <c r="A78" t="s">
        <v>69</v>
      </c>
      <c r="B78" t="s">
        <v>3230</v>
      </c>
      <c r="C78" t="s">
        <v>3366</v>
      </c>
      <c r="D78" t="s">
        <v>70</v>
      </c>
      <c r="E78" s="17">
        <v>726917</v>
      </c>
      <c r="F78" s="17">
        <v>728676</v>
      </c>
      <c r="G78" s="17">
        <v>734643</v>
      </c>
      <c r="H78" s="17">
        <v>740544</v>
      </c>
      <c r="I78" s="17">
        <v>746177</v>
      </c>
      <c r="J78" s="17">
        <v>756995</v>
      </c>
      <c r="K78" s="17">
        <v>761414</v>
      </c>
      <c r="L78" s="17">
        <v>767067</v>
      </c>
      <c r="M78" s="17">
        <v>773283</v>
      </c>
      <c r="N78" s="17">
        <v>780606</v>
      </c>
      <c r="O78" s="17">
        <v>789435</v>
      </c>
      <c r="P78" s="17">
        <v>799835</v>
      </c>
      <c r="Q78" s="17">
        <v>808298</v>
      </c>
      <c r="R78" s="17">
        <v>812307</v>
      </c>
      <c r="S78" s="17">
        <v>819129</v>
      </c>
      <c r="T78" s="17">
        <v>827407</v>
      </c>
      <c r="U78" s="18">
        <v>106</v>
      </c>
      <c r="V78" s="18">
        <v>70</v>
      </c>
      <c r="W78" s="18">
        <v>88</v>
      </c>
      <c r="X78" s="18">
        <v>101</v>
      </c>
      <c r="Y78" s="18">
        <v>130</v>
      </c>
      <c r="Z78" s="18">
        <v>276</v>
      </c>
      <c r="AA78" s="18">
        <v>687</v>
      </c>
      <c r="AB78" s="18">
        <v>699</v>
      </c>
      <c r="AC78" s="18">
        <v>689</v>
      </c>
      <c r="AD78" s="18">
        <v>801</v>
      </c>
      <c r="AE78" s="18">
        <v>779</v>
      </c>
      <c r="AF78" s="18">
        <v>881</v>
      </c>
      <c r="AG78" s="18">
        <v>774</v>
      </c>
      <c r="AH78" s="18">
        <v>791</v>
      </c>
      <c r="AI78" s="18">
        <v>916</v>
      </c>
      <c r="AJ78" s="18">
        <v>810</v>
      </c>
      <c r="AK78" s="23">
        <v>1.4582132485551995</v>
      </c>
      <c r="AL78" s="23">
        <v>0.96064643270808969</v>
      </c>
      <c r="AM78" s="23">
        <v>1.197860729633305</v>
      </c>
      <c r="AN78" s="23">
        <v>1.3638622418114252</v>
      </c>
      <c r="AO78" s="23">
        <v>1.7422139787208666</v>
      </c>
      <c r="AP78" s="23">
        <v>3.6459950197821649</v>
      </c>
      <c r="AQ78" s="23">
        <v>9.0226867380951745</v>
      </c>
      <c r="AR78" s="23">
        <v>9.1126329251551681</v>
      </c>
      <c r="AS78" s="23">
        <v>8.9100626808037937</v>
      </c>
      <c r="AT78" s="23">
        <v>10.261258560656721</v>
      </c>
      <c r="AU78" s="23">
        <v>9.8678168563592941</v>
      </c>
      <c r="AV78" s="23">
        <v>11.014771796683066</v>
      </c>
      <c r="AW78" s="23">
        <v>9.5756762976031116</v>
      </c>
      <c r="AX78" s="23">
        <v>9.7376976931135655</v>
      </c>
      <c r="AY78" s="23">
        <v>11.182609820919538</v>
      </c>
      <c r="AZ78" s="23">
        <v>9.7896198606006468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7</v>
      </c>
      <c r="BJ78" s="20">
        <v>114</v>
      </c>
      <c r="BK78" s="20">
        <v>109</v>
      </c>
      <c r="BL78" s="20">
        <v>86</v>
      </c>
      <c r="BM78" s="20">
        <v>49</v>
      </c>
      <c r="BN78" s="20">
        <v>26</v>
      </c>
      <c r="BO78" s="20">
        <v>1</v>
      </c>
      <c r="BP78" s="20">
        <v>13</v>
      </c>
      <c r="BQ78" s="20">
        <v>115</v>
      </c>
      <c r="BR78" s="20">
        <v>128</v>
      </c>
      <c r="BS78" s="20">
        <v>100</v>
      </c>
      <c r="BT78" s="20">
        <v>42</v>
      </c>
      <c r="BU78" s="20">
        <v>20</v>
      </c>
      <c r="BV78" s="20">
        <v>69255</v>
      </c>
      <c r="BW78" s="20">
        <v>85026</v>
      </c>
      <c r="BX78" s="20">
        <v>71437</v>
      </c>
      <c r="BY78" s="20">
        <v>68126</v>
      </c>
      <c r="BZ78" s="20">
        <v>50431</v>
      </c>
      <c r="CA78" s="20">
        <v>80573</v>
      </c>
      <c r="CB78" s="20">
        <v>67855</v>
      </c>
      <c r="CC78" s="20">
        <v>85052</v>
      </c>
      <c r="CD78" s="20">
        <v>70224</v>
      </c>
      <c r="CE78" s="20">
        <v>65477</v>
      </c>
      <c r="CF78" s="20">
        <v>49539</v>
      </c>
      <c r="CG78" s="20">
        <v>64412</v>
      </c>
      <c r="CH78" s="21">
        <v>20</v>
      </c>
      <c r="CI78" s="21">
        <v>229</v>
      </c>
      <c r="CJ78" s="21">
        <v>237</v>
      </c>
      <c r="CK78" s="21">
        <v>186</v>
      </c>
      <c r="CL78" s="21">
        <v>91</v>
      </c>
      <c r="CM78" s="21">
        <v>46</v>
      </c>
      <c r="CN78" s="21">
        <v>1</v>
      </c>
      <c r="CO78" s="21">
        <v>391</v>
      </c>
      <c r="CP78" s="21">
        <v>419</v>
      </c>
      <c r="CQ78" s="21">
        <v>0</v>
      </c>
      <c r="CR78" s="21">
        <v>137110</v>
      </c>
      <c r="CS78" s="21">
        <v>170078</v>
      </c>
      <c r="CT78" s="21">
        <v>141661</v>
      </c>
      <c r="CU78" s="21">
        <v>133603</v>
      </c>
      <c r="CV78" s="21">
        <v>99970</v>
      </c>
      <c r="CW78" s="21">
        <v>144985</v>
      </c>
      <c r="CX78" s="21">
        <v>424848</v>
      </c>
      <c r="CY78" s="21">
        <v>402559</v>
      </c>
      <c r="CZ78" s="19">
        <v>123</v>
      </c>
      <c r="DA78" t="s">
        <v>8101</v>
      </c>
      <c r="DB78" t="s">
        <v>9</v>
      </c>
      <c r="DD78">
        <v>9.7128619655752324</v>
      </c>
      <c r="DE78">
        <v>9.8623507701577982</v>
      </c>
      <c r="DF78">
        <v>0.14948880458256575</v>
      </c>
    </row>
    <row r="79" spans="1:110" x14ac:dyDescent="0.25">
      <c r="A79" t="s">
        <v>1416</v>
      </c>
      <c r="B79" t="s">
        <v>3093</v>
      </c>
      <c r="C79" t="s">
        <v>148</v>
      </c>
      <c r="D79" t="s">
        <v>150</v>
      </c>
      <c r="E79" s="17">
        <v>69237</v>
      </c>
      <c r="F79" s="17">
        <v>70101</v>
      </c>
      <c r="G79" s="17">
        <v>70761</v>
      </c>
      <c r="H79" s="17">
        <v>71190</v>
      </c>
      <c r="I79" s="17">
        <v>71293</v>
      </c>
      <c r="J79" s="17">
        <v>71318</v>
      </c>
      <c r="K79" s="17">
        <v>71892</v>
      </c>
      <c r="L79" s="17">
        <v>72417</v>
      </c>
      <c r="M79" s="17">
        <v>73046</v>
      </c>
      <c r="N79" s="17">
        <v>73336</v>
      </c>
      <c r="O79" s="17">
        <v>73834</v>
      </c>
      <c r="P79" s="17">
        <v>74079</v>
      </c>
      <c r="Q79" s="17">
        <v>74573</v>
      </c>
      <c r="R79" s="17">
        <v>75068</v>
      </c>
      <c r="S79" s="17">
        <v>75741</v>
      </c>
      <c r="T79" s="17">
        <v>76331</v>
      </c>
      <c r="U79" s="18">
        <v>14</v>
      </c>
      <c r="V79" s="18">
        <v>12</v>
      </c>
      <c r="W79" s="18">
        <v>8</v>
      </c>
      <c r="X79" s="18">
        <v>16</v>
      </c>
      <c r="Y79" s="18">
        <v>13</v>
      </c>
      <c r="Z79" s="18">
        <v>31</v>
      </c>
      <c r="AA79" s="18">
        <v>75</v>
      </c>
      <c r="AB79" s="18">
        <v>65</v>
      </c>
      <c r="AC79" s="18">
        <v>68</v>
      </c>
      <c r="AD79" s="18">
        <v>78</v>
      </c>
      <c r="AE79" s="18">
        <v>97</v>
      </c>
      <c r="AF79" s="18">
        <v>70</v>
      </c>
      <c r="AG79" s="18">
        <v>84</v>
      </c>
      <c r="AH79" s="18">
        <v>57</v>
      </c>
      <c r="AI79" s="18">
        <v>72</v>
      </c>
      <c r="AJ79" s="18">
        <v>35</v>
      </c>
      <c r="AK79" s="23">
        <v>2.0220402386007481</v>
      </c>
      <c r="AL79" s="23">
        <v>1.7118158086189925</v>
      </c>
      <c r="AM79" s="23">
        <v>1.1305662723816792</v>
      </c>
      <c r="AN79" s="23">
        <v>2.2475066722854335</v>
      </c>
      <c r="AO79" s="23">
        <v>1.823460928842944</v>
      </c>
      <c r="AP79" s="23">
        <v>4.346728736083457</v>
      </c>
      <c r="AQ79" s="23">
        <v>10.43231513937573</v>
      </c>
      <c r="AR79" s="23">
        <v>8.9757929767872184</v>
      </c>
      <c r="AS79" s="23">
        <v>9.3092024203926282</v>
      </c>
      <c r="AT79" s="23">
        <v>10.635976873568234</v>
      </c>
      <c r="AU79" s="23">
        <v>13.137578893192838</v>
      </c>
      <c r="AV79" s="23">
        <v>9.4493716167874844</v>
      </c>
      <c r="AW79" s="23">
        <v>11.264130449358348</v>
      </c>
      <c r="AX79" s="23">
        <v>7.593115575211808</v>
      </c>
      <c r="AY79" s="23">
        <v>9.5060799302887471</v>
      </c>
      <c r="AZ79" s="23">
        <v>4.5852930002227144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6</v>
      </c>
      <c r="BK79" s="20">
        <v>7</v>
      </c>
      <c r="BL79" s="20">
        <v>0</v>
      </c>
      <c r="BM79" s="20">
        <v>3</v>
      </c>
      <c r="BN79" s="20">
        <v>1</v>
      </c>
      <c r="BO79" s="20">
        <v>0</v>
      </c>
      <c r="BP79" s="20">
        <v>1</v>
      </c>
      <c r="BQ79" s="20">
        <v>5</v>
      </c>
      <c r="BR79" s="20">
        <v>6</v>
      </c>
      <c r="BS79" s="20">
        <v>5</v>
      </c>
      <c r="BT79" s="20">
        <v>0</v>
      </c>
      <c r="BU79" s="20">
        <v>1</v>
      </c>
      <c r="BV79" s="20">
        <v>3220</v>
      </c>
      <c r="BW79" s="20">
        <v>5976</v>
      </c>
      <c r="BX79" s="20">
        <v>6243</v>
      </c>
      <c r="BY79" s="20">
        <v>7415</v>
      </c>
      <c r="BZ79" s="20">
        <v>5846</v>
      </c>
      <c r="CA79" s="20">
        <v>10569</v>
      </c>
      <c r="CB79" s="20">
        <v>3835</v>
      </c>
      <c r="CC79" s="20">
        <v>5469</v>
      </c>
      <c r="CD79" s="20">
        <v>5857</v>
      </c>
      <c r="CE79" s="20">
        <v>7266</v>
      </c>
      <c r="CF79" s="20">
        <v>5822</v>
      </c>
      <c r="CG79" s="20">
        <v>8813</v>
      </c>
      <c r="CH79" s="21">
        <v>1</v>
      </c>
      <c r="CI79" s="21">
        <v>11</v>
      </c>
      <c r="CJ79" s="21">
        <v>13</v>
      </c>
      <c r="CK79" s="21">
        <v>5</v>
      </c>
      <c r="CL79" s="21">
        <v>3</v>
      </c>
      <c r="CM79" s="21">
        <v>2</v>
      </c>
      <c r="CN79" s="21">
        <v>0</v>
      </c>
      <c r="CO79" s="21">
        <v>17</v>
      </c>
      <c r="CP79" s="21">
        <v>18</v>
      </c>
      <c r="CQ79" s="21">
        <v>0</v>
      </c>
      <c r="CR79" s="21">
        <v>7055</v>
      </c>
      <c r="CS79" s="21">
        <v>11445</v>
      </c>
      <c r="CT79" s="21">
        <v>12100</v>
      </c>
      <c r="CU79" s="21">
        <v>14681</v>
      </c>
      <c r="CV79" s="21">
        <v>11668</v>
      </c>
      <c r="CW79" s="21">
        <v>19382</v>
      </c>
      <c r="CX79" s="21">
        <v>39269</v>
      </c>
      <c r="CY79" s="21">
        <v>37062</v>
      </c>
      <c r="CZ79" s="19">
        <v>329</v>
      </c>
      <c r="DA79" t="s">
        <v>8307</v>
      </c>
      <c r="DB79" t="s">
        <v>8481</v>
      </c>
      <c r="DD79">
        <v>4.5869084237224111</v>
      </c>
      <c r="DE79">
        <v>4.5837683669051925</v>
      </c>
      <c r="DF79">
        <v>-3.1400568172186283E-3</v>
      </c>
    </row>
    <row r="80" spans="1:110" x14ac:dyDescent="0.25">
      <c r="A80" t="s">
        <v>202</v>
      </c>
      <c r="B80" t="s">
        <v>2930</v>
      </c>
      <c r="C80" t="s">
        <v>58</v>
      </c>
      <c r="D80" t="s">
        <v>199</v>
      </c>
      <c r="E80" s="17">
        <v>99249</v>
      </c>
      <c r="F80" s="17">
        <v>99737</v>
      </c>
      <c r="G80" s="17">
        <v>100552</v>
      </c>
      <c r="H80" s="17">
        <v>101551</v>
      </c>
      <c r="I80" s="17">
        <v>102652</v>
      </c>
      <c r="J80" s="17">
        <v>103481</v>
      </c>
      <c r="K80" s="17">
        <v>104588</v>
      </c>
      <c r="L80" s="17">
        <v>105512</v>
      </c>
      <c r="M80" s="17">
        <v>106489</v>
      </c>
      <c r="N80" s="17">
        <v>107597</v>
      </c>
      <c r="O80" s="17">
        <v>108387</v>
      </c>
      <c r="P80" s="17">
        <v>109071</v>
      </c>
      <c r="Q80" s="17">
        <v>109082</v>
      </c>
      <c r="R80" s="17">
        <v>108833</v>
      </c>
      <c r="S80" s="17">
        <v>108506</v>
      </c>
      <c r="T80" s="17">
        <v>108615</v>
      </c>
      <c r="U80" s="18">
        <v>28</v>
      </c>
      <c r="V80" s="18">
        <v>24</v>
      </c>
      <c r="W80" s="18">
        <v>30</v>
      </c>
      <c r="X80" s="18">
        <v>45</v>
      </c>
      <c r="Y80" s="18">
        <v>21</v>
      </c>
      <c r="Z80" s="18">
        <v>68</v>
      </c>
      <c r="AA80" s="18">
        <v>98</v>
      </c>
      <c r="AB80" s="18">
        <v>109</v>
      </c>
      <c r="AC80" s="18">
        <v>84</v>
      </c>
      <c r="AD80" s="18">
        <v>123</v>
      </c>
      <c r="AE80" s="18">
        <v>131</v>
      </c>
      <c r="AF80" s="18">
        <v>129</v>
      </c>
      <c r="AG80" s="18">
        <v>109</v>
      </c>
      <c r="AH80" s="18">
        <v>135</v>
      </c>
      <c r="AI80" s="18">
        <v>128</v>
      </c>
      <c r="AJ80" s="18">
        <v>144</v>
      </c>
      <c r="AK80" s="23">
        <v>2.8211871152354178</v>
      </c>
      <c r="AL80" s="23">
        <v>2.4063286443345997</v>
      </c>
      <c r="AM80" s="23">
        <v>2.9835309093802209</v>
      </c>
      <c r="AN80" s="23">
        <v>4.4312709869917573</v>
      </c>
      <c r="AO80" s="23">
        <v>2.0457467949966879</v>
      </c>
      <c r="AP80" s="23">
        <v>6.5712546264531655</v>
      </c>
      <c r="AQ80" s="23">
        <v>9.3700998202470647</v>
      </c>
      <c r="AR80" s="23">
        <v>10.330578512396695</v>
      </c>
      <c r="AS80" s="23">
        <v>7.888138680990525</v>
      </c>
      <c r="AT80" s="23">
        <v>11.431545489186501</v>
      </c>
      <c r="AU80" s="23">
        <v>12.086320315166947</v>
      </c>
      <c r="AV80" s="23">
        <v>11.827158456418296</v>
      </c>
      <c r="AW80" s="23">
        <v>9.9924827194220871</v>
      </c>
      <c r="AX80" s="23">
        <v>12.404325893800594</v>
      </c>
      <c r="AY80" s="23">
        <v>11.796582677455623</v>
      </c>
      <c r="AZ80" s="23">
        <v>13.257837315287944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3</v>
      </c>
      <c r="BJ80" s="20">
        <v>18</v>
      </c>
      <c r="BK80" s="20">
        <v>28</v>
      </c>
      <c r="BL80" s="20">
        <v>12</v>
      </c>
      <c r="BM80" s="20">
        <v>11</v>
      </c>
      <c r="BN80" s="20">
        <v>5</v>
      </c>
      <c r="BO80" s="20">
        <v>0</v>
      </c>
      <c r="BP80" s="20">
        <v>0</v>
      </c>
      <c r="BQ80" s="20">
        <v>20</v>
      </c>
      <c r="BR80" s="20">
        <v>22</v>
      </c>
      <c r="BS80" s="20">
        <v>13</v>
      </c>
      <c r="BT80" s="20">
        <v>5</v>
      </c>
      <c r="BU80" s="20">
        <v>7</v>
      </c>
      <c r="BV80" s="20">
        <v>6160</v>
      </c>
      <c r="BW80" s="20">
        <v>10258</v>
      </c>
      <c r="BX80" s="20">
        <v>9532</v>
      </c>
      <c r="BY80" s="20">
        <v>9911</v>
      </c>
      <c r="BZ80" s="20">
        <v>7805</v>
      </c>
      <c r="CA80" s="20">
        <v>11251</v>
      </c>
      <c r="CB80" s="20">
        <v>6737</v>
      </c>
      <c r="CC80" s="20">
        <v>9938</v>
      </c>
      <c r="CD80" s="20">
        <v>9597</v>
      </c>
      <c r="CE80" s="20">
        <v>10023</v>
      </c>
      <c r="CF80" s="20">
        <v>7793</v>
      </c>
      <c r="CG80" s="20">
        <v>9610</v>
      </c>
      <c r="CH80" s="21">
        <v>3</v>
      </c>
      <c r="CI80" s="21">
        <v>38</v>
      </c>
      <c r="CJ80" s="21">
        <v>50</v>
      </c>
      <c r="CK80" s="21">
        <v>25</v>
      </c>
      <c r="CL80" s="21">
        <v>16</v>
      </c>
      <c r="CM80" s="21">
        <v>12</v>
      </c>
      <c r="CN80" s="21">
        <v>0</v>
      </c>
      <c r="CO80" s="21">
        <v>77</v>
      </c>
      <c r="CP80" s="21">
        <v>67</v>
      </c>
      <c r="CQ80" s="21">
        <v>0</v>
      </c>
      <c r="CR80" s="21">
        <v>12897</v>
      </c>
      <c r="CS80" s="21">
        <v>20196</v>
      </c>
      <c r="CT80" s="21">
        <v>19129</v>
      </c>
      <c r="CU80" s="21">
        <v>19934</v>
      </c>
      <c r="CV80" s="21">
        <v>15598</v>
      </c>
      <c r="CW80" s="21">
        <v>20861</v>
      </c>
      <c r="CX80" s="21">
        <v>54917</v>
      </c>
      <c r="CY80" s="21">
        <v>53698</v>
      </c>
      <c r="CZ80" s="19">
        <v>19</v>
      </c>
      <c r="DA80" t="s">
        <v>1338</v>
      </c>
      <c r="DB80" t="s">
        <v>8480</v>
      </c>
      <c r="DD80">
        <v>14.339453983388582</v>
      </c>
      <c r="DE80">
        <v>12.200229437150609</v>
      </c>
      <c r="DF80">
        <v>-2.1392245462379726</v>
      </c>
    </row>
    <row r="81" spans="1:110" x14ac:dyDescent="0.25">
      <c r="A81" t="s">
        <v>1034</v>
      </c>
      <c r="B81" t="s">
        <v>2931</v>
      </c>
      <c r="C81" t="s">
        <v>58</v>
      </c>
      <c r="D81" t="s">
        <v>199</v>
      </c>
      <c r="E81" s="17">
        <v>112819</v>
      </c>
      <c r="F81" s="17">
        <v>112202</v>
      </c>
      <c r="G81" s="17">
        <v>112157</v>
      </c>
      <c r="H81" s="17">
        <v>112680</v>
      </c>
      <c r="I81" s="17">
        <v>113166</v>
      </c>
      <c r="J81" s="17">
        <v>113649</v>
      </c>
      <c r="K81" s="17">
        <v>113907</v>
      </c>
      <c r="L81" s="17">
        <v>113928</v>
      </c>
      <c r="M81" s="17">
        <v>113384</v>
      </c>
      <c r="N81" s="17">
        <v>113296</v>
      </c>
      <c r="O81" s="17">
        <v>113630</v>
      </c>
      <c r="P81" s="17">
        <v>113194</v>
      </c>
      <c r="Q81" s="17">
        <v>112914</v>
      </c>
      <c r="R81" s="17">
        <v>112370</v>
      </c>
      <c r="S81" s="17">
        <v>111691</v>
      </c>
      <c r="T81" s="17">
        <v>110893</v>
      </c>
      <c r="U81" s="18">
        <v>43</v>
      </c>
      <c r="V81" s="18">
        <v>30</v>
      </c>
      <c r="W81" s="18">
        <v>29</v>
      </c>
      <c r="X81" s="18">
        <v>31</v>
      </c>
      <c r="Y81" s="18">
        <v>30</v>
      </c>
      <c r="Z81" s="18">
        <v>88</v>
      </c>
      <c r="AA81" s="18">
        <v>115</v>
      </c>
      <c r="AB81" s="18">
        <v>121</v>
      </c>
      <c r="AC81" s="18">
        <v>159</v>
      </c>
      <c r="AD81" s="18">
        <v>200</v>
      </c>
      <c r="AE81" s="18">
        <v>212</v>
      </c>
      <c r="AF81" s="18">
        <v>211</v>
      </c>
      <c r="AG81" s="18">
        <v>203</v>
      </c>
      <c r="AH81" s="18">
        <v>196</v>
      </c>
      <c r="AI81" s="18">
        <v>191</v>
      </c>
      <c r="AJ81" s="18">
        <v>178</v>
      </c>
      <c r="AK81" s="23">
        <v>3.8114147439704307</v>
      </c>
      <c r="AL81" s="23">
        <v>2.6737491310315322</v>
      </c>
      <c r="AM81" s="23">
        <v>2.5856611713936712</v>
      </c>
      <c r="AN81" s="23">
        <v>2.7511537096201635</v>
      </c>
      <c r="AO81" s="23">
        <v>2.6509729070568899</v>
      </c>
      <c r="AP81" s="23">
        <v>7.7431389629473202</v>
      </c>
      <c r="AQ81" s="23">
        <v>10.095955472446821</v>
      </c>
      <c r="AR81" s="23">
        <v>10.620742925356366</v>
      </c>
      <c r="AS81" s="23">
        <v>14.023142595075143</v>
      </c>
      <c r="AT81" s="23">
        <v>17.652873887868946</v>
      </c>
      <c r="AU81" s="23">
        <v>18.65704479450849</v>
      </c>
      <c r="AV81" s="23">
        <v>18.640563987490502</v>
      </c>
      <c r="AW81" s="23">
        <v>17.978284358006977</v>
      </c>
      <c r="AX81" s="23">
        <v>17.442377858859125</v>
      </c>
      <c r="AY81" s="23">
        <v>17.100751179593701</v>
      </c>
      <c r="AZ81" s="23">
        <v>16.051509112387617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2</v>
      </c>
      <c r="BI81" s="20">
        <v>2</v>
      </c>
      <c r="BJ81" s="20">
        <v>21</v>
      </c>
      <c r="BK81" s="20">
        <v>23</v>
      </c>
      <c r="BL81" s="20">
        <v>21</v>
      </c>
      <c r="BM81" s="20">
        <v>20</v>
      </c>
      <c r="BN81" s="20">
        <v>6</v>
      </c>
      <c r="BO81" s="20">
        <v>0</v>
      </c>
      <c r="BP81" s="20">
        <v>2</v>
      </c>
      <c r="BQ81" s="20">
        <v>17</v>
      </c>
      <c r="BR81" s="20">
        <v>22</v>
      </c>
      <c r="BS81" s="20">
        <v>26</v>
      </c>
      <c r="BT81" s="20">
        <v>8</v>
      </c>
      <c r="BU81" s="20">
        <v>8</v>
      </c>
      <c r="BV81" s="20">
        <v>5803</v>
      </c>
      <c r="BW81" s="20">
        <v>8234</v>
      </c>
      <c r="BX81" s="20">
        <v>8066</v>
      </c>
      <c r="BY81" s="20">
        <v>10538</v>
      </c>
      <c r="BZ81" s="20">
        <v>8406</v>
      </c>
      <c r="CA81" s="20">
        <v>15596</v>
      </c>
      <c r="CB81" s="20">
        <v>5767</v>
      </c>
      <c r="CC81" s="20">
        <v>8258</v>
      </c>
      <c r="CD81" s="20">
        <v>7946</v>
      </c>
      <c r="CE81" s="20">
        <v>10698</v>
      </c>
      <c r="CF81" s="20">
        <v>8730</v>
      </c>
      <c r="CG81" s="20">
        <v>12851</v>
      </c>
      <c r="CH81" s="21">
        <v>4</v>
      </c>
      <c r="CI81" s="21">
        <v>38</v>
      </c>
      <c r="CJ81" s="21">
        <v>45</v>
      </c>
      <c r="CK81" s="21">
        <v>47</v>
      </c>
      <c r="CL81" s="21">
        <v>28</v>
      </c>
      <c r="CM81" s="21">
        <v>14</v>
      </c>
      <c r="CN81" s="21">
        <v>2</v>
      </c>
      <c r="CO81" s="21">
        <v>95</v>
      </c>
      <c r="CP81" s="21">
        <v>83</v>
      </c>
      <c r="CQ81" s="21">
        <v>0</v>
      </c>
      <c r="CR81" s="21">
        <v>11570</v>
      </c>
      <c r="CS81" s="21">
        <v>16492</v>
      </c>
      <c r="CT81" s="21">
        <v>16012</v>
      </c>
      <c r="CU81" s="21">
        <v>21236</v>
      </c>
      <c r="CV81" s="21">
        <v>17136</v>
      </c>
      <c r="CW81" s="21">
        <v>28447</v>
      </c>
      <c r="CX81" s="21">
        <v>56643</v>
      </c>
      <c r="CY81" s="21">
        <v>54250</v>
      </c>
      <c r="CZ81" s="19">
        <v>1</v>
      </c>
      <c r="DA81" t="s">
        <v>1325</v>
      </c>
      <c r="DB81" t="s">
        <v>8480</v>
      </c>
      <c r="DD81">
        <v>17.511520737327189</v>
      </c>
      <c r="DE81">
        <v>14.653178680507741</v>
      </c>
      <c r="DF81">
        <v>-2.8583420568194473</v>
      </c>
    </row>
    <row r="82" spans="1:110" x14ac:dyDescent="0.25">
      <c r="A82" t="s">
        <v>1842</v>
      </c>
      <c r="B82" t="s">
        <v>3335</v>
      </c>
      <c r="C82" t="s">
        <v>491</v>
      </c>
      <c r="D82" t="s">
        <v>491</v>
      </c>
      <c r="E82" s="17">
        <v>53475</v>
      </c>
      <c r="F82" s="17">
        <v>53194</v>
      </c>
      <c r="G82" s="17">
        <v>52973</v>
      </c>
      <c r="H82" s="17">
        <v>53116</v>
      </c>
      <c r="I82" s="17">
        <v>53365</v>
      </c>
      <c r="J82" s="17">
        <v>53561</v>
      </c>
      <c r="K82" s="17">
        <v>54085</v>
      </c>
      <c r="L82" s="17">
        <v>54391</v>
      </c>
      <c r="M82" s="17">
        <v>54738</v>
      </c>
      <c r="N82" s="17">
        <v>55060</v>
      </c>
      <c r="O82" s="17">
        <v>55256</v>
      </c>
      <c r="P82" s="17">
        <v>55476</v>
      </c>
      <c r="Q82" s="17">
        <v>55660</v>
      </c>
      <c r="R82" s="17">
        <v>55716</v>
      </c>
      <c r="S82" s="17">
        <v>55722</v>
      </c>
      <c r="T82" s="17">
        <v>55702</v>
      </c>
      <c r="U82" s="18">
        <v>23</v>
      </c>
      <c r="V82" s="18">
        <v>2</v>
      </c>
      <c r="W82" s="18">
        <v>17</v>
      </c>
      <c r="X82" s="18">
        <v>20</v>
      </c>
      <c r="Y82" s="18">
        <v>22</v>
      </c>
      <c r="Z82" s="18">
        <v>22</v>
      </c>
      <c r="AA82" s="18">
        <v>77</v>
      </c>
      <c r="AB82" s="18">
        <v>58</v>
      </c>
      <c r="AC82" s="18">
        <v>63</v>
      </c>
      <c r="AD82" s="18">
        <v>84</v>
      </c>
      <c r="AE82" s="18">
        <v>80</v>
      </c>
      <c r="AF82" s="18">
        <v>57</v>
      </c>
      <c r="AG82" s="18">
        <v>80</v>
      </c>
      <c r="AH82" s="18">
        <v>108</v>
      </c>
      <c r="AI82" s="18">
        <v>104</v>
      </c>
      <c r="AJ82" s="18">
        <v>72</v>
      </c>
      <c r="AK82" s="23">
        <v>4.301075268817204</v>
      </c>
      <c r="AL82" s="23">
        <v>0.37598225363762827</v>
      </c>
      <c r="AM82" s="23">
        <v>3.2091820361316143</v>
      </c>
      <c r="AN82" s="23">
        <v>3.7653437758867385</v>
      </c>
      <c r="AO82" s="23">
        <v>4.1225522346107004</v>
      </c>
      <c r="AP82" s="23">
        <v>4.1074662534306681</v>
      </c>
      <c r="AQ82" s="23">
        <v>14.236849403716372</v>
      </c>
      <c r="AR82" s="23">
        <v>10.663528892647681</v>
      </c>
      <c r="AS82" s="23">
        <v>11.509371917132521</v>
      </c>
      <c r="AT82" s="23">
        <v>15.256084271703596</v>
      </c>
      <c r="AU82" s="23">
        <v>14.478065730418416</v>
      </c>
      <c r="AV82" s="23">
        <v>10.27471338957387</v>
      </c>
      <c r="AW82" s="23">
        <v>14.37297879985627</v>
      </c>
      <c r="AX82" s="23">
        <v>19.384018953262977</v>
      </c>
      <c r="AY82" s="23">
        <v>18.664082409102328</v>
      </c>
      <c r="AZ82" s="23">
        <v>12.925927255753834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3</v>
      </c>
      <c r="BK82" s="20">
        <v>13</v>
      </c>
      <c r="BL82" s="20">
        <v>11</v>
      </c>
      <c r="BM82" s="20">
        <v>5</v>
      </c>
      <c r="BN82" s="20">
        <v>1</v>
      </c>
      <c r="BO82" s="20">
        <v>0</v>
      </c>
      <c r="BP82" s="20">
        <v>1</v>
      </c>
      <c r="BQ82" s="20">
        <v>10</v>
      </c>
      <c r="BR82" s="20">
        <v>10</v>
      </c>
      <c r="BS82" s="20">
        <v>13</v>
      </c>
      <c r="BT82" s="20">
        <v>5</v>
      </c>
      <c r="BU82" s="20">
        <v>0</v>
      </c>
      <c r="BV82" s="20">
        <v>3054</v>
      </c>
      <c r="BW82" s="20">
        <v>4555</v>
      </c>
      <c r="BX82" s="20">
        <v>4083</v>
      </c>
      <c r="BY82" s="20">
        <v>5321</v>
      </c>
      <c r="BZ82" s="20">
        <v>4257</v>
      </c>
      <c r="CA82" s="20">
        <v>7246</v>
      </c>
      <c r="CB82" s="20">
        <v>3037</v>
      </c>
      <c r="CC82" s="20">
        <v>4356</v>
      </c>
      <c r="CD82" s="20">
        <v>4114</v>
      </c>
      <c r="CE82" s="20">
        <v>5151</v>
      </c>
      <c r="CF82" s="20">
        <v>4222</v>
      </c>
      <c r="CG82" s="20">
        <v>6306</v>
      </c>
      <c r="CH82" s="21">
        <v>1</v>
      </c>
      <c r="CI82" s="21">
        <v>13</v>
      </c>
      <c r="CJ82" s="21">
        <v>23</v>
      </c>
      <c r="CK82" s="21">
        <v>24</v>
      </c>
      <c r="CL82" s="21">
        <v>10</v>
      </c>
      <c r="CM82" s="21">
        <v>1</v>
      </c>
      <c r="CN82" s="21">
        <v>0</v>
      </c>
      <c r="CO82" s="21">
        <v>33</v>
      </c>
      <c r="CP82" s="21">
        <v>39</v>
      </c>
      <c r="CQ82" s="21">
        <v>0</v>
      </c>
      <c r="CR82" s="21">
        <v>6091</v>
      </c>
      <c r="CS82" s="21">
        <v>8911</v>
      </c>
      <c r="CT82" s="21">
        <v>8197</v>
      </c>
      <c r="CU82" s="21">
        <v>10472</v>
      </c>
      <c r="CV82" s="21">
        <v>8479</v>
      </c>
      <c r="CW82" s="21">
        <v>13552</v>
      </c>
      <c r="CX82" s="21">
        <v>28516</v>
      </c>
      <c r="CY82" s="21">
        <v>27186</v>
      </c>
      <c r="CZ82" s="19">
        <v>27</v>
      </c>
      <c r="DA82" t="s">
        <v>1348</v>
      </c>
      <c r="DB82" t="s">
        <v>8480</v>
      </c>
      <c r="DD82">
        <v>12.138600750386228</v>
      </c>
      <c r="DE82">
        <v>13.676532472997616</v>
      </c>
      <c r="DF82">
        <v>1.537931722611388</v>
      </c>
    </row>
    <row r="83" spans="1:110" x14ac:dyDescent="0.25">
      <c r="A83" t="s">
        <v>776</v>
      </c>
      <c r="B83" t="s">
        <v>2999</v>
      </c>
      <c r="C83" t="s">
        <v>754</v>
      </c>
      <c r="D83" t="s">
        <v>150</v>
      </c>
      <c r="E83" s="17">
        <v>55231</v>
      </c>
      <c r="F83" s="17">
        <v>55866</v>
      </c>
      <c r="G83" s="17">
        <v>56426</v>
      </c>
      <c r="H83" s="17">
        <v>57131</v>
      </c>
      <c r="I83" s="17">
        <v>57508</v>
      </c>
      <c r="J83" s="17">
        <v>57813</v>
      </c>
      <c r="K83" s="17">
        <v>58265</v>
      </c>
      <c r="L83" s="17">
        <v>58761</v>
      </c>
      <c r="M83" s="17">
        <v>59138</v>
      </c>
      <c r="N83" s="17">
        <v>59440</v>
      </c>
      <c r="O83" s="17">
        <v>59989</v>
      </c>
      <c r="P83" s="17">
        <v>60363</v>
      </c>
      <c r="Q83" s="17">
        <v>60783</v>
      </c>
      <c r="R83" s="17">
        <v>61017</v>
      </c>
      <c r="S83" s="17">
        <v>61513</v>
      </c>
      <c r="T83" s="17">
        <v>62118</v>
      </c>
      <c r="U83" s="18">
        <v>12</v>
      </c>
      <c r="V83" s="18">
        <v>13</v>
      </c>
      <c r="W83" s="18">
        <v>13</v>
      </c>
      <c r="X83" s="18">
        <v>5</v>
      </c>
      <c r="Y83" s="18">
        <v>17</v>
      </c>
      <c r="Z83" s="18">
        <v>12</v>
      </c>
      <c r="AA83" s="18">
        <v>55</v>
      </c>
      <c r="AB83" s="18">
        <v>100</v>
      </c>
      <c r="AC83" s="18">
        <v>73</v>
      </c>
      <c r="AD83" s="18">
        <v>101</v>
      </c>
      <c r="AE83" s="18">
        <v>104</v>
      </c>
      <c r="AF83" s="18">
        <v>103</v>
      </c>
      <c r="AG83" s="18">
        <v>113</v>
      </c>
      <c r="AH83" s="18">
        <v>101</v>
      </c>
      <c r="AI83" s="18">
        <v>111</v>
      </c>
      <c r="AJ83" s="18">
        <v>90</v>
      </c>
      <c r="AK83" s="23">
        <v>2.1726928717568033</v>
      </c>
      <c r="AL83" s="23">
        <v>2.3269967422045608</v>
      </c>
      <c r="AM83" s="23">
        <v>2.3039024563144648</v>
      </c>
      <c r="AN83" s="23">
        <v>0.87518160018203772</v>
      </c>
      <c r="AO83" s="23">
        <v>2.956110454197677</v>
      </c>
      <c r="AP83" s="23">
        <v>2.0756577240413057</v>
      </c>
      <c r="AQ83" s="23">
        <v>9.4396292800137296</v>
      </c>
      <c r="AR83" s="23">
        <v>17.018090229914399</v>
      </c>
      <c r="AS83" s="23">
        <v>12.344008928269472</v>
      </c>
      <c r="AT83" s="23">
        <v>16.99192462987887</v>
      </c>
      <c r="AU83" s="23">
        <v>17.336511693810532</v>
      </c>
      <c r="AV83" s="23">
        <v>17.06343289763597</v>
      </c>
      <c r="AW83" s="23">
        <v>18.590724380172087</v>
      </c>
      <c r="AX83" s="23">
        <v>16.55276398380779</v>
      </c>
      <c r="AY83" s="23">
        <v>18.04496610472583</v>
      </c>
      <c r="AZ83" s="23">
        <v>14.488554042306578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 s="20">
        <v>12</v>
      </c>
      <c r="BK83" s="20">
        <v>10</v>
      </c>
      <c r="BL83" s="20">
        <v>3</v>
      </c>
      <c r="BM83" s="20">
        <v>9</v>
      </c>
      <c r="BN83" s="20">
        <v>1</v>
      </c>
      <c r="BO83" s="20">
        <v>0</v>
      </c>
      <c r="BP83" s="20">
        <v>5</v>
      </c>
      <c r="BQ83" s="20">
        <v>21</v>
      </c>
      <c r="BR83" s="20">
        <v>11</v>
      </c>
      <c r="BS83" s="20">
        <v>12</v>
      </c>
      <c r="BT83" s="20">
        <v>5</v>
      </c>
      <c r="BU83" s="20">
        <v>1</v>
      </c>
      <c r="BV83" s="20">
        <v>3045</v>
      </c>
      <c r="BW83" s="20">
        <v>4824</v>
      </c>
      <c r="BX83" s="20">
        <v>4737</v>
      </c>
      <c r="BY83" s="20">
        <v>6017</v>
      </c>
      <c r="BZ83" s="20">
        <v>4835</v>
      </c>
      <c r="CA83" s="20">
        <v>8224</v>
      </c>
      <c r="CB83" s="20">
        <v>3241</v>
      </c>
      <c r="CC83" s="20">
        <v>4594</v>
      </c>
      <c r="CD83" s="20">
        <v>4739</v>
      </c>
      <c r="CE83" s="20">
        <v>6013</v>
      </c>
      <c r="CF83" s="20">
        <v>4862</v>
      </c>
      <c r="CG83" s="20">
        <v>6987</v>
      </c>
      <c r="CH83" s="21">
        <v>5</v>
      </c>
      <c r="CI83" s="21">
        <v>33</v>
      </c>
      <c r="CJ83" s="21">
        <v>21</v>
      </c>
      <c r="CK83" s="21">
        <v>15</v>
      </c>
      <c r="CL83" s="21">
        <v>14</v>
      </c>
      <c r="CM83" s="21">
        <v>2</v>
      </c>
      <c r="CN83" s="21">
        <v>0</v>
      </c>
      <c r="CO83" s="21">
        <v>35</v>
      </c>
      <c r="CP83" s="21">
        <v>55</v>
      </c>
      <c r="CQ83" s="21">
        <v>0</v>
      </c>
      <c r="CR83" s="21">
        <v>6286</v>
      </c>
      <c r="CS83" s="21">
        <v>9418</v>
      </c>
      <c r="CT83" s="21">
        <v>9476</v>
      </c>
      <c r="CU83" s="21">
        <v>12030</v>
      </c>
      <c r="CV83" s="21">
        <v>9697</v>
      </c>
      <c r="CW83" s="21">
        <v>15211</v>
      </c>
      <c r="CX83" s="21">
        <v>31682</v>
      </c>
      <c r="CY83" s="21">
        <v>30436</v>
      </c>
      <c r="CZ83" s="19">
        <v>11</v>
      </c>
      <c r="DA83" t="s">
        <v>1330</v>
      </c>
      <c r="DB83" t="s">
        <v>8480</v>
      </c>
      <c r="DD83">
        <v>11.499540018399264</v>
      </c>
      <c r="DE83">
        <v>17.360015150558677</v>
      </c>
      <c r="DF83">
        <v>5.8604751321594133</v>
      </c>
    </row>
    <row r="84" spans="1:110" x14ac:dyDescent="0.25">
      <c r="A84" t="s">
        <v>292</v>
      </c>
      <c r="B84" t="s">
        <v>3207</v>
      </c>
      <c r="C84" t="s">
        <v>3362</v>
      </c>
      <c r="D84" t="s">
        <v>199</v>
      </c>
      <c r="E84" s="17">
        <v>196451</v>
      </c>
      <c r="F84" s="17">
        <v>197449</v>
      </c>
      <c r="G84" s="17">
        <v>198582</v>
      </c>
      <c r="H84" s="17">
        <v>200105</v>
      </c>
      <c r="I84" s="17">
        <v>200916</v>
      </c>
      <c r="J84" s="17">
        <v>201549</v>
      </c>
      <c r="K84" s="17">
        <v>203359</v>
      </c>
      <c r="L84" s="17">
        <v>204690</v>
      </c>
      <c r="M84" s="17">
        <v>206761</v>
      </c>
      <c r="N84" s="17">
        <v>209037</v>
      </c>
      <c r="O84" s="17">
        <v>210881</v>
      </c>
      <c r="P84" s="17">
        <v>212678</v>
      </c>
      <c r="Q84" s="17">
        <v>213720</v>
      </c>
      <c r="R84" s="17">
        <v>214210</v>
      </c>
      <c r="S84" s="17">
        <v>214535</v>
      </c>
      <c r="T84" s="17">
        <v>215245</v>
      </c>
      <c r="U84" s="18">
        <v>55</v>
      </c>
      <c r="V84" s="18">
        <v>36</v>
      </c>
      <c r="W84" s="18">
        <v>32</v>
      </c>
      <c r="X84" s="18">
        <v>69</v>
      </c>
      <c r="Y84" s="18">
        <v>104</v>
      </c>
      <c r="Z84" s="18">
        <v>133</v>
      </c>
      <c r="AA84" s="18">
        <v>201</v>
      </c>
      <c r="AB84" s="18">
        <v>206</v>
      </c>
      <c r="AC84" s="18">
        <v>208</v>
      </c>
      <c r="AD84" s="18">
        <v>288</v>
      </c>
      <c r="AE84" s="18">
        <v>281</v>
      </c>
      <c r="AF84" s="18">
        <v>295</v>
      </c>
      <c r="AG84" s="18">
        <v>315</v>
      </c>
      <c r="AH84" s="18">
        <v>300</v>
      </c>
      <c r="AI84" s="18">
        <v>296</v>
      </c>
      <c r="AJ84" s="18">
        <v>248</v>
      </c>
      <c r="AK84" s="23">
        <v>2.7996803274098885</v>
      </c>
      <c r="AL84" s="23">
        <v>1.8232556255032946</v>
      </c>
      <c r="AM84" s="23">
        <v>1.6114250032732069</v>
      </c>
      <c r="AN84" s="23">
        <v>3.4481897004072861</v>
      </c>
      <c r="AO84" s="23">
        <v>5.1762925799836745</v>
      </c>
      <c r="AP84" s="23">
        <v>6.5988915846766787</v>
      </c>
      <c r="AQ84" s="23">
        <v>9.883998249401305</v>
      </c>
      <c r="AR84" s="23">
        <v>10.063999218330158</v>
      </c>
      <c r="AS84" s="23">
        <v>10.059924260377922</v>
      </c>
      <c r="AT84" s="23">
        <v>13.777465233427575</v>
      </c>
      <c r="AU84" s="23">
        <v>13.325050620966326</v>
      </c>
      <c r="AV84" s="23">
        <v>13.870734161502364</v>
      </c>
      <c r="AW84" s="23">
        <v>14.738910724312182</v>
      </c>
      <c r="AX84" s="23">
        <v>14.004948415106671</v>
      </c>
      <c r="AY84" s="23">
        <v>13.797282494697836</v>
      </c>
      <c r="AZ84" s="23">
        <v>11.521754280006505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1</v>
      </c>
      <c r="BI84" s="20">
        <v>2</v>
      </c>
      <c r="BJ84" s="20">
        <v>23</v>
      </c>
      <c r="BK84" s="20">
        <v>37</v>
      </c>
      <c r="BL84" s="20">
        <v>41</v>
      </c>
      <c r="BM84" s="20">
        <v>14</v>
      </c>
      <c r="BN84" s="20">
        <v>7</v>
      </c>
      <c r="BO84" s="20">
        <v>1</v>
      </c>
      <c r="BP84" s="20">
        <v>3</v>
      </c>
      <c r="BQ84" s="20">
        <v>21</v>
      </c>
      <c r="BR84" s="20">
        <v>41</v>
      </c>
      <c r="BS84" s="20">
        <v>37</v>
      </c>
      <c r="BT84" s="20">
        <v>11</v>
      </c>
      <c r="BU84" s="20">
        <v>9</v>
      </c>
      <c r="BV84" s="20">
        <v>11563</v>
      </c>
      <c r="BW84" s="20">
        <v>18820</v>
      </c>
      <c r="BX84" s="20">
        <v>18144</v>
      </c>
      <c r="BY84" s="20">
        <v>20077</v>
      </c>
      <c r="BZ84" s="20">
        <v>15800</v>
      </c>
      <c r="CA84" s="20">
        <v>25691</v>
      </c>
      <c r="CB84" s="20">
        <v>12632</v>
      </c>
      <c r="CC84" s="20">
        <v>18089</v>
      </c>
      <c r="CD84" s="20">
        <v>17664</v>
      </c>
      <c r="CE84" s="20">
        <v>19619</v>
      </c>
      <c r="CF84" s="20">
        <v>15398</v>
      </c>
      <c r="CG84" s="20">
        <v>21748</v>
      </c>
      <c r="CH84" s="21">
        <v>5</v>
      </c>
      <c r="CI84" s="21">
        <v>44</v>
      </c>
      <c r="CJ84" s="21">
        <v>78</v>
      </c>
      <c r="CK84" s="21">
        <v>78</v>
      </c>
      <c r="CL84" s="21">
        <v>25</v>
      </c>
      <c r="CM84" s="21">
        <v>16</v>
      </c>
      <c r="CN84" s="21">
        <v>2</v>
      </c>
      <c r="CO84" s="21">
        <v>125</v>
      </c>
      <c r="CP84" s="21">
        <v>123</v>
      </c>
      <c r="CQ84" s="21">
        <v>0</v>
      </c>
      <c r="CR84" s="21">
        <v>24195</v>
      </c>
      <c r="CS84" s="21">
        <v>36909</v>
      </c>
      <c r="CT84" s="21">
        <v>35808</v>
      </c>
      <c r="CU84" s="21">
        <v>39696</v>
      </c>
      <c r="CV84" s="21">
        <v>31198</v>
      </c>
      <c r="CW84" s="21">
        <v>47439</v>
      </c>
      <c r="CX84" s="21">
        <v>110095</v>
      </c>
      <c r="CY84" s="21">
        <v>105150</v>
      </c>
      <c r="CZ84" s="19">
        <v>62</v>
      </c>
      <c r="DA84" t="s">
        <v>8050</v>
      </c>
      <c r="DB84" t="s">
        <v>8480</v>
      </c>
      <c r="DD84">
        <v>11.887779362815026</v>
      </c>
      <c r="DE84">
        <v>11.172169489985922</v>
      </c>
      <c r="DF84">
        <v>-0.71560987282910382</v>
      </c>
    </row>
    <row r="85" spans="1:110" x14ac:dyDescent="0.25">
      <c r="A85" t="s">
        <v>1534</v>
      </c>
      <c r="B85" t="s">
        <v>3101</v>
      </c>
      <c r="C85" t="s">
        <v>846</v>
      </c>
      <c r="D85" t="s">
        <v>150</v>
      </c>
      <c r="E85" s="17">
        <v>43637</v>
      </c>
      <c r="F85" s="17">
        <v>43976</v>
      </c>
      <c r="G85" s="17">
        <v>44644</v>
      </c>
      <c r="H85" s="17">
        <v>45173</v>
      </c>
      <c r="I85" s="17">
        <v>46089</v>
      </c>
      <c r="J85" s="17">
        <v>46546</v>
      </c>
      <c r="K85" s="17">
        <v>47686</v>
      </c>
      <c r="L85" s="17">
        <v>48817</v>
      </c>
      <c r="M85" s="17">
        <v>49887</v>
      </c>
      <c r="N85" s="17">
        <v>50879</v>
      </c>
      <c r="O85" s="17">
        <v>51751</v>
      </c>
      <c r="P85" s="17">
        <v>51764</v>
      </c>
      <c r="Q85" s="17">
        <v>51777</v>
      </c>
      <c r="R85" s="17">
        <v>52411</v>
      </c>
      <c r="S85" s="17">
        <v>52929</v>
      </c>
      <c r="T85" s="17">
        <v>53127</v>
      </c>
      <c r="U85" s="18">
        <v>6</v>
      </c>
      <c r="V85" s="18">
        <v>7</v>
      </c>
      <c r="W85" s="18">
        <v>5</v>
      </c>
      <c r="X85" s="18">
        <v>8</v>
      </c>
      <c r="Y85" s="18">
        <v>15</v>
      </c>
      <c r="Z85" s="18">
        <v>29</v>
      </c>
      <c r="AA85" s="18">
        <v>47</v>
      </c>
      <c r="AB85" s="18">
        <v>45</v>
      </c>
      <c r="AC85" s="18">
        <v>54</v>
      </c>
      <c r="AD85" s="18">
        <v>77</v>
      </c>
      <c r="AE85" s="18">
        <v>75</v>
      </c>
      <c r="AF85" s="18">
        <v>66</v>
      </c>
      <c r="AG85" s="18">
        <v>72</v>
      </c>
      <c r="AH85" s="18">
        <v>93</v>
      </c>
      <c r="AI85" s="18">
        <v>82</v>
      </c>
      <c r="AJ85" s="18">
        <v>81</v>
      </c>
      <c r="AK85" s="23">
        <v>1.3749799482090885</v>
      </c>
      <c r="AL85" s="23">
        <v>1.5917773330907767</v>
      </c>
      <c r="AM85" s="23">
        <v>1.1199713287339845</v>
      </c>
      <c r="AN85" s="23">
        <v>1.7709693843667678</v>
      </c>
      <c r="AO85" s="23">
        <v>3.2545726746078238</v>
      </c>
      <c r="AP85" s="23">
        <v>6.2303957375499506</v>
      </c>
      <c r="AQ85" s="23">
        <v>9.8561422639768477</v>
      </c>
      <c r="AR85" s="23">
        <v>9.2181002519614061</v>
      </c>
      <c r="AS85" s="23">
        <v>10.824463287028685</v>
      </c>
      <c r="AT85" s="23">
        <v>15.133945242634486</v>
      </c>
      <c r="AU85" s="23">
        <v>14.492473575389848</v>
      </c>
      <c r="AV85" s="23">
        <v>12.750173866007263</v>
      </c>
      <c r="AW85" s="23">
        <v>13.90578828437337</v>
      </c>
      <c r="AX85" s="23">
        <v>17.744366640590716</v>
      </c>
      <c r="AY85" s="23">
        <v>15.492452152884052</v>
      </c>
      <c r="AZ85" s="23">
        <v>15.246484838217855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3</v>
      </c>
      <c r="BJ85" s="20">
        <v>7</v>
      </c>
      <c r="BK85" s="20">
        <v>12</v>
      </c>
      <c r="BL85" s="20">
        <v>9</v>
      </c>
      <c r="BM85" s="20">
        <v>4</v>
      </c>
      <c r="BN85" s="20">
        <v>5</v>
      </c>
      <c r="BO85" s="20">
        <v>0</v>
      </c>
      <c r="BP85" s="20">
        <v>4</v>
      </c>
      <c r="BQ85" s="20">
        <v>9</v>
      </c>
      <c r="BR85" s="20">
        <v>15</v>
      </c>
      <c r="BS85" s="20">
        <v>8</v>
      </c>
      <c r="BT85" s="20">
        <v>1</v>
      </c>
      <c r="BU85" s="20">
        <v>4</v>
      </c>
      <c r="BV85" s="20">
        <v>2343</v>
      </c>
      <c r="BW85" s="20">
        <v>4524</v>
      </c>
      <c r="BX85" s="20">
        <v>3983</v>
      </c>
      <c r="BY85" s="20">
        <v>4671</v>
      </c>
      <c r="BZ85" s="20">
        <v>4188</v>
      </c>
      <c r="CA85" s="20">
        <v>7470</v>
      </c>
      <c r="CB85" s="20">
        <v>2565</v>
      </c>
      <c r="CC85" s="20">
        <v>4578</v>
      </c>
      <c r="CD85" s="20">
        <v>4033</v>
      </c>
      <c r="CE85" s="20">
        <v>4369</v>
      </c>
      <c r="CF85" s="20">
        <v>3951</v>
      </c>
      <c r="CG85" s="20">
        <v>6452</v>
      </c>
      <c r="CH85" s="21">
        <v>7</v>
      </c>
      <c r="CI85" s="21">
        <v>16</v>
      </c>
      <c r="CJ85" s="21">
        <v>27</v>
      </c>
      <c r="CK85" s="21">
        <v>17</v>
      </c>
      <c r="CL85" s="21">
        <v>5</v>
      </c>
      <c r="CM85" s="21">
        <v>9</v>
      </c>
      <c r="CN85" s="21">
        <v>0</v>
      </c>
      <c r="CO85" s="21">
        <v>40</v>
      </c>
      <c r="CP85" s="21">
        <v>41</v>
      </c>
      <c r="CQ85" s="21">
        <v>0</v>
      </c>
      <c r="CR85" s="21">
        <v>4908</v>
      </c>
      <c r="CS85" s="21">
        <v>9102</v>
      </c>
      <c r="CT85" s="21">
        <v>8016</v>
      </c>
      <c r="CU85" s="21">
        <v>9040</v>
      </c>
      <c r="CV85" s="21">
        <v>8139</v>
      </c>
      <c r="CW85" s="21">
        <v>13922</v>
      </c>
      <c r="CX85" s="21">
        <v>27179</v>
      </c>
      <c r="CY85" s="21">
        <v>25948</v>
      </c>
      <c r="CZ85" s="19">
        <v>4</v>
      </c>
      <c r="DA85" t="s">
        <v>1364</v>
      </c>
      <c r="DB85" t="s">
        <v>8480</v>
      </c>
      <c r="DD85">
        <v>15.415446277169723</v>
      </c>
      <c r="DE85">
        <v>15.085176055042496</v>
      </c>
      <c r="DF85">
        <v>-0.33027022212722734</v>
      </c>
    </row>
    <row r="86" spans="1:110" x14ac:dyDescent="0.25">
      <c r="A86" t="s">
        <v>256</v>
      </c>
      <c r="B86" t="s">
        <v>2950</v>
      </c>
      <c r="C86" t="s">
        <v>58</v>
      </c>
      <c r="D86" t="s">
        <v>168</v>
      </c>
      <c r="E86" s="17">
        <v>132277</v>
      </c>
      <c r="F86" s="17">
        <v>133054</v>
      </c>
      <c r="G86" s="17">
        <v>134453</v>
      </c>
      <c r="H86" s="17">
        <v>134627</v>
      </c>
      <c r="I86" s="17">
        <v>135145</v>
      </c>
      <c r="J86" s="17">
        <v>137326</v>
      </c>
      <c r="K86" s="17">
        <v>138385</v>
      </c>
      <c r="L86" s="17">
        <v>141230</v>
      </c>
      <c r="M86" s="17">
        <v>142238</v>
      </c>
      <c r="N86" s="17">
        <v>143751</v>
      </c>
      <c r="O86" s="17">
        <v>148139</v>
      </c>
      <c r="P86" s="17">
        <v>151630</v>
      </c>
      <c r="Q86" s="17">
        <v>153985</v>
      </c>
      <c r="R86" s="17">
        <v>155209</v>
      </c>
      <c r="S86" s="17">
        <v>157194</v>
      </c>
      <c r="T86" s="17">
        <v>159542</v>
      </c>
      <c r="U86" s="18">
        <v>16</v>
      </c>
      <c r="V86" s="18">
        <v>11</v>
      </c>
      <c r="W86" s="18">
        <v>24</v>
      </c>
      <c r="X86" s="18">
        <v>32</v>
      </c>
      <c r="Y86" s="18">
        <v>34</v>
      </c>
      <c r="Z86" s="18">
        <v>60</v>
      </c>
      <c r="AA86" s="18">
        <v>150</v>
      </c>
      <c r="AB86" s="18">
        <v>105</v>
      </c>
      <c r="AC86" s="18">
        <v>122</v>
      </c>
      <c r="AD86" s="18">
        <v>94</v>
      </c>
      <c r="AE86" s="18">
        <v>111</v>
      </c>
      <c r="AF86" s="18">
        <v>125</v>
      </c>
      <c r="AG86" s="18">
        <v>119</v>
      </c>
      <c r="AH86" s="18">
        <v>159</v>
      </c>
      <c r="AI86" s="18">
        <v>161</v>
      </c>
      <c r="AJ86" s="18">
        <v>123</v>
      </c>
      <c r="AK86" s="23">
        <v>1.20958292068916</v>
      </c>
      <c r="AL86" s="23">
        <v>0.82673200354743182</v>
      </c>
      <c r="AM86" s="23">
        <v>1.7850103753728068</v>
      </c>
      <c r="AN86" s="23">
        <v>2.3769377613703044</v>
      </c>
      <c r="AO86" s="23">
        <v>2.5158163454067854</v>
      </c>
      <c r="AP86" s="23">
        <v>4.3691653437804936</v>
      </c>
      <c r="AQ86" s="23">
        <v>10.839325071358889</v>
      </c>
      <c r="AR86" s="23">
        <v>7.4346810167811368</v>
      </c>
      <c r="AS86" s="23">
        <v>8.5771734698181916</v>
      </c>
      <c r="AT86" s="23">
        <v>6.5390849454960316</v>
      </c>
      <c r="AU86" s="23">
        <v>7.4929626904461353</v>
      </c>
      <c r="AV86" s="23">
        <v>8.2437512365626855</v>
      </c>
      <c r="AW86" s="23">
        <v>7.7280254570250353</v>
      </c>
      <c r="AX86" s="23">
        <v>10.24425129986019</v>
      </c>
      <c r="AY86" s="23">
        <v>10.242121200554728</v>
      </c>
      <c r="AZ86" s="23">
        <v>7.709568640232666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2</v>
      </c>
      <c r="BJ86" s="20">
        <v>17</v>
      </c>
      <c r="BK86" s="20">
        <v>18</v>
      </c>
      <c r="BL86" s="20">
        <v>9</v>
      </c>
      <c r="BM86" s="20">
        <v>9</v>
      </c>
      <c r="BN86" s="20">
        <v>7</v>
      </c>
      <c r="BO86" s="20">
        <v>0</v>
      </c>
      <c r="BP86" s="20">
        <v>2</v>
      </c>
      <c r="BQ86" s="20">
        <v>14</v>
      </c>
      <c r="BR86" s="20">
        <v>21</v>
      </c>
      <c r="BS86" s="20">
        <v>11</v>
      </c>
      <c r="BT86" s="20">
        <v>8</v>
      </c>
      <c r="BU86" s="20">
        <v>5</v>
      </c>
      <c r="BV86" s="20">
        <v>12094</v>
      </c>
      <c r="BW86" s="20">
        <v>14168</v>
      </c>
      <c r="BX86" s="20">
        <v>12289</v>
      </c>
      <c r="BY86" s="20">
        <v>11938</v>
      </c>
      <c r="BZ86" s="20">
        <v>9966</v>
      </c>
      <c r="CA86" s="20">
        <v>19138</v>
      </c>
      <c r="CB86" s="20">
        <v>11884</v>
      </c>
      <c r="CC86" s="20">
        <v>15442</v>
      </c>
      <c r="CD86" s="20">
        <v>14054</v>
      </c>
      <c r="CE86" s="20">
        <v>13009</v>
      </c>
      <c r="CF86" s="20">
        <v>9831</v>
      </c>
      <c r="CG86" s="20">
        <v>15729</v>
      </c>
      <c r="CH86" s="21">
        <v>4</v>
      </c>
      <c r="CI86" s="21">
        <v>31</v>
      </c>
      <c r="CJ86" s="21">
        <v>39</v>
      </c>
      <c r="CK86" s="21">
        <v>20</v>
      </c>
      <c r="CL86" s="21">
        <v>17</v>
      </c>
      <c r="CM86" s="21">
        <v>12</v>
      </c>
      <c r="CN86" s="21">
        <v>0</v>
      </c>
      <c r="CO86" s="21">
        <v>62</v>
      </c>
      <c r="CP86" s="21">
        <v>61</v>
      </c>
      <c r="CQ86" s="21">
        <v>0</v>
      </c>
      <c r="CR86" s="21">
        <v>23978</v>
      </c>
      <c r="CS86" s="21">
        <v>29610</v>
      </c>
      <c r="CT86" s="21">
        <v>26343</v>
      </c>
      <c r="CU86" s="21">
        <v>24947</v>
      </c>
      <c r="CV86" s="21">
        <v>19797</v>
      </c>
      <c r="CW86" s="21">
        <v>34867</v>
      </c>
      <c r="CX86" s="21">
        <v>79593</v>
      </c>
      <c r="CY86" s="21">
        <v>79949</v>
      </c>
      <c r="CZ86" s="19">
        <v>216</v>
      </c>
      <c r="DA86" t="s">
        <v>8194</v>
      </c>
      <c r="DB86" t="s">
        <v>9</v>
      </c>
      <c r="DD86">
        <v>7.754943776657619</v>
      </c>
      <c r="DE86">
        <v>7.663990551932959</v>
      </c>
      <c r="DF86">
        <v>-9.0953224724660053E-2</v>
      </c>
    </row>
    <row r="87" spans="1:110" x14ac:dyDescent="0.25">
      <c r="A87" t="s">
        <v>1102</v>
      </c>
      <c r="B87" t="s">
        <v>2958</v>
      </c>
      <c r="C87" t="s">
        <v>58</v>
      </c>
      <c r="D87" t="s">
        <v>278</v>
      </c>
      <c r="E87" s="17">
        <v>82508</v>
      </c>
      <c r="F87" s="17">
        <v>82326</v>
      </c>
      <c r="G87" s="17">
        <v>82524</v>
      </c>
      <c r="H87" s="17">
        <v>82703</v>
      </c>
      <c r="I87" s="17">
        <v>82649</v>
      </c>
      <c r="J87" s="17">
        <v>83135</v>
      </c>
      <c r="K87" s="17">
        <v>83881</v>
      </c>
      <c r="L87" s="17">
        <v>84738</v>
      </c>
      <c r="M87" s="17">
        <v>85507</v>
      </c>
      <c r="N87" s="17">
        <v>85901</v>
      </c>
      <c r="O87" s="17">
        <v>86590</v>
      </c>
      <c r="P87" s="17">
        <v>87071</v>
      </c>
      <c r="Q87" s="17">
        <v>88076</v>
      </c>
      <c r="R87" s="17">
        <v>89178</v>
      </c>
      <c r="S87" s="17">
        <v>90202</v>
      </c>
      <c r="T87" s="17">
        <v>90824</v>
      </c>
      <c r="U87" s="18">
        <v>9</v>
      </c>
      <c r="V87" s="18">
        <v>10</v>
      </c>
      <c r="W87" s="18">
        <v>12</v>
      </c>
      <c r="X87" s="18">
        <v>18</v>
      </c>
      <c r="Y87" s="18">
        <v>32</v>
      </c>
      <c r="Z87" s="18">
        <v>58</v>
      </c>
      <c r="AA87" s="18">
        <v>133</v>
      </c>
      <c r="AB87" s="18">
        <v>124</v>
      </c>
      <c r="AC87" s="18">
        <v>93</v>
      </c>
      <c r="AD87" s="18">
        <v>87</v>
      </c>
      <c r="AE87" s="18">
        <v>101</v>
      </c>
      <c r="AF87" s="18">
        <v>150</v>
      </c>
      <c r="AG87" s="18">
        <v>123</v>
      </c>
      <c r="AH87" s="18">
        <v>90</v>
      </c>
      <c r="AI87" s="18">
        <v>102</v>
      </c>
      <c r="AJ87" s="18">
        <v>66</v>
      </c>
      <c r="AK87" s="23">
        <v>1.0908033160420807</v>
      </c>
      <c r="AL87" s="23">
        <v>1.2146830891820324</v>
      </c>
      <c r="AM87" s="23">
        <v>1.4541224371092045</v>
      </c>
      <c r="AN87" s="23">
        <v>2.17646276434954</v>
      </c>
      <c r="AO87" s="23">
        <v>3.8717951820348704</v>
      </c>
      <c r="AP87" s="23">
        <v>6.9766043182775004</v>
      </c>
      <c r="AQ87" s="23">
        <v>15.855795710590002</v>
      </c>
      <c r="AR87" s="23">
        <v>14.633340413981921</v>
      </c>
      <c r="AS87" s="23">
        <v>10.876302524939479</v>
      </c>
      <c r="AT87" s="23">
        <v>10.127937975110884</v>
      </c>
      <c r="AU87" s="23">
        <v>11.664164453170111</v>
      </c>
      <c r="AV87" s="23">
        <v>17.227320232913371</v>
      </c>
      <c r="AW87" s="23">
        <v>13.9652118624824</v>
      </c>
      <c r="AX87" s="23">
        <v>10.092175200161476</v>
      </c>
      <c r="AY87" s="23">
        <v>11.307953260459858</v>
      </c>
      <c r="AZ87" s="23">
        <v>7.2668017264159248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1</v>
      </c>
      <c r="BJ87" s="20">
        <v>8</v>
      </c>
      <c r="BK87" s="20">
        <v>14</v>
      </c>
      <c r="BL87" s="20">
        <v>4</v>
      </c>
      <c r="BM87" s="20">
        <v>4</v>
      </c>
      <c r="BN87" s="20">
        <v>2</v>
      </c>
      <c r="BO87" s="20">
        <v>0</v>
      </c>
      <c r="BP87" s="20">
        <v>2</v>
      </c>
      <c r="BQ87" s="20">
        <v>10</v>
      </c>
      <c r="BR87" s="20">
        <v>11</v>
      </c>
      <c r="BS87" s="20">
        <v>4</v>
      </c>
      <c r="BT87" s="20">
        <v>4</v>
      </c>
      <c r="BU87" s="20">
        <v>2</v>
      </c>
      <c r="BV87" s="20">
        <v>4218</v>
      </c>
      <c r="BW87" s="20">
        <v>8303</v>
      </c>
      <c r="BX87" s="20">
        <v>9280</v>
      </c>
      <c r="BY87" s="20">
        <v>9130</v>
      </c>
      <c r="BZ87" s="20">
        <v>6567</v>
      </c>
      <c r="CA87" s="20">
        <v>8899</v>
      </c>
      <c r="CB87" s="20">
        <v>4485</v>
      </c>
      <c r="CC87" s="20">
        <v>7993</v>
      </c>
      <c r="CD87" s="20">
        <v>8763</v>
      </c>
      <c r="CE87" s="20">
        <v>9149</v>
      </c>
      <c r="CF87" s="20">
        <v>6658</v>
      </c>
      <c r="CG87" s="20">
        <v>7379</v>
      </c>
      <c r="CH87" s="21">
        <v>3</v>
      </c>
      <c r="CI87" s="21">
        <v>18</v>
      </c>
      <c r="CJ87" s="21">
        <v>25</v>
      </c>
      <c r="CK87" s="21">
        <v>8</v>
      </c>
      <c r="CL87" s="21">
        <v>8</v>
      </c>
      <c r="CM87" s="21">
        <v>4</v>
      </c>
      <c r="CN87" s="21">
        <v>0</v>
      </c>
      <c r="CO87" s="21">
        <v>33</v>
      </c>
      <c r="CP87" s="21">
        <v>33</v>
      </c>
      <c r="CQ87" s="21">
        <v>0</v>
      </c>
      <c r="CR87" s="21">
        <v>8703</v>
      </c>
      <c r="CS87" s="21">
        <v>16296</v>
      </c>
      <c r="CT87" s="21">
        <v>18043</v>
      </c>
      <c r="CU87" s="21">
        <v>18279</v>
      </c>
      <c r="CV87" s="21">
        <v>13225</v>
      </c>
      <c r="CW87" s="21">
        <v>16278</v>
      </c>
      <c r="CX87" s="21">
        <v>46397</v>
      </c>
      <c r="CY87" s="21">
        <v>44427</v>
      </c>
      <c r="CZ87" s="19">
        <v>244</v>
      </c>
      <c r="DA87" t="s">
        <v>8222</v>
      </c>
      <c r="DB87" t="s">
        <v>9</v>
      </c>
      <c r="DD87">
        <v>7.4279154568168</v>
      </c>
      <c r="DE87">
        <v>7.1125288272948675</v>
      </c>
      <c r="DF87">
        <v>-0.31538662952193253</v>
      </c>
    </row>
    <row r="88" spans="1:110" x14ac:dyDescent="0.25">
      <c r="A88" t="s">
        <v>224</v>
      </c>
      <c r="B88" t="s">
        <v>3237</v>
      </c>
      <c r="C88" t="s">
        <v>3367</v>
      </c>
      <c r="D88" t="s">
        <v>211</v>
      </c>
      <c r="E88" s="17">
        <v>343603</v>
      </c>
      <c r="F88" s="17">
        <v>347739</v>
      </c>
      <c r="G88" s="17">
        <v>351786</v>
      </c>
      <c r="H88" s="17">
        <v>355200</v>
      </c>
      <c r="I88" s="17">
        <v>359571</v>
      </c>
      <c r="J88" s="17">
        <v>364795</v>
      </c>
      <c r="K88" s="17">
        <v>367801</v>
      </c>
      <c r="L88" s="17">
        <v>371862</v>
      </c>
      <c r="M88" s="17">
        <v>375648</v>
      </c>
      <c r="N88" s="17">
        <v>378684</v>
      </c>
      <c r="O88" s="17">
        <v>382497</v>
      </c>
      <c r="P88" s="17">
        <v>386554</v>
      </c>
      <c r="Q88" s="17">
        <v>387205</v>
      </c>
      <c r="R88" s="17">
        <v>388064</v>
      </c>
      <c r="S88" s="17">
        <v>389208</v>
      </c>
      <c r="T88" s="17">
        <v>391139</v>
      </c>
      <c r="U88" s="18">
        <v>85</v>
      </c>
      <c r="V88" s="18">
        <v>80</v>
      </c>
      <c r="W88" s="18">
        <v>64</v>
      </c>
      <c r="X88" s="18">
        <v>72</v>
      </c>
      <c r="Y88" s="18">
        <v>95</v>
      </c>
      <c r="Z88" s="18">
        <v>144</v>
      </c>
      <c r="AA88" s="18">
        <v>276</v>
      </c>
      <c r="AB88" s="18">
        <v>289</v>
      </c>
      <c r="AC88" s="18">
        <v>290</v>
      </c>
      <c r="AD88" s="18">
        <v>362</v>
      </c>
      <c r="AE88" s="18">
        <v>380</v>
      </c>
      <c r="AF88" s="18">
        <v>411</v>
      </c>
      <c r="AG88" s="18">
        <v>408</v>
      </c>
      <c r="AH88" s="18">
        <v>381</v>
      </c>
      <c r="AI88" s="18">
        <v>381</v>
      </c>
      <c r="AJ88" s="18">
        <v>318</v>
      </c>
      <c r="AK88" s="23">
        <v>2.4737851532146111</v>
      </c>
      <c r="AL88" s="23">
        <v>2.3005760067176819</v>
      </c>
      <c r="AM88" s="23">
        <v>1.8192878625073199</v>
      </c>
      <c r="AN88" s="23">
        <v>2.0270270270270268</v>
      </c>
      <c r="AO88" s="23">
        <v>2.6420373166912792</v>
      </c>
      <c r="AP88" s="23">
        <v>3.9474225249797832</v>
      </c>
      <c r="AQ88" s="23">
        <v>7.504057900875746</v>
      </c>
      <c r="AR88" s="23">
        <v>7.7717002543954479</v>
      </c>
      <c r="AS88" s="23">
        <v>7.7199931851094643</v>
      </c>
      <c r="AT88" s="23">
        <v>9.5594215757729391</v>
      </c>
      <c r="AU88" s="23">
        <v>9.9347184422361465</v>
      </c>
      <c r="AV88" s="23">
        <v>10.632408408657005</v>
      </c>
      <c r="AW88" s="23">
        <v>10.537054015314885</v>
      </c>
      <c r="AX88" s="23">
        <v>9.8179681701987302</v>
      </c>
      <c r="AY88" s="23">
        <v>9.789110193007339</v>
      </c>
      <c r="AZ88" s="23">
        <v>8.1301020864705382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2</v>
      </c>
      <c r="BJ88" s="20">
        <v>30</v>
      </c>
      <c r="BK88" s="20">
        <v>51</v>
      </c>
      <c r="BL88" s="20">
        <v>50</v>
      </c>
      <c r="BM88" s="20">
        <v>15</v>
      </c>
      <c r="BN88" s="20">
        <v>14</v>
      </c>
      <c r="BO88" s="20">
        <v>1</v>
      </c>
      <c r="BP88" s="20">
        <v>5</v>
      </c>
      <c r="BQ88" s="20">
        <v>41</v>
      </c>
      <c r="BR88" s="20">
        <v>46</v>
      </c>
      <c r="BS88" s="20">
        <v>37</v>
      </c>
      <c r="BT88" s="20">
        <v>18</v>
      </c>
      <c r="BU88" s="20">
        <v>8</v>
      </c>
      <c r="BV88" s="20">
        <v>22889</v>
      </c>
      <c r="BW88" s="20">
        <v>37997</v>
      </c>
      <c r="BX88" s="20">
        <v>34363</v>
      </c>
      <c r="BY88" s="20">
        <v>34534</v>
      </c>
      <c r="BZ88" s="20">
        <v>28177</v>
      </c>
      <c r="CA88" s="20">
        <v>42311</v>
      </c>
      <c r="CB88" s="20">
        <v>24026</v>
      </c>
      <c r="CC88" s="20">
        <v>36164</v>
      </c>
      <c r="CD88" s="20">
        <v>36132</v>
      </c>
      <c r="CE88" s="20">
        <v>33129</v>
      </c>
      <c r="CF88" s="20">
        <v>27640</v>
      </c>
      <c r="CG88" s="20">
        <v>33777</v>
      </c>
      <c r="CH88" s="21">
        <v>7</v>
      </c>
      <c r="CI88" s="21">
        <v>71</v>
      </c>
      <c r="CJ88" s="21">
        <v>97</v>
      </c>
      <c r="CK88" s="21">
        <v>87</v>
      </c>
      <c r="CL88" s="21">
        <v>33</v>
      </c>
      <c r="CM88" s="21">
        <v>22</v>
      </c>
      <c r="CN88" s="21">
        <v>1</v>
      </c>
      <c r="CO88" s="21">
        <v>162</v>
      </c>
      <c r="CP88" s="21">
        <v>156</v>
      </c>
      <c r="CQ88" s="21">
        <v>0</v>
      </c>
      <c r="CR88" s="21">
        <v>46915</v>
      </c>
      <c r="CS88" s="21">
        <v>74161</v>
      </c>
      <c r="CT88" s="21">
        <v>70495</v>
      </c>
      <c r="CU88" s="21">
        <v>67663</v>
      </c>
      <c r="CV88" s="21">
        <v>55817</v>
      </c>
      <c r="CW88" s="21">
        <v>76088</v>
      </c>
      <c r="CX88" s="21">
        <v>200271</v>
      </c>
      <c r="CY88" s="21">
        <v>190868</v>
      </c>
      <c r="CZ88" s="19">
        <v>198</v>
      </c>
      <c r="DA88" t="s">
        <v>8176</v>
      </c>
      <c r="DB88" t="s">
        <v>9</v>
      </c>
      <c r="DD88">
        <v>8.4875411278999096</v>
      </c>
      <c r="DE88">
        <v>7.7894453016163094</v>
      </c>
      <c r="DF88">
        <v>-0.69809582628360012</v>
      </c>
    </row>
    <row r="89" spans="1:110" x14ac:dyDescent="0.25">
      <c r="A89" t="s">
        <v>489</v>
      </c>
      <c r="B89" t="s">
        <v>3030</v>
      </c>
      <c r="C89" t="s">
        <v>466</v>
      </c>
      <c r="D89" t="s">
        <v>51</v>
      </c>
      <c r="E89" s="17">
        <v>100768</v>
      </c>
      <c r="F89" s="17">
        <v>101647</v>
      </c>
      <c r="G89" s="17">
        <v>103131</v>
      </c>
      <c r="H89" s="17">
        <v>104359</v>
      </c>
      <c r="I89" s="17">
        <v>105708</v>
      </c>
      <c r="J89" s="17">
        <v>107158</v>
      </c>
      <c r="K89" s="17">
        <v>108772</v>
      </c>
      <c r="L89" s="17">
        <v>110191</v>
      </c>
      <c r="M89" s="17">
        <v>111590</v>
      </c>
      <c r="N89" s="17">
        <v>112393</v>
      </c>
      <c r="O89" s="17">
        <v>113626</v>
      </c>
      <c r="P89" s="17">
        <v>114888</v>
      </c>
      <c r="Q89" s="17">
        <v>115774</v>
      </c>
      <c r="R89" s="17">
        <v>116437</v>
      </c>
      <c r="S89" s="17">
        <v>117368</v>
      </c>
      <c r="T89" s="17">
        <v>117890</v>
      </c>
      <c r="U89" s="18">
        <v>13</v>
      </c>
      <c r="V89" s="18">
        <v>23</v>
      </c>
      <c r="W89" s="18">
        <v>13</v>
      </c>
      <c r="X89" s="18">
        <v>14</v>
      </c>
      <c r="Y89" s="18">
        <v>16</v>
      </c>
      <c r="Z89" s="18">
        <v>60</v>
      </c>
      <c r="AA89" s="18">
        <v>122</v>
      </c>
      <c r="AB89" s="18">
        <v>111</v>
      </c>
      <c r="AC89" s="18">
        <v>116</v>
      </c>
      <c r="AD89" s="18">
        <v>170</v>
      </c>
      <c r="AE89" s="18">
        <v>153</v>
      </c>
      <c r="AF89" s="18">
        <v>149</v>
      </c>
      <c r="AG89" s="18">
        <v>153</v>
      </c>
      <c r="AH89" s="18">
        <v>160</v>
      </c>
      <c r="AI89" s="18">
        <v>166</v>
      </c>
      <c r="AJ89" s="18">
        <v>127</v>
      </c>
      <c r="AK89" s="23">
        <v>1.2900920927278501</v>
      </c>
      <c r="AL89" s="23">
        <v>2.2627327909333284</v>
      </c>
      <c r="AM89" s="23">
        <v>1.2605327205205032</v>
      </c>
      <c r="AN89" s="23">
        <v>1.3415230119108079</v>
      </c>
      <c r="AO89" s="23">
        <v>1.5136035115601467</v>
      </c>
      <c r="AP89" s="23">
        <v>5.5992086451781482</v>
      </c>
      <c r="AQ89" s="23">
        <v>11.216121796050453</v>
      </c>
      <c r="AR89" s="23">
        <v>10.073417974244721</v>
      </c>
      <c r="AS89" s="23">
        <v>10.395196702213459</v>
      </c>
      <c r="AT89" s="23">
        <v>15.12549713950157</v>
      </c>
      <c r="AU89" s="23">
        <v>13.465228028796226</v>
      </c>
      <c r="AV89" s="23">
        <v>12.969152565977298</v>
      </c>
      <c r="AW89" s="23">
        <v>13.215402421960025</v>
      </c>
      <c r="AX89" s="23">
        <v>13.74133651674296</v>
      </c>
      <c r="AY89" s="23">
        <v>14.143548497034967</v>
      </c>
      <c r="AZ89" s="23">
        <v>10.772754262448046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5</v>
      </c>
      <c r="BJ89" s="20">
        <v>14</v>
      </c>
      <c r="BK89" s="20">
        <v>19</v>
      </c>
      <c r="BL89" s="20">
        <v>18</v>
      </c>
      <c r="BM89" s="20">
        <v>8</v>
      </c>
      <c r="BN89" s="20">
        <v>2</v>
      </c>
      <c r="BO89" s="20">
        <v>0</v>
      </c>
      <c r="BP89" s="20">
        <v>4</v>
      </c>
      <c r="BQ89" s="20">
        <v>23</v>
      </c>
      <c r="BR89" s="20">
        <v>15</v>
      </c>
      <c r="BS89" s="20">
        <v>11</v>
      </c>
      <c r="BT89" s="20">
        <v>4</v>
      </c>
      <c r="BU89" s="20">
        <v>4</v>
      </c>
      <c r="BV89" s="20">
        <v>5225</v>
      </c>
      <c r="BW89" s="20">
        <v>9009</v>
      </c>
      <c r="BX89" s="20">
        <v>10013</v>
      </c>
      <c r="BY89" s="20">
        <v>11654</v>
      </c>
      <c r="BZ89" s="20">
        <v>9355</v>
      </c>
      <c r="CA89" s="20">
        <v>15679</v>
      </c>
      <c r="CB89" s="20">
        <v>5466</v>
      </c>
      <c r="CC89" s="20">
        <v>8565</v>
      </c>
      <c r="CD89" s="20">
        <v>9552</v>
      </c>
      <c r="CE89" s="20">
        <v>11262</v>
      </c>
      <c r="CF89" s="20">
        <v>9049</v>
      </c>
      <c r="CG89" s="20">
        <v>13061</v>
      </c>
      <c r="CH89" s="21">
        <v>9</v>
      </c>
      <c r="CI89" s="21">
        <v>37</v>
      </c>
      <c r="CJ89" s="21">
        <v>34</v>
      </c>
      <c r="CK89" s="21">
        <v>29</v>
      </c>
      <c r="CL89" s="21">
        <v>12</v>
      </c>
      <c r="CM89" s="21">
        <v>6</v>
      </c>
      <c r="CN89" s="21">
        <v>0</v>
      </c>
      <c r="CO89" s="21">
        <v>66</v>
      </c>
      <c r="CP89" s="21">
        <v>61</v>
      </c>
      <c r="CQ89" s="21">
        <v>0</v>
      </c>
      <c r="CR89" s="21">
        <v>10691</v>
      </c>
      <c r="CS89" s="21">
        <v>17574</v>
      </c>
      <c r="CT89" s="21">
        <v>19565</v>
      </c>
      <c r="CU89" s="21">
        <v>22916</v>
      </c>
      <c r="CV89" s="21">
        <v>18404</v>
      </c>
      <c r="CW89" s="21">
        <v>28740</v>
      </c>
      <c r="CX89" s="21">
        <v>60935</v>
      </c>
      <c r="CY89" s="21">
        <v>56955</v>
      </c>
      <c r="CZ89" s="19">
        <v>88</v>
      </c>
      <c r="DA89" t="s">
        <v>8066</v>
      </c>
      <c r="DB89" t="s">
        <v>9</v>
      </c>
      <c r="DD89">
        <v>11.588095865156703</v>
      </c>
      <c r="DE89">
        <v>10.010667104291459</v>
      </c>
      <c r="DF89">
        <v>-1.577428760865244</v>
      </c>
    </row>
    <row r="90" spans="1:110" x14ac:dyDescent="0.25">
      <c r="A90" t="s">
        <v>1274</v>
      </c>
      <c r="B90" t="s">
        <v>3109</v>
      </c>
      <c r="C90" t="s">
        <v>481</v>
      </c>
      <c r="D90" t="s">
        <v>51</v>
      </c>
      <c r="E90" s="17">
        <v>94199</v>
      </c>
      <c r="F90" s="17">
        <v>95279</v>
      </c>
      <c r="G90" s="17">
        <v>95815</v>
      </c>
      <c r="H90" s="17">
        <v>96936</v>
      </c>
      <c r="I90" s="17">
        <v>97631</v>
      </c>
      <c r="J90" s="17">
        <v>99104</v>
      </c>
      <c r="K90" s="17">
        <v>100275</v>
      </c>
      <c r="L90" s="17">
        <v>101488</v>
      </c>
      <c r="M90" s="17">
        <v>102789</v>
      </c>
      <c r="N90" s="17">
        <v>103361</v>
      </c>
      <c r="O90" s="17">
        <v>103899</v>
      </c>
      <c r="P90" s="17">
        <v>104820</v>
      </c>
      <c r="Q90" s="17">
        <v>105548</v>
      </c>
      <c r="R90" s="17">
        <v>106569</v>
      </c>
      <c r="S90" s="17">
        <v>107583</v>
      </c>
      <c r="T90" s="17">
        <v>108967</v>
      </c>
      <c r="U90" s="18">
        <v>19</v>
      </c>
      <c r="V90" s="18">
        <v>15</v>
      </c>
      <c r="W90" s="18">
        <v>6</v>
      </c>
      <c r="X90" s="18">
        <v>15</v>
      </c>
      <c r="Y90" s="18">
        <v>25</v>
      </c>
      <c r="Z90" s="18">
        <v>44</v>
      </c>
      <c r="AA90" s="18">
        <v>107</v>
      </c>
      <c r="AB90" s="18">
        <v>128</v>
      </c>
      <c r="AC90" s="18">
        <v>90</v>
      </c>
      <c r="AD90" s="18">
        <v>108</v>
      </c>
      <c r="AE90" s="18">
        <v>120</v>
      </c>
      <c r="AF90" s="18">
        <v>132</v>
      </c>
      <c r="AG90" s="18">
        <v>139</v>
      </c>
      <c r="AH90" s="18">
        <v>144</v>
      </c>
      <c r="AI90" s="18">
        <v>129</v>
      </c>
      <c r="AJ90" s="18">
        <v>115</v>
      </c>
      <c r="AK90" s="23">
        <v>2.0170065499633756</v>
      </c>
      <c r="AL90" s="23">
        <v>1.57432382791591</v>
      </c>
      <c r="AM90" s="23">
        <v>0.62620675259614889</v>
      </c>
      <c r="AN90" s="23">
        <v>1.5474127259222579</v>
      </c>
      <c r="AO90" s="23">
        <v>2.5606620847886425</v>
      </c>
      <c r="AP90" s="23">
        <v>4.439780432676784</v>
      </c>
      <c r="AQ90" s="23">
        <v>10.670655696833707</v>
      </c>
      <c r="AR90" s="23">
        <v>12.612328551158758</v>
      </c>
      <c r="AS90" s="23">
        <v>8.7558007179756583</v>
      </c>
      <c r="AT90" s="23">
        <v>10.448815317189268</v>
      </c>
      <c r="AU90" s="23">
        <v>11.54967805272428</v>
      </c>
      <c r="AV90" s="23">
        <v>12.593016599885519</v>
      </c>
      <c r="AW90" s="23">
        <v>13.169363701822869</v>
      </c>
      <c r="AX90" s="23">
        <v>13.512372265855925</v>
      </c>
      <c r="AY90" s="23">
        <v>11.990742031733639</v>
      </c>
      <c r="AZ90" s="23">
        <v>10.553653858507621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1</v>
      </c>
      <c r="BJ90" s="20">
        <v>19</v>
      </c>
      <c r="BK90" s="20">
        <v>18</v>
      </c>
      <c r="BL90" s="20">
        <v>9</v>
      </c>
      <c r="BM90" s="20">
        <v>5</v>
      </c>
      <c r="BN90" s="20">
        <v>5</v>
      </c>
      <c r="BO90" s="20">
        <v>0</v>
      </c>
      <c r="BP90" s="20">
        <v>2</v>
      </c>
      <c r="BQ90" s="20">
        <v>22</v>
      </c>
      <c r="BR90" s="20">
        <v>14</v>
      </c>
      <c r="BS90" s="20">
        <v>8</v>
      </c>
      <c r="BT90" s="20">
        <v>7</v>
      </c>
      <c r="BU90" s="20">
        <v>5</v>
      </c>
      <c r="BV90" s="20">
        <v>4679</v>
      </c>
      <c r="BW90" s="20">
        <v>7407</v>
      </c>
      <c r="BX90" s="20">
        <v>7633</v>
      </c>
      <c r="BY90" s="20">
        <v>9638</v>
      </c>
      <c r="BZ90" s="20">
        <v>8784</v>
      </c>
      <c r="CA90" s="20">
        <v>17226</v>
      </c>
      <c r="CB90" s="20">
        <v>5165</v>
      </c>
      <c r="CC90" s="20">
        <v>7838</v>
      </c>
      <c r="CD90" s="20">
        <v>7630</v>
      </c>
      <c r="CE90" s="20">
        <v>9527</v>
      </c>
      <c r="CF90" s="20">
        <v>8216</v>
      </c>
      <c r="CG90" s="20">
        <v>15224</v>
      </c>
      <c r="CH90" s="21">
        <v>3</v>
      </c>
      <c r="CI90" s="21">
        <v>41</v>
      </c>
      <c r="CJ90" s="21">
        <v>32</v>
      </c>
      <c r="CK90" s="21">
        <v>17</v>
      </c>
      <c r="CL90" s="21">
        <v>12</v>
      </c>
      <c r="CM90" s="21">
        <v>10</v>
      </c>
      <c r="CN90" s="21">
        <v>0</v>
      </c>
      <c r="CO90" s="21">
        <v>57</v>
      </c>
      <c r="CP90" s="21">
        <v>58</v>
      </c>
      <c r="CQ90" s="21">
        <v>0</v>
      </c>
      <c r="CR90" s="21">
        <v>9844</v>
      </c>
      <c r="CS90" s="21">
        <v>15245</v>
      </c>
      <c r="CT90" s="21">
        <v>15263</v>
      </c>
      <c r="CU90" s="21">
        <v>19165</v>
      </c>
      <c r="CV90" s="21">
        <v>17000</v>
      </c>
      <c r="CW90" s="21">
        <v>32450</v>
      </c>
      <c r="CX90" s="21">
        <v>55367</v>
      </c>
      <c r="CY90" s="21">
        <v>53600</v>
      </c>
      <c r="CZ90" s="19">
        <v>95</v>
      </c>
      <c r="DA90" t="s">
        <v>8073</v>
      </c>
      <c r="DB90" t="s">
        <v>9</v>
      </c>
      <c r="DD90">
        <v>10.634328358208954</v>
      </c>
      <c r="DE90">
        <v>10.475554030379108</v>
      </c>
      <c r="DF90">
        <v>-0.15877432782984613</v>
      </c>
    </row>
    <row r="91" spans="1:110" x14ac:dyDescent="0.25">
      <c r="A91" t="s">
        <v>1143</v>
      </c>
      <c r="B91" t="s">
        <v>3247</v>
      </c>
      <c r="C91" t="s">
        <v>3369</v>
      </c>
      <c r="D91" t="s">
        <v>355</v>
      </c>
      <c r="E91" s="17">
        <v>204966</v>
      </c>
      <c r="F91" s="17">
        <v>210588</v>
      </c>
      <c r="G91" s="17">
        <v>210333</v>
      </c>
      <c r="H91" s="17">
        <v>207886</v>
      </c>
      <c r="I91" s="17">
        <v>207473</v>
      </c>
      <c r="J91" s="17">
        <v>209259</v>
      </c>
      <c r="K91" s="17">
        <v>213496</v>
      </c>
      <c r="L91" s="17">
        <v>218837</v>
      </c>
      <c r="M91" s="17">
        <v>225111</v>
      </c>
      <c r="N91" s="17">
        <v>230622</v>
      </c>
      <c r="O91" s="17">
        <v>235775</v>
      </c>
      <c r="P91" s="17">
        <v>241792</v>
      </c>
      <c r="Q91" s="17">
        <v>242992</v>
      </c>
      <c r="R91" s="17">
        <v>244716</v>
      </c>
      <c r="S91" s="17">
        <v>246746</v>
      </c>
      <c r="T91" s="17">
        <v>248998</v>
      </c>
      <c r="U91" s="18">
        <v>8</v>
      </c>
      <c r="V91" s="18">
        <v>5</v>
      </c>
      <c r="W91" s="18">
        <v>12</v>
      </c>
      <c r="X91" s="18">
        <v>22</v>
      </c>
      <c r="Y91" s="18">
        <v>32</v>
      </c>
      <c r="Z91" s="18">
        <v>46</v>
      </c>
      <c r="AA91" s="18">
        <v>172</v>
      </c>
      <c r="AB91" s="18">
        <v>167</v>
      </c>
      <c r="AC91" s="18">
        <v>122</v>
      </c>
      <c r="AD91" s="18">
        <v>129</v>
      </c>
      <c r="AE91" s="18">
        <v>127</v>
      </c>
      <c r="AF91" s="18">
        <v>148</v>
      </c>
      <c r="AG91" s="18">
        <v>138</v>
      </c>
      <c r="AH91" s="18">
        <v>116</v>
      </c>
      <c r="AI91" s="18">
        <v>146</v>
      </c>
      <c r="AJ91" s="18">
        <v>159</v>
      </c>
      <c r="AK91" s="23">
        <v>0.39030863655435538</v>
      </c>
      <c r="AL91" s="23">
        <v>0.23743043288316523</v>
      </c>
      <c r="AM91" s="23">
        <v>0.57052388355607531</v>
      </c>
      <c r="AN91" s="23">
        <v>1.0582723223305082</v>
      </c>
      <c r="AO91" s="23">
        <v>1.5423693685443407</v>
      </c>
      <c r="AP91" s="23">
        <v>2.1982328119698553</v>
      </c>
      <c r="AQ91" s="23">
        <v>8.0563570277663281</v>
      </c>
      <c r="AR91" s="23">
        <v>7.6312506568816056</v>
      </c>
      <c r="AS91" s="23">
        <v>5.4195485782569488</v>
      </c>
      <c r="AT91" s="23">
        <v>5.5935686968285765</v>
      </c>
      <c r="AU91" s="23">
        <v>5.3864913582865022</v>
      </c>
      <c r="AV91" s="23">
        <v>6.1209634727368973</v>
      </c>
      <c r="AW91" s="23">
        <v>5.6791993152037925</v>
      </c>
      <c r="AX91" s="23">
        <v>4.7401886268163915</v>
      </c>
      <c r="AY91" s="23">
        <v>5.9170158786768576</v>
      </c>
      <c r="AZ91" s="23">
        <v>6.3855934585819965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1</v>
      </c>
      <c r="BJ91" s="20">
        <v>12</v>
      </c>
      <c r="BK91" s="20">
        <v>25</v>
      </c>
      <c r="BL91" s="20">
        <v>23</v>
      </c>
      <c r="BM91" s="20">
        <v>15</v>
      </c>
      <c r="BN91" s="20">
        <v>3</v>
      </c>
      <c r="BO91" s="20">
        <v>0</v>
      </c>
      <c r="BP91" s="20">
        <v>1</v>
      </c>
      <c r="BQ91" s="20">
        <v>12</v>
      </c>
      <c r="BR91" s="20">
        <v>22</v>
      </c>
      <c r="BS91" s="20">
        <v>31</v>
      </c>
      <c r="BT91" s="20">
        <v>11</v>
      </c>
      <c r="BU91" s="20">
        <v>3</v>
      </c>
      <c r="BV91" s="20">
        <v>13199</v>
      </c>
      <c r="BW91" s="20">
        <v>29686</v>
      </c>
      <c r="BX91" s="20">
        <v>23650</v>
      </c>
      <c r="BY91" s="20">
        <v>20800</v>
      </c>
      <c r="BZ91" s="20">
        <v>15863</v>
      </c>
      <c r="CA91" s="20">
        <v>20016</v>
      </c>
      <c r="CB91" s="20">
        <v>15260</v>
      </c>
      <c r="CC91" s="20">
        <v>32746</v>
      </c>
      <c r="CD91" s="20">
        <v>25197</v>
      </c>
      <c r="CE91" s="20">
        <v>20372</v>
      </c>
      <c r="CF91" s="20">
        <v>15594</v>
      </c>
      <c r="CG91" s="20">
        <v>16615</v>
      </c>
      <c r="CH91" s="21">
        <v>2</v>
      </c>
      <c r="CI91" s="21">
        <v>24</v>
      </c>
      <c r="CJ91" s="21">
        <v>47</v>
      </c>
      <c r="CK91" s="21">
        <v>54</v>
      </c>
      <c r="CL91" s="21">
        <v>26</v>
      </c>
      <c r="CM91" s="21">
        <v>6</v>
      </c>
      <c r="CN91" s="21">
        <v>0</v>
      </c>
      <c r="CO91" s="21">
        <v>79</v>
      </c>
      <c r="CP91" s="21">
        <v>80</v>
      </c>
      <c r="CQ91" s="21">
        <v>0</v>
      </c>
      <c r="CR91" s="21">
        <v>28459</v>
      </c>
      <c r="CS91" s="21">
        <v>62432</v>
      </c>
      <c r="CT91" s="21">
        <v>48847</v>
      </c>
      <c r="CU91" s="21">
        <v>41172</v>
      </c>
      <c r="CV91" s="21">
        <v>31457</v>
      </c>
      <c r="CW91" s="21">
        <v>36631</v>
      </c>
      <c r="CX91" s="21">
        <v>123214</v>
      </c>
      <c r="CY91" s="21">
        <v>125784</v>
      </c>
      <c r="CZ91" s="19">
        <v>274</v>
      </c>
      <c r="DA91" t="s">
        <v>8252</v>
      </c>
      <c r="DB91" t="s">
        <v>8481</v>
      </c>
      <c r="DD91">
        <v>6.2806080264580553</v>
      </c>
      <c r="DE91">
        <v>6.492768678883893</v>
      </c>
      <c r="DF91">
        <v>0.2121606524258377</v>
      </c>
    </row>
    <row r="92" spans="1:110" x14ac:dyDescent="0.25">
      <c r="A92" t="s">
        <v>589</v>
      </c>
      <c r="B92" t="s">
        <v>3031</v>
      </c>
      <c r="C92" t="s">
        <v>466</v>
      </c>
      <c r="D92" t="s">
        <v>51</v>
      </c>
      <c r="E92" s="17">
        <v>53965</v>
      </c>
      <c r="F92" s="17">
        <v>53725</v>
      </c>
      <c r="G92" s="17">
        <v>53893</v>
      </c>
      <c r="H92" s="17">
        <v>54193</v>
      </c>
      <c r="I92" s="17">
        <v>54603</v>
      </c>
      <c r="J92" s="17">
        <v>55045</v>
      </c>
      <c r="K92" s="17">
        <v>55470</v>
      </c>
      <c r="L92" s="17">
        <v>55720</v>
      </c>
      <c r="M92" s="17">
        <v>56265</v>
      </c>
      <c r="N92" s="17">
        <v>56992</v>
      </c>
      <c r="O92" s="17">
        <v>57657</v>
      </c>
      <c r="P92" s="17">
        <v>58296</v>
      </c>
      <c r="Q92" s="17">
        <v>58601</v>
      </c>
      <c r="R92" s="17">
        <v>59064</v>
      </c>
      <c r="S92" s="17">
        <v>60028</v>
      </c>
      <c r="T92" s="17">
        <v>60245</v>
      </c>
      <c r="U92" s="18">
        <v>4</v>
      </c>
      <c r="V92" s="18">
        <v>5</v>
      </c>
      <c r="W92" s="18">
        <v>8</v>
      </c>
      <c r="X92" s="18">
        <v>10</v>
      </c>
      <c r="Y92" s="18">
        <v>7</v>
      </c>
      <c r="Z92" s="18">
        <v>20</v>
      </c>
      <c r="AA92" s="18">
        <v>46</v>
      </c>
      <c r="AB92" s="18">
        <v>42</v>
      </c>
      <c r="AC92" s="18">
        <v>31</v>
      </c>
      <c r="AD92" s="18">
        <v>40</v>
      </c>
      <c r="AE92" s="18">
        <v>33</v>
      </c>
      <c r="AF92" s="18">
        <v>33</v>
      </c>
      <c r="AG92" s="18">
        <v>31</v>
      </c>
      <c r="AH92" s="18">
        <v>54</v>
      </c>
      <c r="AI92" s="18">
        <v>41</v>
      </c>
      <c r="AJ92" s="18">
        <v>28</v>
      </c>
      <c r="AK92" s="23">
        <v>0.74122116186417131</v>
      </c>
      <c r="AL92" s="23">
        <v>0.93066542577943234</v>
      </c>
      <c r="AM92" s="23">
        <v>1.4844228378453603</v>
      </c>
      <c r="AN92" s="23">
        <v>1.8452567674791949</v>
      </c>
      <c r="AO92" s="23">
        <v>1.281980843543395</v>
      </c>
      <c r="AP92" s="23">
        <v>3.6333908620219821</v>
      </c>
      <c r="AQ92" s="23">
        <v>8.2927708671353884</v>
      </c>
      <c r="AR92" s="23">
        <v>7.5376884422110546</v>
      </c>
      <c r="AS92" s="23">
        <v>5.5096418732782366</v>
      </c>
      <c r="AT92" s="23">
        <v>7.0185289163391351</v>
      </c>
      <c r="AU92" s="23">
        <v>5.7235027837036272</v>
      </c>
      <c r="AV92" s="23">
        <v>5.6607657472210793</v>
      </c>
      <c r="AW92" s="23">
        <v>5.2900121158341999</v>
      </c>
      <c r="AX92" s="23">
        <v>9.1426249492076384</v>
      </c>
      <c r="AY92" s="23">
        <v>6.8301459318984472</v>
      </c>
      <c r="AZ92" s="23">
        <v>4.6476886048634745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0</v>
      </c>
      <c r="BJ92" s="20">
        <v>0</v>
      </c>
      <c r="BK92" s="20">
        <v>6</v>
      </c>
      <c r="BL92" s="20">
        <v>3</v>
      </c>
      <c r="BM92" s="20">
        <v>2</v>
      </c>
      <c r="BN92" s="20">
        <v>0</v>
      </c>
      <c r="BO92" s="20">
        <v>0</v>
      </c>
      <c r="BP92" s="20">
        <v>1</v>
      </c>
      <c r="BQ92" s="20">
        <v>5</v>
      </c>
      <c r="BR92" s="20">
        <v>5</v>
      </c>
      <c r="BS92" s="20">
        <v>5</v>
      </c>
      <c r="BT92" s="20">
        <v>0</v>
      </c>
      <c r="BU92" s="20">
        <v>1</v>
      </c>
      <c r="BV92" s="20">
        <v>2647</v>
      </c>
      <c r="BW92" s="20">
        <v>4483</v>
      </c>
      <c r="BX92" s="20">
        <v>5060</v>
      </c>
      <c r="BY92" s="20">
        <v>6056</v>
      </c>
      <c r="BZ92" s="20">
        <v>4552</v>
      </c>
      <c r="CA92" s="20">
        <v>8583</v>
      </c>
      <c r="CB92" s="20">
        <v>2755</v>
      </c>
      <c r="CC92" s="20">
        <v>4286</v>
      </c>
      <c r="CD92" s="20">
        <v>4773</v>
      </c>
      <c r="CE92" s="20">
        <v>5835</v>
      </c>
      <c r="CF92" s="20">
        <v>4380</v>
      </c>
      <c r="CG92" s="20">
        <v>6835</v>
      </c>
      <c r="CH92" s="21">
        <v>1</v>
      </c>
      <c r="CI92" s="21">
        <v>5</v>
      </c>
      <c r="CJ92" s="21">
        <v>11</v>
      </c>
      <c r="CK92" s="21">
        <v>8</v>
      </c>
      <c r="CL92" s="21">
        <v>2</v>
      </c>
      <c r="CM92" s="21">
        <v>1</v>
      </c>
      <c r="CN92" s="21">
        <v>0</v>
      </c>
      <c r="CO92" s="21">
        <v>11</v>
      </c>
      <c r="CP92" s="21">
        <v>17</v>
      </c>
      <c r="CQ92" s="21">
        <v>0</v>
      </c>
      <c r="CR92" s="21">
        <v>5402</v>
      </c>
      <c r="CS92" s="21">
        <v>8769</v>
      </c>
      <c r="CT92" s="21">
        <v>9833</v>
      </c>
      <c r="CU92" s="21">
        <v>11891</v>
      </c>
      <c r="CV92" s="21">
        <v>8932</v>
      </c>
      <c r="CW92" s="21">
        <v>15418</v>
      </c>
      <c r="CX92" s="21">
        <v>31381</v>
      </c>
      <c r="CY92" s="21">
        <v>28864</v>
      </c>
      <c r="CZ92" s="19">
        <v>327</v>
      </c>
      <c r="DA92" t="s">
        <v>8305</v>
      </c>
      <c r="DB92" t="s">
        <v>8481</v>
      </c>
      <c r="DD92">
        <v>3.8109756097560976</v>
      </c>
      <c r="DE92">
        <v>5.4172907173130236</v>
      </c>
      <c r="DF92">
        <v>1.606315107556926</v>
      </c>
    </row>
    <row r="93" spans="1:110" x14ac:dyDescent="0.25">
      <c r="A93" t="s">
        <v>506</v>
      </c>
      <c r="B93" t="s">
        <v>3330</v>
      </c>
      <c r="C93" t="s">
        <v>491</v>
      </c>
      <c r="D93" t="s">
        <v>491</v>
      </c>
      <c r="E93" s="17">
        <v>98687</v>
      </c>
      <c r="F93" s="17">
        <v>99131</v>
      </c>
      <c r="G93" s="17">
        <v>100076</v>
      </c>
      <c r="H93" s="17">
        <v>101244</v>
      </c>
      <c r="I93" s="17">
        <v>102172</v>
      </c>
      <c r="J93" s="17">
        <v>103141</v>
      </c>
      <c r="K93" s="17">
        <v>104459</v>
      </c>
      <c r="L93" s="17">
        <v>106225</v>
      </c>
      <c r="M93" s="17">
        <v>107569</v>
      </c>
      <c r="N93" s="17">
        <v>108552</v>
      </c>
      <c r="O93" s="17">
        <v>109481</v>
      </c>
      <c r="P93" s="17">
        <v>110509</v>
      </c>
      <c r="Q93" s="17">
        <v>110834</v>
      </c>
      <c r="R93" s="17">
        <v>111450</v>
      </c>
      <c r="S93" s="17">
        <v>112178</v>
      </c>
      <c r="T93" s="17">
        <v>113059</v>
      </c>
      <c r="U93" s="18">
        <v>18</v>
      </c>
      <c r="V93" s="18">
        <v>19</v>
      </c>
      <c r="W93" s="18">
        <v>16</v>
      </c>
      <c r="X93" s="18">
        <v>22</v>
      </c>
      <c r="Y93" s="18">
        <v>21</v>
      </c>
      <c r="Z93" s="18">
        <v>33</v>
      </c>
      <c r="AA93" s="18">
        <v>102</v>
      </c>
      <c r="AB93" s="18">
        <v>117</v>
      </c>
      <c r="AC93" s="18">
        <v>122</v>
      </c>
      <c r="AD93" s="18">
        <v>174</v>
      </c>
      <c r="AE93" s="18">
        <v>184</v>
      </c>
      <c r="AF93" s="18">
        <v>177</v>
      </c>
      <c r="AG93" s="18">
        <v>150</v>
      </c>
      <c r="AH93" s="18">
        <v>168</v>
      </c>
      <c r="AI93" s="18">
        <v>179</v>
      </c>
      <c r="AJ93" s="18">
        <v>149</v>
      </c>
      <c r="AK93" s="23">
        <v>1.8239484430573429</v>
      </c>
      <c r="AL93" s="23">
        <v>1.916655738366404</v>
      </c>
      <c r="AM93" s="23">
        <v>1.5987849234581719</v>
      </c>
      <c r="AN93" s="23">
        <v>2.17296827466319</v>
      </c>
      <c r="AO93" s="23">
        <v>2.0553576322280076</v>
      </c>
      <c r="AP93" s="23">
        <v>3.199503592169942</v>
      </c>
      <c r="AQ93" s="23">
        <v>9.7645966360007268</v>
      </c>
      <c r="AR93" s="23">
        <v>11.014356319133913</v>
      </c>
      <c r="AS93" s="23">
        <v>11.341557511922579</v>
      </c>
      <c r="AT93" s="23">
        <v>16.029184169798807</v>
      </c>
      <c r="AU93" s="23">
        <v>16.80656917638677</v>
      </c>
      <c r="AV93" s="23">
        <v>16.016795012170952</v>
      </c>
      <c r="AW93" s="23">
        <v>13.533753180431999</v>
      </c>
      <c r="AX93" s="23">
        <v>15.074024226110364</v>
      </c>
      <c r="AY93" s="23">
        <v>15.9567829699228</v>
      </c>
      <c r="AZ93" s="23">
        <v>13.178959658231543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3</v>
      </c>
      <c r="BJ93" s="20">
        <v>18</v>
      </c>
      <c r="BK93" s="20">
        <v>23</v>
      </c>
      <c r="BL93" s="20">
        <v>18</v>
      </c>
      <c r="BM93" s="20">
        <v>10</v>
      </c>
      <c r="BN93" s="20">
        <v>4</v>
      </c>
      <c r="BO93" s="20">
        <v>1</v>
      </c>
      <c r="BP93" s="20">
        <v>1</v>
      </c>
      <c r="BQ93" s="20">
        <v>29</v>
      </c>
      <c r="BR93" s="20">
        <v>10</v>
      </c>
      <c r="BS93" s="20">
        <v>15</v>
      </c>
      <c r="BT93" s="20">
        <v>12</v>
      </c>
      <c r="BU93" s="20">
        <v>5</v>
      </c>
      <c r="BV93" s="20">
        <v>5072</v>
      </c>
      <c r="BW93" s="20">
        <v>8613</v>
      </c>
      <c r="BX93" s="20">
        <v>8996</v>
      </c>
      <c r="BY93" s="20">
        <v>10738</v>
      </c>
      <c r="BZ93" s="20">
        <v>9015</v>
      </c>
      <c r="CA93" s="20">
        <v>15303</v>
      </c>
      <c r="CB93" s="20">
        <v>5949</v>
      </c>
      <c r="CC93" s="20">
        <v>8885</v>
      </c>
      <c r="CD93" s="20">
        <v>9034</v>
      </c>
      <c r="CE93" s="20">
        <v>10327</v>
      </c>
      <c r="CF93" s="20">
        <v>8571</v>
      </c>
      <c r="CG93" s="20">
        <v>12556</v>
      </c>
      <c r="CH93" s="21">
        <v>4</v>
      </c>
      <c r="CI93" s="21">
        <v>47</v>
      </c>
      <c r="CJ93" s="21">
        <v>33</v>
      </c>
      <c r="CK93" s="21">
        <v>33</v>
      </c>
      <c r="CL93" s="21">
        <v>22</v>
      </c>
      <c r="CM93" s="21">
        <v>9</v>
      </c>
      <c r="CN93" s="21">
        <v>1</v>
      </c>
      <c r="CO93" s="21">
        <v>76</v>
      </c>
      <c r="CP93" s="21">
        <v>73</v>
      </c>
      <c r="CQ93" s="21">
        <v>0</v>
      </c>
      <c r="CR93" s="21">
        <v>11021</v>
      </c>
      <c r="CS93" s="21">
        <v>17498</v>
      </c>
      <c r="CT93" s="21">
        <v>18030</v>
      </c>
      <c r="CU93" s="21">
        <v>21065</v>
      </c>
      <c r="CV93" s="21">
        <v>17586</v>
      </c>
      <c r="CW93" s="21">
        <v>27859</v>
      </c>
      <c r="CX93" s="21">
        <v>57737</v>
      </c>
      <c r="CY93" s="21">
        <v>55322</v>
      </c>
      <c r="CZ93" s="19">
        <v>23</v>
      </c>
      <c r="DA93" t="s">
        <v>1343</v>
      </c>
      <c r="DB93" t="s">
        <v>8480</v>
      </c>
      <c r="DD93">
        <v>13.737753515780341</v>
      </c>
      <c r="DE93">
        <v>12.643538805272183</v>
      </c>
      <c r="DF93">
        <v>-1.0942147105081581</v>
      </c>
    </row>
    <row r="94" spans="1:110" x14ac:dyDescent="0.25">
      <c r="A94" t="s">
        <v>309</v>
      </c>
      <c r="B94" t="s">
        <v>2965</v>
      </c>
      <c r="C94" t="s">
        <v>58</v>
      </c>
      <c r="D94" t="s">
        <v>278</v>
      </c>
      <c r="E94" s="17">
        <v>202507</v>
      </c>
      <c r="F94" s="17">
        <v>203823</v>
      </c>
      <c r="G94" s="17">
        <v>203541</v>
      </c>
      <c r="H94" s="17">
        <v>203367</v>
      </c>
      <c r="I94" s="17">
        <v>203242</v>
      </c>
      <c r="J94" s="17">
        <v>205560</v>
      </c>
      <c r="K94" s="17">
        <v>207832</v>
      </c>
      <c r="L94" s="17">
        <v>209747</v>
      </c>
      <c r="M94" s="17">
        <v>212844</v>
      </c>
      <c r="N94" s="17">
        <v>216028</v>
      </c>
      <c r="O94" s="17">
        <v>219860</v>
      </c>
      <c r="P94" s="17">
        <v>223063</v>
      </c>
      <c r="Q94" s="17">
        <v>225704</v>
      </c>
      <c r="R94" s="17">
        <v>227451</v>
      </c>
      <c r="S94" s="17">
        <v>230125</v>
      </c>
      <c r="T94" s="17">
        <v>234027</v>
      </c>
      <c r="U94" s="18">
        <v>26</v>
      </c>
      <c r="V94" s="18">
        <v>19</v>
      </c>
      <c r="W94" s="18">
        <v>19</v>
      </c>
      <c r="X94" s="18">
        <v>38</v>
      </c>
      <c r="Y94" s="18">
        <v>54</v>
      </c>
      <c r="Z94" s="18">
        <v>80</v>
      </c>
      <c r="AA94" s="18">
        <v>237</v>
      </c>
      <c r="AB94" s="18">
        <v>186</v>
      </c>
      <c r="AC94" s="18">
        <v>161</v>
      </c>
      <c r="AD94" s="18">
        <v>144</v>
      </c>
      <c r="AE94" s="18">
        <v>139</v>
      </c>
      <c r="AF94" s="18">
        <v>163</v>
      </c>
      <c r="AG94" s="18">
        <v>136</v>
      </c>
      <c r="AH94" s="18">
        <v>157</v>
      </c>
      <c r="AI94" s="18">
        <v>155</v>
      </c>
      <c r="AJ94" s="18">
        <v>126</v>
      </c>
      <c r="AK94" s="23">
        <v>1.283906235340013</v>
      </c>
      <c r="AL94" s="23">
        <v>0.93218135342920083</v>
      </c>
      <c r="AM94" s="23">
        <v>0.93347286296127063</v>
      </c>
      <c r="AN94" s="23">
        <v>1.8685430772937597</v>
      </c>
      <c r="AO94" s="23">
        <v>2.6569311461213729</v>
      </c>
      <c r="AP94" s="23">
        <v>3.8918077446974122</v>
      </c>
      <c r="AQ94" s="23">
        <v>11.403441241002348</v>
      </c>
      <c r="AR94" s="23">
        <v>8.8678264766599764</v>
      </c>
      <c r="AS94" s="23">
        <v>7.5642254421078352</v>
      </c>
      <c r="AT94" s="23">
        <v>6.6658025811468882</v>
      </c>
      <c r="AU94" s="23">
        <v>6.3222050395706351</v>
      </c>
      <c r="AV94" s="23">
        <v>7.3073526313194028</v>
      </c>
      <c r="AW94" s="23">
        <v>6.0255910395916779</v>
      </c>
      <c r="AX94" s="23">
        <v>6.9025856118460682</v>
      </c>
      <c r="AY94" s="23">
        <v>6.7354698533405752</v>
      </c>
      <c r="AZ94" s="23">
        <v>5.3839941545206322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1</v>
      </c>
      <c r="BI94" s="20">
        <v>1</v>
      </c>
      <c r="BJ94" s="20">
        <v>15</v>
      </c>
      <c r="BK94" s="20">
        <v>17</v>
      </c>
      <c r="BL94" s="20">
        <v>17</v>
      </c>
      <c r="BM94" s="20">
        <v>14</v>
      </c>
      <c r="BN94" s="20">
        <v>6</v>
      </c>
      <c r="BO94" s="20">
        <v>2</v>
      </c>
      <c r="BP94" s="20">
        <v>2</v>
      </c>
      <c r="BQ94" s="20">
        <v>9</v>
      </c>
      <c r="BR94" s="20">
        <v>16</v>
      </c>
      <c r="BS94" s="20">
        <v>13</v>
      </c>
      <c r="BT94" s="20">
        <v>11</v>
      </c>
      <c r="BU94" s="20">
        <v>2</v>
      </c>
      <c r="BV94" s="20">
        <v>20772</v>
      </c>
      <c r="BW94" s="20">
        <v>22500</v>
      </c>
      <c r="BX94" s="20">
        <v>20276</v>
      </c>
      <c r="BY94" s="20">
        <v>19931</v>
      </c>
      <c r="BZ94" s="20">
        <v>12837</v>
      </c>
      <c r="CA94" s="20">
        <v>20704</v>
      </c>
      <c r="CB94" s="20">
        <v>20237</v>
      </c>
      <c r="CC94" s="20">
        <v>25039</v>
      </c>
      <c r="CD94" s="20">
        <v>21151</v>
      </c>
      <c r="CE94" s="20">
        <v>20298</v>
      </c>
      <c r="CF94" s="20">
        <v>12911</v>
      </c>
      <c r="CG94" s="20">
        <v>17371</v>
      </c>
      <c r="CH94" s="21">
        <v>3</v>
      </c>
      <c r="CI94" s="21">
        <v>24</v>
      </c>
      <c r="CJ94" s="21">
        <v>33</v>
      </c>
      <c r="CK94" s="21">
        <v>30</v>
      </c>
      <c r="CL94" s="21">
        <v>25</v>
      </c>
      <c r="CM94" s="21">
        <v>8</v>
      </c>
      <c r="CN94" s="21">
        <v>3</v>
      </c>
      <c r="CO94" s="21">
        <v>71</v>
      </c>
      <c r="CP94" s="21">
        <v>55</v>
      </c>
      <c r="CQ94" s="21">
        <v>0</v>
      </c>
      <c r="CR94" s="21">
        <v>41009</v>
      </c>
      <c r="CS94" s="21">
        <v>47539</v>
      </c>
      <c r="CT94" s="21">
        <v>41427</v>
      </c>
      <c r="CU94" s="21">
        <v>40229</v>
      </c>
      <c r="CV94" s="21">
        <v>25748</v>
      </c>
      <c r="CW94" s="21">
        <v>38075</v>
      </c>
      <c r="CX94" s="21">
        <v>117020</v>
      </c>
      <c r="CY94" s="21">
        <v>117007</v>
      </c>
      <c r="CZ94" s="19">
        <v>308</v>
      </c>
      <c r="DA94" t="s">
        <v>8286</v>
      </c>
      <c r="DB94" t="s">
        <v>8481</v>
      </c>
      <c r="DD94">
        <v>6.0680130248617603</v>
      </c>
      <c r="DE94">
        <v>4.7000512732866175</v>
      </c>
      <c r="DF94">
        <v>-1.3679617515751428</v>
      </c>
    </row>
    <row r="95" spans="1:110" x14ac:dyDescent="0.25">
      <c r="A95" t="s">
        <v>372</v>
      </c>
      <c r="B95" t="s">
        <v>2945</v>
      </c>
      <c r="C95" t="s">
        <v>58</v>
      </c>
      <c r="D95" t="s">
        <v>168</v>
      </c>
      <c r="E95" s="17">
        <v>307025</v>
      </c>
      <c r="F95" s="17">
        <v>307604</v>
      </c>
      <c r="G95" s="17">
        <v>308331</v>
      </c>
      <c r="H95" s="17">
        <v>310757</v>
      </c>
      <c r="I95" s="17">
        <v>315387</v>
      </c>
      <c r="J95" s="17">
        <v>324441</v>
      </c>
      <c r="K95" s="17">
        <v>327417</v>
      </c>
      <c r="L95" s="17">
        <v>330148</v>
      </c>
      <c r="M95" s="17">
        <v>331937</v>
      </c>
      <c r="N95" s="17">
        <v>334807</v>
      </c>
      <c r="O95" s="17">
        <v>337325</v>
      </c>
      <c r="P95" s="17">
        <v>340426</v>
      </c>
      <c r="Q95" s="17">
        <v>343097</v>
      </c>
      <c r="R95" s="17">
        <v>346951</v>
      </c>
      <c r="S95" s="17">
        <v>350615</v>
      </c>
      <c r="T95" s="17">
        <v>356594</v>
      </c>
      <c r="U95" s="18">
        <v>34</v>
      </c>
      <c r="V95" s="18">
        <v>32</v>
      </c>
      <c r="W95" s="18">
        <v>35</v>
      </c>
      <c r="X95" s="18">
        <v>51</v>
      </c>
      <c r="Y95" s="18">
        <v>76</v>
      </c>
      <c r="Z95" s="18">
        <v>137</v>
      </c>
      <c r="AA95" s="18">
        <v>340</v>
      </c>
      <c r="AB95" s="18">
        <v>271</v>
      </c>
      <c r="AC95" s="18">
        <v>237</v>
      </c>
      <c r="AD95" s="18">
        <v>332</v>
      </c>
      <c r="AE95" s="18">
        <v>325</v>
      </c>
      <c r="AF95" s="18">
        <v>342</v>
      </c>
      <c r="AG95" s="18">
        <v>277</v>
      </c>
      <c r="AH95" s="18">
        <v>301</v>
      </c>
      <c r="AI95" s="18">
        <v>309</v>
      </c>
      <c r="AJ95" s="18">
        <v>292</v>
      </c>
      <c r="AK95" s="23">
        <v>1.1074016773878348</v>
      </c>
      <c r="AL95" s="23">
        <v>1.0402985656883526</v>
      </c>
      <c r="AM95" s="23">
        <v>1.1351437254119761</v>
      </c>
      <c r="AN95" s="23">
        <v>1.641153698870822</v>
      </c>
      <c r="AO95" s="23">
        <v>2.4097378775916574</v>
      </c>
      <c r="AP95" s="23">
        <v>4.2226475692036454</v>
      </c>
      <c r="AQ95" s="23">
        <v>10.384311138395379</v>
      </c>
      <c r="AR95" s="23">
        <v>8.2084398512182428</v>
      </c>
      <c r="AS95" s="23">
        <v>7.1399090791324857</v>
      </c>
      <c r="AT95" s="23">
        <v>9.9161606537497722</v>
      </c>
      <c r="AU95" s="23">
        <v>9.6346253612984505</v>
      </c>
      <c r="AV95" s="23">
        <v>10.046236186425244</v>
      </c>
      <c r="AW95" s="23">
        <v>8.0735185676353929</v>
      </c>
      <c r="AX95" s="23">
        <v>8.6755766664456946</v>
      </c>
      <c r="AY95" s="23">
        <v>8.813085578198308</v>
      </c>
      <c r="AZ95" s="23">
        <v>8.188584216223493</v>
      </c>
      <c r="BA95" s="20">
        <v>0</v>
      </c>
      <c r="BB95" s="20">
        <v>0</v>
      </c>
      <c r="BC95" s="20">
        <v>0</v>
      </c>
      <c r="BD95" s="20">
        <v>1</v>
      </c>
      <c r="BE95" s="20">
        <v>0</v>
      </c>
      <c r="BF95" s="20">
        <v>0</v>
      </c>
      <c r="BG95" s="20">
        <v>0</v>
      </c>
      <c r="BH95" s="20">
        <v>0</v>
      </c>
      <c r="BI95" s="20">
        <v>4</v>
      </c>
      <c r="BJ95" s="20">
        <v>32</v>
      </c>
      <c r="BK95" s="20">
        <v>36</v>
      </c>
      <c r="BL95" s="20">
        <v>29</v>
      </c>
      <c r="BM95" s="20">
        <v>18</v>
      </c>
      <c r="BN95" s="20">
        <v>9</v>
      </c>
      <c r="BO95" s="20">
        <v>0</v>
      </c>
      <c r="BP95" s="20">
        <v>4</v>
      </c>
      <c r="BQ95" s="20">
        <v>53</v>
      </c>
      <c r="BR95" s="20">
        <v>49</v>
      </c>
      <c r="BS95" s="20">
        <v>31</v>
      </c>
      <c r="BT95" s="20">
        <v>19</v>
      </c>
      <c r="BU95" s="20">
        <v>7</v>
      </c>
      <c r="BV95" s="20">
        <v>31073</v>
      </c>
      <c r="BW95" s="20">
        <v>40936</v>
      </c>
      <c r="BX95" s="20">
        <v>28311</v>
      </c>
      <c r="BY95" s="20">
        <v>25756</v>
      </c>
      <c r="BZ95" s="20">
        <v>20265</v>
      </c>
      <c r="CA95" s="20">
        <v>32690</v>
      </c>
      <c r="CB95" s="20">
        <v>30404</v>
      </c>
      <c r="CC95" s="20">
        <v>43879</v>
      </c>
      <c r="CD95" s="20">
        <v>30976</v>
      </c>
      <c r="CE95" s="20">
        <v>25865</v>
      </c>
      <c r="CF95" s="20">
        <v>19821</v>
      </c>
      <c r="CG95" s="20">
        <v>26618</v>
      </c>
      <c r="CH95" s="21">
        <v>8</v>
      </c>
      <c r="CI95" s="21">
        <v>85</v>
      </c>
      <c r="CJ95" s="21">
        <v>86</v>
      </c>
      <c r="CK95" s="21">
        <v>60</v>
      </c>
      <c r="CL95" s="21">
        <v>37</v>
      </c>
      <c r="CM95" s="21">
        <v>16</v>
      </c>
      <c r="CN95" s="21">
        <v>0</v>
      </c>
      <c r="CO95" s="21">
        <v>128</v>
      </c>
      <c r="CP95" s="21">
        <v>163</v>
      </c>
      <c r="CQ95" s="21">
        <v>1</v>
      </c>
      <c r="CR95" s="21">
        <v>61477</v>
      </c>
      <c r="CS95" s="21">
        <v>84815</v>
      </c>
      <c r="CT95" s="21">
        <v>59287</v>
      </c>
      <c r="CU95" s="21">
        <v>51621</v>
      </c>
      <c r="CV95" s="21">
        <v>40086</v>
      </c>
      <c r="CW95" s="21">
        <v>59308</v>
      </c>
      <c r="CX95" s="21">
        <v>179031</v>
      </c>
      <c r="CY95" s="21">
        <v>177563</v>
      </c>
      <c r="CZ95" s="19">
        <v>193</v>
      </c>
      <c r="DA95" t="s">
        <v>8171</v>
      </c>
      <c r="DB95" t="s">
        <v>9</v>
      </c>
      <c r="DD95">
        <v>7.2087090215867047</v>
      </c>
      <c r="DE95">
        <v>9.1045684825533009</v>
      </c>
      <c r="DF95">
        <v>1.8958594609665962</v>
      </c>
    </row>
    <row r="96" spans="1:110" x14ac:dyDescent="0.25">
      <c r="A96" t="s">
        <v>1861</v>
      </c>
      <c r="B96" t="s">
        <v>3111</v>
      </c>
      <c r="C96" t="s">
        <v>481</v>
      </c>
      <c r="D96" t="s">
        <v>51</v>
      </c>
      <c r="E96" s="17">
        <v>93624</v>
      </c>
      <c r="F96" s="17">
        <v>94553</v>
      </c>
      <c r="G96" s="17">
        <v>95120</v>
      </c>
      <c r="H96" s="17">
        <v>95972</v>
      </c>
      <c r="I96" s="17">
        <v>96602</v>
      </c>
      <c r="J96" s="17">
        <v>97218</v>
      </c>
      <c r="K96" s="17">
        <v>98032</v>
      </c>
      <c r="L96" s="17">
        <v>98752</v>
      </c>
      <c r="M96" s="17">
        <v>99197</v>
      </c>
      <c r="N96" s="17">
        <v>99672</v>
      </c>
      <c r="O96" s="17">
        <v>100336</v>
      </c>
      <c r="P96" s="17">
        <v>100784</v>
      </c>
      <c r="Q96" s="17">
        <v>101398</v>
      </c>
      <c r="R96" s="17">
        <v>101828</v>
      </c>
      <c r="S96" s="17">
        <v>102468</v>
      </c>
      <c r="T96" s="17">
        <v>103075</v>
      </c>
      <c r="U96" s="18">
        <v>19</v>
      </c>
      <c r="V96" s="18">
        <v>8</v>
      </c>
      <c r="W96" s="18">
        <v>16</v>
      </c>
      <c r="X96" s="18">
        <v>6</v>
      </c>
      <c r="Y96" s="18">
        <v>19</v>
      </c>
      <c r="Z96" s="18">
        <v>33</v>
      </c>
      <c r="AA96" s="18">
        <v>78</v>
      </c>
      <c r="AB96" s="18">
        <v>77</v>
      </c>
      <c r="AC96" s="18">
        <v>69</v>
      </c>
      <c r="AD96" s="18">
        <v>101</v>
      </c>
      <c r="AE96" s="18">
        <v>116</v>
      </c>
      <c r="AF96" s="18">
        <v>86</v>
      </c>
      <c r="AG96" s="18">
        <v>81</v>
      </c>
      <c r="AH96" s="18">
        <v>94</v>
      </c>
      <c r="AI96" s="18">
        <v>75</v>
      </c>
      <c r="AJ96" s="18">
        <v>58</v>
      </c>
      <c r="AK96" s="23">
        <v>2.0293941724344187</v>
      </c>
      <c r="AL96" s="23">
        <v>0.84608632195699762</v>
      </c>
      <c r="AM96" s="23">
        <v>1.6820857863751051</v>
      </c>
      <c r="AN96" s="23">
        <v>0.62518234485058144</v>
      </c>
      <c r="AO96" s="23">
        <v>1.9668329848243307</v>
      </c>
      <c r="AP96" s="23">
        <v>3.3944331296673456</v>
      </c>
      <c r="AQ96" s="23">
        <v>7.9565856047005052</v>
      </c>
      <c r="AR96" s="23">
        <v>7.797310434219054</v>
      </c>
      <c r="AS96" s="23">
        <v>6.9558555198241887</v>
      </c>
      <c r="AT96" s="23">
        <v>10.133237017417128</v>
      </c>
      <c r="AU96" s="23">
        <v>11.561154520810078</v>
      </c>
      <c r="AV96" s="23">
        <v>8.5331004921416103</v>
      </c>
      <c r="AW96" s="23">
        <v>7.9883232410895673</v>
      </c>
      <c r="AX96" s="23">
        <v>9.2312527006324387</v>
      </c>
      <c r="AY96" s="23">
        <v>7.3193582386696336</v>
      </c>
      <c r="AZ96" s="23">
        <v>5.6269706524375458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1</v>
      </c>
      <c r="BI96" s="20">
        <v>2</v>
      </c>
      <c r="BJ96" s="20">
        <v>6</v>
      </c>
      <c r="BK96" s="20">
        <v>8</v>
      </c>
      <c r="BL96" s="20">
        <v>7</v>
      </c>
      <c r="BM96" s="20">
        <v>1</v>
      </c>
      <c r="BN96" s="20">
        <v>3</v>
      </c>
      <c r="BO96" s="20">
        <v>0</v>
      </c>
      <c r="BP96" s="20">
        <v>1</v>
      </c>
      <c r="BQ96" s="20">
        <v>5</v>
      </c>
      <c r="BR96" s="20">
        <v>8</v>
      </c>
      <c r="BS96" s="20">
        <v>9</v>
      </c>
      <c r="BT96" s="20">
        <v>4</v>
      </c>
      <c r="BU96" s="20">
        <v>3</v>
      </c>
      <c r="BV96" s="20">
        <v>3897</v>
      </c>
      <c r="BW96" s="20">
        <v>6075</v>
      </c>
      <c r="BX96" s="20">
        <v>7763</v>
      </c>
      <c r="BY96" s="20">
        <v>9803</v>
      </c>
      <c r="BZ96" s="20">
        <v>8695</v>
      </c>
      <c r="CA96" s="20">
        <v>17075</v>
      </c>
      <c r="CB96" s="20">
        <v>4313</v>
      </c>
      <c r="CC96" s="20">
        <v>5823</v>
      </c>
      <c r="CD96" s="20">
        <v>7437</v>
      </c>
      <c r="CE96" s="20">
        <v>9604</v>
      </c>
      <c r="CF96" s="20">
        <v>8023</v>
      </c>
      <c r="CG96" s="20">
        <v>14567</v>
      </c>
      <c r="CH96" s="21">
        <v>3</v>
      </c>
      <c r="CI96" s="21">
        <v>11</v>
      </c>
      <c r="CJ96" s="21">
        <v>16</v>
      </c>
      <c r="CK96" s="21">
        <v>16</v>
      </c>
      <c r="CL96" s="21">
        <v>5</v>
      </c>
      <c r="CM96" s="21">
        <v>6</v>
      </c>
      <c r="CN96" s="21">
        <v>1</v>
      </c>
      <c r="CO96" s="21">
        <v>28</v>
      </c>
      <c r="CP96" s="21">
        <v>30</v>
      </c>
      <c r="CQ96" s="21">
        <v>0</v>
      </c>
      <c r="CR96" s="21">
        <v>8210</v>
      </c>
      <c r="CS96" s="21">
        <v>11898</v>
      </c>
      <c r="CT96" s="21">
        <v>15200</v>
      </c>
      <c r="CU96" s="21">
        <v>19407</v>
      </c>
      <c r="CV96" s="21">
        <v>16718</v>
      </c>
      <c r="CW96" s="21">
        <v>31642</v>
      </c>
      <c r="CX96" s="21">
        <v>53308</v>
      </c>
      <c r="CY96" s="21">
        <v>49767</v>
      </c>
      <c r="CZ96" s="19">
        <v>299</v>
      </c>
      <c r="DA96" t="s">
        <v>8277</v>
      </c>
      <c r="DB96" t="s">
        <v>8481</v>
      </c>
      <c r="DD96">
        <v>5.6262181767034383</v>
      </c>
      <c r="DE96">
        <v>5.6276731447437536</v>
      </c>
      <c r="DF96">
        <v>1.4549680403153076E-3</v>
      </c>
    </row>
    <row r="97" spans="1:110" x14ac:dyDescent="0.25">
      <c r="A97" t="s">
        <v>354</v>
      </c>
      <c r="B97" t="s">
        <v>3248</v>
      </c>
      <c r="C97" t="s">
        <v>3369</v>
      </c>
      <c r="D97" t="s">
        <v>355</v>
      </c>
      <c r="E97" s="17">
        <v>230523</v>
      </c>
      <c r="F97" s="17">
        <v>230569</v>
      </c>
      <c r="G97" s="17">
        <v>231000</v>
      </c>
      <c r="H97" s="17">
        <v>231290</v>
      </c>
      <c r="I97" s="17">
        <v>231211</v>
      </c>
      <c r="J97" s="17">
        <v>232661</v>
      </c>
      <c r="K97" s="17">
        <v>233819</v>
      </c>
      <c r="L97" s="17">
        <v>235029</v>
      </c>
      <c r="M97" s="17">
        <v>237108</v>
      </c>
      <c r="N97" s="17">
        <v>238785</v>
      </c>
      <c r="O97" s="17">
        <v>240246</v>
      </c>
      <c r="P97" s="17">
        <v>241896</v>
      </c>
      <c r="Q97" s="17">
        <v>244441</v>
      </c>
      <c r="R97" s="17">
        <v>247450</v>
      </c>
      <c r="S97" s="17">
        <v>249805</v>
      </c>
      <c r="T97" s="17">
        <v>252656</v>
      </c>
      <c r="U97" s="18">
        <v>16</v>
      </c>
      <c r="V97" s="18">
        <v>18</v>
      </c>
      <c r="W97" s="18">
        <v>29</v>
      </c>
      <c r="X97" s="18">
        <v>24</v>
      </c>
      <c r="Y97" s="18">
        <v>44</v>
      </c>
      <c r="Z97" s="18">
        <v>91</v>
      </c>
      <c r="AA97" s="18">
        <v>179</v>
      </c>
      <c r="AB97" s="18">
        <v>151</v>
      </c>
      <c r="AC97" s="18">
        <v>155</v>
      </c>
      <c r="AD97" s="18">
        <v>163</v>
      </c>
      <c r="AE97" s="18">
        <v>210</v>
      </c>
      <c r="AF97" s="18">
        <v>154</v>
      </c>
      <c r="AG97" s="18">
        <v>155</v>
      </c>
      <c r="AH97" s="18">
        <v>173</v>
      </c>
      <c r="AI97" s="18">
        <v>194</v>
      </c>
      <c r="AJ97" s="18">
        <v>139</v>
      </c>
      <c r="AK97" s="23">
        <v>0.6940739101955119</v>
      </c>
      <c r="AL97" s="23">
        <v>0.78067736772939988</v>
      </c>
      <c r="AM97" s="23">
        <v>1.2554112554112555</v>
      </c>
      <c r="AN97" s="23">
        <v>1.0376583509879374</v>
      </c>
      <c r="AO97" s="23">
        <v>1.9030236450687898</v>
      </c>
      <c r="AP97" s="23">
        <v>3.9112700452589824</v>
      </c>
      <c r="AQ97" s="23">
        <v>7.6554942070575951</v>
      </c>
      <c r="AR97" s="23">
        <v>6.4247390747524769</v>
      </c>
      <c r="AS97" s="23">
        <v>6.537105454054692</v>
      </c>
      <c r="AT97" s="23">
        <v>6.8262244278325692</v>
      </c>
      <c r="AU97" s="23">
        <v>8.7410404335556056</v>
      </c>
      <c r="AV97" s="23">
        <v>6.3663723252968216</v>
      </c>
      <c r="AW97" s="23">
        <v>6.3409984413416733</v>
      </c>
      <c r="AX97" s="23">
        <v>6.9913113760355623</v>
      </c>
      <c r="AY97" s="23">
        <v>7.7660575248693986</v>
      </c>
      <c r="AZ97" s="23">
        <v>5.501551516686721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2</v>
      </c>
      <c r="BJ97" s="20">
        <v>14</v>
      </c>
      <c r="BK97" s="20">
        <v>15</v>
      </c>
      <c r="BL97" s="20">
        <v>13</v>
      </c>
      <c r="BM97" s="20">
        <v>8</v>
      </c>
      <c r="BN97" s="20">
        <v>3</v>
      </c>
      <c r="BO97" s="20">
        <v>0</v>
      </c>
      <c r="BP97" s="20">
        <v>3</v>
      </c>
      <c r="BQ97" s="20">
        <v>29</v>
      </c>
      <c r="BR97" s="20">
        <v>27</v>
      </c>
      <c r="BS97" s="20">
        <v>18</v>
      </c>
      <c r="BT97" s="20">
        <v>4</v>
      </c>
      <c r="BU97" s="20">
        <v>3</v>
      </c>
      <c r="BV97" s="20">
        <v>11335</v>
      </c>
      <c r="BW97" s="20">
        <v>22018</v>
      </c>
      <c r="BX97" s="20">
        <v>24927</v>
      </c>
      <c r="BY97" s="20">
        <v>25192</v>
      </c>
      <c r="BZ97" s="20">
        <v>18109</v>
      </c>
      <c r="CA97" s="20">
        <v>31993</v>
      </c>
      <c r="CB97" s="20">
        <v>11366</v>
      </c>
      <c r="CC97" s="20">
        <v>19460</v>
      </c>
      <c r="CD97" s="20">
        <v>22832</v>
      </c>
      <c r="CE97" s="20">
        <v>23637</v>
      </c>
      <c r="CF97" s="20">
        <v>16984</v>
      </c>
      <c r="CG97" s="20">
        <v>24803</v>
      </c>
      <c r="CH97" s="21">
        <v>5</v>
      </c>
      <c r="CI97" s="21">
        <v>43</v>
      </c>
      <c r="CJ97" s="21">
        <v>42</v>
      </c>
      <c r="CK97" s="21">
        <v>31</v>
      </c>
      <c r="CL97" s="21">
        <v>12</v>
      </c>
      <c r="CM97" s="21">
        <v>6</v>
      </c>
      <c r="CN97" s="21">
        <v>0</v>
      </c>
      <c r="CO97" s="21">
        <v>55</v>
      </c>
      <c r="CP97" s="21">
        <v>84</v>
      </c>
      <c r="CQ97" s="21">
        <v>0</v>
      </c>
      <c r="CR97" s="21">
        <v>22701</v>
      </c>
      <c r="CS97" s="21">
        <v>41478</v>
      </c>
      <c r="CT97" s="21">
        <v>47759</v>
      </c>
      <c r="CU97" s="21">
        <v>48829</v>
      </c>
      <c r="CV97" s="21">
        <v>35093</v>
      </c>
      <c r="CW97" s="21">
        <v>56796</v>
      </c>
      <c r="CX97" s="21">
        <v>133574</v>
      </c>
      <c r="CY97" s="21">
        <v>119082</v>
      </c>
      <c r="CZ97" s="19">
        <v>303</v>
      </c>
      <c r="DA97" t="s">
        <v>8281</v>
      </c>
      <c r="DB97" t="s">
        <v>8481</v>
      </c>
      <c r="DD97">
        <v>4.6186661292218805</v>
      </c>
      <c r="DE97">
        <v>6.2886489885756207</v>
      </c>
      <c r="DF97">
        <v>1.6699828593537402</v>
      </c>
    </row>
    <row r="98" spans="1:110" x14ac:dyDescent="0.25">
      <c r="A98" t="s">
        <v>77</v>
      </c>
      <c r="B98" t="s">
        <v>3196</v>
      </c>
      <c r="C98" t="s">
        <v>76</v>
      </c>
      <c r="D98" t="s">
        <v>70</v>
      </c>
      <c r="E98" s="17">
        <v>68113</v>
      </c>
      <c r="F98" s="17">
        <v>68766</v>
      </c>
      <c r="G98" s="17">
        <v>69595</v>
      </c>
      <c r="H98" s="17">
        <v>70362</v>
      </c>
      <c r="I98" s="17">
        <v>70823</v>
      </c>
      <c r="J98" s="17">
        <v>71345</v>
      </c>
      <c r="K98" s="17">
        <v>72048</v>
      </c>
      <c r="L98" s="17">
        <v>72914</v>
      </c>
      <c r="M98" s="17">
        <v>73541</v>
      </c>
      <c r="N98" s="17">
        <v>74026</v>
      </c>
      <c r="O98" s="17">
        <v>74406</v>
      </c>
      <c r="P98" s="17">
        <v>74778</v>
      </c>
      <c r="Q98" s="17">
        <v>75309</v>
      </c>
      <c r="R98" s="17">
        <v>75648</v>
      </c>
      <c r="S98" s="17">
        <v>76462</v>
      </c>
      <c r="T98" s="17">
        <v>76669</v>
      </c>
      <c r="U98" s="18">
        <v>12</v>
      </c>
      <c r="V98" s="18">
        <v>3</v>
      </c>
      <c r="W98" s="18">
        <v>7</v>
      </c>
      <c r="X98" s="18">
        <v>10</v>
      </c>
      <c r="Y98" s="18">
        <v>16</v>
      </c>
      <c r="Z98" s="18">
        <v>20</v>
      </c>
      <c r="AA98" s="18">
        <v>76</v>
      </c>
      <c r="AB98" s="18">
        <v>38</v>
      </c>
      <c r="AC98" s="18">
        <v>54</v>
      </c>
      <c r="AD98" s="18">
        <v>54</v>
      </c>
      <c r="AE98" s="18">
        <v>64</v>
      </c>
      <c r="AF98" s="18">
        <v>70</v>
      </c>
      <c r="AG98" s="18">
        <v>73</v>
      </c>
      <c r="AH98" s="18">
        <v>57</v>
      </c>
      <c r="AI98" s="18">
        <v>60</v>
      </c>
      <c r="AJ98" s="18">
        <v>50</v>
      </c>
      <c r="AK98" s="23">
        <v>1.7617782214848854</v>
      </c>
      <c r="AL98" s="23">
        <v>0.43626210627344908</v>
      </c>
      <c r="AM98" s="23">
        <v>1.0058193835764062</v>
      </c>
      <c r="AN98" s="23">
        <v>1.4212216821579831</v>
      </c>
      <c r="AO98" s="23">
        <v>2.2591530999816443</v>
      </c>
      <c r="AP98" s="23">
        <v>2.8032798374097694</v>
      </c>
      <c r="AQ98" s="23">
        <v>10.548523206751055</v>
      </c>
      <c r="AR98" s="23">
        <v>5.2116191677867079</v>
      </c>
      <c r="AS98" s="23">
        <v>7.342842767979767</v>
      </c>
      <c r="AT98" s="23">
        <v>7.2947342825493751</v>
      </c>
      <c r="AU98" s="23">
        <v>8.6014568717576534</v>
      </c>
      <c r="AV98" s="23">
        <v>9.3610420177057421</v>
      </c>
      <c r="AW98" s="23">
        <v>9.6933965395902213</v>
      </c>
      <c r="AX98" s="23">
        <v>7.5348984771573599</v>
      </c>
      <c r="AY98" s="23">
        <v>7.8470351285605924</v>
      </c>
      <c r="AZ98" s="23">
        <v>6.5215406487628638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1</v>
      </c>
      <c r="BJ98" s="20">
        <v>3</v>
      </c>
      <c r="BK98" s="20">
        <v>8</v>
      </c>
      <c r="BL98" s="20">
        <v>4</v>
      </c>
      <c r="BM98" s="20">
        <v>4</v>
      </c>
      <c r="BN98" s="20">
        <v>4</v>
      </c>
      <c r="BO98" s="20">
        <v>0</v>
      </c>
      <c r="BP98" s="20">
        <v>3</v>
      </c>
      <c r="BQ98" s="20">
        <v>5</v>
      </c>
      <c r="BR98" s="20">
        <v>8</v>
      </c>
      <c r="BS98" s="20">
        <v>2</v>
      </c>
      <c r="BT98" s="20">
        <v>6</v>
      </c>
      <c r="BU98" s="20">
        <v>2</v>
      </c>
      <c r="BV98" s="20">
        <v>3183</v>
      </c>
      <c r="BW98" s="20">
        <v>4719</v>
      </c>
      <c r="BX98" s="20">
        <v>6068</v>
      </c>
      <c r="BY98" s="20">
        <v>7643</v>
      </c>
      <c r="BZ98" s="20">
        <v>6148</v>
      </c>
      <c r="CA98" s="20">
        <v>11534</v>
      </c>
      <c r="CB98" s="20">
        <v>3559</v>
      </c>
      <c r="CC98" s="20">
        <v>4929</v>
      </c>
      <c r="CD98" s="20">
        <v>5735</v>
      </c>
      <c r="CE98" s="20">
        <v>7301</v>
      </c>
      <c r="CF98" s="20">
        <v>6197</v>
      </c>
      <c r="CG98" s="20">
        <v>9653</v>
      </c>
      <c r="CH98" s="21">
        <v>4</v>
      </c>
      <c r="CI98" s="21">
        <v>8</v>
      </c>
      <c r="CJ98" s="21">
        <v>16</v>
      </c>
      <c r="CK98" s="21">
        <v>6</v>
      </c>
      <c r="CL98" s="21">
        <v>10</v>
      </c>
      <c r="CM98" s="21">
        <v>6</v>
      </c>
      <c r="CN98" s="21">
        <v>0</v>
      </c>
      <c r="CO98" s="21">
        <v>24</v>
      </c>
      <c r="CP98" s="21">
        <v>26</v>
      </c>
      <c r="CQ98" s="21">
        <v>0</v>
      </c>
      <c r="CR98" s="21">
        <v>6742</v>
      </c>
      <c r="CS98" s="21">
        <v>9648</v>
      </c>
      <c r="CT98" s="21">
        <v>11803</v>
      </c>
      <c r="CU98" s="21">
        <v>14944</v>
      </c>
      <c r="CV98" s="21">
        <v>12345</v>
      </c>
      <c r="CW98" s="21">
        <v>21187</v>
      </c>
      <c r="CX98" s="21">
        <v>39295</v>
      </c>
      <c r="CY98" s="21">
        <v>37374</v>
      </c>
      <c r="CZ98" s="19">
        <v>269</v>
      </c>
      <c r="DA98" t="s">
        <v>8247</v>
      </c>
      <c r="DB98" t="s">
        <v>8481</v>
      </c>
      <c r="DD98">
        <v>6.4215764970300206</v>
      </c>
      <c r="DE98">
        <v>6.6166178903168342</v>
      </c>
      <c r="DF98">
        <v>0.19504139328681358</v>
      </c>
    </row>
    <row r="99" spans="1:110" x14ac:dyDescent="0.25">
      <c r="A99" t="s">
        <v>974</v>
      </c>
      <c r="B99" t="s">
        <v>3060</v>
      </c>
      <c r="C99" t="s">
        <v>48</v>
      </c>
      <c r="D99" t="s">
        <v>51</v>
      </c>
      <c r="E99" s="17">
        <v>66206</v>
      </c>
      <c r="F99" s="17">
        <v>67023</v>
      </c>
      <c r="G99" s="17">
        <v>67331</v>
      </c>
      <c r="H99" s="17">
        <v>67312</v>
      </c>
      <c r="I99" s="17">
        <v>67384</v>
      </c>
      <c r="J99" s="17">
        <v>68228</v>
      </c>
      <c r="K99" s="17">
        <v>68954</v>
      </c>
      <c r="L99" s="17">
        <v>69924</v>
      </c>
      <c r="M99" s="17">
        <v>70607</v>
      </c>
      <c r="N99" s="17">
        <v>71303</v>
      </c>
      <c r="O99" s="17">
        <v>71896</v>
      </c>
      <c r="P99" s="17">
        <v>72501</v>
      </c>
      <c r="Q99" s="17">
        <v>73097</v>
      </c>
      <c r="R99" s="17">
        <v>73512</v>
      </c>
      <c r="S99" s="17">
        <v>74131</v>
      </c>
      <c r="T99" s="17">
        <v>74569</v>
      </c>
      <c r="U99" s="18">
        <v>5</v>
      </c>
      <c r="V99" s="18">
        <v>5</v>
      </c>
      <c r="W99" s="18">
        <v>7</v>
      </c>
      <c r="X99" s="18">
        <v>6</v>
      </c>
      <c r="Y99" s="18">
        <v>18</v>
      </c>
      <c r="Z99" s="18">
        <v>32</v>
      </c>
      <c r="AA99" s="18">
        <v>86</v>
      </c>
      <c r="AB99" s="18">
        <v>59</v>
      </c>
      <c r="AC99" s="18">
        <v>47</v>
      </c>
      <c r="AD99" s="18">
        <v>76</v>
      </c>
      <c r="AE99" s="18">
        <v>78</v>
      </c>
      <c r="AF99" s="18">
        <v>65</v>
      </c>
      <c r="AG99" s="18">
        <v>69</v>
      </c>
      <c r="AH99" s="18">
        <v>87</v>
      </c>
      <c r="AI99" s="18">
        <v>59</v>
      </c>
      <c r="AJ99" s="18">
        <v>61</v>
      </c>
      <c r="AK99" s="23">
        <v>0.75521856025133671</v>
      </c>
      <c r="AL99" s="23">
        <v>0.74601256285155848</v>
      </c>
      <c r="AM99" s="23">
        <v>1.0396399875243201</v>
      </c>
      <c r="AN99" s="23">
        <v>0.89137152365105776</v>
      </c>
      <c r="AO99" s="23">
        <v>2.6712572717559064</v>
      </c>
      <c r="AP99" s="23">
        <v>4.6901565339743208</v>
      </c>
      <c r="AQ99" s="23">
        <v>12.472082837833918</v>
      </c>
      <c r="AR99" s="23">
        <v>8.437732395171901</v>
      </c>
      <c r="AS99" s="23">
        <v>6.6565637967906861</v>
      </c>
      <c r="AT99" s="23">
        <v>10.658738061512139</v>
      </c>
      <c r="AU99" s="23">
        <v>10.849004117057973</v>
      </c>
      <c r="AV99" s="23">
        <v>8.9653935807781959</v>
      </c>
      <c r="AW99" s="23">
        <v>9.4395118814725638</v>
      </c>
      <c r="AX99" s="23">
        <v>11.834802481227554</v>
      </c>
      <c r="AY99" s="23">
        <v>7.958883597954971</v>
      </c>
      <c r="AZ99" s="23">
        <v>8.1803430379916584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2</v>
      </c>
      <c r="BJ99" s="20">
        <v>7</v>
      </c>
      <c r="BK99" s="20">
        <v>6</v>
      </c>
      <c r="BL99" s="20">
        <v>9</v>
      </c>
      <c r="BM99" s="20">
        <v>1</v>
      </c>
      <c r="BN99" s="20">
        <v>4</v>
      </c>
      <c r="BO99" s="20">
        <v>0</v>
      </c>
      <c r="BP99" s="20">
        <v>0</v>
      </c>
      <c r="BQ99" s="20">
        <v>6</v>
      </c>
      <c r="BR99" s="20">
        <v>10</v>
      </c>
      <c r="BS99" s="20">
        <v>8</v>
      </c>
      <c r="BT99" s="20">
        <v>6</v>
      </c>
      <c r="BU99" s="20">
        <v>2</v>
      </c>
      <c r="BV99" s="20">
        <v>3636</v>
      </c>
      <c r="BW99" s="20">
        <v>6606</v>
      </c>
      <c r="BX99" s="20">
        <v>6647</v>
      </c>
      <c r="BY99" s="20">
        <v>7422</v>
      </c>
      <c r="BZ99" s="20">
        <v>5434</v>
      </c>
      <c r="CA99" s="20">
        <v>9432</v>
      </c>
      <c r="CB99" s="20">
        <v>3806</v>
      </c>
      <c r="CC99" s="20">
        <v>5999</v>
      </c>
      <c r="CD99" s="20">
        <v>6108</v>
      </c>
      <c r="CE99" s="20">
        <v>6877</v>
      </c>
      <c r="CF99" s="20">
        <v>5023</v>
      </c>
      <c r="CG99" s="20">
        <v>7579</v>
      </c>
      <c r="CH99" s="21">
        <v>2</v>
      </c>
      <c r="CI99" s="21">
        <v>13</v>
      </c>
      <c r="CJ99" s="21">
        <v>16</v>
      </c>
      <c r="CK99" s="21">
        <v>17</v>
      </c>
      <c r="CL99" s="21">
        <v>7</v>
      </c>
      <c r="CM99" s="21">
        <v>6</v>
      </c>
      <c r="CN99" s="21">
        <v>0</v>
      </c>
      <c r="CO99" s="21">
        <v>29</v>
      </c>
      <c r="CP99" s="21">
        <v>32</v>
      </c>
      <c r="CQ99" s="21">
        <v>0</v>
      </c>
      <c r="CR99" s="21">
        <v>7442</v>
      </c>
      <c r="CS99" s="21">
        <v>12605</v>
      </c>
      <c r="CT99" s="21">
        <v>12755</v>
      </c>
      <c r="CU99" s="21">
        <v>14299</v>
      </c>
      <c r="CV99" s="21">
        <v>10457</v>
      </c>
      <c r="CW99" s="21">
        <v>17011</v>
      </c>
      <c r="CX99" s="21">
        <v>39177</v>
      </c>
      <c r="CY99" s="21">
        <v>35392</v>
      </c>
      <c r="CZ99" s="19">
        <v>194</v>
      </c>
      <c r="DA99" t="s">
        <v>8172</v>
      </c>
      <c r="DB99" t="s">
        <v>9</v>
      </c>
      <c r="DD99">
        <v>8.1939421338155505</v>
      </c>
      <c r="DE99">
        <v>8.1680577890088575</v>
      </c>
      <c r="DF99">
        <v>-2.5884344806692994E-2</v>
      </c>
    </row>
    <row r="100" spans="1:110" x14ac:dyDescent="0.25">
      <c r="A100" t="s">
        <v>783</v>
      </c>
      <c r="B100" t="s">
        <v>3136</v>
      </c>
      <c r="C100" t="s">
        <v>777</v>
      </c>
      <c r="D100" t="s">
        <v>150</v>
      </c>
      <c r="E100" s="17">
        <v>84757</v>
      </c>
      <c r="F100" s="17">
        <v>84805</v>
      </c>
      <c r="G100" s="17">
        <v>85438</v>
      </c>
      <c r="H100" s="17">
        <v>85883</v>
      </c>
      <c r="I100" s="17">
        <v>86298</v>
      </c>
      <c r="J100" s="17">
        <v>86813</v>
      </c>
      <c r="K100" s="17">
        <v>87170</v>
      </c>
      <c r="L100" s="17">
        <v>87324</v>
      </c>
      <c r="M100" s="17">
        <v>87871</v>
      </c>
      <c r="N100" s="17">
        <v>88399</v>
      </c>
      <c r="O100" s="17">
        <v>88228</v>
      </c>
      <c r="P100" s="17">
        <v>88473</v>
      </c>
      <c r="Q100" s="17">
        <v>89308</v>
      </c>
      <c r="R100" s="17">
        <v>89783</v>
      </c>
      <c r="S100" s="17">
        <v>90170</v>
      </c>
      <c r="T100" s="17">
        <v>90688</v>
      </c>
      <c r="U100" s="18">
        <v>17</v>
      </c>
      <c r="V100" s="18">
        <v>16</v>
      </c>
      <c r="W100" s="18">
        <v>4</v>
      </c>
      <c r="X100" s="18">
        <v>16</v>
      </c>
      <c r="Y100" s="18">
        <v>20</v>
      </c>
      <c r="Z100" s="18">
        <v>18</v>
      </c>
      <c r="AA100" s="18">
        <v>86</v>
      </c>
      <c r="AB100" s="18">
        <v>80</v>
      </c>
      <c r="AC100" s="18">
        <v>66</v>
      </c>
      <c r="AD100" s="18">
        <v>125</v>
      </c>
      <c r="AE100" s="18">
        <v>80</v>
      </c>
      <c r="AF100" s="18">
        <v>101</v>
      </c>
      <c r="AG100" s="18">
        <v>79</v>
      </c>
      <c r="AH100" s="18">
        <v>95</v>
      </c>
      <c r="AI100" s="18">
        <v>97</v>
      </c>
      <c r="AJ100" s="18">
        <v>76</v>
      </c>
      <c r="AK100" s="23">
        <v>2.0057340396663403</v>
      </c>
      <c r="AL100" s="23">
        <v>1.8866812098343257</v>
      </c>
      <c r="AM100" s="23">
        <v>0.4681757531777429</v>
      </c>
      <c r="AN100" s="23">
        <v>1.8629996623313112</v>
      </c>
      <c r="AO100" s="23">
        <v>2.3175508123015596</v>
      </c>
      <c r="AP100" s="23">
        <v>2.0734221833135589</v>
      </c>
      <c r="AQ100" s="23">
        <v>9.8657795112997597</v>
      </c>
      <c r="AR100" s="23">
        <v>9.161284412074572</v>
      </c>
      <c r="AS100" s="23">
        <v>7.5110104585130477</v>
      </c>
      <c r="AT100" s="23">
        <v>14.14043145284449</v>
      </c>
      <c r="AU100" s="23">
        <v>9.0674162397424851</v>
      </c>
      <c r="AV100" s="23">
        <v>11.415912199202015</v>
      </c>
      <c r="AW100" s="23">
        <v>8.8457920902942622</v>
      </c>
      <c r="AX100" s="23">
        <v>10.58106768541929</v>
      </c>
      <c r="AY100" s="23">
        <v>10.757458134634579</v>
      </c>
      <c r="AZ100" s="23">
        <v>8.380381086803105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2</v>
      </c>
      <c r="BJ100" s="20">
        <v>3</v>
      </c>
      <c r="BK100" s="20">
        <v>9</v>
      </c>
      <c r="BL100" s="20">
        <v>14</v>
      </c>
      <c r="BM100" s="20">
        <v>9</v>
      </c>
      <c r="BN100" s="20">
        <v>4</v>
      </c>
      <c r="BO100" s="20">
        <v>0</v>
      </c>
      <c r="BP100" s="20">
        <v>0</v>
      </c>
      <c r="BQ100" s="20">
        <v>13</v>
      </c>
      <c r="BR100" s="20">
        <v>8</v>
      </c>
      <c r="BS100" s="20">
        <v>10</v>
      </c>
      <c r="BT100" s="20">
        <v>4</v>
      </c>
      <c r="BU100" s="20">
        <v>0</v>
      </c>
      <c r="BV100" s="20">
        <v>4483</v>
      </c>
      <c r="BW100" s="20">
        <v>7196</v>
      </c>
      <c r="BX100" s="20">
        <v>7075</v>
      </c>
      <c r="BY100" s="20">
        <v>8320</v>
      </c>
      <c r="BZ100" s="20">
        <v>6876</v>
      </c>
      <c r="CA100" s="20">
        <v>12325</v>
      </c>
      <c r="CB100" s="20">
        <v>4631</v>
      </c>
      <c r="CC100" s="20">
        <v>7340</v>
      </c>
      <c r="CD100" s="20">
        <v>7108</v>
      </c>
      <c r="CE100" s="20">
        <v>8174</v>
      </c>
      <c r="CF100" s="20">
        <v>6776</v>
      </c>
      <c r="CG100" s="20">
        <v>10384</v>
      </c>
      <c r="CH100" s="21">
        <v>2</v>
      </c>
      <c r="CI100" s="21">
        <v>16</v>
      </c>
      <c r="CJ100" s="21">
        <v>17</v>
      </c>
      <c r="CK100" s="21">
        <v>24</v>
      </c>
      <c r="CL100" s="21">
        <v>13</v>
      </c>
      <c r="CM100" s="21">
        <v>4</v>
      </c>
      <c r="CN100" s="21">
        <v>0</v>
      </c>
      <c r="CO100" s="21">
        <v>41</v>
      </c>
      <c r="CP100" s="21">
        <v>35</v>
      </c>
      <c r="CQ100" s="21">
        <v>0</v>
      </c>
      <c r="CR100" s="21">
        <v>9114</v>
      </c>
      <c r="CS100" s="21">
        <v>14536</v>
      </c>
      <c r="CT100" s="21">
        <v>14183</v>
      </c>
      <c r="CU100" s="21">
        <v>16494</v>
      </c>
      <c r="CV100" s="21">
        <v>13652</v>
      </c>
      <c r="CW100" s="21">
        <v>22709</v>
      </c>
      <c r="CX100" s="21">
        <v>46275</v>
      </c>
      <c r="CY100" s="21">
        <v>44413</v>
      </c>
      <c r="CZ100" s="19">
        <v>185</v>
      </c>
      <c r="DA100" t="s">
        <v>8163</v>
      </c>
      <c r="DB100" t="s">
        <v>9</v>
      </c>
      <c r="DD100">
        <v>9.2315313084006938</v>
      </c>
      <c r="DE100">
        <v>7.563479200432198</v>
      </c>
      <c r="DF100">
        <v>-1.6680521079684958</v>
      </c>
    </row>
    <row r="101" spans="1:110" x14ac:dyDescent="0.25">
      <c r="A101" t="s">
        <v>204</v>
      </c>
      <c r="B101" t="s">
        <v>3080</v>
      </c>
      <c r="C101" t="s">
        <v>197</v>
      </c>
      <c r="D101" t="s">
        <v>199</v>
      </c>
      <c r="E101" s="17">
        <v>66627</v>
      </c>
      <c r="F101" s="17">
        <v>66602</v>
      </c>
      <c r="G101" s="17">
        <v>66312</v>
      </c>
      <c r="H101" s="17">
        <v>66277</v>
      </c>
      <c r="I101" s="17">
        <v>66476</v>
      </c>
      <c r="J101" s="17">
        <v>66570</v>
      </c>
      <c r="K101" s="17">
        <v>66974</v>
      </c>
      <c r="L101" s="17">
        <v>67024</v>
      </c>
      <c r="M101" s="17">
        <v>67257</v>
      </c>
      <c r="N101" s="17">
        <v>67253</v>
      </c>
      <c r="O101" s="17">
        <v>67360</v>
      </c>
      <c r="P101" s="17">
        <v>67660</v>
      </c>
      <c r="Q101" s="17">
        <v>67629</v>
      </c>
      <c r="R101" s="17">
        <v>67437</v>
      </c>
      <c r="S101" s="17">
        <v>67700</v>
      </c>
      <c r="T101" s="17">
        <v>67662</v>
      </c>
      <c r="U101" s="18">
        <v>21</v>
      </c>
      <c r="V101" s="18">
        <v>15</v>
      </c>
      <c r="W101" s="18">
        <v>18</v>
      </c>
      <c r="X101" s="18">
        <v>16</v>
      </c>
      <c r="Y101" s="18">
        <v>22</v>
      </c>
      <c r="Z101" s="18">
        <v>41</v>
      </c>
      <c r="AA101" s="18">
        <v>58</v>
      </c>
      <c r="AB101" s="18">
        <v>53</v>
      </c>
      <c r="AC101" s="18">
        <v>50</v>
      </c>
      <c r="AD101" s="18">
        <v>83</v>
      </c>
      <c r="AE101" s="18">
        <v>91</v>
      </c>
      <c r="AF101" s="18">
        <v>93</v>
      </c>
      <c r="AG101" s="18">
        <v>79</v>
      </c>
      <c r="AH101" s="18">
        <v>77</v>
      </c>
      <c r="AI101" s="18">
        <v>89</v>
      </c>
      <c r="AJ101" s="18">
        <v>78</v>
      </c>
      <c r="AK101" s="23">
        <v>3.1518753658426766</v>
      </c>
      <c r="AL101" s="23">
        <v>2.2521846190805079</v>
      </c>
      <c r="AM101" s="23">
        <v>2.7144408251900112</v>
      </c>
      <c r="AN101" s="23">
        <v>2.4141104757306455</v>
      </c>
      <c r="AO101" s="23">
        <v>3.3094650701004875</v>
      </c>
      <c r="AP101" s="23">
        <v>6.1589304491512689</v>
      </c>
      <c r="AQ101" s="23">
        <v>8.6600770448233639</v>
      </c>
      <c r="AR101" s="23">
        <v>7.90761518262115</v>
      </c>
      <c r="AS101" s="23">
        <v>7.4341704209227295</v>
      </c>
      <c r="AT101" s="23">
        <v>12.341456886681636</v>
      </c>
      <c r="AU101" s="23">
        <v>13.509501187648457</v>
      </c>
      <c r="AV101" s="23">
        <v>13.745196571090748</v>
      </c>
      <c r="AW101" s="23">
        <v>11.681379289949579</v>
      </c>
      <c r="AX101" s="23">
        <v>11.418064267390307</v>
      </c>
      <c r="AY101" s="23">
        <v>13.146233382570161</v>
      </c>
      <c r="AZ101" s="23">
        <v>11.52788862286069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1</v>
      </c>
      <c r="BJ101" s="20">
        <v>4</v>
      </c>
      <c r="BK101" s="20">
        <v>15</v>
      </c>
      <c r="BL101" s="20">
        <v>10</v>
      </c>
      <c r="BM101" s="20">
        <v>2</v>
      </c>
      <c r="BN101" s="20">
        <v>7</v>
      </c>
      <c r="BO101" s="20">
        <v>0</v>
      </c>
      <c r="BP101" s="20">
        <v>0</v>
      </c>
      <c r="BQ101" s="20">
        <v>12</v>
      </c>
      <c r="BR101" s="20">
        <v>11</v>
      </c>
      <c r="BS101" s="20">
        <v>10</v>
      </c>
      <c r="BT101" s="20">
        <v>5</v>
      </c>
      <c r="BU101" s="20">
        <v>1</v>
      </c>
      <c r="BV101" s="20">
        <v>3565</v>
      </c>
      <c r="BW101" s="20">
        <v>5945</v>
      </c>
      <c r="BX101" s="20">
        <v>5297</v>
      </c>
      <c r="BY101" s="20">
        <v>6068</v>
      </c>
      <c r="BZ101" s="20">
        <v>5207</v>
      </c>
      <c r="CA101" s="20">
        <v>8646</v>
      </c>
      <c r="CB101" s="20">
        <v>3746</v>
      </c>
      <c r="CC101" s="20">
        <v>5584</v>
      </c>
      <c r="CD101" s="20">
        <v>5249</v>
      </c>
      <c r="CE101" s="20">
        <v>6024</v>
      </c>
      <c r="CF101" s="20">
        <v>5144</v>
      </c>
      <c r="CG101" s="20">
        <v>7187</v>
      </c>
      <c r="CH101" s="21">
        <v>1</v>
      </c>
      <c r="CI101" s="21">
        <v>16</v>
      </c>
      <c r="CJ101" s="21">
        <v>26</v>
      </c>
      <c r="CK101" s="21">
        <v>20</v>
      </c>
      <c r="CL101" s="21">
        <v>7</v>
      </c>
      <c r="CM101" s="21">
        <v>8</v>
      </c>
      <c r="CN101" s="21">
        <v>0</v>
      </c>
      <c r="CO101" s="21">
        <v>39</v>
      </c>
      <c r="CP101" s="21">
        <v>39</v>
      </c>
      <c r="CQ101" s="21">
        <v>0</v>
      </c>
      <c r="CR101" s="21">
        <v>7311</v>
      </c>
      <c r="CS101" s="21">
        <v>11529</v>
      </c>
      <c r="CT101" s="21">
        <v>10546</v>
      </c>
      <c r="CU101" s="21">
        <v>12092</v>
      </c>
      <c r="CV101" s="21">
        <v>10351</v>
      </c>
      <c r="CW101" s="21">
        <v>15833</v>
      </c>
      <c r="CX101" s="21">
        <v>34728</v>
      </c>
      <c r="CY101" s="21">
        <v>32934</v>
      </c>
      <c r="CZ101" s="19">
        <v>61</v>
      </c>
      <c r="DA101" t="s">
        <v>8049</v>
      </c>
      <c r="DB101" t="s">
        <v>8480</v>
      </c>
      <c r="DD101">
        <v>11.841865549280378</v>
      </c>
      <c r="DE101">
        <v>11.230131306150657</v>
      </c>
      <c r="DF101">
        <v>-0.61173424312972102</v>
      </c>
    </row>
    <row r="102" spans="1:110" x14ac:dyDescent="0.25">
      <c r="A102" t="s">
        <v>290</v>
      </c>
      <c r="B102" t="s">
        <v>3208</v>
      </c>
      <c r="C102" t="s">
        <v>3362</v>
      </c>
      <c r="D102" t="s">
        <v>199</v>
      </c>
      <c r="E102" s="17">
        <v>137166</v>
      </c>
      <c r="F102" s="17">
        <v>136957</v>
      </c>
      <c r="G102" s="17">
        <v>137608</v>
      </c>
      <c r="H102" s="17">
        <v>138225</v>
      </c>
      <c r="I102" s="17">
        <v>138231</v>
      </c>
      <c r="J102" s="17">
        <v>138540</v>
      </c>
      <c r="K102" s="17">
        <v>139493</v>
      </c>
      <c r="L102" s="17">
        <v>140429</v>
      </c>
      <c r="M102" s="17">
        <v>141004</v>
      </c>
      <c r="N102" s="17">
        <v>141833</v>
      </c>
      <c r="O102" s="17">
        <v>142862</v>
      </c>
      <c r="P102" s="17">
        <v>143451</v>
      </c>
      <c r="Q102" s="17">
        <v>143980</v>
      </c>
      <c r="R102" s="17">
        <v>144168</v>
      </c>
      <c r="S102" s="17">
        <v>144917</v>
      </c>
      <c r="T102" s="17">
        <v>145231</v>
      </c>
      <c r="U102" s="18">
        <v>41</v>
      </c>
      <c r="V102" s="18">
        <v>40</v>
      </c>
      <c r="W102" s="18">
        <v>33</v>
      </c>
      <c r="X102" s="18">
        <v>46</v>
      </c>
      <c r="Y102" s="18">
        <v>52</v>
      </c>
      <c r="Z102" s="18">
        <v>86</v>
      </c>
      <c r="AA102" s="18">
        <v>142</v>
      </c>
      <c r="AB102" s="18">
        <v>153</v>
      </c>
      <c r="AC102" s="18">
        <v>158</v>
      </c>
      <c r="AD102" s="18">
        <v>163</v>
      </c>
      <c r="AE102" s="18">
        <v>223</v>
      </c>
      <c r="AF102" s="18">
        <v>176</v>
      </c>
      <c r="AG102" s="18">
        <v>186</v>
      </c>
      <c r="AH102" s="18">
        <v>209</v>
      </c>
      <c r="AI102" s="18">
        <v>171</v>
      </c>
      <c r="AJ102" s="18">
        <v>181</v>
      </c>
      <c r="AK102" s="23">
        <v>2.9890789262645261</v>
      </c>
      <c r="AL102" s="23">
        <v>2.9206247216279562</v>
      </c>
      <c r="AM102" s="23">
        <v>2.3981163885820589</v>
      </c>
      <c r="AN102" s="23">
        <v>3.3279073973593776</v>
      </c>
      <c r="AO102" s="23">
        <v>3.7618189841641891</v>
      </c>
      <c r="AP102" s="23">
        <v>6.2075934748087187</v>
      </c>
      <c r="AQ102" s="23">
        <v>10.179722279971038</v>
      </c>
      <c r="AR102" s="23">
        <v>10.895185467389215</v>
      </c>
      <c r="AS102" s="23">
        <v>11.205355876429037</v>
      </c>
      <c r="AT102" s="23">
        <v>11.492388936284222</v>
      </c>
      <c r="AU102" s="23">
        <v>15.609469278044546</v>
      </c>
      <c r="AV102" s="23">
        <v>12.268997776244152</v>
      </c>
      <c r="AW102" s="23">
        <v>12.918460897346852</v>
      </c>
      <c r="AX102" s="23">
        <v>14.49697575051329</v>
      </c>
      <c r="AY102" s="23">
        <v>11.799857849665672</v>
      </c>
      <c r="AZ102" s="23">
        <v>12.462903925470458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1</v>
      </c>
      <c r="BI102" s="20">
        <v>6</v>
      </c>
      <c r="BJ102" s="20">
        <v>20</v>
      </c>
      <c r="BK102" s="20">
        <v>22</v>
      </c>
      <c r="BL102" s="20">
        <v>21</v>
      </c>
      <c r="BM102" s="20">
        <v>13</v>
      </c>
      <c r="BN102" s="20">
        <v>5</v>
      </c>
      <c r="BO102" s="20">
        <v>0</v>
      </c>
      <c r="BP102" s="20">
        <v>3</v>
      </c>
      <c r="BQ102" s="20">
        <v>25</v>
      </c>
      <c r="BR102" s="20">
        <v>22</v>
      </c>
      <c r="BS102" s="20">
        <v>29</v>
      </c>
      <c r="BT102" s="20">
        <v>9</v>
      </c>
      <c r="BU102" s="20">
        <v>5</v>
      </c>
      <c r="BV102" s="20">
        <v>6875</v>
      </c>
      <c r="BW102" s="20">
        <v>12382</v>
      </c>
      <c r="BX102" s="20">
        <v>12413</v>
      </c>
      <c r="BY102" s="20">
        <v>14274</v>
      </c>
      <c r="BZ102" s="20">
        <v>10984</v>
      </c>
      <c r="CA102" s="20">
        <v>18330</v>
      </c>
      <c r="CB102" s="20">
        <v>7445</v>
      </c>
      <c r="CC102" s="20">
        <v>11681</v>
      </c>
      <c r="CD102" s="20">
        <v>11605</v>
      </c>
      <c r="CE102" s="20">
        <v>13517</v>
      </c>
      <c r="CF102" s="20">
        <v>10642</v>
      </c>
      <c r="CG102" s="20">
        <v>15083</v>
      </c>
      <c r="CH102" s="21">
        <v>9</v>
      </c>
      <c r="CI102" s="21">
        <v>45</v>
      </c>
      <c r="CJ102" s="21">
        <v>44</v>
      </c>
      <c r="CK102" s="21">
        <v>50</v>
      </c>
      <c r="CL102" s="21">
        <v>22</v>
      </c>
      <c r="CM102" s="21">
        <v>10</v>
      </c>
      <c r="CN102" s="21">
        <v>1</v>
      </c>
      <c r="CO102" s="21">
        <v>88</v>
      </c>
      <c r="CP102" s="21">
        <v>93</v>
      </c>
      <c r="CQ102" s="21">
        <v>0</v>
      </c>
      <c r="CR102" s="21">
        <v>14320</v>
      </c>
      <c r="CS102" s="21">
        <v>24063</v>
      </c>
      <c r="CT102" s="21">
        <v>24018</v>
      </c>
      <c r="CU102" s="21">
        <v>27791</v>
      </c>
      <c r="CV102" s="21">
        <v>21626</v>
      </c>
      <c r="CW102" s="21">
        <v>33413</v>
      </c>
      <c r="CX102" s="21">
        <v>75258</v>
      </c>
      <c r="CY102" s="21">
        <v>69973</v>
      </c>
      <c r="CZ102" s="19">
        <v>36</v>
      </c>
      <c r="DA102" t="s">
        <v>1360</v>
      </c>
      <c r="DB102" t="s">
        <v>8480</v>
      </c>
      <c r="DD102">
        <v>12.576279422062795</v>
      </c>
      <c r="DE102">
        <v>12.357490233596428</v>
      </c>
      <c r="DF102">
        <v>-0.21878918846636708</v>
      </c>
    </row>
    <row r="103" spans="1:110" x14ac:dyDescent="0.25">
      <c r="A103" t="s">
        <v>497</v>
      </c>
      <c r="B103" t="s">
        <v>3334</v>
      </c>
      <c r="C103" t="s">
        <v>491</v>
      </c>
      <c r="D103" t="s">
        <v>491</v>
      </c>
      <c r="E103" s="17">
        <v>127762</v>
      </c>
      <c r="F103" s="17">
        <v>128399</v>
      </c>
      <c r="G103" s="17">
        <v>129616</v>
      </c>
      <c r="H103" s="17">
        <v>130464</v>
      </c>
      <c r="I103" s="17">
        <v>131565</v>
      </c>
      <c r="J103" s="17">
        <v>132422</v>
      </c>
      <c r="K103" s="17">
        <v>133672</v>
      </c>
      <c r="L103" s="17">
        <v>135127</v>
      </c>
      <c r="M103" s="17">
        <v>136515</v>
      </c>
      <c r="N103" s="17">
        <v>137482</v>
      </c>
      <c r="O103" s="17">
        <v>138485</v>
      </c>
      <c r="P103" s="17">
        <v>139249</v>
      </c>
      <c r="Q103" s="17">
        <v>139761</v>
      </c>
      <c r="R103" s="17">
        <v>140263</v>
      </c>
      <c r="S103" s="17">
        <v>141099</v>
      </c>
      <c r="T103" s="17">
        <v>141653</v>
      </c>
      <c r="U103" s="18">
        <v>21</v>
      </c>
      <c r="V103" s="18">
        <v>16</v>
      </c>
      <c r="W103" s="18">
        <v>40</v>
      </c>
      <c r="X103" s="18">
        <v>38</v>
      </c>
      <c r="Y103" s="18">
        <v>29</v>
      </c>
      <c r="Z103" s="18">
        <v>52</v>
      </c>
      <c r="AA103" s="18">
        <v>161</v>
      </c>
      <c r="AB103" s="18">
        <v>130</v>
      </c>
      <c r="AC103" s="18">
        <v>150</v>
      </c>
      <c r="AD103" s="18">
        <v>188</v>
      </c>
      <c r="AE103" s="18">
        <v>240</v>
      </c>
      <c r="AF103" s="18">
        <v>174</v>
      </c>
      <c r="AG103" s="18">
        <v>197</v>
      </c>
      <c r="AH103" s="18">
        <v>203</v>
      </c>
      <c r="AI103" s="18">
        <v>249</v>
      </c>
      <c r="AJ103" s="18">
        <v>209</v>
      </c>
      <c r="AK103" s="23">
        <v>1.6436812197680062</v>
      </c>
      <c r="AL103" s="23">
        <v>1.2461156239534577</v>
      </c>
      <c r="AM103" s="23">
        <v>3.0860387606468338</v>
      </c>
      <c r="AN103" s="23">
        <v>2.9126808928133427</v>
      </c>
      <c r="AO103" s="23">
        <v>2.2042336487667691</v>
      </c>
      <c r="AP103" s="23">
        <v>3.9268399510655332</v>
      </c>
      <c r="AQ103" s="23">
        <v>12.04440720569753</v>
      </c>
      <c r="AR103" s="23">
        <v>9.6205791588653646</v>
      </c>
      <c r="AS103" s="23">
        <v>10.98780353807274</v>
      </c>
      <c r="AT103" s="23">
        <v>13.674517391367598</v>
      </c>
      <c r="AU103" s="23">
        <v>17.330396793876591</v>
      </c>
      <c r="AV103" s="23">
        <v>12.495601404677952</v>
      </c>
      <c r="AW103" s="23">
        <v>14.095491589213013</v>
      </c>
      <c r="AX103" s="23">
        <v>14.472811789281565</v>
      </c>
      <c r="AY103" s="23">
        <v>17.647183892160822</v>
      </c>
      <c r="AZ103" s="23">
        <v>14.754364538696674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3</v>
      </c>
      <c r="BJ103" s="20">
        <v>27</v>
      </c>
      <c r="BK103" s="20">
        <v>22</v>
      </c>
      <c r="BL103" s="20">
        <v>27</v>
      </c>
      <c r="BM103" s="20">
        <v>14</v>
      </c>
      <c r="BN103" s="20">
        <v>12</v>
      </c>
      <c r="BO103" s="20">
        <v>0</v>
      </c>
      <c r="BP103" s="20">
        <v>3</v>
      </c>
      <c r="BQ103" s="20">
        <v>28</v>
      </c>
      <c r="BR103" s="20">
        <v>19</v>
      </c>
      <c r="BS103" s="20">
        <v>30</v>
      </c>
      <c r="BT103" s="20">
        <v>14</v>
      </c>
      <c r="BU103" s="20">
        <v>10</v>
      </c>
      <c r="BV103" s="20">
        <v>7384</v>
      </c>
      <c r="BW103" s="20">
        <v>12007</v>
      </c>
      <c r="BX103" s="20">
        <v>11499</v>
      </c>
      <c r="BY103" s="20">
        <v>13100</v>
      </c>
      <c r="BZ103" s="20">
        <v>11082</v>
      </c>
      <c r="CA103" s="20">
        <v>18089</v>
      </c>
      <c r="CB103" s="20">
        <v>7622</v>
      </c>
      <c r="CC103" s="20">
        <v>11123</v>
      </c>
      <c r="CD103" s="20">
        <v>10867</v>
      </c>
      <c r="CE103" s="20">
        <v>12882</v>
      </c>
      <c r="CF103" s="20">
        <v>10706</v>
      </c>
      <c r="CG103" s="20">
        <v>15292</v>
      </c>
      <c r="CH103" s="21">
        <v>6</v>
      </c>
      <c r="CI103" s="21">
        <v>55</v>
      </c>
      <c r="CJ103" s="21">
        <v>41</v>
      </c>
      <c r="CK103" s="21">
        <v>57</v>
      </c>
      <c r="CL103" s="21">
        <v>28</v>
      </c>
      <c r="CM103" s="21">
        <v>22</v>
      </c>
      <c r="CN103" s="21">
        <v>0</v>
      </c>
      <c r="CO103" s="21">
        <v>105</v>
      </c>
      <c r="CP103" s="21">
        <v>104</v>
      </c>
      <c r="CQ103" s="21">
        <v>0</v>
      </c>
      <c r="CR103" s="21">
        <v>15006</v>
      </c>
      <c r="CS103" s="21">
        <v>23130</v>
      </c>
      <c r="CT103" s="21">
        <v>22366</v>
      </c>
      <c r="CU103" s="21">
        <v>25982</v>
      </c>
      <c r="CV103" s="21">
        <v>21788</v>
      </c>
      <c r="CW103" s="21">
        <v>33381</v>
      </c>
      <c r="CX103" s="21">
        <v>73161</v>
      </c>
      <c r="CY103" s="21">
        <v>68492</v>
      </c>
      <c r="CZ103" s="19">
        <v>9</v>
      </c>
      <c r="DA103" t="s">
        <v>1380</v>
      </c>
      <c r="DB103" t="s">
        <v>8480</v>
      </c>
      <c r="DD103">
        <v>15.330257548326813</v>
      </c>
      <c r="DE103">
        <v>14.215223958119765</v>
      </c>
      <c r="DF103">
        <v>-1.1150335902070481</v>
      </c>
    </row>
    <row r="104" spans="1:110" x14ac:dyDescent="0.25">
      <c r="A104" t="s">
        <v>231</v>
      </c>
      <c r="B104" t="s">
        <v>3238</v>
      </c>
      <c r="C104" t="s">
        <v>3367</v>
      </c>
      <c r="D104" t="s">
        <v>211</v>
      </c>
      <c r="E104" s="17">
        <v>145907</v>
      </c>
      <c r="F104" s="17">
        <v>146395</v>
      </c>
      <c r="G104" s="17">
        <v>147314</v>
      </c>
      <c r="H104" s="17">
        <v>148328</v>
      </c>
      <c r="I104" s="17">
        <v>149357</v>
      </c>
      <c r="J104" s="17">
        <v>150705</v>
      </c>
      <c r="K104" s="17">
        <v>152455</v>
      </c>
      <c r="L104" s="17">
        <v>153895</v>
      </c>
      <c r="M104" s="17">
        <v>155486</v>
      </c>
      <c r="N104" s="17">
        <v>156485</v>
      </c>
      <c r="O104" s="17">
        <v>157509</v>
      </c>
      <c r="P104" s="17">
        <v>158856</v>
      </c>
      <c r="Q104" s="17">
        <v>159720</v>
      </c>
      <c r="R104" s="17">
        <v>160676</v>
      </c>
      <c r="S104" s="17">
        <v>161682</v>
      </c>
      <c r="T104" s="17">
        <v>162554</v>
      </c>
      <c r="U104" s="18">
        <v>34</v>
      </c>
      <c r="V104" s="18">
        <v>43</v>
      </c>
      <c r="W104" s="18">
        <v>38</v>
      </c>
      <c r="X104" s="18">
        <v>31</v>
      </c>
      <c r="Y104" s="18">
        <v>35</v>
      </c>
      <c r="Z104" s="18">
        <v>59</v>
      </c>
      <c r="AA104" s="18">
        <v>131</v>
      </c>
      <c r="AB104" s="18">
        <v>135</v>
      </c>
      <c r="AC104" s="18">
        <v>151</v>
      </c>
      <c r="AD104" s="18">
        <v>204</v>
      </c>
      <c r="AE104" s="18">
        <v>198</v>
      </c>
      <c r="AF104" s="18">
        <v>204</v>
      </c>
      <c r="AG104" s="18">
        <v>170</v>
      </c>
      <c r="AH104" s="18">
        <v>166</v>
      </c>
      <c r="AI104" s="18">
        <v>195</v>
      </c>
      <c r="AJ104" s="18">
        <v>156</v>
      </c>
      <c r="AK104" s="23">
        <v>2.3302514615474239</v>
      </c>
      <c r="AL104" s="23">
        <v>2.9372587861607298</v>
      </c>
      <c r="AM104" s="23">
        <v>2.5795240099379555</v>
      </c>
      <c r="AN104" s="23">
        <v>2.089962785178793</v>
      </c>
      <c r="AO104" s="23">
        <v>2.3433786163353574</v>
      </c>
      <c r="AP104" s="23">
        <v>3.9149331475398954</v>
      </c>
      <c r="AQ104" s="23">
        <v>8.5926994850939629</v>
      </c>
      <c r="AR104" s="23">
        <v>8.7722148217940799</v>
      </c>
      <c r="AS104" s="23">
        <v>9.7114852784173493</v>
      </c>
      <c r="AT104" s="23">
        <v>13.036393264530147</v>
      </c>
      <c r="AU104" s="23">
        <v>12.570710245128851</v>
      </c>
      <c r="AV104" s="23">
        <v>12.841819005892129</v>
      </c>
      <c r="AW104" s="23">
        <v>10.643626346105684</v>
      </c>
      <c r="AX104" s="23">
        <v>10.331350046055416</v>
      </c>
      <c r="AY104" s="23">
        <v>12.060711767543697</v>
      </c>
      <c r="AZ104" s="23">
        <v>9.5968109059143423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3</v>
      </c>
      <c r="BI104" s="20">
        <v>1</v>
      </c>
      <c r="BJ104" s="20">
        <v>18</v>
      </c>
      <c r="BK104" s="20">
        <v>17</v>
      </c>
      <c r="BL104" s="20">
        <v>16</v>
      </c>
      <c r="BM104" s="20">
        <v>9</v>
      </c>
      <c r="BN104" s="20">
        <v>6</v>
      </c>
      <c r="BO104" s="20">
        <v>0</v>
      </c>
      <c r="BP104" s="20">
        <v>1</v>
      </c>
      <c r="BQ104" s="20">
        <v>24</v>
      </c>
      <c r="BR104" s="20">
        <v>24</v>
      </c>
      <c r="BS104" s="20">
        <v>26</v>
      </c>
      <c r="BT104" s="20">
        <v>5</v>
      </c>
      <c r="BU104" s="20">
        <v>6</v>
      </c>
      <c r="BV104" s="20">
        <v>7769</v>
      </c>
      <c r="BW104" s="20">
        <v>12884</v>
      </c>
      <c r="BX104" s="20">
        <v>13656</v>
      </c>
      <c r="BY104" s="20">
        <v>15950</v>
      </c>
      <c r="BZ104" s="20">
        <v>12823</v>
      </c>
      <c r="CA104" s="20">
        <v>20564</v>
      </c>
      <c r="CB104" s="20">
        <v>8016</v>
      </c>
      <c r="CC104" s="20">
        <v>12233</v>
      </c>
      <c r="CD104" s="20">
        <v>13370</v>
      </c>
      <c r="CE104" s="20">
        <v>15840</v>
      </c>
      <c r="CF104" s="20">
        <v>12855</v>
      </c>
      <c r="CG104" s="20">
        <v>16594</v>
      </c>
      <c r="CH104" s="21">
        <v>2</v>
      </c>
      <c r="CI104" s="21">
        <v>42</v>
      </c>
      <c r="CJ104" s="21">
        <v>41</v>
      </c>
      <c r="CK104" s="21">
        <v>42</v>
      </c>
      <c r="CL104" s="21">
        <v>14</v>
      </c>
      <c r="CM104" s="21">
        <v>12</v>
      </c>
      <c r="CN104" s="21">
        <v>3</v>
      </c>
      <c r="CO104" s="21">
        <v>70</v>
      </c>
      <c r="CP104" s="21">
        <v>86</v>
      </c>
      <c r="CQ104" s="21">
        <v>0</v>
      </c>
      <c r="CR104" s="21">
        <v>15785</v>
      </c>
      <c r="CS104" s="21">
        <v>25117</v>
      </c>
      <c r="CT104" s="21">
        <v>27026</v>
      </c>
      <c r="CU104" s="21">
        <v>31790</v>
      </c>
      <c r="CV104" s="21">
        <v>25678</v>
      </c>
      <c r="CW104" s="21">
        <v>37158</v>
      </c>
      <c r="CX104" s="21">
        <v>83646</v>
      </c>
      <c r="CY104" s="21">
        <v>78908</v>
      </c>
      <c r="CZ104" s="19">
        <v>132</v>
      </c>
      <c r="DA104" t="s">
        <v>8110</v>
      </c>
      <c r="DB104" t="s">
        <v>9</v>
      </c>
      <c r="DD104">
        <v>8.8710903837380251</v>
      </c>
      <c r="DE104">
        <v>10.281424096788848</v>
      </c>
      <c r="DF104">
        <v>1.4103337130508233</v>
      </c>
    </row>
    <row r="105" spans="1:110" x14ac:dyDescent="0.25">
      <c r="A105" t="s">
        <v>463</v>
      </c>
      <c r="B105" t="s">
        <v>2984</v>
      </c>
      <c r="C105" t="s">
        <v>462</v>
      </c>
      <c r="D105" t="s">
        <v>51</v>
      </c>
      <c r="E105" s="17">
        <v>91338</v>
      </c>
      <c r="F105" s="17">
        <v>91807</v>
      </c>
      <c r="G105" s="17">
        <v>91336</v>
      </c>
      <c r="H105" s="17">
        <v>92981</v>
      </c>
      <c r="I105" s="17">
        <v>93926</v>
      </c>
      <c r="J105" s="17">
        <v>98778</v>
      </c>
      <c r="K105" s="17">
        <v>98434</v>
      </c>
      <c r="L105" s="17">
        <v>97273</v>
      </c>
      <c r="M105" s="17">
        <v>97490</v>
      </c>
      <c r="N105" s="17">
        <v>97515</v>
      </c>
      <c r="O105" s="17">
        <v>100388</v>
      </c>
      <c r="P105" s="17">
        <v>102566</v>
      </c>
      <c r="Q105" s="17">
        <v>104287</v>
      </c>
      <c r="R105" s="17">
        <v>105327</v>
      </c>
      <c r="S105" s="17">
        <v>106647</v>
      </c>
      <c r="T105" s="17">
        <v>108283</v>
      </c>
      <c r="U105" s="18">
        <v>13</v>
      </c>
      <c r="V105" s="18">
        <v>12</v>
      </c>
      <c r="W105" s="18">
        <v>12</v>
      </c>
      <c r="X105" s="18">
        <v>11</v>
      </c>
      <c r="Y105" s="18">
        <v>26</v>
      </c>
      <c r="Z105" s="18">
        <v>57</v>
      </c>
      <c r="AA105" s="18">
        <v>73</v>
      </c>
      <c r="AB105" s="18">
        <v>62</v>
      </c>
      <c r="AC105" s="18">
        <v>42</v>
      </c>
      <c r="AD105" s="18">
        <v>55</v>
      </c>
      <c r="AE105" s="18">
        <v>39</v>
      </c>
      <c r="AF105" s="18">
        <v>36</v>
      </c>
      <c r="AG105" s="18">
        <v>48</v>
      </c>
      <c r="AH105" s="18">
        <v>43</v>
      </c>
      <c r="AI105" s="18">
        <v>48</v>
      </c>
      <c r="AJ105" s="18">
        <v>54</v>
      </c>
      <c r="AK105" s="23">
        <v>1.4232849416453175</v>
      </c>
      <c r="AL105" s="23">
        <v>1.3070898733212066</v>
      </c>
      <c r="AM105" s="23">
        <v>1.3138302531312955</v>
      </c>
      <c r="AN105" s="23">
        <v>1.1830373947365591</v>
      </c>
      <c r="AO105" s="23">
        <v>2.7681366181887865</v>
      </c>
      <c r="AP105" s="23">
        <v>5.7705157018769357</v>
      </c>
      <c r="AQ105" s="23">
        <v>7.4161367007334862</v>
      </c>
      <c r="AR105" s="23">
        <v>6.3738139051946581</v>
      </c>
      <c r="AS105" s="23">
        <v>4.3081341676069336</v>
      </c>
      <c r="AT105" s="23">
        <v>5.6401579244218842</v>
      </c>
      <c r="AU105" s="23">
        <v>3.8849264852372793</v>
      </c>
      <c r="AV105" s="23">
        <v>3.5099350662012756</v>
      </c>
      <c r="AW105" s="23">
        <v>4.602682980620787</v>
      </c>
      <c r="AX105" s="23">
        <v>4.0825239492247949</v>
      </c>
      <c r="AY105" s="23">
        <v>4.5008298405018428</v>
      </c>
      <c r="AZ105" s="23">
        <v>4.9869323901258742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1</v>
      </c>
      <c r="BJ105" s="20">
        <v>9</v>
      </c>
      <c r="BK105" s="20">
        <v>7</v>
      </c>
      <c r="BL105" s="20">
        <v>5</v>
      </c>
      <c r="BM105" s="20">
        <v>3</v>
      </c>
      <c r="BN105" s="20">
        <v>2</v>
      </c>
      <c r="BO105" s="20">
        <v>0</v>
      </c>
      <c r="BP105" s="20">
        <v>2</v>
      </c>
      <c r="BQ105" s="20">
        <v>9</v>
      </c>
      <c r="BR105" s="20">
        <v>7</v>
      </c>
      <c r="BS105" s="20">
        <v>5</v>
      </c>
      <c r="BT105" s="20">
        <v>2</v>
      </c>
      <c r="BU105" s="20">
        <v>2</v>
      </c>
      <c r="BV105" s="20">
        <v>12392</v>
      </c>
      <c r="BW105" s="20">
        <v>10508</v>
      </c>
      <c r="BX105" s="20">
        <v>8144</v>
      </c>
      <c r="BY105" s="20">
        <v>6731</v>
      </c>
      <c r="BZ105" s="20">
        <v>5401</v>
      </c>
      <c r="CA105" s="20">
        <v>8721</v>
      </c>
      <c r="CB105" s="20">
        <v>14024</v>
      </c>
      <c r="CC105" s="20">
        <v>13778</v>
      </c>
      <c r="CD105" s="20">
        <v>8925</v>
      </c>
      <c r="CE105" s="20">
        <v>7406</v>
      </c>
      <c r="CF105" s="20">
        <v>5267</v>
      </c>
      <c r="CG105" s="20">
        <v>6986</v>
      </c>
      <c r="CH105" s="21">
        <v>3</v>
      </c>
      <c r="CI105" s="21">
        <v>18</v>
      </c>
      <c r="CJ105" s="21">
        <v>14</v>
      </c>
      <c r="CK105" s="21">
        <v>10</v>
      </c>
      <c r="CL105" s="21">
        <v>5</v>
      </c>
      <c r="CM105" s="21">
        <v>4</v>
      </c>
      <c r="CN105" s="21">
        <v>0</v>
      </c>
      <c r="CO105" s="21">
        <v>27</v>
      </c>
      <c r="CP105" s="21">
        <v>27</v>
      </c>
      <c r="CQ105" s="21">
        <v>0</v>
      </c>
      <c r="CR105" s="21">
        <v>26416</v>
      </c>
      <c r="CS105" s="21">
        <v>24286</v>
      </c>
      <c r="CT105" s="21">
        <v>17069</v>
      </c>
      <c r="CU105" s="21">
        <v>14137</v>
      </c>
      <c r="CV105" s="21">
        <v>10668</v>
      </c>
      <c r="CW105" s="21">
        <v>15707</v>
      </c>
      <c r="CX105" s="21">
        <v>51897</v>
      </c>
      <c r="CY105" s="21">
        <v>56386</v>
      </c>
      <c r="CZ105" s="19">
        <v>318</v>
      </c>
      <c r="DA105" t="s">
        <v>8296</v>
      </c>
      <c r="DB105" t="s">
        <v>8481</v>
      </c>
      <c r="DD105">
        <v>4.7884226581066223</v>
      </c>
      <c r="DE105">
        <v>5.2026128677958265</v>
      </c>
      <c r="DF105">
        <v>0.41419020968920428</v>
      </c>
    </row>
    <row r="106" spans="1:110" x14ac:dyDescent="0.25">
      <c r="A106" t="s">
        <v>605</v>
      </c>
      <c r="B106" t="s">
        <v>3249</v>
      </c>
      <c r="C106" t="s">
        <v>3368</v>
      </c>
      <c r="D106" t="s">
        <v>355</v>
      </c>
      <c r="E106" s="17">
        <v>159816</v>
      </c>
      <c r="F106" s="17">
        <v>165580</v>
      </c>
      <c r="G106" s="17">
        <v>167258</v>
      </c>
      <c r="H106" s="17">
        <v>167619</v>
      </c>
      <c r="I106" s="17">
        <v>170275</v>
      </c>
      <c r="J106" s="17">
        <v>173409</v>
      </c>
      <c r="K106" s="17">
        <v>173271</v>
      </c>
      <c r="L106" s="17">
        <v>173685</v>
      </c>
      <c r="M106" s="17">
        <v>172261</v>
      </c>
      <c r="N106" s="17">
        <v>174473</v>
      </c>
      <c r="O106" s="17">
        <v>176087</v>
      </c>
      <c r="P106" s="17">
        <v>181084</v>
      </c>
      <c r="Q106" s="17">
        <v>184220</v>
      </c>
      <c r="R106" s="17">
        <v>187334</v>
      </c>
      <c r="S106" s="17">
        <v>190702</v>
      </c>
      <c r="T106" s="17">
        <v>195071</v>
      </c>
      <c r="U106" s="18">
        <v>10</v>
      </c>
      <c r="V106" s="18">
        <v>6</v>
      </c>
      <c r="W106" s="18">
        <v>9</v>
      </c>
      <c r="X106" s="18">
        <v>25</v>
      </c>
      <c r="Y106" s="18">
        <v>33</v>
      </c>
      <c r="Z106" s="18">
        <v>47</v>
      </c>
      <c r="AA106" s="18">
        <v>111</v>
      </c>
      <c r="AB106" s="18">
        <v>104</v>
      </c>
      <c r="AC106" s="18">
        <v>78</v>
      </c>
      <c r="AD106" s="18">
        <v>88</v>
      </c>
      <c r="AE106" s="18">
        <v>79</v>
      </c>
      <c r="AF106" s="18">
        <v>58</v>
      </c>
      <c r="AG106" s="18">
        <v>71</v>
      </c>
      <c r="AH106" s="18">
        <v>47</v>
      </c>
      <c r="AI106" s="18">
        <v>81</v>
      </c>
      <c r="AJ106" s="18">
        <v>68</v>
      </c>
      <c r="AK106" s="23">
        <v>0.62571957751414131</v>
      </c>
      <c r="AL106" s="23">
        <v>0.3623626041792487</v>
      </c>
      <c r="AM106" s="23">
        <v>0.53809085365124543</v>
      </c>
      <c r="AN106" s="23">
        <v>1.4914776964425274</v>
      </c>
      <c r="AO106" s="23">
        <v>1.9380414036118045</v>
      </c>
      <c r="AP106" s="23">
        <v>2.7103552872111596</v>
      </c>
      <c r="AQ106" s="23">
        <v>6.4061499039077514</v>
      </c>
      <c r="AR106" s="23">
        <v>5.9878515703716495</v>
      </c>
      <c r="AS106" s="23">
        <v>4.5280127248767856</v>
      </c>
      <c r="AT106" s="23">
        <v>5.0437603526047008</v>
      </c>
      <c r="AU106" s="23">
        <v>4.4864186453287296</v>
      </c>
      <c r="AV106" s="23">
        <v>3.2029334452519276</v>
      </c>
      <c r="AW106" s="23">
        <v>3.8540875040712193</v>
      </c>
      <c r="AX106" s="23">
        <v>2.5088878687264455</v>
      </c>
      <c r="AY106" s="23">
        <v>4.2474646306803283</v>
      </c>
      <c r="AZ106" s="23">
        <v>3.4859102583162032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5</v>
      </c>
      <c r="BK106" s="20">
        <v>10</v>
      </c>
      <c r="BL106" s="20">
        <v>12</v>
      </c>
      <c r="BM106" s="20">
        <v>4</v>
      </c>
      <c r="BN106" s="20">
        <v>4</v>
      </c>
      <c r="BO106" s="20">
        <v>0</v>
      </c>
      <c r="BP106" s="20">
        <v>0</v>
      </c>
      <c r="BQ106" s="20">
        <v>6</v>
      </c>
      <c r="BR106" s="20">
        <v>10</v>
      </c>
      <c r="BS106" s="20">
        <v>10</v>
      </c>
      <c r="BT106" s="20">
        <v>3</v>
      </c>
      <c r="BU106" s="20">
        <v>4</v>
      </c>
      <c r="BV106" s="20">
        <v>14440</v>
      </c>
      <c r="BW106" s="20">
        <v>25634</v>
      </c>
      <c r="BX106" s="20">
        <v>18384</v>
      </c>
      <c r="BY106" s="20">
        <v>13960</v>
      </c>
      <c r="BZ106" s="20">
        <v>9862</v>
      </c>
      <c r="CA106" s="20">
        <v>15719</v>
      </c>
      <c r="CB106" s="20">
        <v>13764</v>
      </c>
      <c r="CC106" s="20">
        <v>26876</v>
      </c>
      <c r="CD106" s="20">
        <v>19397</v>
      </c>
      <c r="CE106" s="20">
        <v>14351</v>
      </c>
      <c r="CF106" s="20">
        <v>10219</v>
      </c>
      <c r="CG106" s="20">
        <v>12465</v>
      </c>
      <c r="CH106" s="21">
        <v>0</v>
      </c>
      <c r="CI106" s="21">
        <v>11</v>
      </c>
      <c r="CJ106" s="21">
        <v>20</v>
      </c>
      <c r="CK106" s="21">
        <v>22</v>
      </c>
      <c r="CL106" s="21">
        <v>7</v>
      </c>
      <c r="CM106" s="21">
        <v>8</v>
      </c>
      <c r="CN106" s="21">
        <v>0</v>
      </c>
      <c r="CO106" s="21">
        <v>35</v>
      </c>
      <c r="CP106" s="21">
        <v>33</v>
      </c>
      <c r="CQ106" s="21">
        <v>0</v>
      </c>
      <c r="CR106" s="21">
        <v>28204</v>
      </c>
      <c r="CS106" s="21">
        <v>52510</v>
      </c>
      <c r="CT106" s="21">
        <v>37781</v>
      </c>
      <c r="CU106" s="21">
        <v>28311</v>
      </c>
      <c r="CV106" s="21">
        <v>20081</v>
      </c>
      <c r="CW106" s="21">
        <v>28184</v>
      </c>
      <c r="CX106" s="21">
        <v>97999</v>
      </c>
      <c r="CY106" s="21">
        <v>97072</v>
      </c>
      <c r="CZ106" s="19">
        <v>345</v>
      </c>
      <c r="DA106" t="s">
        <v>8323</v>
      </c>
      <c r="DB106" t="s">
        <v>8481</v>
      </c>
      <c r="DD106">
        <v>3.6055711224657987</v>
      </c>
      <c r="DE106">
        <v>3.3673812998091819</v>
      </c>
      <c r="DF106">
        <v>-0.23818982265661681</v>
      </c>
    </row>
    <row r="107" spans="1:110" x14ac:dyDescent="0.25">
      <c r="A107" t="s">
        <v>2845</v>
      </c>
      <c r="B107" t="s">
        <v>3153</v>
      </c>
      <c r="C107" t="s">
        <v>140</v>
      </c>
      <c r="D107" t="s">
        <v>70</v>
      </c>
      <c r="E107" s="17">
        <v>69797</v>
      </c>
      <c r="F107" s="17">
        <v>70250</v>
      </c>
      <c r="G107" s="17">
        <v>71030</v>
      </c>
      <c r="H107" s="17">
        <v>71794</v>
      </c>
      <c r="I107" s="17">
        <v>72381</v>
      </c>
      <c r="J107" s="17">
        <v>73119</v>
      </c>
      <c r="K107" s="17">
        <v>73502</v>
      </c>
      <c r="L107" s="17">
        <v>74059</v>
      </c>
      <c r="M107" s="17">
        <v>74806</v>
      </c>
      <c r="N107" s="17">
        <v>75466</v>
      </c>
      <c r="O107" s="17">
        <v>75967</v>
      </c>
      <c r="P107" s="17">
        <v>76657</v>
      </c>
      <c r="Q107" s="17">
        <v>77320</v>
      </c>
      <c r="R107" s="17">
        <v>77520</v>
      </c>
      <c r="S107" s="17">
        <v>78101</v>
      </c>
      <c r="T107" s="17">
        <v>78408</v>
      </c>
      <c r="U107" s="18">
        <v>18</v>
      </c>
      <c r="V107" s="18">
        <v>11</v>
      </c>
      <c r="W107" s="18">
        <v>12</v>
      </c>
      <c r="X107" s="18">
        <v>24</v>
      </c>
      <c r="Y107" s="18">
        <v>14</v>
      </c>
      <c r="Z107" s="18">
        <v>42</v>
      </c>
      <c r="AA107" s="18">
        <v>98</v>
      </c>
      <c r="AB107" s="18">
        <v>111</v>
      </c>
      <c r="AC107" s="18">
        <v>89</v>
      </c>
      <c r="AD107" s="18">
        <v>157</v>
      </c>
      <c r="AE107" s="18">
        <v>140</v>
      </c>
      <c r="AF107" s="18">
        <v>139</v>
      </c>
      <c r="AG107" s="18">
        <v>129</v>
      </c>
      <c r="AH107" s="18">
        <v>168</v>
      </c>
      <c r="AI107" s="18">
        <v>119</v>
      </c>
      <c r="AJ107" s="18">
        <v>102</v>
      </c>
      <c r="AK107" s="23">
        <v>2.5789074028969727</v>
      </c>
      <c r="AL107" s="23">
        <v>1.5658362989323844</v>
      </c>
      <c r="AM107" s="23">
        <v>1.6894270026749261</v>
      </c>
      <c r="AN107" s="23">
        <v>3.3428977351867846</v>
      </c>
      <c r="AO107" s="23">
        <v>1.9342092538097015</v>
      </c>
      <c r="AP107" s="23">
        <v>5.7440610511631718</v>
      </c>
      <c r="AQ107" s="23">
        <v>13.332970531414112</v>
      </c>
      <c r="AR107" s="23">
        <v>14.988050068188876</v>
      </c>
      <c r="AS107" s="23">
        <v>11.897441381707351</v>
      </c>
      <c r="AT107" s="23">
        <v>20.804070707338404</v>
      </c>
      <c r="AU107" s="23">
        <v>18.42905472112891</v>
      </c>
      <c r="AV107" s="23">
        <v>18.132721082223412</v>
      </c>
      <c r="AW107" s="23">
        <v>16.683911019141231</v>
      </c>
      <c r="AX107" s="23">
        <v>21.671826625386998</v>
      </c>
      <c r="AY107" s="23">
        <v>15.236680708313594</v>
      </c>
      <c r="AZ107" s="23">
        <v>13.008876645240282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 s="20">
        <v>10</v>
      </c>
      <c r="BK107" s="20">
        <v>8</v>
      </c>
      <c r="BL107" s="20">
        <v>23</v>
      </c>
      <c r="BM107" s="20">
        <v>10</v>
      </c>
      <c r="BN107" s="20">
        <v>2</v>
      </c>
      <c r="BO107" s="20">
        <v>0</v>
      </c>
      <c r="BP107" s="20">
        <v>1</v>
      </c>
      <c r="BQ107" s="20">
        <v>11</v>
      </c>
      <c r="BR107" s="20">
        <v>12</v>
      </c>
      <c r="BS107" s="20">
        <v>17</v>
      </c>
      <c r="BT107" s="20">
        <v>6</v>
      </c>
      <c r="BU107" s="20">
        <v>2</v>
      </c>
      <c r="BV107" s="20">
        <v>3980</v>
      </c>
      <c r="BW107" s="20">
        <v>6391</v>
      </c>
      <c r="BX107" s="20">
        <v>6291</v>
      </c>
      <c r="BY107" s="20">
        <v>7705</v>
      </c>
      <c r="BZ107" s="20">
        <v>5919</v>
      </c>
      <c r="CA107" s="20">
        <v>9718</v>
      </c>
      <c r="CB107" s="20">
        <v>4249</v>
      </c>
      <c r="CC107" s="20">
        <v>6157</v>
      </c>
      <c r="CD107" s="20">
        <v>6274</v>
      </c>
      <c r="CE107" s="20">
        <v>7722</v>
      </c>
      <c r="CF107" s="20">
        <v>5759</v>
      </c>
      <c r="CG107" s="20">
        <v>8243</v>
      </c>
      <c r="CH107" s="21">
        <v>1</v>
      </c>
      <c r="CI107" s="21">
        <v>21</v>
      </c>
      <c r="CJ107" s="21">
        <v>20</v>
      </c>
      <c r="CK107" s="21">
        <v>40</v>
      </c>
      <c r="CL107" s="21">
        <v>16</v>
      </c>
      <c r="CM107" s="21">
        <v>4</v>
      </c>
      <c r="CN107" s="21">
        <v>0</v>
      </c>
      <c r="CO107" s="21">
        <v>53</v>
      </c>
      <c r="CP107" s="21">
        <v>49</v>
      </c>
      <c r="CQ107" s="21">
        <v>0</v>
      </c>
      <c r="CR107" s="21">
        <v>8229</v>
      </c>
      <c r="CS107" s="21">
        <v>12548</v>
      </c>
      <c r="CT107" s="21">
        <v>12565</v>
      </c>
      <c r="CU107" s="21">
        <v>15427</v>
      </c>
      <c r="CV107" s="21">
        <v>11678</v>
      </c>
      <c r="CW107" s="21">
        <v>17961</v>
      </c>
      <c r="CX107" s="21">
        <v>40004</v>
      </c>
      <c r="CY107" s="21">
        <v>38404</v>
      </c>
      <c r="CZ107" s="19">
        <v>25</v>
      </c>
      <c r="DA107" t="s">
        <v>1346</v>
      </c>
      <c r="DB107" t="s">
        <v>8480</v>
      </c>
      <c r="DD107">
        <v>13.800645766066035</v>
      </c>
      <c r="DE107">
        <v>12.248775122487752</v>
      </c>
      <c r="DF107">
        <v>-1.5518706435782832</v>
      </c>
    </row>
    <row r="108" spans="1:110" x14ac:dyDescent="0.25">
      <c r="A108" t="s">
        <v>656</v>
      </c>
      <c r="B108" t="s">
        <v>3069</v>
      </c>
      <c r="C108" t="s">
        <v>363</v>
      </c>
      <c r="D108" t="s">
        <v>278</v>
      </c>
      <c r="E108" s="17">
        <v>106647</v>
      </c>
      <c r="F108" s="17">
        <v>107045</v>
      </c>
      <c r="G108" s="17">
        <v>108261</v>
      </c>
      <c r="H108" s="17">
        <v>110394</v>
      </c>
      <c r="I108" s="17">
        <v>112313</v>
      </c>
      <c r="J108" s="17">
        <v>113684</v>
      </c>
      <c r="K108" s="17">
        <v>115233</v>
      </c>
      <c r="L108" s="17">
        <v>116756</v>
      </c>
      <c r="M108" s="17">
        <v>117210</v>
      </c>
      <c r="N108" s="17">
        <v>117517</v>
      </c>
      <c r="O108" s="17">
        <v>119911</v>
      </c>
      <c r="P108" s="17">
        <v>121751</v>
      </c>
      <c r="Q108" s="17">
        <v>124418</v>
      </c>
      <c r="R108" s="17">
        <v>126346</v>
      </c>
      <c r="S108" s="17">
        <v>128550</v>
      </c>
      <c r="T108" s="17">
        <v>130793</v>
      </c>
      <c r="U108" s="18">
        <v>11</v>
      </c>
      <c r="V108" s="18">
        <v>10</v>
      </c>
      <c r="W108" s="18">
        <v>10</v>
      </c>
      <c r="X108" s="18">
        <v>7</v>
      </c>
      <c r="Y108" s="18">
        <v>21</v>
      </c>
      <c r="Z108" s="18">
        <v>50</v>
      </c>
      <c r="AA108" s="18">
        <v>89</v>
      </c>
      <c r="AB108" s="18">
        <v>125</v>
      </c>
      <c r="AC108" s="18">
        <v>84</v>
      </c>
      <c r="AD108" s="18">
        <v>150</v>
      </c>
      <c r="AE108" s="18">
        <v>134</v>
      </c>
      <c r="AF108" s="18">
        <v>105</v>
      </c>
      <c r="AG108" s="18">
        <v>139</v>
      </c>
      <c r="AH108" s="18">
        <v>103</v>
      </c>
      <c r="AI108" s="18">
        <v>124</v>
      </c>
      <c r="AJ108" s="18">
        <v>70</v>
      </c>
      <c r="AK108" s="23">
        <v>1.0314401717816724</v>
      </c>
      <c r="AL108" s="23">
        <v>0.93418655705544396</v>
      </c>
      <c r="AM108" s="23">
        <v>0.92369366623253057</v>
      </c>
      <c r="AN108" s="23">
        <v>0.63409243255974057</v>
      </c>
      <c r="AO108" s="23">
        <v>1.869774647636516</v>
      </c>
      <c r="AP108" s="23">
        <v>4.3981562928820237</v>
      </c>
      <c r="AQ108" s="23">
        <v>7.7234819886664416</v>
      </c>
      <c r="AR108" s="23">
        <v>10.706087909829044</v>
      </c>
      <c r="AS108" s="23">
        <v>7.1666240081904276</v>
      </c>
      <c r="AT108" s="23">
        <v>12.764110724405832</v>
      </c>
      <c r="AU108" s="23">
        <v>11.174954758112266</v>
      </c>
      <c r="AV108" s="23">
        <v>8.6241591444834125</v>
      </c>
      <c r="AW108" s="23">
        <v>11.172016910736389</v>
      </c>
      <c r="AX108" s="23">
        <v>8.1522169281180243</v>
      </c>
      <c r="AY108" s="23">
        <v>9.6460521197977442</v>
      </c>
      <c r="AZ108" s="23">
        <v>5.3519683775125575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1</v>
      </c>
      <c r="BI108" s="20">
        <v>0</v>
      </c>
      <c r="BJ108" s="20">
        <v>9</v>
      </c>
      <c r="BK108" s="20">
        <v>8</v>
      </c>
      <c r="BL108" s="20">
        <v>7</v>
      </c>
      <c r="BM108" s="20">
        <v>4</v>
      </c>
      <c r="BN108" s="20">
        <v>6</v>
      </c>
      <c r="BO108" s="20">
        <v>0</v>
      </c>
      <c r="BP108" s="20">
        <v>1</v>
      </c>
      <c r="BQ108" s="20">
        <v>9</v>
      </c>
      <c r="BR108" s="20">
        <v>13</v>
      </c>
      <c r="BS108" s="20">
        <v>9</v>
      </c>
      <c r="BT108" s="20">
        <v>2</v>
      </c>
      <c r="BU108" s="20">
        <v>1</v>
      </c>
      <c r="BV108" s="20">
        <v>13948</v>
      </c>
      <c r="BW108" s="20">
        <v>8467</v>
      </c>
      <c r="BX108" s="20">
        <v>8373</v>
      </c>
      <c r="BY108" s="20">
        <v>10128</v>
      </c>
      <c r="BZ108" s="20">
        <v>9124</v>
      </c>
      <c r="CA108" s="20">
        <v>17798</v>
      </c>
      <c r="CB108" s="20">
        <v>13953</v>
      </c>
      <c r="CC108" s="20">
        <v>9312</v>
      </c>
      <c r="CD108" s="20">
        <v>7452</v>
      </c>
      <c r="CE108" s="20">
        <v>9589</v>
      </c>
      <c r="CF108" s="20">
        <v>8427</v>
      </c>
      <c r="CG108" s="20">
        <v>14222</v>
      </c>
      <c r="CH108" s="21">
        <v>1</v>
      </c>
      <c r="CI108" s="21">
        <v>18</v>
      </c>
      <c r="CJ108" s="21">
        <v>21</v>
      </c>
      <c r="CK108" s="21">
        <v>16</v>
      </c>
      <c r="CL108" s="21">
        <v>6</v>
      </c>
      <c r="CM108" s="21">
        <v>7</v>
      </c>
      <c r="CN108" s="21">
        <v>1</v>
      </c>
      <c r="CO108" s="21">
        <v>35</v>
      </c>
      <c r="CP108" s="21">
        <v>35</v>
      </c>
      <c r="CQ108" s="21">
        <v>0</v>
      </c>
      <c r="CR108" s="21">
        <v>27901</v>
      </c>
      <c r="CS108" s="21">
        <v>17779</v>
      </c>
      <c r="CT108" s="21">
        <v>15825</v>
      </c>
      <c r="CU108" s="21">
        <v>19717</v>
      </c>
      <c r="CV108" s="21">
        <v>17551</v>
      </c>
      <c r="CW108" s="21">
        <v>32020</v>
      </c>
      <c r="CX108" s="21">
        <v>67838</v>
      </c>
      <c r="CY108" s="21">
        <v>62955</v>
      </c>
      <c r="CZ108" s="19">
        <v>311</v>
      </c>
      <c r="DA108" t="s">
        <v>8289</v>
      </c>
      <c r="DB108" t="s">
        <v>8481</v>
      </c>
      <c r="DD108">
        <v>5.5595266460169963</v>
      </c>
      <c r="DE108">
        <v>5.159350216692709</v>
      </c>
      <c r="DF108">
        <v>-0.40017642932428732</v>
      </c>
    </row>
    <row r="109" spans="1:110" x14ac:dyDescent="0.25">
      <c r="A109" t="s">
        <v>492</v>
      </c>
      <c r="B109" t="s">
        <v>3332</v>
      </c>
      <c r="C109" t="s">
        <v>491</v>
      </c>
      <c r="D109" t="s">
        <v>491</v>
      </c>
      <c r="E109" s="17">
        <v>239338</v>
      </c>
      <c r="F109" s="17">
        <v>239223</v>
      </c>
      <c r="G109" s="17">
        <v>242146</v>
      </c>
      <c r="H109" s="17">
        <v>244435</v>
      </c>
      <c r="I109" s="17">
        <v>248812</v>
      </c>
      <c r="J109" s="17">
        <v>253146</v>
      </c>
      <c r="K109" s="17">
        <v>256018</v>
      </c>
      <c r="L109" s="17">
        <v>260051</v>
      </c>
      <c r="M109" s="17">
        <v>263894</v>
      </c>
      <c r="N109" s="17">
        <v>268034</v>
      </c>
      <c r="O109" s="17">
        <v>271305</v>
      </c>
      <c r="P109" s="17">
        <v>274592</v>
      </c>
      <c r="Q109" s="17">
        <v>276824</v>
      </c>
      <c r="R109" s="17">
        <v>279269</v>
      </c>
      <c r="S109" s="17">
        <v>281207</v>
      </c>
      <c r="T109" s="17">
        <v>283659</v>
      </c>
      <c r="U109" s="18">
        <v>30</v>
      </c>
      <c r="V109" s="18">
        <v>34</v>
      </c>
      <c r="W109" s="18">
        <v>35</v>
      </c>
      <c r="X109" s="18">
        <v>36</v>
      </c>
      <c r="Y109" s="18">
        <v>37</v>
      </c>
      <c r="Z109" s="18">
        <v>77</v>
      </c>
      <c r="AA109" s="18">
        <v>192</v>
      </c>
      <c r="AB109" s="18">
        <v>170</v>
      </c>
      <c r="AC109" s="18">
        <v>183</v>
      </c>
      <c r="AD109" s="18">
        <v>206</v>
      </c>
      <c r="AE109" s="18">
        <v>242</v>
      </c>
      <c r="AF109" s="18">
        <v>207</v>
      </c>
      <c r="AG109" s="18">
        <v>236</v>
      </c>
      <c r="AH109" s="18">
        <v>214</v>
      </c>
      <c r="AI109" s="18">
        <v>276</v>
      </c>
      <c r="AJ109" s="18">
        <v>191</v>
      </c>
      <c r="AK109" s="23">
        <v>1.2534574534758374</v>
      </c>
      <c r="AL109" s="23">
        <v>1.4212680218875275</v>
      </c>
      <c r="AM109" s="23">
        <v>1.4454089681431863</v>
      </c>
      <c r="AN109" s="23">
        <v>1.4727841757522449</v>
      </c>
      <c r="AO109" s="23">
        <v>1.4870665401990257</v>
      </c>
      <c r="AP109" s="23">
        <v>3.0417229582928424</v>
      </c>
      <c r="AQ109" s="23">
        <v>7.4994726933262505</v>
      </c>
      <c r="AR109" s="23">
        <v>6.537179245609515</v>
      </c>
      <c r="AS109" s="23">
        <v>6.9346025298036338</v>
      </c>
      <c r="AT109" s="23">
        <v>7.6855921263720273</v>
      </c>
      <c r="AU109" s="23">
        <v>8.9198503529238309</v>
      </c>
      <c r="AV109" s="23">
        <v>7.5384570562871458</v>
      </c>
      <c r="AW109" s="23">
        <v>8.5252723752275816</v>
      </c>
      <c r="AX109" s="23">
        <v>7.6628626879460304</v>
      </c>
      <c r="AY109" s="23">
        <v>9.8148339123848256</v>
      </c>
      <c r="AZ109" s="23">
        <v>6.7334369789077728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1</v>
      </c>
      <c r="BJ109" s="20">
        <v>20</v>
      </c>
      <c r="BK109" s="20">
        <v>19</v>
      </c>
      <c r="BL109" s="20">
        <v>20</v>
      </c>
      <c r="BM109" s="20">
        <v>11</v>
      </c>
      <c r="BN109" s="20">
        <v>8</v>
      </c>
      <c r="BO109" s="20">
        <v>1</v>
      </c>
      <c r="BP109" s="20">
        <v>8</v>
      </c>
      <c r="BQ109" s="20">
        <v>23</v>
      </c>
      <c r="BR109" s="20">
        <v>27</v>
      </c>
      <c r="BS109" s="20">
        <v>30</v>
      </c>
      <c r="BT109" s="20">
        <v>15</v>
      </c>
      <c r="BU109" s="20">
        <v>8</v>
      </c>
      <c r="BV109" s="20">
        <v>28095</v>
      </c>
      <c r="BW109" s="20">
        <v>27780</v>
      </c>
      <c r="BX109" s="20">
        <v>21766</v>
      </c>
      <c r="BY109" s="20">
        <v>22179</v>
      </c>
      <c r="BZ109" s="20">
        <v>17837</v>
      </c>
      <c r="CA109" s="20">
        <v>27906</v>
      </c>
      <c r="CB109" s="20">
        <v>26265</v>
      </c>
      <c r="CC109" s="20">
        <v>29439</v>
      </c>
      <c r="CD109" s="20">
        <v>22242</v>
      </c>
      <c r="CE109" s="20">
        <v>21131</v>
      </c>
      <c r="CF109" s="20">
        <v>17337</v>
      </c>
      <c r="CG109" s="20">
        <v>21682</v>
      </c>
      <c r="CH109" s="21">
        <v>9</v>
      </c>
      <c r="CI109" s="21">
        <v>43</v>
      </c>
      <c r="CJ109" s="21">
        <v>46</v>
      </c>
      <c r="CK109" s="21">
        <v>50</v>
      </c>
      <c r="CL109" s="21">
        <v>26</v>
      </c>
      <c r="CM109" s="21">
        <v>16</v>
      </c>
      <c r="CN109" s="21">
        <v>1</v>
      </c>
      <c r="CO109" s="21">
        <v>79</v>
      </c>
      <c r="CP109" s="21">
        <v>112</v>
      </c>
      <c r="CQ109" s="21">
        <v>0</v>
      </c>
      <c r="CR109" s="21">
        <v>54360</v>
      </c>
      <c r="CS109" s="21">
        <v>57219</v>
      </c>
      <c r="CT109" s="21">
        <v>44008</v>
      </c>
      <c r="CU109" s="21">
        <v>43310</v>
      </c>
      <c r="CV109" s="21">
        <v>35174</v>
      </c>
      <c r="CW109" s="21">
        <v>49588</v>
      </c>
      <c r="CX109" s="21">
        <v>145563</v>
      </c>
      <c r="CY109" s="21">
        <v>138096</v>
      </c>
      <c r="CZ109" s="19">
        <v>263</v>
      </c>
      <c r="DA109" t="s">
        <v>8241</v>
      </c>
      <c r="DB109" t="s">
        <v>8481</v>
      </c>
      <c r="DD109">
        <v>5.7206580929208668</v>
      </c>
      <c r="DE109">
        <v>7.6942629651765904</v>
      </c>
      <c r="DF109">
        <v>1.9736048722557236</v>
      </c>
    </row>
    <row r="110" spans="1:110" x14ac:dyDescent="0.25">
      <c r="A110" t="s">
        <v>426</v>
      </c>
      <c r="B110" t="s">
        <v>2993</v>
      </c>
      <c r="C110" t="s">
        <v>425</v>
      </c>
      <c r="D110" t="s">
        <v>199</v>
      </c>
      <c r="E110" s="17">
        <v>79148</v>
      </c>
      <c r="F110" s="17">
        <v>79248</v>
      </c>
      <c r="G110" s="17">
        <v>80539</v>
      </c>
      <c r="H110" s="17">
        <v>81692</v>
      </c>
      <c r="I110" s="17">
        <v>83294</v>
      </c>
      <c r="J110" s="17">
        <v>84381</v>
      </c>
      <c r="K110" s="17">
        <v>85499</v>
      </c>
      <c r="L110" s="17">
        <v>86177</v>
      </c>
      <c r="M110" s="17">
        <v>86039</v>
      </c>
      <c r="N110" s="17">
        <v>85899</v>
      </c>
      <c r="O110" s="17">
        <v>86118</v>
      </c>
      <c r="P110" s="17">
        <v>86558</v>
      </c>
      <c r="Q110" s="17">
        <v>87026</v>
      </c>
      <c r="R110" s="17">
        <v>86998</v>
      </c>
      <c r="S110" s="17">
        <v>86986</v>
      </c>
      <c r="T110" s="17">
        <v>87044</v>
      </c>
      <c r="U110" s="18">
        <v>18</v>
      </c>
      <c r="V110" s="18">
        <v>13</v>
      </c>
      <c r="W110" s="18">
        <v>10</v>
      </c>
      <c r="X110" s="18">
        <v>7</v>
      </c>
      <c r="Y110" s="18">
        <v>18</v>
      </c>
      <c r="Z110" s="18">
        <v>30</v>
      </c>
      <c r="AA110" s="18">
        <v>84</v>
      </c>
      <c r="AB110" s="18">
        <v>61</v>
      </c>
      <c r="AC110" s="18">
        <v>70</v>
      </c>
      <c r="AD110" s="18">
        <v>109</v>
      </c>
      <c r="AE110" s="18">
        <v>134</v>
      </c>
      <c r="AF110" s="18">
        <v>156</v>
      </c>
      <c r="AG110" s="18">
        <v>130</v>
      </c>
      <c r="AH110" s="18">
        <v>118</v>
      </c>
      <c r="AI110" s="18">
        <v>121</v>
      </c>
      <c r="AJ110" s="18">
        <v>100</v>
      </c>
      <c r="AK110" s="23">
        <v>2.2742204477687373</v>
      </c>
      <c r="AL110" s="23">
        <v>1.6404199475065617</v>
      </c>
      <c r="AM110" s="23">
        <v>1.2416344876395287</v>
      </c>
      <c r="AN110" s="23">
        <v>0.85687705038437045</v>
      </c>
      <c r="AO110" s="23">
        <v>2.1610200014406802</v>
      </c>
      <c r="AP110" s="23">
        <v>3.5553027340278023</v>
      </c>
      <c r="AQ110" s="23">
        <v>9.824676312003648</v>
      </c>
      <c r="AR110" s="23">
        <v>7.078454808127459</v>
      </c>
      <c r="AS110" s="23">
        <v>8.1358453724473794</v>
      </c>
      <c r="AT110" s="23">
        <v>12.689321179524791</v>
      </c>
      <c r="AU110" s="23">
        <v>15.56004551893913</v>
      </c>
      <c r="AV110" s="23">
        <v>18.02259756463874</v>
      </c>
      <c r="AW110" s="23">
        <v>14.938064486475307</v>
      </c>
      <c r="AX110" s="23">
        <v>13.563530196096462</v>
      </c>
      <c r="AY110" s="23">
        <v>13.910284413583794</v>
      </c>
      <c r="AZ110" s="23">
        <v>11.488442626717521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 s="20">
        <v>3</v>
      </c>
      <c r="BJ110" s="20">
        <v>7</v>
      </c>
      <c r="BK110" s="20">
        <v>14</v>
      </c>
      <c r="BL110" s="20">
        <v>7</v>
      </c>
      <c r="BM110" s="20">
        <v>7</v>
      </c>
      <c r="BN110" s="20">
        <v>8</v>
      </c>
      <c r="BO110" s="20">
        <v>2</v>
      </c>
      <c r="BP110" s="20">
        <v>4</v>
      </c>
      <c r="BQ110" s="20">
        <v>15</v>
      </c>
      <c r="BR110" s="20">
        <v>13</v>
      </c>
      <c r="BS110" s="20">
        <v>12</v>
      </c>
      <c r="BT110" s="20">
        <v>4</v>
      </c>
      <c r="BU110" s="20">
        <v>4</v>
      </c>
      <c r="BV110" s="20">
        <v>4846</v>
      </c>
      <c r="BW110" s="20">
        <v>6394</v>
      </c>
      <c r="BX110" s="20">
        <v>6457</v>
      </c>
      <c r="BY110" s="20">
        <v>8089</v>
      </c>
      <c r="BZ110" s="20">
        <v>7074</v>
      </c>
      <c r="CA110" s="20">
        <v>12091</v>
      </c>
      <c r="CB110" s="20">
        <v>4480</v>
      </c>
      <c r="CC110" s="20">
        <v>6221</v>
      </c>
      <c r="CD110" s="20">
        <v>6486</v>
      </c>
      <c r="CE110" s="20">
        <v>7777</v>
      </c>
      <c r="CF110" s="20">
        <v>7033</v>
      </c>
      <c r="CG110" s="20">
        <v>10096</v>
      </c>
      <c r="CH110" s="21">
        <v>7</v>
      </c>
      <c r="CI110" s="21">
        <v>22</v>
      </c>
      <c r="CJ110" s="21">
        <v>27</v>
      </c>
      <c r="CK110" s="21">
        <v>19</v>
      </c>
      <c r="CL110" s="21">
        <v>11</v>
      </c>
      <c r="CM110" s="21">
        <v>12</v>
      </c>
      <c r="CN110" s="21">
        <v>2</v>
      </c>
      <c r="CO110" s="21">
        <v>46</v>
      </c>
      <c r="CP110" s="21">
        <v>54</v>
      </c>
      <c r="CQ110" s="21">
        <v>0</v>
      </c>
      <c r="CR110" s="21">
        <v>9326</v>
      </c>
      <c r="CS110" s="21">
        <v>12615</v>
      </c>
      <c r="CT110" s="21">
        <v>12943</v>
      </c>
      <c r="CU110" s="21">
        <v>15866</v>
      </c>
      <c r="CV110" s="21">
        <v>14107</v>
      </c>
      <c r="CW110" s="21">
        <v>22187</v>
      </c>
      <c r="CX110" s="21">
        <v>44951</v>
      </c>
      <c r="CY110" s="21">
        <v>42093</v>
      </c>
      <c r="CZ110" s="19">
        <v>64</v>
      </c>
      <c r="DA110" t="s">
        <v>8052</v>
      </c>
      <c r="DB110" t="s">
        <v>8480</v>
      </c>
      <c r="DD110">
        <v>10.928182833250185</v>
      </c>
      <c r="DE110">
        <v>12.013080910324575</v>
      </c>
      <c r="DF110">
        <v>1.0848980770743903</v>
      </c>
    </row>
    <row r="111" spans="1:110" x14ac:dyDescent="0.25">
      <c r="A111" t="s">
        <v>2226</v>
      </c>
      <c r="B111" t="s">
        <v>3327</v>
      </c>
      <c r="C111" t="s">
        <v>491</v>
      </c>
      <c r="D111" t="s">
        <v>491</v>
      </c>
      <c r="E111" s="17">
        <v>134919</v>
      </c>
      <c r="F111" s="17">
        <v>135384</v>
      </c>
      <c r="G111" s="17">
        <v>136351</v>
      </c>
      <c r="H111" s="17">
        <v>137691</v>
      </c>
      <c r="I111" s="17">
        <v>138985</v>
      </c>
      <c r="J111" s="17">
        <v>139986</v>
      </c>
      <c r="K111" s="17">
        <v>141562</v>
      </c>
      <c r="L111" s="17">
        <v>143239</v>
      </c>
      <c r="M111" s="17">
        <v>144403</v>
      </c>
      <c r="N111" s="17">
        <v>145078</v>
      </c>
      <c r="O111" s="17">
        <v>145535</v>
      </c>
      <c r="P111" s="17">
        <v>146347</v>
      </c>
      <c r="Q111" s="17">
        <v>146779</v>
      </c>
      <c r="R111" s="17">
        <v>147313</v>
      </c>
      <c r="S111" s="17">
        <v>147829</v>
      </c>
      <c r="T111" s="17">
        <v>148105</v>
      </c>
      <c r="U111" s="18">
        <v>23</v>
      </c>
      <c r="V111" s="18">
        <v>18</v>
      </c>
      <c r="W111" s="18">
        <v>16</v>
      </c>
      <c r="X111" s="18">
        <v>17</v>
      </c>
      <c r="Y111" s="18">
        <v>19</v>
      </c>
      <c r="Z111" s="18">
        <v>31</v>
      </c>
      <c r="AA111" s="18">
        <v>103</v>
      </c>
      <c r="AB111" s="18">
        <v>123</v>
      </c>
      <c r="AC111" s="18">
        <v>120</v>
      </c>
      <c r="AD111" s="18">
        <v>184</v>
      </c>
      <c r="AE111" s="18">
        <v>174</v>
      </c>
      <c r="AF111" s="18">
        <v>159</v>
      </c>
      <c r="AG111" s="18">
        <v>175</v>
      </c>
      <c r="AH111" s="18">
        <v>178</v>
      </c>
      <c r="AI111" s="18">
        <v>197</v>
      </c>
      <c r="AJ111" s="18">
        <v>119</v>
      </c>
      <c r="AK111" s="23">
        <v>1.7047265396274802</v>
      </c>
      <c r="AL111" s="23">
        <v>1.3295514979613543</v>
      </c>
      <c r="AM111" s="23">
        <v>1.1734420722986996</v>
      </c>
      <c r="AN111" s="23">
        <v>1.2346485972213144</v>
      </c>
      <c r="AO111" s="23">
        <v>1.367053998632946</v>
      </c>
      <c r="AP111" s="23">
        <v>2.2145071650022143</v>
      </c>
      <c r="AQ111" s="23">
        <v>7.275963888614176</v>
      </c>
      <c r="AR111" s="23">
        <v>8.5870468238398754</v>
      </c>
      <c r="AS111" s="23">
        <v>8.3100766604571934</v>
      </c>
      <c r="AT111" s="23">
        <v>12.682832683108398</v>
      </c>
      <c r="AU111" s="23">
        <v>11.955886900058404</v>
      </c>
      <c r="AV111" s="23">
        <v>10.864588956384484</v>
      </c>
      <c r="AW111" s="23">
        <v>11.922686487849079</v>
      </c>
      <c r="AX111" s="23">
        <v>12.083115543095314</v>
      </c>
      <c r="AY111" s="23">
        <v>13.32620798354856</v>
      </c>
      <c r="AZ111" s="23">
        <v>8.0348401471928703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1</v>
      </c>
      <c r="BJ111" s="20">
        <v>13</v>
      </c>
      <c r="BK111" s="20">
        <v>14</v>
      </c>
      <c r="BL111" s="20">
        <v>14</v>
      </c>
      <c r="BM111" s="20">
        <v>11</v>
      </c>
      <c r="BN111" s="20">
        <v>3</v>
      </c>
      <c r="BO111" s="20">
        <v>0</v>
      </c>
      <c r="BP111" s="20">
        <v>1</v>
      </c>
      <c r="BQ111" s="20">
        <v>16</v>
      </c>
      <c r="BR111" s="20">
        <v>13</v>
      </c>
      <c r="BS111" s="20">
        <v>21</v>
      </c>
      <c r="BT111" s="20">
        <v>7</v>
      </c>
      <c r="BU111" s="20">
        <v>5</v>
      </c>
      <c r="BV111" s="20">
        <v>6972</v>
      </c>
      <c r="BW111" s="20">
        <v>10000</v>
      </c>
      <c r="BX111" s="20">
        <v>10497</v>
      </c>
      <c r="BY111" s="20">
        <v>13676</v>
      </c>
      <c r="BZ111" s="20">
        <v>13005</v>
      </c>
      <c r="CA111" s="20">
        <v>22415</v>
      </c>
      <c r="CB111" s="20">
        <v>7322</v>
      </c>
      <c r="CC111" s="20">
        <v>9870</v>
      </c>
      <c r="CD111" s="20">
        <v>9774</v>
      </c>
      <c r="CE111" s="20">
        <v>12749</v>
      </c>
      <c r="CF111" s="20">
        <v>12112</v>
      </c>
      <c r="CG111" s="20">
        <v>19713</v>
      </c>
      <c r="CH111" s="21">
        <v>2</v>
      </c>
      <c r="CI111" s="21">
        <v>29</v>
      </c>
      <c r="CJ111" s="21">
        <v>27</v>
      </c>
      <c r="CK111" s="21">
        <v>35</v>
      </c>
      <c r="CL111" s="21">
        <v>18</v>
      </c>
      <c r="CM111" s="21">
        <v>8</v>
      </c>
      <c r="CN111" s="21">
        <v>0</v>
      </c>
      <c r="CO111" s="21">
        <v>56</v>
      </c>
      <c r="CP111" s="21">
        <v>63</v>
      </c>
      <c r="CQ111" s="21">
        <v>0</v>
      </c>
      <c r="CR111" s="21">
        <v>14294</v>
      </c>
      <c r="CS111" s="21">
        <v>19870</v>
      </c>
      <c r="CT111" s="21">
        <v>20271</v>
      </c>
      <c r="CU111" s="21">
        <v>26425</v>
      </c>
      <c r="CV111" s="21">
        <v>25117</v>
      </c>
      <c r="CW111" s="21">
        <v>42128</v>
      </c>
      <c r="CX111" s="21">
        <v>76565</v>
      </c>
      <c r="CY111" s="21">
        <v>71540</v>
      </c>
      <c r="CZ111" s="19">
        <v>204</v>
      </c>
      <c r="DA111" t="s">
        <v>8182</v>
      </c>
      <c r="DB111" t="s">
        <v>9</v>
      </c>
      <c r="DD111">
        <v>7.8277886497064584</v>
      </c>
      <c r="DE111">
        <v>8.2283027492979812</v>
      </c>
      <c r="DF111">
        <v>0.40051409959152284</v>
      </c>
    </row>
    <row r="112" spans="1:110" x14ac:dyDescent="0.25">
      <c r="A112" t="s">
        <v>2450</v>
      </c>
      <c r="B112" t="s">
        <v>3032</v>
      </c>
      <c r="C112" t="s">
        <v>466</v>
      </c>
      <c r="D112" t="s">
        <v>51</v>
      </c>
      <c r="E112" s="17">
        <v>67499</v>
      </c>
      <c r="F112" s="17">
        <v>67731</v>
      </c>
      <c r="G112" s="17">
        <v>68062</v>
      </c>
      <c r="H112" s="17">
        <v>68481</v>
      </c>
      <c r="I112" s="17">
        <v>68561</v>
      </c>
      <c r="J112" s="17">
        <v>68971</v>
      </c>
      <c r="K112" s="17">
        <v>69238</v>
      </c>
      <c r="L112" s="17">
        <v>69643</v>
      </c>
      <c r="M112" s="17">
        <v>70099</v>
      </c>
      <c r="N112" s="17">
        <v>70429</v>
      </c>
      <c r="O112" s="17">
        <v>70727</v>
      </c>
      <c r="P112" s="17">
        <v>70882</v>
      </c>
      <c r="Q112" s="17">
        <v>71267</v>
      </c>
      <c r="R112" s="17">
        <v>71637</v>
      </c>
      <c r="S112" s="17">
        <v>72064</v>
      </c>
      <c r="T112" s="17">
        <v>72278</v>
      </c>
      <c r="U112" s="18">
        <v>6</v>
      </c>
      <c r="V112" s="18">
        <v>4</v>
      </c>
      <c r="W112" s="18">
        <v>11</v>
      </c>
      <c r="X112" s="18">
        <v>9</v>
      </c>
      <c r="Y112" s="18">
        <v>9</v>
      </c>
      <c r="Z112" s="18">
        <v>25</v>
      </c>
      <c r="AA112" s="18">
        <v>62</v>
      </c>
      <c r="AB112" s="18">
        <v>40</v>
      </c>
      <c r="AC112" s="18">
        <v>43</v>
      </c>
      <c r="AD112" s="18">
        <v>93</v>
      </c>
      <c r="AE112" s="18">
        <v>98</v>
      </c>
      <c r="AF112" s="18">
        <v>74</v>
      </c>
      <c r="AG112" s="18">
        <v>81</v>
      </c>
      <c r="AH112" s="18">
        <v>83</v>
      </c>
      <c r="AI112" s="18">
        <v>59</v>
      </c>
      <c r="AJ112" s="18">
        <v>58</v>
      </c>
      <c r="AK112" s="23">
        <v>0.88890205780826381</v>
      </c>
      <c r="AL112" s="23">
        <v>0.59057152559389348</v>
      </c>
      <c r="AM112" s="23">
        <v>1.6161734888777879</v>
      </c>
      <c r="AN112" s="23">
        <v>1.3142331449599158</v>
      </c>
      <c r="AO112" s="23">
        <v>1.3126996397368769</v>
      </c>
      <c r="AP112" s="23">
        <v>3.624711835409085</v>
      </c>
      <c r="AQ112" s="23">
        <v>8.954620295213612</v>
      </c>
      <c r="AR112" s="23">
        <v>5.7435779618913605</v>
      </c>
      <c r="AS112" s="23">
        <v>6.1341816573702905</v>
      </c>
      <c r="AT112" s="23">
        <v>13.204787800479917</v>
      </c>
      <c r="AU112" s="23">
        <v>13.856094560775942</v>
      </c>
      <c r="AV112" s="23">
        <v>10.439886007731159</v>
      </c>
      <c r="AW112" s="23">
        <v>11.36570923428796</v>
      </c>
      <c r="AX112" s="23">
        <v>11.586191493222778</v>
      </c>
      <c r="AY112" s="23">
        <v>8.1871669626998234</v>
      </c>
      <c r="AZ112" s="23">
        <v>8.0245717922466024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 s="20">
        <v>5</v>
      </c>
      <c r="BK112" s="20">
        <v>10</v>
      </c>
      <c r="BL112" s="20">
        <v>5</v>
      </c>
      <c r="BM112" s="20">
        <v>3</v>
      </c>
      <c r="BN112" s="20">
        <v>1</v>
      </c>
      <c r="BO112" s="20">
        <v>0</v>
      </c>
      <c r="BP112" s="20">
        <v>1</v>
      </c>
      <c r="BQ112" s="20">
        <v>16</v>
      </c>
      <c r="BR112" s="20">
        <v>8</v>
      </c>
      <c r="BS112" s="20">
        <v>8</v>
      </c>
      <c r="BT112" s="20">
        <v>1</v>
      </c>
      <c r="BU112" s="20">
        <v>0</v>
      </c>
      <c r="BV112" s="20">
        <v>3327</v>
      </c>
      <c r="BW112" s="20">
        <v>4487</v>
      </c>
      <c r="BX112" s="20">
        <v>5077</v>
      </c>
      <c r="BY112" s="20">
        <v>6600</v>
      </c>
      <c r="BZ112" s="20">
        <v>5918</v>
      </c>
      <c r="CA112" s="20">
        <v>12036</v>
      </c>
      <c r="CB112" s="20">
        <v>3655</v>
      </c>
      <c r="CC112" s="20">
        <v>4503</v>
      </c>
      <c r="CD112" s="20">
        <v>4712</v>
      </c>
      <c r="CE112" s="20">
        <v>6451</v>
      </c>
      <c r="CF112" s="20">
        <v>5586</v>
      </c>
      <c r="CG112" s="20">
        <v>9926</v>
      </c>
      <c r="CH112" s="21">
        <v>1</v>
      </c>
      <c r="CI112" s="21">
        <v>21</v>
      </c>
      <c r="CJ112" s="21">
        <v>18</v>
      </c>
      <c r="CK112" s="21">
        <v>13</v>
      </c>
      <c r="CL112" s="21">
        <v>4</v>
      </c>
      <c r="CM112" s="21">
        <v>1</v>
      </c>
      <c r="CN112" s="21">
        <v>0</v>
      </c>
      <c r="CO112" s="21">
        <v>24</v>
      </c>
      <c r="CP112" s="21">
        <v>34</v>
      </c>
      <c r="CQ112" s="21">
        <v>0</v>
      </c>
      <c r="CR112" s="21">
        <v>6982</v>
      </c>
      <c r="CS112" s="21">
        <v>8990</v>
      </c>
      <c r="CT112" s="21">
        <v>9789</v>
      </c>
      <c r="CU112" s="21">
        <v>13051</v>
      </c>
      <c r="CV112" s="21">
        <v>11504</v>
      </c>
      <c r="CW112" s="21">
        <v>21962</v>
      </c>
      <c r="CX112" s="21">
        <v>37445</v>
      </c>
      <c r="CY112" s="21">
        <v>34833</v>
      </c>
      <c r="CZ112" s="19">
        <v>205</v>
      </c>
      <c r="DA112" t="s">
        <v>8183</v>
      </c>
      <c r="DB112" t="s">
        <v>9</v>
      </c>
      <c r="DD112">
        <v>6.8900180862974771</v>
      </c>
      <c r="DE112">
        <v>9.0799839764988644</v>
      </c>
      <c r="DF112">
        <v>2.1899658902013872</v>
      </c>
    </row>
    <row r="113" spans="1:110" x14ac:dyDescent="0.25">
      <c r="A113" t="s">
        <v>59</v>
      </c>
      <c r="B113" t="s">
        <v>2977</v>
      </c>
      <c r="C113" t="s">
        <v>58</v>
      </c>
      <c r="D113" t="s">
        <v>51</v>
      </c>
      <c r="E113" s="17">
        <v>176285</v>
      </c>
      <c r="F113" s="17">
        <v>177968</v>
      </c>
      <c r="G113" s="17">
        <v>179948</v>
      </c>
      <c r="H113" s="17">
        <v>182191</v>
      </c>
      <c r="I113" s="17">
        <v>183922</v>
      </c>
      <c r="J113" s="17">
        <v>185482</v>
      </c>
      <c r="K113" s="17">
        <v>187799</v>
      </c>
      <c r="L113" s="17">
        <v>190278</v>
      </c>
      <c r="M113" s="17">
        <v>192555</v>
      </c>
      <c r="N113" s="17">
        <v>194128</v>
      </c>
      <c r="O113" s="17">
        <v>196271</v>
      </c>
      <c r="P113" s="17">
        <v>199250</v>
      </c>
      <c r="Q113" s="17">
        <v>202800</v>
      </c>
      <c r="R113" s="17">
        <v>206519</v>
      </c>
      <c r="S113" s="17">
        <v>210461</v>
      </c>
      <c r="T113" s="17">
        <v>214408</v>
      </c>
      <c r="U113" s="18">
        <v>25</v>
      </c>
      <c r="V113" s="18">
        <v>30</v>
      </c>
      <c r="W113" s="18">
        <v>29</v>
      </c>
      <c r="X113" s="18">
        <v>41</v>
      </c>
      <c r="Y113" s="18">
        <v>47</v>
      </c>
      <c r="Z113" s="18">
        <v>116</v>
      </c>
      <c r="AA113" s="18">
        <v>216</v>
      </c>
      <c r="AB113" s="18">
        <v>220</v>
      </c>
      <c r="AC113" s="18">
        <v>202</v>
      </c>
      <c r="AD113" s="18">
        <v>222</v>
      </c>
      <c r="AE113" s="18">
        <v>259</v>
      </c>
      <c r="AF113" s="18">
        <v>261</v>
      </c>
      <c r="AG113" s="18">
        <v>187</v>
      </c>
      <c r="AH113" s="18">
        <v>248</v>
      </c>
      <c r="AI113" s="18">
        <v>244</v>
      </c>
      <c r="AJ113" s="18">
        <v>165</v>
      </c>
      <c r="AK113" s="23">
        <v>1.4181580962645715</v>
      </c>
      <c r="AL113" s="23">
        <v>1.6856963049536995</v>
      </c>
      <c r="AM113" s="23">
        <v>1.6115766777068932</v>
      </c>
      <c r="AN113" s="23">
        <v>2.2503855843592713</v>
      </c>
      <c r="AO113" s="23">
        <v>2.5554311066647815</v>
      </c>
      <c r="AP113" s="23">
        <v>6.2539761270635426</v>
      </c>
      <c r="AQ113" s="23">
        <v>11.501658688278424</v>
      </c>
      <c r="AR113" s="23">
        <v>11.562030292519365</v>
      </c>
      <c r="AS113" s="23">
        <v>10.490509205162162</v>
      </c>
      <c r="AT113" s="23">
        <v>11.435753729498062</v>
      </c>
      <c r="AU113" s="23">
        <v>13.196040168950073</v>
      </c>
      <c r="AV113" s="23">
        <v>13.099121706398996</v>
      </c>
      <c r="AW113" s="23">
        <v>9.2209072978303741</v>
      </c>
      <c r="AX113" s="23">
        <v>12.008580324328513</v>
      </c>
      <c r="AY113" s="23">
        <v>11.593596913442395</v>
      </c>
      <c r="AZ113" s="23">
        <v>7.6956083728219093</v>
      </c>
      <c r="BA113" s="20">
        <v>0</v>
      </c>
      <c r="BB113" s="20">
        <v>0</v>
      </c>
      <c r="BC113" s="20">
        <v>0</v>
      </c>
      <c r="BD113" s="20">
        <v>1</v>
      </c>
      <c r="BE113" s="20">
        <v>0</v>
      </c>
      <c r="BF113" s="20">
        <v>0</v>
      </c>
      <c r="BG113" s="20">
        <v>0</v>
      </c>
      <c r="BH113" s="20">
        <v>1</v>
      </c>
      <c r="BI113" s="20">
        <v>1</v>
      </c>
      <c r="BJ113" s="20">
        <v>14</v>
      </c>
      <c r="BK113" s="20">
        <v>20</v>
      </c>
      <c r="BL113" s="20">
        <v>20</v>
      </c>
      <c r="BM113" s="20">
        <v>13</v>
      </c>
      <c r="BN113" s="20">
        <v>11</v>
      </c>
      <c r="BO113" s="20">
        <v>2</v>
      </c>
      <c r="BP113" s="20">
        <v>2</v>
      </c>
      <c r="BQ113" s="20">
        <v>19</v>
      </c>
      <c r="BR113" s="20">
        <v>27</v>
      </c>
      <c r="BS113" s="20">
        <v>14</v>
      </c>
      <c r="BT113" s="20">
        <v>11</v>
      </c>
      <c r="BU113" s="20">
        <v>9</v>
      </c>
      <c r="BV113" s="20">
        <v>9272</v>
      </c>
      <c r="BW113" s="20">
        <v>17839</v>
      </c>
      <c r="BX113" s="20">
        <v>19343</v>
      </c>
      <c r="BY113" s="20">
        <v>21118</v>
      </c>
      <c r="BZ113" s="20">
        <v>16532</v>
      </c>
      <c r="CA113" s="20">
        <v>24983</v>
      </c>
      <c r="CB113" s="20">
        <v>10395</v>
      </c>
      <c r="CC113" s="20">
        <v>17224</v>
      </c>
      <c r="CD113" s="20">
        <v>18480</v>
      </c>
      <c r="CE113" s="20">
        <v>20835</v>
      </c>
      <c r="CF113" s="20">
        <v>16256</v>
      </c>
      <c r="CG113" s="20">
        <v>22131</v>
      </c>
      <c r="CH113" s="21">
        <v>3</v>
      </c>
      <c r="CI113" s="21">
        <v>33</v>
      </c>
      <c r="CJ113" s="21">
        <v>48</v>
      </c>
      <c r="CK113" s="21">
        <v>34</v>
      </c>
      <c r="CL113" s="21">
        <v>24</v>
      </c>
      <c r="CM113" s="21">
        <v>20</v>
      </c>
      <c r="CN113" s="21">
        <v>3</v>
      </c>
      <c r="CO113" s="21">
        <v>80</v>
      </c>
      <c r="CP113" s="21">
        <v>84</v>
      </c>
      <c r="CQ113" s="21">
        <v>1</v>
      </c>
      <c r="CR113" s="21">
        <v>19667</v>
      </c>
      <c r="CS113" s="21">
        <v>35063</v>
      </c>
      <c r="CT113" s="21">
        <v>37823</v>
      </c>
      <c r="CU113" s="21">
        <v>41953</v>
      </c>
      <c r="CV113" s="21">
        <v>32788</v>
      </c>
      <c r="CW113" s="21">
        <v>47114</v>
      </c>
      <c r="CX113" s="21">
        <v>109087</v>
      </c>
      <c r="CY113" s="21">
        <v>105321</v>
      </c>
      <c r="CZ113" s="19">
        <v>217</v>
      </c>
      <c r="DA113" t="s">
        <v>8195</v>
      </c>
      <c r="DB113" t="s">
        <v>9</v>
      </c>
      <c r="DD113">
        <v>7.5958260935615884</v>
      </c>
      <c r="DE113">
        <v>7.7002759265540348</v>
      </c>
      <c r="DF113">
        <v>0.10444983299244637</v>
      </c>
    </row>
    <row r="114" spans="1:110" x14ac:dyDescent="0.25">
      <c r="A114" t="s">
        <v>2241</v>
      </c>
      <c r="B114" t="s">
        <v>3325</v>
      </c>
      <c r="C114" t="s">
        <v>491</v>
      </c>
      <c r="D114" t="s">
        <v>491</v>
      </c>
      <c r="E114" s="17">
        <v>60377</v>
      </c>
      <c r="F114" s="17">
        <v>60886</v>
      </c>
      <c r="G114" s="17">
        <v>61313</v>
      </c>
      <c r="H114" s="17">
        <v>61674</v>
      </c>
      <c r="I114" s="17">
        <v>62056</v>
      </c>
      <c r="J114" s="17">
        <v>61943</v>
      </c>
      <c r="K114" s="17">
        <v>61944</v>
      </c>
      <c r="L114" s="17">
        <v>62013</v>
      </c>
      <c r="M114" s="17">
        <v>61715</v>
      </c>
      <c r="N114" s="17">
        <v>61526</v>
      </c>
      <c r="O114" s="17">
        <v>62313</v>
      </c>
      <c r="P114" s="17">
        <v>62523</v>
      </c>
      <c r="Q114" s="17">
        <v>63408</v>
      </c>
      <c r="R114" s="17">
        <v>63416</v>
      </c>
      <c r="S114" s="17">
        <v>62875</v>
      </c>
      <c r="T114" s="17">
        <v>62145</v>
      </c>
      <c r="U114" s="18">
        <v>5</v>
      </c>
      <c r="V114" s="18">
        <v>10</v>
      </c>
      <c r="W114" s="18">
        <v>7</v>
      </c>
      <c r="X114" s="18">
        <v>7</v>
      </c>
      <c r="Y114" s="18">
        <v>11</v>
      </c>
      <c r="Z114" s="18">
        <v>9</v>
      </c>
      <c r="AA114" s="18">
        <v>32</v>
      </c>
      <c r="AB114" s="18">
        <v>33</v>
      </c>
      <c r="AC114" s="18">
        <v>30</v>
      </c>
      <c r="AD114" s="18">
        <v>34</v>
      </c>
      <c r="AE114" s="18">
        <v>25</v>
      </c>
      <c r="AF114" s="18">
        <v>50</v>
      </c>
      <c r="AG114" s="18">
        <v>45</v>
      </c>
      <c r="AH114" s="18">
        <v>27</v>
      </c>
      <c r="AI114" s="18">
        <v>39</v>
      </c>
      <c r="AJ114" s="18">
        <v>29</v>
      </c>
      <c r="AK114" s="23">
        <v>0.82812991702138239</v>
      </c>
      <c r="AL114" s="23">
        <v>1.6424136911605296</v>
      </c>
      <c r="AM114" s="23">
        <v>1.1416828405069073</v>
      </c>
      <c r="AN114" s="23">
        <v>1.1350001621428802</v>
      </c>
      <c r="AO114" s="23">
        <v>1.7725924970993943</v>
      </c>
      <c r="AP114" s="23">
        <v>1.4529486786238961</v>
      </c>
      <c r="AQ114" s="23">
        <v>5.1659563476688621</v>
      </c>
      <c r="AR114" s="23">
        <v>5.3214648541434864</v>
      </c>
      <c r="AS114" s="23">
        <v>4.8610548489022118</v>
      </c>
      <c r="AT114" s="23">
        <v>5.5261190391054189</v>
      </c>
      <c r="AU114" s="23">
        <v>4.0120039157158214</v>
      </c>
      <c r="AV114" s="23">
        <v>7.9970570829934591</v>
      </c>
      <c r="AW114" s="23">
        <v>7.0968962906888722</v>
      </c>
      <c r="AX114" s="23">
        <v>4.2576006055254192</v>
      </c>
      <c r="AY114" s="23">
        <v>6.2027833001988073</v>
      </c>
      <c r="AZ114" s="23">
        <v>4.666505752675195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20">
        <v>2</v>
      </c>
      <c r="BK114" s="20">
        <v>2</v>
      </c>
      <c r="BL114" s="20">
        <v>8</v>
      </c>
      <c r="BM114" s="20">
        <v>3</v>
      </c>
      <c r="BN114" s="20">
        <v>3</v>
      </c>
      <c r="BO114" s="20">
        <v>0</v>
      </c>
      <c r="BP114" s="20">
        <v>1</v>
      </c>
      <c r="BQ114" s="20">
        <v>2</v>
      </c>
      <c r="BR114" s="20">
        <v>2</v>
      </c>
      <c r="BS114" s="20">
        <v>3</v>
      </c>
      <c r="BT114" s="20">
        <v>2</v>
      </c>
      <c r="BU114" s="20">
        <v>1</v>
      </c>
      <c r="BV114" s="20">
        <v>5436</v>
      </c>
      <c r="BW114" s="20">
        <v>3093</v>
      </c>
      <c r="BX114" s="20">
        <v>3456</v>
      </c>
      <c r="BY114" s="20">
        <v>4831</v>
      </c>
      <c r="BZ114" s="20">
        <v>5036</v>
      </c>
      <c r="CA114" s="20">
        <v>9175</v>
      </c>
      <c r="CB114" s="20">
        <v>7014</v>
      </c>
      <c r="CC114" s="20">
        <v>3273</v>
      </c>
      <c r="CD114" s="20">
        <v>3341</v>
      </c>
      <c r="CE114" s="20">
        <v>4548</v>
      </c>
      <c r="CF114" s="20">
        <v>4776</v>
      </c>
      <c r="CG114" s="20">
        <v>8166</v>
      </c>
      <c r="CH114" s="21">
        <v>1</v>
      </c>
      <c r="CI114" s="21">
        <v>4</v>
      </c>
      <c r="CJ114" s="21">
        <v>4</v>
      </c>
      <c r="CK114" s="21">
        <v>11</v>
      </c>
      <c r="CL114" s="21">
        <v>5</v>
      </c>
      <c r="CM114" s="21">
        <v>4</v>
      </c>
      <c r="CN114" s="21">
        <v>0</v>
      </c>
      <c r="CO114" s="21">
        <v>18</v>
      </c>
      <c r="CP114" s="21">
        <v>11</v>
      </c>
      <c r="CQ114" s="21">
        <v>0</v>
      </c>
      <c r="CR114" s="21">
        <v>12450</v>
      </c>
      <c r="CS114" s="21">
        <v>6366</v>
      </c>
      <c r="CT114" s="21">
        <v>6797</v>
      </c>
      <c r="CU114" s="21">
        <v>9379</v>
      </c>
      <c r="CV114" s="21">
        <v>9812</v>
      </c>
      <c r="CW114" s="21">
        <v>17341</v>
      </c>
      <c r="CX114" s="21">
        <v>31027</v>
      </c>
      <c r="CY114" s="21">
        <v>31118</v>
      </c>
      <c r="CZ114" s="19">
        <v>326</v>
      </c>
      <c r="DA114" t="s">
        <v>8304</v>
      </c>
      <c r="DB114" t="s">
        <v>8481</v>
      </c>
      <c r="DD114">
        <v>5.7844334468796195</v>
      </c>
      <c r="DE114">
        <v>3.5452992554871563</v>
      </c>
      <c r="DF114">
        <v>-2.2391341913924632</v>
      </c>
    </row>
    <row r="115" spans="1:110" x14ac:dyDescent="0.25">
      <c r="A115" t="s">
        <v>1420</v>
      </c>
      <c r="B115" t="s">
        <v>3095</v>
      </c>
      <c r="C115" t="s">
        <v>148</v>
      </c>
      <c r="D115" t="s">
        <v>150</v>
      </c>
      <c r="E115" s="17">
        <v>119813</v>
      </c>
      <c r="F115" s="17">
        <v>120559</v>
      </c>
      <c r="G115" s="17">
        <v>121251</v>
      </c>
      <c r="H115" s="17">
        <v>122161</v>
      </c>
      <c r="I115" s="17">
        <v>123618</v>
      </c>
      <c r="J115" s="17">
        <v>125096</v>
      </c>
      <c r="K115" s="17">
        <v>126512</v>
      </c>
      <c r="L115" s="17">
        <v>127777</v>
      </c>
      <c r="M115" s="17">
        <v>129018</v>
      </c>
      <c r="N115" s="17">
        <v>130491</v>
      </c>
      <c r="O115" s="17">
        <v>132150</v>
      </c>
      <c r="P115" s="17">
        <v>133493</v>
      </c>
      <c r="Q115" s="17">
        <v>136058</v>
      </c>
      <c r="R115" s="17">
        <v>137704</v>
      </c>
      <c r="S115" s="17">
        <v>140452</v>
      </c>
      <c r="T115" s="17">
        <v>143140</v>
      </c>
      <c r="U115" s="18">
        <v>19</v>
      </c>
      <c r="V115" s="18">
        <v>13</v>
      </c>
      <c r="W115" s="18">
        <v>10</v>
      </c>
      <c r="X115" s="18">
        <v>16</v>
      </c>
      <c r="Y115" s="18">
        <v>28</v>
      </c>
      <c r="Z115" s="18">
        <v>50</v>
      </c>
      <c r="AA115" s="18">
        <v>110</v>
      </c>
      <c r="AB115" s="18">
        <v>123</v>
      </c>
      <c r="AC115" s="18">
        <v>104</v>
      </c>
      <c r="AD115" s="18">
        <v>128</v>
      </c>
      <c r="AE115" s="18">
        <v>166</v>
      </c>
      <c r="AF115" s="18">
        <v>111</v>
      </c>
      <c r="AG115" s="18">
        <v>117</v>
      </c>
      <c r="AH115" s="18">
        <v>123</v>
      </c>
      <c r="AI115" s="18">
        <v>121</v>
      </c>
      <c r="AJ115" s="18">
        <v>99</v>
      </c>
      <c r="AK115" s="23">
        <v>1.5858045454166076</v>
      </c>
      <c r="AL115" s="23">
        <v>1.0783102049618858</v>
      </c>
      <c r="AM115" s="23">
        <v>0.82473546609924864</v>
      </c>
      <c r="AN115" s="23">
        <v>1.3097469732566038</v>
      </c>
      <c r="AO115" s="23">
        <v>2.2650423077545341</v>
      </c>
      <c r="AP115" s="23">
        <v>3.9969303574854513</v>
      </c>
      <c r="AQ115" s="23">
        <v>8.6948273681547992</v>
      </c>
      <c r="AR115" s="23">
        <v>9.6261455504511773</v>
      </c>
      <c r="AS115" s="23">
        <v>8.0608907284254911</v>
      </c>
      <c r="AT115" s="23">
        <v>9.8091056088159334</v>
      </c>
      <c r="AU115" s="23">
        <v>12.561483163072266</v>
      </c>
      <c r="AV115" s="23">
        <v>8.3150427363232531</v>
      </c>
      <c r="AW115" s="23">
        <v>8.5992738390980321</v>
      </c>
      <c r="AX115" s="23">
        <v>8.9322024051588915</v>
      </c>
      <c r="AY115" s="23">
        <v>8.6150428616182033</v>
      </c>
      <c r="AZ115" s="23">
        <v>6.9163057146849241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2</v>
      </c>
      <c r="BJ115" s="20">
        <v>15</v>
      </c>
      <c r="BK115" s="20">
        <v>12</v>
      </c>
      <c r="BL115" s="20">
        <v>15</v>
      </c>
      <c r="BM115" s="20">
        <v>1</v>
      </c>
      <c r="BN115" s="20">
        <v>5</v>
      </c>
      <c r="BO115" s="20">
        <v>0</v>
      </c>
      <c r="BP115" s="20">
        <v>1</v>
      </c>
      <c r="BQ115" s="20">
        <v>8</v>
      </c>
      <c r="BR115" s="20">
        <v>21</v>
      </c>
      <c r="BS115" s="20">
        <v>11</v>
      </c>
      <c r="BT115" s="20">
        <v>4</v>
      </c>
      <c r="BU115" s="20">
        <v>4</v>
      </c>
      <c r="BV115" s="20">
        <v>10911</v>
      </c>
      <c r="BW115" s="20">
        <v>11125</v>
      </c>
      <c r="BX115" s="20">
        <v>10523</v>
      </c>
      <c r="BY115" s="20">
        <v>12018</v>
      </c>
      <c r="BZ115" s="20">
        <v>10036</v>
      </c>
      <c r="CA115" s="20">
        <v>16898</v>
      </c>
      <c r="CB115" s="20">
        <v>14378</v>
      </c>
      <c r="CC115" s="20">
        <v>10703</v>
      </c>
      <c r="CD115" s="20">
        <v>10452</v>
      </c>
      <c r="CE115" s="20">
        <v>11821</v>
      </c>
      <c r="CF115" s="20">
        <v>9953</v>
      </c>
      <c r="CG115" s="20">
        <v>14322</v>
      </c>
      <c r="CH115" s="21">
        <v>3</v>
      </c>
      <c r="CI115" s="21">
        <v>23</v>
      </c>
      <c r="CJ115" s="21">
        <v>33</v>
      </c>
      <c r="CK115" s="21">
        <v>26</v>
      </c>
      <c r="CL115" s="21">
        <v>5</v>
      </c>
      <c r="CM115" s="21">
        <v>9</v>
      </c>
      <c r="CN115" s="21">
        <v>0</v>
      </c>
      <c r="CO115" s="21">
        <v>50</v>
      </c>
      <c r="CP115" s="21">
        <v>49</v>
      </c>
      <c r="CQ115" s="21">
        <v>0</v>
      </c>
      <c r="CR115" s="21">
        <v>25289</v>
      </c>
      <c r="CS115" s="21">
        <v>21828</v>
      </c>
      <c r="CT115" s="21">
        <v>20975</v>
      </c>
      <c r="CU115" s="21">
        <v>23839</v>
      </c>
      <c r="CV115" s="21">
        <v>19989</v>
      </c>
      <c r="CW115" s="21">
        <v>31220</v>
      </c>
      <c r="CX115" s="21">
        <v>71511</v>
      </c>
      <c r="CY115" s="21">
        <v>71629</v>
      </c>
      <c r="CZ115" s="19">
        <v>255</v>
      </c>
      <c r="DA115" t="s">
        <v>8233</v>
      </c>
      <c r="DB115" t="s">
        <v>9</v>
      </c>
      <c r="DD115">
        <v>6.9804129612307868</v>
      </c>
      <c r="DE115">
        <v>6.8520926850414625</v>
      </c>
      <c r="DF115">
        <v>-0.12832027618932429</v>
      </c>
    </row>
    <row r="116" spans="1:110" x14ac:dyDescent="0.25">
      <c r="A116" t="s">
        <v>585</v>
      </c>
      <c r="B116" t="s">
        <v>3033</v>
      </c>
      <c r="C116" t="s">
        <v>466</v>
      </c>
      <c r="D116" t="s">
        <v>51</v>
      </c>
      <c r="E116" s="17">
        <v>121025</v>
      </c>
      <c r="F116" s="17">
        <v>121890</v>
      </c>
      <c r="G116" s="17">
        <v>123420</v>
      </c>
      <c r="H116" s="17">
        <v>124911</v>
      </c>
      <c r="I116" s="17">
        <v>126772</v>
      </c>
      <c r="J116" s="17">
        <v>127983</v>
      </c>
      <c r="K116" s="17">
        <v>128272</v>
      </c>
      <c r="L116" s="17">
        <v>128745</v>
      </c>
      <c r="M116" s="17">
        <v>129440</v>
      </c>
      <c r="N116" s="17">
        <v>130635</v>
      </c>
      <c r="O116" s="17">
        <v>131822</v>
      </c>
      <c r="P116" s="17">
        <v>132850</v>
      </c>
      <c r="Q116" s="17">
        <v>133729</v>
      </c>
      <c r="R116" s="17">
        <v>134621</v>
      </c>
      <c r="S116" s="17">
        <v>135853</v>
      </c>
      <c r="T116" s="17">
        <v>136496</v>
      </c>
      <c r="U116" s="18">
        <v>12</v>
      </c>
      <c r="V116" s="18">
        <v>14</v>
      </c>
      <c r="W116" s="18">
        <v>14</v>
      </c>
      <c r="X116" s="18">
        <v>11</v>
      </c>
      <c r="Y116" s="18">
        <v>15</v>
      </c>
      <c r="Z116" s="18">
        <v>51</v>
      </c>
      <c r="AA116" s="18">
        <v>124</v>
      </c>
      <c r="AB116" s="18">
        <v>121</v>
      </c>
      <c r="AC116" s="18">
        <v>109</v>
      </c>
      <c r="AD116" s="18">
        <v>113</v>
      </c>
      <c r="AE116" s="18">
        <v>159</v>
      </c>
      <c r="AF116" s="18">
        <v>101</v>
      </c>
      <c r="AG116" s="18">
        <v>102</v>
      </c>
      <c r="AH116" s="18">
        <v>92</v>
      </c>
      <c r="AI116" s="18">
        <v>118</v>
      </c>
      <c r="AJ116" s="18">
        <v>78</v>
      </c>
      <c r="AK116" s="23">
        <v>0.99153067548027263</v>
      </c>
      <c r="AL116" s="23">
        <v>1.1485765854458938</v>
      </c>
      <c r="AM116" s="23">
        <v>1.1343380327337547</v>
      </c>
      <c r="AN116" s="23">
        <v>0.88062700642857705</v>
      </c>
      <c r="AO116" s="23">
        <v>1.1832265800018931</v>
      </c>
      <c r="AP116" s="23">
        <v>3.9849042450950516</v>
      </c>
      <c r="AQ116" s="23">
        <v>9.6669577148559309</v>
      </c>
      <c r="AR116" s="23">
        <v>9.3984232397374665</v>
      </c>
      <c r="AS116" s="23">
        <v>8.420889987639061</v>
      </c>
      <c r="AT116" s="23">
        <v>8.6500554981436828</v>
      </c>
      <c r="AU116" s="23">
        <v>12.06171959157045</v>
      </c>
      <c r="AV116" s="23">
        <v>7.6025592773805037</v>
      </c>
      <c r="AW116" s="23">
        <v>7.6273657920122035</v>
      </c>
      <c r="AX116" s="23">
        <v>6.8340006388304948</v>
      </c>
      <c r="AY116" s="23">
        <v>8.6858589799268326</v>
      </c>
      <c r="AZ116" s="23">
        <v>5.7144531707888868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1</v>
      </c>
      <c r="BJ116" s="20">
        <v>15</v>
      </c>
      <c r="BK116" s="20">
        <v>4</v>
      </c>
      <c r="BL116" s="20">
        <v>11</v>
      </c>
      <c r="BM116" s="20">
        <v>4</v>
      </c>
      <c r="BN116" s="20">
        <v>2</v>
      </c>
      <c r="BO116" s="20">
        <v>0</v>
      </c>
      <c r="BP116" s="20">
        <v>1</v>
      </c>
      <c r="BQ116" s="20">
        <v>12</v>
      </c>
      <c r="BR116" s="20">
        <v>14</v>
      </c>
      <c r="BS116" s="20">
        <v>11</v>
      </c>
      <c r="BT116" s="20">
        <v>2</v>
      </c>
      <c r="BU116" s="20">
        <v>1</v>
      </c>
      <c r="BV116" s="20">
        <v>6531</v>
      </c>
      <c r="BW116" s="20">
        <v>11016</v>
      </c>
      <c r="BX116" s="20">
        <v>11712</v>
      </c>
      <c r="BY116" s="20">
        <v>12894</v>
      </c>
      <c r="BZ116" s="20">
        <v>10156</v>
      </c>
      <c r="CA116" s="20">
        <v>17694</v>
      </c>
      <c r="CB116" s="20">
        <v>6869</v>
      </c>
      <c r="CC116" s="20">
        <v>11054</v>
      </c>
      <c r="CD116" s="20">
        <v>11595</v>
      </c>
      <c r="CE116" s="20">
        <v>12386</v>
      </c>
      <c r="CF116" s="20">
        <v>9849</v>
      </c>
      <c r="CG116" s="20">
        <v>14740</v>
      </c>
      <c r="CH116" s="21">
        <v>2</v>
      </c>
      <c r="CI116" s="21">
        <v>27</v>
      </c>
      <c r="CJ116" s="21">
        <v>18</v>
      </c>
      <c r="CK116" s="21">
        <v>22</v>
      </c>
      <c r="CL116" s="21">
        <v>6</v>
      </c>
      <c r="CM116" s="21">
        <v>3</v>
      </c>
      <c r="CN116" s="21">
        <v>0</v>
      </c>
      <c r="CO116" s="21">
        <v>37</v>
      </c>
      <c r="CP116" s="21">
        <v>41</v>
      </c>
      <c r="CQ116" s="21">
        <v>0</v>
      </c>
      <c r="CR116" s="21">
        <v>13400</v>
      </c>
      <c r="CS116" s="21">
        <v>22070</v>
      </c>
      <c r="CT116" s="21">
        <v>23307</v>
      </c>
      <c r="CU116" s="21">
        <v>25280</v>
      </c>
      <c r="CV116" s="21">
        <v>20005</v>
      </c>
      <c r="CW116" s="21">
        <v>32434</v>
      </c>
      <c r="CX116" s="21">
        <v>70003</v>
      </c>
      <c r="CY116" s="21">
        <v>66493</v>
      </c>
      <c r="CZ116" s="19">
        <v>288</v>
      </c>
      <c r="DA116" t="s">
        <v>8266</v>
      </c>
      <c r="DB116" t="s">
        <v>8481</v>
      </c>
      <c r="DD116">
        <v>5.5644955108056484</v>
      </c>
      <c r="DE116">
        <v>5.8568918474922498</v>
      </c>
      <c r="DF116">
        <v>0.29239633668660137</v>
      </c>
    </row>
    <row r="117" spans="1:110" x14ac:dyDescent="0.25">
      <c r="A117" t="s">
        <v>1076</v>
      </c>
      <c r="B117" t="s">
        <v>3041</v>
      </c>
      <c r="C117" t="s">
        <v>1052</v>
      </c>
      <c r="D117" t="s">
        <v>168</v>
      </c>
      <c r="E117" s="17">
        <v>86798</v>
      </c>
      <c r="F117" s="17">
        <v>87105</v>
      </c>
      <c r="G117" s="17">
        <v>87196</v>
      </c>
      <c r="H117" s="17">
        <v>86775</v>
      </c>
      <c r="I117" s="17">
        <v>87237</v>
      </c>
      <c r="J117" s="17">
        <v>88416</v>
      </c>
      <c r="K117" s="17">
        <v>89272</v>
      </c>
      <c r="L117" s="17">
        <v>90101</v>
      </c>
      <c r="M117" s="17">
        <v>90591</v>
      </c>
      <c r="N117" s="17">
        <v>91609</v>
      </c>
      <c r="O117" s="17">
        <v>92490</v>
      </c>
      <c r="P117" s="17">
        <v>93124</v>
      </c>
      <c r="Q117" s="17">
        <v>93399</v>
      </c>
      <c r="R117" s="17">
        <v>93241</v>
      </c>
      <c r="S117" s="17">
        <v>93571</v>
      </c>
      <c r="T117" s="17">
        <v>93790</v>
      </c>
      <c r="U117" s="18">
        <v>9</v>
      </c>
      <c r="V117" s="18">
        <v>13</v>
      </c>
      <c r="W117" s="18">
        <v>10</v>
      </c>
      <c r="X117" s="18">
        <v>5</v>
      </c>
      <c r="Y117" s="18">
        <v>16</v>
      </c>
      <c r="Z117" s="18">
        <v>37</v>
      </c>
      <c r="AA117" s="18">
        <v>72</v>
      </c>
      <c r="AB117" s="18">
        <v>68</v>
      </c>
      <c r="AC117" s="18">
        <v>66</v>
      </c>
      <c r="AD117" s="18">
        <v>77</v>
      </c>
      <c r="AE117" s="18">
        <v>81</v>
      </c>
      <c r="AF117" s="18">
        <v>72</v>
      </c>
      <c r="AG117" s="18">
        <v>70</v>
      </c>
      <c r="AH117" s="18">
        <v>75</v>
      </c>
      <c r="AI117" s="18">
        <v>81</v>
      </c>
      <c r="AJ117" s="18">
        <v>66</v>
      </c>
      <c r="AK117" s="23">
        <v>1.0368902509274407</v>
      </c>
      <c r="AL117" s="23">
        <v>1.4924516388267035</v>
      </c>
      <c r="AM117" s="23">
        <v>1.1468415982384512</v>
      </c>
      <c r="AN117" s="23">
        <v>0.57620282339383466</v>
      </c>
      <c r="AO117" s="23">
        <v>1.8340841615369625</v>
      </c>
      <c r="AP117" s="23">
        <v>4.1847629388346004</v>
      </c>
      <c r="AQ117" s="23">
        <v>8.0652388206828576</v>
      </c>
      <c r="AR117" s="23">
        <v>7.5470860478796018</v>
      </c>
      <c r="AS117" s="23">
        <v>7.2854919362850614</v>
      </c>
      <c r="AT117" s="23">
        <v>8.4052876900741182</v>
      </c>
      <c r="AU117" s="23">
        <v>8.7577035355173525</v>
      </c>
      <c r="AV117" s="23">
        <v>7.7316266483398479</v>
      </c>
      <c r="AW117" s="23">
        <v>7.4947269242711378</v>
      </c>
      <c r="AX117" s="23">
        <v>8.0436717752919851</v>
      </c>
      <c r="AY117" s="23">
        <v>8.6565281978390747</v>
      </c>
      <c r="AZ117" s="23">
        <v>7.0369975477129758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2</v>
      </c>
      <c r="BJ117" s="20">
        <v>8</v>
      </c>
      <c r="BK117" s="20">
        <v>9</v>
      </c>
      <c r="BL117" s="20">
        <v>10</v>
      </c>
      <c r="BM117" s="20">
        <v>4</v>
      </c>
      <c r="BN117" s="20">
        <v>3</v>
      </c>
      <c r="BO117" s="20">
        <v>0</v>
      </c>
      <c r="BP117" s="20">
        <v>1</v>
      </c>
      <c r="BQ117" s="20">
        <v>5</v>
      </c>
      <c r="BR117" s="20">
        <v>11</v>
      </c>
      <c r="BS117" s="20">
        <v>6</v>
      </c>
      <c r="BT117" s="20">
        <v>6</v>
      </c>
      <c r="BU117" s="20">
        <v>1</v>
      </c>
      <c r="BV117" s="20">
        <v>6056</v>
      </c>
      <c r="BW117" s="20">
        <v>8356</v>
      </c>
      <c r="BX117" s="20">
        <v>7323</v>
      </c>
      <c r="BY117" s="20">
        <v>8037</v>
      </c>
      <c r="BZ117" s="20">
        <v>6506</v>
      </c>
      <c r="CA117" s="20">
        <v>12015</v>
      </c>
      <c r="CB117" s="20">
        <v>5476</v>
      </c>
      <c r="CC117" s="20">
        <v>8606</v>
      </c>
      <c r="CD117" s="20">
        <v>7669</v>
      </c>
      <c r="CE117" s="20">
        <v>8060</v>
      </c>
      <c r="CF117" s="20">
        <v>6274</v>
      </c>
      <c r="CG117" s="20">
        <v>9412</v>
      </c>
      <c r="CH117" s="21">
        <v>3</v>
      </c>
      <c r="CI117" s="21">
        <v>13</v>
      </c>
      <c r="CJ117" s="21">
        <v>20</v>
      </c>
      <c r="CK117" s="21">
        <v>16</v>
      </c>
      <c r="CL117" s="21">
        <v>10</v>
      </c>
      <c r="CM117" s="21">
        <v>4</v>
      </c>
      <c r="CN117" s="21">
        <v>0</v>
      </c>
      <c r="CO117" s="21">
        <v>36</v>
      </c>
      <c r="CP117" s="21">
        <v>30</v>
      </c>
      <c r="CQ117" s="21">
        <v>0</v>
      </c>
      <c r="CR117" s="21">
        <v>11532</v>
      </c>
      <c r="CS117" s="21">
        <v>16962</v>
      </c>
      <c r="CT117" s="21">
        <v>14992</v>
      </c>
      <c r="CU117" s="21">
        <v>16097</v>
      </c>
      <c r="CV117" s="21">
        <v>12780</v>
      </c>
      <c r="CW117" s="21">
        <v>21427</v>
      </c>
      <c r="CX117" s="21">
        <v>48293</v>
      </c>
      <c r="CY117" s="21">
        <v>45497</v>
      </c>
      <c r="CZ117" s="19">
        <v>252</v>
      </c>
      <c r="DA117" t="s">
        <v>8230</v>
      </c>
      <c r="DB117" t="s">
        <v>9</v>
      </c>
      <c r="DD117">
        <v>7.9126096226124805</v>
      </c>
      <c r="DE117">
        <v>6.2120804257345785</v>
      </c>
      <c r="DF117">
        <v>-1.7005291968779019</v>
      </c>
    </row>
    <row r="118" spans="1:110" x14ac:dyDescent="0.25">
      <c r="A118" t="s">
        <v>1187</v>
      </c>
      <c r="B118" t="s">
        <v>3141</v>
      </c>
      <c r="C118" t="s">
        <v>1083</v>
      </c>
      <c r="D118" t="s">
        <v>278</v>
      </c>
      <c r="E118" s="17">
        <v>100862</v>
      </c>
      <c r="F118" s="17">
        <v>101174</v>
      </c>
      <c r="G118" s="17">
        <v>101697</v>
      </c>
      <c r="H118" s="17">
        <v>103002</v>
      </c>
      <c r="I118" s="17">
        <v>103880</v>
      </c>
      <c r="J118" s="17">
        <v>104589</v>
      </c>
      <c r="K118" s="17">
        <v>105825</v>
      </c>
      <c r="L118" s="17">
        <v>106708</v>
      </c>
      <c r="M118" s="17">
        <v>108000</v>
      </c>
      <c r="N118" s="17">
        <v>108780</v>
      </c>
      <c r="O118" s="17">
        <v>109567</v>
      </c>
      <c r="P118" s="17">
        <v>110286</v>
      </c>
      <c r="Q118" s="17">
        <v>110803</v>
      </c>
      <c r="R118" s="17">
        <v>111697</v>
      </c>
      <c r="S118" s="17">
        <v>112258</v>
      </c>
      <c r="T118" s="17">
        <v>113295</v>
      </c>
      <c r="U118" s="18">
        <v>13</v>
      </c>
      <c r="V118" s="18">
        <v>8</v>
      </c>
      <c r="W118" s="18">
        <v>7</v>
      </c>
      <c r="X118" s="18">
        <v>18</v>
      </c>
      <c r="Y118" s="18">
        <v>29</v>
      </c>
      <c r="Z118" s="18">
        <v>77</v>
      </c>
      <c r="AA118" s="18">
        <v>132</v>
      </c>
      <c r="AB118" s="18">
        <v>147</v>
      </c>
      <c r="AC118" s="18">
        <v>110</v>
      </c>
      <c r="AD118" s="18">
        <v>158</v>
      </c>
      <c r="AE118" s="18">
        <v>134</v>
      </c>
      <c r="AF118" s="18">
        <v>128</v>
      </c>
      <c r="AG118" s="18">
        <v>119</v>
      </c>
      <c r="AH118" s="18">
        <v>106</v>
      </c>
      <c r="AI118" s="18">
        <v>112</v>
      </c>
      <c r="AJ118" s="18">
        <v>95</v>
      </c>
      <c r="AK118" s="23">
        <v>1.2888897701810393</v>
      </c>
      <c r="AL118" s="23">
        <v>0.79071698262399426</v>
      </c>
      <c r="AM118" s="23">
        <v>0.68831922278926616</v>
      </c>
      <c r="AN118" s="23">
        <v>1.7475388827401408</v>
      </c>
      <c r="AO118" s="23">
        <v>2.7916827108201772</v>
      </c>
      <c r="AP118" s="23">
        <v>7.362150895409652</v>
      </c>
      <c r="AQ118" s="23">
        <v>12.473423104181432</v>
      </c>
      <c r="AR118" s="23">
        <v>13.775911834164262</v>
      </c>
      <c r="AS118" s="23">
        <v>10.185185185185185</v>
      </c>
      <c r="AT118" s="23">
        <v>14.524728810443095</v>
      </c>
      <c r="AU118" s="23">
        <v>12.229959750654851</v>
      </c>
      <c r="AV118" s="23">
        <v>11.606187548736919</v>
      </c>
      <c r="AW118" s="23">
        <v>10.739781413860635</v>
      </c>
      <c r="AX118" s="23">
        <v>9.4899594438525661</v>
      </c>
      <c r="AY118" s="23">
        <v>9.9770172281708209</v>
      </c>
      <c r="AZ118" s="23">
        <v>8.3851891080806737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2</v>
      </c>
      <c r="BJ118" s="20">
        <v>13</v>
      </c>
      <c r="BK118" s="20">
        <v>14</v>
      </c>
      <c r="BL118" s="20">
        <v>11</v>
      </c>
      <c r="BM118" s="20">
        <v>4</v>
      </c>
      <c r="BN118" s="20">
        <v>3</v>
      </c>
      <c r="BO118" s="20">
        <v>0</v>
      </c>
      <c r="BP118" s="20">
        <v>1</v>
      </c>
      <c r="BQ118" s="20">
        <v>18</v>
      </c>
      <c r="BR118" s="20">
        <v>19</v>
      </c>
      <c r="BS118" s="20">
        <v>5</v>
      </c>
      <c r="BT118" s="20">
        <v>3</v>
      </c>
      <c r="BU118" s="20">
        <v>2</v>
      </c>
      <c r="BV118" s="20">
        <v>4832</v>
      </c>
      <c r="BW118" s="20">
        <v>9529</v>
      </c>
      <c r="BX118" s="20">
        <v>10186</v>
      </c>
      <c r="BY118" s="20">
        <v>11020</v>
      </c>
      <c r="BZ118" s="20">
        <v>8385</v>
      </c>
      <c r="CA118" s="20">
        <v>13599</v>
      </c>
      <c r="CB118" s="20">
        <v>5356</v>
      </c>
      <c r="CC118" s="20">
        <v>9819</v>
      </c>
      <c r="CD118" s="20">
        <v>9769</v>
      </c>
      <c r="CE118" s="20">
        <v>10937</v>
      </c>
      <c r="CF118" s="20">
        <v>8274</v>
      </c>
      <c r="CG118" s="20">
        <v>11589</v>
      </c>
      <c r="CH118" s="21">
        <v>3</v>
      </c>
      <c r="CI118" s="21">
        <v>31</v>
      </c>
      <c r="CJ118" s="21">
        <v>33</v>
      </c>
      <c r="CK118" s="21">
        <v>16</v>
      </c>
      <c r="CL118" s="21">
        <v>7</v>
      </c>
      <c r="CM118" s="21">
        <v>5</v>
      </c>
      <c r="CN118" s="21">
        <v>0</v>
      </c>
      <c r="CO118" s="21">
        <v>47</v>
      </c>
      <c r="CP118" s="21">
        <v>48</v>
      </c>
      <c r="CQ118" s="21">
        <v>0</v>
      </c>
      <c r="CR118" s="21">
        <v>10188</v>
      </c>
      <c r="CS118" s="21">
        <v>19348</v>
      </c>
      <c r="CT118" s="21">
        <v>19955</v>
      </c>
      <c r="CU118" s="21">
        <v>21957</v>
      </c>
      <c r="CV118" s="21">
        <v>16659</v>
      </c>
      <c r="CW118" s="21">
        <v>25188</v>
      </c>
      <c r="CX118" s="21">
        <v>57551</v>
      </c>
      <c r="CY118" s="21">
        <v>55744</v>
      </c>
      <c r="CZ118" s="19">
        <v>184</v>
      </c>
      <c r="DA118" t="s">
        <v>8162</v>
      </c>
      <c r="DB118" t="s">
        <v>9</v>
      </c>
      <c r="DD118">
        <v>8.4314006888633752</v>
      </c>
      <c r="DE118">
        <v>8.3404284895136485</v>
      </c>
      <c r="DF118">
        <v>-9.0972199349726779E-2</v>
      </c>
    </row>
    <row r="119" spans="1:110" x14ac:dyDescent="0.25">
      <c r="A119" t="s">
        <v>551</v>
      </c>
      <c r="B119" t="s">
        <v>2970</v>
      </c>
      <c r="C119" t="s">
        <v>58</v>
      </c>
      <c r="D119" t="s">
        <v>199</v>
      </c>
      <c r="E119" s="17">
        <v>274179</v>
      </c>
      <c r="F119" s="17">
        <v>274931</v>
      </c>
      <c r="G119" s="17">
        <v>276339</v>
      </c>
      <c r="H119" s="17">
        <v>278599</v>
      </c>
      <c r="I119" s="17">
        <v>280407</v>
      </c>
      <c r="J119" s="17">
        <v>282858</v>
      </c>
      <c r="K119" s="17">
        <v>285189</v>
      </c>
      <c r="L119" s="17">
        <v>288158</v>
      </c>
      <c r="M119" s="17">
        <v>290549</v>
      </c>
      <c r="N119" s="17">
        <v>292035</v>
      </c>
      <c r="O119" s="17">
        <v>293730</v>
      </c>
      <c r="P119" s="17">
        <v>295835</v>
      </c>
      <c r="Q119" s="17">
        <v>297148</v>
      </c>
      <c r="R119" s="17">
        <v>297777</v>
      </c>
      <c r="S119" s="17">
        <v>299112</v>
      </c>
      <c r="T119" s="17">
        <v>300407</v>
      </c>
      <c r="U119" s="18">
        <v>71</v>
      </c>
      <c r="V119" s="18">
        <v>24</v>
      </c>
      <c r="W119" s="18">
        <v>46</v>
      </c>
      <c r="X119" s="18">
        <v>45</v>
      </c>
      <c r="Y119" s="18">
        <v>60</v>
      </c>
      <c r="Z119" s="18">
        <v>116</v>
      </c>
      <c r="AA119" s="18">
        <v>214</v>
      </c>
      <c r="AB119" s="18">
        <v>264</v>
      </c>
      <c r="AC119" s="18">
        <v>253</v>
      </c>
      <c r="AD119" s="18">
        <v>307</v>
      </c>
      <c r="AE119" s="18">
        <v>359</v>
      </c>
      <c r="AF119" s="18">
        <v>315</v>
      </c>
      <c r="AG119" s="18">
        <v>309</v>
      </c>
      <c r="AH119" s="18">
        <v>289</v>
      </c>
      <c r="AI119" s="18">
        <v>315</v>
      </c>
      <c r="AJ119" s="18">
        <v>215</v>
      </c>
      <c r="AK119" s="23">
        <v>2.5895491631379501</v>
      </c>
      <c r="AL119" s="23">
        <v>0.87294630289054342</v>
      </c>
      <c r="AM119" s="23">
        <v>1.6646220765074782</v>
      </c>
      <c r="AN119" s="23">
        <v>1.6152247495504293</v>
      </c>
      <c r="AO119" s="23">
        <v>2.1397468679455223</v>
      </c>
      <c r="AP119" s="23">
        <v>4.1009976737444225</v>
      </c>
      <c r="AQ119" s="23">
        <v>7.5037957284467494</v>
      </c>
      <c r="AR119" s="23">
        <v>9.1616404888984526</v>
      </c>
      <c r="AS119" s="23">
        <v>8.7076534422765182</v>
      </c>
      <c r="AT119" s="23">
        <v>10.512438577567757</v>
      </c>
      <c r="AU119" s="23">
        <v>12.22210873931842</v>
      </c>
      <c r="AV119" s="23">
        <v>10.647827336184022</v>
      </c>
      <c r="AW119" s="23">
        <v>10.398858481295516</v>
      </c>
      <c r="AX119" s="23">
        <v>9.7052492301285866</v>
      </c>
      <c r="AY119" s="23">
        <v>10.531172269918962</v>
      </c>
      <c r="AZ119" s="23">
        <v>7.1569570615864482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6</v>
      </c>
      <c r="BJ119" s="20">
        <v>23</v>
      </c>
      <c r="BK119" s="20">
        <v>27</v>
      </c>
      <c r="BL119" s="20">
        <v>26</v>
      </c>
      <c r="BM119" s="20">
        <v>12</v>
      </c>
      <c r="BN119" s="20">
        <v>11</v>
      </c>
      <c r="BO119" s="20">
        <v>0</v>
      </c>
      <c r="BP119" s="20">
        <v>3</v>
      </c>
      <c r="BQ119" s="20">
        <v>24</v>
      </c>
      <c r="BR119" s="20">
        <v>29</v>
      </c>
      <c r="BS119" s="20">
        <v>29</v>
      </c>
      <c r="BT119" s="20">
        <v>19</v>
      </c>
      <c r="BU119" s="20">
        <v>6</v>
      </c>
      <c r="BV119" s="20">
        <v>12728</v>
      </c>
      <c r="BW119" s="20">
        <v>19480</v>
      </c>
      <c r="BX119" s="20">
        <v>23867</v>
      </c>
      <c r="BY119" s="20">
        <v>30118</v>
      </c>
      <c r="BZ119" s="20">
        <v>24219</v>
      </c>
      <c r="CA119" s="20">
        <v>44625</v>
      </c>
      <c r="CB119" s="20">
        <v>13738</v>
      </c>
      <c r="CC119" s="20">
        <v>18827</v>
      </c>
      <c r="CD119" s="20">
        <v>22696</v>
      </c>
      <c r="CE119" s="20">
        <v>28743</v>
      </c>
      <c r="CF119" s="20">
        <v>23751</v>
      </c>
      <c r="CG119" s="20">
        <v>37615</v>
      </c>
      <c r="CH119" s="21">
        <v>9</v>
      </c>
      <c r="CI119" s="21">
        <v>47</v>
      </c>
      <c r="CJ119" s="21">
        <v>56</v>
      </c>
      <c r="CK119" s="21">
        <v>55</v>
      </c>
      <c r="CL119" s="21">
        <v>31</v>
      </c>
      <c r="CM119" s="21">
        <v>17</v>
      </c>
      <c r="CN119" s="21">
        <v>0</v>
      </c>
      <c r="CO119" s="21">
        <v>105</v>
      </c>
      <c r="CP119" s="21">
        <v>110</v>
      </c>
      <c r="CQ119" s="21">
        <v>0</v>
      </c>
      <c r="CR119" s="21">
        <v>26466</v>
      </c>
      <c r="CS119" s="21">
        <v>38307</v>
      </c>
      <c r="CT119" s="21">
        <v>46563</v>
      </c>
      <c r="CU119" s="21">
        <v>58861</v>
      </c>
      <c r="CV119" s="21">
        <v>47970</v>
      </c>
      <c r="CW119" s="21">
        <v>82240</v>
      </c>
      <c r="CX119" s="21">
        <v>155037</v>
      </c>
      <c r="CY119" s="21">
        <v>145370</v>
      </c>
      <c r="CZ119" s="19">
        <v>247</v>
      </c>
      <c r="DA119" t="s">
        <v>8225</v>
      </c>
      <c r="DB119" t="s">
        <v>9</v>
      </c>
      <c r="DD119">
        <v>7.2229483387218814</v>
      </c>
      <c r="DE119">
        <v>7.0950805291640062</v>
      </c>
      <c r="DF119">
        <v>-0.12786780955787513</v>
      </c>
    </row>
    <row r="120" spans="1:110" x14ac:dyDescent="0.25">
      <c r="A120" t="s">
        <v>541</v>
      </c>
      <c r="B120" t="s">
        <v>2971</v>
      </c>
      <c r="C120" t="s">
        <v>58</v>
      </c>
      <c r="D120" t="s">
        <v>199</v>
      </c>
      <c r="E120" s="17">
        <v>248913</v>
      </c>
      <c r="F120" s="17">
        <v>249920</v>
      </c>
      <c r="G120" s="17">
        <v>251152</v>
      </c>
      <c r="H120" s="17">
        <v>253465</v>
      </c>
      <c r="I120" s="17">
        <v>255069</v>
      </c>
      <c r="J120" s="17">
        <v>257105</v>
      </c>
      <c r="K120" s="17">
        <v>258977</v>
      </c>
      <c r="L120" s="17">
        <v>260639</v>
      </c>
      <c r="M120" s="17">
        <v>261191</v>
      </c>
      <c r="N120" s="17">
        <v>261902</v>
      </c>
      <c r="O120" s="17">
        <v>263061</v>
      </c>
      <c r="P120" s="17">
        <v>263640</v>
      </c>
      <c r="Q120" s="17">
        <v>264148</v>
      </c>
      <c r="R120" s="17">
        <v>264903</v>
      </c>
      <c r="S120" s="17">
        <v>266053</v>
      </c>
      <c r="T120" s="17">
        <v>267687</v>
      </c>
      <c r="U120" s="18">
        <v>39</v>
      </c>
      <c r="V120" s="18">
        <v>58</v>
      </c>
      <c r="W120" s="18">
        <v>37</v>
      </c>
      <c r="X120" s="18">
        <v>37</v>
      </c>
      <c r="Y120" s="18">
        <v>67</v>
      </c>
      <c r="Z120" s="18">
        <v>101</v>
      </c>
      <c r="AA120" s="18">
        <v>282</v>
      </c>
      <c r="AB120" s="18">
        <v>265</v>
      </c>
      <c r="AC120" s="18">
        <v>250</v>
      </c>
      <c r="AD120" s="18">
        <v>305</v>
      </c>
      <c r="AE120" s="18">
        <v>367</v>
      </c>
      <c r="AF120" s="18">
        <v>329</v>
      </c>
      <c r="AG120" s="18">
        <v>293</v>
      </c>
      <c r="AH120" s="18">
        <v>316</v>
      </c>
      <c r="AI120" s="18">
        <v>314</v>
      </c>
      <c r="AJ120" s="18">
        <v>216</v>
      </c>
      <c r="AK120" s="23">
        <v>1.5668125007532752</v>
      </c>
      <c r="AL120" s="23">
        <v>2.3207426376440461</v>
      </c>
      <c r="AM120" s="23">
        <v>1.4732114416767537</v>
      </c>
      <c r="AN120" s="23">
        <v>1.4597676207760439</v>
      </c>
      <c r="AO120" s="23">
        <v>2.6267402153926978</v>
      </c>
      <c r="AP120" s="23">
        <v>3.9283561190953113</v>
      </c>
      <c r="AQ120" s="23">
        <v>10.888997864675241</v>
      </c>
      <c r="AR120" s="23">
        <v>10.167319549261624</v>
      </c>
      <c r="AS120" s="23">
        <v>9.5715396012879452</v>
      </c>
      <c r="AT120" s="23">
        <v>11.64557735336118</v>
      </c>
      <c r="AU120" s="23">
        <v>13.951136808572917</v>
      </c>
      <c r="AV120" s="23">
        <v>12.47913821878319</v>
      </c>
      <c r="AW120" s="23">
        <v>11.092266456683374</v>
      </c>
      <c r="AX120" s="23">
        <v>11.92889472750403</v>
      </c>
      <c r="AY120" s="23">
        <v>11.802159720055778</v>
      </c>
      <c r="AZ120" s="23">
        <v>8.0691255085230136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1</v>
      </c>
      <c r="BI120" s="20">
        <v>3</v>
      </c>
      <c r="BJ120" s="20">
        <v>24</v>
      </c>
      <c r="BK120" s="20">
        <v>20</v>
      </c>
      <c r="BL120" s="20">
        <v>31</v>
      </c>
      <c r="BM120" s="20">
        <v>15</v>
      </c>
      <c r="BN120" s="20">
        <v>8</v>
      </c>
      <c r="BO120" s="20">
        <v>0</v>
      </c>
      <c r="BP120" s="20">
        <v>4</v>
      </c>
      <c r="BQ120" s="20">
        <v>36</v>
      </c>
      <c r="BR120" s="20">
        <v>32</v>
      </c>
      <c r="BS120" s="20">
        <v>27</v>
      </c>
      <c r="BT120" s="20">
        <v>5</v>
      </c>
      <c r="BU120" s="20">
        <v>10</v>
      </c>
      <c r="BV120" s="20">
        <v>14085</v>
      </c>
      <c r="BW120" s="20">
        <v>19139</v>
      </c>
      <c r="BX120" s="20">
        <v>20961</v>
      </c>
      <c r="BY120" s="20">
        <v>25843</v>
      </c>
      <c r="BZ120" s="20">
        <v>21484</v>
      </c>
      <c r="CA120" s="20">
        <v>37388</v>
      </c>
      <c r="CB120" s="20">
        <v>14023</v>
      </c>
      <c r="CC120" s="20">
        <v>18298</v>
      </c>
      <c r="CD120" s="20">
        <v>19707</v>
      </c>
      <c r="CE120" s="20">
        <v>24534</v>
      </c>
      <c r="CF120" s="20">
        <v>20707</v>
      </c>
      <c r="CG120" s="20">
        <v>31518</v>
      </c>
      <c r="CH120" s="21">
        <v>7</v>
      </c>
      <c r="CI120" s="21">
        <v>60</v>
      </c>
      <c r="CJ120" s="21">
        <v>52</v>
      </c>
      <c r="CK120" s="21">
        <v>58</v>
      </c>
      <c r="CL120" s="21">
        <v>20</v>
      </c>
      <c r="CM120" s="21">
        <v>18</v>
      </c>
      <c r="CN120" s="21">
        <v>1</v>
      </c>
      <c r="CO120" s="21">
        <v>102</v>
      </c>
      <c r="CP120" s="21">
        <v>114</v>
      </c>
      <c r="CQ120" s="21">
        <v>0</v>
      </c>
      <c r="CR120" s="21">
        <v>28108</v>
      </c>
      <c r="CS120" s="21">
        <v>37437</v>
      </c>
      <c r="CT120" s="21">
        <v>40668</v>
      </c>
      <c r="CU120" s="21">
        <v>50377</v>
      </c>
      <c r="CV120" s="21">
        <v>42191</v>
      </c>
      <c r="CW120" s="21">
        <v>68906</v>
      </c>
      <c r="CX120" s="21">
        <v>138900</v>
      </c>
      <c r="CY120" s="21">
        <v>128787</v>
      </c>
      <c r="CZ120" s="19">
        <v>202</v>
      </c>
      <c r="DA120" t="s">
        <v>8180</v>
      </c>
      <c r="DB120" t="s">
        <v>9</v>
      </c>
      <c r="DD120">
        <v>7.920054042721703</v>
      </c>
      <c r="DE120">
        <v>8.2073434125269973</v>
      </c>
      <c r="DF120">
        <v>0.28728936980529429</v>
      </c>
    </row>
    <row r="121" spans="1:110" x14ac:dyDescent="0.25">
      <c r="A121" t="s">
        <v>2187</v>
      </c>
      <c r="B121" t="s">
        <v>3000</v>
      </c>
      <c r="C121" t="s">
        <v>754</v>
      </c>
      <c r="D121" t="s">
        <v>150</v>
      </c>
      <c r="E121" s="17">
        <v>77460</v>
      </c>
      <c r="F121" s="17">
        <v>77454</v>
      </c>
      <c r="G121" s="17">
        <v>77925</v>
      </c>
      <c r="H121" s="17">
        <v>78505</v>
      </c>
      <c r="I121" s="17">
        <v>79047</v>
      </c>
      <c r="J121" s="17">
        <v>79810</v>
      </c>
      <c r="K121" s="17">
        <v>80350</v>
      </c>
      <c r="L121" s="17">
        <v>80802</v>
      </c>
      <c r="M121" s="17">
        <v>81423</v>
      </c>
      <c r="N121" s="17">
        <v>81979</v>
      </c>
      <c r="O121" s="17">
        <v>82462</v>
      </c>
      <c r="P121" s="17">
        <v>82909</v>
      </c>
      <c r="Q121" s="17">
        <v>83168</v>
      </c>
      <c r="R121" s="17">
        <v>83615</v>
      </c>
      <c r="S121" s="17">
        <v>83977</v>
      </c>
      <c r="T121" s="17">
        <v>84301</v>
      </c>
      <c r="U121" s="18">
        <v>27</v>
      </c>
      <c r="V121" s="18">
        <v>17</v>
      </c>
      <c r="W121" s="18">
        <v>19</v>
      </c>
      <c r="X121" s="18">
        <v>12</v>
      </c>
      <c r="Y121" s="18">
        <v>18</v>
      </c>
      <c r="Z121" s="18">
        <v>19</v>
      </c>
      <c r="AA121" s="18">
        <v>91</v>
      </c>
      <c r="AB121" s="18">
        <v>84</v>
      </c>
      <c r="AC121" s="18">
        <v>91</v>
      </c>
      <c r="AD121" s="18">
        <v>129</v>
      </c>
      <c r="AE121" s="18">
        <v>131</v>
      </c>
      <c r="AF121" s="18">
        <v>103</v>
      </c>
      <c r="AG121" s="18">
        <v>119</v>
      </c>
      <c r="AH121" s="18">
        <v>130</v>
      </c>
      <c r="AI121" s="18">
        <v>132</v>
      </c>
      <c r="AJ121" s="18">
        <v>91</v>
      </c>
      <c r="AK121" s="23">
        <v>3.4856700232378004</v>
      </c>
      <c r="AL121" s="23">
        <v>2.1948511374493247</v>
      </c>
      <c r="AM121" s="23">
        <v>2.4382418992621111</v>
      </c>
      <c r="AN121" s="23">
        <v>1.5285650595503473</v>
      </c>
      <c r="AO121" s="23">
        <v>2.2771262666514858</v>
      </c>
      <c r="AP121" s="23">
        <v>2.3806540533767699</v>
      </c>
      <c r="AQ121" s="23">
        <v>11.325451151213441</v>
      </c>
      <c r="AR121" s="23">
        <v>10.395782282616766</v>
      </c>
      <c r="AS121" s="23">
        <v>11.17620328408435</v>
      </c>
      <c r="AT121" s="23">
        <v>15.735737200990497</v>
      </c>
      <c r="AU121" s="23">
        <v>15.886105115083312</v>
      </c>
      <c r="AV121" s="23">
        <v>12.423259236029864</v>
      </c>
      <c r="AW121" s="23">
        <v>14.308387841477492</v>
      </c>
      <c r="AX121" s="23">
        <v>15.547449620283443</v>
      </c>
      <c r="AY121" s="23">
        <v>15.718589613822832</v>
      </c>
      <c r="AZ121" s="23">
        <v>10.794652495225442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1</v>
      </c>
      <c r="BJ121" s="20">
        <v>15</v>
      </c>
      <c r="BK121" s="20">
        <v>14</v>
      </c>
      <c r="BL121" s="20">
        <v>13</v>
      </c>
      <c r="BM121" s="20">
        <v>6</v>
      </c>
      <c r="BN121" s="20">
        <v>4</v>
      </c>
      <c r="BO121" s="20">
        <v>0</v>
      </c>
      <c r="BP121" s="20">
        <v>0</v>
      </c>
      <c r="BQ121" s="20">
        <v>14</v>
      </c>
      <c r="BR121" s="20">
        <v>9</v>
      </c>
      <c r="BS121" s="20">
        <v>10</v>
      </c>
      <c r="BT121" s="20">
        <v>4</v>
      </c>
      <c r="BU121" s="20">
        <v>1</v>
      </c>
      <c r="BV121" s="20">
        <v>4271</v>
      </c>
      <c r="BW121" s="20">
        <v>6160</v>
      </c>
      <c r="BX121" s="20">
        <v>6631</v>
      </c>
      <c r="BY121" s="20">
        <v>7967</v>
      </c>
      <c r="BZ121" s="20">
        <v>6563</v>
      </c>
      <c r="CA121" s="20">
        <v>11690</v>
      </c>
      <c r="CB121" s="20">
        <v>4375</v>
      </c>
      <c r="CC121" s="20">
        <v>6220</v>
      </c>
      <c r="CD121" s="20">
        <v>6352</v>
      </c>
      <c r="CE121" s="20">
        <v>7888</v>
      </c>
      <c r="CF121" s="20">
        <v>6689</v>
      </c>
      <c r="CG121" s="20">
        <v>9495</v>
      </c>
      <c r="CH121" s="21">
        <v>1</v>
      </c>
      <c r="CI121" s="21">
        <v>29</v>
      </c>
      <c r="CJ121" s="21">
        <v>23</v>
      </c>
      <c r="CK121" s="21">
        <v>23</v>
      </c>
      <c r="CL121" s="21">
        <v>10</v>
      </c>
      <c r="CM121" s="21">
        <v>5</v>
      </c>
      <c r="CN121" s="21">
        <v>0</v>
      </c>
      <c r="CO121" s="21">
        <v>53</v>
      </c>
      <c r="CP121" s="21">
        <v>38</v>
      </c>
      <c r="CQ121" s="21">
        <v>0</v>
      </c>
      <c r="CR121" s="21">
        <v>8646</v>
      </c>
      <c r="CS121" s="21">
        <v>12380</v>
      </c>
      <c r="CT121" s="21">
        <v>12983</v>
      </c>
      <c r="CU121" s="21">
        <v>15855</v>
      </c>
      <c r="CV121" s="21">
        <v>13252</v>
      </c>
      <c r="CW121" s="21">
        <v>21185</v>
      </c>
      <c r="CX121" s="21">
        <v>43282</v>
      </c>
      <c r="CY121" s="21">
        <v>41019</v>
      </c>
      <c r="CZ121" s="19">
        <v>85</v>
      </c>
      <c r="DA121" t="s">
        <v>8063</v>
      </c>
      <c r="DB121" t="s">
        <v>8480</v>
      </c>
      <c r="DD121">
        <v>12.920841561227725</v>
      </c>
      <c r="DE121">
        <v>8.7796312554872706</v>
      </c>
      <c r="DF121">
        <v>-4.1412103057404543</v>
      </c>
    </row>
    <row r="122" spans="1:110" x14ac:dyDescent="0.25">
      <c r="A122" t="s">
        <v>322</v>
      </c>
      <c r="B122" t="s">
        <v>3191</v>
      </c>
      <c r="C122" t="s">
        <v>307</v>
      </c>
      <c r="D122" t="s">
        <v>278</v>
      </c>
      <c r="E122" s="17">
        <v>84781</v>
      </c>
      <c r="F122" s="17">
        <v>85176</v>
      </c>
      <c r="G122" s="17">
        <v>85797</v>
      </c>
      <c r="H122" s="17">
        <v>86396</v>
      </c>
      <c r="I122" s="17">
        <v>86958</v>
      </c>
      <c r="J122" s="17">
        <v>87524</v>
      </c>
      <c r="K122" s="17">
        <v>88484</v>
      </c>
      <c r="L122" s="17">
        <v>89272</v>
      </c>
      <c r="M122" s="17">
        <v>90476</v>
      </c>
      <c r="N122" s="17">
        <v>91313</v>
      </c>
      <c r="O122" s="17">
        <v>92297</v>
      </c>
      <c r="P122" s="17">
        <v>92980</v>
      </c>
      <c r="Q122" s="17">
        <v>93366</v>
      </c>
      <c r="R122" s="17">
        <v>93985</v>
      </c>
      <c r="S122" s="17">
        <v>94156</v>
      </c>
      <c r="T122" s="17">
        <v>95354</v>
      </c>
      <c r="U122" s="18">
        <v>10</v>
      </c>
      <c r="V122" s="18">
        <v>5</v>
      </c>
      <c r="W122" s="18">
        <v>14</v>
      </c>
      <c r="X122" s="18">
        <v>14</v>
      </c>
      <c r="Y122" s="18">
        <v>20</v>
      </c>
      <c r="Z122" s="18">
        <v>53</v>
      </c>
      <c r="AA122" s="18">
        <v>94</v>
      </c>
      <c r="AB122" s="18">
        <v>83</v>
      </c>
      <c r="AC122" s="18">
        <v>71</v>
      </c>
      <c r="AD122" s="18">
        <v>99</v>
      </c>
      <c r="AE122" s="18">
        <v>102</v>
      </c>
      <c r="AF122" s="18">
        <v>99</v>
      </c>
      <c r="AG122" s="18">
        <v>87</v>
      </c>
      <c r="AH122" s="18">
        <v>88</v>
      </c>
      <c r="AI122" s="18">
        <v>77</v>
      </c>
      <c r="AJ122" s="18">
        <v>52</v>
      </c>
      <c r="AK122" s="23">
        <v>1.1795095599249832</v>
      </c>
      <c r="AL122" s="23">
        <v>0.58701981778904855</v>
      </c>
      <c r="AM122" s="23">
        <v>1.6317586862011493</v>
      </c>
      <c r="AN122" s="23">
        <v>1.6204453909903236</v>
      </c>
      <c r="AO122" s="23">
        <v>2.2999609006646886</v>
      </c>
      <c r="AP122" s="23">
        <v>6.0554819249577259</v>
      </c>
      <c r="AQ122" s="23">
        <v>10.623389539351747</v>
      </c>
      <c r="AR122" s="23">
        <v>9.2974280849538484</v>
      </c>
      <c r="AS122" s="23">
        <v>7.8473849418630355</v>
      </c>
      <c r="AT122" s="23">
        <v>10.84182975041889</v>
      </c>
      <c r="AU122" s="23">
        <v>11.051280106612348</v>
      </c>
      <c r="AV122" s="23">
        <v>10.647451064745105</v>
      </c>
      <c r="AW122" s="23">
        <v>9.3181672129040543</v>
      </c>
      <c r="AX122" s="23">
        <v>9.3631962547214975</v>
      </c>
      <c r="AY122" s="23">
        <v>8.1779174986193119</v>
      </c>
      <c r="AZ122" s="23">
        <v>5.4533632569163331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1</v>
      </c>
      <c r="BI122" s="20">
        <v>1</v>
      </c>
      <c r="BJ122" s="20">
        <v>9</v>
      </c>
      <c r="BK122" s="20">
        <v>6</v>
      </c>
      <c r="BL122" s="20">
        <v>4</v>
      </c>
      <c r="BM122" s="20">
        <v>6</v>
      </c>
      <c r="BN122" s="20">
        <v>4</v>
      </c>
      <c r="BO122" s="20">
        <v>0</v>
      </c>
      <c r="BP122" s="20">
        <v>0</v>
      </c>
      <c r="BQ122" s="20">
        <v>4</v>
      </c>
      <c r="BR122" s="20">
        <v>9</v>
      </c>
      <c r="BS122" s="20">
        <v>3</v>
      </c>
      <c r="BT122" s="20">
        <v>2</v>
      </c>
      <c r="BU122" s="20">
        <v>3</v>
      </c>
      <c r="BV122" s="20">
        <v>4543</v>
      </c>
      <c r="BW122" s="20">
        <v>5098</v>
      </c>
      <c r="BX122" s="20">
        <v>6597</v>
      </c>
      <c r="BY122" s="20">
        <v>8629</v>
      </c>
      <c r="BZ122" s="20">
        <v>8168</v>
      </c>
      <c r="CA122" s="20">
        <v>17297</v>
      </c>
      <c r="CB122" s="20">
        <v>4891</v>
      </c>
      <c r="CC122" s="20">
        <v>5114</v>
      </c>
      <c r="CD122" s="20">
        <v>5705</v>
      </c>
      <c r="CE122" s="20">
        <v>8017</v>
      </c>
      <c r="CF122" s="20">
        <v>7523</v>
      </c>
      <c r="CG122" s="20">
        <v>13772</v>
      </c>
      <c r="CH122" s="21">
        <v>1</v>
      </c>
      <c r="CI122" s="21">
        <v>13</v>
      </c>
      <c r="CJ122" s="21">
        <v>15</v>
      </c>
      <c r="CK122" s="21">
        <v>7</v>
      </c>
      <c r="CL122" s="21">
        <v>8</v>
      </c>
      <c r="CM122" s="21">
        <v>7</v>
      </c>
      <c r="CN122" s="21">
        <v>1</v>
      </c>
      <c r="CO122" s="21">
        <v>31</v>
      </c>
      <c r="CP122" s="21">
        <v>21</v>
      </c>
      <c r="CQ122" s="21">
        <v>0</v>
      </c>
      <c r="CR122" s="21">
        <v>9434</v>
      </c>
      <c r="CS122" s="21">
        <v>10212</v>
      </c>
      <c r="CT122" s="21">
        <v>12302</v>
      </c>
      <c r="CU122" s="21">
        <v>16646</v>
      </c>
      <c r="CV122" s="21">
        <v>15691</v>
      </c>
      <c r="CW122" s="21">
        <v>31069</v>
      </c>
      <c r="CX122" s="21">
        <v>50332</v>
      </c>
      <c r="CY122" s="21">
        <v>45022</v>
      </c>
      <c r="CZ122" s="19">
        <v>307</v>
      </c>
      <c r="DA122" t="s">
        <v>8285</v>
      </c>
      <c r="DB122" t="s">
        <v>8481</v>
      </c>
      <c r="DD122">
        <v>6.8855226333792361</v>
      </c>
      <c r="DE122">
        <v>4.1722959548597318</v>
      </c>
      <c r="DF122">
        <v>-2.7132266785195043</v>
      </c>
    </row>
    <row r="123" spans="1:110" x14ac:dyDescent="0.25">
      <c r="A123" t="s">
        <v>1174</v>
      </c>
      <c r="B123" t="s">
        <v>2981</v>
      </c>
      <c r="C123" t="s">
        <v>1173</v>
      </c>
      <c r="D123" t="s">
        <v>278</v>
      </c>
      <c r="E123" s="17">
        <v>69100</v>
      </c>
      <c r="F123" s="17">
        <v>68786</v>
      </c>
      <c r="G123" s="17">
        <v>68555</v>
      </c>
      <c r="H123" s="17">
        <v>68917</v>
      </c>
      <c r="I123" s="17">
        <v>69285</v>
      </c>
      <c r="J123" s="17">
        <v>69691</v>
      </c>
      <c r="K123" s="17">
        <v>70363</v>
      </c>
      <c r="L123" s="17">
        <v>70802</v>
      </c>
      <c r="M123" s="17">
        <v>71020</v>
      </c>
      <c r="N123" s="17">
        <v>71206</v>
      </c>
      <c r="O123" s="17">
        <v>71476</v>
      </c>
      <c r="P123" s="17">
        <v>71231</v>
      </c>
      <c r="Q123" s="17">
        <v>71400</v>
      </c>
      <c r="R123" s="17">
        <v>71654</v>
      </c>
      <c r="S123" s="17">
        <v>72217</v>
      </c>
      <c r="T123" s="17">
        <v>72629</v>
      </c>
      <c r="U123" s="18">
        <v>5</v>
      </c>
      <c r="V123" s="18">
        <v>4</v>
      </c>
      <c r="W123" s="18">
        <v>7</v>
      </c>
      <c r="X123" s="18">
        <v>6</v>
      </c>
      <c r="Y123" s="18">
        <v>14</v>
      </c>
      <c r="Z123" s="18">
        <v>30</v>
      </c>
      <c r="AA123" s="18">
        <v>53</v>
      </c>
      <c r="AB123" s="18">
        <v>46</v>
      </c>
      <c r="AC123" s="18">
        <v>35</v>
      </c>
      <c r="AD123" s="18">
        <v>38</v>
      </c>
      <c r="AE123" s="18">
        <v>57</v>
      </c>
      <c r="AF123" s="18">
        <v>35</v>
      </c>
      <c r="AG123" s="18">
        <v>39</v>
      </c>
      <c r="AH123" s="18">
        <v>31</v>
      </c>
      <c r="AI123" s="18">
        <v>41</v>
      </c>
      <c r="AJ123" s="18">
        <v>39</v>
      </c>
      <c r="AK123" s="23">
        <v>0.72358900144717797</v>
      </c>
      <c r="AL123" s="23">
        <v>0.58151368010932458</v>
      </c>
      <c r="AM123" s="23">
        <v>1.0210779665961638</v>
      </c>
      <c r="AN123" s="23">
        <v>0.87061247587677937</v>
      </c>
      <c r="AO123" s="23">
        <v>2.0206393880349283</v>
      </c>
      <c r="AP123" s="23">
        <v>4.3047165344162091</v>
      </c>
      <c r="AQ123" s="23">
        <v>7.5323678637920493</v>
      </c>
      <c r="AR123" s="23">
        <v>6.4969916104064858</v>
      </c>
      <c r="AS123" s="23">
        <v>4.9281892424669111</v>
      </c>
      <c r="AT123" s="23">
        <v>5.3366289357638399</v>
      </c>
      <c r="AU123" s="23">
        <v>7.9747047960154456</v>
      </c>
      <c r="AV123" s="23">
        <v>4.9135909926857693</v>
      </c>
      <c r="AW123" s="23">
        <v>5.4621848739495791</v>
      </c>
      <c r="AX123" s="23">
        <v>4.3263460518603294</v>
      </c>
      <c r="AY123" s="23">
        <v>5.6773335918135617</v>
      </c>
      <c r="AZ123" s="23">
        <v>5.3697558826364125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1</v>
      </c>
      <c r="BJ123" s="20">
        <v>4</v>
      </c>
      <c r="BK123" s="20">
        <v>4</v>
      </c>
      <c r="BL123" s="20">
        <v>3</v>
      </c>
      <c r="BM123" s="20">
        <v>3</v>
      </c>
      <c r="BN123" s="20">
        <v>2</v>
      </c>
      <c r="BO123" s="20">
        <v>0</v>
      </c>
      <c r="BP123" s="20">
        <v>0</v>
      </c>
      <c r="BQ123" s="20">
        <v>11</v>
      </c>
      <c r="BR123" s="20">
        <v>6</v>
      </c>
      <c r="BS123" s="20">
        <v>1</v>
      </c>
      <c r="BT123" s="20">
        <v>4</v>
      </c>
      <c r="BU123" s="20">
        <v>0</v>
      </c>
      <c r="BV123" s="20">
        <v>2760</v>
      </c>
      <c r="BW123" s="20">
        <v>4079</v>
      </c>
      <c r="BX123" s="20">
        <v>6421</v>
      </c>
      <c r="BY123" s="20">
        <v>7646</v>
      </c>
      <c r="BZ123" s="20">
        <v>5968</v>
      </c>
      <c r="CA123" s="20">
        <v>11156</v>
      </c>
      <c r="CB123" s="20">
        <v>2877</v>
      </c>
      <c r="CC123" s="20">
        <v>3758</v>
      </c>
      <c r="CD123" s="20">
        <v>5930</v>
      </c>
      <c r="CE123" s="20">
        <v>7298</v>
      </c>
      <c r="CF123" s="20">
        <v>5808</v>
      </c>
      <c r="CG123" s="20">
        <v>8928</v>
      </c>
      <c r="CH123" s="21">
        <v>1</v>
      </c>
      <c r="CI123" s="21">
        <v>15</v>
      </c>
      <c r="CJ123" s="21">
        <v>10</v>
      </c>
      <c r="CK123" s="21">
        <v>4</v>
      </c>
      <c r="CL123" s="21">
        <v>7</v>
      </c>
      <c r="CM123" s="21">
        <v>2</v>
      </c>
      <c r="CN123" s="21">
        <v>0</v>
      </c>
      <c r="CO123" s="21">
        <v>17</v>
      </c>
      <c r="CP123" s="21">
        <v>22</v>
      </c>
      <c r="CQ123" s="21">
        <v>0</v>
      </c>
      <c r="CR123" s="21">
        <v>5637</v>
      </c>
      <c r="CS123" s="21">
        <v>7837</v>
      </c>
      <c r="CT123" s="21">
        <v>12351</v>
      </c>
      <c r="CU123" s="21">
        <v>14944</v>
      </c>
      <c r="CV123" s="21">
        <v>11776</v>
      </c>
      <c r="CW123" s="21">
        <v>20084</v>
      </c>
      <c r="CX123" s="21">
        <v>38030</v>
      </c>
      <c r="CY123" s="21">
        <v>34599</v>
      </c>
      <c r="CZ123" s="19">
        <v>310</v>
      </c>
      <c r="DA123" t="s">
        <v>8288</v>
      </c>
      <c r="DB123" t="s">
        <v>8481</v>
      </c>
      <c r="DD123">
        <v>4.9134368045319228</v>
      </c>
      <c r="DE123">
        <v>5.7849066526426505</v>
      </c>
      <c r="DF123">
        <v>0.8714698481107277</v>
      </c>
    </row>
    <row r="124" spans="1:110" x14ac:dyDescent="0.25">
      <c r="A124" t="s">
        <v>213</v>
      </c>
      <c r="B124" t="s">
        <v>3082</v>
      </c>
      <c r="C124" t="s">
        <v>197</v>
      </c>
      <c r="D124" t="s">
        <v>199</v>
      </c>
      <c r="E124" s="17">
        <v>77457</v>
      </c>
      <c r="F124" s="17">
        <v>78082</v>
      </c>
      <c r="G124" s="17">
        <v>78867</v>
      </c>
      <c r="H124" s="17">
        <v>79786</v>
      </c>
      <c r="I124" s="17">
        <v>80484</v>
      </c>
      <c r="J124" s="17">
        <v>80980</v>
      </c>
      <c r="K124" s="17">
        <v>81536</v>
      </c>
      <c r="L124" s="17">
        <v>82150</v>
      </c>
      <c r="M124" s="17">
        <v>83209</v>
      </c>
      <c r="N124" s="17">
        <v>83674</v>
      </c>
      <c r="O124" s="17">
        <v>84526</v>
      </c>
      <c r="P124" s="17">
        <v>85417</v>
      </c>
      <c r="Q124" s="17">
        <v>86502</v>
      </c>
      <c r="R124" s="17">
        <v>87664</v>
      </c>
      <c r="S124" s="17">
        <v>88570</v>
      </c>
      <c r="T124" s="17">
        <v>89784</v>
      </c>
      <c r="U124" s="18">
        <v>35</v>
      </c>
      <c r="V124" s="18">
        <v>16</v>
      </c>
      <c r="W124" s="18">
        <v>18</v>
      </c>
      <c r="X124" s="18">
        <v>10</v>
      </c>
      <c r="Y124" s="18">
        <v>36</v>
      </c>
      <c r="Z124" s="18">
        <v>56</v>
      </c>
      <c r="AA124" s="18">
        <v>76</v>
      </c>
      <c r="AB124" s="18">
        <v>66</v>
      </c>
      <c r="AC124" s="18">
        <v>74</v>
      </c>
      <c r="AD124" s="18">
        <v>119</v>
      </c>
      <c r="AE124" s="18">
        <v>124</v>
      </c>
      <c r="AF124" s="18">
        <v>127</v>
      </c>
      <c r="AG124" s="18">
        <v>104</v>
      </c>
      <c r="AH124" s="18">
        <v>135</v>
      </c>
      <c r="AI124" s="18">
        <v>133</v>
      </c>
      <c r="AJ124" s="18">
        <v>87</v>
      </c>
      <c r="AK124" s="23">
        <v>4.5186361465070943</v>
      </c>
      <c r="AL124" s="23">
        <v>2.0491278399631159</v>
      </c>
      <c r="AM124" s="23">
        <v>2.2823234052265207</v>
      </c>
      <c r="AN124" s="23">
        <v>1.2533527185220463</v>
      </c>
      <c r="AO124" s="23">
        <v>4.4729387207395259</v>
      </c>
      <c r="AP124" s="23">
        <v>6.9152877253642879</v>
      </c>
      <c r="AQ124" s="23">
        <v>9.3210361067503928</v>
      </c>
      <c r="AR124" s="23">
        <v>8.0340839926962868</v>
      </c>
      <c r="AS124" s="23">
        <v>8.893268756985421</v>
      </c>
      <c r="AT124" s="23">
        <v>14.221861032100772</v>
      </c>
      <c r="AU124" s="23">
        <v>14.670042353831956</v>
      </c>
      <c r="AV124" s="23">
        <v>14.868234660547666</v>
      </c>
      <c r="AW124" s="23">
        <v>12.022843402464682</v>
      </c>
      <c r="AX124" s="23">
        <v>15.399707975908012</v>
      </c>
      <c r="AY124" s="23">
        <v>15.016371231794061</v>
      </c>
      <c r="AZ124" s="23">
        <v>9.6899224806201545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1</v>
      </c>
      <c r="BI124" s="20">
        <v>3</v>
      </c>
      <c r="BJ124" s="20">
        <v>15</v>
      </c>
      <c r="BK124" s="20">
        <v>10</v>
      </c>
      <c r="BL124" s="20">
        <v>13</v>
      </c>
      <c r="BM124" s="20">
        <v>2</v>
      </c>
      <c r="BN124" s="20">
        <v>4</v>
      </c>
      <c r="BO124" s="20">
        <v>0</v>
      </c>
      <c r="BP124" s="20">
        <v>2</v>
      </c>
      <c r="BQ124" s="20">
        <v>14</v>
      </c>
      <c r="BR124" s="20">
        <v>11</v>
      </c>
      <c r="BS124" s="20">
        <v>7</v>
      </c>
      <c r="BT124" s="20">
        <v>3</v>
      </c>
      <c r="BU124" s="20">
        <v>2</v>
      </c>
      <c r="BV124" s="20">
        <v>3918</v>
      </c>
      <c r="BW124" s="20">
        <v>6911</v>
      </c>
      <c r="BX124" s="20">
        <v>7432</v>
      </c>
      <c r="BY124" s="20">
        <v>8486</v>
      </c>
      <c r="BZ124" s="20">
        <v>6916</v>
      </c>
      <c r="CA124" s="20">
        <v>11474</v>
      </c>
      <c r="CB124" s="20">
        <v>4186</v>
      </c>
      <c r="CC124" s="20">
        <v>6949</v>
      </c>
      <c r="CD124" s="20">
        <v>7730</v>
      </c>
      <c r="CE124" s="20">
        <v>8719</v>
      </c>
      <c r="CF124" s="20">
        <v>6955</v>
      </c>
      <c r="CG124" s="20">
        <v>10108</v>
      </c>
      <c r="CH124" s="21">
        <v>5</v>
      </c>
      <c r="CI124" s="21">
        <v>29</v>
      </c>
      <c r="CJ124" s="21">
        <v>21</v>
      </c>
      <c r="CK124" s="21">
        <v>20</v>
      </c>
      <c r="CL124" s="21">
        <v>5</v>
      </c>
      <c r="CM124" s="21">
        <v>6</v>
      </c>
      <c r="CN124" s="21">
        <v>1</v>
      </c>
      <c r="CO124" s="21">
        <v>48</v>
      </c>
      <c r="CP124" s="21">
        <v>39</v>
      </c>
      <c r="CQ124" s="21">
        <v>0</v>
      </c>
      <c r="CR124" s="21">
        <v>8104</v>
      </c>
      <c r="CS124" s="21">
        <v>13860</v>
      </c>
      <c r="CT124" s="21">
        <v>15162</v>
      </c>
      <c r="CU124" s="21">
        <v>17205</v>
      </c>
      <c r="CV124" s="21">
        <v>13871</v>
      </c>
      <c r="CW124" s="21">
        <v>21582</v>
      </c>
      <c r="CX124" s="21">
        <v>45137</v>
      </c>
      <c r="CY124" s="21">
        <v>44647</v>
      </c>
      <c r="CZ124" s="19">
        <v>128</v>
      </c>
      <c r="DA124" t="s">
        <v>8106</v>
      </c>
      <c r="DB124" t="s">
        <v>9</v>
      </c>
      <c r="DD124">
        <v>10.751002306985912</v>
      </c>
      <c r="DE124">
        <v>8.6403615658993722</v>
      </c>
      <c r="DF124">
        <v>-2.1106407410865398</v>
      </c>
    </row>
    <row r="125" spans="1:110" x14ac:dyDescent="0.25">
      <c r="A125" t="s">
        <v>275</v>
      </c>
      <c r="B125" t="s">
        <v>3015</v>
      </c>
      <c r="C125" t="s">
        <v>184</v>
      </c>
      <c r="D125" t="s">
        <v>168</v>
      </c>
      <c r="E125" s="17">
        <v>36854</v>
      </c>
      <c r="F125" s="17">
        <v>36928</v>
      </c>
      <c r="G125" s="17">
        <v>37031</v>
      </c>
      <c r="H125" s="17">
        <v>37184</v>
      </c>
      <c r="I125" s="17">
        <v>37282</v>
      </c>
      <c r="J125" s="17">
        <v>37460</v>
      </c>
      <c r="K125" s="17">
        <v>37745</v>
      </c>
      <c r="L125" s="17">
        <v>38093</v>
      </c>
      <c r="M125" s="17">
        <v>38529</v>
      </c>
      <c r="N125" s="17">
        <v>38823</v>
      </c>
      <c r="O125" s="17">
        <v>39163</v>
      </c>
      <c r="P125" s="17">
        <v>39368</v>
      </c>
      <c r="Q125" s="17">
        <v>39437</v>
      </c>
      <c r="R125" s="17">
        <v>39702</v>
      </c>
      <c r="S125" s="17">
        <v>40164</v>
      </c>
      <c r="T125" s="17">
        <v>40302</v>
      </c>
      <c r="U125" s="18">
        <v>2</v>
      </c>
      <c r="V125" s="18">
        <v>4</v>
      </c>
      <c r="W125" s="18">
        <v>6</v>
      </c>
      <c r="X125" s="18">
        <v>4</v>
      </c>
      <c r="Y125" s="18">
        <v>12</v>
      </c>
      <c r="Z125" s="18">
        <v>15</v>
      </c>
      <c r="AA125" s="18">
        <v>22</v>
      </c>
      <c r="AB125" s="18">
        <v>18</v>
      </c>
      <c r="AC125" s="18">
        <v>32</v>
      </c>
      <c r="AD125" s="18">
        <v>22</v>
      </c>
      <c r="AE125" s="18">
        <v>30</v>
      </c>
      <c r="AF125" s="18">
        <v>22</v>
      </c>
      <c r="AG125" s="18">
        <v>30</v>
      </c>
      <c r="AH125" s="18">
        <v>29</v>
      </c>
      <c r="AI125" s="18">
        <v>50</v>
      </c>
      <c r="AJ125" s="18">
        <v>22</v>
      </c>
      <c r="AK125" s="23">
        <v>0.54268193411841326</v>
      </c>
      <c r="AL125" s="23">
        <v>1.0831889081455806</v>
      </c>
      <c r="AM125" s="23">
        <v>1.6202641030487968</v>
      </c>
      <c r="AN125" s="23">
        <v>1.0757314974182444</v>
      </c>
      <c r="AO125" s="23">
        <v>3.2187114425191781</v>
      </c>
      <c r="AP125" s="23">
        <v>4.0042712226374801</v>
      </c>
      <c r="AQ125" s="23">
        <v>5.828586567757319</v>
      </c>
      <c r="AR125" s="23">
        <v>4.7252776100595906</v>
      </c>
      <c r="AS125" s="23">
        <v>8.3054322717952722</v>
      </c>
      <c r="AT125" s="23">
        <v>5.6667439404476729</v>
      </c>
      <c r="AU125" s="23">
        <v>7.660291601766974</v>
      </c>
      <c r="AV125" s="23">
        <v>5.5882950619792728</v>
      </c>
      <c r="AW125" s="23">
        <v>7.6070695032583613</v>
      </c>
      <c r="AX125" s="23">
        <v>7.3044179134552412</v>
      </c>
      <c r="AY125" s="23">
        <v>12.448959267005279</v>
      </c>
      <c r="AZ125" s="23">
        <v>5.4587861644583393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20">
        <v>2</v>
      </c>
      <c r="BK125" s="20">
        <v>4</v>
      </c>
      <c r="BL125" s="20">
        <v>2</v>
      </c>
      <c r="BM125" s="20">
        <v>1</v>
      </c>
      <c r="BN125" s="20">
        <v>1</v>
      </c>
      <c r="BO125" s="20">
        <v>0</v>
      </c>
      <c r="BP125" s="20">
        <v>0</v>
      </c>
      <c r="BQ125" s="20">
        <v>5</v>
      </c>
      <c r="BR125" s="20">
        <v>1</v>
      </c>
      <c r="BS125" s="20">
        <v>2</v>
      </c>
      <c r="BT125" s="20">
        <v>3</v>
      </c>
      <c r="BU125" s="20">
        <v>1</v>
      </c>
      <c r="BV125" s="20">
        <v>1399</v>
      </c>
      <c r="BW125" s="20">
        <v>2052</v>
      </c>
      <c r="BX125" s="20">
        <v>2590</v>
      </c>
      <c r="BY125" s="20">
        <v>3455</v>
      </c>
      <c r="BZ125" s="20">
        <v>3220</v>
      </c>
      <c r="CA125" s="20">
        <v>8611</v>
      </c>
      <c r="CB125" s="20">
        <v>1644</v>
      </c>
      <c r="CC125" s="20">
        <v>1972</v>
      </c>
      <c r="CD125" s="20">
        <v>2451</v>
      </c>
      <c r="CE125" s="20">
        <v>3249</v>
      </c>
      <c r="CF125" s="20">
        <v>2862</v>
      </c>
      <c r="CG125" s="20">
        <v>6797</v>
      </c>
      <c r="CH125" s="21">
        <v>0</v>
      </c>
      <c r="CI125" s="21">
        <v>7</v>
      </c>
      <c r="CJ125" s="21">
        <v>5</v>
      </c>
      <c r="CK125" s="21">
        <v>4</v>
      </c>
      <c r="CL125" s="21">
        <v>4</v>
      </c>
      <c r="CM125" s="21">
        <v>2</v>
      </c>
      <c r="CN125" s="21">
        <v>0</v>
      </c>
      <c r="CO125" s="21">
        <v>10</v>
      </c>
      <c r="CP125" s="21">
        <v>12</v>
      </c>
      <c r="CQ125" s="21">
        <v>0</v>
      </c>
      <c r="CR125" s="21">
        <v>3043</v>
      </c>
      <c r="CS125" s="21">
        <v>4024</v>
      </c>
      <c r="CT125" s="21">
        <v>5041</v>
      </c>
      <c r="CU125" s="21">
        <v>6704</v>
      </c>
      <c r="CV125" s="21">
        <v>6082</v>
      </c>
      <c r="CW125" s="21">
        <v>15408</v>
      </c>
      <c r="CX125" s="21">
        <v>21327</v>
      </c>
      <c r="CY125" s="21">
        <v>18975</v>
      </c>
      <c r="CZ125" s="19">
        <v>306</v>
      </c>
      <c r="DA125" t="s">
        <v>8284</v>
      </c>
      <c r="DB125" t="s">
        <v>8481</v>
      </c>
      <c r="DD125">
        <v>5.2700922266139658</v>
      </c>
      <c r="DE125">
        <v>5.6266704177802787</v>
      </c>
      <c r="DF125">
        <v>0.35657819116631284</v>
      </c>
    </row>
    <row r="126" spans="1:110" x14ac:dyDescent="0.25">
      <c r="A126" t="s">
        <v>909</v>
      </c>
      <c r="B126" t="s">
        <v>3243</v>
      </c>
      <c r="C126" t="s">
        <v>3368</v>
      </c>
      <c r="D126" t="s">
        <v>355</v>
      </c>
      <c r="E126" s="17">
        <v>6280</v>
      </c>
      <c r="F126" s="17">
        <v>6619</v>
      </c>
      <c r="G126" s="17">
        <v>6602</v>
      </c>
      <c r="H126" s="17">
        <v>6470</v>
      </c>
      <c r="I126" s="17">
        <v>6472</v>
      </c>
      <c r="J126" s="17">
        <v>6507</v>
      </c>
      <c r="K126" s="17">
        <v>6618</v>
      </c>
      <c r="L126" s="17">
        <v>6949</v>
      </c>
      <c r="M126" s="17">
        <v>6800</v>
      </c>
      <c r="N126" s="17">
        <v>6846</v>
      </c>
      <c r="O126" s="17">
        <v>6660</v>
      </c>
      <c r="P126" s="17">
        <v>6728</v>
      </c>
      <c r="Q126" s="17">
        <v>6811</v>
      </c>
      <c r="R126" s="17">
        <v>6819</v>
      </c>
      <c r="S126" s="17">
        <v>7117</v>
      </c>
      <c r="T126" s="17">
        <v>7670</v>
      </c>
      <c r="U126" s="18">
        <v>1</v>
      </c>
      <c r="V126" s="18">
        <v>0</v>
      </c>
      <c r="W126" s="18">
        <v>0</v>
      </c>
      <c r="X126" s="18">
        <v>1</v>
      </c>
      <c r="Y126" s="18">
        <v>0</v>
      </c>
      <c r="Z126" s="18">
        <v>2</v>
      </c>
      <c r="AA126" s="18">
        <v>3</v>
      </c>
      <c r="AB126" s="18">
        <v>3</v>
      </c>
      <c r="AC126" s="18">
        <v>7</v>
      </c>
      <c r="AD126" s="18">
        <v>2</v>
      </c>
      <c r="AE126" s="18">
        <v>5</v>
      </c>
      <c r="AF126" s="18">
        <v>2</v>
      </c>
      <c r="AG126" s="18">
        <v>5</v>
      </c>
      <c r="AH126" s="18">
        <v>2</v>
      </c>
      <c r="AI126" s="18">
        <v>7</v>
      </c>
      <c r="AJ126" s="18">
        <v>3</v>
      </c>
      <c r="AK126" s="23">
        <v>1.592356687898089</v>
      </c>
      <c r="AL126" s="23">
        <v>0</v>
      </c>
      <c r="AM126" s="23">
        <v>0</v>
      </c>
      <c r="AN126" s="23">
        <v>1.545595054095827</v>
      </c>
      <c r="AO126" s="23">
        <v>0</v>
      </c>
      <c r="AP126" s="23">
        <v>3.0736130321192561</v>
      </c>
      <c r="AQ126" s="23">
        <v>4.5330915684496826</v>
      </c>
      <c r="AR126" s="23">
        <v>4.3171679378327816</v>
      </c>
      <c r="AS126" s="23">
        <v>10.294117647058824</v>
      </c>
      <c r="AT126" s="23">
        <v>2.9214139643587496</v>
      </c>
      <c r="AU126" s="23">
        <v>7.5075075075075075</v>
      </c>
      <c r="AV126" s="23">
        <v>2.9726516052318668</v>
      </c>
      <c r="AW126" s="23">
        <v>7.3410659227719863</v>
      </c>
      <c r="AX126" s="23">
        <v>2.9329813755682648</v>
      </c>
      <c r="AY126" s="23">
        <v>9.8356048897007184</v>
      </c>
      <c r="AZ126" s="23">
        <v>3.9113428943937416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20">
        <v>0</v>
      </c>
      <c r="BK126" s="20">
        <v>1</v>
      </c>
      <c r="BL126" s="20">
        <v>1</v>
      </c>
      <c r="BM126" s="20">
        <v>1</v>
      </c>
      <c r="BN126" s="20">
        <v>0</v>
      </c>
      <c r="BO126" s="20">
        <v>0</v>
      </c>
      <c r="BP126" s="20">
        <v>0</v>
      </c>
      <c r="BQ126" s="20">
        <v>0</v>
      </c>
      <c r="BR126" s="20">
        <v>0</v>
      </c>
      <c r="BS126" s="20">
        <v>0</v>
      </c>
      <c r="BT126" s="20">
        <v>0</v>
      </c>
      <c r="BU126" s="20">
        <v>0</v>
      </c>
      <c r="BV126" s="20">
        <v>362</v>
      </c>
      <c r="BW126" s="20">
        <v>818</v>
      </c>
      <c r="BX126" s="20">
        <v>546</v>
      </c>
      <c r="BY126" s="20">
        <v>533</v>
      </c>
      <c r="BZ126" s="20">
        <v>439</v>
      </c>
      <c r="CA126" s="20">
        <v>674</v>
      </c>
      <c r="CB126" s="20">
        <v>324</v>
      </c>
      <c r="CC126" s="20">
        <v>1187</v>
      </c>
      <c r="CD126" s="20">
        <v>705</v>
      </c>
      <c r="CE126" s="20">
        <v>790</v>
      </c>
      <c r="CF126" s="20">
        <v>606</v>
      </c>
      <c r="CG126" s="20">
        <v>686</v>
      </c>
      <c r="CH126" s="21">
        <v>0</v>
      </c>
      <c r="CI126" s="21">
        <v>0</v>
      </c>
      <c r="CJ126" s="21">
        <v>1</v>
      </c>
      <c r="CK126" s="21">
        <v>1</v>
      </c>
      <c r="CL126" s="21">
        <v>1</v>
      </c>
      <c r="CM126" s="21">
        <v>0</v>
      </c>
      <c r="CN126" s="21">
        <v>0</v>
      </c>
      <c r="CO126" s="21">
        <v>3</v>
      </c>
      <c r="CP126" s="21">
        <v>0</v>
      </c>
      <c r="CQ126" s="21">
        <v>0</v>
      </c>
      <c r="CR126" s="21">
        <v>686</v>
      </c>
      <c r="CS126" s="21">
        <v>2005</v>
      </c>
      <c r="CT126" s="21">
        <v>1251</v>
      </c>
      <c r="CU126" s="21">
        <v>1323</v>
      </c>
      <c r="CV126" s="21">
        <v>1045</v>
      </c>
      <c r="CW126" s="21">
        <v>1360</v>
      </c>
      <c r="CX126" s="21">
        <v>3372</v>
      </c>
      <c r="CY126" s="21">
        <v>4298</v>
      </c>
      <c r="CZ126" s="19">
        <v>341</v>
      </c>
      <c r="DA126" t="s">
        <v>8319</v>
      </c>
      <c r="DB126" t="s">
        <v>8481</v>
      </c>
      <c r="DD126">
        <v>6.9799906933457416</v>
      </c>
      <c r="DE126">
        <v>0</v>
      </c>
      <c r="DF126">
        <v>-6.9799906933457416</v>
      </c>
    </row>
    <row r="127" spans="1:110" x14ac:dyDescent="0.25">
      <c r="A127" t="s">
        <v>616</v>
      </c>
      <c r="B127" t="s">
        <v>3034</v>
      </c>
      <c r="C127" t="s">
        <v>466</v>
      </c>
      <c r="D127" t="s">
        <v>51</v>
      </c>
      <c r="E127" s="17">
        <v>120487</v>
      </c>
      <c r="F127" s="17">
        <v>121326</v>
      </c>
      <c r="G127" s="17">
        <v>121725</v>
      </c>
      <c r="H127" s="17">
        <v>122954</v>
      </c>
      <c r="I127" s="17">
        <v>124265</v>
      </c>
      <c r="J127" s="17">
        <v>127310</v>
      </c>
      <c r="K127" s="17">
        <v>128966</v>
      </c>
      <c r="L127" s="17">
        <v>130411</v>
      </c>
      <c r="M127" s="17">
        <v>132245</v>
      </c>
      <c r="N127" s="17">
        <v>133395</v>
      </c>
      <c r="O127" s="17">
        <v>135879</v>
      </c>
      <c r="P127" s="17">
        <v>137696</v>
      </c>
      <c r="Q127" s="17">
        <v>139488</v>
      </c>
      <c r="R127" s="17">
        <v>140704</v>
      </c>
      <c r="S127" s="17">
        <v>142830</v>
      </c>
      <c r="T127" s="17">
        <v>145566</v>
      </c>
      <c r="U127" s="18">
        <v>13</v>
      </c>
      <c r="V127" s="18">
        <v>12</v>
      </c>
      <c r="W127" s="18">
        <v>20</v>
      </c>
      <c r="X127" s="18">
        <v>16</v>
      </c>
      <c r="Y127" s="18">
        <v>37</v>
      </c>
      <c r="Z127" s="18">
        <v>58</v>
      </c>
      <c r="AA127" s="18">
        <v>146</v>
      </c>
      <c r="AB127" s="18">
        <v>150</v>
      </c>
      <c r="AC127" s="18">
        <v>128</v>
      </c>
      <c r="AD127" s="18">
        <v>117</v>
      </c>
      <c r="AE127" s="18">
        <v>182</v>
      </c>
      <c r="AF127" s="18">
        <v>168</v>
      </c>
      <c r="AG127" s="18">
        <v>149</v>
      </c>
      <c r="AH127" s="18">
        <v>149</v>
      </c>
      <c r="AI127" s="18">
        <v>186</v>
      </c>
      <c r="AJ127" s="18">
        <v>123</v>
      </c>
      <c r="AK127" s="23">
        <v>1.07895457601235</v>
      </c>
      <c r="AL127" s="23">
        <v>0.98907076801345128</v>
      </c>
      <c r="AM127" s="23">
        <v>1.643047853768741</v>
      </c>
      <c r="AN127" s="23">
        <v>1.3012996730484572</v>
      </c>
      <c r="AO127" s="23">
        <v>2.9775077455437975</v>
      </c>
      <c r="AP127" s="23">
        <v>4.5558086560364464</v>
      </c>
      <c r="AQ127" s="23">
        <v>11.320813237597505</v>
      </c>
      <c r="AR127" s="23">
        <v>11.502097215725668</v>
      </c>
      <c r="AS127" s="23">
        <v>9.6790048773110513</v>
      </c>
      <c r="AT127" s="23">
        <v>8.7709434386596197</v>
      </c>
      <c r="AU127" s="23">
        <v>13.394269901898012</v>
      </c>
      <c r="AV127" s="23">
        <v>12.200790146409481</v>
      </c>
      <c r="AW127" s="23">
        <v>10.681922459279653</v>
      </c>
      <c r="AX127" s="23">
        <v>10.589606549920401</v>
      </c>
      <c r="AY127" s="23">
        <v>13.022474270111321</v>
      </c>
      <c r="AZ127" s="23">
        <v>8.4497753596306833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 s="20">
        <v>16</v>
      </c>
      <c r="BK127" s="20">
        <v>17</v>
      </c>
      <c r="BL127" s="20">
        <v>14</v>
      </c>
      <c r="BM127" s="20">
        <v>4</v>
      </c>
      <c r="BN127" s="20">
        <v>2</v>
      </c>
      <c r="BO127" s="20">
        <v>0</v>
      </c>
      <c r="BP127" s="20">
        <v>5</v>
      </c>
      <c r="BQ127" s="20">
        <v>22</v>
      </c>
      <c r="BR127" s="20">
        <v>19</v>
      </c>
      <c r="BS127" s="20">
        <v>17</v>
      </c>
      <c r="BT127" s="20">
        <v>4</v>
      </c>
      <c r="BU127" s="20">
        <v>3</v>
      </c>
      <c r="BV127" s="20">
        <v>9481</v>
      </c>
      <c r="BW127" s="20">
        <v>12684</v>
      </c>
      <c r="BX127" s="20">
        <v>11978</v>
      </c>
      <c r="BY127" s="20">
        <v>12635</v>
      </c>
      <c r="BZ127" s="20">
        <v>10005</v>
      </c>
      <c r="CA127" s="20">
        <v>17295</v>
      </c>
      <c r="CB127" s="20">
        <v>10655</v>
      </c>
      <c r="CC127" s="20">
        <v>12781</v>
      </c>
      <c r="CD127" s="20">
        <v>12073</v>
      </c>
      <c r="CE127" s="20">
        <v>12301</v>
      </c>
      <c r="CF127" s="20">
        <v>9419</v>
      </c>
      <c r="CG127" s="20">
        <v>14259</v>
      </c>
      <c r="CH127" s="21">
        <v>5</v>
      </c>
      <c r="CI127" s="21">
        <v>38</v>
      </c>
      <c r="CJ127" s="21">
        <v>36</v>
      </c>
      <c r="CK127" s="21">
        <v>31</v>
      </c>
      <c r="CL127" s="21">
        <v>8</v>
      </c>
      <c r="CM127" s="21">
        <v>5</v>
      </c>
      <c r="CN127" s="21">
        <v>0</v>
      </c>
      <c r="CO127" s="21">
        <v>53</v>
      </c>
      <c r="CP127" s="21">
        <v>70</v>
      </c>
      <c r="CQ127" s="21">
        <v>0</v>
      </c>
      <c r="CR127" s="21">
        <v>20136</v>
      </c>
      <c r="CS127" s="21">
        <v>25465</v>
      </c>
      <c r="CT127" s="21">
        <v>24051</v>
      </c>
      <c r="CU127" s="21">
        <v>24936</v>
      </c>
      <c r="CV127" s="21">
        <v>19424</v>
      </c>
      <c r="CW127" s="21">
        <v>31554</v>
      </c>
      <c r="CX127" s="21">
        <v>74078</v>
      </c>
      <c r="CY127" s="21">
        <v>71488</v>
      </c>
      <c r="CZ127" s="19">
        <v>182</v>
      </c>
      <c r="DA127" t="s">
        <v>8160</v>
      </c>
      <c r="DB127" t="s">
        <v>9</v>
      </c>
      <c r="DD127">
        <v>7.4138316920322298</v>
      </c>
      <c r="DE127">
        <v>9.4494991765436431</v>
      </c>
      <c r="DF127">
        <v>2.0356674845114133</v>
      </c>
    </row>
    <row r="128" spans="1:110" x14ac:dyDescent="0.25">
      <c r="A128" t="s">
        <v>1459</v>
      </c>
      <c r="B128" t="s">
        <v>3321</v>
      </c>
      <c r="C128" t="s">
        <v>491</v>
      </c>
      <c r="D128" t="s">
        <v>491</v>
      </c>
      <c r="E128" s="17">
        <v>85980</v>
      </c>
      <c r="F128" s="17">
        <v>86741</v>
      </c>
      <c r="G128" s="17">
        <v>87606</v>
      </c>
      <c r="H128" s="17">
        <v>88354</v>
      </c>
      <c r="I128" s="17">
        <v>89232</v>
      </c>
      <c r="J128" s="17">
        <v>89539</v>
      </c>
      <c r="K128" s="17">
        <v>90249</v>
      </c>
      <c r="L128" s="17">
        <v>91168</v>
      </c>
      <c r="M128" s="17">
        <v>91946</v>
      </c>
      <c r="N128" s="17">
        <v>92429</v>
      </c>
      <c r="O128" s="17">
        <v>92681</v>
      </c>
      <c r="P128" s="17">
        <v>93382</v>
      </c>
      <c r="Q128" s="17">
        <v>93634</v>
      </c>
      <c r="R128" s="17">
        <v>94048</v>
      </c>
      <c r="S128" s="17">
        <v>94564</v>
      </c>
      <c r="T128" s="17">
        <v>94643</v>
      </c>
      <c r="U128" s="18">
        <v>15</v>
      </c>
      <c r="V128" s="18">
        <v>11</v>
      </c>
      <c r="W128" s="18">
        <v>13</v>
      </c>
      <c r="X128" s="18">
        <v>14</v>
      </c>
      <c r="Y128" s="18">
        <v>20</v>
      </c>
      <c r="Z128" s="18">
        <v>46</v>
      </c>
      <c r="AA128" s="18">
        <v>63</v>
      </c>
      <c r="AB128" s="18">
        <v>83</v>
      </c>
      <c r="AC128" s="18">
        <v>90</v>
      </c>
      <c r="AD128" s="18">
        <v>103</v>
      </c>
      <c r="AE128" s="18">
        <v>119</v>
      </c>
      <c r="AF128" s="18">
        <v>135</v>
      </c>
      <c r="AG128" s="18">
        <v>104</v>
      </c>
      <c r="AH128" s="18">
        <v>111</v>
      </c>
      <c r="AI128" s="18">
        <v>120</v>
      </c>
      <c r="AJ128" s="18">
        <v>69</v>
      </c>
      <c r="AK128" s="23">
        <v>1.7445917655268666</v>
      </c>
      <c r="AL128" s="23">
        <v>1.2681430926551458</v>
      </c>
      <c r="AM128" s="23">
        <v>1.483916626715065</v>
      </c>
      <c r="AN128" s="23">
        <v>1.5845349389954049</v>
      </c>
      <c r="AO128" s="23">
        <v>2.241348395194549</v>
      </c>
      <c r="AP128" s="23">
        <v>5.1374261494991007</v>
      </c>
      <c r="AQ128" s="23">
        <v>6.9806867666123731</v>
      </c>
      <c r="AR128" s="23">
        <v>9.1040716040716045</v>
      </c>
      <c r="AS128" s="23">
        <v>9.7883540338894566</v>
      </c>
      <c r="AT128" s="23">
        <v>11.143688669140637</v>
      </c>
      <c r="AU128" s="23">
        <v>12.839740615660169</v>
      </c>
      <c r="AV128" s="23">
        <v>14.45674755306162</v>
      </c>
      <c r="AW128" s="23">
        <v>11.10707648930944</v>
      </c>
      <c r="AX128" s="23">
        <v>11.80248383804015</v>
      </c>
      <c r="AY128" s="23">
        <v>12.689818535594942</v>
      </c>
      <c r="AZ128" s="23">
        <v>7.2905550331244786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20">
        <v>5</v>
      </c>
      <c r="BK128" s="20">
        <v>8</v>
      </c>
      <c r="BL128" s="20">
        <v>3</v>
      </c>
      <c r="BM128" s="20">
        <v>5</v>
      </c>
      <c r="BN128" s="20">
        <v>4</v>
      </c>
      <c r="BO128" s="20">
        <v>0</v>
      </c>
      <c r="BP128" s="20">
        <v>2</v>
      </c>
      <c r="BQ128" s="20">
        <v>7</v>
      </c>
      <c r="BR128" s="20">
        <v>16</v>
      </c>
      <c r="BS128" s="20">
        <v>10</v>
      </c>
      <c r="BT128" s="20">
        <v>6</v>
      </c>
      <c r="BU128" s="20">
        <v>3</v>
      </c>
      <c r="BV128" s="20">
        <v>3697</v>
      </c>
      <c r="BW128" s="20">
        <v>5696</v>
      </c>
      <c r="BX128" s="20">
        <v>6096</v>
      </c>
      <c r="BY128" s="20">
        <v>8574</v>
      </c>
      <c r="BZ128" s="20">
        <v>8229</v>
      </c>
      <c r="CA128" s="20">
        <v>16898</v>
      </c>
      <c r="CB128" s="20">
        <v>4147</v>
      </c>
      <c r="CC128" s="20">
        <v>5785</v>
      </c>
      <c r="CD128" s="20">
        <v>5947</v>
      </c>
      <c r="CE128" s="20">
        <v>8007</v>
      </c>
      <c r="CF128" s="20">
        <v>7576</v>
      </c>
      <c r="CG128" s="20">
        <v>13991</v>
      </c>
      <c r="CH128" s="21">
        <v>2</v>
      </c>
      <c r="CI128" s="21">
        <v>12</v>
      </c>
      <c r="CJ128" s="21">
        <v>24</v>
      </c>
      <c r="CK128" s="21">
        <v>13</v>
      </c>
      <c r="CL128" s="21">
        <v>11</v>
      </c>
      <c r="CM128" s="21">
        <v>7</v>
      </c>
      <c r="CN128" s="21">
        <v>0</v>
      </c>
      <c r="CO128" s="21">
        <v>25</v>
      </c>
      <c r="CP128" s="21">
        <v>44</v>
      </c>
      <c r="CQ128" s="21">
        <v>0</v>
      </c>
      <c r="CR128" s="21">
        <v>7844</v>
      </c>
      <c r="CS128" s="21">
        <v>11481</v>
      </c>
      <c r="CT128" s="21">
        <v>12043</v>
      </c>
      <c r="CU128" s="21">
        <v>16581</v>
      </c>
      <c r="CV128" s="21">
        <v>15805</v>
      </c>
      <c r="CW128" s="21">
        <v>30889</v>
      </c>
      <c r="CX128" s="21">
        <v>49190</v>
      </c>
      <c r="CY128" s="21">
        <v>45453</v>
      </c>
      <c r="CZ128" s="19">
        <v>241</v>
      </c>
      <c r="DA128" t="s">
        <v>8219</v>
      </c>
      <c r="DB128" t="s">
        <v>9</v>
      </c>
      <c r="DD128">
        <v>5.5001870063582157</v>
      </c>
      <c r="DE128">
        <v>8.9449075015247015</v>
      </c>
      <c r="DF128">
        <v>3.4447204951664858</v>
      </c>
    </row>
    <row r="129" spans="1:110" x14ac:dyDescent="0.25">
      <c r="A129" t="s">
        <v>434</v>
      </c>
      <c r="B129" t="s">
        <v>2994</v>
      </c>
      <c r="C129" t="s">
        <v>425</v>
      </c>
      <c r="D129" t="s">
        <v>199</v>
      </c>
      <c r="E129" s="17">
        <v>53742</v>
      </c>
      <c r="F129" s="17">
        <v>53848</v>
      </c>
      <c r="G129" s="17">
        <v>53923</v>
      </c>
      <c r="H129" s="17">
        <v>54269</v>
      </c>
      <c r="I129" s="17">
        <v>54721</v>
      </c>
      <c r="J129" s="17">
        <v>55073</v>
      </c>
      <c r="K129" s="17">
        <v>55571</v>
      </c>
      <c r="L129" s="17">
        <v>56116</v>
      </c>
      <c r="M129" s="17">
        <v>56383</v>
      </c>
      <c r="N129" s="17">
        <v>56542</v>
      </c>
      <c r="O129" s="17">
        <v>56789</v>
      </c>
      <c r="P129" s="17">
        <v>56933</v>
      </c>
      <c r="Q129" s="17">
        <v>56809</v>
      </c>
      <c r="R129" s="17">
        <v>56586</v>
      </c>
      <c r="S129" s="17">
        <v>56541</v>
      </c>
      <c r="T129" s="17">
        <v>56470</v>
      </c>
      <c r="U129" s="18">
        <v>12</v>
      </c>
      <c r="V129" s="18">
        <v>7</v>
      </c>
      <c r="W129" s="18">
        <v>5</v>
      </c>
      <c r="X129" s="18">
        <v>9</v>
      </c>
      <c r="Y129" s="18">
        <v>16</v>
      </c>
      <c r="Z129" s="18">
        <v>18</v>
      </c>
      <c r="AA129" s="18">
        <v>55</v>
      </c>
      <c r="AB129" s="18">
        <v>40</v>
      </c>
      <c r="AC129" s="18">
        <v>52</v>
      </c>
      <c r="AD129" s="18">
        <v>44</v>
      </c>
      <c r="AE129" s="18">
        <v>51</v>
      </c>
      <c r="AF129" s="18">
        <v>45</v>
      </c>
      <c r="AG129" s="18">
        <v>60</v>
      </c>
      <c r="AH129" s="18">
        <v>40</v>
      </c>
      <c r="AI129" s="18">
        <v>50</v>
      </c>
      <c r="AJ129" s="18">
        <v>49</v>
      </c>
      <c r="AK129" s="23">
        <v>2.2328904767221167</v>
      </c>
      <c r="AL129" s="23">
        <v>1.2999554300995395</v>
      </c>
      <c r="AM129" s="23">
        <v>0.92724811305008992</v>
      </c>
      <c r="AN129" s="23">
        <v>1.6584053511212662</v>
      </c>
      <c r="AO129" s="23">
        <v>2.9239231739186051</v>
      </c>
      <c r="AP129" s="23">
        <v>3.2683892288417189</v>
      </c>
      <c r="AQ129" s="23">
        <v>9.8972485648989572</v>
      </c>
      <c r="AR129" s="23">
        <v>7.1280918098225099</v>
      </c>
      <c r="AS129" s="23">
        <v>9.2226380291931971</v>
      </c>
      <c r="AT129" s="23">
        <v>7.7818258993314702</v>
      </c>
      <c r="AU129" s="23">
        <v>8.980612442550493</v>
      </c>
      <c r="AV129" s="23">
        <v>7.9040275411448544</v>
      </c>
      <c r="AW129" s="23">
        <v>10.561706771814325</v>
      </c>
      <c r="AX129" s="23">
        <v>7.068886296963913</v>
      </c>
      <c r="AY129" s="23">
        <v>8.8431403760103287</v>
      </c>
      <c r="AZ129" s="23">
        <v>8.6771737205595887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1</v>
      </c>
      <c r="BJ129" s="20">
        <v>5</v>
      </c>
      <c r="BK129" s="20">
        <v>3</v>
      </c>
      <c r="BL129" s="20">
        <v>6</v>
      </c>
      <c r="BM129" s="20">
        <v>5</v>
      </c>
      <c r="BN129" s="20">
        <v>1</v>
      </c>
      <c r="BO129" s="20">
        <v>0</v>
      </c>
      <c r="BP129" s="20">
        <v>0</v>
      </c>
      <c r="BQ129" s="20">
        <v>12</v>
      </c>
      <c r="BR129" s="20">
        <v>7</v>
      </c>
      <c r="BS129" s="20">
        <v>4</v>
      </c>
      <c r="BT129" s="20">
        <v>5</v>
      </c>
      <c r="BU129" s="20">
        <v>0</v>
      </c>
      <c r="BV129" s="20">
        <v>2321</v>
      </c>
      <c r="BW129" s="20">
        <v>3908</v>
      </c>
      <c r="BX129" s="20">
        <v>4077</v>
      </c>
      <c r="BY129" s="20">
        <v>5378</v>
      </c>
      <c r="BZ129" s="20">
        <v>4785</v>
      </c>
      <c r="CA129" s="20">
        <v>7770</v>
      </c>
      <c r="CB129" s="20">
        <v>2875</v>
      </c>
      <c r="CC129" s="20">
        <v>3896</v>
      </c>
      <c r="CD129" s="20">
        <v>3855</v>
      </c>
      <c r="CE129" s="20">
        <v>5508</v>
      </c>
      <c r="CF129" s="20">
        <v>4988</v>
      </c>
      <c r="CG129" s="20">
        <v>7109</v>
      </c>
      <c r="CH129" s="21">
        <v>1</v>
      </c>
      <c r="CI129" s="21">
        <v>17</v>
      </c>
      <c r="CJ129" s="21">
        <v>10</v>
      </c>
      <c r="CK129" s="21">
        <v>10</v>
      </c>
      <c r="CL129" s="21">
        <v>10</v>
      </c>
      <c r="CM129" s="21">
        <v>1</v>
      </c>
      <c r="CN129" s="21">
        <v>0</v>
      </c>
      <c r="CO129" s="21">
        <v>21</v>
      </c>
      <c r="CP129" s="21">
        <v>28</v>
      </c>
      <c r="CQ129" s="21">
        <v>0</v>
      </c>
      <c r="CR129" s="21">
        <v>5196</v>
      </c>
      <c r="CS129" s="21">
        <v>7804</v>
      </c>
      <c r="CT129" s="21">
        <v>7932</v>
      </c>
      <c r="CU129" s="21">
        <v>10886</v>
      </c>
      <c r="CV129" s="21">
        <v>9773</v>
      </c>
      <c r="CW129" s="21">
        <v>14879</v>
      </c>
      <c r="CX129" s="21">
        <v>28239</v>
      </c>
      <c r="CY129" s="21">
        <v>28231</v>
      </c>
      <c r="CZ129" s="19">
        <v>171</v>
      </c>
      <c r="DA129" t="s">
        <v>8149</v>
      </c>
      <c r="DB129" t="s">
        <v>9</v>
      </c>
      <c r="DD129">
        <v>7.4386312918423005</v>
      </c>
      <c r="DE129">
        <v>9.9153652749743255</v>
      </c>
      <c r="DF129">
        <v>2.476733983132025</v>
      </c>
    </row>
    <row r="130" spans="1:110" x14ac:dyDescent="0.25">
      <c r="A130" t="s">
        <v>1430</v>
      </c>
      <c r="B130" t="s">
        <v>3117</v>
      </c>
      <c r="C130" t="s">
        <v>696</v>
      </c>
      <c r="D130" t="s">
        <v>150</v>
      </c>
      <c r="E130" s="17">
        <v>39574</v>
      </c>
      <c r="F130" s="17">
        <v>39887</v>
      </c>
      <c r="G130" s="17">
        <v>39982</v>
      </c>
      <c r="H130" s="17">
        <v>40264</v>
      </c>
      <c r="I130" s="17">
        <v>40583</v>
      </c>
      <c r="J130" s="17">
        <v>41308</v>
      </c>
      <c r="K130" s="17">
        <v>42270</v>
      </c>
      <c r="L130" s="17">
        <v>43486</v>
      </c>
      <c r="M130" s="17">
        <v>44459</v>
      </c>
      <c r="N130" s="17">
        <v>45399</v>
      </c>
      <c r="O130" s="17">
        <v>46233</v>
      </c>
      <c r="P130" s="17">
        <v>47259</v>
      </c>
      <c r="Q130" s="17">
        <v>48187</v>
      </c>
      <c r="R130" s="17">
        <v>49003</v>
      </c>
      <c r="S130" s="17">
        <v>49811</v>
      </c>
      <c r="T130" s="17">
        <v>50739</v>
      </c>
      <c r="U130" s="18">
        <v>5</v>
      </c>
      <c r="V130" s="18">
        <v>5</v>
      </c>
      <c r="W130" s="18">
        <v>2</v>
      </c>
      <c r="X130" s="18">
        <v>10</v>
      </c>
      <c r="Y130" s="18">
        <v>14</v>
      </c>
      <c r="Z130" s="18">
        <v>44</v>
      </c>
      <c r="AA130" s="18">
        <v>63</v>
      </c>
      <c r="AB130" s="18">
        <v>56</v>
      </c>
      <c r="AC130" s="18">
        <v>69</v>
      </c>
      <c r="AD130" s="18">
        <v>92</v>
      </c>
      <c r="AE130" s="18">
        <v>69</v>
      </c>
      <c r="AF130" s="18">
        <v>57</v>
      </c>
      <c r="AG130" s="18">
        <v>85</v>
      </c>
      <c r="AH130" s="18">
        <v>62</v>
      </c>
      <c r="AI130" s="18">
        <v>94</v>
      </c>
      <c r="AJ130" s="18">
        <v>59</v>
      </c>
      <c r="AK130" s="23">
        <v>1.2634558043159652</v>
      </c>
      <c r="AL130" s="23">
        <v>1.2535412540426705</v>
      </c>
      <c r="AM130" s="23">
        <v>0.50022510129558306</v>
      </c>
      <c r="AN130" s="23">
        <v>2.4836081859725812</v>
      </c>
      <c r="AO130" s="23">
        <v>3.4497203262449796</v>
      </c>
      <c r="AP130" s="23">
        <v>10.651689745327781</v>
      </c>
      <c r="AQ130" s="23">
        <v>14.904187366926898</v>
      </c>
      <c r="AR130" s="23">
        <v>12.877707768017292</v>
      </c>
      <c r="AS130" s="23">
        <v>15.519917227108122</v>
      </c>
      <c r="AT130" s="23">
        <v>20.264763541047156</v>
      </c>
      <c r="AU130" s="23">
        <v>14.924404646032055</v>
      </c>
      <c r="AV130" s="23">
        <v>12.061194693074334</v>
      </c>
      <c r="AW130" s="23">
        <v>17.639612343578143</v>
      </c>
      <c r="AX130" s="23">
        <v>12.652286594698284</v>
      </c>
      <c r="AY130" s="23">
        <v>18.871333641163599</v>
      </c>
      <c r="AZ130" s="23">
        <v>11.628136147736456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2</v>
      </c>
      <c r="BJ130" s="20">
        <v>6</v>
      </c>
      <c r="BK130" s="20">
        <v>10</v>
      </c>
      <c r="BL130" s="20">
        <v>8</v>
      </c>
      <c r="BM130" s="20">
        <v>7</v>
      </c>
      <c r="BN130" s="20">
        <v>1</v>
      </c>
      <c r="BO130" s="20">
        <v>0</v>
      </c>
      <c r="BP130" s="20">
        <v>1</v>
      </c>
      <c r="BQ130" s="20">
        <v>8</v>
      </c>
      <c r="BR130" s="20">
        <v>6</v>
      </c>
      <c r="BS130" s="20">
        <v>5</v>
      </c>
      <c r="BT130" s="20">
        <v>3</v>
      </c>
      <c r="BU130" s="20">
        <v>2</v>
      </c>
      <c r="BV130" s="20">
        <v>2546</v>
      </c>
      <c r="BW130" s="20">
        <v>5263</v>
      </c>
      <c r="BX130" s="20">
        <v>4380</v>
      </c>
      <c r="BY130" s="20">
        <v>4843</v>
      </c>
      <c r="BZ130" s="20">
        <v>3861</v>
      </c>
      <c r="CA130" s="20">
        <v>5143</v>
      </c>
      <c r="CB130" s="20">
        <v>2619</v>
      </c>
      <c r="CC130" s="20">
        <v>4858</v>
      </c>
      <c r="CD130" s="20">
        <v>4477</v>
      </c>
      <c r="CE130" s="20">
        <v>4864</v>
      </c>
      <c r="CF130" s="20">
        <v>3653</v>
      </c>
      <c r="CG130" s="20">
        <v>4232</v>
      </c>
      <c r="CH130" s="21">
        <v>3</v>
      </c>
      <c r="CI130" s="21">
        <v>14</v>
      </c>
      <c r="CJ130" s="21">
        <v>16</v>
      </c>
      <c r="CK130" s="21">
        <v>13</v>
      </c>
      <c r="CL130" s="21">
        <v>10</v>
      </c>
      <c r="CM130" s="21">
        <v>3</v>
      </c>
      <c r="CN130" s="21">
        <v>0</v>
      </c>
      <c r="CO130" s="21">
        <v>34</v>
      </c>
      <c r="CP130" s="21">
        <v>25</v>
      </c>
      <c r="CQ130" s="21">
        <v>0</v>
      </c>
      <c r="CR130" s="21">
        <v>5165</v>
      </c>
      <c r="CS130" s="21">
        <v>10121</v>
      </c>
      <c r="CT130" s="21">
        <v>8857</v>
      </c>
      <c r="CU130" s="21">
        <v>9707</v>
      </c>
      <c r="CV130" s="21">
        <v>7514</v>
      </c>
      <c r="CW130" s="21">
        <v>9375</v>
      </c>
      <c r="CX130" s="21">
        <v>26036</v>
      </c>
      <c r="CY130" s="21">
        <v>24703</v>
      </c>
      <c r="CZ130" s="19">
        <v>59</v>
      </c>
      <c r="DA130" t="s">
        <v>8047</v>
      </c>
      <c r="DB130" t="s">
        <v>8480</v>
      </c>
      <c r="DD130">
        <v>13.763510504796988</v>
      </c>
      <c r="DE130">
        <v>9.6020894146566285</v>
      </c>
      <c r="DF130">
        <v>-4.1614210901403599</v>
      </c>
    </row>
    <row r="131" spans="1:110" x14ac:dyDescent="0.25">
      <c r="A131" t="s">
        <v>1009</v>
      </c>
      <c r="B131" t="s">
        <v>2973</v>
      </c>
      <c r="C131" t="s">
        <v>58</v>
      </c>
      <c r="D131" t="s">
        <v>168</v>
      </c>
      <c r="E131" s="17">
        <v>391210</v>
      </c>
      <c r="F131" s="17">
        <v>395278</v>
      </c>
      <c r="G131" s="17">
        <v>399916</v>
      </c>
      <c r="H131" s="17">
        <v>403911</v>
      </c>
      <c r="I131" s="17">
        <v>407295</v>
      </c>
      <c r="J131" s="17">
        <v>411063</v>
      </c>
      <c r="K131" s="17">
        <v>414668</v>
      </c>
      <c r="L131" s="17">
        <v>418564</v>
      </c>
      <c r="M131" s="17">
        <v>421900</v>
      </c>
      <c r="N131" s="17">
        <v>423672</v>
      </c>
      <c r="O131" s="17">
        <v>427112</v>
      </c>
      <c r="P131" s="17">
        <v>431144</v>
      </c>
      <c r="Q131" s="17">
        <v>434379</v>
      </c>
      <c r="R131" s="17">
        <v>437101</v>
      </c>
      <c r="S131" s="17">
        <v>440463</v>
      </c>
      <c r="T131" s="17">
        <v>443954</v>
      </c>
      <c r="U131" s="18">
        <v>60</v>
      </c>
      <c r="V131" s="18">
        <v>37</v>
      </c>
      <c r="W131" s="18">
        <v>47</v>
      </c>
      <c r="X131" s="18">
        <v>53</v>
      </c>
      <c r="Y131" s="18">
        <v>87</v>
      </c>
      <c r="Z131" s="18">
        <v>134</v>
      </c>
      <c r="AA131" s="18">
        <v>349</v>
      </c>
      <c r="AB131" s="18">
        <v>424</v>
      </c>
      <c r="AC131" s="18">
        <v>402</v>
      </c>
      <c r="AD131" s="18">
        <v>467</v>
      </c>
      <c r="AE131" s="18">
        <v>524</v>
      </c>
      <c r="AF131" s="18">
        <v>524</v>
      </c>
      <c r="AG131" s="18">
        <v>558</v>
      </c>
      <c r="AH131" s="18">
        <v>606</v>
      </c>
      <c r="AI131" s="18">
        <v>659</v>
      </c>
      <c r="AJ131" s="18">
        <v>478</v>
      </c>
      <c r="AK131" s="23">
        <v>1.5337031261982055</v>
      </c>
      <c r="AL131" s="23">
        <v>0.93605007108920812</v>
      </c>
      <c r="AM131" s="23">
        <v>1.1752468018283839</v>
      </c>
      <c r="AN131" s="23">
        <v>1.3121702553285255</v>
      </c>
      <c r="AO131" s="23">
        <v>2.1360438993849664</v>
      </c>
      <c r="AP131" s="23">
        <v>3.2598409489542965</v>
      </c>
      <c r="AQ131" s="23">
        <v>8.416371651538098</v>
      </c>
      <c r="AR131" s="23">
        <v>10.129872612073662</v>
      </c>
      <c r="AS131" s="23">
        <v>9.5283242474520033</v>
      </c>
      <c r="AT131" s="23">
        <v>11.022677920655601</v>
      </c>
      <c r="AU131" s="23">
        <v>12.268444810728802</v>
      </c>
      <c r="AV131" s="23">
        <v>12.153711984858887</v>
      </c>
      <c r="AW131" s="23">
        <v>12.845924872058733</v>
      </c>
      <c r="AX131" s="23">
        <v>13.864072605644919</v>
      </c>
      <c r="AY131" s="23">
        <v>14.961529118223325</v>
      </c>
      <c r="AZ131" s="23">
        <v>10.766881253463197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9</v>
      </c>
      <c r="BJ131" s="20">
        <v>53</v>
      </c>
      <c r="BK131" s="20">
        <v>60</v>
      </c>
      <c r="BL131" s="20">
        <v>55</v>
      </c>
      <c r="BM131" s="20">
        <v>23</v>
      </c>
      <c r="BN131" s="20">
        <v>29</v>
      </c>
      <c r="BO131" s="20">
        <v>0</v>
      </c>
      <c r="BP131" s="20">
        <v>9</v>
      </c>
      <c r="BQ131" s="20">
        <v>61</v>
      </c>
      <c r="BR131" s="20">
        <v>60</v>
      </c>
      <c r="BS131" s="20">
        <v>62</v>
      </c>
      <c r="BT131" s="20">
        <v>31</v>
      </c>
      <c r="BU131" s="20">
        <v>26</v>
      </c>
      <c r="BV131" s="20">
        <v>20979</v>
      </c>
      <c r="BW131" s="20">
        <v>27395</v>
      </c>
      <c r="BX131" s="20">
        <v>32103</v>
      </c>
      <c r="BY131" s="20">
        <v>40723</v>
      </c>
      <c r="BZ131" s="20">
        <v>38950</v>
      </c>
      <c r="CA131" s="20">
        <v>71339</v>
      </c>
      <c r="CB131" s="20">
        <v>21993</v>
      </c>
      <c r="CC131" s="20">
        <v>26843</v>
      </c>
      <c r="CD131" s="20">
        <v>29447</v>
      </c>
      <c r="CE131" s="20">
        <v>37688</v>
      </c>
      <c r="CF131" s="20">
        <v>35902</v>
      </c>
      <c r="CG131" s="20">
        <v>60592</v>
      </c>
      <c r="CH131" s="21">
        <v>18</v>
      </c>
      <c r="CI131" s="21">
        <v>114</v>
      </c>
      <c r="CJ131" s="21">
        <v>120</v>
      </c>
      <c r="CK131" s="21">
        <v>117</v>
      </c>
      <c r="CL131" s="21">
        <v>54</v>
      </c>
      <c r="CM131" s="21">
        <v>55</v>
      </c>
      <c r="CN131" s="21">
        <v>0</v>
      </c>
      <c r="CO131" s="21">
        <v>229</v>
      </c>
      <c r="CP131" s="21">
        <v>249</v>
      </c>
      <c r="CQ131" s="21">
        <v>0</v>
      </c>
      <c r="CR131" s="21">
        <v>42972</v>
      </c>
      <c r="CS131" s="21">
        <v>54238</v>
      </c>
      <c r="CT131" s="21">
        <v>61550</v>
      </c>
      <c r="CU131" s="21">
        <v>78411</v>
      </c>
      <c r="CV131" s="21">
        <v>74852</v>
      </c>
      <c r="CW131" s="21">
        <v>131931</v>
      </c>
      <c r="CX131" s="21">
        <v>231489</v>
      </c>
      <c r="CY131" s="21">
        <v>212465</v>
      </c>
      <c r="CZ131" s="19">
        <v>89</v>
      </c>
      <c r="DA131" t="s">
        <v>8067</v>
      </c>
      <c r="DB131" t="s">
        <v>9</v>
      </c>
      <c r="DD131">
        <v>10.77824582872473</v>
      </c>
      <c r="DE131">
        <v>10.756450630483521</v>
      </c>
      <c r="DF131">
        <v>-2.1795198241209235E-2</v>
      </c>
    </row>
    <row r="132" spans="1:110" x14ac:dyDescent="0.25">
      <c r="A132" t="s">
        <v>1058</v>
      </c>
      <c r="B132" t="s">
        <v>3043</v>
      </c>
      <c r="C132" t="s">
        <v>1052</v>
      </c>
      <c r="D132" t="s">
        <v>168</v>
      </c>
      <c r="E132" s="17">
        <v>63827</v>
      </c>
      <c r="F132" s="17">
        <v>63695</v>
      </c>
      <c r="G132" s="17">
        <v>63801</v>
      </c>
      <c r="H132" s="17">
        <v>64441</v>
      </c>
      <c r="I132" s="17">
        <v>64965</v>
      </c>
      <c r="J132" s="17">
        <v>65511</v>
      </c>
      <c r="K132" s="17">
        <v>66031</v>
      </c>
      <c r="L132" s="17">
        <v>66607</v>
      </c>
      <c r="M132" s="17">
        <v>66730</v>
      </c>
      <c r="N132" s="17">
        <v>66755</v>
      </c>
      <c r="O132" s="17">
        <v>66791</v>
      </c>
      <c r="P132" s="17">
        <v>67425</v>
      </c>
      <c r="Q132" s="17">
        <v>67780</v>
      </c>
      <c r="R132" s="17">
        <v>68314</v>
      </c>
      <c r="S132" s="17">
        <v>68774</v>
      </c>
      <c r="T132" s="17">
        <v>69377</v>
      </c>
      <c r="U132" s="18">
        <v>11</v>
      </c>
      <c r="V132" s="18">
        <v>9</v>
      </c>
      <c r="W132" s="18">
        <v>12</v>
      </c>
      <c r="X132" s="18">
        <v>17</v>
      </c>
      <c r="Y132" s="18">
        <v>29</v>
      </c>
      <c r="Z132" s="18">
        <v>49</v>
      </c>
      <c r="AA132" s="18">
        <v>71</v>
      </c>
      <c r="AB132" s="18">
        <v>69</v>
      </c>
      <c r="AC132" s="18">
        <v>53</v>
      </c>
      <c r="AD132" s="18">
        <v>73</v>
      </c>
      <c r="AE132" s="18">
        <v>67</v>
      </c>
      <c r="AF132" s="18">
        <v>66</v>
      </c>
      <c r="AG132" s="18">
        <v>71</v>
      </c>
      <c r="AH132" s="18">
        <v>48</v>
      </c>
      <c r="AI132" s="18">
        <v>58</v>
      </c>
      <c r="AJ132" s="18">
        <v>53</v>
      </c>
      <c r="AK132" s="23">
        <v>1.7234085888417128</v>
      </c>
      <c r="AL132" s="23">
        <v>1.412983750686867</v>
      </c>
      <c r="AM132" s="23">
        <v>1.8808482625664176</v>
      </c>
      <c r="AN132" s="23">
        <v>2.6380720348846234</v>
      </c>
      <c r="AO132" s="23">
        <v>4.463942122681444</v>
      </c>
      <c r="AP132" s="23">
        <v>7.4796599044435288</v>
      </c>
      <c r="AQ132" s="23">
        <v>10.75252532901213</v>
      </c>
      <c r="AR132" s="23">
        <v>10.359271548035492</v>
      </c>
      <c r="AS132" s="23">
        <v>7.9424546680653378</v>
      </c>
      <c r="AT132" s="23">
        <v>10.935510448655533</v>
      </c>
      <c r="AU132" s="23">
        <v>10.03129164108937</v>
      </c>
      <c r="AV132" s="23">
        <v>9.7886540600667402</v>
      </c>
      <c r="AW132" s="23">
        <v>10.475066391265861</v>
      </c>
      <c r="AX132" s="23">
        <v>7.0263781948063349</v>
      </c>
      <c r="AY132" s="23">
        <v>8.433419606246547</v>
      </c>
      <c r="AZ132" s="23">
        <v>7.6394194041252863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 s="20">
        <v>8</v>
      </c>
      <c r="BK132" s="20">
        <v>10</v>
      </c>
      <c r="BL132" s="20">
        <v>8</v>
      </c>
      <c r="BM132" s="20">
        <v>1</v>
      </c>
      <c r="BN132" s="20">
        <v>1</v>
      </c>
      <c r="BO132" s="20">
        <v>0</v>
      </c>
      <c r="BP132" s="20">
        <v>1</v>
      </c>
      <c r="BQ132" s="20">
        <v>3</v>
      </c>
      <c r="BR132" s="20">
        <v>10</v>
      </c>
      <c r="BS132" s="20">
        <v>7</v>
      </c>
      <c r="BT132" s="20">
        <v>0</v>
      </c>
      <c r="BU132" s="20">
        <v>4</v>
      </c>
      <c r="BV132" s="20">
        <v>2874</v>
      </c>
      <c r="BW132" s="20">
        <v>3590</v>
      </c>
      <c r="BX132" s="20">
        <v>5056</v>
      </c>
      <c r="BY132" s="20">
        <v>6934</v>
      </c>
      <c r="BZ132" s="20">
        <v>6222</v>
      </c>
      <c r="CA132" s="20">
        <v>11487</v>
      </c>
      <c r="CB132" s="20">
        <v>3151</v>
      </c>
      <c r="CC132" s="20">
        <v>3511</v>
      </c>
      <c r="CD132" s="20">
        <v>4676</v>
      </c>
      <c r="CE132" s="20">
        <v>6462</v>
      </c>
      <c r="CF132" s="20">
        <v>5869</v>
      </c>
      <c r="CG132" s="20">
        <v>9545</v>
      </c>
      <c r="CH132" s="21">
        <v>1</v>
      </c>
      <c r="CI132" s="21">
        <v>11</v>
      </c>
      <c r="CJ132" s="21">
        <v>20</v>
      </c>
      <c r="CK132" s="21">
        <v>15</v>
      </c>
      <c r="CL132" s="21">
        <v>1</v>
      </c>
      <c r="CM132" s="21">
        <v>5</v>
      </c>
      <c r="CN132" s="21">
        <v>0</v>
      </c>
      <c r="CO132" s="21">
        <v>28</v>
      </c>
      <c r="CP132" s="21">
        <v>25</v>
      </c>
      <c r="CQ132" s="21">
        <v>0</v>
      </c>
      <c r="CR132" s="21">
        <v>6025</v>
      </c>
      <c r="CS132" s="21">
        <v>7101</v>
      </c>
      <c r="CT132" s="21">
        <v>9732</v>
      </c>
      <c r="CU132" s="21">
        <v>13396</v>
      </c>
      <c r="CV132" s="21">
        <v>12091</v>
      </c>
      <c r="CW132" s="21">
        <v>21032</v>
      </c>
      <c r="CX132" s="21">
        <v>36163</v>
      </c>
      <c r="CY132" s="21">
        <v>33214</v>
      </c>
      <c r="CZ132" s="19">
        <v>220</v>
      </c>
      <c r="DA132" t="s">
        <v>8198</v>
      </c>
      <c r="DB132" t="s">
        <v>9</v>
      </c>
      <c r="DD132">
        <v>8.4301800445595223</v>
      </c>
      <c r="DE132">
        <v>6.913143267981086</v>
      </c>
      <c r="DF132">
        <v>-1.5170367765784363</v>
      </c>
    </row>
    <row r="133" spans="1:110" x14ac:dyDescent="0.25">
      <c r="A133" t="s">
        <v>795</v>
      </c>
      <c r="B133" t="s">
        <v>2969</v>
      </c>
      <c r="C133" t="s">
        <v>58</v>
      </c>
      <c r="D133" t="s">
        <v>457</v>
      </c>
      <c r="E133" s="17">
        <v>386831</v>
      </c>
      <c r="F133" s="17">
        <v>387187</v>
      </c>
      <c r="G133" s="17">
        <v>388235</v>
      </c>
      <c r="H133" s="17">
        <v>389580</v>
      </c>
      <c r="I133" s="17">
        <v>391839</v>
      </c>
      <c r="J133" s="17">
        <v>394534</v>
      </c>
      <c r="K133" s="17">
        <v>397576</v>
      </c>
      <c r="L133" s="17">
        <v>401146</v>
      </c>
      <c r="M133" s="17">
        <v>403878</v>
      </c>
      <c r="N133" s="17">
        <v>406538</v>
      </c>
      <c r="O133" s="17">
        <v>410373</v>
      </c>
      <c r="P133" s="17">
        <v>412875</v>
      </c>
      <c r="Q133" s="17">
        <v>414109</v>
      </c>
      <c r="R133" s="17">
        <v>415740</v>
      </c>
      <c r="S133" s="17">
        <v>417473</v>
      </c>
      <c r="T133" s="17">
        <v>419453</v>
      </c>
      <c r="U133" s="18">
        <v>115</v>
      </c>
      <c r="V133" s="18">
        <v>67</v>
      </c>
      <c r="W133" s="18">
        <v>85</v>
      </c>
      <c r="X133" s="18">
        <v>93</v>
      </c>
      <c r="Y133" s="18">
        <v>112</v>
      </c>
      <c r="Z133" s="18">
        <v>156</v>
      </c>
      <c r="AA133" s="18">
        <v>471</v>
      </c>
      <c r="AB133" s="18">
        <v>393</v>
      </c>
      <c r="AC133" s="18">
        <v>461</v>
      </c>
      <c r="AD133" s="18">
        <v>684</v>
      </c>
      <c r="AE133" s="18">
        <v>706</v>
      </c>
      <c r="AF133" s="18">
        <v>755</v>
      </c>
      <c r="AG133" s="18">
        <v>722</v>
      </c>
      <c r="AH133" s="18">
        <v>737</v>
      </c>
      <c r="AI133" s="18">
        <v>685</v>
      </c>
      <c r="AJ133" s="18">
        <v>525</v>
      </c>
      <c r="AK133" s="23">
        <v>2.9728744593892422</v>
      </c>
      <c r="AL133" s="23">
        <v>1.7304299989410801</v>
      </c>
      <c r="AM133" s="23">
        <v>2.1893955980269681</v>
      </c>
      <c r="AN133" s="23">
        <v>2.3871862005236411</v>
      </c>
      <c r="AO133" s="23">
        <v>2.858316808689283</v>
      </c>
      <c r="AP133" s="23">
        <v>3.9540318451641685</v>
      </c>
      <c r="AQ133" s="23">
        <v>11.846791556834416</v>
      </c>
      <c r="AR133" s="23">
        <v>9.7969317904204445</v>
      </c>
      <c r="AS133" s="23">
        <v>11.41433799315635</v>
      </c>
      <c r="AT133" s="23">
        <v>16.824995449379887</v>
      </c>
      <c r="AU133" s="23">
        <v>17.203860877786795</v>
      </c>
      <c r="AV133" s="23">
        <v>18.286406297305479</v>
      </c>
      <c r="AW133" s="23">
        <v>17.435023146079896</v>
      </c>
      <c r="AX133" s="23">
        <v>17.72742579496801</v>
      </c>
      <c r="AY133" s="23">
        <v>16.408246760868369</v>
      </c>
      <c r="AZ133" s="23">
        <v>12.516300992006256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4</v>
      </c>
      <c r="BJ133" s="20">
        <v>68</v>
      </c>
      <c r="BK133" s="20">
        <v>63</v>
      </c>
      <c r="BL133" s="20">
        <v>64</v>
      </c>
      <c r="BM133" s="20">
        <v>23</v>
      </c>
      <c r="BN133" s="20">
        <v>24</v>
      </c>
      <c r="BO133" s="20">
        <v>0</v>
      </c>
      <c r="BP133" s="20">
        <v>15</v>
      </c>
      <c r="BQ133" s="20">
        <v>65</v>
      </c>
      <c r="BR133" s="20">
        <v>74</v>
      </c>
      <c r="BS133" s="20">
        <v>67</v>
      </c>
      <c r="BT133" s="20">
        <v>35</v>
      </c>
      <c r="BU133" s="20">
        <v>23</v>
      </c>
      <c r="BV133" s="20">
        <v>25197</v>
      </c>
      <c r="BW133" s="20">
        <v>30543</v>
      </c>
      <c r="BX133" s="20">
        <v>30557</v>
      </c>
      <c r="BY133" s="20">
        <v>38863</v>
      </c>
      <c r="BZ133" s="20">
        <v>34488</v>
      </c>
      <c r="CA133" s="20">
        <v>55896</v>
      </c>
      <c r="CB133" s="20">
        <v>26220</v>
      </c>
      <c r="CC133" s="20">
        <v>30082</v>
      </c>
      <c r="CD133" s="20">
        <v>29255</v>
      </c>
      <c r="CE133" s="20">
        <v>38039</v>
      </c>
      <c r="CF133" s="20">
        <v>32784</v>
      </c>
      <c r="CG133" s="20">
        <v>47529</v>
      </c>
      <c r="CH133" s="21">
        <v>19</v>
      </c>
      <c r="CI133" s="21">
        <v>133</v>
      </c>
      <c r="CJ133" s="21">
        <v>137</v>
      </c>
      <c r="CK133" s="21">
        <v>131</v>
      </c>
      <c r="CL133" s="21">
        <v>58</v>
      </c>
      <c r="CM133" s="21">
        <v>47</v>
      </c>
      <c r="CN133" s="21">
        <v>0</v>
      </c>
      <c r="CO133" s="21">
        <v>246</v>
      </c>
      <c r="CP133" s="21">
        <v>279</v>
      </c>
      <c r="CQ133" s="21">
        <v>0</v>
      </c>
      <c r="CR133" s="21">
        <v>51417</v>
      </c>
      <c r="CS133" s="21">
        <v>60625</v>
      </c>
      <c r="CT133" s="21">
        <v>59812</v>
      </c>
      <c r="CU133" s="21">
        <v>76902</v>
      </c>
      <c r="CV133" s="21">
        <v>67272</v>
      </c>
      <c r="CW133" s="21">
        <v>103425</v>
      </c>
      <c r="CX133" s="21">
        <v>215544</v>
      </c>
      <c r="CY133" s="21">
        <v>203909</v>
      </c>
      <c r="CZ133" s="19">
        <v>35</v>
      </c>
      <c r="DA133" t="s">
        <v>1359</v>
      </c>
      <c r="DB133" t="s">
        <v>8480</v>
      </c>
      <c r="DD133">
        <v>12.064205111103483</v>
      </c>
      <c r="DE133">
        <v>12.943992873844783</v>
      </c>
      <c r="DF133">
        <v>0.87978776274129977</v>
      </c>
    </row>
    <row r="134" spans="1:110" x14ac:dyDescent="0.25">
      <c r="A134" t="s">
        <v>684</v>
      </c>
      <c r="B134" t="s">
        <v>3231</v>
      </c>
      <c r="C134" t="s">
        <v>3366</v>
      </c>
      <c r="D134" t="s">
        <v>70</v>
      </c>
      <c r="E134" s="17">
        <v>230888</v>
      </c>
      <c r="F134" s="17">
        <v>231344</v>
      </c>
      <c r="G134" s="17">
        <v>231410</v>
      </c>
      <c r="H134" s="17">
        <v>232125</v>
      </c>
      <c r="I134" s="17">
        <v>231012</v>
      </c>
      <c r="J134" s="17">
        <v>231947</v>
      </c>
      <c r="K134" s="17">
        <v>233833</v>
      </c>
      <c r="L134" s="17">
        <v>234559</v>
      </c>
      <c r="M134" s="17">
        <v>237329</v>
      </c>
      <c r="N134" s="17">
        <v>238470</v>
      </c>
      <c r="O134" s="17">
        <v>242019</v>
      </c>
      <c r="P134" s="17">
        <v>246354</v>
      </c>
      <c r="Q134" s="17">
        <v>251297</v>
      </c>
      <c r="R134" s="17">
        <v>256633</v>
      </c>
      <c r="S134" s="17">
        <v>263305</v>
      </c>
      <c r="T134" s="17">
        <v>270300</v>
      </c>
      <c r="U134" s="18">
        <v>28</v>
      </c>
      <c r="V134" s="18">
        <v>25</v>
      </c>
      <c r="W134" s="18">
        <v>29</v>
      </c>
      <c r="X134" s="18">
        <v>29</v>
      </c>
      <c r="Y134" s="18">
        <v>35</v>
      </c>
      <c r="Z134" s="18">
        <v>102</v>
      </c>
      <c r="AA134" s="18">
        <v>199</v>
      </c>
      <c r="AB134" s="18">
        <v>225</v>
      </c>
      <c r="AC134" s="18">
        <v>210</v>
      </c>
      <c r="AD134" s="18">
        <v>262</v>
      </c>
      <c r="AE134" s="18">
        <v>284</v>
      </c>
      <c r="AF134" s="18">
        <v>265</v>
      </c>
      <c r="AG134" s="18">
        <v>237</v>
      </c>
      <c r="AH134" s="18">
        <v>243</v>
      </c>
      <c r="AI134" s="18">
        <v>247</v>
      </c>
      <c r="AJ134" s="18">
        <v>229</v>
      </c>
      <c r="AK134" s="23">
        <v>1.2127091923356779</v>
      </c>
      <c r="AL134" s="23">
        <v>1.0806418147866381</v>
      </c>
      <c r="AM134" s="23">
        <v>1.2531869841407026</v>
      </c>
      <c r="AN134" s="23">
        <v>1.2493268712977923</v>
      </c>
      <c r="AO134" s="23">
        <v>1.5150728100704725</v>
      </c>
      <c r="AP134" s="23">
        <v>4.3975563383014222</v>
      </c>
      <c r="AQ134" s="23">
        <v>8.5103471280785854</v>
      </c>
      <c r="AR134" s="23">
        <v>9.5924692721234308</v>
      </c>
      <c r="AS134" s="23">
        <v>8.8484761659974129</v>
      </c>
      <c r="AT134" s="23">
        <v>10.986706923302721</v>
      </c>
      <c r="AU134" s="23">
        <v>11.734615877265835</v>
      </c>
      <c r="AV134" s="23">
        <v>10.756878313321479</v>
      </c>
      <c r="AW134" s="23">
        <v>9.4310716005364164</v>
      </c>
      <c r="AX134" s="23">
        <v>9.468774475613035</v>
      </c>
      <c r="AY134" s="23">
        <v>9.3807561573080651</v>
      </c>
      <c r="AZ134" s="23">
        <v>8.4720680725120232</v>
      </c>
      <c r="BA134" s="20">
        <v>0</v>
      </c>
      <c r="BB134" s="20">
        <v>0</v>
      </c>
      <c r="BC134" s="20">
        <v>0</v>
      </c>
      <c r="BD134" s="20">
        <v>0</v>
      </c>
      <c r="BE134" s="20">
        <v>1</v>
      </c>
      <c r="BF134" s="20">
        <v>0</v>
      </c>
      <c r="BG134" s="20">
        <v>0</v>
      </c>
      <c r="BH134" s="20">
        <v>0</v>
      </c>
      <c r="BI134" s="20">
        <v>6</v>
      </c>
      <c r="BJ134" s="20">
        <v>24</v>
      </c>
      <c r="BK134" s="20">
        <v>34</v>
      </c>
      <c r="BL134" s="20">
        <v>28</v>
      </c>
      <c r="BM134" s="20">
        <v>6</v>
      </c>
      <c r="BN134" s="20">
        <v>10</v>
      </c>
      <c r="BO134" s="20">
        <v>0</v>
      </c>
      <c r="BP134" s="20">
        <v>6</v>
      </c>
      <c r="BQ134" s="20">
        <v>35</v>
      </c>
      <c r="BR134" s="20">
        <v>43</v>
      </c>
      <c r="BS134" s="20">
        <v>18</v>
      </c>
      <c r="BT134" s="20">
        <v>11</v>
      </c>
      <c r="BU134" s="20">
        <v>7</v>
      </c>
      <c r="BV134" s="20">
        <v>23500</v>
      </c>
      <c r="BW134" s="20">
        <v>27410</v>
      </c>
      <c r="BX134" s="20">
        <v>20824</v>
      </c>
      <c r="BY134" s="20">
        <v>20464</v>
      </c>
      <c r="BZ134" s="20">
        <v>15633</v>
      </c>
      <c r="CA134" s="20">
        <v>27033</v>
      </c>
      <c r="CB134" s="20">
        <v>25751</v>
      </c>
      <c r="CC134" s="20">
        <v>30231</v>
      </c>
      <c r="CD134" s="20">
        <v>21180</v>
      </c>
      <c r="CE134" s="20">
        <v>20301</v>
      </c>
      <c r="CF134" s="20">
        <v>15765</v>
      </c>
      <c r="CG134" s="20">
        <v>22208</v>
      </c>
      <c r="CH134" s="21">
        <v>12</v>
      </c>
      <c r="CI134" s="21">
        <v>59</v>
      </c>
      <c r="CJ134" s="21">
        <v>77</v>
      </c>
      <c r="CK134" s="21">
        <v>47</v>
      </c>
      <c r="CL134" s="21">
        <v>17</v>
      </c>
      <c r="CM134" s="21">
        <v>17</v>
      </c>
      <c r="CN134" s="21">
        <v>0</v>
      </c>
      <c r="CO134" s="21">
        <v>108</v>
      </c>
      <c r="CP134" s="21">
        <v>120</v>
      </c>
      <c r="CQ134" s="21">
        <v>1</v>
      </c>
      <c r="CR134" s="21">
        <v>49251</v>
      </c>
      <c r="CS134" s="21">
        <v>57641</v>
      </c>
      <c r="CT134" s="21">
        <v>42004</v>
      </c>
      <c r="CU134" s="21">
        <v>40765</v>
      </c>
      <c r="CV134" s="21">
        <v>31398</v>
      </c>
      <c r="CW134" s="21">
        <v>49241</v>
      </c>
      <c r="CX134" s="21">
        <v>134864</v>
      </c>
      <c r="CY134" s="21">
        <v>135436</v>
      </c>
      <c r="CZ134" s="19">
        <v>180</v>
      </c>
      <c r="DA134" t="s">
        <v>8158</v>
      </c>
      <c r="DB134" t="s">
        <v>9</v>
      </c>
      <c r="DD134">
        <v>7.9742461383974721</v>
      </c>
      <c r="DE134">
        <v>8.8978526515600898</v>
      </c>
      <c r="DF134">
        <v>0.92360651316261766</v>
      </c>
    </row>
    <row r="135" spans="1:110" x14ac:dyDescent="0.25">
      <c r="A135" t="s">
        <v>210</v>
      </c>
      <c r="B135" t="s">
        <v>3125</v>
      </c>
      <c r="C135" t="s">
        <v>209</v>
      </c>
      <c r="D135" t="s">
        <v>211</v>
      </c>
      <c r="E135" s="17">
        <v>41655</v>
      </c>
      <c r="F135" s="17">
        <v>42169</v>
      </c>
      <c r="G135" s="17">
        <v>42331</v>
      </c>
      <c r="H135" s="17">
        <v>42614</v>
      </c>
      <c r="I135" s="17">
        <v>42949</v>
      </c>
      <c r="J135" s="17">
        <v>43411</v>
      </c>
      <c r="K135" s="17">
        <v>43752</v>
      </c>
      <c r="L135" s="17">
        <v>44180</v>
      </c>
      <c r="M135" s="17">
        <v>44586</v>
      </c>
      <c r="N135" s="17">
        <v>44592</v>
      </c>
      <c r="O135" s="17">
        <v>44764</v>
      </c>
      <c r="P135" s="17">
        <v>44815</v>
      </c>
      <c r="Q135" s="17">
        <v>44896</v>
      </c>
      <c r="R135" s="17">
        <v>45034</v>
      </c>
      <c r="S135" s="17">
        <v>45302</v>
      </c>
      <c r="T135" s="17">
        <v>45395</v>
      </c>
      <c r="U135" s="18">
        <v>6</v>
      </c>
      <c r="V135" s="18">
        <v>9</v>
      </c>
      <c r="W135" s="18">
        <v>9</v>
      </c>
      <c r="X135" s="18">
        <v>5</v>
      </c>
      <c r="Y135" s="18">
        <v>9</v>
      </c>
      <c r="Z135" s="18">
        <v>16</v>
      </c>
      <c r="AA135" s="18">
        <v>46</v>
      </c>
      <c r="AB135" s="18">
        <v>26</v>
      </c>
      <c r="AC135" s="18">
        <v>29</v>
      </c>
      <c r="AD135" s="18">
        <v>42</v>
      </c>
      <c r="AE135" s="18">
        <v>48</v>
      </c>
      <c r="AF135" s="18">
        <v>33</v>
      </c>
      <c r="AG135" s="18">
        <v>49</v>
      </c>
      <c r="AH135" s="18">
        <v>34</v>
      </c>
      <c r="AI135" s="18">
        <v>27</v>
      </c>
      <c r="AJ135" s="18">
        <v>27</v>
      </c>
      <c r="AK135" s="23">
        <v>1.4404033129276197</v>
      </c>
      <c r="AL135" s="23">
        <v>2.1342692499229292</v>
      </c>
      <c r="AM135" s="23">
        <v>2.1261014386619732</v>
      </c>
      <c r="AN135" s="23">
        <v>1.1733233209743277</v>
      </c>
      <c r="AO135" s="23">
        <v>2.0955086265105125</v>
      </c>
      <c r="AP135" s="23">
        <v>3.6857017806546728</v>
      </c>
      <c r="AQ135" s="23">
        <v>10.513805083196196</v>
      </c>
      <c r="AR135" s="23">
        <v>5.8850158442734273</v>
      </c>
      <c r="AS135" s="23">
        <v>6.5042838559188976</v>
      </c>
      <c r="AT135" s="23">
        <v>9.4187298170075344</v>
      </c>
      <c r="AU135" s="23">
        <v>10.722902332231257</v>
      </c>
      <c r="AV135" s="23">
        <v>7.3636059355126635</v>
      </c>
      <c r="AW135" s="23">
        <v>10.914112615823235</v>
      </c>
      <c r="AX135" s="23">
        <v>7.5498512235200073</v>
      </c>
      <c r="AY135" s="23">
        <v>5.9600017659264486</v>
      </c>
      <c r="AZ135" s="23">
        <v>5.9477916070051773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20">
        <v>4</v>
      </c>
      <c r="BK135" s="20">
        <v>5</v>
      </c>
      <c r="BL135" s="20">
        <v>4</v>
      </c>
      <c r="BM135" s="20">
        <v>0</v>
      </c>
      <c r="BN135" s="20">
        <v>0</v>
      </c>
      <c r="BO135" s="20">
        <v>0</v>
      </c>
      <c r="BP135" s="20">
        <v>1</v>
      </c>
      <c r="BQ135" s="20">
        <v>1</v>
      </c>
      <c r="BR135" s="20">
        <v>5</v>
      </c>
      <c r="BS135" s="20">
        <v>3</v>
      </c>
      <c r="BT135" s="20">
        <v>1</v>
      </c>
      <c r="BU135" s="20">
        <v>3</v>
      </c>
      <c r="BV135" s="20">
        <v>1584</v>
      </c>
      <c r="BW135" s="20">
        <v>2425</v>
      </c>
      <c r="BX135" s="20">
        <v>3113</v>
      </c>
      <c r="BY135" s="20">
        <v>4508</v>
      </c>
      <c r="BZ135" s="20">
        <v>4219</v>
      </c>
      <c r="CA135" s="20">
        <v>7996</v>
      </c>
      <c r="CB135" s="20">
        <v>1745</v>
      </c>
      <c r="CC135" s="20">
        <v>2468</v>
      </c>
      <c r="CD135" s="20">
        <v>2787</v>
      </c>
      <c r="CE135" s="20">
        <v>4154</v>
      </c>
      <c r="CF135" s="20">
        <v>4067</v>
      </c>
      <c r="CG135" s="20">
        <v>6329</v>
      </c>
      <c r="CH135" s="21">
        <v>1</v>
      </c>
      <c r="CI135" s="21">
        <v>5</v>
      </c>
      <c r="CJ135" s="21">
        <v>10</v>
      </c>
      <c r="CK135" s="21">
        <v>7</v>
      </c>
      <c r="CL135" s="21">
        <v>1</v>
      </c>
      <c r="CM135" s="21">
        <v>3</v>
      </c>
      <c r="CN135" s="21">
        <v>0</v>
      </c>
      <c r="CO135" s="21">
        <v>13</v>
      </c>
      <c r="CP135" s="21">
        <v>14</v>
      </c>
      <c r="CQ135" s="21">
        <v>0</v>
      </c>
      <c r="CR135" s="21">
        <v>3329</v>
      </c>
      <c r="CS135" s="21">
        <v>4893</v>
      </c>
      <c r="CT135" s="21">
        <v>5900</v>
      </c>
      <c r="CU135" s="21">
        <v>8662</v>
      </c>
      <c r="CV135" s="21">
        <v>8286</v>
      </c>
      <c r="CW135" s="21">
        <v>14325</v>
      </c>
      <c r="CX135" s="21">
        <v>23845</v>
      </c>
      <c r="CY135" s="21">
        <v>21550</v>
      </c>
      <c r="CZ135" s="19">
        <v>278</v>
      </c>
      <c r="DA135" t="s">
        <v>8256</v>
      </c>
      <c r="DB135" t="s">
        <v>8481</v>
      </c>
      <c r="DD135">
        <v>6.0324825986078894</v>
      </c>
      <c r="DE135">
        <v>5.8712518347661984</v>
      </c>
      <c r="DF135">
        <v>-0.16123076384169099</v>
      </c>
    </row>
    <row r="136" spans="1:110" x14ac:dyDescent="0.25">
      <c r="A136" t="s">
        <v>2125</v>
      </c>
      <c r="B136" t="s">
        <v>3192</v>
      </c>
      <c r="C136" t="s">
        <v>307</v>
      </c>
      <c r="D136" t="s">
        <v>278</v>
      </c>
      <c r="E136" s="17">
        <v>76420</v>
      </c>
      <c r="F136" s="17">
        <v>76748</v>
      </c>
      <c r="G136" s="17">
        <v>75861</v>
      </c>
      <c r="H136" s="17">
        <v>75492</v>
      </c>
      <c r="I136" s="17">
        <v>75769</v>
      </c>
      <c r="J136" s="17">
        <v>76611</v>
      </c>
      <c r="K136" s="17">
        <v>77666</v>
      </c>
      <c r="L136" s="17">
        <v>78563</v>
      </c>
      <c r="M136" s="17">
        <v>79472</v>
      </c>
      <c r="N136" s="17">
        <v>80249</v>
      </c>
      <c r="O136" s="17">
        <v>81291</v>
      </c>
      <c r="P136" s="17">
        <v>82219</v>
      </c>
      <c r="Q136" s="17">
        <v>83206</v>
      </c>
      <c r="R136" s="17">
        <v>83450</v>
      </c>
      <c r="S136" s="17">
        <v>83931</v>
      </c>
      <c r="T136" s="17">
        <v>84566</v>
      </c>
      <c r="U136" s="18">
        <v>13</v>
      </c>
      <c r="V136" s="18">
        <v>10</v>
      </c>
      <c r="W136" s="18">
        <v>8</v>
      </c>
      <c r="X136" s="18">
        <v>35</v>
      </c>
      <c r="Y136" s="18">
        <v>38</v>
      </c>
      <c r="Z136" s="18">
        <v>69</v>
      </c>
      <c r="AA136" s="18">
        <v>150</v>
      </c>
      <c r="AB136" s="18">
        <v>146</v>
      </c>
      <c r="AC136" s="18">
        <v>129</v>
      </c>
      <c r="AD136" s="18">
        <v>113</v>
      </c>
      <c r="AE136" s="18">
        <v>139</v>
      </c>
      <c r="AF136" s="18">
        <v>149</v>
      </c>
      <c r="AG136" s="18">
        <v>116</v>
      </c>
      <c r="AH136" s="18">
        <v>117</v>
      </c>
      <c r="AI136" s="18">
        <v>131</v>
      </c>
      <c r="AJ136" s="18">
        <v>92</v>
      </c>
      <c r="AK136" s="23">
        <v>1.7011253598534415</v>
      </c>
      <c r="AL136" s="23">
        <v>1.302965549590869</v>
      </c>
      <c r="AM136" s="23">
        <v>1.0545603142589737</v>
      </c>
      <c r="AN136" s="23">
        <v>4.6362528479838927</v>
      </c>
      <c r="AO136" s="23">
        <v>5.0152437012498519</v>
      </c>
      <c r="AP136" s="23">
        <v>9.0065395308767666</v>
      </c>
      <c r="AQ136" s="23">
        <v>19.31347050189272</v>
      </c>
      <c r="AR136" s="23">
        <v>18.583811717984293</v>
      </c>
      <c r="AS136" s="23">
        <v>16.232132071673043</v>
      </c>
      <c r="AT136" s="23">
        <v>14.081172351057335</v>
      </c>
      <c r="AU136" s="23">
        <v>17.09906385700754</v>
      </c>
      <c r="AV136" s="23">
        <v>18.12233182111191</v>
      </c>
      <c r="AW136" s="23">
        <v>13.941302309929574</v>
      </c>
      <c r="AX136" s="23">
        <v>14.020371479928102</v>
      </c>
      <c r="AY136" s="23">
        <v>15.608059000845932</v>
      </c>
      <c r="AZ136" s="23">
        <v>10.879076697490717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3</v>
      </c>
      <c r="BJ136" s="20">
        <v>9</v>
      </c>
      <c r="BK136" s="20">
        <v>17</v>
      </c>
      <c r="BL136" s="20">
        <v>10</v>
      </c>
      <c r="BM136" s="20">
        <v>7</v>
      </c>
      <c r="BN136" s="20">
        <v>1</v>
      </c>
      <c r="BO136" s="20">
        <v>0</v>
      </c>
      <c r="BP136" s="20">
        <v>3</v>
      </c>
      <c r="BQ136" s="20">
        <v>9</v>
      </c>
      <c r="BR136" s="20">
        <v>16</v>
      </c>
      <c r="BS136" s="20">
        <v>9</v>
      </c>
      <c r="BT136" s="20">
        <v>6</v>
      </c>
      <c r="BU136" s="20">
        <v>2</v>
      </c>
      <c r="BV136" s="20">
        <v>4152</v>
      </c>
      <c r="BW136" s="20">
        <v>9275</v>
      </c>
      <c r="BX136" s="20">
        <v>8326</v>
      </c>
      <c r="BY136" s="20">
        <v>7419</v>
      </c>
      <c r="BZ136" s="20">
        <v>5737</v>
      </c>
      <c r="CA136" s="20">
        <v>8182</v>
      </c>
      <c r="CB136" s="20">
        <v>4312</v>
      </c>
      <c r="CC136" s="20">
        <v>8830</v>
      </c>
      <c r="CD136" s="20">
        <v>8575</v>
      </c>
      <c r="CE136" s="20">
        <v>7729</v>
      </c>
      <c r="CF136" s="20">
        <v>5614</v>
      </c>
      <c r="CG136" s="20">
        <v>6415</v>
      </c>
      <c r="CH136" s="21">
        <v>6</v>
      </c>
      <c r="CI136" s="21">
        <v>18</v>
      </c>
      <c r="CJ136" s="21">
        <v>33</v>
      </c>
      <c r="CK136" s="21">
        <v>19</v>
      </c>
      <c r="CL136" s="21">
        <v>13</v>
      </c>
      <c r="CM136" s="21">
        <v>3</v>
      </c>
      <c r="CN136" s="21">
        <v>0</v>
      </c>
      <c r="CO136" s="21">
        <v>47</v>
      </c>
      <c r="CP136" s="21">
        <v>45</v>
      </c>
      <c r="CQ136" s="21">
        <v>0</v>
      </c>
      <c r="CR136" s="21">
        <v>8464</v>
      </c>
      <c r="CS136" s="21">
        <v>18105</v>
      </c>
      <c r="CT136" s="21">
        <v>16901</v>
      </c>
      <c r="CU136" s="21">
        <v>15148</v>
      </c>
      <c r="CV136" s="21">
        <v>11351</v>
      </c>
      <c r="CW136" s="21">
        <v>14597</v>
      </c>
      <c r="CX136" s="21">
        <v>43091</v>
      </c>
      <c r="CY136" s="21">
        <v>41475</v>
      </c>
      <c r="CZ136" s="19">
        <v>83</v>
      </c>
      <c r="DA136" t="s">
        <v>8061</v>
      </c>
      <c r="DB136" t="s">
        <v>8480</v>
      </c>
      <c r="DD136">
        <v>11.332127787823991</v>
      </c>
      <c r="DE136">
        <v>10.44301594300434</v>
      </c>
      <c r="DF136">
        <v>-0.88911184481965044</v>
      </c>
    </row>
    <row r="137" spans="1:110" x14ac:dyDescent="0.25">
      <c r="A137" t="s">
        <v>359</v>
      </c>
      <c r="B137" t="s">
        <v>3250</v>
      </c>
      <c r="C137" t="s">
        <v>3369</v>
      </c>
      <c r="D137" t="s">
        <v>355</v>
      </c>
      <c r="E137" s="17">
        <v>253004</v>
      </c>
      <c r="F137" s="17">
        <v>253932</v>
      </c>
      <c r="G137" s="17">
        <v>254288</v>
      </c>
      <c r="H137" s="17">
        <v>254503</v>
      </c>
      <c r="I137" s="17">
        <v>255187</v>
      </c>
      <c r="J137" s="17">
        <v>256798</v>
      </c>
      <c r="K137" s="17">
        <v>257988</v>
      </c>
      <c r="L137" s="17">
        <v>260492</v>
      </c>
      <c r="M137" s="17">
        <v>264586</v>
      </c>
      <c r="N137" s="17">
        <v>267379</v>
      </c>
      <c r="O137" s="17">
        <v>270903</v>
      </c>
      <c r="P137" s="17">
        <v>275599</v>
      </c>
      <c r="Q137" s="17">
        <v>278157</v>
      </c>
      <c r="R137" s="17">
        <v>281124</v>
      </c>
      <c r="S137" s="17">
        <v>283690</v>
      </c>
      <c r="T137" s="17">
        <v>285837</v>
      </c>
      <c r="U137" s="18">
        <v>35</v>
      </c>
      <c r="V137" s="18">
        <v>12</v>
      </c>
      <c r="W137" s="18">
        <v>27</v>
      </c>
      <c r="X137" s="18">
        <v>44</v>
      </c>
      <c r="Y137" s="18">
        <v>54</v>
      </c>
      <c r="Z137" s="18">
        <v>114</v>
      </c>
      <c r="AA137" s="18">
        <v>248</v>
      </c>
      <c r="AB137" s="18">
        <v>253</v>
      </c>
      <c r="AC137" s="18">
        <v>208</v>
      </c>
      <c r="AD137" s="18">
        <v>250</v>
      </c>
      <c r="AE137" s="18">
        <v>256</v>
      </c>
      <c r="AF137" s="18">
        <v>266</v>
      </c>
      <c r="AG137" s="18">
        <v>261</v>
      </c>
      <c r="AH137" s="18">
        <v>271</v>
      </c>
      <c r="AI137" s="18">
        <v>354</v>
      </c>
      <c r="AJ137" s="18">
        <v>259</v>
      </c>
      <c r="AK137" s="23">
        <v>1.383377337907701</v>
      </c>
      <c r="AL137" s="23">
        <v>0.47256745900477293</v>
      </c>
      <c r="AM137" s="23">
        <v>1.0617882086453154</v>
      </c>
      <c r="AN137" s="23">
        <v>1.7288597776843493</v>
      </c>
      <c r="AO137" s="23">
        <v>2.116095255636063</v>
      </c>
      <c r="AP137" s="23">
        <v>4.4392869103341921</v>
      </c>
      <c r="AQ137" s="23">
        <v>9.6128502100872915</v>
      </c>
      <c r="AR137" s="23">
        <v>9.712390399705173</v>
      </c>
      <c r="AS137" s="23">
        <v>7.8613380904507419</v>
      </c>
      <c r="AT137" s="23">
        <v>9.3500237490603215</v>
      </c>
      <c r="AU137" s="23">
        <v>9.4498768932053174</v>
      </c>
      <c r="AV137" s="23">
        <v>9.6517041063283973</v>
      </c>
      <c r="AW137" s="23">
        <v>9.383190068917914</v>
      </c>
      <c r="AX137" s="23">
        <v>9.63987421920576</v>
      </c>
      <c r="AY137" s="23">
        <v>12.478409531530897</v>
      </c>
      <c r="AZ137" s="23">
        <v>9.061108254004905</v>
      </c>
      <c r="BA137" s="20">
        <v>0</v>
      </c>
      <c r="BB137" s="20">
        <v>0</v>
      </c>
      <c r="BC137" s="20">
        <v>0</v>
      </c>
      <c r="BD137" s="20">
        <v>1</v>
      </c>
      <c r="BE137" s="20">
        <v>0</v>
      </c>
      <c r="BF137" s="20">
        <v>0</v>
      </c>
      <c r="BG137" s="20">
        <v>0</v>
      </c>
      <c r="BH137" s="20">
        <v>0</v>
      </c>
      <c r="BI137" s="20">
        <v>4</v>
      </c>
      <c r="BJ137" s="20">
        <v>30</v>
      </c>
      <c r="BK137" s="20">
        <v>33</v>
      </c>
      <c r="BL137" s="20">
        <v>30</v>
      </c>
      <c r="BM137" s="20">
        <v>15</v>
      </c>
      <c r="BN137" s="20">
        <v>9</v>
      </c>
      <c r="BO137" s="20">
        <v>0</v>
      </c>
      <c r="BP137" s="20">
        <v>4</v>
      </c>
      <c r="BQ137" s="20">
        <v>37</v>
      </c>
      <c r="BR137" s="20">
        <v>43</v>
      </c>
      <c r="BS137" s="20">
        <v>33</v>
      </c>
      <c r="BT137" s="20">
        <v>12</v>
      </c>
      <c r="BU137" s="20">
        <v>8</v>
      </c>
      <c r="BV137" s="20">
        <v>14628</v>
      </c>
      <c r="BW137" s="20">
        <v>30128</v>
      </c>
      <c r="BX137" s="20">
        <v>28447</v>
      </c>
      <c r="BY137" s="20">
        <v>28335</v>
      </c>
      <c r="BZ137" s="20">
        <v>20328</v>
      </c>
      <c r="CA137" s="20">
        <v>27371</v>
      </c>
      <c r="CB137" s="20">
        <v>15351</v>
      </c>
      <c r="CC137" s="20">
        <v>27002</v>
      </c>
      <c r="CD137" s="20">
        <v>26839</v>
      </c>
      <c r="CE137" s="20">
        <v>26608</v>
      </c>
      <c r="CF137" s="20">
        <v>18836</v>
      </c>
      <c r="CG137" s="20">
        <v>21964</v>
      </c>
      <c r="CH137" s="21">
        <v>8</v>
      </c>
      <c r="CI137" s="21">
        <v>67</v>
      </c>
      <c r="CJ137" s="21">
        <v>77</v>
      </c>
      <c r="CK137" s="21">
        <v>63</v>
      </c>
      <c r="CL137" s="21">
        <v>27</v>
      </c>
      <c r="CM137" s="21">
        <v>17</v>
      </c>
      <c r="CN137" s="21">
        <v>0</v>
      </c>
      <c r="CO137" s="21">
        <v>121</v>
      </c>
      <c r="CP137" s="21">
        <v>137</v>
      </c>
      <c r="CQ137" s="21">
        <v>1</v>
      </c>
      <c r="CR137" s="21">
        <v>29979</v>
      </c>
      <c r="CS137" s="21">
        <v>57130</v>
      </c>
      <c r="CT137" s="21">
        <v>55286</v>
      </c>
      <c r="CU137" s="21">
        <v>54943</v>
      </c>
      <c r="CV137" s="21">
        <v>39164</v>
      </c>
      <c r="CW137" s="21">
        <v>49335</v>
      </c>
      <c r="CX137" s="21">
        <v>149237</v>
      </c>
      <c r="CY137" s="21">
        <v>136600</v>
      </c>
      <c r="CZ137" s="19">
        <v>154</v>
      </c>
      <c r="DA137" t="s">
        <v>8132</v>
      </c>
      <c r="DB137" t="s">
        <v>9</v>
      </c>
      <c r="DD137">
        <v>8.8579795021961925</v>
      </c>
      <c r="DE137">
        <v>9.1800290812600096</v>
      </c>
      <c r="DF137">
        <v>0.32204957906381715</v>
      </c>
    </row>
    <row r="138" spans="1:110" x14ac:dyDescent="0.25">
      <c r="A138" t="s">
        <v>57</v>
      </c>
      <c r="B138" t="s">
        <v>3062</v>
      </c>
      <c r="C138" t="s">
        <v>48</v>
      </c>
      <c r="D138" t="s">
        <v>51</v>
      </c>
      <c r="E138" s="17">
        <v>105073</v>
      </c>
      <c r="F138" s="17">
        <v>105475</v>
      </c>
      <c r="G138" s="17">
        <v>105770</v>
      </c>
      <c r="H138" s="17">
        <v>106173</v>
      </c>
      <c r="I138" s="17">
        <v>106211</v>
      </c>
      <c r="J138" s="17">
        <v>106566</v>
      </c>
      <c r="K138" s="17">
        <v>107160</v>
      </c>
      <c r="L138" s="17">
        <v>107779</v>
      </c>
      <c r="M138" s="17">
        <v>108980</v>
      </c>
      <c r="N138" s="17">
        <v>110231</v>
      </c>
      <c r="O138" s="17">
        <v>111343</v>
      </c>
      <c r="P138" s="17">
        <v>112595</v>
      </c>
      <c r="Q138" s="17">
        <v>113700</v>
      </c>
      <c r="R138" s="17">
        <v>114940</v>
      </c>
      <c r="S138" s="17">
        <v>116257</v>
      </c>
      <c r="T138" s="17">
        <v>117640</v>
      </c>
      <c r="U138" s="18">
        <v>16</v>
      </c>
      <c r="V138" s="18">
        <v>11</v>
      </c>
      <c r="W138" s="18">
        <v>11</v>
      </c>
      <c r="X138" s="18">
        <v>17</v>
      </c>
      <c r="Y138" s="18">
        <v>34</v>
      </c>
      <c r="Z138" s="18">
        <v>71</v>
      </c>
      <c r="AA138" s="18">
        <v>150</v>
      </c>
      <c r="AB138" s="18">
        <v>143</v>
      </c>
      <c r="AC138" s="18">
        <v>80</v>
      </c>
      <c r="AD138" s="18">
        <v>98</v>
      </c>
      <c r="AE138" s="18">
        <v>111</v>
      </c>
      <c r="AF138" s="18">
        <v>117</v>
      </c>
      <c r="AG138" s="18">
        <v>110</v>
      </c>
      <c r="AH138" s="18">
        <v>92</v>
      </c>
      <c r="AI138" s="18">
        <v>121</v>
      </c>
      <c r="AJ138" s="18">
        <v>84</v>
      </c>
      <c r="AK138" s="23">
        <v>1.5227508494094582</v>
      </c>
      <c r="AL138" s="23">
        <v>1.0429011614126571</v>
      </c>
      <c r="AM138" s="23">
        <v>1.0399924364186441</v>
      </c>
      <c r="AN138" s="23">
        <v>1.6011603703389752</v>
      </c>
      <c r="AO138" s="23">
        <v>3.2011750195365831</v>
      </c>
      <c r="AP138" s="23">
        <v>6.6625377700204576</v>
      </c>
      <c r="AQ138" s="23">
        <v>13.997760358342665</v>
      </c>
      <c r="AR138" s="23">
        <v>13.267890776496349</v>
      </c>
      <c r="AS138" s="23">
        <v>7.3407964764176912</v>
      </c>
      <c r="AT138" s="23">
        <v>8.8904210249385383</v>
      </c>
      <c r="AU138" s="23">
        <v>9.9691942915136114</v>
      </c>
      <c r="AV138" s="23">
        <v>10.391225187619344</v>
      </c>
      <c r="AW138" s="23">
        <v>9.6745822339489891</v>
      </c>
      <c r="AX138" s="23">
        <v>8.0041760918740206</v>
      </c>
      <c r="AY138" s="23">
        <v>10.407975433737322</v>
      </c>
      <c r="AZ138" s="23">
        <v>7.1404284257055428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1</v>
      </c>
      <c r="BI138" s="20">
        <v>0</v>
      </c>
      <c r="BJ138" s="20">
        <v>9</v>
      </c>
      <c r="BK138" s="20">
        <v>12</v>
      </c>
      <c r="BL138" s="20">
        <v>7</v>
      </c>
      <c r="BM138" s="20">
        <v>6</v>
      </c>
      <c r="BN138" s="20">
        <v>4</v>
      </c>
      <c r="BO138" s="20">
        <v>0</v>
      </c>
      <c r="BP138" s="20">
        <v>0</v>
      </c>
      <c r="BQ138" s="20">
        <v>14</v>
      </c>
      <c r="BR138" s="20">
        <v>11</v>
      </c>
      <c r="BS138" s="20">
        <v>13</v>
      </c>
      <c r="BT138" s="20">
        <v>4</v>
      </c>
      <c r="BU138" s="20">
        <v>3</v>
      </c>
      <c r="BV138" s="20">
        <v>5245</v>
      </c>
      <c r="BW138" s="20">
        <v>10052</v>
      </c>
      <c r="BX138" s="20">
        <v>10783</v>
      </c>
      <c r="BY138" s="20">
        <v>11343</v>
      </c>
      <c r="BZ138" s="20">
        <v>8879</v>
      </c>
      <c r="CA138" s="20">
        <v>14043</v>
      </c>
      <c r="CB138" s="20">
        <v>5547</v>
      </c>
      <c r="CC138" s="20">
        <v>9719</v>
      </c>
      <c r="CD138" s="20">
        <v>10662</v>
      </c>
      <c r="CE138" s="20">
        <v>11122</v>
      </c>
      <c r="CF138" s="20">
        <v>8940</v>
      </c>
      <c r="CG138" s="20">
        <v>11305</v>
      </c>
      <c r="CH138" s="21">
        <v>0</v>
      </c>
      <c r="CI138" s="21">
        <v>23</v>
      </c>
      <c r="CJ138" s="21">
        <v>23</v>
      </c>
      <c r="CK138" s="21">
        <v>20</v>
      </c>
      <c r="CL138" s="21">
        <v>10</v>
      </c>
      <c r="CM138" s="21">
        <v>7</v>
      </c>
      <c r="CN138" s="21">
        <v>1</v>
      </c>
      <c r="CO138" s="21">
        <v>39</v>
      </c>
      <c r="CP138" s="21">
        <v>45</v>
      </c>
      <c r="CQ138" s="21">
        <v>0</v>
      </c>
      <c r="CR138" s="21">
        <v>10792</v>
      </c>
      <c r="CS138" s="21">
        <v>19771</v>
      </c>
      <c r="CT138" s="21">
        <v>21445</v>
      </c>
      <c r="CU138" s="21">
        <v>22465</v>
      </c>
      <c r="CV138" s="21">
        <v>17819</v>
      </c>
      <c r="CW138" s="21">
        <v>25348</v>
      </c>
      <c r="CX138" s="21">
        <v>60345</v>
      </c>
      <c r="CY138" s="21">
        <v>57295</v>
      </c>
      <c r="CZ138" s="19">
        <v>249</v>
      </c>
      <c r="DA138" t="s">
        <v>8227</v>
      </c>
      <c r="DB138" t="s">
        <v>9</v>
      </c>
      <c r="DD138">
        <v>6.806876690810717</v>
      </c>
      <c r="DE138">
        <v>7.4571215510812818</v>
      </c>
      <c r="DF138">
        <v>0.65024486027056483</v>
      </c>
    </row>
    <row r="139" spans="1:110" x14ac:dyDescent="0.25">
      <c r="A139" t="s">
        <v>810</v>
      </c>
      <c r="B139" t="s">
        <v>2927</v>
      </c>
      <c r="C139" t="s">
        <v>58</v>
      </c>
      <c r="D139" t="s">
        <v>457</v>
      </c>
      <c r="E139" s="17">
        <v>75647</v>
      </c>
      <c r="F139" s="17">
        <v>75648</v>
      </c>
      <c r="G139" s="17">
        <v>76056</v>
      </c>
      <c r="H139" s="17">
        <v>76447</v>
      </c>
      <c r="I139" s="17">
        <v>76863</v>
      </c>
      <c r="J139" s="17">
        <v>77665</v>
      </c>
      <c r="K139" s="17">
        <v>78770</v>
      </c>
      <c r="L139" s="17">
        <v>79835</v>
      </c>
      <c r="M139" s="17">
        <v>80836</v>
      </c>
      <c r="N139" s="17">
        <v>81556</v>
      </c>
      <c r="O139" s="17">
        <v>82249</v>
      </c>
      <c r="P139" s="17">
        <v>82659</v>
      </c>
      <c r="Q139" s="17">
        <v>82492</v>
      </c>
      <c r="R139" s="17">
        <v>82637</v>
      </c>
      <c r="S139" s="17">
        <v>82667</v>
      </c>
      <c r="T139" s="17">
        <v>82762</v>
      </c>
      <c r="U139" s="18">
        <v>19</v>
      </c>
      <c r="V139" s="18">
        <v>18</v>
      </c>
      <c r="W139" s="18">
        <v>15</v>
      </c>
      <c r="X139" s="18">
        <v>19</v>
      </c>
      <c r="Y139" s="18">
        <v>24</v>
      </c>
      <c r="Z139" s="18">
        <v>28</v>
      </c>
      <c r="AA139" s="18">
        <v>113</v>
      </c>
      <c r="AB139" s="18">
        <v>121</v>
      </c>
      <c r="AC139" s="18">
        <v>97</v>
      </c>
      <c r="AD139" s="18">
        <v>121</v>
      </c>
      <c r="AE139" s="18">
        <v>135</v>
      </c>
      <c r="AF139" s="18">
        <v>133</v>
      </c>
      <c r="AG139" s="18">
        <v>121</v>
      </c>
      <c r="AH139" s="18">
        <v>123</v>
      </c>
      <c r="AI139" s="18">
        <v>117</v>
      </c>
      <c r="AJ139" s="18">
        <v>103</v>
      </c>
      <c r="AK139" s="23">
        <v>2.5116660277340803</v>
      </c>
      <c r="AL139" s="23">
        <v>2.3794416243654823</v>
      </c>
      <c r="AM139" s="23">
        <v>1.9722309876932786</v>
      </c>
      <c r="AN139" s="23">
        <v>2.4853820293798319</v>
      </c>
      <c r="AO139" s="23">
        <v>3.1224386245657856</v>
      </c>
      <c r="AP139" s="23">
        <v>3.605227579990987</v>
      </c>
      <c r="AQ139" s="23">
        <v>14.34556303161102</v>
      </c>
      <c r="AR139" s="23">
        <v>15.15625978580823</v>
      </c>
      <c r="AS139" s="23">
        <v>11.999604136770746</v>
      </c>
      <c r="AT139" s="23">
        <v>14.836431409093139</v>
      </c>
      <c r="AU139" s="23">
        <v>16.413573417305987</v>
      </c>
      <c r="AV139" s="23">
        <v>16.090201913887174</v>
      </c>
      <c r="AW139" s="23">
        <v>14.668089026814721</v>
      </c>
      <c r="AX139" s="23">
        <v>14.884373827704298</v>
      </c>
      <c r="AY139" s="23">
        <v>14.153168737222833</v>
      </c>
      <c r="AZ139" s="23">
        <v>12.445325149223073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2</v>
      </c>
      <c r="BJ139" s="20">
        <v>12</v>
      </c>
      <c r="BK139" s="20">
        <v>18</v>
      </c>
      <c r="BL139" s="20">
        <v>12</v>
      </c>
      <c r="BM139" s="20">
        <v>4</v>
      </c>
      <c r="BN139" s="20">
        <v>4</v>
      </c>
      <c r="BO139" s="20">
        <v>0</v>
      </c>
      <c r="BP139" s="20">
        <v>5</v>
      </c>
      <c r="BQ139" s="20">
        <v>11</v>
      </c>
      <c r="BR139" s="20">
        <v>13</v>
      </c>
      <c r="BS139" s="20">
        <v>11</v>
      </c>
      <c r="BT139" s="20">
        <v>7</v>
      </c>
      <c r="BU139" s="20">
        <v>4</v>
      </c>
      <c r="BV139" s="20">
        <v>3927</v>
      </c>
      <c r="BW139" s="20">
        <v>6495</v>
      </c>
      <c r="BX139" s="20">
        <v>6911</v>
      </c>
      <c r="BY139" s="20">
        <v>7871</v>
      </c>
      <c r="BZ139" s="20">
        <v>6633</v>
      </c>
      <c r="CA139" s="20">
        <v>11196</v>
      </c>
      <c r="CB139" s="20">
        <v>3923</v>
      </c>
      <c r="CC139" s="20">
        <v>6139</v>
      </c>
      <c r="CD139" s="20">
        <v>6376</v>
      </c>
      <c r="CE139" s="20">
        <v>7690</v>
      </c>
      <c r="CF139" s="20">
        <v>6282</v>
      </c>
      <c r="CG139" s="20">
        <v>9319</v>
      </c>
      <c r="CH139" s="21">
        <v>7</v>
      </c>
      <c r="CI139" s="21">
        <v>23</v>
      </c>
      <c r="CJ139" s="21">
        <v>31</v>
      </c>
      <c r="CK139" s="21">
        <v>23</v>
      </c>
      <c r="CL139" s="21">
        <v>11</v>
      </c>
      <c r="CM139" s="21">
        <v>8</v>
      </c>
      <c r="CN139" s="21">
        <v>0</v>
      </c>
      <c r="CO139" s="21">
        <v>52</v>
      </c>
      <c r="CP139" s="21">
        <v>51</v>
      </c>
      <c r="CQ139" s="21">
        <v>0</v>
      </c>
      <c r="CR139" s="21">
        <v>7850</v>
      </c>
      <c r="CS139" s="21">
        <v>12634</v>
      </c>
      <c r="CT139" s="21">
        <v>13287</v>
      </c>
      <c r="CU139" s="21">
        <v>15561</v>
      </c>
      <c r="CV139" s="21">
        <v>12915</v>
      </c>
      <c r="CW139" s="21">
        <v>20515</v>
      </c>
      <c r="CX139" s="21">
        <v>43033</v>
      </c>
      <c r="CY139" s="21">
        <v>39729</v>
      </c>
      <c r="CZ139" s="19">
        <v>37</v>
      </c>
      <c r="DA139" t="s">
        <v>1361</v>
      </c>
      <c r="DB139" t="s">
        <v>8480</v>
      </c>
      <c r="DD139">
        <v>13.088675778398651</v>
      </c>
      <c r="DE139">
        <v>11.851369878930123</v>
      </c>
      <c r="DF139">
        <v>-1.2373058994685273</v>
      </c>
    </row>
    <row r="140" spans="1:110" x14ac:dyDescent="0.25">
      <c r="A140" t="s">
        <v>368</v>
      </c>
      <c r="B140" t="s">
        <v>3070</v>
      </c>
      <c r="C140" t="s">
        <v>363</v>
      </c>
      <c r="D140" t="s">
        <v>278</v>
      </c>
      <c r="E140" s="17">
        <v>65330</v>
      </c>
      <c r="F140" s="17">
        <v>65621</v>
      </c>
      <c r="G140" s="17">
        <v>65858</v>
      </c>
      <c r="H140" s="17">
        <v>66249</v>
      </c>
      <c r="I140" s="17">
        <v>67188</v>
      </c>
      <c r="J140" s="17">
        <v>68783</v>
      </c>
      <c r="K140" s="17">
        <v>69889</v>
      </c>
      <c r="L140" s="17">
        <v>70896</v>
      </c>
      <c r="M140" s="17">
        <v>72307</v>
      </c>
      <c r="N140" s="17">
        <v>73352</v>
      </c>
      <c r="O140" s="17">
        <v>74202</v>
      </c>
      <c r="P140" s="17">
        <v>75078</v>
      </c>
      <c r="Q140" s="17">
        <v>76018</v>
      </c>
      <c r="R140" s="17">
        <v>77258</v>
      </c>
      <c r="S140" s="17">
        <v>78550</v>
      </c>
      <c r="T140" s="17">
        <v>79736</v>
      </c>
      <c r="U140" s="18">
        <v>7</v>
      </c>
      <c r="V140" s="18">
        <v>5</v>
      </c>
      <c r="W140" s="18">
        <v>4</v>
      </c>
      <c r="X140" s="18">
        <v>9</v>
      </c>
      <c r="Y140" s="18">
        <v>31</v>
      </c>
      <c r="Z140" s="18">
        <v>47</v>
      </c>
      <c r="AA140" s="18">
        <v>77</v>
      </c>
      <c r="AB140" s="18">
        <v>95</v>
      </c>
      <c r="AC140" s="18">
        <v>70</v>
      </c>
      <c r="AD140" s="18">
        <v>114</v>
      </c>
      <c r="AE140" s="18">
        <v>134</v>
      </c>
      <c r="AF140" s="18">
        <v>85</v>
      </c>
      <c r="AG140" s="18">
        <v>80</v>
      </c>
      <c r="AH140" s="18">
        <v>97</v>
      </c>
      <c r="AI140" s="18">
        <v>110</v>
      </c>
      <c r="AJ140" s="18">
        <v>68</v>
      </c>
      <c r="AK140" s="23">
        <v>1.0714832389407623</v>
      </c>
      <c r="AL140" s="23">
        <v>0.76195120464485455</v>
      </c>
      <c r="AM140" s="23">
        <v>0.60736736615141673</v>
      </c>
      <c r="AN140" s="23">
        <v>1.3585110718652356</v>
      </c>
      <c r="AO140" s="23">
        <v>4.6139191522295651</v>
      </c>
      <c r="AP140" s="23">
        <v>6.8330837561606792</v>
      </c>
      <c r="AQ140" s="23">
        <v>11.017470560460158</v>
      </c>
      <c r="AR140" s="23">
        <v>13.399909726923944</v>
      </c>
      <c r="AS140" s="23">
        <v>9.6809437537167913</v>
      </c>
      <c r="AT140" s="23">
        <v>15.541498527647509</v>
      </c>
      <c r="AU140" s="23">
        <v>18.058812430931781</v>
      </c>
      <c r="AV140" s="23">
        <v>11.321558912064786</v>
      </c>
      <c r="AW140" s="23">
        <v>10.523823305006708</v>
      </c>
      <c r="AX140" s="23">
        <v>12.555334075435555</v>
      </c>
      <c r="AY140" s="23">
        <v>14.00381922342457</v>
      </c>
      <c r="AZ140" s="23">
        <v>8.52814287147587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1</v>
      </c>
      <c r="BJ140" s="20">
        <v>15</v>
      </c>
      <c r="BK140" s="20">
        <v>7</v>
      </c>
      <c r="BL140" s="20">
        <v>8</v>
      </c>
      <c r="BM140" s="20">
        <v>6</v>
      </c>
      <c r="BN140" s="20">
        <v>1</v>
      </c>
      <c r="BO140" s="20">
        <v>1</v>
      </c>
      <c r="BP140" s="20">
        <v>2</v>
      </c>
      <c r="BQ140" s="20">
        <v>7</v>
      </c>
      <c r="BR140" s="20">
        <v>9</v>
      </c>
      <c r="BS140" s="20">
        <v>6</v>
      </c>
      <c r="BT140" s="20">
        <v>3</v>
      </c>
      <c r="BU140" s="20">
        <v>2</v>
      </c>
      <c r="BV140" s="20">
        <v>3989</v>
      </c>
      <c r="BW140" s="20">
        <v>8380</v>
      </c>
      <c r="BX140" s="20">
        <v>7331</v>
      </c>
      <c r="BY140" s="20">
        <v>7493</v>
      </c>
      <c r="BZ140" s="20">
        <v>5224</v>
      </c>
      <c r="CA140" s="20">
        <v>8427</v>
      </c>
      <c r="CB140" s="20">
        <v>3930</v>
      </c>
      <c r="CC140" s="20">
        <v>7594</v>
      </c>
      <c r="CD140" s="20">
        <v>7608</v>
      </c>
      <c r="CE140" s="20">
        <v>7444</v>
      </c>
      <c r="CF140" s="20">
        <v>5331</v>
      </c>
      <c r="CG140" s="20">
        <v>6985</v>
      </c>
      <c r="CH140" s="21">
        <v>3</v>
      </c>
      <c r="CI140" s="21">
        <v>22</v>
      </c>
      <c r="CJ140" s="21">
        <v>16</v>
      </c>
      <c r="CK140" s="21">
        <v>14</v>
      </c>
      <c r="CL140" s="21">
        <v>9</v>
      </c>
      <c r="CM140" s="21">
        <v>3</v>
      </c>
      <c r="CN140" s="21">
        <v>1</v>
      </c>
      <c r="CO140" s="21">
        <v>38</v>
      </c>
      <c r="CP140" s="21">
        <v>30</v>
      </c>
      <c r="CQ140" s="21">
        <v>0</v>
      </c>
      <c r="CR140" s="21">
        <v>7919</v>
      </c>
      <c r="CS140" s="21">
        <v>15974</v>
      </c>
      <c r="CT140" s="21">
        <v>14939</v>
      </c>
      <c r="CU140" s="21">
        <v>14937</v>
      </c>
      <c r="CV140" s="21">
        <v>10555</v>
      </c>
      <c r="CW140" s="21">
        <v>15412</v>
      </c>
      <c r="CX140" s="21">
        <v>40844</v>
      </c>
      <c r="CY140" s="21">
        <v>38892</v>
      </c>
      <c r="CZ140" s="19">
        <v>175</v>
      </c>
      <c r="DA140" t="s">
        <v>8153</v>
      </c>
      <c r="DB140" t="s">
        <v>9</v>
      </c>
      <c r="DD140">
        <v>9.7706469196749968</v>
      </c>
      <c r="DE140">
        <v>7.3450200763882094</v>
      </c>
      <c r="DF140">
        <v>-2.4256268432867873</v>
      </c>
    </row>
    <row r="141" spans="1:110" x14ac:dyDescent="0.25">
      <c r="A141" t="s">
        <v>697</v>
      </c>
      <c r="B141" t="s">
        <v>3119</v>
      </c>
      <c r="C141" t="s">
        <v>696</v>
      </c>
      <c r="D141" t="s">
        <v>150</v>
      </c>
      <c r="E141" s="17">
        <v>53301</v>
      </c>
      <c r="F141" s="17">
        <v>54805</v>
      </c>
      <c r="G141" s="17">
        <v>55812</v>
      </c>
      <c r="H141" s="17">
        <v>56728</v>
      </c>
      <c r="I141" s="17">
        <v>57237</v>
      </c>
      <c r="J141" s="17">
        <v>57908</v>
      </c>
      <c r="K141" s="17">
        <v>58723</v>
      </c>
      <c r="L141" s="17">
        <v>59284</v>
      </c>
      <c r="M141" s="17">
        <v>59623</v>
      </c>
      <c r="N141" s="17">
        <v>60348</v>
      </c>
      <c r="O141" s="17">
        <v>60735</v>
      </c>
      <c r="P141" s="17">
        <v>61149</v>
      </c>
      <c r="Q141" s="17">
        <v>61500</v>
      </c>
      <c r="R141" s="17">
        <v>61900</v>
      </c>
      <c r="S141" s="17">
        <v>62467</v>
      </c>
      <c r="T141" s="17">
        <v>63419</v>
      </c>
      <c r="U141" s="18">
        <v>3</v>
      </c>
      <c r="V141" s="18">
        <v>10</v>
      </c>
      <c r="W141" s="18">
        <v>9</v>
      </c>
      <c r="X141" s="18">
        <v>10</v>
      </c>
      <c r="Y141" s="18">
        <v>21</v>
      </c>
      <c r="Z141" s="18">
        <v>28</v>
      </c>
      <c r="AA141" s="18">
        <v>82</v>
      </c>
      <c r="AB141" s="18">
        <v>73</v>
      </c>
      <c r="AC141" s="18">
        <v>79</v>
      </c>
      <c r="AD141" s="18">
        <v>78</v>
      </c>
      <c r="AE141" s="18">
        <v>93</v>
      </c>
      <c r="AF141" s="18">
        <v>76</v>
      </c>
      <c r="AG141" s="18">
        <v>89</v>
      </c>
      <c r="AH141" s="18">
        <v>55</v>
      </c>
      <c r="AI141" s="18">
        <v>79</v>
      </c>
      <c r="AJ141" s="18">
        <v>58</v>
      </c>
      <c r="AK141" s="23">
        <v>0.56284122249113522</v>
      </c>
      <c r="AL141" s="23">
        <v>1.8246510354894625</v>
      </c>
      <c r="AM141" s="23">
        <v>1.6125564394753815</v>
      </c>
      <c r="AN141" s="23">
        <v>1.7627979128472711</v>
      </c>
      <c r="AO141" s="23">
        <v>3.6689553959851144</v>
      </c>
      <c r="AP141" s="23">
        <v>4.8352559231885062</v>
      </c>
      <c r="AQ141" s="23">
        <v>13.963864243992983</v>
      </c>
      <c r="AR141" s="23">
        <v>12.313609068214019</v>
      </c>
      <c r="AS141" s="23">
        <v>13.249920332757492</v>
      </c>
      <c r="AT141" s="23">
        <v>12.925034798170611</v>
      </c>
      <c r="AU141" s="23">
        <v>15.312422820449495</v>
      </c>
      <c r="AV141" s="23">
        <v>12.428657868485175</v>
      </c>
      <c r="AW141" s="23">
        <v>14.471544715447154</v>
      </c>
      <c r="AX141" s="23">
        <v>8.8852988691437798</v>
      </c>
      <c r="AY141" s="23">
        <v>12.646677445691324</v>
      </c>
      <c r="AZ141" s="23">
        <v>9.1455242119869435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1</v>
      </c>
      <c r="BJ141" s="20">
        <v>5</v>
      </c>
      <c r="BK141" s="20">
        <v>8</v>
      </c>
      <c r="BL141" s="20">
        <v>9</v>
      </c>
      <c r="BM141" s="20">
        <v>3</v>
      </c>
      <c r="BN141" s="20">
        <v>1</v>
      </c>
      <c r="BO141" s="20">
        <v>0</v>
      </c>
      <c r="BP141" s="20">
        <v>0</v>
      </c>
      <c r="BQ141" s="20">
        <v>9</v>
      </c>
      <c r="BR141" s="20">
        <v>9</v>
      </c>
      <c r="BS141" s="20">
        <v>9</v>
      </c>
      <c r="BT141" s="20">
        <v>3</v>
      </c>
      <c r="BU141" s="20">
        <v>1</v>
      </c>
      <c r="BV141" s="20">
        <v>2562</v>
      </c>
      <c r="BW141" s="20">
        <v>3860</v>
      </c>
      <c r="BX141" s="20">
        <v>5166</v>
      </c>
      <c r="BY141" s="20">
        <v>6727</v>
      </c>
      <c r="BZ141" s="20">
        <v>5345</v>
      </c>
      <c r="CA141" s="20">
        <v>8341</v>
      </c>
      <c r="CB141" s="20">
        <v>3015</v>
      </c>
      <c r="CC141" s="20">
        <v>4033</v>
      </c>
      <c r="CD141" s="20">
        <v>4769</v>
      </c>
      <c r="CE141" s="20">
        <v>6589</v>
      </c>
      <c r="CF141" s="20">
        <v>5442</v>
      </c>
      <c r="CG141" s="20">
        <v>7570</v>
      </c>
      <c r="CH141" s="21">
        <v>1</v>
      </c>
      <c r="CI141" s="21">
        <v>14</v>
      </c>
      <c r="CJ141" s="21">
        <v>17</v>
      </c>
      <c r="CK141" s="21">
        <v>18</v>
      </c>
      <c r="CL141" s="21">
        <v>6</v>
      </c>
      <c r="CM141" s="21">
        <v>2</v>
      </c>
      <c r="CN141" s="21">
        <v>0</v>
      </c>
      <c r="CO141" s="21">
        <v>27</v>
      </c>
      <c r="CP141" s="21">
        <v>31</v>
      </c>
      <c r="CQ141" s="21">
        <v>0</v>
      </c>
      <c r="CR141" s="21">
        <v>5577</v>
      </c>
      <c r="CS141" s="21">
        <v>7893</v>
      </c>
      <c r="CT141" s="21">
        <v>9935</v>
      </c>
      <c r="CU141" s="21">
        <v>13316</v>
      </c>
      <c r="CV141" s="21">
        <v>10787</v>
      </c>
      <c r="CW141" s="21">
        <v>15911</v>
      </c>
      <c r="CX141" s="21">
        <v>32001</v>
      </c>
      <c r="CY141" s="21">
        <v>31418</v>
      </c>
      <c r="CZ141" s="19">
        <v>151</v>
      </c>
      <c r="DA141" t="s">
        <v>8129</v>
      </c>
      <c r="DB141" t="s">
        <v>9</v>
      </c>
      <c r="DD141">
        <v>8.5937997326373416</v>
      </c>
      <c r="DE141">
        <v>9.687197275085154</v>
      </c>
      <c r="DF141">
        <v>1.0933975424478124</v>
      </c>
    </row>
    <row r="142" spans="1:110" x14ac:dyDescent="0.25">
      <c r="A142" t="s">
        <v>577</v>
      </c>
      <c r="B142" t="s">
        <v>3322</v>
      </c>
      <c r="C142" t="s">
        <v>491</v>
      </c>
      <c r="D142" t="s">
        <v>491</v>
      </c>
      <c r="E142" s="17">
        <v>71970</v>
      </c>
      <c r="F142" s="17">
        <v>72411</v>
      </c>
      <c r="G142" s="17">
        <v>72748</v>
      </c>
      <c r="H142" s="17">
        <v>73193</v>
      </c>
      <c r="I142" s="17">
        <v>73494</v>
      </c>
      <c r="J142" s="17">
        <v>73666</v>
      </c>
      <c r="K142" s="17">
        <v>73787</v>
      </c>
      <c r="L142" s="17">
        <v>74460</v>
      </c>
      <c r="M142" s="17">
        <v>74741</v>
      </c>
      <c r="N142" s="17">
        <v>74664</v>
      </c>
      <c r="O142" s="17">
        <v>74482</v>
      </c>
      <c r="P142" s="17">
        <v>74395</v>
      </c>
      <c r="Q142" s="17">
        <v>74777</v>
      </c>
      <c r="R142" s="17">
        <v>75144</v>
      </c>
      <c r="S142" s="17">
        <v>75337</v>
      </c>
      <c r="T142" s="17">
        <v>75198</v>
      </c>
      <c r="U142" s="18">
        <v>21</v>
      </c>
      <c r="V142" s="18">
        <v>23</v>
      </c>
      <c r="W142" s="18">
        <v>11</v>
      </c>
      <c r="X142" s="18">
        <v>5</v>
      </c>
      <c r="Y142" s="18">
        <v>23</v>
      </c>
      <c r="Z142" s="18">
        <v>29</v>
      </c>
      <c r="AA142" s="18">
        <v>67</v>
      </c>
      <c r="AB142" s="18">
        <v>60</v>
      </c>
      <c r="AC142" s="18">
        <v>88</v>
      </c>
      <c r="AD142" s="18">
        <v>93</v>
      </c>
      <c r="AE142" s="18">
        <v>89</v>
      </c>
      <c r="AF142" s="18">
        <v>96</v>
      </c>
      <c r="AG142" s="18">
        <v>87</v>
      </c>
      <c r="AH142" s="18">
        <v>112</v>
      </c>
      <c r="AI142" s="18">
        <v>146</v>
      </c>
      <c r="AJ142" s="18">
        <v>91</v>
      </c>
      <c r="AK142" s="23">
        <v>2.9178824510212591</v>
      </c>
      <c r="AL142" s="23">
        <v>3.1763129911201338</v>
      </c>
      <c r="AM142" s="23">
        <v>1.5120690603178093</v>
      </c>
      <c r="AN142" s="23">
        <v>0.68312543549246507</v>
      </c>
      <c r="AO142" s="23">
        <v>3.1295071706533868</v>
      </c>
      <c r="AP142" s="23">
        <v>3.9366872098390031</v>
      </c>
      <c r="AQ142" s="23">
        <v>9.080190277420142</v>
      </c>
      <c r="AR142" s="23">
        <v>8.058017727639001</v>
      </c>
      <c r="AS142" s="23">
        <v>11.773992855327062</v>
      </c>
      <c r="AT142" s="23">
        <v>12.455801992928318</v>
      </c>
      <c r="AU142" s="23">
        <v>11.949195778845896</v>
      </c>
      <c r="AV142" s="23">
        <v>12.904093017003831</v>
      </c>
      <c r="AW142" s="23">
        <v>11.634593524746915</v>
      </c>
      <c r="AX142" s="23">
        <v>14.904716278079421</v>
      </c>
      <c r="AY142" s="23">
        <v>19.37958771918181</v>
      </c>
      <c r="AZ142" s="23">
        <v>12.101385675150935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1</v>
      </c>
      <c r="BI142" s="20">
        <v>2</v>
      </c>
      <c r="BJ142" s="20">
        <v>10</v>
      </c>
      <c r="BK142" s="20">
        <v>9</v>
      </c>
      <c r="BL142" s="20">
        <v>10</v>
      </c>
      <c r="BM142" s="20">
        <v>7</v>
      </c>
      <c r="BN142" s="20">
        <v>4</v>
      </c>
      <c r="BO142" s="20">
        <v>0</v>
      </c>
      <c r="BP142" s="20">
        <v>2</v>
      </c>
      <c r="BQ142" s="20">
        <v>9</v>
      </c>
      <c r="BR142" s="20">
        <v>14</v>
      </c>
      <c r="BS142" s="20">
        <v>15</v>
      </c>
      <c r="BT142" s="20">
        <v>5</v>
      </c>
      <c r="BU142" s="20">
        <v>3</v>
      </c>
      <c r="BV142" s="20">
        <v>3391</v>
      </c>
      <c r="BW142" s="20">
        <v>4723</v>
      </c>
      <c r="BX142" s="20">
        <v>5422</v>
      </c>
      <c r="BY142" s="20">
        <v>7068</v>
      </c>
      <c r="BZ142" s="20">
        <v>6321</v>
      </c>
      <c r="CA142" s="20">
        <v>11708</v>
      </c>
      <c r="CB142" s="20">
        <v>3710</v>
      </c>
      <c r="CC142" s="20">
        <v>4884</v>
      </c>
      <c r="CD142" s="20">
        <v>4880</v>
      </c>
      <c r="CE142" s="20">
        <v>6603</v>
      </c>
      <c r="CF142" s="20">
        <v>6141</v>
      </c>
      <c r="CG142" s="20">
        <v>10347</v>
      </c>
      <c r="CH142" s="21">
        <v>4</v>
      </c>
      <c r="CI142" s="21">
        <v>19</v>
      </c>
      <c r="CJ142" s="21">
        <v>23</v>
      </c>
      <c r="CK142" s="21">
        <v>25</v>
      </c>
      <c r="CL142" s="21">
        <v>12</v>
      </c>
      <c r="CM142" s="21">
        <v>7</v>
      </c>
      <c r="CN142" s="21">
        <v>1</v>
      </c>
      <c r="CO142" s="21">
        <v>43</v>
      </c>
      <c r="CP142" s="21">
        <v>48</v>
      </c>
      <c r="CQ142" s="21">
        <v>0</v>
      </c>
      <c r="CR142" s="21">
        <v>7101</v>
      </c>
      <c r="CS142" s="21">
        <v>9607</v>
      </c>
      <c r="CT142" s="21">
        <v>10302</v>
      </c>
      <c r="CU142" s="21">
        <v>13671</v>
      </c>
      <c r="CV142" s="21">
        <v>12462</v>
      </c>
      <c r="CW142" s="21">
        <v>22055</v>
      </c>
      <c r="CX142" s="21">
        <v>38633</v>
      </c>
      <c r="CY142" s="21">
        <v>36565</v>
      </c>
      <c r="CZ142" s="19">
        <v>43</v>
      </c>
      <c r="DA142" t="s">
        <v>8031</v>
      </c>
      <c r="DB142" t="s">
        <v>8480</v>
      </c>
      <c r="DD142">
        <v>11.759879666347601</v>
      </c>
      <c r="DE142">
        <v>12.42461108378847</v>
      </c>
      <c r="DF142">
        <v>0.66473141744086917</v>
      </c>
    </row>
    <row r="143" spans="1:110" x14ac:dyDescent="0.25">
      <c r="A143" t="s">
        <v>756</v>
      </c>
      <c r="B143" t="s">
        <v>2937</v>
      </c>
      <c r="C143" t="s">
        <v>58</v>
      </c>
      <c r="D143" t="s">
        <v>150</v>
      </c>
      <c r="E143" s="17">
        <v>176326</v>
      </c>
      <c r="F143" s="17">
        <v>176645</v>
      </c>
      <c r="G143" s="17">
        <v>178005</v>
      </c>
      <c r="H143" s="17">
        <v>179018</v>
      </c>
      <c r="I143" s="17">
        <v>180733</v>
      </c>
      <c r="J143" s="17">
        <v>182486</v>
      </c>
      <c r="K143" s="17">
        <v>183876</v>
      </c>
      <c r="L143" s="17">
        <v>185162</v>
      </c>
      <c r="M143" s="17">
        <v>186467</v>
      </c>
      <c r="N143" s="17">
        <v>188081</v>
      </c>
      <c r="O143" s="17">
        <v>190578</v>
      </c>
      <c r="P143" s="17">
        <v>191949</v>
      </c>
      <c r="Q143" s="17">
        <v>193130</v>
      </c>
      <c r="R143" s="17">
        <v>193588</v>
      </c>
      <c r="S143" s="17">
        <v>194113</v>
      </c>
      <c r="T143" s="17">
        <v>195399</v>
      </c>
      <c r="U143" s="18">
        <v>27</v>
      </c>
      <c r="V143" s="18">
        <v>27</v>
      </c>
      <c r="W143" s="18">
        <v>33</v>
      </c>
      <c r="X143" s="18">
        <v>15</v>
      </c>
      <c r="Y143" s="18">
        <v>15</v>
      </c>
      <c r="Z143" s="18">
        <v>77</v>
      </c>
      <c r="AA143" s="18">
        <v>175</v>
      </c>
      <c r="AB143" s="18">
        <v>165</v>
      </c>
      <c r="AC143" s="18">
        <v>196</v>
      </c>
      <c r="AD143" s="18">
        <v>205</v>
      </c>
      <c r="AE143" s="18">
        <v>241</v>
      </c>
      <c r="AF143" s="18">
        <v>212</v>
      </c>
      <c r="AG143" s="18">
        <v>225</v>
      </c>
      <c r="AH143" s="18">
        <v>212</v>
      </c>
      <c r="AI143" s="18">
        <v>252</v>
      </c>
      <c r="AJ143" s="18">
        <v>196</v>
      </c>
      <c r="AK143" s="23">
        <v>1.5312546079421072</v>
      </c>
      <c r="AL143" s="23">
        <v>1.5284893430326361</v>
      </c>
      <c r="AM143" s="23">
        <v>1.853880508974467</v>
      </c>
      <c r="AN143" s="23">
        <v>0.83790456825570614</v>
      </c>
      <c r="AO143" s="23">
        <v>0.82995357792987445</v>
      </c>
      <c r="AP143" s="23">
        <v>4.2195017699987938</v>
      </c>
      <c r="AQ143" s="23">
        <v>9.5172833866301207</v>
      </c>
      <c r="AR143" s="23">
        <v>8.9111156716820936</v>
      </c>
      <c r="AS143" s="23">
        <v>10.511243276290175</v>
      </c>
      <c r="AT143" s="23">
        <v>10.899559232458355</v>
      </c>
      <c r="AU143" s="23">
        <v>12.645740851514866</v>
      </c>
      <c r="AV143" s="23">
        <v>11.0446003886449</v>
      </c>
      <c r="AW143" s="23">
        <v>11.650183814011289</v>
      </c>
      <c r="AX143" s="23">
        <v>10.951092009835321</v>
      </c>
      <c r="AY143" s="23">
        <v>12.982128966117674</v>
      </c>
      <c r="AZ143" s="23">
        <v>10.030757578083819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4</v>
      </c>
      <c r="BJ143" s="20">
        <v>19</v>
      </c>
      <c r="BK143" s="20">
        <v>39</v>
      </c>
      <c r="BL143" s="20">
        <v>18</v>
      </c>
      <c r="BM143" s="20">
        <v>11</v>
      </c>
      <c r="BN143" s="20">
        <v>8</v>
      </c>
      <c r="BO143" s="20">
        <v>1</v>
      </c>
      <c r="BP143" s="20">
        <v>4</v>
      </c>
      <c r="BQ143" s="20">
        <v>26</v>
      </c>
      <c r="BR143" s="20">
        <v>35</v>
      </c>
      <c r="BS143" s="20">
        <v>18</v>
      </c>
      <c r="BT143" s="20">
        <v>8</v>
      </c>
      <c r="BU143" s="20">
        <v>5</v>
      </c>
      <c r="BV143" s="20">
        <v>12505</v>
      </c>
      <c r="BW143" s="20">
        <v>18421</v>
      </c>
      <c r="BX143" s="20">
        <v>16078</v>
      </c>
      <c r="BY143" s="20">
        <v>17255</v>
      </c>
      <c r="BZ143" s="20">
        <v>12711</v>
      </c>
      <c r="CA143" s="20">
        <v>22703</v>
      </c>
      <c r="CB143" s="20">
        <v>13742</v>
      </c>
      <c r="CC143" s="20">
        <v>18343</v>
      </c>
      <c r="CD143" s="20">
        <v>15914</v>
      </c>
      <c r="CE143" s="20">
        <v>17034</v>
      </c>
      <c r="CF143" s="20">
        <v>12590</v>
      </c>
      <c r="CG143" s="20">
        <v>18103</v>
      </c>
      <c r="CH143" s="21">
        <v>8</v>
      </c>
      <c r="CI143" s="21">
        <v>45</v>
      </c>
      <c r="CJ143" s="21">
        <v>74</v>
      </c>
      <c r="CK143" s="21">
        <v>36</v>
      </c>
      <c r="CL143" s="21">
        <v>19</v>
      </c>
      <c r="CM143" s="21">
        <v>13</v>
      </c>
      <c r="CN143" s="21">
        <v>1</v>
      </c>
      <c r="CO143" s="21">
        <v>99</v>
      </c>
      <c r="CP143" s="21">
        <v>97</v>
      </c>
      <c r="CQ143" s="21">
        <v>0</v>
      </c>
      <c r="CR143" s="21">
        <v>26247</v>
      </c>
      <c r="CS143" s="21">
        <v>36764</v>
      </c>
      <c r="CT143" s="21">
        <v>31992</v>
      </c>
      <c r="CU143" s="21">
        <v>34289</v>
      </c>
      <c r="CV143" s="21">
        <v>25301</v>
      </c>
      <c r="CW143" s="21">
        <v>40806</v>
      </c>
      <c r="CX143" s="21">
        <v>99673</v>
      </c>
      <c r="CY143" s="21">
        <v>95726</v>
      </c>
      <c r="CZ143" s="19">
        <v>115</v>
      </c>
      <c r="DA143" t="s">
        <v>8093</v>
      </c>
      <c r="DB143" t="s">
        <v>9</v>
      </c>
      <c r="DD143">
        <v>10.3420178425924</v>
      </c>
      <c r="DE143">
        <v>9.7318230614108128</v>
      </c>
      <c r="DF143">
        <v>-0.61019478118158688</v>
      </c>
    </row>
    <row r="144" spans="1:110" x14ac:dyDescent="0.25">
      <c r="A144" t="s">
        <v>771</v>
      </c>
      <c r="B144" t="s">
        <v>3001</v>
      </c>
      <c r="C144" t="s">
        <v>754</v>
      </c>
      <c r="D144" t="s">
        <v>150</v>
      </c>
      <c r="E144" s="17">
        <v>55274</v>
      </c>
      <c r="F144" s="17">
        <v>55065</v>
      </c>
      <c r="G144" s="17">
        <v>55080</v>
      </c>
      <c r="H144" s="17">
        <v>55163</v>
      </c>
      <c r="I144" s="17">
        <v>55273</v>
      </c>
      <c r="J144" s="17">
        <v>55321</v>
      </c>
      <c r="K144" s="17">
        <v>55442</v>
      </c>
      <c r="L144" s="17">
        <v>55840</v>
      </c>
      <c r="M144" s="17">
        <v>56505</v>
      </c>
      <c r="N144" s="17">
        <v>56916</v>
      </c>
      <c r="O144" s="17">
        <v>57377</v>
      </c>
      <c r="P144" s="17">
        <v>57591</v>
      </c>
      <c r="Q144" s="17">
        <v>57872</v>
      </c>
      <c r="R144" s="17">
        <v>58072</v>
      </c>
      <c r="S144" s="17">
        <v>58296</v>
      </c>
      <c r="T144" s="17">
        <v>58340</v>
      </c>
      <c r="U144" s="18">
        <v>10</v>
      </c>
      <c r="V144" s="18">
        <v>6</v>
      </c>
      <c r="W144" s="18">
        <v>0</v>
      </c>
      <c r="X144" s="18">
        <v>4</v>
      </c>
      <c r="Y144" s="18">
        <v>7</v>
      </c>
      <c r="Z144" s="18">
        <v>22</v>
      </c>
      <c r="AA144" s="18">
        <v>48</v>
      </c>
      <c r="AB144" s="18">
        <v>33</v>
      </c>
      <c r="AC144" s="18">
        <v>48</v>
      </c>
      <c r="AD144" s="18">
        <v>38</v>
      </c>
      <c r="AE144" s="18">
        <v>52</v>
      </c>
      <c r="AF144" s="18">
        <v>55</v>
      </c>
      <c r="AG144" s="18">
        <v>49</v>
      </c>
      <c r="AH144" s="18">
        <v>35</v>
      </c>
      <c r="AI144" s="18">
        <v>50</v>
      </c>
      <c r="AJ144" s="18">
        <v>33</v>
      </c>
      <c r="AK144" s="23">
        <v>1.8091688678221227</v>
      </c>
      <c r="AL144" s="23">
        <v>1.0896213565785888</v>
      </c>
      <c r="AM144" s="23">
        <v>0</v>
      </c>
      <c r="AN144" s="23">
        <v>0.72512372423544758</v>
      </c>
      <c r="AO144" s="23">
        <v>1.2664411195339496</v>
      </c>
      <c r="AP144" s="23">
        <v>3.9767900074112905</v>
      </c>
      <c r="AQ144" s="23">
        <v>8.6576963313011799</v>
      </c>
      <c r="AR144" s="23">
        <v>5.9097421203438394</v>
      </c>
      <c r="AS144" s="23">
        <v>8.4948234669498284</v>
      </c>
      <c r="AT144" s="23">
        <v>6.6765057277391238</v>
      </c>
      <c r="AU144" s="23">
        <v>9.0628649110270665</v>
      </c>
      <c r="AV144" s="23">
        <v>9.5501033147540415</v>
      </c>
      <c r="AW144" s="23">
        <v>8.4669615703621783</v>
      </c>
      <c r="AX144" s="23">
        <v>6.0270009643201545</v>
      </c>
      <c r="AY144" s="23">
        <v>8.5769177988198155</v>
      </c>
      <c r="AZ144" s="23">
        <v>5.6564964004113811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v>3</v>
      </c>
      <c r="BK144" s="20">
        <v>5</v>
      </c>
      <c r="BL144" s="20">
        <v>5</v>
      </c>
      <c r="BM144" s="20">
        <v>0</v>
      </c>
      <c r="BN144" s="20">
        <v>2</v>
      </c>
      <c r="BO144" s="20">
        <v>0</v>
      </c>
      <c r="BP144" s="20">
        <v>2</v>
      </c>
      <c r="BQ144" s="20">
        <v>3</v>
      </c>
      <c r="BR144" s="20">
        <v>6</v>
      </c>
      <c r="BS144" s="20">
        <v>2</v>
      </c>
      <c r="BT144" s="20">
        <v>3</v>
      </c>
      <c r="BU144" s="20">
        <v>2</v>
      </c>
      <c r="BV144" s="20">
        <v>2076</v>
      </c>
      <c r="BW144" s="20">
        <v>2768</v>
      </c>
      <c r="BX144" s="20">
        <v>3890</v>
      </c>
      <c r="BY144" s="20">
        <v>5867</v>
      </c>
      <c r="BZ144" s="20">
        <v>5451</v>
      </c>
      <c r="CA144" s="20">
        <v>9839</v>
      </c>
      <c r="CB144" s="20">
        <v>2424</v>
      </c>
      <c r="CC144" s="20">
        <v>2994</v>
      </c>
      <c r="CD144" s="20">
        <v>3575</v>
      </c>
      <c r="CE144" s="20">
        <v>5791</v>
      </c>
      <c r="CF144" s="20">
        <v>5266</v>
      </c>
      <c r="CG144" s="20">
        <v>8399</v>
      </c>
      <c r="CH144" s="21">
        <v>2</v>
      </c>
      <c r="CI144" s="21">
        <v>6</v>
      </c>
      <c r="CJ144" s="21">
        <v>11</v>
      </c>
      <c r="CK144" s="21">
        <v>7</v>
      </c>
      <c r="CL144" s="21">
        <v>3</v>
      </c>
      <c r="CM144" s="21">
        <v>4</v>
      </c>
      <c r="CN144" s="21">
        <v>0</v>
      </c>
      <c r="CO144" s="21">
        <v>15</v>
      </c>
      <c r="CP144" s="21">
        <v>18</v>
      </c>
      <c r="CQ144" s="21">
        <v>0</v>
      </c>
      <c r="CR144" s="21">
        <v>4500</v>
      </c>
      <c r="CS144" s="21">
        <v>5762</v>
      </c>
      <c r="CT144" s="21">
        <v>7465</v>
      </c>
      <c r="CU144" s="21">
        <v>11658</v>
      </c>
      <c r="CV144" s="21">
        <v>10717</v>
      </c>
      <c r="CW144" s="21">
        <v>18238</v>
      </c>
      <c r="CX144" s="21">
        <v>29891</v>
      </c>
      <c r="CY144" s="21">
        <v>28449</v>
      </c>
      <c r="CZ144" s="19">
        <v>296</v>
      </c>
      <c r="DA144" t="s">
        <v>8274</v>
      </c>
      <c r="DB144" t="s">
        <v>8481</v>
      </c>
      <c r="DD144">
        <v>5.2725930612675311</v>
      </c>
      <c r="DE144">
        <v>6.0218794955003174</v>
      </c>
      <c r="DF144">
        <v>0.74928643423278629</v>
      </c>
    </row>
    <row r="145" spans="1:110" x14ac:dyDescent="0.25">
      <c r="A145" t="s">
        <v>833</v>
      </c>
      <c r="B145" t="s">
        <v>3223</v>
      </c>
      <c r="C145" t="s">
        <v>3364</v>
      </c>
      <c r="D145" t="s">
        <v>211</v>
      </c>
      <c r="E145" s="17">
        <v>218890</v>
      </c>
      <c r="F145" s="17">
        <v>219413</v>
      </c>
      <c r="G145" s="17">
        <v>221076</v>
      </c>
      <c r="H145" s="17">
        <v>222923</v>
      </c>
      <c r="I145" s="17">
        <v>224044</v>
      </c>
      <c r="J145" s="17">
        <v>225865</v>
      </c>
      <c r="K145" s="17">
        <v>228058</v>
      </c>
      <c r="L145" s="17">
        <v>230306</v>
      </c>
      <c r="M145" s="17">
        <v>232734</v>
      </c>
      <c r="N145" s="17">
        <v>234836</v>
      </c>
      <c r="O145" s="17">
        <v>236220</v>
      </c>
      <c r="P145" s="17">
        <v>237259</v>
      </c>
      <c r="Q145" s="17">
        <v>237831</v>
      </c>
      <c r="R145" s="17">
        <v>238646</v>
      </c>
      <c r="S145" s="17">
        <v>239027</v>
      </c>
      <c r="T145" s="17">
        <v>239580</v>
      </c>
      <c r="U145" s="18">
        <v>44</v>
      </c>
      <c r="V145" s="18">
        <v>48</v>
      </c>
      <c r="W145" s="18">
        <v>38</v>
      </c>
      <c r="X145" s="18">
        <v>49</v>
      </c>
      <c r="Y145" s="18">
        <v>55</v>
      </c>
      <c r="Z145" s="18">
        <v>83</v>
      </c>
      <c r="AA145" s="18">
        <v>196</v>
      </c>
      <c r="AB145" s="18">
        <v>210</v>
      </c>
      <c r="AC145" s="18">
        <v>237</v>
      </c>
      <c r="AD145" s="18">
        <v>378</v>
      </c>
      <c r="AE145" s="18">
        <v>332</v>
      </c>
      <c r="AF145" s="18">
        <v>337</v>
      </c>
      <c r="AG145" s="18">
        <v>359</v>
      </c>
      <c r="AH145" s="18">
        <v>397</v>
      </c>
      <c r="AI145" s="18">
        <v>388</v>
      </c>
      <c r="AJ145" s="18">
        <v>240</v>
      </c>
      <c r="AK145" s="23">
        <v>2.0101420804970531</v>
      </c>
      <c r="AL145" s="23">
        <v>2.1876552437640431</v>
      </c>
      <c r="AM145" s="23">
        <v>1.718865910365666</v>
      </c>
      <c r="AN145" s="23">
        <v>2.1980683913279475</v>
      </c>
      <c r="AO145" s="23">
        <v>2.4548749352805697</v>
      </c>
      <c r="AP145" s="23">
        <v>3.6747614725610434</v>
      </c>
      <c r="AQ145" s="23">
        <v>8.5943049575108077</v>
      </c>
      <c r="AR145" s="23">
        <v>9.1183034745078277</v>
      </c>
      <c r="AS145" s="23">
        <v>10.183299389002036</v>
      </c>
      <c r="AT145" s="23">
        <v>16.096339573148921</v>
      </c>
      <c r="AU145" s="23">
        <v>14.054694776056218</v>
      </c>
      <c r="AV145" s="23">
        <v>14.203886891540469</v>
      </c>
      <c r="AW145" s="23">
        <v>15.094752155942665</v>
      </c>
      <c r="AX145" s="23">
        <v>16.635518718101288</v>
      </c>
      <c r="AY145" s="23">
        <v>16.232475829090436</v>
      </c>
      <c r="AZ145" s="23">
        <v>10.017530678687702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1</v>
      </c>
      <c r="BI145" s="20">
        <v>5</v>
      </c>
      <c r="BJ145" s="20">
        <v>26</v>
      </c>
      <c r="BK145" s="20">
        <v>33</v>
      </c>
      <c r="BL145" s="20">
        <v>35</v>
      </c>
      <c r="BM145" s="20">
        <v>14</v>
      </c>
      <c r="BN145" s="20">
        <v>10</v>
      </c>
      <c r="BO145" s="20">
        <v>0</v>
      </c>
      <c r="BP145" s="20">
        <v>2</v>
      </c>
      <c r="BQ145" s="20">
        <v>31</v>
      </c>
      <c r="BR145" s="20">
        <v>31</v>
      </c>
      <c r="BS145" s="20">
        <v>30</v>
      </c>
      <c r="BT145" s="20">
        <v>15</v>
      </c>
      <c r="BU145" s="20">
        <v>7</v>
      </c>
      <c r="BV145" s="20">
        <v>11822</v>
      </c>
      <c r="BW145" s="20">
        <v>19927</v>
      </c>
      <c r="BX145" s="20">
        <v>18121</v>
      </c>
      <c r="BY145" s="20">
        <v>22085</v>
      </c>
      <c r="BZ145" s="20">
        <v>19032</v>
      </c>
      <c r="CA145" s="20">
        <v>30845</v>
      </c>
      <c r="CB145" s="20">
        <v>12674</v>
      </c>
      <c r="CC145" s="20">
        <v>20465</v>
      </c>
      <c r="CD145" s="20">
        <v>18849</v>
      </c>
      <c r="CE145" s="20">
        <v>21706</v>
      </c>
      <c r="CF145" s="20">
        <v>18726</v>
      </c>
      <c r="CG145" s="20">
        <v>25328</v>
      </c>
      <c r="CH145" s="21">
        <v>7</v>
      </c>
      <c r="CI145" s="21">
        <v>57</v>
      </c>
      <c r="CJ145" s="21">
        <v>64</v>
      </c>
      <c r="CK145" s="21">
        <v>65</v>
      </c>
      <c r="CL145" s="21">
        <v>29</v>
      </c>
      <c r="CM145" s="21">
        <v>17</v>
      </c>
      <c r="CN145" s="21">
        <v>1</v>
      </c>
      <c r="CO145" s="21">
        <v>124</v>
      </c>
      <c r="CP145" s="21">
        <v>116</v>
      </c>
      <c r="CQ145" s="21">
        <v>0</v>
      </c>
      <c r="CR145" s="21">
        <v>24496</v>
      </c>
      <c r="CS145" s="21">
        <v>40392</v>
      </c>
      <c r="CT145" s="21">
        <v>36970</v>
      </c>
      <c r="CU145" s="21">
        <v>43791</v>
      </c>
      <c r="CV145" s="21">
        <v>37758</v>
      </c>
      <c r="CW145" s="21">
        <v>56173</v>
      </c>
      <c r="CX145" s="21">
        <v>121832</v>
      </c>
      <c r="CY145" s="21">
        <v>117748</v>
      </c>
      <c r="CZ145" s="19">
        <v>117</v>
      </c>
      <c r="DA145" t="s">
        <v>8095</v>
      </c>
      <c r="DB145" t="s">
        <v>9</v>
      </c>
      <c r="DD145">
        <v>10.5309644325169</v>
      </c>
      <c r="DE145">
        <v>9.5213080307308431</v>
      </c>
      <c r="DF145">
        <v>-1.0096564017860565</v>
      </c>
    </row>
    <row r="146" spans="1:110" x14ac:dyDescent="0.25">
      <c r="A146" t="s">
        <v>662</v>
      </c>
      <c r="B146" t="s">
        <v>3071</v>
      </c>
      <c r="C146" t="s">
        <v>363</v>
      </c>
      <c r="D146" t="s">
        <v>278</v>
      </c>
      <c r="E146" s="17">
        <v>80549</v>
      </c>
      <c r="F146" s="17">
        <v>80831</v>
      </c>
      <c r="G146" s="17">
        <v>81151</v>
      </c>
      <c r="H146" s="17">
        <v>82038</v>
      </c>
      <c r="I146" s="17">
        <v>83110</v>
      </c>
      <c r="J146" s="17">
        <v>83801</v>
      </c>
      <c r="K146" s="17">
        <v>84487</v>
      </c>
      <c r="L146" s="17">
        <v>85601</v>
      </c>
      <c r="M146" s="17">
        <v>86509</v>
      </c>
      <c r="N146" s="17">
        <v>86905</v>
      </c>
      <c r="O146" s="17">
        <v>87944</v>
      </c>
      <c r="P146" s="17">
        <v>88558</v>
      </c>
      <c r="Q146" s="17">
        <v>88806</v>
      </c>
      <c r="R146" s="17">
        <v>89338</v>
      </c>
      <c r="S146" s="17">
        <v>90151</v>
      </c>
      <c r="T146" s="17">
        <v>90497</v>
      </c>
      <c r="U146" s="18">
        <v>8</v>
      </c>
      <c r="V146" s="18">
        <v>11</v>
      </c>
      <c r="W146" s="18">
        <v>9</v>
      </c>
      <c r="X146" s="18">
        <v>22</v>
      </c>
      <c r="Y146" s="18">
        <v>25</v>
      </c>
      <c r="Z146" s="18">
        <v>41</v>
      </c>
      <c r="AA146" s="18">
        <v>95</v>
      </c>
      <c r="AB146" s="18">
        <v>106</v>
      </c>
      <c r="AC146" s="18">
        <v>106</v>
      </c>
      <c r="AD146" s="18">
        <v>151</v>
      </c>
      <c r="AE146" s="18">
        <v>118</v>
      </c>
      <c r="AF146" s="18">
        <v>130</v>
      </c>
      <c r="AG146" s="18">
        <v>139</v>
      </c>
      <c r="AH146" s="18">
        <v>131</v>
      </c>
      <c r="AI146" s="18">
        <v>137</v>
      </c>
      <c r="AJ146" s="18">
        <v>141</v>
      </c>
      <c r="AK146" s="23">
        <v>0.99318427292703826</v>
      </c>
      <c r="AL146" s="23">
        <v>1.3608640249409261</v>
      </c>
      <c r="AM146" s="23">
        <v>1.109043634705672</v>
      </c>
      <c r="AN146" s="23">
        <v>2.6816840976133012</v>
      </c>
      <c r="AO146" s="23">
        <v>3.0080616051016724</v>
      </c>
      <c r="AP146" s="23">
        <v>4.8925430484123096</v>
      </c>
      <c r="AQ146" s="23">
        <v>11.244333447749359</v>
      </c>
      <c r="AR146" s="23">
        <v>12.38303290849406</v>
      </c>
      <c r="AS146" s="23">
        <v>12.253060375221077</v>
      </c>
      <c r="AT146" s="23">
        <v>17.375294862205859</v>
      </c>
      <c r="AU146" s="23">
        <v>13.417629400527609</v>
      </c>
      <c r="AV146" s="23">
        <v>14.679644978432215</v>
      </c>
      <c r="AW146" s="23">
        <v>15.652095579127536</v>
      </c>
      <c r="AX146" s="23">
        <v>14.663413105285544</v>
      </c>
      <c r="AY146" s="23">
        <v>15.196725493893579</v>
      </c>
      <c r="AZ146" s="23">
        <v>15.580626982109903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2</v>
      </c>
      <c r="BI146" s="20">
        <v>2</v>
      </c>
      <c r="BJ146" s="20">
        <v>12</v>
      </c>
      <c r="BK146" s="20">
        <v>22</v>
      </c>
      <c r="BL146" s="20">
        <v>15</v>
      </c>
      <c r="BM146" s="20">
        <v>4</v>
      </c>
      <c r="BN146" s="20">
        <v>6</v>
      </c>
      <c r="BO146" s="20">
        <v>0</v>
      </c>
      <c r="BP146" s="20">
        <v>3</v>
      </c>
      <c r="BQ146" s="20">
        <v>21</v>
      </c>
      <c r="BR146" s="20">
        <v>23</v>
      </c>
      <c r="BS146" s="20">
        <v>17</v>
      </c>
      <c r="BT146" s="20">
        <v>9</v>
      </c>
      <c r="BU146" s="20">
        <v>5</v>
      </c>
      <c r="BV146" s="20">
        <v>4059</v>
      </c>
      <c r="BW146" s="20">
        <v>5908</v>
      </c>
      <c r="BX146" s="20">
        <v>6457</v>
      </c>
      <c r="BY146" s="20">
        <v>8371</v>
      </c>
      <c r="BZ146" s="20">
        <v>7846</v>
      </c>
      <c r="CA146" s="20">
        <v>13801</v>
      </c>
      <c r="CB146" s="20">
        <v>4344</v>
      </c>
      <c r="CC146" s="20">
        <v>5823</v>
      </c>
      <c r="CD146" s="20">
        <v>6177</v>
      </c>
      <c r="CE146" s="20">
        <v>8254</v>
      </c>
      <c r="CF146" s="20">
        <v>7545</v>
      </c>
      <c r="CG146" s="20">
        <v>11912</v>
      </c>
      <c r="CH146" s="21">
        <v>5</v>
      </c>
      <c r="CI146" s="21">
        <v>33</v>
      </c>
      <c r="CJ146" s="21">
        <v>45</v>
      </c>
      <c r="CK146" s="21">
        <v>32</v>
      </c>
      <c r="CL146" s="21">
        <v>13</v>
      </c>
      <c r="CM146" s="21">
        <v>11</v>
      </c>
      <c r="CN146" s="21">
        <v>2</v>
      </c>
      <c r="CO146" s="21">
        <v>63</v>
      </c>
      <c r="CP146" s="21">
        <v>78</v>
      </c>
      <c r="CQ146" s="21">
        <v>0</v>
      </c>
      <c r="CR146" s="21">
        <v>8403</v>
      </c>
      <c r="CS146" s="21">
        <v>11731</v>
      </c>
      <c r="CT146" s="21">
        <v>12634</v>
      </c>
      <c r="CU146" s="21">
        <v>16625</v>
      </c>
      <c r="CV146" s="21">
        <v>15391</v>
      </c>
      <c r="CW146" s="21">
        <v>25713</v>
      </c>
      <c r="CX146" s="21">
        <v>46442</v>
      </c>
      <c r="CY146" s="21">
        <v>44055</v>
      </c>
      <c r="CZ146" s="19">
        <v>3</v>
      </c>
      <c r="DA146" t="s">
        <v>1351</v>
      </c>
      <c r="DB146" t="s">
        <v>8480</v>
      </c>
      <c r="DD146">
        <v>14.300306435137896</v>
      </c>
      <c r="DE146">
        <v>16.795142328065115</v>
      </c>
      <c r="DF146">
        <v>2.4948358929272185</v>
      </c>
    </row>
    <row r="147" spans="1:110" x14ac:dyDescent="0.25">
      <c r="A147" t="s">
        <v>126</v>
      </c>
      <c r="B147" t="s">
        <v>3232</v>
      </c>
      <c r="C147" t="s">
        <v>3366</v>
      </c>
      <c r="D147" t="s">
        <v>70</v>
      </c>
      <c r="E147" s="17">
        <v>236207</v>
      </c>
      <c r="F147" s="17">
        <v>236786</v>
      </c>
      <c r="G147" s="17">
        <v>237172</v>
      </c>
      <c r="H147" s="17">
        <v>237380</v>
      </c>
      <c r="I147" s="17">
        <v>238109</v>
      </c>
      <c r="J147" s="17">
        <v>239145</v>
      </c>
      <c r="K147" s="17">
        <v>240049</v>
      </c>
      <c r="L147" s="17">
        <v>240863</v>
      </c>
      <c r="M147" s="17">
        <v>242440</v>
      </c>
      <c r="N147" s="17">
        <v>243429</v>
      </c>
      <c r="O147" s="17">
        <v>244509</v>
      </c>
      <c r="P147" s="17">
        <v>245581</v>
      </c>
      <c r="Q147" s="17">
        <v>246155</v>
      </c>
      <c r="R147" s="17">
        <v>246783</v>
      </c>
      <c r="S147" s="17">
        <v>247916</v>
      </c>
      <c r="T147" s="17">
        <v>248478</v>
      </c>
      <c r="U147" s="18">
        <v>24</v>
      </c>
      <c r="V147" s="18">
        <v>29</v>
      </c>
      <c r="W147" s="18">
        <v>9</v>
      </c>
      <c r="X147" s="18">
        <v>43</v>
      </c>
      <c r="Y147" s="18">
        <v>47</v>
      </c>
      <c r="Z147" s="18">
        <v>111</v>
      </c>
      <c r="AA147" s="18">
        <v>253</v>
      </c>
      <c r="AB147" s="18">
        <v>255</v>
      </c>
      <c r="AC147" s="18">
        <v>235</v>
      </c>
      <c r="AD147" s="18">
        <v>265</v>
      </c>
      <c r="AE147" s="18">
        <v>288</v>
      </c>
      <c r="AF147" s="18">
        <v>290</v>
      </c>
      <c r="AG147" s="18">
        <v>318</v>
      </c>
      <c r="AH147" s="18">
        <v>295</v>
      </c>
      <c r="AI147" s="18">
        <v>336</v>
      </c>
      <c r="AJ147" s="18">
        <v>260</v>
      </c>
      <c r="AK147" s="23">
        <v>1.016057949171701</v>
      </c>
      <c r="AL147" s="23">
        <v>1.2247345704560235</v>
      </c>
      <c r="AM147" s="23">
        <v>0.37947143844973269</v>
      </c>
      <c r="AN147" s="23">
        <v>1.8114415704777151</v>
      </c>
      <c r="AO147" s="23">
        <v>1.973885909394437</v>
      </c>
      <c r="AP147" s="23">
        <v>4.6415354701122755</v>
      </c>
      <c r="AQ147" s="23">
        <v>10.539514849051653</v>
      </c>
      <c r="AR147" s="23">
        <v>10.586931160037032</v>
      </c>
      <c r="AS147" s="23">
        <v>9.6931199472034315</v>
      </c>
      <c r="AT147" s="23">
        <v>10.88613106901807</v>
      </c>
      <c r="AU147" s="23">
        <v>11.778707532238077</v>
      </c>
      <c r="AV147" s="23">
        <v>11.808731131480041</v>
      </c>
      <c r="AW147" s="23">
        <v>12.918689443643233</v>
      </c>
      <c r="AX147" s="23">
        <v>11.953821778647638</v>
      </c>
      <c r="AY147" s="23">
        <v>13.552977621452429</v>
      </c>
      <c r="AZ147" s="23">
        <v>10.463703024010174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1</v>
      </c>
      <c r="BI147" s="20">
        <v>1</v>
      </c>
      <c r="BJ147" s="20">
        <v>39</v>
      </c>
      <c r="BK147" s="20">
        <v>28</v>
      </c>
      <c r="BL147" s="20">
        <v>27</v>
      </c>
      <c r="BM147" s="20">
        <v>13</v>
      </c>
      <c r="BN147" s="20">
        <v>14</v>
      </c>
      <c r="BO147" s="20">
        <v>1</v>
      </c>
      <c r="BP147" s="20">
        <v>7</v>
      </c>
      <c r="BQ147" s="20">
        <v>39</v>
      </c>
      <c r="BR147" s="20">
        <v>44</v>
      </c>
      <c r="BS147" s="20">
        <v>33</v>
      </c>
      <c r="BT147" s="20">
        <v>9</v>
      </c>
      <c r="BU147" s="20">
        <v>4</v>
      </c>
      <c r="BV147" s="20">
        <v>12383</v>
      </c>
      <c r="BW147" s="20">
        <v>19823</v>
      </c>
      <c r="BX147" s="20">
        <v>19633</v>
      </c>
      <c r="BY147" s="20">
        <v>23150</v>
      </c>
      <c r="BZ147" s="20">
        <v>18409</v>
      </c>
      <c r="CA147" s="20">
        <v>34279</v>
      </c>
      <c r="CB147" s="20">
        <v>12783</v>
      </c>
      <c r="CC147" s="20">
        <v>18982</v>
      </c>
      <c r="CD147" s="20">
        <v>19178</v>
      </c>
      <c r="CE147" s="20">
        <v>22857</v>
      </c>
      <c r="CF147" s="20">
        <v>18158</v>
      </c>
      <c r="CG147" s="20">
        <v>28843</v>
      </c>
      <c r="CH147" s="21">
        <v>8</v>
      </c>
      <c r="CI147" s="21">
        <v>78</v>
      </c>
      <c r="CJ147" s="21">
        <v>72</v>
      </c>
      <c r="CK147" s="21">
        <v>60</v>
      </c>
      <c r="CL147" s="21">
        <v>22</v>
      </c>
      <c r="CM147" s="21">
        <v>18</v>
      </c>
      <c r="CN147" s="21">
        <v>2</v>
      </c>
      <c r="CO147" s="21">
        <v>123</v>
      </c>
      <c r="CP147" s="21">
        <v>137</v>
      </c>
      <c r="CQ147" s="21">
        <v>0</v>
      </c>
      <c r="CR147" s="21">
        <v>25166</v>
      </c>
      <c r="CS147" s="21">
        <v>38805</v>
      </c>
      <c r="CT147" s="21">
        <v>38811</v>
      </c>
      <c r="CU147" s="21">
        <v>46007</v>
      </c>
      <c r="CV147" s="21">
        <v>36567</v>
      </c>
      <c r="CW147" s="21">
        <v>63122</v>
      </c>
      <c r="CX147" s="21">
        <v>127677</v>
      </c>
      <c r="CY147" s="21">
        <v>120801</v>
      </c>
      <c r="CZ147" s="19">
        <v>101</v>
      </c>
      <c r="DA147" t="s">
        <v>8079</v>
      </c>
      <c r="DB147" t="s">
        <v>9</v>
      </c>
      <c r="DD147">
        <v>10.182034916929496</v>
      </c>
      <c r="DE147">
        <v>10.730201994094474</v>
      </c>
      <c r="DF147">
        <v>0.54816707716497781</v>
      </c>
    </row>
    <row r="148" spans="1:110" x14ac:dyDescent="0.25">
      <c r="A148" t="s">
        <v>1144</v>
      </c>
      <c r="B148" t="s">
        <v>3251</v>
      </c>
      <c r="C148" t="s">
        <v>3369</v>
      </c>
      <c r="D148" t="s">
        <v>355</v>
      </c>
      <c r="E148" s="17">
        <v>236558</v>
      </c>
      <c r="F148" s="17">
        <v>240139</v>
      </c>
      <c r="G148" s="17">
        <v>241851</v>
      </c>
      <c r="H148" s="17">
        <v>240377</v>
      </c>
      <c r="I148" s="17">
        <v>241917</v>
      </c>
      <c r="J148" s="17">
        <v>244062</v>
      </c>
      <c r="K148" s="17">
        <v>246038</v>
      </c>
      <c r="L148" s="17">
        <v>248291</v>
      </c>
      <c r="M148" s="17">
        <v>252110</v>
      </c>
      <c r="N148" s="17">
        <v>256381</v>
      </c>
      <c r="O148" s="17">
        <v>258877</v>
      </c>
      <c r="P148" s="17">
        <v>262527</v>
      </c>
      <c r="Q148" s="17">
        <v>262575</v>
      </c>
      <c r="R148" s="17">
        <v>262978</v>
      </c>
      <c r="S148" s="17">
        <v>261862</v>
      </c>
      <c r="T148" s="17">
        <v>261789</v>
      </c>
      <c r="U148" s="18">
        <v>18</v>
      </c>
      <c r="V148" s="18">
        <v>16</v>
      </c>
      <c r="W148" s="18">
        <v>18</v>
      </c>
      <c r="X148" s="18">
        <v>25</v>
      </c>
      <c r="Y148" s="18">
        <v>34</v>
      </c>
      <c r="Z148" s="18">
        <v>79</v>
      </c>
      <c r="AA148" s="18">
        <v>172</v>
      </c>
      <c r="AB148" s="18">
        <v>163</v>
      </c>
      <c r="AC148" s="18">
        <v>131</v>
      </c>
      <c r="AD148" s="18">
        <v>138</v>
      </c>
      <c r="AE148" s="18">
        <v>157</v>
      </c>
      <c r="AF148" s="18">
        <v>147</v>
      </c>
      <c r="AG148" s="18">
        <v>137</v>
      </c>
      <c r="AH148" s="18">
        <v>176</v>
      </c>
      <c r="AI148" s="18">
        <v>165</v>
      </c>
      <c r="AJ148" s="18">
        <v>161</v>
      </c>
      <c r="AK148" s="23">
        <v>0.76091275712510253</v>
      </c>
      <c r="AL148" s="23">
        <v>0.66628077904880079</v>
      </c>
      <c r="AM148" s="23">
        <v>0.74425989555552796</v>
      </c>
      <c r="AN148" s="23">
        <v>1.0400329482438004</v>
      </c>
      <c r="AO148" s="23">
        <v>1.405440709003501</v>
      </c>
      <c r="AP148" s="23">
        <v>3.2368824315133038</v>
      </c>
      <c r="AQ148" s="23">
        <v>6.9907900405628398</v>
      </c>
      <c r="AR148" s="23">
        <v>6.5648775026078274</v>
      </c>
      <c r="AS148" s="23">
        <v>5.1961445400817103</v>
      </c>
      <c r="AT148" s="23">
        <v>5.3826141562752312</v>
      </c>
      <c r="AU148" s="23">
        <v>6.0646561880738732</v>
      </c>
      <c r="AV148" s="23">
        <v>5.5994240592396212</v>
      </c>
      <c r="AW148" s="23">
        <v>5.2175568885080459</v>
      </c>
      <c r="AX148" s="23">
        <v>6.692575044300284</v>
      </c>
      <c r="AY148" s="23">
        <v>6.3010287861545393</v>
      </c>
      <c r="AZ148" s="23">
        <v>6.1499910233050272</v>
      </c>
      <c r="BA148" s="20">
        <v>0</v>
      </c>
      <c r="BB148" s="20">
        <v>0</v>
      </c>
      <c r="BC148" s="20">
        <v>0</v>
      </c>
      <c r="BD148" s="20">
        <v>1</v>
      </c>
      <c r="BE148" s="20">
        <v>0</v>
      </c>
      <c r="BF148" s="20">
        <v>1</v>
      </c>
      <c r="BG148" s="20">
        <v>0</v>
      </c>
      <c r="BH148" s="20">
        <v>0</v>
      </c>
      <c r="BI148" s="20">
        <v>0</v>
      </c>
      <c r="BJ148" s="20">
        <v>18</v>
      </c>
      <c r="BK148" s="20">
        <v>22</v>
      </c>
      <c r="BL148" s="20">
        <v>25</v>
      </c>
      <c r="BM148" s="20">
        <v>10</v>
      </c>
      <c r="BN148" s="20">
        <v>5</v>
      </c>
      <c r="BO148" s="20">
        <v>1</v>
      </c>
      <c r="BP148" s="20">
        <v>2</v>
      </c>
      <c r="BQ148" s="20">
        <v>12</v>
      </c>
      <c r="BR148" s="20">
        <v>25</v>
      </c>
      <c r="BS148" s="20">
        <v>26</v>
      </c>
      <c r="BT148" s="20">
        <v>7</v>
      </c>
      <c r="BU148" s="20">
        <v>6</v>
      </c>
      <c r="BV148" s="20">
        <v>12913</v>
      </c>
      <c r="BW148" s="20">
        <v>29775</v>
      </c>
      <c r="BX148" s="20">
        <v>26971</v>
      </c>
      <c r="BY148" s="20">
        <v>22758</v>
      </c>
      <c r="BZ148" s="20">
        <v>16907</v>
      </c>
      <c r="CA148" s="20">
        <v>22017</v>
      </c>
      <c r="CB148" s="20">
        <v>13558</v>
      </c>
      <c r="CC148" s="20">
        <v>31021</v>
      </c>
      <c r="CD148" s="20">
        <v>28417</v>
      </c>
      <c r="CE148" s="20">
        <v>22904</v>
      </c>
      <c r="CF148" s="20">
        <v>16161</v>
      </c>
      <c r="CG148" s="20">
        <v>18387</v>
      </c>
      <c r="CH148" s="21">
        <v>2</v>
      </c>
      <c r="CI148" s="21">
        <v>30</v>
      </c>
      <c r="CJ148" s="21">
        <v>48</v>
      </c>
      <c r="CK148" s="21">
        <v>51</v>
      </c>
      <c r="CL148" s="21">
        <v>18</v>
      </c>
      <c r="CM148" s="21">
        <v>11</v>
      </c>
      <c r="CN148" s="21">
        <v>1</v>
      </c>
      <c r="CO148" s="21">
        <v>80</v>
      </c>
      <c r="CP148" s="21">
        <v>79</v>
      </c>
      <c r="CQ148" s="21">
        <v>2</v>
      </c>
      <c r="CR148" s="21">
        <v>26471</v>
      </c>
      <c r="CS148" s="21">
        <v>60796</v>
      </c>
      <c r="CT148" s="21">
        <v>55388</v>
      </c>
      <c r="CU148" s="21">
        <v>45662</v>
      </c>
      <c r="CV148" s="21">
        <v>33068</v>
      </c>
      <c r="CW148" s="21">
        <v>40404</v>
      </c>
      <c r="CX148" s="21">
        <v>131341</v>
      </c>
      <c r="CY148" s="21">
        <v>130448</v>
      </c>
      <c r="CZ148" s="19">
        <v>275</v>
      </c>
      <c r="DA148" t="s">
        <v>8253</v>
      </c>
      <c r="DB148" t="s">
        <v>8481</v>
      </c>
      <c r="DD148">
        <v>6.1327118851956337</v>
      </c>
      <c r="DE148">
        <v>6.0148773041167649</v>
      </c>
      <c r="DF148">
        <v>-0.11783458107886879</v>
      </c>
    </row>
    <row r="149" spans="1:110" x14ac:dyDescent="0.25">
      <c r="A149" t="s">
        <v>475</v>
      </c>
      <c r="B149" t="s">
        <v>2986</v>
      </c>
      <c r="C149" t="s">
        <v>462</v>
      </c>
      <c r="D149" t="s">
        <v>51</v>
      </c>
      <c r="E149" s="17">
        <v>56487</v>
      </c>
      <c r="F149" s="17">
        <v>57040</v>
      </c>
      <c r="G149" s="17">
        <v>57874</v>
      </c>
      <c r="H149" s="17">
        <v>59884</v>
      </c>
      <c r="I149" s="17">
        <v>59028</v>
      </c>
      <c r="J149" s="17">
        <v>59954</v>
      </c>
      <c r="K149" s="17">
        <v>61092</v>
      </c>
      <c r="L149" s="17">
        <v>62462</v>
      </c>
      <c r="M149" s="17">
        <v>63383</v>
      </c>
      <c r="N149" s="17">
        <v>64521</v>
      </c>
      <c r="O149" s="17">
        <v>65231</v>
      </c>
      <c r="P149" s="17">
        <v>65814</v>
      </c>
      <c r="Q149" s="17">
        <v>66469</v>
      </c>
      <c r="R149" s="17">
        <v>66973</v>
      </c>
      <c r="S149" s="17">
        <v>67594</v>
      </c>
      <c r="T149" s="17">
        <v>67889</v>
      </c>
      <c r="U149" s="18">
        <v>6</v>
      </c>
      <c r="V149" s="18">
        <v>6</v>
      </c>
      <c r="W149" s="18">
        <v>8</v>
      </c>
      <c r="X149" s="18">
        <v>11</v>
      </c>
      <c r="Y149" s="18">
        <v>12</v>
      </c>
      <c r="Z149" s="18">
        <v>32</v>
      </c>
      <c r="AA149" s="18">
        <v>55</v>
      </c>
      <c r="AB149" s="18">
        <v>54</v>
      </c>
      <c r="AC149" s="18">
        <v>33</v>
      </c>
      <c r="AD149" s="18">
        <v>64</v>
      </c>
      <c r="AE149" s="18">
        <v>81</v>
      </c>
      <c r="AF149" s="18">
        <v>61</v>
      </c>
      <c r="AG149" s="18">
        <v>57</v>
      </c>
      <c r="AH149" s="18">
        <v>52</v>
      </c>
      <c r="AI149" s="18">
        <v>70</v>
      </c>
      <c r="AJ149" s="18">
        <v>59</v>
      </c>
      <c r="AK149" s="23">
        <v>1.0621913006532477</v>
      </c>
      <c r="AL149" s="23">
        <v>1.0518934081346425</v>
      </c>
      <c r="AM149" s="23">
        <v>1.3823133013097417</v>
      </c>
      <c r="AN149" s="23">
        <v>1.8368846436443791</v>
      </c>
      <c r="AO149" s="23">
        <v>2.0329335230737953</v>
      </c>
      <c r="AP149" s="23">
        <v>5.3374253594422392</v>
      </c>
      <c r="AQ149" s="23">
        <v>9.0028154259150135</v>
      </c>
      <c r="AR149" s="23">
        <v>8.6452563158400313</v>
      </c>
      <c r="AS149" s="23">
        <v>5.2064433680955462</v>
      </c>
      <c r="AT149" s="23">
        <v>9.9192510965422116</v>
      </c>
      <c r="AU149" s="23">
        <v>12.417408900676058</v>
      </c>
      <c r="AV149" s="23">
        <v>9.2685446865408583</v>
      </c>
      <c r="AW149" s="23">
        <v>8.5754261385006547</v>
      </c>
      <c r="AX149" s="23">
        <v>7.7643229361085817</v>
      </c>
      <c r="AY149" s="23">
        <v>10.355948752847885</v>
      </c>
      <c r="AZ149" s="23">
        <v>8.6906568074356674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 s="20">
        <v>2</v>
      </c>
      <c r="BJ149" s="20">
        <v>6</v>
      </c>
      <c r="BK149" s="20">
        <v>6</v>
      </c>
      <c r="BL149" s="20">
        <v>11</v>
      </c>
      <c r="BM149" s="20">
        <v>5</v>
      </c>
      <c r="BN149" s="20">
        <v>1</v>
      </c>
      <c r="BO149" s="20">
        <v>0</v>
      </c>
      <c r="BP149" s="20">
        <v>1</v>
      </c>
      <c r="BQ149" s="20">
        <v>6</v>
      </c>
      <c r="BR149" s="20">
        <v>8</v>
      </c>
      <c r="BS149" s="20">
        <v>8</v>
      </c>
      <c r="BT149" s="20">
        <v>5</v>
      </c>
      <c r="BU149" s="20">
        <v>0</v>
      </c>
      <c r="BV149" s="20">
        <v>2597</v>
      </c>
      <c r="BW149" s="20">
        <v>5287</v>
      </c>
      <c r="BX149" s="20">
        <v>6319</v>
      </c>
      <c r="BY149" s="20">
        <v>6562</v>
      </c>
      <c r="BZ149" s="20">
        <v>5238</v>
      </c>
      <c r="CA149" s="20">
        <v>8972</v>
      </c>
      <c r="CB149" s="20">
        <v>2775</v>
      </c>
      <c r="CC149" s="20">
        <v>4720</v>
      </c>
      <c r="CD149" s="20">
        <v>6093</v>
      </c>
      <c r="CE149" s="20">
        <v>6519</v>
      </c>
      <c r="CF149" s="20">
        <v>4972</v>
      </c>
      <c r="CG149" s="20">
        <v>7835</v>
      </c>
      <c r="CH149" s="21">
        <v>3</v>
      </c>
      <c r="CI149" s="21">
        <v>12</v>
      </c>
      <c r="CJ149" s="21">
        <v>14</v>
      </c>
      <c r="CK149" s="21">
        <v>19</v>
      </c>
      <c r="CL149" s="21">
        <v>10</v>
      </c>
      <c r="CM149" s="21">
        <v>1</v>
      </c>
      <c r="CN149" s="21">
        <v>0</v>
      </c>
      <c r="CO149" s="21">
        <v>31</v>
      </c>
      <c r="CP149" s="21">
        <v>28</v>
      </c>
      <c r="CQ149" s="21">
        <v>0</v>
      </c>
      <c r="CR149" s="21">
        <v>5372</v>
      </c>
      <c r="CS149" s="21">
        <v>10007</v>
      </c>
      <c r="CT149" s="21">
        <v>12412</v>
      </c>
      <c r="CU149" s="21">
        <v>13081</v>
      </c>
      <c r="CV149" s="21">
        <v>10210</v>
      </c>
      <c r="CW149" s="21">
        <v>16807</v>
      </c>
      <c r="CX149" s="21">
        <v>34975</v>
      </c>
      <c r="CY149" s="21">
        <v>32914</v>
      </c>
      <c r="CZ149" s="19">
        <v>169</v>
      </c>
      <c r="DA149" t="s">
        <v>8147</v>
      </c>
      <c r="DB149" t="s">
        <v>9</v>
      </c>
      <c r="DD149">
        <v>9.418484535456038</v>
      </c>
      <c r="DE149">
        <v>8.005718370264475</v>
      </c>
      <c r="DF149">
        <v>-1.4127661651915631</v>
      </c>
    </row>
    <row r="150" spans="1:110" x14ac:dyDescent="0.25">
      <c r="A150" t="s">
        <v>887</v>
      </c>
      <c r="B150" t="s">
        <v>3006</v>
      </c>
      <c r="C150" t="s">
        <v>886</v>
      </c>
      <c r="D150" t="s">
        <v>168</v>
      </c>
      <c r="E150" s="17">
        <v>101709</v>
      </c>
      <c r="F150" s="17">
        <v>102262</v>
      </c>
      <c r="G150" s="17">
        <v>102924</v>
      </c>
      <c r="H150" s="17">
        <v>103397</v>
      </c>
      <c r="I150" s="17">
        <v>104433</v>
      </c>
      <c r="J150" s="17">
        <v>105636</v>
      </c>
      <c r="K150" s="17">
        <v>106501</v>
      </c>
      <c r="L150" s="17">
        <v>107782</v>
      </c>
      <c r="M150" s="17">
        <v>108437</v>
      </c>
      <c r="N150" s="17">
        <v>108429</v>
      </c>
      <c r="O150" s="17">
        <v>109048</v>
      </c>
      <c r="P150" s="17">
        <v>109685</v>
      </c>
      <c r="Q150" s="17">
        <v>110490</v>
      </c>
      <c r="R150" s="17">
        <v>110987</v>
      </c>
      <c r="S150" s="17">
        <v>112055</v>
      </c>
      <c r="T150" s="17">
        <v>113455</v>
      </c>
      <c r="U150" s="18">
        <v>24</v>
      </c>
      <c r="V150" s="18">
        <v>14</v>
      </c>
      <c r="W150" s="18">
        <v>10</v>
      </c>
      <c r="X150" s="18">
        <v>26</v>
      </c>
      <c r="Y150" s="18">
        <v>18</v>
      </c>
      <c r="Z150" s="18">
        <v>38</v>
      </c>
      <c r="AA150" s="18">
        <v>102</v>
      </c>
      <c r="AB150" s="18">
        <v>84</v>
      </c>
      <c r="AC150" s="18">
        <v>56</v>
      </c>
      <c r="AD150" s="18">
        <v>97</v>
      </c>
      <c r="AE150" s="18">
        <v>104</v>
      </c>
      <c r="AF150" s="18">
        <v>100</v>
      </c>
      <c r="AG150" s="18">
        <v>107</v>
      </c>
      <c r="AH150" s="18">
        <v>97</v>
      </c>
      <c r="AI150" s="18">
        <v>114</v>
      </c>
      <c r="AJ150" s="18">
        <v>119</v>
      </c>
      <c r="AK150" s="23">
        <v>2.3596731852638411</v>
      </c>
      <c r="AL150" s="23">
        <v>1.3690324851851128</v>
      </c>
      <c r="AM150" s="23">
        <v>0.97159068827484352</v>
      </c>
      <c r="AN150" s="23">
        <v>2.5145797266845267</v>
      </c>
      <c r="AO150" s="23">
        <v>1.7235931171181524</v>
      </c>
      <c r="AP150" s="23">
        <v>3.5972585103563182</v>
      </c>
      <c r="AQ150" s="23">
        <v>9.5773748603299502</v>
      </c>
      <c r="AR150" s="23">
        <v>7.7935091202612679</v>
      </c>
      <c r="AS150" s="23">
        <v>5.1642889419663032</v>
      </c>
      <c r="AT150" s="23">
        <v>8.9459461952060799</v>
      </c>
      <c r="AU150" s="23">
        <v>9.537084586604065</v>
      </c>
      <c r="AV150" s="23">
        <v>9.1170169120663722</v>
      </c>
      <c r="AW150" s="23">
        <v>9.6841343107973579</v>
      </c>
      <c r="AX150" s="23">
        <v>8.7397623145053025</v>
      </c>
      <c r="AY150" s="23">
        <v>10.17357547632859</v>
      </c>
      <c r="AZ150" s="23">
        <v>10.488740029086422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5</v>
      </c>
      <c r="BJ150" s="20">
        <v>8</v>
      </c>
      <c r="BK150" s="20">
        <v>19</v>
      </c>
      <c r="BL150" s="20">
        <v>18</v>
      </c>
      <c r="BM150" s="20">
        <v>5</v>
      </c>
      <c r="BN150" s="20">
        <v>2</v>
      </c>
      <c r="BO150" s="20">
        <v>0</v>
      </c>
      <c r="BP150" s="20">
        <v>6</v>
      </c>
      <c r="BQ150" s="20">
        <v>17</v>
      </c>
      <c r="BR150" s="20">
        <v>15</v>
      </c>
      <c r="BS150" s="20">
        <v>15</v>
      </c>
      <c r="BT150" s="20">
        <v>8</v>
      </c>
      <c r="BU150" s="20">
        <v>1</v>
      </c>
      <c r="BV150" s="20">
        <v>3874</v>
      </c>
      <c r="BW150" s="20">
        <v>5830</v>
      </c>
      <c r="BX150" s="20">
        <v>7309</v>
      </c>
      <c r="BY150" s="20">
        <v>10005</v>
      </c>
      <c r="BZ150" s="20">
        <v>9893</v>
      </c>
      <c r="CA150" s="20">
        <v>22643</v>
      </c>
      <c r="CB150" s="20">
        <v>4667</v>
      </c>
      <c r="CC150" s="20">
        <v>5963</v>
      </c>
      <c r="CD150" s="20">
        <v>6665</v>
      </c>
      <c r="CE150" s="20">
        <v>9097</v>
      </c>
      <c r="CF150" s="20">
        <v>8932</v>
      </c>
      <c r="CG150" s="20">
        <v>18577</v>
      </c>
      <c r="CH150" s="21">
        <v>11</v>
      </c>
      <c r="CI150" s="21">
        <v>25</v>
      </c>
      <c r="CJ150" s="21">
        <v>34</v>
      </c>
      <c r="CK150" s="21">
        <v>33</v>
      </c>
      <c r="CL150" s="21">
        <v>13</v>
      </c>
      <c r="CM150" s="21">
        <v>3</v>
      </c>
      <c r="CN150" s="21">
        <v>0</v>
      </c>
      <c r="CO150" s="21">
        <v>57</v>
      </c>
      <c r="CP150" s="21">
        <v>62</v>
      </c>
      <c r="CQ150" s="21">
        <v>0</v>
      </c>
      <c r="CR150" s="21">
        <v>8541</v>
      </c>
      <c r="CS150" s="21">
        <v>11793</v>
      </c>
      <c r="CT150" s="21">
        <v>13974</v>
      </c>
      <c r="CU150" s="21">
        <v>19102</v>
      </c>
      <c r="CV150" s="21">
        <v>18825</v>
      </c>
      <c r="CW150" s="21">
        <v>41220</v>
      </c>
      <c r="CX150" s="21">
        <v>59554</v>
      </c>
      <c r="CY150" s="21">
        <v>53901</v>
      </c>
      <c r="CZ150" s="19">
        <v>100</v>
      </c>
      <c r="DA150" t="s">
        <v>8078</v>
      </c>
      <c r="DB150" t="s">
        <v>9</v>
      </c>
      <c r="DD150">
        <v>10.574942950965658</v>
      </c>
      <c r="DE150">
        <v>10.410719682976794</v>
      </c>
      <c r="DF150">
        <v>-0.16422326798886466</v>
      </c>
    </row>
    <row r="151" spans="1:110" x14ac:dyDescent="0.25">
      <c r="A151" t="s">
        <v>266</v>
      </c>
      <c r="B151" t="s">
        <v>3017</v>
      </c>
      <c r="C151" t="s">
        <v>184</v>
      </c>
      <c r="D151" t="s">
        <v>168</v>
      </c>
      <c r="E151" s="17">
        <v>67543</v>
      </c>
      <c r="F151" s="17">
        <v>67728</v>
      </c>
      <c r="G151" s="17">
        <v>68471</v>
      </c>
      <c r="H151" s="17">
        <v>68983</v>
      </c>
      <c r="I151" s="17">
        <v>69410</v>
      </c>
      <c r="J151" s="17">
        <v>69552</v>
      </c>
      <c r="K151" s="17">
        <v>69956</v>
      </c>
      <c r="L151" s="17">
        <v>70694</v>
      </c>
      <c r="M151" s="17">
        <v>71111</v>
      </c>
      <c r="N151" s="17">
        <v>71131</v>
      </c>
      <c r="O151" s="17">
        <v>71374</v>
      </c>
      <c r="P151" s="17">
        <v>71714</v>
      </c>
      <c r="Q151" s="17">
        <v>72222</v>
      </c>
      <c r="R151" s="17">
        <v>72344</v>
      </c>
      <c r="S151" s="17">
        <v>72781</v>
      </c>
      <c r="T151" s="17">
        <v>73274</v>
      </c>
      <c r="U151" s="18">
        <v>11</v>
      </c>
      <c r="V151" s="18">
        <v>14</v>
      </c>
      <c r="W151" s="18">
        <v>9</v>
      </c>
      <c r="X151" s="18">
        <v>8</v>
      </c>
      <c r="Y151" s="18">
        <v>11</v>
      </c>
      <c r="Z151" s="18">
        <v>24</v>
      </c>
      <c r="AA151" s="18">
        <v>40</v>
      </c>
      <c r="AB151" s="18">
        <v>48</v>
      </c>
      <c r="AC151" s="18">
        <v>37</v>
      </c>
      <c r="AD151" s="18">
        <v>53</v>
      </c>
      <c r="AE151" s="18">
        <v>59</v>
      </c>
      <c r="AF151" s="18">
        <v>59</v>
      </c>
      <c r="AG151" s="18">
        <v>66</v>
      </c>
      <c r="AH151" s="18">
        <v>69</v>
      </c>
      <c r="AI151" s="18">
        <v>54</v>
      </c>
      <c r="AJ151" s="18">
        <v>42</v>
      </c>
      <c r="AK151" s="23">
        <v>1.628592156107961</v>
      </c>
      <c r="AL151" s="23">
        <v>2.0670918969997638</v>
      </c>
      <c r="AM151" s="23">
        <v>1.3144250850725123</v>
      </c>
      <c r="AN151" s="23">
        <v>1.1597060145253177</v>
      </c>
      <c r="AO151" s="23">
        <v>1.5847860538827259</v>
      </c>
      <c r="AP151" s="23">
        <v>3.4506556245686681</v>
      </c>
      <c r="AQ151" s="23">
        <v>5.7178798101663908</v>
      </c>
      <c r="AR151" s="23">
        <v>6.7898265765128585</v>
      </c>
      <c r="AS151" s="23">
        <v>5.2031331298955159</v>
      </c>
      <c r="AT151" s="23">
        <v>7.4510410369599755</v>
      </c>
      <c r="AU151" s="23">
        <v>8.2663154650152713</v>
      </c>
      <c r="AV151" s="23">
        <v>8.2271244108542252</v>
      </c>
      <c r="AW151" s="23">
        <v>9.1384896568912524</v>
      </c>
      <c r="AX151" s="23">
        <v>9.5377640163662498</v>
      </c>
      <c r="AY151" s="23">
        <v>7.4195188304639945</v>
      </c>
      <c r="AZ151" s="23">
        <v>5.7319103638398339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 s="20">
        <v>3</v>
      </c>
      <c r="BK151" s="20">
        <v>2</v>
      </c>
      <c r="BL151" s="20">
        <v>5</v>
      </c>
      <c r="BM151" s="20">
        <v>2</v>
      </c>
      <c r="BN151" s="20">
        <v>6</v>
      </c>
      <c r="BO151" s="20">
        <v>1</v>
      </c>
      <c r="BP151" s="20">
        <v>0</v>
      </c>
      <c r="BQ151" s="20">
        <v>3</v>
      </c>
      <c r="BR151" s="20">
        <v>8</v>
      </c>
      <c r="BS151" s="20">
        <v>4</v>
      </c>
      <c r="BT151" s="20">
        <v>3</v>
      </c>
      <c r="BU151" s="20">
        <v>5</v>
      </c>
      <c r="BV151" s="20">
        <v>2568</v>
      </c>
      <c r="BW151" s="20">
        <v>3411</v>
      </c>
      <c r="BX151" s="20">
        <v>4605</v>
      </c>
      <c r="BY151" s="20">
        <v>6538</v>
      </c>
      <c r="BZ151" s="20">
        <v>6468</v>
      </c>
      <c r="CA151" s="20">
        <v>14848</v>
      </c>
      <c r="CB151" s="20">
        <v>2791</v>
      </c>
      <c r="CC151" s="20">
        <v>3473</v>
      </c>
      <c r="CD151" s="20">
        <v>4209</v>
      </c>
      <c r="CE151" s="20">
        <v>6086</v>
      </c>
      <c r="CF151" s="20">
        <v>5890</v>
      </c>
      <c r="CG151" s="20">
        <v>12387</v>
      </c>
      <c r="CH151" s="21">
        <v>0</v>
      </c>
      <c r="CI151" s="21">
        <v>6</v>
      </c>
      <c r="CJ151" s="21">
        <v>10</v>
      </c>
      <c r="CK151" s="21">
        <v>9</v>
      </c>
      <c r="CL151" s="21">
        <v>5</v>
      </c>
      <c r="CM151" s="21">
        <v>11</v>
      </c>
      <c r="CN151" s="21">
        <v>1</v>
      </c>
      <c r="CO151" s="21">
        <v>18</v>
      </c>
      <c r="CP151" s="21">
        <v>24</v>
      </c>
      <c r="CQ151" s="21">
        <v>0</v>
      </c>
      <c r="CR151" s="21">
        <v>5359</v>
      </c>
      <c r="CS151" s="21">
        <v>6884</v>
      </c>
      <c r="CT151" s="21">
        <v>8814</v>
      </c>
      <c r="CU151" s="21">
        <v>12624</v>
      </c>
      <c r="CV151" s="21">
        <v>12358</v>
      </c>
      <c r="CW151" s="21">
        <v>27235</v>
      </c>
      <c r="CX151" s="21">
        <v>38438</v>
      </c>
      <c r="CY151" s="21">
        <v>34836</v>
      </c>
      <c r="CZ151" s="19">
        <v>287</v>
      </c>
      <c r="DA151" t="s">
        <v>8265</v>
      </c>
      <c r="DB151" t="s">
        <v>8481</v>
      </c>
      <c r="DD151">
        <v>5.1670685497760935</v>
      </c>
      <c r="DE151">
        <v>6.2438212185857749</v>
      </c>
      <c r="DF151">
        <v>1.0767526688096813</v>
      </c>
    </row>
    <row r="152" spans="1:110" x14ac:dyDescent="0.25">
      <c r="A152" t="s">
        <v>1093</v>
      </c>
      <c r="B152" t="s">
        <v>3050</v>
      </c>
      <c r="C152" t="s">
        <v>276</v>
      </c>
      <c r="D152" t="s">
        <v>278</v>
      </c>
      <c r="E152" s="17">
        <v>83220</v>
      </c>
      <c r="F152" s="17">
        <v>84123</v>
      </c>
      <c r="G152" s="17">
        <v>84258</v>
      </c>
      <c r="H152" s="17">
        <v>84369</v>
      </c>
      <c r="I152" s="17">
        <v>84708</v>
      </c>
      <c r="J152" s="17">
        <v>85251</v>
      </c>
      <c r="K152" s="17">
        <v>85960</v>
      </c>
      <c r="L152" s="17">
        <v>87031</v>
      </c>
      <c r="M152" s="17">
        <v>88181</v>
      </c>
      <c r="N152" s="17">
        <v>89254</v>
      </c>
      <c r="O152" s="17">
        <v>90380</v>
      </c>
      <c r="P152" s="17">
        <v>91278</v>
      </c>
      <c r="Q152" s="17">
        <v>91707</v>
      </c>
      <c r="R152" s="17">
        <v>92465</v>
      </c>
      <c r="S152" s="17">
        <v>92868</v>
      </c>
      <c r="T152" s="17">
        <v>93613</v>
      </c>
      <c r="U152" s="18">
        <v>8</v>
      </c>
      <c r="V152" s="18">
        <v>5</v>
      </c>
      <c r="W152" s="18">
        <v>16</v>
      </c>
      <c r="X152" s="18">
        <v>14</v>
      </c>
      <c r="Y152" s="18">
        <v>37</v>
      </c>
      <c r="Z152" s="18">
        <v>47</v>
      </c>
      <c r="AA152" s="18">
        <v>109</v>
      </c>
      <c r="AB152" s="18">
        <v>101</v>
      </c>
      <c r="AC152" s="18">
        <v>90</v>
      </c>
      <c r="AD152" s="18">
        <v>109</v>
      </c>
      <c r="AE152" s="18">
        <v>92</v>
      </c>
      <c r="AF152" s="18">
        <v>79</v>
      </c>
      <c r="AG152" s="18">
        <v>89</v>
      </c>
      <c r="AH152" s="18">
        <v>76</v>
      </c>
      <c r="AI152" s="18">
        <v>67</v>
      </c>
      <c r="AJ152" s="18">
        <v>54</v>
      </c>
      <c r="AK152" s="23">
        <v>0.96130737803412647</v>
      </c>
      <c r="AL152" s="23">
        <v>0.59436777100198523</v>
      </c>
      <c r="AM152" s="23">
        <v>1.8989294785064921</v>
      </c>
      <c r="AN152" s="23">
        <v>1.6593772594199292</v>
      </c>
      <c r="AO152" s="23">
        <v>4.367946356896633</v>
      </c>
      <c r="AP152" s="23">
        <v>5.513131810770548</v>
      </c>
      <c r="AQ152" s="23">
        <v>12.680316426244763</v>
      </c>
      <c r="AR152" s="23">
        <v>11.605060265882273</v>
      </c>
      <c r="AS152" s="23">
        <v>10.206280264456062</v>
      </c>
      <c r="AT152" s="23">
        <v>12.212337822394515</v>
      </c>
      <c r="AU152" s="23">
        <v>10.179243195397213</v>
      </c>
      <c r="AV152" s="23">
        <v>8.654878503034686</v>
      </c>
      <c r="AW152" s="23">
        <v>9.7048207879442128</v>
      </c>
      <c r="AX152" s="23">
        <v>8.2193262315470719</v>
      </c>
      <c r="AY152" s="23">
        <v>7.2145410690442349</v>
      </c>
      <c r="AZ152" s="23">
        <v>5.7684295984532064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1</v>
      </c>
      <c r="BJ152" s="20">
        <v>1</v>
      </c>
      <c r="BK152" s="20">
        <v>8</v>
      </c>
      <c r="BL152" s="20">
        <v>6</v>
      </c>
      <c r="BM152" s="20">
        <v>4</v>
      </c>
      <c r="BN152" s="20">
        <v>2</v>
      </c>
      <c r="BO152" s="20">
        <v>1</v>
      </c>
      <c r="BP152" s="20">
        <v>1</v>
      </c>
      <c r="BQ152" s="20">
        <v>10</v>
      </c>
      <c r="BR152" s="20">
        <v>11</v>
      </c>
      <c r="BS152" s="20">
        <v>6</v>
      </c>
      <c r="BT152" s="20">
        <v>2</v>
      </c>
      <c r="BU152" s="20">
        <v>1</v>
      </c>
      <c r="BV152" s="20">
        <v>3882</v>
      </c>
      <c r="BW152" s="20">
        <v>5333</v>
      </c>
      <c r="BX152" s="20">
        <v>7504</v>
      </c>
      <c r="BY152" s="20">
        <v>9839</v>
      </c>
      <c r="BZ152" s="20">
        <v>7915</v>
      </c>
      <c r="CA152" s="20">
        <v>14354</v>
      </c>
      <c r="CB152" s="20">
        <v>4368</v>
      </c>
      <c r="CC152" s="20">
        <v>5175</v>
      </c>
      <c r="CD152" s="20">
        <v>6485</v>
      </c>
      <c r="CE152" s="20">
        <v>9015</v>
      </c>
      <c r="CF152" s="20">
        <v>7853</v>
      </c>
      <c r="CG152" s="20">
        <v>11890</v>
      </c>
      <c r="CH152" s="21">
        <v>2</v>
      </c>
      <c r="CI152" s="21">
        <v>11</v>
      </c>
      <c r="CJ152" s="21">
        <v>19</v>
      </c>
      <c r="CK152" s="21">
        <v>12</v>
      </c>
      <c r="CL152" s="21">
        <v>6</v>
      </c>
      <c r="CM152" s="21">
        <v>3</v>
      </c>
      <c r="CN152" s="21">
        <v>1</v>
      </c>
      <c r="CO152" s="21">
        <v>22</v>
      </c>
      <c r="CP152" s="21">
        <v>32</v>
      </c>
      <c r="CQ152" s="21">
        <v>0</v>
      </c>
      <c r="CR152" s="21">
        <v>8250</v>
      </c>
      <c r="CS152" s="21">
        <v>10508</v>
      </c>
      <c r="CT152" s="21">
        <v>13989</v>
      </c>
      <c r="CU152" s="21">
        <v>18854</v>
      </c>
      <c r="CV152" s="21">
        <v>15768</v>
      </c>
      <c r="CW152" s="21">
        <v>26244</v>
      </c>
      <c r="CX152" s="21">
        <v>48827</v>
      </c>
      <c r="CY152" s="21">
        <v>44786</v>
      </c>
      <c r="CZ152" s="19">
        <v>286</v>
      </c>
      <c r="DA152" t="s">
        <v>8264</v>
      </c>
      <c r="DB152" t="s">
        <v>8481</v>
      </c>
      <c r="DD152">
        <v>4.9122493636404236</v>
      </c>
      <c r="DE152">
        <v>6.5537509984230038</v>
      </c>
      <c r="DF152">
        <v>1.6415016347825802</v>
      </c>
    </row>
    <row r="153" spans="1:110" x14ac:dyDescent="0.25">
      <c r="A153" t="s">
        <v>64</v>
      </c>
      <c r="B153" t="s">
        <v>3205</v>
      </c>
      <c r="C153" t="s">
        <v>48</v>
      </c>
      <c r="D153" t="s">
        <v>51</v>
      </c>
      <c r="E153" s="17">
        <v>98236</v>
      </c>
      <c r="F153" s="17">
        <v>99147</v>
      </c>
      <c r="G153" s="17">
        <v>99761</v>
      </c>
      <c r="H153" s="17">
        <v>99910</v>
      </c>
      <c r="I153" s="17">
        <v>99851</v>
      </c>
      <c r="J153" s="17">
        <v>100490</v>
      </c>
      <c r="K153" s="17">
        <v>101329</v>
      </c>
      <c r="L153" s="17">
        <v>102465</v>
      </c>
      <c r="M153" s="17">
        <v>103811</v>
      </c>
      <c r="N153" s="17">
        <v>104896</v>
      </c>
      <c r="O153" s="17">
        <v>105605</v>
      </c>
      <c r="P153" s="17">
        <v>106640</v>
      </c>
      <c r="Q153" s="17">
        <v>107882</v>
      </c>
      <c r="R153" s="17">
        <v>109310</v>
      </c>
      <c r="S153" s="17">
        <v>111061</v>
      </c>
      <c r="T153" s="17">
        <v>112460</v>
      </c>
      <c r="U153" s="18">
        <v>12</v>
      </c>
      <c r="V153" s="18">
        <v>13</v>
      </c>
      <c r="W153" s="18">
        <v>11</v>
      </c>
      <c r="X153" s="18">
        <v>18</v>
      </c>
      <c r="Y153" s="18">
        <v>29</v>
      </c>
      <c r="Z153" s="18">
        <v>55</v>
      </c>
      <c r="AA153" s="18">
        <v>94</v>
      </c>
      <c r="AB153" s="18">
        <v>103</v>
      </c>
      <c r="AC153" s="18">
        <v>64</v>
      </c>
      <c r="AD153" s="18">
        <v>81</v>
      </c>
      <c r="AE153" s="18">
        <v>92</v>
      </c>
      <c r="AF153" s="18">
        <v>94</v>
      </c>
      <c r="AG153" s="18">
        <v>87</v>
      </c>
      <c r="AH153" s="18">
        <v>90</v>
      </c>
      <c r="AI153" s="18">
        <v>89</v>
      </c>
      <c r="AJ153" s="18">
        <v>73</v>
      </c>
      <c r="AK153" s="23">
        <v>1.2215481086363451</v>
      </c>
      <c r="AL153" s="23">
        <v>1.3111844029572253</v>
      </c>
      <c r="AM153" s="23">
        <v>1.1026352983630878</v>
      </c>
      <c r="AN153" s="23">
        <v>1.8016214593133821</v>
      </c>
      <c r="AO153" s="23">
        <v>2.9043274478973671</v>
      </c>
      <c r="AP153" s="23">
        <v>5.4731814110856805</v>
      </c>
      <c r="AQ153" s="23">
        <v>9.2767124909946812</v>
      </c>
      <c r="AR153" s="23">
        <v>10.052212950763677</v>
      </c>
      <c r="AS153" s="23">
        <v>6.165049946537458</v>
      </c>
      <c r="AT153" s="23">
        <v>7.7219341061622941</v>
      </c>
      <c r="AU153" s="23">
        <v>8.7117087259125991</v>
      </c>
      <c r="AV153" s="23">
        <v>8.8147036759189792</v>
      </c>
      <c r="AW153" s="23">
        <v>8.0643666227915691</v>
      </c>
      <c r="AX153" s="23">
        <v>8.2334644588784194</v>
      </c>
      <c r="AY153" s="23">
        <v>8.013614139977129</v>
      </c>
      <c r="AZ153" s="23">
        <v>6.4911968699982214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1</v>
      </c>
      <c r="BI153" s="20">
        <v>3</v>
      </c>
      <c r="BJ153" s="20">
        <v>4</v>
      </c>
      <c r="BK153" s="20">
        <v>8</v>
      </c>
      <c r="BL153" s="20">
        <v>9</v>
      </c>
      <c r="BM153" s="20">
        <v>5</v>
      </c>
      <c r="BN153" s="20">
        <v>4</v>
      </c>
      <c r="BO153" s="20">
        <v>0</v>
      </c>
      <c r="BP153" s="20">
        <v>1</v>
      </c>
      <c r="BQ153" s="20">
        <v>10</v>
      </c>
      <c r="BR153" s="20">
        <v>14</v>
      </c>
      <c r="BS153" s="20">
        <v>8</v>
      </c>
      <c r="BT153" s="20">
        <v>2</v>
      </c>
      <c r="BU153" s="20">
        <v>4</v>
      </c>
      <c r="BV153" s="20">
        <v>4882</v>
      </c>
      <c r="BW153" s="20">
        <v>8522</v>
      </c>
      <c r="BX153" s="20">
        <v>10728</v>
      </c>
      <c r="BY153" s="20">
        <v>11907</v>
      </c>
      <c r="BZ153" s="20">
        <v>8355</v>
      </c>
      <c r="CA153" s="20">
        <v>13569</v>
      </c>
      <c r="CB153" s="20">
        <v>4962</v>
      </c>
      <c r="CC153" s="20">
        <v>7997</v>
      </c>
      <c r="CD153" s="20">
        <v>10214</v>
      </c>
      <c r="CE153" s="20">
        <v>11602</v>
      </c>
      <c r="CF153" s="20">
        <v>8375</v>
      </c>
      <c r="CG153" s="20">
        <v>11347</v>
      </c>
      <c r="CH153" s="21">
        <v>4</v>
      </c>
      <c r="CI153" s="21">
        <v>14</v>
      </c>
      <c r="CJ153" s="21">
        <v>22</v>
      </c>
      <c r="CK153" s="21">
        <v>17</v>
      </c>
      <c r="CL153" s="21">
        <v>7</v>
      </c>
      <c r="CM153" s="21">
        <v>8</v>
      </c>
      <c r="CN153" s="21">
        <v>1</v>
      </c>
      <c r="CO153" s="21">
        <v>34</v>
      </c>
      <c r="CP153" s="21">
        <v>39</v>
      </c>
      <c r="CQ153" s="21">
        <v>0</v>
      </c>
      <c r="CR153" s="21">
        <v>9844</v>
      </c>
      <c r="CS153" s="21">
        <v>16519</v>
      </c>
      <c r="CT153" s="21">
        <v>20942</v>
      </c>
      <c r="CU153" s="21">
        <v>23509</v>
      </c>
      <c r="CV153" s="21">
        <v>16730</v>
      </c>
      <c r="CW153" s="21">
        <v>24916</v>
      </c>
      <c r="CX153" s="21">
        <v>57963</v>
      </c>
      <c r="CY153" s="21">
        <v>54497</v>
      </c>
      <c r="CZ153" s="19">
        <v>270</v>
      </c>
      <c r="DA153" t="s">
        <v>8248</v>
      </c>
      <c r="DB153" t="s">
        <v>8481</v>
      </c>
      <c r="DD153">
        <v>6.2388755344330882</v>
      </c>
      <c r="DE153">
        <v>6.7284302054759078</v>
      </c>
      <c r="DF153">
        <v>0.48955467104281958</v>
      </c>
    </row>
    <row r="154" spans="1:110" x14ac:dyDescent="0.25">
      <c r="A154" t="s">
        <v>862</v>
      </c>
      <c r="B154" t="s">
        <v>3103</v>
      </c>
      <c r="C154" t="s">
        <v>846</v>
      </c>
      <c r="D154" t="s">
        <v>150</v>
      </c>
      <c r="E154" s="17">
        <v>103308</v>
      </c>
      <c r="F154" s="17">
        <v>104485</v>
      </c>
      <c r="G154" s="17">
        <v>106132</v>
      </c>
      <c r="H154" s="17">
        <v>107284</v>
      </c>
      <c r="I154" s="17">
        <v>108913</v>
      </c>
      <c r="J154" s="17">
        <v>109725</v>
      </c>
      <c r="K154" s="17">
        <v>110548</v>
      </c>
      <c r="L154" s="17">
        <v>111731</v>
      </c>
      <c r="M154" s="17">
        <v>112616</v>
      </c>
      <c r="N154" s="17">
        <v>112616</v>
      </c>
      <c r="O154" s="17">
        <v>112790</v>
      </c>
      <c r="P154" s="17">
        <v>112492</v>
      </c>
      <c r="Q154" s="17">
        <v>112585</v>
      </c>
      <c r="R154" s="17">
        <v>112750</v>
      </c>
      <c r="S154" s="17">
        <v>113599</v>
      </c>
      <c r="T154" s="17">
        <v>113916</v>
      </c>
      <c r="U154" s="18">
        <v>25</v>
      </c>
      <c r="V154" s="18">
        <v>29</v>
      </c>
      <c r="W154" s="18">
        <v>26</v>
      </c>
      <c r="X154" s="18">
        <v>24</v>
      </c>
      <c r="Y154" s="18">
        <v>24</v>
      </c>
      <c r="Z154" s="18">
        <v>36</v>
      </c>
      <c r="AA154" s="18">
        <v>105</v>
      </c>
      <c r="AB154" s="18">
        <v>137</v>
      </c>
      <c r="AC154" s="18">
        <v>127</v>
      </c>
      <c r="AD154" s="18">
        <v>154</v>
      </c>
      <c r="AE154" s="18">
        <v>188</v>
      </c>
      <c r="AF154" s="18">
        <v>137</v>
      </c>
      <c r="AG154" s="18">
        <v>162</v>
      </c>
      <c r="AH154" s="18">
        <v>163</v>
      </c>
      <c r="AI154" s="18">
        <v>168</v>
      </c>
      <c r="AJ154" s="18">
        <v>160</v>
      </c>
      <c r="AK154" s="23">
        <v>2.4199481163123862</v>
      </c>
      <c r="AL154" s="23">
        <v>2.7755180169402309</v>
      </c>
      <c r="AM154" s="23">
        <v>2.4497795198432142</v>
      </c>
      <c r="AN154" s="23">
        <v>2.2370530554416312</v>
      </c>
      <c r="AO154" s="23">
        <v>2.203593694049379</v>
      </c>
      <c r="AP154" s="23">
        <v>3.2809295967190701</v>
      </c>
      <c r="AQ154" s="23">
        <v>9.498136556066143</v>
      </c>
      <c r="AR154" s="23">
        <v>12.261592575023942</v>
      </c>
      <c r="AS154" s="23">
        <v>11.277260779995737</v>
      </c>
      <c r="AT154" s="23">
        <v>13.674788662357036</v>
      </c>
      <c r="AU154" s="23">
        <v>16.668144339037148</v>
      </c>
      <c r="AV154" s="23">
        <v>12.178643814671265</v>
      </c>
      <c r="AW154" s="23">
        <v>14.389128214238132</v>
      </c>
      <c r="AX154" s="23">
        <v>14.456762749445677</v>
      </c>
      <c r="AY154" s="23">
        <v>14.788862578015653</v>
      </c>
      <c r="AZ154" s="23">
        <v>14.045436988658309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1</v>
      </c>
      <c r="BJ154" s="20">
        <v>11</v>
      </c>
      <c r="BK154" s="20">
        <v>16</v>
      </c>
      <c r="BL154" s="20">
        <v>21</v>
      </c>
      <c r="BM154" s="20">
        <v>7</v>
      </c>
      <c r="BN154" s="20">
        <v>15</v>
      </c>
      <c r="BO154" s="20">
        <v>0</v>
      </c>
      <c r="BP154" s="20">
        <v>5</v>
      </c>
      <c r="BQ154" s="20">
        <v>22</v>
      </c>
      <c r="BR154" s="20">
        <v>26</v>
      </c>
      <c r="BS154" s="20">
        <v>18</v>
      </c>
      <c r="BT154" s="20">
        <v>7</v>
      </c>
      <c r="BU154" s="20">
        <v>11</v>
      </c>
      <c r="BV154" s="20">
        <v>3980</v>
      </c>
      <c r="BW154" s="20">
        <v>6214</v>
      </c>
      <c r="BX154" s="20">
        <v>6851</v>
      </c>
      <c r="BY154" s="20">
        <v>10069</v>
      </c>
      <c r="BZ154" s="20">
        <v>10758</v>
      </c>
      <c r="CA154" s="20">
        <v>20779</v>
      </c>
      <c r="CB154" s="20">
        <v>4641</v>
      </c>
      <c r="CC154" s="20">
        <v>6262</v>
      </c>
      <c r="CD154" s="20">
        <v>6231</v>
      </c>
      <c r="CE154" s="20">
        <v>9243</v>
      </c>
      <c r="CF154" s="20">
        <v>9860</v>
      </c>
      <c r="CG154" s="20">
        <v>19028</v>
      </c>
      <c r="CH154" s="21">
        <v>6</v>
      </c>
      <c r="CI154" s="21">
        <v>33</v>
      </c>
      <c r="CJ154" s="21">
        <v>42</v>
      </c>
      <c r="CK154" s="21">
        <v>39</v>
      </c>
      <c r="CL154" s="21">
        <v>14</v>
      </c>
      <c r="CM154" s="21">
        <v>26</v>
      </c>
      <c r="CN154" s="21">
        <v>0</v>
      </c>
      <c r="CO154" s="21">
        <v>71</v>
      </c>
      <c r="CP154" s="21">
        <v>89</v>
      </c>
      <c r="CQ154" s="21">
        <v>0</v>
      </c>
      <c r="CR154" s="21">
        <v>8621</v>
      </c>
      <c r="CS154" s="21">
        <v>12476</v>
      </c>
      <c r="CT154" s="21">
        <v>13082</v>
      </c>
      <c r="CU154" s="21">
        <v>19312</v>
      </c>
      <c r="CV154" s="21">
        <v>20618</v>
      </c>
      <c r="CW154" s="21">
        <v>39807</v>
      </c>
      <c r="CX154" s="21">
        <v>58651</v>
      </c>
      <c r="CY154" s="21">
        <v>55265</v>
      </c>
      <c r="CZ154" s="19">
        <v>14</v>
      </c>
      <c r="DA154" t="s">
        <v>1333</v>
      </c>
      <c r="DB154" t="s">
        <v>8480</v>
      </c>
      <c r="DD154">
        <v>12.847190807925449</v>
      </c>
      <c r="DE154">
        <v>15.174506828528074</v>
      </c>
      <c r="DF154">
        <v>2.3273160206026251</v>
      </c>
    </row>
    <row r="155" spans="1:110" x14ac:dyDescent="0.25">
      <c r="A155" t="s">
        <v>1427</v>
      </c>
      <c r="B155" t="s">
        <v>3120</v>
      </c>
      <c r="C155" t="s">
        <v>696</v>
      </c>
      <c r="D155" t="s">
        <v>150</v>
      </c>
      <c r="E155" s="17">
        <v>57327</v>
      </c>
      <c r="F155" s="17">
        <v>58502</v>
      </c>
      <c r="G155" s="17">
        <v>59491</v>
      </c>
      <c r="H155" s="17">
        <v>60855</v>
      </c>
      <c r="I155" s="17">
        <v>61716</v>
      </c>
      <c r="J155" s="17">
        <v>62501</v>
      </c>
      <c r="K155" s="17">
        <v>63808</v>
      </c>
      <c r="L155" s="17">
        <v>64955</v>
      </c>
      <c r="M155" s="17">
        <v>65700</v>
      </c>
      <c r="N155" s="17">
        <v>66195</v>
      </c>
      <c r="O155" s="17">
        <v>66622</v>
      </c>
      <c r="P155" s="17">
        <v>67220</v>
      </c>
      <c r="Q155" s="17">
        <v>67705</v>
      </c>
      <c r="R155" s="17">
        <v>68441</v>
      </c>
      <c r="S155" s="17">
        <v>69302</v>
      </c>
      <c r="T155" s="17">
        <v>70193</v>
      </c>
      <c r="U155" s="18">
        <v>12</v>
      </c>
      <c r="V155" s="18">
        <v>6</v>
      </c>
      <c r="W155" s="18">
        <v>12</v>
      </c>
      <c r="X155" s="18">
        <v>9</v>
      </c>
      <c r="Y155" s="18">
        <v>24</v>
      </c>
      <c r="Z155" s="18">
        <v>46</v>
      </c>
      <c r="AA155" s="18">
        <v>88</v>
      </c>
      <c r="AB155" s="18">
        <v>87</v>
      </c>
      <c r="AC155" s="18">
        <v>107</v>
      </c>
      <c r="AD155" s="18">
        <v>124</v>
      </c>
      <c r="AE155" s="18">
        <v>122</v>
      </c>
      <c r="AF155" s="18">
        <v>128</v>
      </c>
      <c r="AG155" s="18">
        <v>105</v>
      </c>
      <c r="AH155" s="18">
        <v>94</v>
      </c>
      <c r="AI155" s="18">
        <v>101</v>
      </c>
      <c r="AJ155" s="18">
        <v>57</v>
      </c>
      <c r="AK155" s="23">
        <v>2.0932544874143075</v>
      </c>
      <c r="AL155" s="23">
        <v>1.0256059621893268</v>
      </c>
      <c r="AM155" s="23">
        <v>2.0171118320418215</v>
      </c>
      <c r="AN155" s="23">
        <v>1.4789253142716294</v>
      </c>
      <c r="AO155" s="23">
        <v>3.8887808671981334</v>
      </c>
      <c r="AP155" s="23">
        <v>7.3598822418841294</v>
      </c>
      <c r="AQ155" s="23">
        <v>13.791374122367102</v>
      </c>
      <c r="AR155" s="23">
        <v>13.393888076360556</v>
      </c>
      <c r="AS155" s="23">
        <v>16.286149162861491</v>
      </c>
      <c r="AT155" s="23">
        <v>18.732532668630562</v>
      </c>
      <c r="AU155" s="23">
        <v>18.312269220377654</v>
      </c>
      <c r="AV155" s="23">
        <v>19.041951800059508</v>
      </c>
      <c r="AW155" s="23">
        <v>15.508455800900968</v>
      </c>
      <c r="AX155" s="23">
        <v>13.734457415876449</v>
      </c>
      <c r="AY155" s="23">
        <v>14.573893971313959</v>
      </c>
      <c r="AZ155" s="23">
        <v>8.1204678529198073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1</v>
      </c>
      <c r="BJ155" s="20">
        <v>6</v>
      </c>
      <c r="BK155" s="20">
        <v>8</v>
      </c>
      <c r="BL155" s="20">
        <v>5</v>
      </c>
      <c r="BM155" s="20">
        <v>3</v>
      </c>
      <c r="BN155" s="20">
        <v>1</v>
      </c>
      <c r="BO155" s="20">
        <v>0</v>
      </c>
      <c r="BP155" s="20">
        <v>3</v>
      </c>
      <c r="BQ155" s="20">
        <v>10</v>
      </c>
      <c r="BR155" s="20">
        <v>10</v>
      </c>
      <c r="BS155" s="20">
        <v>5</v>
      </c>
      <c r="BT155" s="20">
        <v>3</v>
      </c>
      <c r="BU155" s="20">
        <v>2</v>
      </c>
      <c r="BV155" s="20">
        <v>2839</v>
      </c>
      <c r="BW155" s="20">
        <v>4843</v>
      </c>
      <c r="BX155" s="20">
        <v>6029</v>
      </c>
      <c r="BY155" s="20">
        <v>7011</v>
      </c>
      <c r="BZ155" s="20">
        <v>5763</v>
      </c>
      <c r="CA155" s="20">
        <v>9397</v>
      </c>
      <c r="CB155" s="20">
        <v>3323</v>
      </c>
      <c r="CC155" s="20">
        <v>4450</v>
      </c>
      <c r="CD155" s="20">
        <v>5545</v>
      </c>
      <c r="CE155" s="20">
        <v>7029</v>
      </c>
      <c r="CF155" s="20">
        <v>5616</v>
      </c>
      <c r="CG155" s="20">
        <v>8348</v>
      </c>
      <c r="CH155" s="21">
        <v>4</v>
      </c>
      <c r="CI155" s="21">
        <v>16</v>
      </c>
      <c r="CJ155" s="21">
        <v>18</v>
      </c>
      <c r="CK155" s="21">
        <v>10</v>
      </c>
      <c r="CL155" s="21">
        <v>6</v>
      </c>
      <c r="CM155" s="21">
        <v>3</v>
      </c>
      <c r="CN155" s="21">
        <v>0</v>
      </c>
      <c r="CO155" s="21">
        <v>24</v>
      </c>
      <c r="CP155" s="21">
        <v>33</v>
      </c>
      <c r="CQ155" s="21">
        <v>0</v>
      </c>
      <c r="CR155" s="21">
        <v>6162</v>
      </c>
      <c r="CS155" s="21">
        <v>9293</v>
      </c>
      <c r="CT155" s="21">
        <v>11574</v>
      </c>
      <c r="CU155" s="21">
        <v>14040</v>
      </c>
      <c r="CV155" s="21">
        <v>11379</v>
      </c>
      <c r="CW155" s="21">
        <v>17745</v>
      </c>
      <c r="CX155" s="21">
        <v>35882</v>
      </c>
      <c r="CY155" s="21">
        <v>34311</v>
      </c>
      <c r="CZ155" s="19">
        <v>199</v>
      </c>
      <c r="DA155" t="s">
        <v>8177</v>
      </c>
      <c r="DB155" t="s">
        <v>9</v>
      </c>
      <c r="DD155">
        <v>6.9948413045379034</v>
      </c>
      <c r="DE155">
        <v>9.1968117719190676</v>
      </c>
      <c r="DF155">
        <v>2.2019704673811642</v>
      </c>
    </row>
    <row r="156" spans="1:110" x14ac:dyDescent="0.25">
      <c r="A156" t="s">
        <v>842</v>
      </c>
      <c r="B156" t="s">
        <v>2933</v>
      </c>
      <c r="C156" t="s">
        <v>58</v>
      </c>
      <c r="D156" t="s">
        <v>211</v>
      </c>
      <c r="E156" s="17">
        <v>245126</v>
      </c>
      <c r="F156" s="17">
        <v>247887</v>
      </c>
      <c r="G156" s="17">
        <v>251583</v>
      </c>
      <c r="H156" s="17">
        <v>255076</v>
      </c>
      <c r="I156" s="17">
        <v>258632</v>
      </c>
      <c r="J156" s="17">
        <v>261203</v>
      </c>
      <c r="K156" s="17">
        <v>263263</v>
      </c>
      <c r="L156" s="17">
        <v>265575</v>
      </c>
      <c r="M156" s="17">
        <v>267304</v>
      </c>
      <c r="N156" s="17">
        <v>268070</v>
      </c>
      <c r="O156" s="17">
        <v>269210</v>
      </c>
      <c r="P156" s="17">
        <v>270707</v>
      </c>
      <c r="Q156" s="17">
        <v>272017</v>
      </c>
      <c r="R156" s="17">
        <v>272607</v>
      </c>
      <c r="S156" s="17">
        <v>273974</v>
      </c>
      <c r="T156" s="17">
        <v>273967</v>
      </c>
      <c r="U156" s="18">
        <v>59</v>
      </c>
      <c r="V156" s="18">
        <v>50</v>
      </c>
      <c r="W156" s="18">
        <v>52</v>
      </c>
      <c r="X156" s="18">
        <v>39</v>
      </c>
      <c r="Y156" s="18">
        <v>52</v>
      </c>
      <c r="Z156" s="18">
        <v>112</v>
      </c>
      <c r="AA156" s="18">
        <v>231</v>
      </c>
      <c r="AB156" s="18">
        <v>273</v>
      </c>
      <c r="AC156" s="18">
        <v>291</v>
      </c>
      <c r="AD156" s="18">
        <v>313</v>
      </c>
      <c r="AE156" s="18">
        <v>361</v>
      </c>
      <c r="AF156" s="18">
        <v>367</v>
      </c>
      <c r="AG156" s="18">
        <v>308</v>
      </c>
      <c r="AH156" s="18">
        <v>309</v>
      </c>
      <c r="AI156" s="18">
        <v>328</v>
      </c>
      <c r="AJ156" s="18">
        <v>281</v>
      </c>
      <c r="AK156" s="23">
        <v>2.4069254179483206</v>
      </c>
      <c r="AL156" s="23">
        <v>2.0170480904605728</v>
      </c>
      <c r="AM156" s="23">
        <v>2.0669123112451953</v>
      </c>
      <c r="AN156" s="23">
        <v>1.5289560758362215</v>
      </c>
      <c r="AO156" s="23">
        <v>2.0105787373565529</v>
      </c>
      <c r="AP156" s="23">
        <v>4.2878527428858009</v>
      </c>
      <c r="AQ156" s="23">
        <v>8.7744954665106754</v>
      </c>
      <c r="AR156" s="23">
        <v>10.279582038972043</v>
      </c>
      <c r="AS156" s="23">
        <v>10.88648130966989</v>
      </c>
      <c r="AT156" s="23">
        <v>11.676054761815942</v>
      </c>
      <c r="AU156" s="23">
        <v>13.409605883882472</v>
      </c>
      <c r="AV156" s="23">
        <v>13.557093093270584</v>
      </c>
      <c r="AW156" s="23">
        <v>11.322821735406242</v>
      </c>
      <c r="AX156" s="23">
        <v>11.334998734441889</v>
      </c>
      <c r="AY156" s="23">
        <v>11.971938943111391</v>
      </c>
      <c r="AZ156" s="23">
        <v>10.256709749714382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3</v>
      </c>
      <c r="BJ156" s="20">
        <v>30</v>
      </c>
      <c r="BK156" s="20">
        <v>33</v>
      </c>
      <c r="BL156" s="20">
        <v>43</v>
      </c>
      <c r="BM156" s="20">
        <v>18</v>
      </c>
      <c r="BN156" s="20">
        <v>13</v>
      </c>
      <c r="BO156" s="20">
        <v>1</v>
      </c>
      <c r="BP156" s="20">
        <v>4</v>
      </c>
      <c r="BQ156" s="20">
        <v>34</v>
      </c>
      <c r="BR156" s="20">
        <v>39</v>
      </c>
      <c r="BS156" s="20">
        <v>36</v>
      </c>
      <c r="BT156" s="20">
        <v>20</v>
      </c>
      <c r="BU156" s="20">
        <v>7</v>
      </c>
      <c r="BV156" s="20">
        <v>10841</v>
      </c>
      <c r="BW156" s="20">
        <v>15499</v>
      </c>
      <c r="BX156" s="20">
        <v>19857</v>
      </c>
      <c r="BY156" s="20">
        <v>26142</v>
      </c>
      <c r="BZ156" s="20">
        <v>23896</v>
      </c>
      <c r="CA156" s="20">
        <v>44724</v>
      </c>
      <c r="CB156" s="20">
        <v>12471</v>
      </c>
      <c r="CC156" s="20">
        <v>15483</v>
      </c>
      <c r="CD156" s="20">
        <v>18829</v>
      </c>
      <c r="CE156" s="20">
        <v>25384</v>
      </c>
      <c r="CF156" s="20">
        <v>22969</v>
      </c>
      <c r="CG156" s="20">
        <v>37872</v>
      </c>
      <c r="CH156" s="21">
        <v>7</v>
      </c>
      <c r="CI156" s="21">
        <v>64</v>
      </c>
      <c r="CJ156" s="21">
        <v>72</v>
      </c>
      <c r="CK156" s="21">
        <v>79</v>
      </c>
      <c r="CL156" s="21">
        <v>38</v>
      </c>
      <c r="CM156" s="21">
        <v>20</v>
      </c>
      <c r="CN156" s="21">
        <v>1</v>
      </c>
      <c r="CO156" s="21">
        <v>140</v>
      </c>
      <c r="CP156" s="21">
        <v>141</v>
      </c>
      <c r="CQ156" s="21">
        <v>0</v>
      </c>
      <c r="CR156" s="21">
        <v>23312</v>
      </c>
      <c r="CS156" s="21">
        <v>30982</v>
      </c>
      <c r="CT156" s="21">
        <v>38686</v>
      </c>
      <c r="CU156" s="21">
        <v>51526</v>
      </c>
      <c r="CV156" s="21">
        <v>46865</v>
      </c>
      <c r="CW156" s="21">
        <v>82596</v>
      </c>
      <c r="CX156" s="21">
        <v>140959</v>
      </c>
      <c r="CY156" s="21">
        <v>133008</v>
      </c>
      <c r="CZ156" s="19">
        <v>109</v>
      </c>
      <c r="DA156" t="s">
        <v>8087</v>
      </c>
      <c r="DB156" t="s">
        <v>9</v>
      </c>
      <c r="DD156">
        <v>10.525682665704318</v>
      </c>
      <c r="DE156">
        <v>10.002908647195284</v>
      </c>
      <c r="DF156">
        <v>-0.52277401850903438</v>
      </c>
    </row>
    <row r="157" spans="1:110" x14ac:dyDescent="0.25">
      <c r="A157" t="s">
        <v>760</v>
      </c>
      <c r="B157" t="s">
        <v>3155</v>
      </c>
      <c r="C157" t="s">
        <v>140</v>
      </c>
      <c r="D157" t="s">
        <v>70</v>
      </c>
      <c r="E157" s="17">
        <v>78338</v>
      </c>
      <c r="F157" s="17">
        <v>79129</v>
      </c>
      <c r="G157" s="17">
        <v>79541</v>
      </c>
      <c r="H157" s="17">
        <v>81091</v>
      </c>
      <c r="I157" s="17">
        <v>81788</v>
      </c>
      <c r="J157" s="17">
        <v>82594</v>
      </c>
      <c r="K157" s="17">
        <v>83586</v>
      </c>
      <c r="L157" s="17">
        <v>84846</v>
      </c>
      <c r="M157" s="17">
        <v>86312</v>
      </c>
      <c r="N157" s="17">
        <v>87137</v>
      </c>
      <c r="O157" s="17">
        <v>88122</v>
      </c>
      <c r="P157" s="17">
        <v>89046</v>
      </c>
      <c r="Q157" s="17">
        <v>89461</v>
      </c>
      <c r="R157" s="17">
        <v>89975</v>
      </c>
      <c r="S157" s="17">
        <v>90713</v>
      </c>
      <c r="T157" s="17">
        <v>90967</v>
      </c>
      <c r="U157" s="18">
        <v>11</v>
      </c>
      <c r="V157" s="18">
        <v>19</v>
      </c>
      <c r="W157" s="18">
        <v>15</v>
      </c>
      <c r="X157" s="18">
        <v>11</v>
      </c>
      <c r="Y157" s="18">
        <v>11</v>
      </c>
      <c r="Z157" s="18">
        <v>41</v>
      </c>
      <c r="AA157" s="18">
        <v>104</v>
      </c>
      <c r="AB157" s="18">
        <v>78</v>
      </c>
      <c r="AC157" s="18">
        <v>87</v>
      </c>
      <c r="AD157" s="18">
        <v>103</v>
      </c>
      <c r="AE157" s="18">
        <v>114</v>
      </c>
      <c r="AF157" s="18">
        <v>117</v>
      </c>
      <c r="AG157" s="18">
        <v>82</v>
      </c>
      <c r="AH157" s="18">
        <v>99</v>
      </c>
      <c r="AI157" s="18">
        <v>122</v>
      </c>
      <c r="AJ157" s="18">
        <v>68</v>
      </c>
      <c r="AK157" s="23">
        <v>1.4041716663688122</v>
      </c>
      <c r="AL157" s="23">
        <v>2.4011424382969579</v>
      </c>
      <c r="AM157" s="23">
        <v>1.8858198916282169</v>
      </c>
      <c r="AN157" s="23">
        <v>1.3565007214117473</v>
      </c>
      <c r="AO157" s="23">
        <v>1.344940578079914</v>
      </c>
      <c r="AP157" s="23">
        <v>4.9640409714991405</v>
      </c>
      <c r="AQ157" s="23">
        <v>12.442275022132893</v>
      </c>
      <c r="AR157" s="23">
        <v>9.193126370129411</v>
      </c>
      <c r="AS157" s="23">
        <v>10.079710816572435</v>
      </c>
      <c r="AT157" s="23">
        <v>11.82046662152702</v>
      </c>
      <c r="AU157" s="23">
        <v>12.9366106080207</v>
      </c>
      <c r="AV157" s="23">
        <v>13.139276329088338</v>
      </c>
      <c r="AW157" s="23">
        <v>9.1660052983981846</v>
      </c>
      <c r="AX157" s="23">
        <v>11.003056404556823</v>
      </c>
      <c r="AY157" s="23">
        <v>13.449009513520664</v>
      </c>
      <c r="AZ157" s="23">
        <v>7.4752382732199587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2</v>
      </c>
      <c r="BJ157" s="20">
        <v>9</v>
      </c>
      <c r="BK157" s="20">
        <v>10</v>
      </c>
      <c r="BL157" s="20">
        <v>11</v>
      </c>
      <c r="BM157" s="20">
        <v>5</v>
      </c>
      <c r="BN157" s="20">
        <v>4</v>
      </c>
      <c r="BO157" s="20">
        <v>0</v>
      </c>
      <c r="BP157" s="20">
        <v>3</v>
      </c>
      <c r="BQ157" s="20">
        <v>6</v>
      </c>
      <c r="BR157" s="20">
        <v>6</v>
      </c>
      <c r="BS157" s="20">
        <v>6</v>
      </c>
      <c r="BT157" s="20">
        <v>5</v>
      </c>
      <c r="BU157" s="20">
        <v>1</v>
      </c>
      <c r="BV157" s="20">
        <v>4328</v>
      </c>
      <c r="BW157" s="20">
        <v>7008</v>
      </c>
      <c r="BX157" s="20">
        <v>7158</v>
      </c>
      <c r="BY157" s="20">
        <v>8708</v>
      </c>
      <c r="BZ157" s="20">
        <v>6855</v>
      </c>
      <c r="CA157" s="20">
        <v>11755</v>
      </c>
      <c r="CB157" s="20">
        <v>4772</v>
      </c>
      <c r="CC157" s="20">
        <v>7454</v>
      </c>
      <c r="CD157" s="20">
        <v>7455</v>
      </c>
      <c r="CE157" s="20">
        <v>8721</v>
      </c>
      <c r="CF157" s="20">
        <v>7034</v>
      </c>
      <c r="CG157" s="20">
        <v>9719</v>
      </c>
      <c r="CH157" s="21">
        <v>5</v>
      </c>
      <c r="CI157" s="21">
        <v>15</v>
      </c>
      <c r="CJ157" s="21">
        <v>16</v>
      </c>
      <c r="CK157" s="21">
        <v>17</v>
      </c>
      <c r="CL157" s="21">
        <v>10</v>
      </c>
      <c r="CM157" s="21">
        <v>5</v>
      </c>
      <c r="CN157" s="21">
        <v>0</v>
      </c>
      <c r="CO157" s="21">
        <v>41</v>
      </c>
      <c r="CP157" s="21">
        <v>27</v>
      </c>
      <c r="CQ157" s="21">
        <v>0</v>
      </c>
      <c r="CR157" s="21">
        <v>9100</v>
      </c>
      <c r="CS157" s="21">
        <v>14462</v>
      </c>
      <c r="CT157" s="21">
        <v>14613</v>
      </c>
      <c r="CU157" s="21">
        <v>17429</v>
      </c>
      <c r="CV157" s="21">
        <v>13889</v>
      </c>
      <c r="CW157" s="21">
        <v>21474</v>
      </c>
      <c r="CX157" s="21">
        <v>45812</v>
      </c>
      <c r="CY157" s="21">
        <v>45155</v>
      </c>
      <c r="CZ157" s="19">
        <v>229</v>
      </c>
      <c r="DA157" t="s">
        <v>8207</v>
      </c>
      <c r="DB157" t="s">
        <v>9</v>
      </c>
      <c r="DD157">
        <v>9.079836120031004</v>
      </c>
      <c r="DE157">
        <v>5.8936523181699121</v>
      </c>
      <c r="DF157">
        <v>-3.186183801861092</v>
      </c>
    </row>
    <row r="158" spans="1:110" x14ac:dyDescent="0.25">
      <c r="A158" t="s">
        <v>326</v>
      </c>
      <c r="B158" t="s">
        <v>3022</v>
      </c>
      <c r="C158" t="s">
        <v>305</v>
      </c>
      <c r="D158" t="s">
        <v>278</v>
      </c>
      <c r="E158" s="17">
        <v>71254</v>
      </c>
      <c r="F158" s="17">
        <v>71711</v>
      </c>
      <c r="G158" s="17">
        <v>72492</v>
      </c>
      <c r="H158" s="17">
        <v>73628</v>
      </c>
      <c r="I158" s="17">
        <v>75155</v>
      </c>
      <c r="J158" s="17">
        <v>76690</v>
      </c>
      <c r="K158" s="17">
        <v>77692</v>
      </c>
      <c r="L158" s="17">
        <v>78470</v>
      </c>
      <c r="M158" s="17">
        <v>79153</v>
      </c>
      <c r="N158" s="17">
        <v>79075</v>
      </c>
      <c r="O158" s="17">
        <v>79458</v>
      </c>
      <c r="P158" s="17">
        <v>80172</v>
      </c>
      <c r="Q158" s="17">
        <v>80676</v>
      </c>
      <c r="R158" s="17">
        <v>81028</v>
      </c>
      <c r="S158" s="17">
        <v>81814</v>
      </c>
      <c r="T158" s="17">
        <v>82541</v>
      </c>
      <c r="U158" s="18">
        <v>19</v>
      </c>
      <c r="V158" s="18">
        <v>8</v>
      </c>
      <c r="W158" s="18">
        <v>9</v>
      </c>
      <c r="X158" s="18">
        <v>8</v>
      </c>
      <c r="Y158" s="18">
        <v>21</v>
      </c>
      <c r="Z158" s="18">
        <v>38</v>
      </c>
      <c r="AA158" s="18">
        <v>98</v>
      </c>
      <c r="AB158" s="18">
        <v>71</v>
      </c>
      <c r="AC158" s="18">
        <v>80</v>
      </c>
      <c r="AD158" s="18">
        <v>97</v>
      </c>
      <c r="AE158" s="18">
        <v>125</v>
      </c>
      <c r="AF158" s="18">
        <v>120</v>
      </c>
      <c r="AG158" s="18">
        <v>105</v>
      </c>
      <c r="AH158" s="18">
        <v>95</v>
      </c>
      <c r="AI158" s="18">
        <v>87</v>
      </c>
      <c r="AJ158" s="18">
        <v>105</v>
      </c>
      <c r="AK158" s="23">
        <v>2.666516967468493</v>
      </c>
      <c r="AL158" s="23">
        <v>1.1155889612472283</v>
      </c>
      <c r="AM158" s="23">
        <v>1.2415163052474756</v>
      </c>
      <c r="AN158" s="23">
        <v>1.0865431629271471</v>
      </c>
      <c r="AO158" s="23">
        <v>2.7942252677799213</v>
      </c>
      <c r="AP158" s="23">
        <v>4.9550136914851999</v>
      </c>
      <c r="AQ158" s="23">
        <v>12.613911342223137</v>
      </c>
      <c r="AR158" s="23">
        <v>9.0480438384095834</v>
      </c>
      <c r="AS158" s="23">
        <v>10.107007946634997</v>
      </c>
      <c r="AT158" s="23">
        <v>12.266835282959217</v>
      </c>
      <c r="AU158" s="23">
        <v>15.731581464421456</v>
      </c>
      <c r="AV158" s="23">
        <v>14.967819188744199</v>
      </c>
      <c r="AW158" s="23">
        <v>13.015023055183697</v>
      </c>
      <c r="AX158" s="23">
        <v>11.724342202695365</v>
      </c>
      <c r="AY158" s="23">
        <v>10.633876842594177</v>
      </c>
      <c r="AZ158" s="23">
        <v>12.72095080020838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3</v>
      </c>
      <c r="BJ158" s="20">
        <v>10</v>
      </c>
      <c r="BK158" s="20">
        <v>18</v>
      </c>
      <c r="BL158" s="20">
        <v>8</v>
      </c>
      <c r="BM158" s="20">
        <v>10</v>
      </c>
      <c r="BN158" s="20">
        <v>4</v>
      </c>
      <c r="BO158" s="20">
        <v>0</v>
      </c>
      <c r="BP158" s="20">
        <v>1</v>
      </c>
      <c r="BQ158" s="20">
        <v>13</v>
      </c>
      <c r="BR158" s="20">
        <v>14</v>
      </c>
      <c r="BS158" s="20">
        <v>17</v>
      </c>
      <c r="BT158" s="20">
        <v>4</v>
      </c>
      <c r="BU158" s="20">
        <v>3</v>
      </c>
      <c r="BV158" s="20">
        <v>3988</v>
      </c>
      <c r="BW158" s="20">
        <v>5887</v>
      </c>
      <c r="BX158" s="20">
        <v>6172</v>
      </c>
      <c r="BY158" s="20">
        <v>6948</v>
      </c>
      <c r="BZ158" s="20">
        <v>6321</v>
      </c>
      <c r="CA158" s="20">
        <v>13988</v>
      </c>
      <c r="CB158" s="20">
        <v>4410</v>
      </c>
      <c r="CC158" s="20">
        <v>5815</v>
      </c>
      <c r="CD158" s="20">
        <v>5817</v>
      </c>
      <c r="CE158" s="20">
        <v>6691</v>
      </c>
      <c r="CF158" s="20">
        <v>5654</v>
      </c>
      <c r="CG158" s="20">
        <v>10850</v>
      </c>
      <c r="CH158" s="21">
        <v>4</v>
      </c>
      <c r="CI158" s="21">
        <v>23</v>
      </c>
      <c r="CJ158" s="21">
        <v>32</v>
      </c>
      <c r="CK158" s="21">
        <v>25</v>
      </c>
      <c r="CL158" s="21">
        <v>14</v>
      </c>
      <c r="CM158" s="21">
        <v>7</v>
      </c>
      <c r="CN158" s="21">
        <v>0</v>
      </c>
      <c r="CO158" s="21">
        <v>53</v>
      </c>
      <c r="CP158" s="21">
        <v>52</v>
      </c>
      <c r="CQ158" s="21">
        <v>0</v>
      </c>
      <c r="CR158" s="21">
        <v>8398</v>
      </c>
      <c r="CS158" s="21">
        <v>11702</v>
      </c>
      <c r="CT158" s="21">
        <v>11989</v>
      </c>
      <c r="CU158" s="21">
        <v>13639</v>
      </c>
      <c r="CV158" s="21">
        <v>11975</v>
      </c>
      <c r="CW158" s="21">
        <v>24838</v>
      </c>
      <c r="CX158" s="21">
        <v>43304</v>
      </c>
      <c r="CY158" s="21">
        <v>39237</v>
      </c>
      <c r="CZ158" s="19">
        <v>31</v>
      </c>
      <c r="DA158" t="s">
        <v>1353</v>
      </c>
      <c r="DB158" t="s">
        <v>8480</v>
      </c>
      <c r="DD158">
        <v>13.507658587557662</v>
      </c>
      <c r="DE158">
        <v>12.008128579346019</v>
      </c>
      <c r="DF158">
        <v>-1.499530008211643</v>
      </c>
    </row>
    <row r="159" spans="1:110" x14ac:dyDescent="0.25">
      <c r="A159" t="s">
        <v>2392</v>
      </c>
      <c r="B159" t="s">
        <v>3051</v>
      </c>
      <c r="C159" t="s">
        <v>276</v>
      </c>
      <c r="D159" t="s">
        <v>278</v>
      </c>
      <c r="E159" s="17">
        <v>88440</v>
      </c>
      <c r="F159" s="17">
        <v>88878</v>
      </c>
      <c r="G159" s="17">
        <v>89451</v>
      </c>
      <c r="H159" s="17">
        <v>89989</v>
      </c>
      <c r="I159" s="17">
        <v>90514</v>
      </c>
      <c r="J159" s="17">
        <v>91629</v>
      </c>
      <c r="K159" s="17">
        <v>92941</v>
      </c>
      <c r="L159" s="17">
        <v>94108</v>
      </c>
      <c r="M159" s="17">
        <v>94930</v>
      </c>
      <c r="N159" s="17">
        <v>96058</v>
      </c>
      <c r="O159" s="17">
        <v>97549</v>
      </c>
      <c r="P159" s="17">
        <v>98794</v>
      </c>
      <c r="Q159" s="17">
        <v>99432</v>
      </c>
      <c r="R159" s="17">
        <v>100232</v>
      </c>
      <c r="S159" s="17">
        <v>101132</v>
      </c>
      <c r="T159" s="17">
        <v>101369</v>
      </c>
      <c r="U159" s="18">
        <v>12</v>
      </c>
      <c r="V159" s="18">
        <v>10</v>
      </c>
      <c r="W159" s="18">
        <v>5</v>
      </c>
      <c r="X159" s="18">
        <v>10</v>
      </c>
      <c r="Y159" s="18">
        <v>25</v>
      </c>
      <c r="Z159" s="18">
        <v>53</v>
      </c>
      <c r="AA159" s="18">
        <v>108</v>
      </c>
      <c r="AB159" s="18">
        <v>98</v>
      </c>
      <c r="AC159" s="18">
        <v>107</v>
      </c>
      <c r="AD159" s="18">
        <v>114</v>
      </c>
      <c r="AE159" s="18">
        <v>89</v>
      </c>
      <c r="AF159" s="18">
        <v>118</v>
      </c>
      <c r="AG159" s="18">
        <v>102</v>
      </c>
      <c r="AH159" s="18">
        <v>123</v>
      </c>
      <c r="AI159" s="18">
        <v>106</v>
      </c>
      <c r="AJ159" s="18">
        <v>77</v>
      </c>
      <c r="AK159" s="23">
        <v>1.3568521031207599</v>
      </c>
      <c r="AL159" s="23">
        <v>1.1251378293840997</v>
      </c>
      <c r="AM159" s="23">
        <v>0.55896524354115662</v>
      </c>
      <c r="AN159" s="23">
        <v>1.1112469301803554</v>
      </c>
      <c r="AO159" s="23">
        <v>2.762003667940871</v>
      </c>
      <c r="AP159" s="23">
        <v>5.7841949601108817</v>
      </c>
      <c r="AQ159" s="23">
        <v>11.620275228370687</v>
      </c>
      <c r="AR159" s="23">
        <v>10.413567390657541</v>
      </c>
      <c r="AS159" s="23">
        <v>11.271463183398295</v>
      </c>
      <c r="AT159" s="23">
        <v>11.86782985279727</v>
      </c>
      <c r="AU159" s="23">
        <v>9.1236199243457143</v>
      </c>
      <c r="AV159" s="23">
        <v>11.944045184930259</v>
      </c>
      <c r="AW159" s="23">
        <v>10.258266956311852</v>
      </c>
      <c r="AX159" s="23">
        <v>12.271530050283342</v>
      </c>
      <c r="AY159" s="23">
        <v>10.481351105485899</v>
      </c>
      <c r="AZ159" s="23">
        <v>7.5960106146849622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1</v>
      </c>
      <c r="BI159" s="20">
        <v>1</v>
      </c>
      <c r="BJ159" s="20">
        <v>8</v>
      </c>
      <c r="BK159" s="20">
        <v>11</v>
      </c>
      <c r="BL159" s="20">
        <v>9</v>
      </c>
      <c r="BM159" s="20">
        <v>5</v>
      </c>
      <c r="BN159" s="20">
        <v>3</v>
      </c>
      <c r="BO159" s="20">
        <v>0</v>
      </c>
      <c r="BP159" s="20">
        <v>1</v>
      </c>
      <c r="BQ159" s="20">
        <v>9</v>
      </c>
      <c r="BR159" s="20">
        <v>14</v>
      </c>
      <c r="BS159" s="20">
        <v>7</v>
      </c>
      <c r="BT159" s="20">
        <v>4</v>
      </c>
      <c r="BU159" s="20">
        <v>4</v>
      </c>
      <c r="BV159" s="20">
        <v>4611</v>
      </c>
      <c r="BW159" s="20">
        <v>8217</v>
      </c>
      <c r="BX159" s="20">
        <v>8916</v>
      </c>
      <c r="BY159" s="20">
        <v>9738</v>
      </c>
      <c r="BZ159" s="20">
        <v>7883</v>
      </c>
      <c r="CA159" s="20">
        <v>13071</v>
      </c>
      <c r="CB159" s="20">
        <v>4746</v>
      </c>
      <c r="CC159" s="20">
        <v>7766</v>
      </c>
      <c r="CD159" s="20">
        <v>8423</v>
      </c>
      <c r="CE159" s="20">
        <v>9251</v>
      </c>
      <c r="CF159" s="20">
        <v>7812</v>
      </c>
      <c r="CG159" s="20">
        <v>10935</v>
      </c>
      <c r="CH159" s="21">
        <v>2</v>
      </c>
      <c r="CI159" s="21">
        <v>17</v>
      </c>
      <c r="CJ159" s="21">
        <v>25</v>
      </c>
      <c r="CK159" s="21">
        <v>16</v>
      </c>
      <c r="CL159" s="21">
        <v>9</v>
      </c>
      <c r="CM159" s="21">
        <v>7</v>
      </c>
      <c r="CN159" s="21">
        <v>1</v>
      </c>
      <c r="CO159" s="21">
        <v>38</v>
      </c>
      <c r="CP159" s="21">
        <v>39</v>
      </c>
      <c r="CQ159" s="21">
        <v>0</v>
      </c>
      <c r="CR159" s="21">
        <v>9357</v>
      </c>
      <c r="CS159" s="21">
        <v>15983</v>
      </c>
      <c r="CT159" s="21">
        <v>17339</v>
      </c>
      <c r="CU159" s="21">
        <v>18989</v>
      </c>
      <c r="CV159" s="21">
        <v>15695</v>
      </c>
      <c r="CW159" s="21">
        <v>24006</v>
      </c>
      <c r="CX159" s="21">
        <v>52436</v>
      </c>
      <c r="CY159" s="21">
        <v>48933</v>
      </c>
      <c r="CZ159" s="19">
        <v>222</v>
      </c>
      <c r="DA159" t="s">
        <v>8200</v>
      </c>
      <c r="DB159" t="s">
        <v>9</v>
      </c>
      <c r="DD159">
        <v>7.7657204749351152</v>
      </c>
      <c r="DE159">
        <v>7.4376382637882372</v>
      </c>
      <c r="DF159">
        <v>-0.32808221114687797</v>
      </c>
    </row>
    <row r="160" spans="1:110" x14ac:dyDescent="0.25">
      <c r="A160" t="s">
        <v>428</v>
      </c>
      <c r="B160" t="s">
        <v>2995</v>
      </c>
      <c r="C160" t="s">
        <v>425</v>
      </c>
      <c r="D160" t="s">
        <v>199</v>
      </c>
      <c r="E160" s="17">
        <v>39275</v>
      </c>
      <c r="F160" s="17">
        <v>39656</v>
      </c>
      <c r="G160" s="17">
        <v>40020</v>
      </c>
      <c r="H160" s="17">
        <v>40608</v>
      </c>
      <c r="I160" s="17">
        <v>41170</v>
      </c>
      <c r="J160" s="17">
        <v>41486</v>
      </c>
      <c r="K160" s="17">
        <v>41705</v>
      </c>
      <c r="L160" s="17">
        <v>42092</v>
      </c>
      <c r="M160" s="17">
        <v>42363</v>
      </c>
      <c r="N160" s="17">
        <v>42630</v>
      </c>
      <c r="O160" s="17">
        <v>42820</v>
      </c>
      <c r="P160" s="17">
        <v>42803</v>
      </c>
      <c r="Q160" s="17">
        <v>43076</v>
      </c>
      <c r="R160" s="17">
        <v>43054</v>
      </c>
      <c r="S160" s="17">
        <v>43216</v>
      </c>
      <c r="T160" s="17">
        <v>43285</v>
      </c>
      <c r="U160" s="18">
        <v>4</v>
      </c>
      <c r="V160" s="18">
        <v>6</v>
      </c>
      <c r="W160" s="18">
        <v>3</v>
      </c>
      <c r="X160" s="18">
        <v>10</v>
      </c>
      <c r="Y160" s="18">
        <v>7</v>
      </c>
      <c r="Z160" s="18">
        <v>13</v>
      </c>
      <c r="AA160" s="18">
        <v>25</v>
      </c>
      <c r="AB160" s="18">
        <v>35</v>
      </c>
      <c r="AC160" s="18">
        <v>31</v>
      </c>
      <c r="AD160" s="18">
        <v>23</v>
      </c>
      <c r="AE160" s="18">
        <v>33</v>
      </c>
      <c r="AF160" s="18">
        <v>58</v>
      </c>
      <c r="AG160" s="18">
        <v>38</v>
      </c>
      <c r="AH160" s="18">
        <v>46</v>
      </c>
      <c r="AI160" s="18">
        <v>42</v>
      </c>
      <c r="AJ160" s="18">
        <v>19</v>
      </c>
      <c r="AK160" s="23">
        <v>1.0184595798854232</v>
      </c>
      <c r="AL160" s="23">
        <v>1.5130119023602984</v>
      </c>
      <c r="AM160" s="23">
        <v>0.7496251874062968</v>
      </c>
      <c r="AN160" s="23">
        <v>2.4625689519306539</v>
      </c>
      <c r="AO160" s="23">
        <v>1.7002671848433324</v>
      </c>
      <c r="AP160" s="23">
        <v>3.133587234247698</v>
      </c>
      <c r="AQ160" s="23">
        <v>5.9944850737321662</v>
      </c>
      <c r="AR160" s="23">
        <v>8.3151192625677091</v>
      </c>
      <c r="AS160" s="23">
        <v>7.3177064891532702</v>
      </c>
      <c r="AT160" s="23">
        <v>5.3952615528970211</v>
      </c>
      <c r="AU160" s="23">
        <v>7.7066791219056512</v>
      </c>
      <c r="AV160" s="23">
        <v>13.55045207111651</v>
      </c>
      <c r="AW160" s="23">
        <v>8.821617606091559</v>
      </c>
      <c r="AX160" s="23">
        <v>10.684256979607005</v>
      </c>
      <c r="AY160" s="23">
        <v>9.7186227323213625</v>
      </c>
      <c r="AZ160" s="23">
        <v>4.3895113780755457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0</v>
      </c>
      <c r="BJ160" s="20">
        <v>1</v>
      </c>
      <c r="BK160" s="20">
        <v>4</v>
      </c>
      <c r="BL160" s="20">
        <v>2</v>
      </c>
      <c r="BM160" s="20">
        <v>2</v>
      </c>
      <c r="BN160" s="20">
        <v>1</v>
      </c>
      <c r="BO160" s="20">
        <v>0</v>
      </c>
      <c r="BP160" s="20">
        <v>1</v>
      </c>
      <c r="BQ160" s="20">
        <v>3</v>
      </c>
      <c r="BR160" s="20">
        <v>1</v>
      </c>
      <c r="BS160" s="20">
        <v>3</v>
      </c>
      <c r="BT160" s="20">
        <v>0</v>
      </c>
      <c r="BU160" s="20">
        <v>1</v>
      </c>
      <c r="BV160" s="20">
        <v>1595</v>
      </c>
      <c r="BW160" s="20">
        <v>2348</v>
      </c>
      <c r="BX160" s="20">
        <v>2926</v>
      </c>
      <c r="BY160" s="20">
        <v>4273</v>
      </c>
      <c r="BZ160" s="20">
        <v>3933</v>
      </c>
      <c r="CA160" s="20">
        <v>7043</v>
      </c>
      <c r="CB160" s="20">
        <v>1900</v>
      </c>
      <c r="CC160" s="20">
        <v>2498</v>
      </c>
      <c r="CD160" s="20">
        <v>2609</v>
      </c>
      <c r="CE160" s="20">
        <v>4088</v>
      </c>
      <c r="CF160" s="20">
        <v>3907</v>
      </c>
      <c r="CG160" s="20">
        <v>6165</v>
      </c>
      <c r="CH160" s="21">
        <v>1</v>
      </c>
      <c r="CI160" s="21">
        <v>4</v>
      </c>
      <c r="CJ160" s="21">
        <v>5</v>
      </c>
      <c r="CK160" s="21">
        <v>5</v>
      </c>
      <c r="CL160" s="21">
        <v>2</v>
      </c>
      <c r="CM160" s="21">
        <v>2</v>
      </c>
      <c r="CN160" s="21">
        <v>0</v>
      </c>
      <c r="CO160" s="21">
        <v>10</v>
      </c>
      <c r="CP160" s="21">
        <v>9</v>
      </c>
      <c r="CQ160" s="21">
        <v>0</v>
      </c>
      <c r="CR160" s="21">
        <v>3495</v>
      </c>
      <c r="CS160" s="21">
        <v>4846</v>
      </c>
      <c r="CT160" s="21">
        <v>5535</v>
      </c>
      <c r="CU160" s="21">
        <v>8361</v>
      </c>
      <c r="CV160" s="21">
        <v>7840</v>
      </c>
      <c r="CW160" s="21">
        <v>13208</v>
      </c>
      <c r="CX160" s="21">
        <v>22118</v>
      </c>
      <c r="CY160" s="21">
        <v>21167</v>
      </c>
      <c r="CZ160" s="19">
        <v>332</v>
      </c>
      <c r="DA160" t="s">
        <v>8310</v>
      </c>
      <c r="DB160" t="s">
        <v>8481</v>
      </c>
      <c r="DD160">
        <v>4.7243350498417351</v>
      </c>
      <c r="DE160">
        <v>4.0690840039786593</v>
      </c>
      <c r="DF160">
        <v>-0.65525104586307581</v>
      </c>
    </row>
    <row r="161" spans="1:110" x14ac:dyDescent="0.25">
      <c r="A161" t="s">
        <v>1298</v>
      </c>
      <c r="B161" t="s">
        <v>3170</v>
      </c>
      <c r="C161" t="s">
        <v>642</v>
      </c>
      <c r="D161" t="s">
        <v>278</v>
      </c>
      <c r="E161" s="17">
        <v>94621</v>
      </c>
      <c r="F161" s="17">
        <v>94747</v>
      </c>
      <c r="G161" s="17">
        <v>95584</v>
      </c>
      <c r="H161" s="17">
        <v>96515</v>
      </c>
      <c r="I161" s="17">
        <v>96816</v>
      </c>
      <c r="J161" s="17">
        <v>97969</v>
      </c>
      <c r="K161" s="17">
        <v>98885</v>
      </c>
      <c r="L161" s="17">
        <v>99530</v>
      </c>
      <c r="M161" s="17">
        <v>99664</v>
      </c>
      <c r="N161" s="17">
        <v>99489</v>
      </c>
      <c r="O161" s="17">
        <v>99935</v>
      </c>
      <c r="P161" s="17">
        <v>100140</v>
      </c>
      <c r="Q161" s="17">
        <v>99756</v>
      </c>
      <c r="R161" s="17">
        <v>99750</v>
      </c>
      <c r="S161" s="17">
        <v>99951</v>
      </c>
      <c r="T161" s="17">
        <v>99557</v>
      </c>
      <c r="U161" s="18">
        <v>8</v>
      </c>
      <c r="V161" s="18">
        <v>6</v>
      </c>
      <c r="W161" s="18">
        <v>6</v>
      </c>
      <c r="X161" s="18">
        <v>7</v>
      </c>
      <c r="Y161" s="18">
        <v>15</v>
      </c>
      <c r="Z161" s="18">
        <v>30</v>
      </c>
      <c r="AA161" s="18">
        <v>86</v>
      </c>
      <c r="AB161" s="18">
        <v>61</v>
      </c>
      <c r="AC161" s="18">
        <v>51</v>
      </c>
      <c r="AD161" s="18">
        <v>65</v>
      </c>
      <c r="AE161" s="18">
        <v>60</v>
      </c>
      <c r="AF161" s="18">
        <v>51</v>
      </c>
      <c r="AG161" s="18">
        <v>58</v>
      </c>
      <c r="AH161" s="18">
        <v>60</v>
      </c>
      <c r="AI161" s="18">
        <v>55</v>
      </c>
      <c r="AJ161" s="18">
        <v>39</v>
      </c>
      <c r="AK161" s="23">
        <v>0.84547827649253338</v>
      </c>
      <c r="AL161" s="23">
        <v>0.63326543320632833</v>
      </c>
      <c r="AM161" s="23">
        <v>0.62772012052226311</v>
      </c>
      <c r="AN161" s="23">
        <v>0.72527586385535936</v>
      </c>
      <c r="AO161" s="23">
        <v>1.5493306891422907</v>
      </c>
      <c r="AP161" s="23">
        <v>3.0621931427288223</v>
      </c>
      <c r="AQ161" s="23">
        <v>8.6969712292056425</v>
      </c>
      <c r="AR161" s="23">
        <v>6.1288053853109616</v>
      </c>
      <c r="AS161" s="23">
        <v>5.1171937710707986</v>
      </c>
      <c r="AT161" s="23">
        <v>6.5333856004181365</v>
      </c>
      <c r="AU161" s="23">
        <v>6.0039025366488223</v>
      </c>
      <c r="AV161" s="23">
        <v>5.0928699820251646</v>
      </c>
      <c r="AW161" s="23">
        <v>5.8141866153414332</v>
      </c>
      <c r="AX161" s="23">
        <v>6.0150375939849621</v>
      </c>
      <c r="AY161" s="23">
        <v>5.5026963211973863</v>
      </c>
      <c r="AZ161" s="23">
        <v>3.917353877678114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1</v>
      </c>
      <c r="BJ161" s="20">
        <v>4</v>
      </c>
      <c r="BK161" s="20">
        <v>8</v>
      </c>
      <c r="BL161" s="20">
        <v>2</v>
      </c>
      <c r="BM161" s="20">
        <v>2</v>
      </c>
      <c r="BN161" s="20">
        <v>4</v>
      </c>
      <c r="BO161" s="20">
        <v>0</v>
      </c>
      <c r="BP161" s="20">
        <v>0</v>
      </c>
      <c r="BQ161" s="20">
        <v>2</v>
      </c>
      <c r="BR161" s="20">
        <v>7</v>
      </c>
      <c r="BS161" s="20">
        <v>6</v>
      </c>
      <c r="BT161" s="20">
        <v>2</v>
      </c>
      <c r="BU161" s="20">
        <v>1</v>
      </c>
      <c r="BV161" s="20">
        <v>3414</v>
      </c>
      <c r="BW161" s="20">
        <v>6429</v>
      </c>
      <c r="BX161" s="20">
        <v>10795</v>
      </c>
      <c r="BY161" s="20">
        <v>10820</v>
      </c>
      <c r="BZ161" s="20">
        <v>7772</v>
      </c>
      <c r="CA161" s="20">
        <v>13262</v>
      </c>
      <c r="CB161" s="20">
        <v>3524</v>
      </c>
      <c r="CC161" s="20">
        <v>5458</v>
      </c>
      <c r="CD161" s="20">
        <v>9937</v>
      </c>
      <c r="CE161" s="20">
        <v>10458</v>
      </c>
      <c r="CF161" s="20">
        <v>7226</v>
      </c>
      <c r="CG161" s="20">
        <v>10462</v>
      </c>
      <c r="CH161" s="21">
        <v>1</v>
      </c>
      <c r="CI161" s="21">
        <v>6</v>
      </c>
      <c r="CJ161" s="21">
        <v>15</v>
      </c>
      <c r="CK161" s="21">
        <v>8</v>
      </c>
      <c r="CL161" s="21">
        <v>4</v>
      </c>
      <c r="CM161" s="21">
        <v>5</v>
      </c>
      <c r="CN161" s="21">
        <v>0</v>
      </c>
      <c r="CO161" s="21">
        <v>21</v>
      </c>
      <c r="CP161" s="21">
        <v>18</v>
      </c>
      <c r="CQ161" s="21">
        <v>0</v>
      </c>
      <c r="CR161" s="21">
        <v>6938</v>
      </c>
      <c r="CS161" s="21">
        <v>11887</v>
      </c>
      <c r="CT161" s="21">
        <v>20732</v>
      </c>
      <c r="CU161" s="21">
        <v>21278</v>
      </c>
      <c r="CV161" s="21">
        <v>14998</v>
      </c>
      <c r="CW161" s="21">
        <v>23724</v>
      </c>
      <c r="CX161" s="21">
        <v>52492</v>
      </c>
      <c r="CY161" s="21">
        <v>47065</v>
      </c>
      <c r="CZ161" s="19">
        <v>340</v>
      </c>
      <c r="DA161" t="s">
        <v>8318</v>
      </c>
      <c r="DB161" t="s">
        <v>8481</v>
      </c>
      <c r="DD161">
        <v>4.4619143737384466</v>
      </c>
      <c r="DE161">
        <v>3.4290939571744263</v>
      </c>
      <c r="DF161">
        <v>-1.0328204165640202</v>
      </c>
    </row>
    <row r="162" spans="1:110" x14ac:dyDescent="0.25">
      <c r="A162" t="s">
        <v>972</v>
      </c>
      <c r="B162" t="s">
        <v>3252</v>
      </c>
      <c r="C162" t="s">
        <v>3369</v>
      </c>
      <c r="D162" t="s">
        <v>355</v>
      </c>
      <c r="E162" s="17">
        <v>210225</v>
      </c>
      <c r="F162" s="17">
        <v>212242</v>
      </c>
      <c r="G162" s="17">
        <v>214661</v>
      </c>
      <c r="H162" s="17">
        <v>214995</v>
      </c>
      <c r="I162" s="17">
        <v>214601</v>
      </c>
      <c r="J162" s="17">
        <v>215850</v>
      </c>
      <c r="K162" s="17">
        <v>217066</v>
      </c>
      <c r="L162" s="17">
        <v>219461</v>
      </c>
      <c r="M162" s="17">
        <v>223467</v>
      </c>
      <c r="N162" s="17">
        <v>226407</v>
      </c>
      <c r="O162" s="17">
        <v>230365</v>
      </c>
      <c r="P162" s="17">
        <v>235049</v>
      </c>
      <c r="Q162" s="17">
        <v>237166</v>
      </c>
      <c r="R162" s="17">
        <v>239600</v>
      </c>
      <c r="S162" s="17">
        <v>242575</v>
      </c>
      <c r="T162" s="17">
        <v>245269</v>
      </c>
      <c r="U162" s="18">
        <v>14</v>
      </c>
      <c r="V162" s="18">
        <v>14</v>
      </c>
      <c r="W162" s="18">
        <v>24</v>
      </c>
      <c r="X162" s="18">
        <v>27</v>
      </c>
      <c r="Y162" s="18">
        <v>34</v>
      </c>
      <c r="Z162" s="18">
        <v>65</v>
      </c>
      <c r="AA162" s="18">
        <v>180</v>
      </c>
      <c r="AB162" s="18">
        <v>196</v>
      </c>
      <c r="AC162" s="18">
        <v>143</v>
      </c>
      <c r="AD162" s="18">
        <v>164</v>
      </c>
      <c r="AE162" s="18">
        <v>194</v>
      </c>
      <c r="AF162" s="18">
        <v>165</v>
      </c>
      <c r="AG162" s="18">
        <v>177</v>
      </c>
      <c r="AH162" s="18">
        <v>173</v>
      </c>
      <c r="AI162" s="18">
        <v>237</v>
      </c>
      <c r="AJ162" s="18">
        <v>185</v>
      </c>
      <c r="AK162" s="23">
        <v>0.6659531454394102</v>
      </c>
      <c r="AL162" s="23">
        <v>0.6596243910253391</v>
      </c>
      <c r="AM162" s="23">
        <v>1.1180419358896121</v>
      </c>
      <c r="AN162" s="23">
        <v>1.255843159143236</v>
      </c>
      <c r="AO162" s="23">
        <v>1.5843355809152799</v>
      </c>
      <c r="AP162" s="23">
        <v>3.0113504748668056</v>
      </c>
      <c r="AQ162" s="23">
        <v>8.2924087604691668</v>
      </c>
      <c r="AR162" s="23">
        <v>8.9309717899763505</v>
      </c>
      <c r="AS162" s="23">
        <v>6.3991551325251601</v>
      </c>
      <c r="AT162" s="23">
        <v>7.2435922917577642</v>
      </c>
      <c r="AU162" s="23">
        <v>8.4214181841859652</v>
      </c>
      <c r="AV162" s="23">
        <v>7.0198128900782395</v>
      </c>
      <c r="AW162" s="23">
        <v>7.4631270924162827</v>
      </c>
      <c r="AX162" s="23">
        <v>7.2203672787979967</v>
      </c>
      <c r="AY162" s="23">
        <v>9.7701741729362066</v>
      </c>
      <c r="AZ162" s="23">
        <v>7.5427387888400084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4</v>
      </c>
      <c r="BJ162" s="20">
        <v>13</v>
      </c>
      <c r="BK162" s="20">
        <v>21</v>
      </c>
      <c r="BL162" s="20">
        <v>21</v>
      </c>
      <c r="BM162" s="20">
        <v>12</v>
      </c>
      <c r="BN162" s="20">
        <v>5</v>
      </c>
      <c r="BO162" s="20">
        <v>0</v>
      </c>
      <c r="BP162" s="20">
        <v>3</v>
      </c>
      <c r="BQ162" s="20">
        <v>30</v>
      </c>
      <c r="BR162" s="20">
        <v>25</v>
      </c>
      <c r="BS162" s="20">
        <v>37</v>
      </c>
      <c r="BT162" s="20">
        <v>11</v>
      </c>
      <c r="BU162" s="20">
        <v>3</v>
      </c>
      <c r="BV162" s="20">
        <v>13594</v>
      </c>
      <c r="BW162" s="20">
        <v>26900</v>
      </c>
      <c r="BX162" s="20">
        <v>24305</v>
      </c>
      <c r="BY162" s="20">
        <v>23928</v>
      </c>
      <c r="BZ162" s="20">
        <v>16036</v>
      </c>
      <c r="CA162" s="20">
        <v>23480</v>
      </c>
      <c r="CB162" s="20">
        <v>14242</v>
      </c>
      <c r="CC162" s="20">
        <v>24657</v>
      </c>
      <c r="CD162" s="20">
        <v>22440</v>
      </c>
      <c r="CE162" s="20">
        <v>21808</v>
      </c>
      <c r="CF162" s="20">
        <v>15314</v>
      </c>
      <c r="CG162" s="20">
        <v>18565</v>
      </c>
      <c r="CH162" s="21">
        <v>7</v>
      </c>
      <c r="CI162" s="21">
        <v>43</v>
      </c>
      <c r="CJ162" s="21">
        <v>46</v>
      </c>
      <c r="CK162" s="21">
        <v>58</v>
      </c>
      <c r="CL162" s="21">
        <v>23</v>
      </c>
      <c r="CM162" s="21">
        <v>8</v>
      </c>
      <c r="CN162" s="21">
        <v>0</v>
      </c>
      <c r="CO162" s="21">
        <v>76</v>
      </c>
      <c r="CP162" s="21">
        <v>109</v>
      </c>
      <c r="CQ162" s="21">
        <v>0</v>
      </c>
      <c r="CR162" s="21">
        <v>27836</v>
      </c>
      <c r="CS162" s="21">
        <v>51557</v>
      </c>
      <c r="CT162" s="21">
        <v>46745</v>
      </c>
      <c r="CU162" s="21">
        <v>45736</v>
      </c>
      <c r="CV162" s="21">
        <v>31350</v>
      </c>
      <c r="CW162" s="21">
        <v>42045</v>
      </c>
      <c r="CX162" s="21">
        <v>128243</v>
      </c>
      <c r="CY162" s="21">
        <v>117026</v>
      </c>
      <c r="CZ162" s="19">
        <v>226</v>
      </c>
      <c r="DA162" t="s">
        <v>8204</v>
      </c>
      <c r="DB162" t="s">
        <v>9</v>
      </c>
      <c r="DD162">
        <v>6.4942833216550166</v>
      </c>
      <c r="DE162">
        <v>8.4994892508752926</v>
      </c>
      <c r="DF162">
        <v>2.005205929220276</v>
      </c>
    </row>
    <row r="163" spans="1:110" x14ac:dyDescent="0.25">
      <c r="A163" t="s">
        <v>595</v>
      </c>
      <c r="B163" t="s">
        <v>3035</v>
      </c>
      <c r="C163" t="s">
        <v>466</v>
      </c>
      <c r="D163" t="s">
        <v>51</v>
      </c>
      <c r="E163" s="17">
        <v>94124</v>
      </c>
      <c r="F163" s="17">
        <v>94399</v>
      </c>
      <c r="G163" s="17">
        <v>94743</v>
      </c>
      <c r="H163" s="17">
        <v>94728</v>
      </c>
      <c r="I163" s="17">
        <v>94783</v>
      </c>
      <c r="J163" s="17">
        <v>94869</v>
      </c>
      <c r="K163" s="17">
        <v>95711</v>
      </c>
      <c r="L163" s="17">
        <v>96171</v>
      </c>
      <c r="M163" s="17">
        <v>96896</v>
      </c>
      <c r="N163" s="17">
        <v>97595</v>
      </c>
      <c r="O163" s="17">
        <v>98122</v>
      </c>
      <c r="P163" s="17">
        <v>98861</v>
      </c>
      <c r="Q163" s="17">
        <v>99742</v>
      </c>
      <c r="R163" s="17">
        <v>100645</v>
      </c>
      <c r="S163" s="17">
        <v>102072</v>
      </c>
      <c r="T163" s="17">
        <v>102714</v>
      </c>
      <c r="U163" s="18">
        <v>8</v>
      </c>
      <c r="V163" s="18">
        <v>16</v>
      </c>
      <c r="W163" s="18">
        <v>8</v>
      </c>
      <c r="X163" s="18">
        <v>9</v>
      </c>
      <c r="Y163" s="18">
        <v>23</v>
      </c>
      <c r="Z163" s="18">
        <v>42</v>
      </c>
      <c r="AA163" s="18">
        <v>74</v>
      </c>
      <c r="AB163" s="18">
        <v>78</v>
      </c>
      <c r="AC163" s="18">
        <v>49</v>
      </c>
      <c r="AD163" s="18">
        <v>65</v>
      </c>
      <c r="AE163" s="18">
        <v>85</v>
      </c>
      <c r="AF163" s="18">
        <v>91</v>
      </c>
      <c r="AG163" s="18">
        <v>74</v>
      </c>
      <c r="AH163" s="18">
        <v>65</v>
      </c>
      <c r="AI163" s="18">
        <v>73</v>
      </c>
      <c r="AJ163" s="18">
        <v>71</v>
      </c>
      <c r="AK163" s="23">
        <v>0.84994262887255112</v>
      </c>
      <c r="AL163" s="23">
        <v>1.6949332090382312</v>
      </c>
      <c r="AM163" s="23">
        <v>0.84438955912310143</v>
      </c>
      <c r="AN163" s="23">
        <v>0.95008867494299465</v>
      </c>
      <c r="AO163" s="23">
        <v>2.4265954865323951</v>
      </c>
      <c r="AP163" s="23">
        <v>4.427157448692407</v>
      </c>
      <c r="AQ163" s="23">
        <v>7.7316086970149716</v>
      </c>
      <c r="AR163" s="23">
        <v>8.1105530773310033</v>
      </c>
      <c r="AS163" s="23">
        <v>5.0569682959048876</v>
      </c>
      <c r="AT163" s="23">
        <v>6.6601772631794667</v>
      </c>
      <c r="AU163" s="23">
        <v>8.6626852285929772</v>
      </c>
      <c r="AV163" s="23">
        <v>9.2048431636337895</v>
      </c>
      <c r="AW163" s="23">
        <v>7.4191413847727139</v>
      </c>
      <c r="AX163" s="23">
        <v>6.4583436832430818</v>
      </c>
      <c r="AY163" s="23">
        <v>7.1518144055176736</v>
      </c>
      <c r="AZ163" s="23">
        <v>6.9123975310084314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1</v>
      </c>
      <c r="BI163" s="20">
        <v>2</v>
      </c>
      <c r="BJ163" s="20">
        <v>10</v>
      </c>
      <c r="BK163" s="20">
        <v>6</v>
      </c>
      <c r="BL163" s="20">
        <v>7</v>
      </c>
      <c r="BM163" s="20">
        <v>3</v>
      </c>
      <c r="BN163" s="20">
        <v>2</v>
      </c>
      <c r="BO163" s="20">
        <v>0</v>
      </c>
      <c r="BP163" s="20">
        <v>1</v>
      </c>
      <c r="BQ163" s="20">
        <v>16</v>
      </c>
      <c r="BR163" s="20">
        <v>8</v>
      </c>
      <c r="BS163" s="20">
        <v>11</v>
      </c>
      <c r="BT163" s="20">
        <v>3</v>
      </c>
      <c r="BU163" s="20">
        <v>1</v>
      </c>
      <c r="BV163" s="20">
        <v>4667</v>
      </c>
      <c r="BW163" s="20">
        <v>8056</v>
      </c>
      <c r="BX163" s="20">
        <v>9013</v>
      </c>
      <c r="BY163" s="20">
        <v>10192</v>
      </c>
      <c r="BZ163" s="20">
        <v>7910</v>
      </c>
      <c r="CA163" s="20">
        <v>13901</v>
      </c>
      <c r="CB163" s="20">
        <v>5068</v>
      </c>
      <c r="CC163" s="20">
        <v>7353</v>
      </c>
      <c r="CD163" s="20">
        <v>8247</v>
      </c>
      <c r="CE163" s="20">
        <v>9544</v>
      </c>
      <c r="CF163" s="20">
        <v>7413</v>
      </c>
      <c r="CG163" s="20">
        <v>11350</v>
      </c>
      <c r="CH163" s="21">
        <v>3</v>
      </c>
      <c r="CI163" s="21">
        <v>26</v>
      </c>
      <c r="CJ163" s="21">
        <v>14</v>
      </c>
      <c r="CK163" s="21">
        <v>18</v>
      </c>
      <c r="CL163" s="21">
        <v>6</v>
      </c>
      <c r="CM163" s="21">
        <v>3</v>
      </c>
      <c r="CN163" s="21">
        <v>1</v>
      </c>
      <c r="CO163" s="21">
        <v>31</v>
      </c>
      <c r="CP163" s="21">
        <v>40</v>
      </c>
      <c r="CQ163" s="21">
        <v>0</v>
      </c>
      <c r="CR163" s="21">
        <v>9735</v>
      </c>
      <c r="CS163" s="21">
        <v>15409</v>
      </c>
      <c r="CT163" s="21">
        <v>17260</v>
      </c>
      <c r="CU163" s="21">
        <v>19736</v>
      </c>
      <c r="CV163" s="21">
        <v>15323</v>
      </c>
      <c r="CW163" s="21">
        <v>25251</v>
      </c>
      <c r="CX163" s="21">
        <v>53739</v>
      </c>
      <c r="CY163" s="21">
        <v>48975</v>
      </c>
      <c r="CZ163" s="19">
        <v>256</v>
      </c>
      <c r="DA163" t="s">
        <v>8234</v>
      </c>
      <c r="DB163" t="s">
        <v>9</v>
      </c>
      <c r="DD163">
        <v>6.3297600816743236</v>
      </c>
      <c r="DE163">
        <v>7.443383762258323</v>
      </c>
      <c r="DF163">
        <v>1.1136236805839994</v>
      </c>
    </row>
    <row r="164" spans="1:110" x14ac:dyDescent="0.25">
      <c r="A164" t="s">
        <v>1308</v>
      </c>
      <c r="B164" t="s">
        <v>3172</v>
      </c>
      <c r="C164" t="s">
        <v>642</v>
      </c>
      <c r="D164" t="s">
        <v>278</v>
      </c>
      <c r="E164" s="17">
        <v>52738</v>
      </c>
      <c r="F164" s="17">
        <v>52558</v>
      </c>
      <c r="G164" s="17">
        <v>52853</v>
      </c>
      <c r="H164" s="17">
        <v>52968</v>
      </c>
      <c r="I164" s="17">
        <v>53383</v>
      </c>
      <c r="J164" s="17">
        <v>54038</v>
      </c>
      <c r="K164" s="17">
        <v>54709</v>
      </c>
      <c r="L164" s="17">
        <v>55525</v>
      </c>
      <c r="M164" s="17">
        <v>56427</v>
      </c>
      <c r="N164" s="17">
        <v>56901</v>
      </c>
      <c r="O164" s="17">
        <v>57751</v>
      </c>
      <c r="P164" s="17">
        <v>58485</v>
      </c>
      <c r="Q164" s="17">
        <v>59012</v>
      </c>
      <c r="R164" s="17">
        <v>59887</v>
      </c>
      <c r="S164" s="17">
        <v>60674</v>
      </c>
      <c r="T164" s="17">
        <v>61200</v>
      </c>
      <c r="U164" s="18">
        <v>4</v>
      </c>
      <c r="V164" s="18">
        <v>6</v>
      </c>
      <c r="W164" s="18">
        <v>2</v>
      </c>
      <c r="X164" s="18">
        <v>13</v>
      </c>
      <c r="Y164" s="18">
        <v>4</v>
      </c>
      <c r="Z164" s="18">
        <v>24</v>
      </c>
      <c r="AA164" s="18">
        <v>33</v>
      </c>
      <c r="AB164" s="18">
        <v>49</v>
      </c>
      <c r="AC164" s="18">
        <v>34</v>
      </c>
      <c r="AD164" s="18">
        <v>33</v>
      </c>
      <c r="AE164" s="18">
        <v>48</v>
      </c>
      <c r="AF164" s="18">
        <v>42</v>
      </c>
      <c r="AG164" s="18">
        <v>33</v>
      </c>
      <c r="AH164" s="18">
        <v>30</v>
      </c>
      <c r="AI164" s="18">
        <v>51</v>
      </c>
      <c r="AJ164" s="18">
        <v>27</v>
      </c>
      <c r="AK164" s="23">
        <v>0.75846638097766317</v>
      </c>
      <c r="AL164" s="23">
        <v>1.1415959511396931</v>
      </c>
      <c r="AM164" s="23">
        <v>0.37840803738671414</v>
      </c>
      <c r="AN164" s="23">
        <v>2.4543120374565777</v>
      </c>
      <c r="AO164" s="23">
        <v>0.74930221231478178</v>
      </c>
      <c r="AP164" s="23">
        <v>4.4413190717643145</v>
      </c>
      <c r="AQ164" s="23">
        <v>6.0319143102597383</v>
      </c>
      <c r="AR164" s="23">
        <v>8.8248536695182356</v>
      </c>
      <c r="AS164" s="23">
        <v>6.025484253991884</v>
      </c>
      <c r="AT164" s="23">
        <v>5.7995465809036748</v>
      </c>
      <c r="AU164" s="23">
        <v>8.3115443888417513</v>
      </c>
      <c r="AV164" s="23">
        <v>7.1813285457809704</v>
      </c>
      <c r="AW164" s="23">
        <v>5.5920829661763705</v>
      </c>
      <c r="AX164" s="23">
        <v>5.009434434852305</v>
      </c>
      <c r="AY164" s="23">
        <v>8.4055773477931233</v>
      </c>
      <c r="AZ164" s="23">
        <v>4.4117647058823533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20">
        <v>8</v>
      </c>
      <c r="BK164" s="20">
        <v>6</v>
      </c>
      <c r="BL164" s="20">
        <v>3</v>
      </c>
      <c r="BM164" s="20">
        <v>1</v>
      </c>
      <c r="BN164" s="20">
        <v>0</v>
      </c>
      <c r="BO164" s="20">
        <v>0</v>
      </c>
      <c r="BP164" s="20">
        <v>0</v>
      </c>
      <c r="BQ164" s="20">
        <v>2</v>
      </c>
      <c r="BR164" s="20">
        <v>2</v>
      </c>
      <c r="BS164" s="20">
        <v>3</v>
      </c>
      <c r="BT164" s="20">
        <v>2</v>
      </c>
      <c r="BU164" s="20">
        <v>0</v>
      </c>
      <c r="BV164" s="20">
        <v>3330</v>
      </c>
      <c r="BW164" s="20">
        <v>4473</v>
      </c>
      <c r="BX164" s="20">
        <v>5914</v>
      </c>
      <c r="BY164" s="20">
        <v>5990</v>
      </c>
      <c r="BZ164" s="20">
        <v>4524</v>
      </c>
      <c r="CA164" s="20">
        <v>7726</v>
      </c>
      <c r="CB164" s="20">
        <v>2858</v>
      </c>
      <c r="CC164" s="20">
        <v>4308</v>
      </c>
      <c r="CD164" s="20">
        <v>5601</v>
      </c>
      <c r="CE164" s="20">
        <v>5892</v>
      </c>
      <c r="CF164" s="20">
        <v>4233</v>
      </c>
      <c r="CG164" s="20">
        <v>6351</v>
      </c>
      <c r="CH164" s="21">
        <v>0</v>
      </c>
      <c r="CI164" s="21">
        <v>10</v>
      </c>
      <c r="CJ164" s="21">
        <v>8</v>
      </c>
      <c r="CK164" s="21">
        <v>6</v>
      </c>
      <c r="CL164" s="21">
        <v>3</v>
      </c>
      <c r="CM164" s="21">
        <v>0</v>
      </c>
      <c r="CN164" s="21">
        <v>0</v>
      </c>
      <c r="CO164" s="21">
        <v>18</v>
      </c>
      <c r="CP164" s="21">
        <v>9</v>
      </c>
      <c r="CQ164" s="21">
        <v>0</v>
      </c>
      <c r="CR164" s="21">
        <v>6188</v>
      </c>
      <c r="CS164" s="21">
        <v>8781</v>
      </c>
      <c r="CT164" s="21">
        <v>11515</v>
      </c>
      <c r="CU164" s="21">
        <v>11882</v>
      </c>
      <c r="CV164" s="21">
        <v>8757</v>
      </c>
      <c r="CW164" s="21">
        <v>14077</v>
      </c>
      <c r="CX164" s="21">
        <v>31957</v>
      </c>
      <c r="CY164" s="21">
        <v>29243</v>
      </c>
      <c r="CZ164" s="19">
        <v>330</v>
      </c>
      <c r="DA164" t="s">
        <v>8308</v>
      </c>
      <c r="DB164" t="s">
        <v>8481</v>
      </c>
      <c r="DD164">
        <v>6.1553192216940804</v>
      </c>
      <c r="DE164">
        <v>2.8162843821384986</v>
      </c>
      <c r="DF164">
        <v>-3.3390348395555818</v>
      </c>
    </row>
    <row r="165" spans="1:110" x14ac:dyDescent="0.25">
      <c r="A165" t="s">
        <v>765</v>
      </c>
      <c r="B165" t="s">
        <v>3002</v>
      </c>
      <c r="C165" t="s">
        <v>754</v>
      </c>
      <c r="D165" t="s">
        <v>150</v>
      </c>
      <c r="E165" s="17">
        <v>84150</v>
      </c>
      <c r="F165" s="17">
        <v>84941</v>
      </c>
      <c r="G165" s="17">
        <v>85225</v>
      </c>
      <c r="H165" s="17">
        <v>85326</v>
      </c>
      <c r="I165" s="17">
        <v>85534</v>
      </c>
      <c r="J165" s="17">
        <v>85788</v>
      </c>
      <c r="K165" s="17">
        <v>86026</v>
      </c>
      <c r="L165" s="17">
        <v>86594</v>
      </c>
      <c r="M165" s="17">
        <v>87383</v>
      </c>
      <c r="N165" s="17">
        <v>88046</v>
      </c>
      <c r="O165" s="17">
        <v>88686</v>
      </c>
      <c r="P165" s="17">
        <v>89183</v>
      </c>
      <c r="Q165" s="17">
        <v>89722</v>
      </c>
      <c r="R165" s="17">
        <v>90163</v>
      </c>
      <c r="S165" s="17">
        <v>91032</v>
      </c>
      <c r="T165" s="17">
        <v>91362</v>
      </c>
      <c r="U165" s="18">
        <v>6</v>
      </c>
      <c r="V165" s="18">
        <v>20</v>
      </c>
      <c r="W165" s="18">
        <v>10</v>
      </c>
      <c r="X165" s="18">
        <v>16</v>
      </c>
      <c r="Y165" s="18">
        <v>15</v>
      </c>
      <c r="Z165" s="18">
        <v>39</v>
      </c>
      <c r="AA165" s="18">
        <v>106</v>
      </c>
      <c r="AB165" s="18">
        <v>88</v>
      </c>
      <c r="AC165" s="18">
        <v>101</v>
      </c>
      <c r="AD165" s="18">
        <v>139</v>
      </c>
      <c r="AE165" s="18">
        <v>133</v>
      </c>
      <c r="AF165" s="18">
        <v>104</v>
      </c>
      <c r="AG165" s="18">
        <v>151</v>
      </c>
      <c r="AH165" s="18">
        <v>122</v>
      </c>
      <c r="AI165" s="18">
        <v>131</v>
      </c>
      <c r="AJ165" s="18">
        <v>96</v>
      </c>
      <c r="AK165" s="23">
        <v>0.71301247771836007</v>
      </c>
      <c r="AL165" s="23">
        <v>2.3545755288965284</v>
      </c>
      <c r="AM165" s="23">
        <v>1.1733646230566148</v>
      </c>
      <c r="AN165" s="23">
        <v>1.8751611466610412</v>
      </c>
      <c r="AO165" s="23">
        <v>1.7536885916711482</v>
      </c>
      <c r="AP165" s="23">
        <v>4.5460903622884317</v>
      </c>
      <c r="AQ165" s="23">
        <v>12.321856183014438</v>
      </c>
      <c r="AR165" s="23">
        <v>10.162366907637942</v>
      </c>
      <c r="AS165" s="23">
        <v>11.558312257532929</v>
      </c>
      <c r="AT165" s="23">
        <v>15.787202144333643</v>
      </c>
      <c r="AU165" s="23">
        <v>14.996730036307873</v>
      </c>
      <c r="AV165" s="23">
        <v>11.661415292152091</v>
      </c>
      <c r="AW165" s="23">
        <v>16.829763045852744</v>
      </c>
      <c r="AX165" s="23">
        <v>13.531049321783881</v>
      </c>
      <c r="AY165" s="23">
        <v>14.390543984532911</v>
      </c>
      <c r="AZ165" s="23">
        <v>10.507650883299403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4</v>
      </c>
      <c r="BJ165" s="20">
        <v>9</v>
      </c>
      <c r="BK165" s="20">
        <v>15</v>
      </c>
      <c r="BL165" s="20">
        <v>10</v>
      </c>
      <c r="BM165" s="20">
        <v>8</v>
      </c>
      <c r="BN165" s="20">
        <v>3</v>
      </c>
      <c r="BO165" s="20">
        <v>1</v>
      </c>
      <c r="BP165" s="20">
        <v>1</v>
      </c>
      <c r="BQ165" s="20">
        <v>14</v>
      </c>
      <c r="BR165" s="20">
        <v>9</v>
      </c>
      <c r="BS165" s="20">
        <v>14</v>
      </c>
      <c r="BT165" s="20">
        <v>5</v>
      </c>
      <c r="BU165" s="20">
        <v>3</v>
      </c>
      <c r="BV165" s="20">
        <v>4446</v>
      </c>
      <c r="BW165" s="20">
        <v>7326</v>
      </c>
      <c r="BX165" s="20">
        <v>7353</v>
      </c>
      <c r="BY165" s="20">
        <v>9064</v>
      </c>
      <c r="BZ165" s="20">
        <v>6795</v>
      </c>
      <c r="CA165" s="20">
        <v>12291</v>
      </c>
      <c r="CB165" s="20">
        <v>4581</v>
      </c>
      <c r="CC165" s="20">
        <v>6606</v>
      </c>
      <c r="CD165" s="20">
        <v>6994</v>
      </c>
      <c r="CE165" s="20">
        <v>8916</v>
      </c>
      <c r="CF165" s="20">
        <v>6817</v>
      </c>
      <c r="CG165" s="20">
        <v>10173</v>
      </c>
      <c r="CH165" s="21">
        <v>5</v>
      </c>
      <c r="CI165" s="21">
        <v>23</v>
      </c>
      <c r="CJ165" s="21">
        <v>24</v>
      </c>
      <c r="CK165" s="21">
        <v>24</v>
      </c>
      <c r="CL165" s="21">
        <v>13</v>
      </c>
      <c r="CM165" s="21">
        <v>6</v>
      </c>
      <c r="CN165" s="21">
        <v>1</v>
      </c>
      <c r="CO165" s="21">
        <v>49</v>
      </c>
      <c r="CP165" s="21">
        <v>47</v>
      </c>
      <c r="CQ165" s="21">
        <v>0</v>
      </c>
      <c r="CR165" s="21">
        <v>9027</v>
      </c>
      <c r="CS165" s="21">
        <v>13932</v>
      </c>
      <c r="CT165" s="21">
        <v>14347</v>
      </c>
      <c r="CU165" s="21">
        <v>17980</v>
      </c>
      <c r="CV165" s="21">
        <v>13612</v>
      </c>
      <c r="CW165" s="21">
        <v>22464</v>
      </c>
      <c r="CX165" s="21">
        <v>47275</v>
      </c>
      <c r="CY165" s="21">
        <v>44087</v>
      </c>
      <c r="CZ165" s="19">
        <v>99</v>
      </c>
      <c r="DA165" t="s">
        <v>8077</v>
      </c>
      <c r="DB165" t="s">
        <v>9</v>
      </c>
      <c r="DD165">
        <v>11.114387461156351</v>
      </c>
      <c r="DE165">
        <v>9.9418297197250123</v>
      </c>
      <c r="DF165">
        <v>-1.1725577414313388</v>
      </c>
    </row>
    <row r="166" spans="1:110" x14ac:dyDescent="0.25">
      <c r="A166" t="s">
        <v>987</v>
      </c>
      <c r="B166" t="s">
        <v>3008</v>
      </c>
      <c r="C166" t="s">
        <v>886</v>
      </c>
      <c r="D166" t="s">
        <v>168</v>
      </c>
      <c r="E166" s="17">
        <v>88526</v>
      </c>
      <c r="F166" s="17">
        <v>89571</v>
      </c>
      <c r="G166" s="17">
        <v>89587</v>
      </c>
      <c r="H166" s="17">
        <v>90369</v>
      </c>
      <c r="I166" s="17">
        <v>90434</v>
      </c>
      <c r="J166" s="17">
        <v>92725</v>
      </c>
      <c r="K166" s="17">
        <v>92961</v>
      </c>
      <c r="L166" s="17">
        <v>93730</v>
      </c>
      <c r="M166" s="17">
        <v>93624</v>
      </c>
      <c r="N166" s="17">
        <v>93678</v>
      </c>
      <c r="O166" s="17">
        <v>94819</v>
      </c>
      <c r="P166" s="17">
        <v>96145</v>
      </c>
      <c r="Q166" s="17">
        <v>98112</v>
      </c>
      <c r="R166" s="17">
        <v>100224</v>
      </c>
      <c r="S166" s="17">
        <v>102562</v>
      </c>
      <c r="T166" s="17">
        <v>105491</v>
      </c>
      <c r="U166" s="18">
        <v>17</v>
      </c>
      <c r="V166" s="18">
        <v>7</v>
      </c>
      <c r="W166" s="18">
        <v>13</v>
      </c>
      <c r="X166" s="18">
        <v>15</v>
      </c>
      <c r="Y166" s="18">
        <v>26</v>
      </c>
      <c r="Z166" s="18">
        <v>41</v>
      </c>
      <c r="AA166" s="18">
        <v>109</v>
      </c>
      <c r="AB166" s="18">
        <v>110</v>
      </c>
      <c r="AC166" s="18">
        <v>87</v>
      </c>
      <c r="AD166" s="18">
        <v>71</v>
      </c>
      <c r="AE166" s="18">
        <v>104</v>
      </c>
      <c r="AF166" s="18">
        <v>84</v>
      </c>
      <c r="AG166" s="18">
        <v>78</v>
      </c>
      <c r="AH166" s="18">
        <v>86</v>
      </c>
      <c r="AI166" s="18">
        <v>110</v>
      </c>
      <c r="AJ166" s="18">
        <v>77</v>
      </c>
      <c r="AK166" s="23">
        <v>1.9203397871811672</v>
      </c>
      <c r="AL166" s="23">
        <v>0.78150294180035951</v>
      </c>
      <c r="AM166" s="23">
        <v>1.4511033966981817</v>
      </c>
      <c r="AN166" s="23">
        <v>1.6598612356007036</v>
      </c>
      <c r="AO166" s="23">
        <v>2.8750248800230001</v>
      </c>
      <c r="AP166" s="23">
        <v>4.4216770018873008</v>
      </c>
      <c r="AQ166" s="23">
        <v>11.725347188605975</v>
      </c>
      <c r="AR166" s="23">
        <v>11.735836978555424</v>
      </c>
      <c r="AS166" s="23">
        <v>9.2924891053576015</v>
      </c>
      <c r="AT166" s="23">
        <v>7.5791541237003344</v>
      </c>
      <c r="AU166" s="23">
        <v>10.968265853890044</v>
      </c>
      <c r="AV166" s="23">
        <v>8.7368037859483074</v>
      </c>
      <c r="AW166" s="23">
        <v>7.950097847358121</v>
      </c>
      <c r="AX166" s="23">
        <v>8.5807790549169862</v>
      </c>
      <c r="AY166" s="23">
        <v>10.725219867007272</v>
      </c>
      <c r="AZ166" s="23">
        <v>7.2992008796958983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2</v>
      </c>
      <c r="BJ166" s="20">
        <v>11</v>
      </c>
      <c r="BK166" s="20">
        <v>14</v>
      </c>
      <c r="BL166" s="20">
        <v>8</v>
      </c>
      <c r="BM166" s="20">
        <v>4</v>
      </c>
      <c r="BN166" s="20">
        <v>3</v>
      </c>
      <c r="BO166" s="20">
        <v>0</v>
      </c>
      <c r="BP166" s="20">
        <v>2</v>
      </c>
      <c r="BQ166" s="20">
        <v>7</v>
      </c>
      <c r="BR166" s="20">
        <v>17</v>
      </c>
      <c r="BS166" s="20">
        <v>6</v>
      </c>
      <c r="BT166" s="20">
        <v>1</v>
      </c>
      <c r="BU166" s="20">
        <v>2</v>
      </c>
      <c r="BV166" s="20">
        <v>11944</v>
      </c>
      <c r="BW166" s="20">
        <v>9405</v>
      </c>
      <c r="BX166" s="20">
        <v>7285</v>
      </c>
      <c r="BY166" s="20">
        <v>7606</v>
      </c>
      <c r="BZ166" s="20">
        <v>6193</v>
      </c>
      <c r="CA166" s="20">
        <v>11480</v>
      </c>
      <c r="CB166" s="20">
        <v>11605</v>
      </c>
      <c r="CC166" s="20">
        <v>10604</v>
      </c>
      <c r="CD166" s="20">
        <v>7700</v>
      </c>
      <c r="CE166" s="20">
        <v>7407</v>
      </c>
      <c r="CF166" s="20">
        <v>5787</v>
      </c>
      <c r="CG166" s="20">
        <v>8475</v>
      </c>
      <c r="CH166" s="21">
        <v>4</v>
      </c>
      <c r="CI166" s="21">
        <v>18</v>
      </c>
      <c r="CJ166" s="21">
        <v>31</v>
      </c>
      <c r="CK166" s="21">
        <v>14</v>
      </c>
      <c r="CL166" s="21">
        <v>5</v>
      </c>
      <c r="CM166" s="21">
        <v>5</v>
      </c>
      <c r="CN166" s="21">
        <v>0</v>
      </c>
      <c r="CO166" s="21">
        <v>42</v>
      </c>
      <c r="CP166" s="21">
        <v>35</v>
      </c>
      <c r="CQ166" s="21">
        <v>0</v>
      </c>
      <c r="CR166" s="21">
        <v>23549</v>
      </c>
      <c r="CS166" s="21">
        <v>20009</v>
      </c>
      <c r="CT166" s="21">
        <v>14985</v>
      </c>
      <c r="CU166" s="21">
        <v>15013</v>
      </c>
      <c r="CV166" s="21">
        <v>11980</v>
      </c>
      <c r="CW166" s="21">
        <v>19955</v>
      </c>
      <c r="CX166" s="21">
        <v>53913</v>
      </c>
      <c r="CY166" s="21">
        <v>51578</v>
      </c>
      <c r="CZ166" s="19">
        <v>240</v>
      </c>
      <c r="DA166" t="s">
        <v>8218</v>
      </c>
      <c r="DB166" t="s">
        <v>9</v>
      </c>
      <c r="DD166">
        <v>8.1430067082864781</v>
      </c>
      <c r="DE166">
        <v>6.4919407193070313</v>
      </c>
      <c r="DF166">
        <v>-1.6510659889794468</v>
      </c>
    </row>
    <row r="167" spans="1:110" x14ac:dyDescent="0.25">
      <c r="A167" t="s">
        <v>2044</v>
      </c>
      <c r="B167" t="s">
        <v>3052</v>
      </c>
      <c r="C167" t="s">
        <v>276</v>
      </c>
      <c r="D167" t="s">
        <v>278</v>
      </c>
      <c r="E167" s="17">
        <v>83501</v>
      </c>
      <c r="F167" s="17">
        <v>84334</v>
      </c>
      <c r="G167" s="17">
        <v>84825</v>
      </c>
      <c r="H167" s="17">
        <v>85053</v>
      </c>
      <c r="I167" s="17">
        <v>85117</v>
      </c>
      <c r="J167" s="17">
        <v>85030</v>
      </c>
      <c r="K167" s="17">
        <v>85720</v>
      </c>
      <c r="L167" s="17">
        <v>86768</v>
      </c>
      <c r="M167" s="17">
        <v>87703</v>
      </c>
      <c r="N167" s="17">
        <v>88384</v>
      </c>
      <c r="O167" s="17">
        <v>89001</v>
      </c>
      <c r="P167" s="17">
        <v>89657</v>
      </c>
      <c r="Q167" s="17">
        <v>90488</v>
      </c>
      <c r="R167" s="17">
        <v>91326</v>
      </c>
      <c r="S167" s="17">
        <v>92084</v>
      </c>
      <c r="T167" s="17">
        <v>92630</v>
      </c>
      <c r="U167" s="18">
        <v>16</v>
      </c>
      <c r="V167" s="18">
        <v>9</v>
      </c>
      <c r="W167" s="18">
        <v>7</v>
      </c>
      <c r="X167" s="18">
        <v>23</v>
      </c>
      <c r="Y167" s="18">
        <v>23</v>
      </c>
      <c r="Z167" s="18">
        <v>28</v>
      </c>
      <c r="AA167" s="18">
        <v>90</v>
      </c>
      <c r="AB167" s="18">
        <v>78</v>
      </c>
      <c r="AC167" s="18">
        <v>63</v>
      </c>
      <c r="AD167" s="18">
        <v>112</v>
      </c>
      <c r="AE167" s="18">
        <v>101</v>
      </c>
      <c r="AF167" s="18">
        <v>104</v>
      </c>
      <c r="AG167" s="18">
        <v>75</v>
      </c>
      <c r="AH167" s="18">
        <v>110</v>
      </c>
      <c r="AI167" s="18">
        <v>78</v>
      </c>
      <c r="AJ167" s="18">
        <v>47</v>
      </c>
      <c r="AK167" s="23">
        <v>1.9161447168297385</v>
      </c>
      <c r="AL167" s="23">
        <v>1.0671852396423744</v>
      </c>
      <c r="AM167" s="23">
        <v>0.82522841143530801</v>
      </c>
      <c r="AN167" s="23">
        <v>2.7041962070708854</v>
      </c>
      <c r="AO167" s="23">
        <v>2.7021629051775791</v>
      </c>
      <c r="AP167" s="23">
        <v>3.2929554274961776</v>
      </c>
      <c r="AQ167" s="23">
        <v>10.499300046663555</v>
      </c>
      <c r="AR167" s="23">
        <v>8.9894892126129449</v>
      </c>
      <c r="AS167" s="23">
        <v>7.1833346635804931</v>
      </c>
      <c r="AT167" s="23">
        <v>12.671976828385228</v>
      </c>
      <c r="AU167" s="23">
        <v>11.348187099021359</v>
      </c>
      <c r="AV167" s="23">
        <v>11.599763543281616</v>
      </c>
      <c r="AW167" s="23">
        <v>8.288391830961011</v>
      </c>
      <c r="AX167" s="23">
        <v>12.044762718174452</v>
      </c>
      <c r="AY167" s="23">
        <v>8.4705269102124152</v>
      </c>
      <c r="AZ167" s="23">
        <v>5.0739501241498433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1</v>
      </c>
      <c r="BJ167" s="20">
        <v>3</v>
      </c>
      <c r="BK167" s="20">
        <v>7</v>
      </c>
      <c r="BL167" s="20">
        <v>4</v>
      </c>
      <c r="BM167" s="20">
        <v>3</v>
      </c>
      <c r="BN167" s="20">
        <v>2</v>
      </c>
      <c r="BO167" s="20">
        <v>0</v>
      </c>
      <c r="BP167" s="20">
        <v>1</v>
      </c>
      <c r="BQ167" s="20">
        <v>5</v>
      </c>
      <c r="BR167" s="20">
        <v>8</v>
      </c>
      <c r="BS167" s="20">
        <v>5</v>
      </c>
      <c r="BT167" s="20">
        <v>4</v>
      </c>
      <c r="BU167" s="20">
        <v>4</v>
      </c>
      <c r="BV167" s="20">
        <v>3816</v>
      </c>
      <c r="BW167" s="20">
        <v>5949</v>
      </c>
      <c r="BX167" s="20">
        <v>7133</v>
      </c>
      <c r="BY167" s="20">
        <v>9106</v>
      </c>
      <c r="BZ167" s="20">
        <v>7429</v>
      </c>
      <c r="CA167" s="20">
        <v>14208</v>
      </c>
      <c r="CB167" s="20">
        <v>4682</v>
      </c>
      <c r="CC167" s="20">
        <v>6092</v>
      </c>
      <c r="CD167" s="20">
        <v>6648</v>
      </c>
      <c r="CE167" s="20">
        <v>8585</v>
      </c>
      <c r="CF167" s="20">
        <v>7184</v>
      </c>
      <c r="CG167" s="20">
        <v>11798</v>
      </c>
      <c r="CH167" s="21">
        <v>2</v>
      </c>
      <c r="CI167" s="21">
        <v>8</v>
      </c>
      <c r="CJ167" s="21">
        <v>15</v>
      </c>
      <c r="CK167" s="21">
        <v>9</v>
      </c>
      <c r="CL167" s="21">
        <v>7</v>
      </c>
      <c r="CM167" s="21">
        <v>6</v>
      </c>
      <c r="CN167" s="21">
        <v>0</v>
      </c>
      <c r="CO167" s="21">
        <v>20</v>
      </c>
      <c r="CP167" s="21">
        <v>27</v>
      </c>
      <c r="CQ167" s="21">
        <v>0</v>
      </c>
      <c r="CR167" s="21">
        <v>8498</v>
      </c>
      <c r="CS167" s="21">
        <v>12041</v>
      </c>
      <c r="CT167" s="21">
        <v>13781</v>
      </c>
      <c r="CU167" s="21">
        <v>17691</v>
      </c>
      <c r="CV167" s="21">
        <v>14613</v>
      </c>
      <c r="CW167" s="21">
        <v>26006</v>
      </c>
      <c r="CX167" s="21">
        <v>47641</v>
      </c>
      <c r="CY167" s="21">
        <v>44989</v>
      </c>
      <c r="CZ167" s="19">
        <v>316</v>
      </c>
      <c r="DA167" t="s">
        <v>8294</v>
      </c>
      <c r="DB167" t="s">
        <v>8481</v>
      </c>
      <c r="DD167">
        <v>4.4455311298317364</v>
      </c>
      <c r="DE167">
        <v>5.6673873344388239</v>
      </c>
      <c r="DF167">
        <v>1.2218562046070875</v>
      </c>
    </row>
    <row r="168" spans="1:110" x14ac:dyDescent="0.25">
      <c r="A168" t="s">
        <v>480</v>
      </c>
      <c r="B168" t="s">
        <v>2987</v>
      </c>
      <c r="C168" t="s">
        <v>462</v>
      </c>
      <c r="D168" t="s">
        <v>51</v>
      </c>
      <c r="E168" s="17">
        <v>64775</v>
      </c>
      <c r="F168" s="17">
        <v>65390</v>
      </c>
      <c r="G168" s="17">
        <v>66153</v>
      </c>
      <c r="H168" s="17">
        <v>67479</v>
      </c>
      <c r="I168" s="17">
        <v>68897</v>
      </c>
      <c r="J168" s="17">
        <v>69924</v>
      </c>
      <c r="K168" s="17">
        <v>71496</v>
      </c>
      <c r="L168" s="17">
        <v>73315</v>
      </c>
      <c r="M168" s="17">
        <v>74180</v>
      </c>
      <c r="N168" s="17">
        <v>75065</v>
      </c>
      <c r="O168" s="17">
        <v>75902</v>
      </c>
      <c r="P168" s="17">
        <v>76321</v>
      </c>
      <c r="Q168" s="17">
        <v>76780</v>
      </c>
      <c r="R168" s="17">
        <v>77460</v>
      </c>
      <c r="S168" s="17">
        <v>78272</v>
      </c>
      <c r="T168" s="17">
        <v>79413</v>
      </c>
      <c r="U168" s="18">
        <v>15</v>
      </c>
      <c r="V168" s="18">
        <v>18</v>
      </c>
      <c r="W168" s="18">
        <v>10</v>
      </c>
      <c r="X168" s="18">
        <v>13</v>
      </c>
      <c r="Y168" s="18">
        <v>10</v>
      </c>
      <c r="Z168" s="18">
        <v>27</v>
      </c>
      <c r="AA168" s="18">
        <v>70</v>
      </c>
      <c r="AB168" s="18">
        <v>71</v>
      </c>
      <c r="AC168" s="18">
        <v>90</v>
      </c>
      <c r="AD168" s="18">
        <v>106</v>
      </c>
      <c r="AE168" s="18">
        <v>121</v>
      </c>
      <c r="AF168" s="18">
        <v>92</v>
      </c>
      <c r="AG168" s="18">
        <v>118</v>
      </c>
      <c r="AH168" s="18">
        <v>117</v>
      </c>
      <c r="AI168" s="18">
        <v>123</v>
      </c>
      <c r="AJ168" s="18">
        <v>76</v>
      </c>
      <c r="AK168" s="23">
        <v>2.3157082207641837</v>
      </c>
      <c r="AL168" s="23">
        <v>2.7527144823367489</v>
      </c>
      <c r="AM168" s="23">
        <v>1.511647241999607</v>
      </c>
      <c r="AN168" s="23">
        <v>1.926525289349279</v>
      </c>
      <c r="AO168" s="23">
        <v>1.4514420076345851</v>
      </c>
      <c r="AP168" s="23">
        <v>3.861335163892226</v>
      </c>
      <c r="AQ168" s="23">
        <v>9.7907575248964989</v>
      </c>
      <c r="AR168" s="23">
        <v>9.684239241628589</v>
      </c>
      <c r="AS168" s="23">
        <v>12.132650310056619</v>
      </c>
      <c r="AT168" s="23">
        <v>14.121095050955837</v>
      </c>
      <c r="AU168" s="23">
        <v>15.941608916761087</v>
      </c>
      <c r="AV168" s="23">
        <v>12.054349392696636</v>
      </c>
      <c r="AW168" s="23">
        <v>15.368585569158636</v>
      </c>
      <c r="AX168" s="23">
        <v>15.104570100697135</v>
      </c>
      <c r="AY168" s="23">
        <v>15.71443172526574</v>
      </c>
      <c r="AZ168" s="23">
        <v>9.5702215002581443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 s="20">
        <v>7</v>
      </c>
      <c r="BK168" s="20">
        <v>9</v>
      </c>
      <c r="BL168" s="20">
        <v>10</v>
      </c>
      <c r="BM168" s="20">
        <v>6</v>
      </c>
      <c r="BN168" s="20">
        <v>3</v>
      </c>
      <c r="BO168" s="20">
        <v>1</v>
      </c>
      <c r="BP168" s="20">
        <v>2</v>
      </c>
      <c r="BQ168" s="20">
        <v>11</v>
      </c>
      <c r="BR168" s="20">
        <v>14</v>
      </c>
      <c r="BS168" s="20">
        <v>8</v>
      </c>
      <c r="BT168" s="20">
        <v>3</v>
      </c>
      <c r="BU168" s="20">
        <v>2</v>
      </c>
      <c r="BV168" s="20">
        <v>3680</v>
      </c>
      <c r="BW168" s="20">
        <v>5895</v>
      </c>
      <c r="BX168" s="20">
        <v>5693</v>
      </c>
      <c r="BY168" s="20">
        <v>7170</v>
      </c>
      <c r="BZ168" s="20">
        <v>6375</v>
      </c>
      <c r="CA168" s="20">
        <v>11702</v>
      </c>
      <c r="CB168" s="20">
        <v>3847</v>
      </c>
      <c r="CC168" s="20">
        <v>5920</v>
      </c>
      <c r="CD168" s="20">
        <v>5723</v>
      </c>
      <c r="CE168" s="20">
        <v>7062</v>
      </c>
      <c r="CF168" s="20">
        <v>6241</v>
      </c>
      <c r="CG168" s="20">
        <v>10105</v>
      </c>
      <c r="CH168" s="21">
        <v>2</v>
      </c>
      <c r="CI168" s="21">
        <v>18</v>
      </c>
      <c r="CJ168" s="21">
        <v>23</v>
      </c>
      <c r="CK168" s="21">
        <v>18</v>
      </c>
      <c r="CL168" s="21">
        <v>9</v>
      </c>
      <c r="CM168" s="21">
        <v>5</v>
      </c>
      <c r="CN168" s="21">
        <v>1</v>
      </c>
      <c r="CO168" s="21">
        <v>35</v>
      </c>
      <c r="CP168" s="21">
        <v>41</v>
      </c>
      <c r="CQ168" s="21">
        <v>0</v>
      </c>
      <c r="CR168" s="21">
        <v>7527</v>
      </c>
      <c r="CS168" s="21">
        <v>11815</v>
      </c>
      <c r="CT168" s="21">
        <v>11416</v>
      </c>
      <c r="CU168" s="21">
        <v>14232</v>
      </c>
      <c r="CV168" s="21">
        <v>12616</v>
      </c>
      <c r="CW168" s="21">
        <v>21807</v>
      </c>
      <c r="CX168" s="21">
        <v>40515</v>
      </c>
      <c r="CY168" s="21">
        <v>38898</v>
      </c>
      <c r="CZ168" s="19">
        <v>133</v>
      </c>
      <c r="DA168" t="s">
        <v>8111</v>
      </c>
      <c r="DB168" t="s">
        <v>9</v>
      </c>
      <c r="DD168">
        <v>8.9978919224638787</v>
      </c>
      <c r="DE168">
        <v>10.119708749845737</v>
      </c>
      <c r="DF168">
        <v>1.1218168273818581</v>
      </c>
    </row>
    <row r="169" spans="1:110" x14ac:dyDescent="0.25">
      <c r="A169" t="s">
        <v>542</v>
      </c>
      <c r="B169" t="s">
        <v>3323</v>
      </c>
      <c r="C169" t="s">
        <v>491</v>
      </c>
      <c r="D169" t="s">
        <v>491</v>
      </c>
      <c r="E169" s="17">
        <v>113425</v>
      </c>
      <c r="F169" s="17">
        <v>114196</v>
      </c>
      <c r="G169" s="17">
        <v>114614</v>
      </c>
      <c r="H169" s="17">
        <v>115128</v>
      </c>
      <c r="I169" s="17">
        <v>115715</v>
      </c>
      <c r="J169" s="17">
        <v>116139</v>
      </c>
      <c r="K169" s="17">
        <v>116783</v>
      </c>
      <c r="L169" s="17">
        <v>117566</v>
      </c>
      <c r="M169" s="17">
        <v>118462</v>
      </c>
      <c r="N169" s="17">
        <v>119242</v>
      </c>
      <c r="O169" s="17">
        <v>119521</v>
      </c>
      <c r="P169" s="17">
        <v>120031</v>
      </c>
      <c r="Q169" s="17">
        <v>120348</v>
      </c>
      <c r="R169" s="17">
        <v>121016</v>
      </c>
      <c r="S169" s="17">
        <v>121644</v>
      </c>
      <c r="T169" s="17">
        <v>122051</v>
      </c>
      <c r="U169" s="18">
        <v>22</v>
      </c>
      <c r="V169" s="18">
        <v>23</v>
      </c>
      <c r="W169" s="18">
        <v>28</v>
      </c>
      <c r="X169" s="18">
        <v>17</v>
      </c>
      <c r="Y169" s="18">
        <v>33</v>
      </c>
      <c r="Z169" s="18">
        <v>60</v>
      </c>
      <c r="AA169" s="18">
        <v>121</v>
      </c>
      <c r="AB169" s="18">
        <v>138</v>
      </c>
      <c r="AC169" s="18">
        <v>144</v>
      </c>
      <c r="AD169" s="18">
        <v>185</v>
      </c>
      <c r="AE169" s="18">
        <v>201</v>
      </c>
      <c r="AF169" s="18">
        <v>185</v>
      </c>
      <c r="AG169" s="18">
        <v>170</v>
      </c>
      <c r="AH169" s="18">
        <v>150</v>
      </c>
      <c r="AI169" s="18">
        <v>172</v>
      </c>
      <c r="AJ169" s="18">
        <v>100</v>
      </c>
      <c r="AK169" s="23">
        <v>1.939607670266696</v>
      </c>
      <c r="AL169" s="23">
        <v>2.014081053627097</v>
      </c>
      <c r="AM169" s="23">
        <v>2.4429825326748911</v>
      </c>
      <c r="AN169" s="23">
        <v>1.4766173302758667</v>
      </c>
      <c r="AO169" s="23">
        <v>2.8518342479367416</v>
      </c>
      <c r="AP169" s="23">
        <v>5.1662232325058763</v>
      </c>
      <c r="AQ169" s="23">
        <v>10.361097077485594</v>
      </c>
      <c r="AR169" s="23">
        <v>11.738087542316656</v>
      </c>
      <c r="AS169" s="23">
        <v>12.155796795596901</v>
      </c>
      <c r="AT169" s="23">
        <v>15.514667650660002</v>
      </c>
      <c r="AU169" s="23">
        <v>16.817128370746563</v>
      </c>
      <c r="AV169" s="23">
        <v>15.41268505636044</v>
      </c>
      <c r="AW169" s="23">
        <v>14.12570213048825</v>
      </c>
      <c r="AX169" s="23">
        <v>12.395055199312488</v>
      </c>
      <c r="AY169" s="23">
        <v>14.139620532044326</v>
      </c>
      <c r="AZ169" s="23">
        <v>8.1932962450123306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1</v>
      </c>
      <c r="BJ169" s="20">
        <v>12</v>
      </c>
      <c r="BK169" s="20">
        <v>15</v>
      </c>
      <c r="BL169" s="20">
        <v>14</v>
      </c>
      <c r="BM169" s="20">
        <v>4</v>
      </c>
      <c r="BN169" s="20">
        <v>3</v>
      </c>
      <c r="BO169" s="20">
        <v>0</v>
      </c>
      <c r="BP169" s="20">
        <v>1</v>
      </c>
      <c r="BQ169" s="20">
        <v>10</v>
      </c>
      <c r="BR169" s="20">
        <v>14</v>
      </c>
      <c r="BS169" s="20">
        <v>19</v>
      </c>
      <c r="BT169" s="20">
        <v>2</v>
      </c>
      <c r="BU169" s="20">
        <v>5</v>
      </c>
      <c r="BV169" s="20">
        <v>5705</v>
      </c>
      <c r="BW169" s="20">
        <v>8992</v>
      </c>
      <c r="BX169" s="20">
        <v>9586</v>
      </c>
      <c r="BY169" s="20">
        <v>11863</v>
      </c>
      <c r="BZ169" s="20">
        <v>9756</v>
      </c>
      <c r="CA169" s="20">
        <v>16553</v>
      </c>
      <c r="CB169" s="20">
        <v>6208</v>
      </c>
      <c r="CC169" s="20">
        <v>9207</v>
      </c>
      <c r="CD169" s="20">
        <v>9188</v>
      </c>
      <c r="CE169" s="20">
        <v>11148</v>
      </c>
      <c r="CF169" s="20">
        <v>9403</v>
      </c>
      <c r="CG169" s="20">
        <v>14442</v>
      </c>
      <c r="CH169" s="21">
        <v>2</v>
      </c>
      <c r="CI169" s="21">
        <v>22</v>
      </c>
      <c r="CJ169" s="21">
        <v>29</v>
      </c>
      <c r="CK169" s="21">
        <v>33</v>
      </c>
      <c r="CL169" s="21">
        <v>6</v>
      </c>
      <c r="CM169" s="21">
        <v>8</v>
      </c>
      <c r="CN169" s="21">
        <v>0</v>
      </c>
      <c r="CO169" s="21">
        <v>49</v>
      </c>
      <c r="CP169" s="21">
        <v>51</v>
      </c>
      <c r="CQ169" s="21">
        <v>0</v>
      </c>
      <c r="CR169" s="21">
        <v>11913</v>
      </c>
      <c r="CS169" s="21">
        <v>18199</v>
      </c>
      <c r="CT169" s="21">
        <v>18774</v>
      </c>
      <c r="CU169" s="21">
        <v>23011</v>
      </c>
      <c r="CV169" s="21">
        <v>19159</v>
      </c>
      <c r="CW169" s="21">
        <v>30995</v>
      </c>
      <c r="CX169" s="21">
        <v>62455</v>
      </c>
      <c r="CY169" s="21">
        <v>59596</v>
      </c>
      <c r="CZ169" s="19">
        <v>191</v>
      </c>
      <c r="DA169" t="s">
        <v>8169</v>
      </c>
      <c r="DB169" t="s">
        <v>9</v>
      </c>
      <c r="DD169">
        <v>8.2220283240485941</v>
      </c>
      <c r="DE169">
        <v>8.1658794331918987</v>
      </c>
      <c r="DF169">
        <v>-5.6148890856695388E-2</v>
      </c>
    </row>
    <row r="170" spans="1:110" x14ac:dyDescent="0.25">
      <c r="A170" t="s">
        <v>485</v>
      </c>
      <c r="B170" t="s">
        <v>3164</v>
      </c>
      <c r="C170" t="s">
        <v>484</v>
      </c>
      <c r="D170" t="s">
        <v>51</v>
      </c>
      <c r="E170" s="17">
        <v>47103</v>
      </c>
      <c r="F170" s="17">
        <v>43392</v>
      </c>
      <c r="G170" s="17">
        <v>43514</v>
      </c>
      <c r="H170" s="17">
        <v>44627</v>
      </c>
      <c r="I170" s="17">
        <v>44659</v>
      </c>
      <c r="J170" s="17">
        <v>45563</v>
      </c>
      <c r="K170" s="17">
        <v>45181</v>
      </c>
      <c r="L170" s="17">
        <v>45346</v>
      </c>
      <c r="M170" s="17">
        <v>45435</v>
      </c>
      <c r="N170" s="17">
        <v>45802</v>
      </c>
      <c r="O170" s="17">
        <v>46358</v>
      </c>
      <c r="P170" s="17">
        <v>47615</v>
      </c>
      <c r="Q170" s="17">
        <v>47799</v>
      </c>
      <c r="R170" s="17">
        <v>47824</v>
      </c>
      <c r="S170" s="17">
        <v>49068</v>
      </c>
      <c r="T170" s="17">
        <v>49582</v>
      </c>
      <c r="U170" s="18">
        <v>8</v>
      </c>
      <c r="V170" s="18">
        <v>4</v>
      </c>
      <c r="W170" s="18">
        <v>4</v>
      </c>
      <c r="X170" s="18">
        <v>7</v>
      </c>
      <c r="Y170" s="18">
        <v>11</v>
      </c>
      <c r="Z170" s="18">
        <v>21</v>
      </c>
      <c r="AA170" s="18">
        <v>54</v>
      </c>
      <c r="AB170" s="18">
        <v>36</v>
      </c>
      <c r="AC170" s="18">
        <v>57</v>
      </c>
      <c r="AD170" s="18">
        <v>55</v>
      </c>
      <c r="AE170" s="18">
        <v>58</v>
      </c>
      <c r="AF170" s="18">
        <v>83</v>
      </c>
      <c r="AG170" s="18">
        <v>51</v>
      </c>
      <c r="AH170" s="18">
        <v>70</v>
      </c>
      <c r="AI170" s="18">
        <v>71</v>
      </c>
      <c r="AJ170" s="18">
        <v>53</v>
      </c>
      <c r="AK170" s="23">
        <v>1.698405621722608</v>
      </c>
      <c r="AL170" s="23">
        <v>0.92182890855457222</v>
      </c>
      <c r="AM170" s="23">
        <v>0.91924438111872042</v>
      </c>
      <c r="AN170" s="23">
        <v>1.5685571515002128</v>
      </c>
      <c r="AO170" s="23">
        <v>2.4631093396627781</v>
      </c>
      <c r="AP170" s="23">
        <v>4.6090029190351824</v>
      </c>
      <c r="AQ170" s="23">
        <v>11.951926694849604</v>
      </c>
      <c r="AR170" s="23">
        <v>7.9389582322586332</v>
      </c>
      <c r="AS170" s="23">
        <v>12.545394519643446</v>
      </c>
      <c r="AT170" s="23">
        <v>12.008209248504432</v>
      </c>
      <c r="AU170" s="23">
        <v>12.511324906165063</v>
      </c>
      <c r="AV170" s="23">
        <v>17.431481675942454</v>
      </c>
      <c r="AW170" s="23">
        <v>10.669679281993346</v>
      </c>
      <c r="AX170" s="23">
        <v>14.637002341920375</v>
      </c>
      <c r="AY170" s="23">
        <v>14.469715496861498</v>
      </c>
      <c r="AZ170" s="23">
        <v>10.689363075309588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1</v>
      </c>
      <c r="BI170" s="20">
        <v>1</v>
      </c>
      <c r="BJ170" s="20">
        <v>6</v>
      </c>
      <c r="BK170" s="20">
        <v>8</v>
      </c>
      <c r="BL170" s="20">
        <v>3</v>
      </c>
      <c r="BM170" s="20">
        <v>1</v>
      </c>
      <c r="BN170" s="20">
        <v>3</v>
      </c>
      <c r="BO170" s="20">
        <v>0</v>
      </c>
      <c r="BP170" s="20">
        <v>2</v>
      </c>
      <c r="BQ170" s="20">
        <v>7</v>
      </c>
      <c r="BR170" s="20">
        <v>9</v>
      </c>
      <c r="BS170" s="20">
        <v>8</v>
      </c>
      <c r="BT170" s="20">
        <v>3</v>
      </c>
      <c r="BU170" s="20">
        <v>1</v>
      </c>
      <c r="BV170" s="20">
        <v>2345</v>
      </c>
      <c r="BW170" s="20">
        <v>5090</v>
      </c>
      <c r="BX170" s="20">
        <v>3869</v>
      </c>
      <c r="BY170" s="20">
        <v>3940</v>
      </c>
      <c r="BZ170" s="20">
        <v>3361</v>
      </c>
      <c r="CA170" s="20">
        <v>5972</v>
      </c>
      <c r="CB170" s="20">
        <v>3316</v>
      </c>
      <c r="CC170" s="20">
        <v>5809</v>
      </c>
      <c r="CD170" s="20">
        <v>3510</v>
      </c>
      <c r="CE170" s="20">
        <v>3810</v>
      </c>
      <c r="CF170" s="20">
        <v>3335</v>
      </c>
      <c r="CG170" s="20">
        <v>5225</v>
      </c>
      <c r="CH170" s="21">
        <v>3</v>
      </c>
      <c r="CI170" s="21">
        <v>13</v>
      </c>
      <c r="CJ170" s="21">
        <v>17</v>
      </c>
      <c r="CK170" s="21">
        <v>11</v>
      </c>
      <c r="CL170" s="21">
        <v>4</v>
      </c>
      <c r="CM170" s="21">
        <v>4</v>
      </c>
      <c r="CN170" s="21">
        <v>1</v>
      </c>
      <c r="CO170" s="21">
        <v>23</v>
      </c>
      <c r="CP170" s="21">
        <v>30</v>
      </c>
      <c r="CQ170" s="21">
        <v>0</v>
      </c>
      <c r="CR170" s="21">
        <v>5661</v>
      </c>
      <c r="CS170" s="21">
        <v>10899</v>
      </c>
      <c r="CT170" s="21">
        <v>7379</v>
      </c>
      <c r="CU170" s="21">
        <v>7750</v>
      </c>
      <c r="CV170" s="21">
        <v>6696</v>
      </c>
      <c r="CW170" s="21">
        <v>11197</v>
      </c>
      <c r="CX170" s="21">
        <v>24577</v>
      </c>
      <c r="CY170" s="21">
        <v>25005</v>
      </c>
      <c r="CZ170" s="19">
        <v>90</v>
      </c>
      <c r="DA170" t="s">
        <v>8068</v>
      </c>
      <c r="DB170" t="s">
        <v>9</v>
      </c>
      <c r="DD170">
        <v>9.1981603679264143</v>
      </c>
      <c r="DE170">
        <v>12.206534564837042</v>
      </c>
      <c r="DF170">
        <v>3.0083741969106281</v>
      </c>
    </row>
    <row r="171" spans="1:110" x14ac:dyDescent="0.25">
      <c r="A171" t="s">
        <v>1061</v>
      </c>
      <c r="B171" t="s">
        <v>3044</v>
      </c>
      <c r="C171" t="s">
        <v>1052</v>
      </c>
      <c r="D171" t="s">
        <v>168</v>
      </c>
      <c r="E171" s="17">
        <v>62038</v>
      </c>
      <c r="F171" s="17">
        <v>62332</v>
      </c>
      <c r="G171" s="17">
        <v>62618</v>
      </c>
      <c r="H171" s="17">
        <v>63259</v>
      </c>
      <c r="I171" s="17">
        <v>63712</v>
      </c>
      <c r="J171" s="17">
        <v>64252</v>
      </c>
      <c r="K171" s="17">
        <v>64778</v>
      </c>
      <c r="L171" s="17">
        <v>65175</v>
      </c>
      <c r="M171" s="17">
        <v>65391</v>
      </c>
      <c r="N171" s="17">
        <v>65339</v>
      </c>
      <c r="O171" s="17">
        <v>65438</v>
      </c>
      <c r="P171" s="17">
        <v>65869</v>
      </c>
      <c r="Q171" s="17">
        <v>66395</v>
      </c>
      <c r="R171" s="17">
        <v>66849</v>
      </c>
      <c r="S171" s="17">
        <v>67572</v>
      </c>
      <c r="T171" s="17">
        <v>68500</v>
      </c>
      <c r="U171" s="18">
        <v>11</v>
      </c>
      <c r="V171" s="18">
        <v>6</v>
      </c>
      <c r="W171" s="18">
        <v>8</v>
      </c>
      <c r="X171" s="18">
        <v>12</v>
      </c>
      <c r="Y171" s="18">
        <v>11</v>
      </c>
      <c r="Z171" s="18">
        <v>22</v>
      </c>
      <c r="AA171" s="18">
        <v>59</v>
      </c>
      <c r="AB171" s="18">
        <v>72</v>
      </c>
      <c r="AC171" s="18">
        <v>45</v>
      </c>
      <c r="AD171" s="18">
        <v>69</v>
      </c>
      <c r="AE171" s="18">
        <v>85</v>
      </c>
      <c r="AF171" s="18">
        <v>63</v>
      </c>
      <c r="AG171" s="18">
        <v>72</v>
      </c>
      <c r="AH171" s="18">
        <v>88</v>
      </c>
      <c r="AI171" s="18">
        <v>69</v>
      </c>
      <c r="AJ171" s="18">
        <v>80</v>
      </c>
      <c r="AK171" s="23">
        <v>1.7731068055063024</v>
      </c>
      <c r="AL171" s="23">
        <v>0.96258743502534816</v>
      </c>
      <c r="AM171" s="23">
        <v>1.2775879140183335</v>
      </c>
      <c r="AN171" s="23">
        <v>1.8969632779525443</v>
      </c>
      <c r="AO171" s="23">
        <v>1.7265193370165746</v>
      </c>
      <c r="AP171" s="23">
        <v>3.4240179294029756</v>
      </c>
      <c r="AQ171" s="23">
        <v>9.1080305041835192</v>
      </c>
      <c r="AR171" s="23">
        <v>11.047180667433832</v>
      </c>
      <c r="AS171" s="23">
        <v>6.8816809652704496</v>
      </c>
      <c r="AT171" s="23">
        <v>10.560308544667043</v>
      </c>
      <c r="AU171" s="23">
        <v>12.989394541397965</v>
      </c>
      <c r="AV171" s="23">
        <v>9.56443850673306</v>
      </c>
      <c r="AW171" s="23">
        <v>10.844190074553806</v>
      </c>
      <c r="AX171" s="23">
        <v>13.163996469655492</v>
      </c>
      <c r="AY171" s="23">
        <v>10.21133013674303</v>
      </c>
      <c r="AZ171" s="23">
        <v>11.678832116788323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1</v>
      </c>
      <c r="BJ171" s="20">
        <v>11</v>
      </c>
      <c r="BK171" s="20">
        <v>9</v>
      </c>
      <c r="BL171" s="20">
        <v>15</v>
      </c>
      <c r="BM171" s="20">
        <v>1</v>
      </c>
      <c r="BN171" s="20">
        <v>4</v>
      </c>
      <c r="BO171" s="20">
        <v>0</v>
      </c>
      <c r="BP171" s="20">
        <v>0</v>
      </c>
      <c r="BQ171" s="20">
        <v>11</v>
      </c>
      <c r="BR171" s="20">
        <v>13</v>
      </c>
      <c r="BS171" s="20">
        <v>6</v>
      </c>
      <c r="BT171" s="20">
        <v>7</v>
      </c>
      <c r="BU171" s="20">
        <v>2</v>
      </c>
      <c r="BV171" s="20">
        <v>3234</v>
      </c>
      <c r="BW171" s="20">
        <v>3939</v>
      </c>
      <c r="BX171" s="20">
        <v>4620</v>
      </c>
      <c r="BY171" s="20">
        <v>6678</v>
      </c>
      <c r="BZ171" s="20">
        <v>6135</v>
      </c>
      <c r="CA171" s="20">
        <v>10553</v>
      </c>
      <c r="CB171" s="20">
        <v>3533</v>
      </c>
      <c r="CC171" s="20">
        <v>3901</v>
      </c>
      <c r="CD171" s="20">
        <v>4377</v>
      </c>
      <c r="CE171" s="20">
        <v>6509</v>
      </c>
      <c r="CF171" s="20">
        <v>5819</v>
      </c>
      <c r="CG171" s="20">
        <v>9202</v>
      </c>
      <c r="CH171" s="21">
        <v>1</v>
      </c>
      <c r="CI171" s="21">
        <v>22</v>
      </c>
      <c r="CJ171" s="21">
        <v>22</v>
      </c>
      <c r="CK171" s="21">
        <v>21</v>
      </c>
      <c r="CL171" s="21">
        <v>8</v>
      </c>
      <c r="CM171" s="21">
        <v>6</v>
      </c>
      <c r="CN171" s="21">
        <v>0</v>
      </c>
      <c r="CO171" s="21">
        <v>41</v>
      </c>
      <c r="CP171" s="21">
        <v>39</v>
      </c>
      <c r="CQ171" s="21">
        <v>0</v>
      </c>
      <c r="CR171" s="21">
        <v>6767</v>
      </c>
      <c r="CS171" s="21">
        <v>7840</v>
      </c>
      <c r="CT171" s="21">
        <v>8997</v>
      </c>
      <c r="CU171" s="21">
        <v>13187</v>
      </c>
      <c r="CV171" s="21">
        <v>11954</v>
      </c>
      <c r="CW171" s="21">
        <v>19755</v>
      </c>
      <c r="CX171" s="21">
        <v>35159</v>
      </c>
      <c r="CY171" s="21">
        <v>33341</v>
      </c>
      <c r="CZ171" s="19">
        <v>57</v>
      </c>
      <c r="DA171" t="s">
        <v>8045</v>
      </c>
      <c r="DB171" t="s">
        <v>8480</v>
      </c>
      <c r="DD171">
        <v>12.297171650520381</v>
      </c>
      <c r="DE171">
        <v>11.092465656019796</v>
      </c>
      <c r="DF171">
        <v>-1.2047059945005856</v>
      </c>
    </row>
    <row r="172" spans="1:110" x14ac:dyDescent="0.25">
      <c r="A172" t="s">
        <v>1032</v>
      </c>
      <c r="B172" t="s">
        <v>3083</v>
      </c>
      <c r="C172" t="s">
        <v>197</v>
      </c>
      <c r="D172" t="s">
        <v>199</v>
      </c>
      <c r="E172" s="17">
        <v>58882</v>
      </c>
      <c r="F172" s="17">
        <v>58868</v>
      </c>
      <c r="G172" s="17">
        <v>59189</v>
      </c>
      <c r="H172" s="17">
        <v>59793</v>
      </c>
      <c r="I172" s="17">
        <v>60242</v>
      </c>
      <c r="J172" s="17">
        <v>60564</v>
      </c>
      <c r="K172" s="17">
        <v>60706</v>
      </c>
      <c r="L172" s="17">
        <v>61223</v>
      </c>
      <c r="M172" s="17">
        <v>61276</v>
      </c>
      <c r="N172" s="17">
        <v>61665</v>
      </c>
      <c r="O172" s="17">
        <v>61944</v>
      </c>
      <c r="P172" s="17">
        <v>62290</v>
      </c>
      <c r="Q172" s="17">
        <v>62369</v>
      </c>
      <c r="R172" s="17">
        <v>62694</v>
      </c>
      <c r="S172" s="17">
        <v>63158</v>
      </c>
      <c r="T172" s="17">
        <v>63485</v>
      </c>
      <c r="U172" s="18">
        <v>27</v>
      </c>
      <c r="V172" s="18">
        <v>17</v>
      </c>
      <c r="W172" s="18">
        <v>14</v>
      </c>
      <c r="X172" s="18">
        <v>12</v>
      </c>
      <c r="Y172" s="18">
        <v>18</v>
      </c>
      <c r="Z172" s="18">
        <v>26</v>
      </c>
      <c r="AA172" s="18">
        <v>66</v>
      </c>
      <c r="AB172" s="18">
        <v>72</v>
      </c>
      <c r="AC172" s="18">
        <v>49</v>
      </c>
      <c r="AD172" s="18">
        <v>71</v>
      </c>
      <c r="AE172" s="18">
        <v>77</v>
      </c>
      <c r="AF172" s="18">
        <v>79</v>
      </c>
      <c r="AG172" s="18">
        <v>65</v>
      </c>
      <c r="AH172" s="18">
        <v>70</v>
      </c>
      <c r="AI172" s="18">
        <v>69</v>
      </c>
      <c r="AJ172" s="18">
        <v>45</v>
      </c>
      <c r="AK172" s="23">
        <v>4.5854420705818413</v>
      </c>
      <c r="AL172" s="23">
        <v>2.8878168104912687</v>
      </c>
      <c r="AM172" s="23">
        <v>2.3653043639865516</v>
      </c>
      <c r="AN172" s="23">
        <v>2.00692388741157</v>
      </c>
      <c r="AO172" s="23">
        <v>2.9879486072839545</v>
      </c>
      <c r="AP172" s="23">
        <v>4.2929793276533914</v>
      </c>
      <c r="AQ172" s="23">
        <v>10.872071953348927</v>
      </c>
      <c r="AR172" s="23">
        <v>11.760286166963397</v>
      </c>
      <c r="AS172" s="23">
        <v>7.9966055225536916</v>
      </c>
      <c r="AT172" s="23">
        <v>11.513824697964811</v>
      </c>
      <c r="AU172" s="23">
        <v>12.430582461578201</v>
      </c>
      <c r="AV172" s="23">
        <v>12.682613581634291</v>
      </c>
      <c r="AW172" s="23">
        <v>10.421844185412624</v>
      </c>
      <c r="AX172" s="23">
        <v>11.165342776023223</v>
      </c>
      <c r="AY172" s="23">
        <v>10.924981791697013</v>
      </c>
      <c r="AZ172" s="23">
        <v>7.0882885721036466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1</v>
      </c>
      <c r="BJ172" s="20">
        <v>8</v>
      </c>
      <c r="BK172" s="20">
        <v>3</v>
      </c>
      <c r="BL172" s="20">
        <v>7</v>
      </c>
      <c r="BM172" s="20">
        <v>0</v>
      </c>
      <c r="BN172" s="20">
        <v>2</v>
      </c>
      <c r="BO172" s="20">
        <v>0</v>
      </c>
      <c r="BP172" s="20">
        <v>1</v>
      </c>
      <c r="BQ172" s="20">
        <v>8</v>
      </c>
      <c r="BR172" s="20">
        <v>3</v>
      </c>
      <c r="BS172" s="20">
        <v>8</v>
      </c>
      <c r="BT172" s="20">
        <v>3</v>
      </c>
      <c r="BU172" s="20">
        <v>1</v>
      </c>
      <c r="BV172" s="20">
        <v>2126</v>
      </c>
      <c r="BW172" s="20">
        <v>3586</v>
      </c>
      <c r="BX172" s="20">
        <v>4153</v>
      </c>
      <c r="BY172" s="20">
        <v>6144</v>
      </c>
      <c r="BZ172" s="20">
        <v>5449</v>
      </c>
      <c r="CA172" s="20">
        <v>11325</v>
      </c>
      <c r="CB172" s="20">
        <v>2513</v>
      </c>
      <c r="CC172" s="20">
        <v>3777</v>
      </c>
      <c r="CD172" s="20">
        <v>4136</v>
      </c>
      <c r="CE172" s="20">
        <v>5813</v>
      </c>
      <c r="CF172" s="20">
        <v>5340</v>
      </c>
      <c r="CG172" s="20">
        <v>9123</v>
      </c>
      <c r="CH172" s="21">
        <v>2</v>
      </c>
      <c r="CI172" s="21">
        <v>16</v>
      </c>
      <c r="CJ172" s="21">
        <v>6</v>
      </c>
      <c r="CK172" s="21">
        <v>15</v>
      </c>
      <c r="CL172" s="21">
        <v>3</v>
      </c>
      <c r="CM172" s="21">
        <v>3</v>
      </c>
      <c r="CN172" s="21">
        <v>0</v>
      </c>
      <c r="CO172" s="21">
        <v>21</v>
      </c>
      <c r="CP172" s="21">
        <v>24</v>
      </c>
      <c r="CQ172" s="21">
        <v>0</v>
      </c>
      <c r="CR172" s="21">
        <v>4639</v>
      </c>
      <c r="CS172" s="21">
        <v>7363</v>
      </c>
      <c r="CT172" s="21">
        <v>8289</v>
      </c>
      <c r="CU172" s="21">
        <v>11957</v>
      </c>
      <c r="CV172" s="21">
        <v>10789</v>
      </c>
      <c r="CW172" s="21">
        <v>20448</v>
      </c>
      <c r="CX172" s="21">
        <v>32783</v>
      </c>
      <c r="CY172" s="21">
        <v>30702</v>
      </c>
      <c r="CZ172" s="19">
        <v>251</v>
      </c>
      <c r="DA172" t="s">
        <v>8229</v>
      </c>
      <c r="DB172" t="s">
        <v>9</v>
      </c>
      <c r="DD172">
        <v>6.8399452804377567</v>
      </c>
      <c r="DE172">
        <v>7.3208675228014517</v>
      </c>
      <c r="DF172">
        <v>0.48092224236369496</v>
      </c>
    </row>
    <row r="173" spans="1:110" x14ac:dyDescent="0.25">
      <c r="A173" t="s">
        <v>797</v>
      </c>
      <c r="B173" t="s">
        <v>3242</v>
      </c>
      <c r="C173" t="s">
        <v>3365</v>
      </c>
      <c r="D173" t="s">
        <v>457</v>
      </c>
      <c r="E173" s="17">
        <v>149833</v>
      </c>
      <c r="F173" s="17">
        <v>149439</v>
      </c>
      <c r="G173" s="17">
        <v>150048</v>
      </c>
      <c r="H173" s="17">
        <v>150813</v>
      </c>
      <c r="I173" s="17">
        <v>151411</v>
      </c>
      <c r="J173" s="17">
        <v>152499</v>
      </c>
      <c r="K173" s="17">
        <v>153508</v>
      </c>
      <c r="L173" s="17">
        <v>154988</v>
      </c>
      <c r="M173" s="17">
        <v>156096</v>
      </c>
      <c r="N173" s="17">
        <v>157570</v>
      </c>
      <c r="O173" s="17">
        <v>158857</v>
      </c>
      <c r="P173" s="17">
        <v>160091</v>
      </c>
      <c r="Q173" s="17">
        <v>159783</v>
      </c>
      <c r="R173" s="17">
        <v>159800</v>
      </c>
      <c r="S173" s="17">
        <v>160368</v>
      </c>
      <c r="T173" s="17">
        <v>161120</v>
      </c>
      <c r="U173" s="18">
        <v>27</v>
      </c>
      <c r="V173" s="18">
        <v>20</v>
      </c>
      <c r="W173" s="18">
        <v>30</v>
      </c>
      <c r="X173" s="18">
        <v>27</v>
      </c>
      <c r="Y173" s="18">
        <v>34</v>
      </c>
      <c r="Z173" s="18">
        <v>71</v>
      </c>
      <c r="AA173" s="18">
        <v>216</v>
      </c>
      <c r="AB173" s="18">
        <v>176</v>
      </c>
      <c r="AC173" s="18">
        <v>152</v>
      </c>
      <c r="AD173" s="18">
        <v>277</v>
      </c>
      <c r="AE173" s="18">
        <v>251</v>
      </c>
      <c r="AF173" s="18">
        <v>230</v>
      </c>
      <c r="AG173" s="18">
        <v>242</v>
      </c>
      <c r="AH173" s="18">
        <v>255</v>
      </c>
      <c r="AI173" s="18">
        <v>229</v>
      </c>
      <c r="AJ173" s="18">
        <v>141</v>
      </c>
      <c r="AK173" s="23">
        <v>1.8020062336067488</v>
      </c>
      <c r="AL173" s="23">
        <v>1.3383387201466819</v>
      </c>
      <c r="AM173" s="23">
        <v>1.9993602047344849</v>
      </c>
      <c r="AN173" s="23">
        <v>1.790296592468819</v>
      </c>
      <c r="AO173" s="23">
        <v>2.245543586661471</v>
      </c>
      <c r="AP173" s="23">
        <v>4.6557682345457998</v>
      </c>
      <c r="AQ173" s="23">
        <v>14.070927899523152</v>
      </c>
      <c r="AR173" s="23">
        <v>11.35571786202803</v>
      </c>
      <c r="AS173" s="23">
        <v>9.7375973759737597</v>
      </c>
      <c r="AT173" s="23">
        <v>17.579488481309895</v>
      </c>
      <c r="AU173" s="23">
        <v>15.80037392119957</v>
      </c>
      <c r="AV173" s="23">
        <v>14.366828866082416</v>
      </c>
      <c r="AW173" s="23">
        <v>15.145541140171359</v>
      </c>
      <c r="AX173" s="23">
        <v>15.957446808510637</v>
      </c>
      <c r="AY173" s="23">
        <v>14.279656789384415</v>
      </c>
      <c r="AZ173" s="23">
        <v>8.7512413108242306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 s="20">
        <v>1</v>
      </c>
      <c r="BJ173" s="20">
        <v>20</v>
      </c>
      <c r="BK173" s="20">
        <v>10</v>
      </c>
      <c r="BL173" s="20">
        <v>24</v>
      </c>
      <c r="BM173" s="20">
        <v>9</v>
      </c>
      <c r="BN173" s="20">
        <v>7</v>
      </c>
      <c r="BO173" s="20">
        <v>1</v>
      </c>
      <c r="BP173" s="20">
        <v>1</v>
      </c>
      <c r="BQ173" s="20">
        <v>17</v>
      </c>
      <c r="BR173" s="20">
        <v>17</v>
      </c>
      <c r="BS173" s="20">
        <v>19</v>
      </c>
      <c r="BT173" s="20">
        <v>8</v>
      </c>
      <c r="BU173" s="20">
        <v>7</v>
      </c>
      <c r="BV173" s="20">
        <v>8285</v>
      </c>
      <c r="BW173" s="20">
        <v>14022</v>
      </c>
      <c r="BX173" s="20">
        <v>12520</v>
      </c>
      <c r="BY173" s="20">
        <v>14714</v>
      </c>
      <c r="BZ173" s="20">
        <v>12162</v>
      </c>
      <c r="CA173" s="20">
        <v>21000</v>
      </c>
      <c r="CB173" s="20">
        <v>9031</v>
      </c>
      <c r="CC173" s="20">
        <v>13440</v>
      </c>
      <c r="CD173" s="20">
        <v>12611</v>
      </c>
      <c r="CE173" s="20">
        <v>14028</v>
      </c>
      <c r="CF173" s="20">
        <v>11971</v>
      </c>
      <c r="CG173" s="20">
        <v>17336</v>
      </c>
      <c r="CH173" s="21">
        <v>2</v>
      </c>
      <c r="CI173" s="21">
        <v>37</v>
      </c>
      <c r="CJ173" s="21">
        <v>27</v>
      </c>
      <c r="CK173" s="21">
        <v>43</v>
      </c>
      <c r="CL173" s="21">
        <v>17</v>
      </c>
      <c r="CM173" s="21">
        <v>14</v>
      </c>
      <c r="CN173" s="21">
        <v>1</v>
      </c>
      <c r="CO173" s="21">
        <v>71</v>
      </c>
      <c r="CP173" s="21">
        <v>70</v>
      </c>
      <c r="CQ173" s="21">
        <v>0</v>
      </c>
      <c r="CR173" s="21">
        <v>17316</v>
      </c>
      <c r="CS173" s="21">
        <v>27462</v>
      </c>
      <c r="CT173" s="21">
        <v>25131</v>
      </c>
      <c r="CU173" s="21">
        <v>28742</v>
      </c>
      <c r="CV173" s="21">
        <v>24133</v>
      </c>
      <c r="CW173" s="21">
        <v>38336</v>
      </c>
      <c r="CX173" s="21">
        <v>82703</v>
      </c>
      <c r="CY173" s="21">
        <v>78417</v>
      </c>
      <c r="CZ173" s="19">
        <v>165</v>
      </c>
      <c r="DA173" t="s">
        <v>8143</v>
      </c>
      <c r="DB173" t="s">
        <v>9</v>
      </c>
      <c r="DD173">
        <v>9.054159174668758</v>
      </c>
      <c r="DE173">
        <v>8.4640218613593206</v>
      </c>
      <c r="DF173">
        <v>-0.59013731330943742</v>
      </c>
    </row>
    <row r="174" spans="1:110" x14ac:dyDescent="0.25">
      <c r="A174" t="s">
        <v>1791</v>
      </c>
      <c r="B174" t="s">
        <v>3137</v>
      </c>
      <c r="C174" t="s">
        <v>777</v>
      </c>
      <c r="D174" t="s">
        <v>150</v>
      </c>
      <c r="E174" s="17">
        <v>87433</v>
      </c>
      <c r="F174" s="17">
        <v>87801</v>
      </c>
      <c r="G174" s="17">
        <v>88150</v>
      </c>
      <c r="H174" s="17">
        <v>88091</v>
      </c>
      <c r="I174" s="17">
        <v>88257</v>
      </c>
      <c r="J174" s="17">
        <v>88524</v>
      </c>
      <c r="K174" s="17">
        <v>88647</v>
      </c>
      <c r="L174" s="17">
        <v>88835</v>
      </c>
      <c r="M174" s="17">
        <v>89135</v>
      </c>
      <c r="N174" s="17">
        <v>89557</v>
      </c>
      <c r="O174" s="17">
        <v>89954</v>
      </c>
      <c r="P174" s="17">
        <v>90564</v>
      </c>
      <c r="Q174" s="17">
        <v>90856</v>
      </c>
      <c r="R174" s="17">
        <v>91555</v>
      </c>
      <c r="S174" s="17">
        <v>92288</v>
      </c>
      <c r="T174" s="17">
        <v>92522</v>
      </c>
      <c r="U174" s="18">
        <v>5</v>
      </c>
      <c r="V174" s="18">
        <v>13</v>
      </c>
      <c r="W174" s="18">
        <v>10</v>
      </c>
      <c r="X174" s="18">
        <v>11</v>
      </c>
      <c r="Y174" s="18">
        <v>13</v>
      </c>
      <c r="Z174" s="18">
        <v>42</v>
      </c>
      <c r="AA174" s="18">
        <v>96</v>
      </c>
      <c r="AB174" s="18">
        <v>97</v>
      </c>
      <c r="AC174" s="18">
        <v>105</v>
      </c>
      <c r="AD174" s="18">
        <v>104</v>
      </c>
      <c r="AE174" s="18">
        <v>109</v>
      </c>
      <c r="AF174" s="18">
        <v>100</v>
      </c>
      <c r="AG174" s="18">
        <v>107</v>
      </c>
      <c r="AH174" s="18">
        <v>91</v>
      </c>
      <c r="AI174" s="18">
        <v>121</v>
      </c>
      <c r="AJ174" s="18">
        <v>83</v>
      </c>
      <c r="AK174" s="23">
        <v>0.57186645774478739</v>
      </c>
      <c r="AL174" s="23">
        <v>1.4806209496474985</v>
      </c>
      <c r="AM174" s="23">
        <v>1.1344299489506524</v>
      </c>
      <c r="AN174" s="23">
        <v>1.2487087216628259</v>
      </c>
      <c r="AO174" s="23">
        <v>1.4729709824716453</v>
      </c>
      <c r="AP174" s="23">
        <v>4.7444760742849397</v>
      </c>
      <c r="AQ174" s="23">
        <v>10.829469694405903</v>
      </c>
      <c r="AR174" s="23">
        <v>10.919119716328023</v>
      </c>
      <c r="AS174" s="23">
        <v>11.779884444943065</v>
      </c>
      <c r="AT174" s="23">
        <v>11.61271592393671</v>
      </c>
      <c r="AU174" s="23">
        <v>12.117304400026681</v>
      </c>
      <c r="AV174" s="23">
        <v>11.041915109756637</v>
      </c>
      <c r="AW174" s="23">
        <v>11.7768776965748</v>
      </c>
      <c r="AX174" s="23">
        <v>9.9393807001256089</v>
      </c>
      <c r="AY174" s="23">
        <v>13.11113037447989</v>
      </c>
      <c r="AZ174" s="23">
        <v>8.9708393679341132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20">
        <v>8</v>
      </c>
      <c r="BK174" s="20">
        <v>11</v>
      </c>
      <c r="BL174" s="20">
        <v>10</v>
      </c>
      <c r="BM174" s="20">
        <v>5</v>
      </c>
      <c r="BN174" s="20">
        <v>2</v>
      </c>
      <c r="BO174" s="20">
        <v>0</v>
      </c>
      <c r="BP174" s="20">
        <v>2</v>
      </c>
      <c r="BQ174" s="20">
        <v>10</v>
      </c>
      <c r="BR174" s="20">
        <v>18</v>
      </c>
      <c r="BS174" s="20">
        <v>11</v>
      </c>
      <c r="BT174" s="20">
        <v>2</v>
      </c>
      <c r="BU174" s="20">
        <v>4</v>
      </c>
      <c r="BV174" s="20">
        <v>4142</v>
      </c>
      <c r="BW174" s="20">
        <v>7005</v>
      </c>
      <c r="BX174" s="20">
        <v>7701</v>
      </c>
      <c r="BY174" s="20">
        <v>8948</v>
      </c>
      <c r="BZ174" s="20">
        <v>7489</v>
      </c>
      <c r="CA174" s="20">
        <v>12865</v>
      </c>
      <c r="CB174" s="20">
        <v>4399</v>
      </c>
      <c r="CC174" s="20">
        <v>6485</v>
      </c>
      <c r="CD174" s="20">
        <v>7187</v>
      </c>
      <c r="CE174" s="20">
        <v>8542</v>
      </c>
      <c r="CF174" s="20">
        <v>7163</v>
      </c>
      <c r="CG174" s="20">
        <v>10596</v>
      </c>
      <c r="CH174" s="21">
        <v>2</v>
      </c>
      <c r="CI174" s="21">
        <v>18</v>
      </c>
      <c r="CJ174" s="21">
        <v>29</v>
      </c>
      <c r="CK174" s="21">
        <v>21</v>
      </c>
      <c r="CL174" s="21">
        <v>7</v>
      </c>
      <c r="CM174" s="21">
        <v>6</v>
      </c>
      <c r="CN174" s="21">
        <v>0</v>
      </c>
      <c r="CO174" s="21">
        <v>36</v>
      </c>
      <c r="CP174" s="21">
        <v>47</v>
      </c>
      <c r="CQ174" s="21">
        <v>0</v>
      </c>
      <c r="CR174" s="21">
        <v>8541</v>
      </c>
      <c r="CS174" s="21">
        <v>13490</v>
      </c>
      <c r="CT174" s="21">
        <v>14888</v>
      </c>
      <c r="CU174" s="21">
        <v>17490</v>
      </c>
      <c r="CV174" s="21">
        <v>14652</v>
      </c>
      <c r="CW174" s="21">
        <v>23461</v>
      </c>
      <c r="CX174" s="21">
        <v>48150</v>
      </c>
      <c r="CY174" s="21">
        <v>44372</v>
      </c>
      <c r="CZ174" s="19">
        <v>159</v>
      </c>
      <c r="DA174" t="s">
        <v>8137</v>
      </c>
      <c r="DB174" t="s">
        <v>9</v>
      </c>
      <c r="DD174">
        <v>8.1132245560263225</v>
      </c>
      <c r="DE174">
        <v>9.7611630321910692</v>
      </c>
      <c r="DF174">
        <v>1.6479384761647466</v>
      </c>
    </row>
    <row r="175" spans="1:110" x14ac:dyDescent="0.25">
      <c r="A175" t="s">
        <v>1053</v>
      </c>
      <c r="B175" t="s">
        <v>3045</v>
      </c>
      <c r="C175" t="s">
        <v>1052</v>
      </c>
      <c r="D175" t="s">
        <v>168</v>
      </c>
      <c r="E175" s="17">
        <v>83263</v>
      </c>
      <c r="F175" s="17">
        <v>83170</v>
      </c>
      <c r="G175" s="17">
        <v>83814</v>
      </c>
      <c r="H175" s="17">
        <v>84760</v>
      </c>
      <c r="I175" s="17">
        <v>85996</v>
      </c>
      <c r="J175" s="17">
        <v>87286</v>
      </c>
      <c r="K175" s="17">
        <v>88762</v>
      </c>
      <c r="L175" s="17">
        <v>90425</v>
      </c>
      <c r="M175" s="17">
        <v>91473</v>
      </c>
      <c r="N175" s="17">
        <v>92416</v>
      </c>
      <c r="O175" s="17">
        <v>93429</v>
      </c>
      <c r="P175" s="17">
        <v>94502</v>
      </c>
      <c r="Q175" s="17">
        <v>95832</v>
      </c>
      <c r="R175" s="17">
        <v>96571</v>
      </c>
      <c r="S175" s="17">
        <v>97453</v>
      </c>
      <c r="T175" s="17">
        <v>98599</v>
      </c>
      <c r="U175" s="18">
        <v>18</v>
      </c>
      <c r="V175" s="18">
        <v>16</v>
      </c>
      <c r="W175" s="18">
        <v>6</v>
      </c>
      <c r="X175" s="18">
        <v>9</v>
      </c>
      <c r="Y175" s="18">
        <v>25</v>
      </c>
      <c r="Z175" s="18">
        <v>50</v>
      </c>
      <c r="AA175" s="18">
        <v>114</v>
      </c>
      <c r="AB175" s="18">
        <v>109</v>
      </c>
      <c r="AC175" s="18">
        <v>119</v>
      </c>
      <c r="AD175" s="18">
        <v>139</v>
      </c>
      <c r="AE175" s="18">
        <v>139</v>
      </c>
      <c r="AF175" s="18">
        <v>125</v>
      </c>
      <c r="AG175" s="18">
        <v>124</v>
      </c>
      <c r="AH175" s="18">
        <v>117</v>
      </c>
      <c r="AI175" s="18">
        <v>139</v>
      </c>
      <c r="AJ175" s="18">
        <v>95</v>
      </c>
      <c r="AK175" s="23">
        <v>2.1618245799454741</v>
      </c>
      <c r="AL175" s="23">
        <v>1.9237705903571001</v>
      </c>
      <c r="AM175" s="23">
        <v>0.7158708568974157</v>
      </c>
      <c r="AN175" s="23">
        <v>1.0618216139688532</v>
      </c>
      <c r="AO175" s="23">
        <v>2.907111958695753</v>
      </c>
      <c r="AP175" s="23">
        <v>5.7282954883944734</v>
      </c>
      <c r="AQ175" s="23">
        <v>12.843333859083842</v>
      </c>
      <c r="AR175" s="23">
        <v>12.054188554050317</v>
      </c>
      <c r="AS175" s="23">
        <v>13.009303291681698</v>
      </c>
      <c r="AT175" s="23">
        <v>15.040685595567867</v>
      </c>
      <c r="AU175" s="23">
        <v>14.877607595072194</v>
      </c>
      <c r="AV175" s="23">
        <v>13.227233286068019</v>
      </c>
      <c r="AW175" s="23">
        <v>12.939310459971617</v>
      </c>
      <c r="AX175" s="23">
        <v>12.115438382122997</v>
      </c>
      <c r="AY175" s="23">
        <v>14.263285891660596</v>
      </c>
      <c r="AZ175" s="23">
        <v>9.6349861560462067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1</v>
      </c>
      <c r="BJ175" s="20">
        <v>11</v>
      </c>
      <c r="BK175" s="20">
        <v>18</v>
      </c>
      <c r="BL175" s="20">
        <v>9</v>
      </c>
      <c r="BM175" s="20">
        <v>5</v>
      </c>
      <c r="BN175" s="20">
        <v>4</v>
      </c>
      <c r="BO175" s="20">
        <v>0</v>
      </c>
      <c r="BP175" s="20">
        <v>2</v>
      </c>
      <c r="BQ175" s="20">
        <v>14</v>
      </c>
      <c r="BR175" s="20">
        <v>18</v>
      </c>
      <c r="BS175" s="20">
        <v>10</v>
      </c>
      <c r="BT175" s="20">
        <v>1</v>
      </c>
      <c r="BU175" s="20">
        <v>2</v>
      </c>
      <c r="BV175" s="20">
        <v>5388</v>
      </c>
      <c r="BW175" s="20">
        <v>9287</v>
      </c>
      <c r="BX175" s="20">
        <v>8118</v>
      </c>
      <c r="BY175" s="20">
        <v>9288</v>
      </c>
      <c r="BZ175" s="20">
        <v>7055</v>
      </c>
      <c r="CA175" s="20">
        <v>11231</v>
      </c>
      <c r="CB175" s="20">
        <v>5806</v>
      </c>
      <c r="CC175" s="20">
        <v>8714</v>
      </c>
      <c r="CD175" s="20">
        <v>8433</v>
      </c>
      <c r="CE175" s="20">
        <v>9235</v>
      </c>
      <c r="CF175" s="20">
        <v>6827</v>
      </c>
      <c r="CG175" s="20">
        <v>9217</v>
      </c>
      <c r="CH175" s="21">
        <v>3</v>
      </c>
      <c r="CI175" s="21">
        <v>25</v>
      </c>
      <c r="CJ175" s="21">
        <v>36</v>
      </c>
      <c r="CK175" s="21">
        <v>19</v>
      </c>
      <c r="CL175" s="21">
        <v>6</v>
      </c>
      <c r="CM175" s="21">
        <v>6</v>
      </c>
      <c r="CN175" s="21">
        <v>0</v>
      </c>
      <c r="CO175" s="21">
        <v>48</v>
      </c>
      <c r="CP175" s="21">
        <v>47</v>
      </c>
      <c r="CQ175" s="21">
        <v>0</v>
      </c>
      <c r="CR175" s="21">
        <v>11194</v>
      </c>
      <c r="CS175" s="21">
        <v>18001</v>
      </c>
      <c r="CT175" s="21">
        <v>16551</v>
      </c>
      <c r="CU175" s="21">
        <v>18523</v>
      </c>
      <c r="CV175" s="21">
        <v>13882</v>
      </c>
      <c r="CW175" s="21">
        <v>20448</v>
      </c>
      <c r="CX175" s="21">
        <v>50367</v>
      </c>
      <c r="CY175" s="21">
        <v>48232</v>
      </c>
      <c r="CZ175" s="19">
        <v>131</v>
      </c>
      <c r="DA175" t="s">
        <v>8109</v>
      </c>
      <c r="DB175" t="s">
        <v>9</v>
      </c>
      <c r="DD175">
        <v>9.9518991540885722</v>
      </c>
      <c r="DE175">
        <v>9.3315067405245511</v>
      </c>
      <c r="DF175">
        <v>-0.62039241356402108</v>
      </c>
    </row>
    <row r="176" spans="1:110" x14ac:dyDescent="0.25">
      <c r="A176" t="s">
        <v>2042</v>
      </c>
      <c r="B176" t="s">
        <v>3053</v>
      </c>
      <c r="C176" t="s">
        <v>276</v>
      </c>
      <c r="D176" t="s">
        <v>278</v>
      </c>
      <c r="E176" s="17">
        <v>58617</v>
      </c>
      <c r="F176" s="17">
        <v>58857</v>
      </c>
      <c r="G176" s="17">
        <v>59283</v>
      </c>
      <c r="H176" s="17">
        <v>60169</v>
      </c>
      <c r="I176" s="17">
        <v>60628</v>
      </c>
      <c r="J176" s="17">
        <v>61115</v>
      </c>
      <c r="K176" s="17">
        <v>61995</v>
      </c>
      <c r="L176" s="17">
        <v>62833</v>
      </c>
      <c r="M176" s="17">
        <v>63736</v>
      </c>
      <c r="N176" s="17">
        <v>63968</v>
      </c>
      <c r="O176" s="17">
        <v>64150</v>
      </c>
      <c r="P176" s="17">
        <v>64450</v>
      </c>
      <c r="Q176" s="17">
        <v>65008</v>
      </c>
      <c r="R176" s="17">
        <v>65335</v>
      </c>
      <c r="S176" s="17">
        <v>66237</v>
      </c>
      <c r="T176" s="17">
        <v>66682</v>
      </c>
      <c r="U176" s="18">
        <v>15</v>
      </c>
      <c r="V176" s="18">
        <v>11</v>
      </c>
      <c r="W176" s="18">
        <v>7</v>
      </c>
      <c r="X176" s="18">
        <v>23</v>
      </c>
      <c r="Y176" s="18">
        <v>25</v>
      </c>
      <c r="Z176" s="18">
        <v>62</v>
      </c>
      <c r="AA176" s="18">
        <v>119</v>
      </c>
      <c r="AB176" s="18">
        <v>131</v>
      </c>
      <c r="AC176" s="18">
        <v>109</v>
      </c>
      <c r="AD176" s="18">
        <v>112</v>
      </c>
      <c r="AE176" s="18">
        <v>122</v>
      </c>
      <c r="AF176" s="18">
        <v>141</v>
      </c>
      <c r="AG176" s="18">
        <v>119</v>
      </c>
      <c r="AH176" s="18">
        <v>98</v>
      </c>
      <c r="AI176" s="18">
        <v>108</v>
      </c>
      <c r="AJ176" s="18">
        <v>84</v>
      </c>
      <c r="AK176" s="23">
        <v>2.5589845949127388</v>
      </c>
      <c r="AL176" s="23">
        <v>1.8689365750887743</v>
      </c>
      <c r="AM176" s="23">
        <v>1.1807769512339119</v>
      </c>
      <c r="AN176" s="23">
        <v>3.8225664378666755</v>
      </c>
      <c r="AO176" s="23">
        <v>4.1235072903608891</v>
      </c>
      <c r="AP176" s="23">
        <v>10.144808966702119</v>
      </c>
      <c r="AQ176" s="23">
        <v>19.195096378740221</v>
      </c>
      <c r="AR176" s="23">
        <v>20.848916970381804</v>
      </c>
      <c r="AS176" s="23">
        <v>17.101794903978913</v>
      </c>
      <c r="AT176" s="23">
        <v>17.508754377188595</v>
      </c>
      <c r="AU176" s="23">
        <v>19.01792673421668</v>
      </c>
      <c r="AV176" s="23">
        <v>21.87742435996897</v>
      </c>
      <c r="AW176" s="23">
        <v>18.305439330543933</v>
      </c>
      <c r="AX176" s="23">
        <v>14.999617356700083</v>
      </c>
      <c r="AY176" s="23">
        <v>16.305086281081572</v>
      </c>
      <c r="AZ176" s="23">
        <v>12.597102666386732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1</v>
      </c>
      <c r="BJ176" s="20">
        <v>5</v>
      </c>
      <c r="BK176" s="20">
        <v>17</v>
      </c>
      <c r="BL176" s="20">
        <v>15</v>
      </c>
      <c r="BM176" s="20">
        <v>3</v>
      </c>
      <c r="BN176" s="20">
        <v>1</v>
      </c>
      <c r="BO176" s="20">
        <v>0</v>
      </c>
      <c r="BP176" s="20">
        <v>3</v>
      </c>
      <c r="BQ176" s="20">
        <v>10</v>
      </c>
      <c r="BR176" s="20">
        <v>14</v>
      </c>
      <c r="BS176" s="20">
        <v>8</v>
      </c>
      <c r="BT176" s="20">
        <v>7</v>
      </c>
      <c r="BU176" s="20">
        <v>0</v>
      </c>
      <c r="BV176" s="20">
        <v>3240</v>
      </c>
      <c r="BW176" s="20">
        <v>5310</v>
      </c>
      <c r="BX176" s="20">
        <v>5203</v>
      </c>
      <c r="BY176" s="20">
        <v>6123</v>
      </c>
      <c r="BZ176" s="20">
        <v>5054</v>
      </c>
      <c r="CA176" s="20">
        <v>8925</v>
      </c>
      <c r="CB176" s="20">
        <v>3726</v>
      </c>
      <c r="CC176" s="20">
        <v>5567</v>
      </c>
      <c r="CD176" s="20">
        <v>5187</v>
      </c>
      <c r="CE176" s="20">
        <v>5936</v>
      </c>
      <c r="CF176" s="20">
        <v>5055</v>
      </c>
      <c r="CG176" s="20">
        <v>7356</v>
      </c>
      <c r="CH176" s="21">
        <v>4</v>
      </c>
      <c r="CI176" s="21">
        <v>15</v>
      </c>
      <c r="CJ176" s="21">
        <v>31</v>
      </c>
      <c r="CK176" s="21">
        <v>23</v>
      </c>
      <c r="CL176" s="21">
        <v>10</v>
      </c>
      <c r="CM176" s="21">
        <v>1</v>
      </c>
      <c r="CN176" s="21">
        <v>0</v>
      </c>
      <c r="CO176" s="21">
        <v>42</v>
      </c>
      <c r="CP176" s="21">
        <v>42</v>
      </c>
      <c r="CQ176" s="21">
        <v>0</v>
      </c>
      <c r="CR176" s="21">
        <v>6966</v>
      </c>
      <c r="CS176" s="21">
        <v>10877</v>
      </c>
      <c r="CT176" s="21">
        <v>10390</v>
      </c>
      <c r="CU176" s="21">
        <v>12059</v>
      </c>
      <c r="CV176" s="21">
        <v>10109</v>
      </c>
      <c r="CW176" s="21">
        <v>16281</v>
      </c>
      <c r="CX176" s="21">
        <v>33855</v>
      </c>
      <c r="CY176" s="21">
        <v>32827</v>
      </c>
      <c r="CZ176" s="19">
        <v>33</v>
      </c>
      <c r="DA176" t="s">
        <v>1356</v>
      </c>
      <c r="DB176" t="s">
        <v>8480</v>
      </c>
      <c r="DD176">
        <v>12.794346117525206</v>
      </c>
      <c r="DE176">
        <v>12.405848471422242</v>
      </c>
      <c r="DF176">
        <v>-0.38849764610296411</v>
      </c>
    </row>
    <row r="177" spans="1:110" x14ac:dyDescent="0.25">
      <c r="A177" t="s">
        <v>733</v>
      </c>
      <c r="B177" t="s">
        <v>3072</v>
      </c>
      <c r="C177" t="s">
        <v>363</v>
      </c>
      <c r="D177" t="s">
        <v>278</v>
      </c>
      <c r="E177" s="17">
        <v>72032</v>
      </c>
      <c r="F177" s="17">
        <v>72578</v>
      </c>
      <c r="G177" s="17">
        <v>72442</v>
      </c>
      <c r="H177" s="17">
        <v>72649</v>
      </c>
      <c r="I177" s="17">
        <v>73002</v>
      </c>
      <c r="J177" s="17">
        <v>73906</v>
      </c>
      <c r="K177" s="17">
        <v>74609</v>
      </c>
      <c r="L177" s="17">
        <v>75416</v>
      </c>
      <c r="M177" s="17">
        <v>76271</v>
      </c>
      <c r="N177" s="17">
        <v>76968</v>
      </c>
      <c r="O177" s="17">
        <v>77634</v>
      </c>
      <c r="P177" s="17">
        <v>78143</v>
      </c>
      <c r="Q177" s="17">
        <v>78968</v>
      </c>
      <c r="R177" s="17">
        <v>79842</v>
      </c>
      <c r="S177" s="17">
        <v>80849</v>
      </c>
      <c r="T177" s="17">
        <v>81547</v>
      </c>
      <c r="U177" s="18">
        <v>9</v>
      </c>
      <c r="V177" s="18">
        <v>4</v>
      </c>
      <c r="W177" s="18">
        <v>11</v>
      </c>
      <c r="X177" s="18">
        <v>18</v>
      </c>
      <c r="Y177" s="18">
        <v>22</v>
      </c>
      <c r="Z177" s="18">
        <v>36</v>
      </c>
      <c r="AA177" s="18">
        <v>95</v>
      </c>
      <c r="AB177" s="18">
        <v>74</v>
      </c>
      <c r="AC177" s="18">
        <v>80</v>
      </c>
      <c r="AD177" s="18">
        <v>72</v>
      </c>
      <c r="AE177" s="18">
        <v>88</v>
      </c>
      <c r="AF177" s="18">
        <v>95</v>
      </c>
      <c r="AG177" s="18">
        <v>80</v>
      </c>
      <c r="AH177" s="18">
        <v>126</v>
      </c>
      <c r="AI177" s="18">
        <v>111</v>
      </c>
      <c r="AJ177" s="18">
        <v>98</v>
      </c>
      <c r="AK177" s="23">
        <v>1.2494446912483339</v>
      </c>
      <c r="AL177" s="23">
        <v>0.55113119678139377</v>
      </c>
      <c r="AM177" s="23">
        <v>1.5184561442257254</v>
      </c>
      <c r="AN177" s="23">
        <v>2.4776665886660516</v>
      </c>
      <c r="AO177" s="23">
        <v>3.0136160653132791</v>
      </c>
      <c r="AP177" s="23">
        <v>4.8710524179362977</v>
      </c>
      <c r="AQ177" s="23">
        <v>12.733048291761047</v>
      </c>
      <c r="AR177" s="23">
        <v>9.812241434178425</v>
      </c>
      <c r="AS177" s="23">
        <v>10.488914528457736</v>
      </c>
      <c r="AT177" s="23">
        <v>9.3545369504209539</v>
      </c>
      <c r="AU177" s="23">
        <v>11.335239714558055</v>
      </c>
      <c r="AV177" s="23">
        <v>12.157198981354695</v>
      </c>
      <c r="AW177" s="23">
        <v>10.13068584743187</v>
      </c>
      <c r="AX177" s="23">
        <v>15.781167806417674</v>
      </c>
      <c r="AY177" s="23">
        <v>13.729297826812948</v>
      </c>
      <c r="AZ177" s="23">
        <v>12.017609476743473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1</v>
      </c>
      <c r="BI177" s="20">
        <v>2</v>
      </c>
      <c r="BJ177" s="20">
        <v>11</v>
      </c>
      <c r="BK177" s="20">
        <v>15</v>
      </c>
      <c r="BL177" s="20">
        <v>12</v>
      </c>
      <c r="BM177" s="20">
        <v>4</v>
      </c>
      <c r="BN177" s="20">
        <v>4</v>
      </c>
      <c r="BO177" s="20">
        <v>0</v>
      </c>
      <c r="BP177" s="20">
        <v>2</v>
      </c>
      <c r="BQ177" s="20">
        <v>11</v>
      </c>
      <c r="BR177" s="20">
        <v>13</v>
      </c>
      <c r="BS177" s="20">
        <v>15</v>
      </c>
      <c r="BT177" s="20">
        <v>7</v>
      </c>
      <c r="BU177" s="20">
        <v>1</v>
      </c>
      <c r="BV177" s="20">
        <v>4359</v>
      </c>
      <c r="BW177" s="20">
        <v>7195</v>
      </c>
      <c r="BX177" s="20">
        <v>7054</v>
      </c>
      <c r="BY177" s="20">
        <v>7626</v>
      </c>
      <c r="BZ177" s="20">
        <v>5732</v>
      </c>
      <c r="CA177" s="20">
        <v>9794</v>
      </c>
      <c r="CB177" s="20">
        <v>4359</v>
      </c>
      <c r="CC177" s="20">
        <v>6981</v>
      </c>
      <c r="CD177" s="20">
        <v>6817</v>
      </c>
      <c r="CE177" s="20">
        <v>7685</v>
      </c>
      <c r="CF177" s="20">
        <v>5774</v>
      </c>
      <c r="CG177" s="20">
        <v>8171</v>
      </c>
      <c r="CH177" s="21">
        <v>4</v>
      </c>
      <c r="CI177" s="21">
        <v>22</v>
      </c>
      <c r="CJ177" s="21">
        <v>28</v>
      </c>
      <c r="CK177" s="21">
        <v>27</v>
      </c>
      <c r="CL177" s="21">
        <v>11</v>
      </c>
      <c r="CM177" s="21">
        <v>5</v>
      </c>
      <c r="CN177" s="21">
        <v>1</v>
      </c>
      <c r="CO177" s="21">
        <v>49</v>
      </c>
      <c r="CP177" s="21">
        <v>49</v>
      </c>
      <c r="CQ177" s="21">
        <v>0</v>
      </c>
      <c r="CR177" s="21">
        <v>8718</v>
      </c>
      <c r="CS177" s="21">
        <v>14176</v>
      </c>
      <c r="CT177" s="21">
        <v>13871</v>
      </c>
      <c r="CU177" s="21">
        <v>15311</v>
      </c>
      <c r="CV177" s="21">
        <v>11506</v>
      </c>
      <c r="CW177" s="21">
        <v>17965</v>
      </c>
      <c r="CX177" s="21">
        <v>41760</v>
      </c>
      <c r="CY177" s="21">
        <v>39787</v>
      </c>
      <c r="CZ177" s="19">
        <v>46</v>
      </c>
      <c r="DA177" t="s">
        <v>8034</v>
      </c>
      <c r="DB177" t="s">
        <v>8480</v>
      </c>
      <c r="DD177">
        <v>12.31558046598135</v>
      </c>
      <c r="DE177">
        <v>11.733716475095784</v>
      </c>
      <c r="DF177">
        <v>-0.58186399088556584</v>
      </c>
    </row>
    <row r="178" spans="1:110" x14ac:dyDescent="0.25">
      <c r="A178" t="s">
        <v>1868</v>
      </c>
      <c r="B178" t="s">
        <v>3112</v>
      </c>
      <c r="C178" t="s">
        <v>481</v>
      </c>
      <c r="D178" t="s">
        <v>51</v>
      </c>
      <c r="E178" s="17">
        <v>70672</v>
      </c>
      <c r="F178" s="17">
        <v>71339</v>
      </c>
      <c r="G178" s="17">
        <v>71668</v>
      </c>
      <c r="H178" s="17">
        <v>72696</v>
      </c>
      <c r="I178" s="17">
        <v>73413</v>
      </c>
      <c r="J178" s="17">
        <v>74171</v>
      </c>
      <c r="K178" s="17">
        <v>74736</v>
      </c>
      <c r="L178" s="17">
        <v>75237</v>
      </c>
      <c r="M178" s="17">
        <v>75948</v>
      </c>
      <c r="N178" s="17">
        <v>76498</v>
      </c>
      <c r="O178" s="17">
        <v>77086</v>
      </c>
      <c r="P178" s="17">
        <v>77455</v>
      </c>
      <c r="Q178" s="17">
        <v>77675</v>
      </c>
      <c r="R178" s="17">
        <v>78047</v>
      </c>
      <c r="S178" s="17">
        <v>78545</v>
      </c>
      <c r="T178" s="17">
        <v>78982</v>
      </c>
      <c r="U178" s="18">
        <v>15</v>
      </c>
      <c r="V178" s="18">
        <v>6</v>
      </c>
      <c r="W178" s="18">
        <v>5</v>
      </c>
      <c r="X178" s="18">
        <v>6</v>
      </c>
      <c r="Y178" s="18">
        <v>15</v>
      </c>
      <c r="Z178" s="18">
        <v>23</v>
      </c>
      <c r="AA178" s="18">
        <v>75</v>
      </c>
      <c r="AB178" s="18">
        <v>77</v>
      </c>
      <c r="AC178" s="18">
        <v>80</v>
      </c>
      <c r="AD178" s="18">
        <v>108</v>
      </c>
      <c r="AE178" s="18">
        <v>108</v>
      </c>
      <c r="AF178" s="18">
        <v>120</v>
      </c>
      <c r="AG178" s="18">
        <v>106</v>
      </c>
      <c r="AH178" s="18">
        <v>117</v>
      </c>
      <c r="AI178" s="18">
        <v>153</v>
      </c>
      <c r="AJ178" s="18">
        <v>118</v>
      </c>
      <c r="AK178" s="23">
        <v>2.122481322164365</v>
      </c>
      <c r="AL178" s="23">
        <v>0.84105468257194516</v>
      </c>
      <c r="AM178" s="23">
        <v>0.69766143885695153</v>
      </c>
      <c r="AN178" s="23">
        <v>0.8253549026081215</v>
      </c>
      <c r="AO178" s="23">
        <v>2.0432348494135915</v>
      </c>
      <c r="AP178" s="23">
        <v>3.100942416847555</v>
      </c>
      <c r="AQ178" s="23">
        <v>10.035324341682724</v>
      </c>
      <c r="AR178" s="23">
        <v>10.234326195887663</v>
      </c>
      <c r="AS178" s="23">
        <v>10.533522936746197</v>
      </c>
      <c r="AT178" s="23">
        <v>14.118016157285158</v>
      </c>
      <c r="AU178" s="23">
        <v>14.010326129258232</v>
      </c>
      <c r="AV178" s="23">
        <v>15.492866825898908</v>
      </c>
      <c r="AW178" s="23">
        <v>13.646604441583522</v>
      </c>
      <c r="AX178" s="23">
        <v>14.990966981434264</v>
      </c>
      <c r="AY178" s="23">
        <v>19.479279393977976</v>
      </c>
      <c r="AZ178" s="23">
        <v>14.940112937124916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2</v>
      </c>
      <c r="BJ178" s="20">
        <v>8</v>
      </c>
      <c r="BK178" s="20">
        <v>17</v>
      </c>
      <c r="BL178" s="20">
        <v>12</v>
      </c>
      <c r="BM178" s="20">
        <v>11</v>
      </c>
      <c r="BN178" s="20">
        <v>8</v>
      </c>
      <c r="BO178" s="20">
        <v>0</v>
      </c>
      <c r="BP178" s="20">
        <v>3</v>
      </c>
      <c r="BQ178" s="20">
        <v>14</v>
      </c>
      <c r="BR178" s="20">
        <v>13</v>
      </c>
      <c r="BS178" s="20">
        <v>13</v>
      </c>
      <c r="BT178" s="20">
        <v>11</v>
      </c>
      <c r="BU178" s="20">
        <v>6</v>
      </c>
      <c r="BV178" s="20">
        <v>3831</v>
      </c>
      <c r="BW178" s="20">
        <v>5581</v>
      </c>
      <c r="BX178" s="20">
        <v>5277</v>
      </c>
      <c r="BY178" s="20">
        <v>7019</v>
      </c>
      <c r="BZ178" s="20">
        <v>6382</v>
      </c>
      <c r="CA178" s="20">
        <v>12282</v>
      </c>
      <c r="CB178" s="20">
        <v>4176</v>
      </c>
      <c r="CC178" s="20">
        <v>5953</v>
      </c>
      <c r="CD178" s="20">
        <v>5225</v>
      </c>
      <c r="CE178" s="20">
        <v>6526</v>
      </c>
      <c r="CF178" s="20">
        <v>6093</v>
      </c>
      <c r="CG178" s="20">
        <v>10637</v>
      </c>
      <c r="CH178" s="21">
        <v>5</v>
      </c>
      <c r="CI178" s="21">
        <v>22</v>
      </c>
      <c r="CJ178" s="21">
        <v>30</v>
      </c>
      <c r="CK178" s="21">
        <v>25</v>
      </c>
      <c r="CL178" s="21">
        <v>22</v>
      </c>
      <c r="CM178" s="21">
        <v>14</v>
      </c>
      <c r="CN178" s="21">
        <v>0</v>
      </c>
      <c r="CO178" s="21">
        <v>58</v>
      </c>
      <c r="CP178" s="21">
        <v>60</v>
      </c>
      <c r="CQ178" s="21">
        <v>0</v>
      </c>
      <c r="CR178" s="21">
        <v>8007</v>
      </c>
      <c r="CS178" s="21">
        <v>11534</v>
      </c>
      <c r="CT178" s="21">
        <v>10502</v>
      </c>
      <c r="CU178" s="21">
        <v>13545</v>
      </c>
      <c r="CV178" s="21">
        <v>12475</v>
      </c>
      <c r="CW178" s="21">
        <v>22919</v>
      </c>
      <c r="CX178" s="21">
        <v>40372</v>
      </c>
      <c r="CY178" s="21">
        <v>38610</v>
      </c>
      <c r="CZ178" s="19">
        <v>6</v>
      </c>
      <c r="DA178" t="s">
        <v>1367</v>
      </c>
      <c r="DB178" t="s">
        <v>8480</v>
      </c>
      <c r="DD178">
        <v>15.022015022015021</v>
      </c>
      <c r="DE178">
        <v>14.861785395818883</v>
      </c>
      <c r="DF178">
        <v>-0.16022962619613779</v>
      </c>
    </row>
    <row r="179" spans="1:110" x14ac:dyDescent="0.25">
      <c r="A179" t="s">
        <v>366</v>
      </c>
      <c r="B179" t="s">
        <v>3253</v>
      </c>
      <c r="C179" t="s">
        <v>3369</v>
      </c>
      <c r="D179" t="s">
        <v>355</v>
      </c>
      <c r="E179" s="17">
        <v>162370</v>
      </c>
      <c r="F179" s="17">
        <v>165313</v>
      </c>
      <c r="G179" s="17">
        <v>168707</v>
      </c>
      <c r="H179" s="17">
        <v>170782</v>
      </c>
      <c r="I179" s="17">
        <v>173241</v>
      </c>
      <c r="J179" s="17">
        <v>175542</v>
      </c>
      <c r="K179" s="17">
        <v>178125</v>
      </c>
      <c r="L179" s="17">
        <v>179752</v>
      </c>
      <c r="M179" s="17">
        <v>182032</v>
      </c>
      <c r="N179" s="17">
        <v>184588</v>
      </c>
      <c r="O179" s="17">
        <v>188889</v>
      </c>
      <c r="P179" s="17">
        <v>194025</v>
      </c>
      <c r="Q179" s="17">
        <v>197550</v>
      </c>
      <c r="R179" s="17">
        <v>200318</v>
      </c>
      <c r="S179" s="17">
        <v>204002</v>
      </c>
      <c r="T179" s="17">
        <v>208760</v>
      </c>
      <c r="U179" s="18">
        <v>18</v>
      </c>
      <c r="V179" s="18">
        <v>10</v>
      </c>
      <c r="W179" s="18">
        <v>16</v>
      </c>
      <c r="X179" s="18">
        <v>23</v>
      </c>
      <c r="Y179" s="18">
        <v>39</v>
      </c>
      <c r="Z179" s="18">
        <v>92</v>
      </c>
      <c r="AA179" s="18">
        <v>183</v>
      </c>
      <c r="AB179" s="18">
        <v>198</v>
      </c>
      <c r="AC179" s="18">
        <v>161</v>
      </c>
      <c r="AD179" s="18">
        <v>189</v>
      </c>
      <c r="AE179" s="18">
        <v>151</v>
      </c>
      <c r="AF179" s="18">
        <v>157</v>
      </c>
      <c r="AG179" s="18">
        <v>142</v>
      </c>
      <c r="AH179" s="18">
        <v>138</v>
      </c>
      <c r="AI179" s="18">
        <v>192</v>
      </c>
      <c r="AJ179" s="18">
        <v>152</v>
      </c>
      <c r="AK179" s="23">
        <v>1.1085791710291311</v>
      </c>
      <c r="AL179" s="23">
        <v>0.60491310423257694</v>
      </c>
      <c r="AM179" s="23">
        <v>0.94838981192244554</v>
      </c>
      <c r="AN179" s="23">
        <v>1.3467461442072348</v>
      </c>
      <c r="AO179" s="23">
        <v>2.251199196495056</v>
      </c>
      <c r="AP179" s="23">
        <v>5.2409110070524436</v>
      </c>
      <c r="AQ179" s="23">
        <v>10.273684210526316</v>
      </c>
      <c r="AR179" s="23">
        <v>11.015176465352264</v>
      </c>
      <c r="AS179" s="23">
        <v>8.8445987518678031</v>
      </c>
      <c r="AT179" s="23">
        <v>10.239018787786854</v>
      </c>
      <c r="AU179" s="23">
        <v>7.9941129446394443</v>
      </c>
      <c r="AV179" s="23">
        <v>8.0917407550573373</v>
      </c>
      <c r="AW179" s="23">
        <v>7.1880536573019489</v>
      </c>
      <c r="AX179" s="23">
        <v>6.8890464161982452</v>
      </c>
      <c r="AY179" s="23">
        <v>9.4116724345839753</v>
      </c>
      <c r="AZ179" s="23">
        <v>7.2810883310979113</v>
      </c>
      <c r="BA179" s="20">
        <v>0</v>
      </c>
      <c r="BB179" s="20">
        <v>0</v>
      </c>
      <c r="BC179" s="20">
        <v>0</v>
      </c>
      <c r="BD179" s="20">
        <v>2</v>
      </c>
      <c r="BE179" s="20">
        <v>0</v>
      </c>
      <c r="BF179" s="20">
        <v>0</v>
      </c>
      <c r="BG179" s="20">
        <v>0</v>
      </c>
      <c r="BH179" s="20">
        <v>0</v>
      </c>
      <c r="BI179" s="20">
        <v>1</v>
      </c>
      <c r="BJ179" s="20">
        <v>16</v>
      </c>
      <c r="BK179" s="20">
        <v>24</v>
      </c>
      <c r="BL179" s="20">
        <v>16</v>
      </c>
      <c r="BM179" s="20">
        <v>12</v>
      </c>
      <c r="BN179" s="20">
        <v>3</v>
      </c>
      <c r="BO179" s="20">
        <v>0</v>
      </c>
      <c r="BP179" s="20">
        <v>2</v>
      </c>
      <c r="BQ179" s="20">
        <v>18</v>
      </c>
      <c r="BR179" s="20">
        <v>24</v>
      </c>
      <c r="BS179" s="20">
        <v>27</v>
      </c>
      <c r="BT179" s="20">
        <v>5</v>
      </c>
      <c r="BU179" s="20">
        <v>2</v>
      </c>
      <c r="BV179" s="20">
        <v>12440</v>
      </c>
      <c r="BW179" s="20">
        <v>24996</v>
      </c>
      <c r="BX179" s="20">
        <v>21955</v>
      </c>
      <c r="BY179" s="20">
        <v>17797</v>
      </c>
      <c r="BZ179" s="20">
        <v>11701</v>
      </c>
      <c r="CA179" s="20">
        <v>15829</v>
      </c>
      <c r="CB179" s="20">
        <v>13003</v>
      </c>
      <c r="CC179" s="20">
        <v>25687</v>
      </c>
      <c r="CD179" s="20">
        <v>23536</v>
      </c>
      <c r="CE179" s="20">
        <v>17432</v>
      </c>
      <c r="CF179" s="20">
        <v>11546</v>
      </c>
      <c r="CG179" s="20">
        <v>12838</v>
      </c>
      <c r="CH179" s="21">
        <v>3</v>
      </c>
      <c r="CI179" s="21">
        <v>34</v>
      </c>
      <c r="CJ179" s="21">
        <v>50</v>
      </c>
      <c r="CK179" s="21">
        <v>43</v>
      </c>
      <c r="CL179" s="21">
        <v>17</v>
      </c>
      <c r="CM179" s="21">
        <v>5</v>
      </c>
      <c r="CN179" s="21">
        <v>0</v>
      </c>
      <c r="CO179" s="21">
        <v>72</v>
      </c>
      <c r="CP179" s="21">
        <v>78</v>
      </c>
      <c r="CQ179" s="21">
        <v>2</v>
      </c>
      <c r="CR179" s="21">
        <v>25443</v>
      </c>
      <c r="CS179" s="21">
        <v>50683</v>
      </c>
      <c r="CT179" s="21">
        <v>45491</v>
      </c>
      <c r="CU179" s="21">
        <v>35229</v>
      </c>
      <c r="CV179" s="21">
        <v>23247</v>
      </c>
      <c r="CW179" s="21">
        <v>28667</v>
      </c>
      <c r="CX179" s="21">
        <v>104718</v>
      </c>
      <c r="CY179" s="21">
        <v>104042</v>
      </c>
      <c r="CZ179" s="19">
        <v>242</v>
      </c>
      <c r="DA179" t="s">
        <v>8220</v>
      </c>
      <c r="DB179" t="s">
        <v>9</v>
      </c>
      <c r="DD179">
        <v>6.9202821937294559</v>
      </c>
      <c r="DE179">
        <v>7.4485761760155844</v>
      </c>
      <c r="DF179">
        <v>0.52829398228612856</v>
      </c>
    </row>
    <row r="180" spans="1:110" x14ac:dyDescent="0.25">
      <c r="A180" t="s">
        <v>1091</v>
      </c>
      <c r="B180" t="s">
        <v>3173</v>
      </c>
      <c r="C180" t="s">
        <v>642</v>
      </c>
      <c r="D180" t="s">
        <v>278</v>
      </c>
      <c r="E180" s="17">
        <v>102362</v>
      </c>
      <c r="F180" s="17">
        <v>103289</v>
      </c>
      <c r="G180" s="17">
        <v>103201</v>
      </c>
      <c r="H180" s="17">
        <v>102908</v>
      </c>
      <c r="I180" s="17">
        <v>103073</v>
      </c>
      <c r="J180" s="17">
        <v>103529</v>
      </c>
      <c r="K180" s="17">
        <v>104939</v>
      </c>
      <c r="L180" s="17">
        <v>105835</v>
      </c>
      <c r="M180" s="17">
        <v>105737</v>
      </c>
      <c r="N180" s="17">
        <v>106542</v>
      </c>
      <c r="O180" s="17">
        <v>108278</v>
      </c>
      <c r="P180" s="17">
        <v>109916</v>
      </c>
      <c r="Q180" s="17">
        <v>111476</v>
      </c>
      <c r="R180" s="17">
        <v>112442</v>
      </c>
      <c r="S180" s="17">
        <v>113967</v>
      </c>
      <c r="T180" s="17">
        <v>116813</v>
      </c>
      <c r="U180" s="18">
        <v>14</v>
      </c>
      <c r="V180" s="18">
        <v>18</v>
      </c>
      <c r="W180" s="18">
        <v>17</v>
      </c>
      <c r="X180" s="18">
        <v>14</v>
      </c>
      <c r="Y180" s="18">
        <v>24</v>
      </c>
      <c r="Z180" s="18">
        <v>64</v>
      </c>
      <c r="AA180" s="18">
        <v>119</v>
      </c>
      <c r="AB180" s="18">
        <v>88</v>
      </c>
      <c r="AC180" s="18">
        <v>76</v>
      </c>
      <c r="AD180" s="18">
        <v>75</v>
      </c>
      <c r="AE180" s="18">
        <v>79</v>
      </c>
      <c r="AF180" s="18">
        <v>60</v>
      </c>
      <c r="AG180" s="18">
        <v>53</v>
      </c>
      <c r="AH180" s="18">
        <v>68</v>
      </c>
      <c r="AI180" s="18">
        <v>77</v>
      </c>
      <c r="AJ180" s="18">
        <v>69</v>
      </c>
      <c r="AK180" s="23">
        <v>1.367695043082394</v>
      </c>
      <c r="AL180" s="23">
        <v>1.7426831511584002</v>
      </c>
      <c r="AM180" s="23">
        <v>1.6472708597784906</v>
      </c>
      <c r="AN180" s="23">
        <v>1.3604384498775606</v>
      </c>
      <c r="AO180" s="23">
        <v>2.328446828946475</v>
      </c>
      <c r="AP180" s="23">
        <v>6.1818427686928299</v>
      </c>
      <c r="AQ180" s="23">
        <v>11.339921287605179</v>
      </c>
      <c r="AR180" s="23">
        <v>8.3148296877214527</v>
      </c>
      <c r="AS180" s="23">
        <v>7.1876448168569187</v>
      </c>
      <c r="AT180" s="23">
        <v>7.039477389198626</v>
      </c>
      <c r="AU180" s="23">
        <v>7.296034282125639</v>
      </c>
      <c r="AV180" s="23">
        <v>5.4587139269987999</v>
      </c>
      <c r="AW180" s="23">
        <v>4.7543865944239121</v>
      </c>
      <c r="AX180" s="23">
        <v>6.0475622987851514</v>
      </c>
      <c r="AY180" s="23">
        <v>6.7563417480498735</v>
      </c>
      <c r="AZ180" s="23">
        <v>5.9068768030955461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1</v>
      </c>
      <c r="BI180" s="20">
        <v>0</v>
      </c>
      <c r="BJ180" s="20">
        <v>13</v>
      </c>
      <c r="BK180" s="20">
        <v>7</v>
      </c>
      <c r="BL180" s="20">
        <v>9</v>
      </c>
      <c r="BM180" s="20">
        <v>4</v>
      </c>
      <c r="BN180" s="20">
        <v>2</v>
      </c>
      <c r="BO180" s="20">
        <v>0</v>
      </c>
      <c r="BP180" s="20">
        <v>0</v>
      </c>
      <c r="BQ180" s="20">
        <v>8</v>
      </c>
      <c r="BR180" s="20">
        <v>9</v>
      </c>
      <c r="BS180" s="20">
        <v>13</v>
      </c>
      <c r="BT180" s="20">
        <v>2</v>
      </c>
      <c r="BU180" s="20">
        <v>1</v>
      </c>
      <c r="BV180" s="20">
        <v>8965</v>
      </c>
      <c r="BW180" s="20">
        <v>9523</v>
      </c>
      <c r="BX180" s="20">
        <v>9466</v>
      </c>
      <c r="BY180" s="20">
        <v>9954</v>
      </c>
      <c r="BZ180" s="20">
        <v>7676</v>
      </c>
      <c r="CA180" s="20">
        <v>13028</v>
      </c>
      <c r="CB180" s="20">
        <v>9619</v>
      </c>
      <c r="CC180" s="20">
        <v>10672</v>
      </c>
      <c r="CD180" s="20">
        <v>9730</v>
      </c>
      <c r="CE180" s="20">
        <v>9823</v>
      </c>
      <c r="CF180" s="20">
        <v>7566</v>
      </c>
      <c r="CG180" s="20">
        <v>10791</v>
      </c>
      <c r="CH180" s="21">
        <v>0</v>
      </c>
      <c r="CI180" s="21">
        <v>21</v>
      </c>
      <c r="CJ180" s="21">
        <v>16</v>
      </c>
      <c r="CK180" s="21">
        <v>22</v>
      </c>
      <c r="CL180" s="21">
        <v>6</v>
      </c>
      <c r="CM180" s="21">
        <v>3</v>
      </c>
      <c r="CN180" s="21">
        <v>1</v>
      </c>
      <c r="CO180" s="21">
        <v>36</v>
      </c>
      <c r="CP180" s="21">
        <v>33</v>
      </c>
      <c r="CQ180" s="21">
        <v>0</v>
      </c>
      <c r="CR180" s="21">
        <v>18584</v>
      </c>
      <c r="CS180" s="21">
        <v>20195</v>
      </c>
      <c r="CT180" s="21">
        <v>19196</v>
      </c>
      <c r="CU180" s="21">
        <v>19777</v>
      </c>
      <c r="CV180" s="21">
        <v>15242</v>
      </c>
      <c r="CW180" s="21">
        <v>23819</v>
      </c>
      <c r="CX180" s="21">
        <v>58612</v>
      </c>
      <c r="CY180" s="21">
        <v>58201</v>
      </c>
      <c r="CZ180" s="19">
        <v>279</v>
      </c>
      <c r="DA180" t="s">
        <v>8257</v>
      </c>
      <c r="DB180" t="s">
        <v>8481</v>
      </c>
      <c r="DD180">
        <v>6.1854607309152767</v>
      </c>
      <c r="DE180">
        <v>5.6302463659318907</v>
      </c>
      <c r="DF180">
        <v>-0.55521436498338606</v>
      </c>
    </row>
    <row r="181" spans="1:110" x14ac:dyDescent="0.25">
      <c r="A181" t="s">
        <v>1465</v>
      </c>
      <c r="B181" t="s">
        <v>3320</v>
      </c>
      <c r="C181" t="s">
        <v>491</v>
      </c>
      <c r="D181" t="s">
        <v>491</v>
      </c>
      <c r="E181" s="17">
        <v>91455</v>
      </c>
      <c r="F181" s="17">
        <v>91498</v>
      </c>
      <c r="G181" s="17">
        <v>92277</v>
      </c>
      <c r="H181" s="17">
        <v>93303</v>
      </c>
      <c r="I181" s="17">
        <v>94341</v>
      </c>
      <c r="J181" s="17">
        <v>94601</v>
      </c>
      <c r="K181" s="17">
        <v>95232</v>
      </c>
      <c r="L181" s="17">
        <v>95643</v>
      </c>
      <c r="M181" s="17">
        <v>96047</v>
      </c>
      <c r="N181" s="17">
        <v>96609</v>
      </c>
      <c r="O181" s="17">
        <v>97409</v>
      </c>
      <c r="P181" s="17">
        <v>97845</v>
      </c>
      <c r="Q181" s="17">
        <v>98397</v>
      </c>
      <c r="R181" s="17">
        <v>98316</v>
      </c>
      <c r="S181" s="17">
        <v>98583</v>
      </c>
      <c r="T181" s="17">
        <v>99361</v>
      </c>
      <c r="U181" s="18">
        <v>18</v>
      </c>
      <c r="V181" s="18">
        <v>12</v>
      </c>
      <c r="W181" s="18">
        <v>9</v>
      </c>
      <c r="X181" s="18">
        <v>9</v>
      </c>
      <c r="Y181" s="18">
        <v>20</v>
      </c>
      <c r="Z181" s="18">
        <v>25</v>
      </c>
      <c r="AA181" s="18">
        <v>57</v>
      </c>
      <c r="AB181" s="18">
        <v>88</v>
      </c>
      <c r="AC181" s="18">
        <v>64</v>
      </c>
      <c r="AD181" s="18">
        <v>66</v>
      </c>
      <c r="AE181" s="18">
        <v>85</v>
      </c>
      <c r="AF181" s="18">
        <v>91</v>
      </c>
      <c r="AG181" s="18">
        <v>87</v>
      </c>
      <c r="AH181" s="18">
        <v>113</v>
      </c>
      <c r="AI181" s="18">
        <v>102</v>
      </c>
      <c r="AJ181" s="18">
        <v>74</v>
      </c>
      <c r="AK181" s="23">
        <v>1.9681810726586846</v>
      </c>
      <c r="AL181" s="23">
        <v>1.311504076591838</v>
      </c>
      <c r="AM181" s="23">
        <v>0.97532429532819664</v>
      </c>
      <c r="AN181" s="23">
        <v>0.9645992090286486</v>
      </c>
      <c r="AO181" s="23">
        <v>2.1199690484518925</v>
      </c>
      <c r="AP181" s="23">
        <v>2.6426781957907419</v>
      </c>
      <c r="AQ181" s="23">
        <v>5.985383064516129</v>
      </c>
      <c r="AR181" s="23">
        <v>9.2008824482711749</v>
      </c>
      <c r="AS181" s="23">
        <v>6.6634043749414351</v>
      </c>
      <c r="AT181" s="23">
        <v>6.8316616464304563</v>
      </c>
      <c r="AU181" s="23">
        <v>8.7260930714821008</v>
      </c>
      <c r="AV181" s="23">
        <v>9.3004241402217787</v>
      </c>
      <c r="AW181" s="23">
        <v>8.8417329796640143</v>
      </c>
      <c r="AX181" s="23">
        <v>11.493551405671509</v>
      </c>
      <c r="AY181" s="23">
        <v>10.346611484738748</v>
      </c>
      <c r="AZ181" s="23">
        <v>7.4475901007437528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20">
        <v>8</v>
      </c>
      <c r="BK181" s="20">
        <v>8</v>
      </c>
      <c r="BL181" s="20">
        <v>7</v>
      </c>
      <c r="BM181" s="20">
        <v>5</v>
      </c>
      <c r="BN181" s="20">
        <v>3</v>
      </c>
      <c r="BO181" s="20">
        <v>1</v>
      </c>
      <c r="BP181" s="20">
        <v>1</v>
      </c>
      <c r="BQ181" s="20">
        <v>14</v>
      </c>
      <c r="BR181" s="20">
        <v>12</v>
      </c>
      <c r="BS181" s="20">
        <v>7</v>
      </c>
      <c r="BT181" s="20">
        <v>2</v>
      </c>
      <c r="BU181" s="20">
        <v>6</v>
      </c>
      <c r="BV181" s="20">
        <v>7072</v>
      </c>
      <c r="BW181" s="20">
        <v>6362</v>
      </c>
      <c r="BX181" s="20">
        <v>6413</v>
      </c>
      <c r="BY181" s="20">
        <v>8230</v>
      </c>
      <c r="BZ181" s="20">
        <v>7612</v>
      </c>
      <c r="CA181" s="20">
        <v>14873</v>
      </c>
      <c r="CB181" s="20">
        <v>7385</v>
      </c>
      <c r="CC181" s="20">
        <v>6986</v>
      </c>
      <c r="CD181" s="20">
        <v>6422</v>
      </c>
      <c r="CE181" s="20">
        <v>7942</v>
      </c>
      <c r="CF181" s="20">
        <v>7439</v>
      </c>
      <c r="CG181" s="20">
        <v>12625</v>
      </c>
      <c r="CH181" s="21">
        <v>1</v>
      </c>
      <c r="CI181" s="21">
        <v>22</v>
      </c>
      <c r="CJ181" s="21">
        <v>20</v>
      </c>
      <c r="CK181" s="21">
        <v>14</v>
      </c>
      <c r="CL181" s="21">
        <v>7</v>
      </c>
      <c r="CM181" s="21">
        <v>9</v>
      </c>
      <c r="CN181" s="21">
        <v>1</v>
      </c>
      <c r="CO181" s="21">
        <v>31</v>
      </c>
      <c r="CP181" s="21">
        <v>43</v>
      </c>
      <c r="CQ181" s="21">
        <v>0</v>
      </c>
      <c r="CR181" s="21">
        <v>14457</v>
      </c>
      <c r="CS181" s="21">
        <v>13348</v>
      </c>
      <c r="CT181" s="21">
        <v>12835</v>
      </c>
      <c r="CU181" s="21">
        <v>16172</v>
      </c>
      <c r="CV181" s="21">
        <v>15051</v>
      </c>
      <c r="CW181" s="21">
        <v>27498</v>
      </c>
      <c r="CX181" s="21">
        <v>50562</v>
      </c>
      <c r="CY181" s="21">
        <v>48799</v>
      </c>
      <c r="CZ181" s="19">
        <v>231</v>
      </c>
      <c r="DA181" t="s">
        <v>8209</v>
      </c>
      <c r="DB181" t="s">
        <v>9</v>
      </c>
      <c r="DD181">
        <v>6.3525891924014832</v>
      </c>
      <c r="DE181">
        <v>8.5044104268027372</v>
      </c>
      <c r="DF181">
        <v>2.1518212344012539</v>
      </c>
    </row>
    <row r="182" spans="1:110" x14ac:dyDescent="0.25">
      <c r="A182" t="s">
        <v>910</v>
      </c>
      <c r="B182" t="s">
        <v>3254</v>
      </c>
      <c r="C182" t="s">
        <v>3368</v>
      </c>
      <c r="D182" t="s">
        <v>355</v>
      </c>
      <c r="E182" s="17">
        <v>150635</v>
      </c>
      <c r="F182" s="17">
        <v>154552</v>
      </c>
      <c r="G182" s="17">
        <v>156972</v>
      </c>
      <c r="H182" s="17">
        <v>157873</v>
      </c>
      <c r="I182" s="17">
        <v>158866</v>
      </c>
      <c r="J182" s="17">
        <v>161655</v>
      </c>
      <c r="K182" s="17">
        <v>165441</v>
      </c>
      <c r="L182" s="17">
        <v>169535</v>
      </c>
      <c r="M182" s="17">
        <v>176035</v>
      </c>
      <c r="N182" s="17">
        <v>181268</v>
      </c>
      <c r="O182" s="17">
        <v>185735</v>
      </c>
      <c r="P182" s="17">
        <v>190714</v>
      </c>
      <c r="Q182" s="17">
        <v>194319</v>
      </c>
      <c r="R182" s="17">
        <v>198401</v>
      </c>
      <c r="S182" s="17">
        <v>203167</v>
      </c>
      <c r="T182" s="17">
        <v>207776</v>
      </c>
      <c r="U182" s="18">
        <v>12</v>
      </c>
      <c r="V182" s="18">
        <v>4</v>
      </c>
      <c r="W182" s="18">
        <v>7</v>
      </c>
      <c r="X182" s="18">
        <v>12</v>
      </c>
      <c r="Y182" s="18">
        <v>31</v>
      </c>
      <c r="Z182" s="18">
        <v>53</v>
      </c>
      <c r="AA182" s="18">
        <v>149</v>
      </c>
      <c r="AB182" s="18">
        <v>119</v>
      </c>
      <c r="AC182" s="18">
        <v>120</v>
      </c>
      <c r="AD182" s="18">
        <v>93</v>
      </c>
      <c r="AE182" s="18">
        <v>90</v>
      </c>
      <c r="AF182" s="18">
        <v>111</v>
      </c>
      <c r="AG182" s="18">
        <v>94</v>
      </c>
      <c r="AH182" s="18">
        <v>113</v>
      </c>
      <c r="AI182" s="18">
        <v>135</v>
      </c>
      <c r="AJ182" s="18">
        <v>145</v>
      </c>
      <c r="AK182" s="23">
        <v>0.7966276097852425</v>
      </c>
      <c r="AL182" s="23">
        <v>0.2588125679382991</v>
      </c>
      <c r="AM182" s="23">
        <v>0.44593940320566722</v>
      </c>
      <c r="AN182" s="23">
        <v>0.76010464107225428</v>
      </c>
      <c r="AO182" s="23">
        <v>1.9513300517417194</v>
      </c>
      <c r="AP182" s="23">
        <v>3.2785871145340382</v>
      </c>
      <c r="AQ182" s="23">
        <v>9.006231828869506</v>
      </c>
      <c r="AR182" s="23">
        <v>7.0191995753089333</v>
      </c>
      <c r="AS182" s="23">
        <v>6.8168261993353587</v>
      </c>
      <c r="AT182" s="23">
        <v>5.1305249685548464</v>
      </c>
      <c r="AU182" s="23">
        <v>4.8456133738929124</v>
      </c>
      <c r="AV182" s="23">
        <v>5.8202334385519681</v>
      </c>
      <c r="AW182" s="23">
        <v>4.8374065325572904</v>
      </c>
      <c r="AX182" s="23">
        <v>5.695535808791286</v>
      </c>
      <c r="AY182" s="23">
        <v>6.6447799101231997</v>
      </c>
      <c r="AZ182" s="23">
        <v>6.9786693362082248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 s="20">
        <v>10</v>
      </c>
      <c r="BK182" s="20">
        <v>16</v>
      </c>
      <c r="BL182" s="20">
        <v>21</v>
      </c>
      <c r="BM182" s="20">
        <v>16</v>
      </c>
      <c r="BN182" s="20">
        <v>2</v>
      </c>
      <c r="BO182" s="20">
        <v>0</v>
      </c>
      <c r="BP182" s="20">
        <v>2</v>
      </c>
      <c r="BQ182" s="20">
        <v>17</v>
      </c>
      <c r="BR182" s="20">
        <v>21</v>
      </c>
      <c r="BS182" s="20">
        <v>25</v>
      </c>
      <c r="BT182" s="20">
        <v>8</v>
      </c>
      <c r="BU182" s="20">
        <v>7</v>
      </c>
      <c r="BV182" s="20">
        <v>11733</v>
      </c>
      <c r="BW182" s="20">
        <v>36422</v>
      </c>
      <c r="BX182" s="20">
        <v>21731</v>
      </c>
      <c r="BY182" s="20">
        <v>15326</v>
      </c>
      <c r="BZ182" s="20">
        <v>9453</v>
      </c>
      <c r="CA182" s="20">
        <v>10546</v>
      </c>
      <c r="CB182" s="20">
        <v>10491</v>
      </c>
      <c r="CC182" s="20">
        <v>35924</v>
      </c>
      <c r="CD182" s="20">
        <v>23596</v>
      </c>
      <c r="CE182" s="20">
        <v>14667</v>
      </c>
      <c r="CF182" s="20">
        <v>9101</v>
      </c>
      <c r="CG182" s="20">
        <v>8786</v>
      </c>
      <c r="CH182" s="21">
        <v>2</v>
      </c>
      <c r="CI182" s="21">
        <v>27</v>
      </c>
      <c r="CJ182" s="21">
        <v>37</v>
      </c>
      <c r="CK182" s="21">
        <v>46</v>
      </c>
      <c r="CL182" s="21">
        <v>24</v>
      </c>
      <c r="CM182" s="21">
        <v>9</v>
      </c>
      <c r="CN182" s="21">
        <v>0</v>
      </c>
      <c r="CO182" s="21">
        <v>65</v>
      </c>
      <c r="CP182" s="21">
        <v>80</v>
      </c>
      <c r="CQ182" s="21">
        <v>0</v>
      </c>
      <c r="CR182" s="21">
        <v>22224</v>
      </c>
      <c r="CS182" s="21">
        <v>72346</v>
      </c>
      <c r="CT182" s="21">
        <v>45327</v>
      </c>
      <c r="CU182" s="21">
        <v>29993</v>
      </c>
      <c r="CV182" s="21">
        <v>18554</v>
      </c>
      <c r="CW182" s="21">
        <v>19332</v>
      </c>
      <c r="CX182" s="21">
        <v>105211</v>
      </c>
      <c r="CY182" s="21">
        <v>102565</v>
      </c>
      <c r="CZ182" s="19">
        <v>253</v>
      </c>
      <c r="DA182" t="s">
        <v>8231</v>
      </c>
      <c r="DB182" t="s">
        <v>9</v>
      </c>
      <c r="DD182">
        <v>6.3374445473602101</v>
      </c>
      <c r="DE182">
        <v>7.6037676668789382</v>
      </c>
      <c r="DF182">
        <v>1.2663231195187281</v>
      </c>
    </row>
    <row r="183" spans="1:110" x14ac:dyDescent="0.25">
      <c r="A183" t="s">
        <v>1345</v>
      </c>
      <c r="B183" t="s">
        <v>2928</v>
      </c>
      <c r="C183" t="s">
        <v>58</v>
      </c>
      <c r="D183" t="s">
        <v>199</v>
      </c>
      <c r="E183" s="17">
        <v>89397</v>
      </c>
      <c r="F183" s="17">
        <v>89316</v>
      </c>
      <c r="G183" s="17">
        <v>89795</v>
      </c>
      <c r="H183" s="17">
        <v>90527</v>
      </c>
      <c r="I183" s="17">
        <v>91430</v>
      </c>
      <c r="J183" s="17">
        <v>92090</v>
      </c>
      <c r="K183" s="17">
        <v>93020</v>
      </c>
      <c r="L183" s="17">
        <v>93810</v>
      </c>
      <c r="M183" s="17">
        <v>94636</v>
      </c>
      <c r="N183" s="17">
        <v>95523</v>
      </c>
      <c r="O183" s="17">
        <v>96612</v>
      </c>
      <c r="P183" s="17">
        <v>97536</v>
      </c>
      <c r="Q183" s="17">
        <v>97677</v>
      </c>
      <c r="R183" s="17">
        <v>97818</v>
      </c>
      <c r="S183" s="17">
        <v>98125</v>
      </c>
      <c r="T183" s="17">
        <v>98254</v>
      </c>
      <c r="U183" s="18">
        <v>27</v>
      </c>
      <c r="V183" s="18">
        <v>22</v>
      </c>
      <c r="W183" s="18">
        <v>15</v>
      </c>
      <c r="X183" s="18">
        <v>27</v>
      </c>
      <c r="Y183" s="18">
        <v>25</v>
      </c>
      <c r="Z183" s="18">
        <v>81</v>
      </c>
      <c r="AA183" s="18">
        <v>148</v>
      </c>
      <c r="AB183" s="18">
        <v>89</v>
      </c>
      <c r="AC183" s="18">
        <v>129</v>
      </c>
      <c r="AD183" s="18">
        <v>154</v>
      </c>
      <c r="AE183" s="18">
        <v>192</v>
      </c>
      <c r="AF183" s="18">
        <v>156</v>
      </c>
      <c r="AG183" s="18">
        <v>163</v>
      </c>
      <c r="AH183" s="18">
        <v>164</v>
      </c>
      <c r="AI183" s="18">
        <v>167</v>
      </c>
      <c r="AJ183" s="18">
        <v>113</v>
      </c>
      <c r="AK183" s="23">
        <v>3.0202355783751131</v>
      </c>
      <c r="AL183" s="23">
        <v>2.4631644946034301</v>
      </c>
      <c r="AM183" s="23">
        <v>1.6704716298234867</v>
      </c>
      <c r="AN183" s="23">
        <v>2.9825355971146728</v>
      </c>
      <c r="AO183" s="23">
        <v>2.7343322760581863</v>
      </c>
      <c r="AP183" s="23">
        <v>8.7957432946031044</v>
      </c>
      <c r="AQ183" s="23">
        <v>15.910556869490433</v>
      </c>
      <c r="AR183" s="23">
        <v>9.4872614859823052</v>
      </c>
      <c r="AS183" s="23">
        <v>13.631176296546768</v>
      </c>
      <c r="AT183" s="23">
        <v>16.121771719899918</v>
      </c>
      <c r="AU183" s="23">
        <v>19.873307663644265</v>
      </c>
      <c r="AV183" s="23">
        <v>15.994094488188976</v>
      </c>
      <c r="AW183" s="23">
        <v>16.687654207234047</v>
      </c>
      <c r="AX183" s="23">
        <v>16.765830419759144</v>
      </c>
      <c r="AY183" s="23">
        <v>17.019108280254777</v>
      </c>
      <c r="AZ183" s="23">
        <v>11.500804038512427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1</v>
      </c>
      <c r="BI183" s="20">
        <v>0</v>
      </c>
      <c r="BJ183" s="20">
        <v>8</v>
      </c>
      <c r="BK183" s="20">
        <v>19</v>
      </c>
      <c r="BL183" s="20">
        <v>13</v>
      </c>
      <c r="BM183" s="20">
        <v>8</v>
      </c>
      <c r="BN183" s="20">
        <v>9</v>
      </c>
      <c r="BO183" s="20">
        <v>0</v>
      </c>
      <c r="BP183" s="20">
        <v>3</v>
      </c>
      <c r="BQ183" s="20">
        <v>14</v>
      </c>
      <c r="BR183" s="20">
        <v>13</v>
      </c>
      <c r="BS183" s="20">
        <v>16</v>
      </c>
      <c r="BT183" s="20">
        <v>7</v>
      </c>
      <c r="BU183" s="20">
        <v>2</v>
      </c>
      <c r="BV183" s="20">
        <v>5134</v>
      </c>
      <c r="BW183" s="20">
        <v>8285</v>
      </c>
      <c r="BX183" s="20">
        <v>8309</v>
      </c>
      <c r="BY183" s="20">
        <v>9145</v>
      </c>
      <c r="BZ183" s="20">
        <v>8425</v>
      </c>
      <c r="CA183" s="20">
        <v>11609</v>
      </c>
      <c r="CB183" s="20">
        <v>5192</v>
      </c>
      <c r="CC183" s="20">
        <v>7826</v>
      </c>
      <c r="CD183" s="20">
        <v>7709</v>
      </c>
      <c r="CE183" s="20">
        <v>8838</v>
      </c>
      <c r="CF183" s="20">
        <v>7852</v>
      </c>
      <c r="CG183" s="20">
        <v>9930</v>
      </c>
      <c r="CH183" s="21">
        <v>3</v>
      </c>
      <c r="CI183" s="21">
        <v>22</v>
      </c>
      <c r="CJ183" s="21">
        <v>32</v>
      </c>
      <c r="CK183" s="21">
        <v>29</v>
      </c>
      <c r="CL183" s="21">
        <v>15</v>
      </c>
      <c r="CM183" s="21">
        <v>11</v>
      </c>
      <c r="CN183" s="21">
        <v>1</v>
      </c>
      <c r="CO183" s="21">
        <v>58</v>
      </c>
      <c r="CP183" s="21">
        <v>55</v>
      </c>
      <c r="CQ183" s="21">
        <v>0</v>
      </c>
      <c r="CR183" s="21">
        <v>10326</v>
      </c>
      <c r="CS183" s="21">
        <v>16111</v>
      </c>
      <c r="CT183" s="21">
        <v>16018</v>
      </c>
      <c r="CU183" s="21">
        <v>17983</v>
      </c>
      <c r="CV183" s="21">
        <v>16277</v>
      </c>
      <c r="CW183" s="21">
        <v>21539</v>
      </c>
      <c r="CX183" s="21">
        <v>50907</v>
      </c>
      <c r="CY183" s="21">
        <v>47347</v>
      </c>
      <c r="CZ183" s="19">
        <v>63</v>
      </c>
      <c r="DA183" t="s">
        <v>8051</v>
      </c>
      <c r="DB183" t="s">
        <v>8480</v>
      </c>
      <c r="DD183">
        <v>12.249984159503242</v>
      </c>
      <c r="DE183">
        <v>10.804015164908559</v>
      </c>
      <c r="DF183">
        <v>-1.4459689945946828</v>
      </c>
    </row>
    <row r="184" spans="1:110" x14ac:dyDescent="0.25">
      <c r="A184" t="s">
        <v>812</v>
      </c>
      <c r="B184" t="s">
        <v>3127</v>
      </c>
      <c r="C184" t="s">
        <v>209</v>
      </c>
      <c r="D184" t="s">
        <v>211</v>
      </c>
      <c r="E184" s="17">
        <v>65681</v>
      </c>
      <c r="F184" s="17">
        <v>66033</v>
      </c>
      <c r="G184" s="17">
        <v>66651</v>
      </c>
      <c r="H184" s="17">
        <v>67086</v>
      </c>
      <c r="I184" s="17">
        <v>67331</v>
      </c>
      <c r="J184" s="17">
        <v>67800</v>
      </c>
      <c r="K184" s="17">
        <v>68821</v>
      </c>
      <c r="L184" s="17">
        <v>69566</v>
      </c>
      <c r="M184" s="17">
        <v>70503</v>
      </c>
      <c r="N184" s="17">
        <v>71073</v>
      </c>
      <c r="O184" s="17">
        <v>71656</v>
      </c>
      <c r="P184" s="17">
        <v>72375</v>
      </c>
      <c r="Q184" s="17">
        <v>72536</v>
      </c>
      <c r="R184" s="17">
        <v>72821</v>
      </c>
      <c r="S184" s="17">
        <v>72827</v>
      </c>
      <c r="T184" s="17">
        <v>73223</v>
      </c>
      <c r="U184" s="18">
        <v>17</v>
      </c>
      <c r="V184" s="18">
        <v>13</v>
      </c>
      <c r="W184" s="18">
        <v>16</v>
      </c>
      <c r="X184" s="18">
        <v>17</v>
      </c>
      <c r="Y184" s="18">
        <v>24</v>
      </c>
      <c r="Z184" s="18">
        <v>38</v>
      </c>
      <c r="AA184" s="18">
        <v>106</v>
      </c>
      <c r="AB184" s="18">
        <v>63</v>
      </c>
      <c r="AC184" s="18">
        <v>55</v>
      </c>
      <c r="AD184" s="18">
        <v>63</v>
      </c>
      <c r="AE184" s="18">
        <v>84</v>
      </c>
      <c r="AF184" s="18">
        <v>77</v>
      </c>
      <c r="AG184" s="18">
        <v>70</v>
      </c>
      <c r="AH184" s="18">
        <v>69</v>
      </c>
      <c r="AI184" s="18">
        <v>75</v>
      </c>
      <c r="AJ184" s="18">
        <v>68</v>
      </c>
      <c r="AK184" s="23">
        <v>2.5882675355125535</v>
      </c>
      <c r="AL184" s="23">
        <v>1.9687126133902746</v>
      </c>
      <c r="AM184" s="23">
        <v>2.4005641325711542</v>
      </c>
      <c r="AN184" s="23">
        <v>2.5340607578332288</v>
      </c>
      <c r="AO184" s="23">
        <v>3.5644799572262404</v>
      </c>
      <c r="AP184" s="23">
        <v>5.6047197640117998</v>
      </c>
      <c r="AQ184" s="23">
        <v>15.402275468243705</v>
      </c>
      <c r="AR184" s="23">
        <v>9.0561481183336685</v>
      </c>
      <c r="AS184" s="23">
        <v>7.8010864785895633</v>
      </c>
      <c r="AT184" s="23">
        <v>8.8641256173230349</v>
      </c>
      <c r="AU184" s="23">
        <v>11.722675002791114</v>
      </c>
      <c r="AV184" s="23">
        <v>10.639032815198618</v>
      </c>
      <c r="AW184" s="23">
        <v>9.650380500716885</v>
      </c>
      <c r="AX184" s="23">
        <v>9.4752887216599611</v>
      </c>
      <c r="AY184" s="23">
        <v>10.29837834868936</v>
      </c>
      <c r="AZ184" s="23">
        <v>9.2866995342993324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2</v>
      </c>
      <c r="BJ184" s="20">
        <v>7</v>
      </c>
      <c r="BK184" s="20">
        <v>10</v>
      </c>
      <c r="BL184" s="20">
        <v>6</v>
      </c>
      <c r="BM184" s="20">
        <v>3</v>
      </c>
      <c r="BN184" s="20">
        <v>5</v>
      </c>
      <c r="BO184" s="20">
        <v>0</v>
      </c>
      <c r="BP184" s="20">
        <v>0</v>
      </c>
      <c r="BQ184" s="20">
        <v>13</v>
      </c>
      <c r="BR184" s="20">
        <v>6</v>
      </c>
      <c r="BS184" s="20">
        <v>5</v>
      </c>
      <c r="BT184" s="20">
        <v>5</v>
      </c>
      <c r="BU184" s="20">
        <v>6</v>
      </c>
      <c r="BV184" s="20">
        <v>2733</v>
      </c>
      <c r="BW184" s="20">
        <v>4075</v>
      </c>
      <c r="BX184" s="20">
        <v>4988</v>
      </c>
      <c r="BY184" s="20">
        <v>7382</v>
      </c>
      <c r="BZ184" s="20">
        <v>6394</v>
      </c>
      <c r="CA184" s="20">
        <v>11990</v>
      </c>
      <c r="CB184" s="20">
        <v>2976</v>
      </c>
      <c r="CC184" s="20">
        <v>4684</v>
      </c>
      <c r="CD184" s="20">
        <v>4619</v>
      </c>
      <c r="CE184" s="20">
        <v>7016</v>
      </c>
      <c r="CF184" s="20">
        <v>6210</v>
      </c>
      <c r="CG184" s="20">
        <v>10156</v>
      </c>
      <c r="CH184" s="21">
        <v>2</v>
      </c>
      <c r="CI184" s="21">
        <v>20</v>
      </c>
      <c r="CJ184" s="21">
        <v>16</v>
      </c>
      <c r="CK184" s="21">
        <v>11</v>
      </c>
      <c r="CL184" s="21">
        <v>8</v>
      </c>
      <c r="CM184" s="21">
        <v>11</v>
      </c>
      <c r="CN184" s="21">
        <v>0</v>
      </c>
      <c r="CO184" s="21">
        <v>33</v>
      </c>
      <c r="CP184" s="21">
        <v>35</v>
      </c>
      <c r="CQ184" s="21">
        <v>0</v>
      </c>
      <c r="CR184" s="21">
        <v>5709</v>
      </c>
      <c r="CS184" s="21">
        <v>8759</v>
      </c>
      <c r="CT184" s="21">
        <v>9607</v>
      </c>
      <c r="CU184" s="21">
        <v>14398</v>
      </c>
      <c r="CV184" s="21">
        <v>12604</v>
      </c>
      <c r="CW184" s="21">
        <v>22146</v>
      </c>
      <c r="CX184" s="21">
        <v>37562</v>
      </c>
      <c r="CY184" s="21">
        <v>35661</v>
      </c>
      <c r="CZ184" s="19">
        <v>147</v>
      </c>
      <c r="DA184" t="s">
        <v>8125</v>
      </c>
      <c r="DB184" t="s">
        <v>9</v>
      </c>
      <c r="DD184">
        <v>9.253806679565912</v>
      </c>
      <c r="DE184">
        <v>9.3179276928811028</v>
      </c>
      <c r="DF184">
        <v>6.4121013315190822E-2</v>
      </c>
    </row>
    <row r="185" spans="1:110" x14ac:dyDescent="0.25">
      <c r="A185" t="s">
        <v>1902</v>
      </c>
      <c r="B185" t="s">
        <v>3255</v>
      </c>
      <c r="C185" t="s">
        <v>3368</v>
      </c>
      <c r="D185" t="s">
        <v>355</v>
      </c>
      <c r="E185" s="17">
        <v>134623</v>
      </c>
      <c r="F185" s="17">
        <v>139057</v>
      </c>
      <c r="G185" s="17">
        <v>141066</v>
      </c>
      <c r="H185" s="17">
        <v>140147</v>
      </c>
      <c r="I185" s="17">
        <v>140788</v>
      </c>
      <c r="J185" s="17">
        <v>141993</v>
      </c>
      <c r="K185" s="17">
        <v>143586</v>
      </c>
      <c r="L185" s="17">
        <v>145160</v>
      </c>
      <c r="M185" s="17">
        <v>145464</v>
      </c>
      <c r="N185" s="17">
        <v>148142</v>
      </c>
      <c r="O185" s="17">
        <v>148585</v>
      </c>
      <c r="P185" s="17">
        <v>149882</v>
      </c>
      <c r="Q185" s="17">
        <v>146980</v>
      </c>
      <c r="R185" s="17">
        <v>145357</v>
      </c>
      <c r="S185" s="17">
        <v>144588</v>
      </c>
      <c r="T185" s="17">
        <v>145162</v>
      </c>
      <c r="U185" s="18">
        <v>9</v>
      </c>
      <c r="V185" s="18">
        <v>6</v>
      </c>
      <c r="W185" s="18">
        <v>14</v>
      </c>
      <c r="X185" s="18">
        <v>18</v>
      </c>
      <c r="Y185" s="18">
        <v>16</v>
      </c>
      <c r="Z185" s="18">
        <v>47</v>
      </c>
      <c r="AA185" s="18">
        <v>80</v>
      </c>
      <c r="AB185" s="18">
        <v>80</v>
      </c>
      <c r="AC185" s="18">
        <v>62</v>
      </c>
      <c r="AD185" s="18">
        <v>72</v>
      </c>
      <c r="AE185" s="18">
        <v>61</v>
      </c>
      <c r="AF185" s="18">
        <v>66</v>
      </c>
      <c r="AG185" s="18">
        <v>67</v>
      </c>
      <c r="AH185" s="18">
        <v>57</v>
      </c>
      <c r="AI185" s="18">
        <v>56</v>
      </c>
      <c r="AJ185" s="18">
        <v>59</v>
      </c>
      <c r="AK185" s="23">
        <v>0.66853360867013811</v>
      </c>
      <c r="AL185" s="23">
        <v>0.43147773934429767</v>
      </c>
      <c r="AM185" s="23">
        <v>0.99244325351254026</v>
      </c>
      <c r="AN185" s="23">
        <v>1.2843657017274719</v>
      </c>
      <c r="AO185" s="23">
        <v>1.1364604937920846</v>
      </c>
      <c r="AP185" s="23">
        <v>3.3100223250441925</v>
      </c>
      <c r="AQ185" s="23">
        <v>5.5715738303177185</v>
      </c>
      <c r="AR185" s="23">
        <v>5.5111600992008825</v>
      </c>
      <c r="AS185" s="23">
        <v>4.2622229555078919</v>
      </c>
      <c r="AT185" s="23">
        <v>4.8602016983704823</v>
      </c>
      <c r="AU185" s="23">
        <v>4.1053942187973211</v>
      </c>
      <c r="AV185" s="23">
        <v>4.4034640583926024</v>
      </c>
      <c r="AW185" s="23">
        <v>4.5584433256225338</v>
      </c>
      <c r="AX185" s="23">
        <v>3.9213797753118182</v>
      </c>
      <c r="AY185" s="23">
        <v>3.8730738373862286</v>
      </c>
      <c r="AZ185" s="23">
        <v>4.0644245739243052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 s="20">
        <v>6</v>
      </c>
      <c r="BK185" s="20">
        <v>8</v>
      </c>
      <c r="BL185" s="20">
        <v>9</v>
      </c>
      <c r="BM185" s="20">
        <v>3</v>
      </c>
      <c r="BN185" s="20">
        <v>2</v>
      </c>
      <c r="BO185" s="20">
        <v>0</v>
      </c>
      <c r="BP185" s="20">
        <v>0</v>
      </c>
      <c r="BQ185" s="20">
        <v>7</v>
      </c>
      <c r="BR185" s="20">
        <v>9</v>
      </c>
      <c r="BS185" s="20">
        <v>9</v>
      </c>
      <c r="BT185" s="20">
        <v>5</v>
      </c>
      <c r="BU185" s="20">
        <v>1</v>
      </c>
      <c r="BV185" s="20">
        <v>8174</v>
      </c>
      <c r="BW185" s="20">
        <v>21203</v>
      </c>
      <c r="BX185" s="20">
        <v>14869</v>
      </c>
      <c r="BY185" s="20">
        <v>11688</v>
      </c>
      <c r="BZ185" s="20">
        <v>7930</v>
      </c>
      <c r="CA185" s="20">
        <v>10458</v>
      </c>
      <c r="CB185" s="20">
        <v>8213</v>
      </c>
      <c r="CC185" s="20">
        <v>20910</v>
      </c>
      <c r="CD185" s="20">
        <v>15860</v>
      </c>
      <c r="CE185" s="20">
        <v>11183</v>
      </c>
      <c r="CF185" s="20">
        <v>6667</v>
      </c>
      <c r="CG185" s="20">
        <v>8007</v>
      </c>
      <c r="CH185" s="21">
        <v>0</v>
      </c>
      <c r="CI185" s="21">
        <v>13</v>
      </c>
      <c r="CJ185" s="21">
        <v>17</v>
      </c>
      <c r="CK185" s="21">
        <v>18</v>
      </c>
      <c r="CL185" s="21">
        <v>8</v>
      </c>
      <c r="CM185" s="21">
        <v>3</v>
      </c>
      <c r="CN185" s="21">
        <v>0</v>
      </c>
      <c r="CO185" s="21">
        <v>28</v>
      </c>
      <c r="CP185" s="21">
        <v>31</v>
      </c>
      <c r="CQ185" s="21">
        <v>0</v>
      </c>
      <c r="CR185" s="21">
        <v>16387</v>
      </c>
      <c r="CS185" s="21">
        <v>42113</v>
      </c>
      <c r="CT185" s="21">
        <v>30729</v>
      </c>
      <c r="CU185" s="21">
        <v>22871</v>
      </c>
      <c r="CV185" s="21">
        <v>14597</v>
      </c>
      <c r="CW185" s="21">
        <v>18465</v>
      </c>
      <c r="CX185" s="21">
        <v>74322</v>
      </c>
      <c r="CY185" s="21">
        <v>70840</v>
      </c>
      <c r="CZ185" s="19">
        <v>337</v>
      </c>
      <c r="DA185" t="s">
        <v>8315</v>
      </c>
      <c r="DB185" t="s">
        <v>8481</v>
      </c>
      <c r="DD185">
        <v>3.9525691699604746</v>
      </c>
      <c r="DE185">
        <v>4.1710395306907779</v>
      </c>
      <c r="DF185">
        <v>0.21847036073030335</v>
      </c>
    </row>
    <row r="186" spans="1:110" x14ac:dyDescent="0.25">
      <c r="A186" t="s">
        <v>1425</v>
      </c>
      <c r="B186" t="s">
        <v>3096</v>
      </c>
      <c r="C186" t="s">
        <v>148</v>
      </c>
      <c r="D186" t="s">
        <v>150</v>
      </c>
      <c r="E186" s="17">
        <v>58389</v>
      </c>
      <c r="F186" s="17">
        <v>59534</v>
      </c>
      <c r="G186" s="17">
        <v>60515</v>
      </c>
      <c r="H186" s="17">
        <v>61049</v>
      </c>
      <c r="I186" s="17">
        <v>61488</v>
      </c>
      <c r="J186" s="17">
        <v>62033</v>
      </c>
      <c r="K186" s="17">
        <v>62907</v>
      </c>
      <c r="L186" s="17">
        <v>63834</v>
      </c>
      <c r="M186" s="17">
        <v>64641</v>
      </c>
      <c r="N186" s="17">
        <v>65497</v>
      </c>
      <c r="O186" s="17">
        <v>66200</v>
      </c>
      <c r="P186" s="17">
        <v>67039</v>
      </c>
      <c r="Q186" s="17">
        <v>67718</v>
      </c>
      <c r="R186" s="17">
        <v>68817</v>
      </c>
      <c r="S186" s="17">
        <v>69407</v>
      </c>
      <c r="T186" s="17">
        <v>70486</v>
      </c>
      <c r="U186" s="18">
        <v>8</v>
      </c>
      <c r="V186" s="18">
        <v>2</v>
      </c>
      <c r="W186" s="18">
        <v>4</v>
      </c>
      <c r="X186" s="18">
        <v>9</v>
      </c>
      <c r="Y186" s="18">
        <v>10</v>
      </c>
      <c r="Z186" s="18">
        <v>25</v>
      </c>
      <c r="AA186" s="18">
        <v>58</v>
      </c>
      <c r="AB186" s="18">
        <v>68</v>
      </c>
      <c r="AC186" s="18">
        <v>51</v>
      </c>
      <c r="AD186" s="18">
        <v>67</v>
      </c>
      <c r="AE186" s="18">
        <v>83</v>
      </c>
      <c r="AF186" s="18">
        <v>46</v>
      </c>
      <c r="AG186" s="18">
        <v>51</v>
      </c>
      <c r="AH186" s="18">
        <v>79</v>
      </c>
      <c r="AI186" s="18">
        <v>53</v>
      </c>
      <c r="AJ186" s="18">
        <v>28</v>
      </c>
      <c r="AK186" s="23">
        <v>1.3701210844508382</v>
      </c>
      <c r="AL186" s="23">
        <v>0.33594248664628612</v>
      </c>
      <c r="AM186" s="23">
        <v>0.66099314219614969</v>
      </c>
      <c r="AN186" s="23">
        <v>1.474225622041311</v>
      </c>
      <c r="AO186" s="23">
        <v>1.6263335935467083</v>
      </c>
      <c r="AP186" s="23">
        <v>4.0301130043686424</v>
      </c>
      <c r="AQ186" s="23">
        <v>9.2199596229354448</v>
      </c>
      <c r="AR186" s="23">
        <v>10.65263025973619</v>
      </c>
      <c r="AS186" s="23">
        <v>7.8897294286907682</v>
      </c>
      <c r="AT186" s="23">
        <v>10.2294761592134</v>
      </c>
      <c r="AU186" s="23">
        <v>12.537764350453173</v>
      </c>
      <c r="AV186" s="23">
        <v>6.8616775309894233</v>
      </c>
      <c r="AW186" s="23">
        <v>7.5312324640420574</v>
      </c>
      <c r="AX186" s="23">
        <v>11.47972158042344</v>
      </c>
      <c r="AY186" s="23">
        <v>7.6361173944991148</v>
      </c>
      <c r="AZ186" s="23">
        <v>3.9724200550463924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 s="20">
        <v>2</v>
      </c>
      <c r="BK186" s="20">
        <v>3</v>
      </c>
      <c r="BL186" s="20">
        <v>4</v>
      </c>
      <c r="BM186" s="20">
        <v>2</v>
      </c>
      <c r="BN186" s="20">
        <v>0</v>
      </c>
      <c r="BO186" s="20">
        <v>0</v>
      </c>
      <c r="BP186" s="20">
        <v>0</v>
      </c>
      <c r="BQ186" s="20">
        <v>3</v>
      </c>
      <c r="BR186" s="20">
        <v>4</v>
      </c>
      <c r="BS186" s="20">
        <v>7</v>
      </c>
      <c r="BT186" s="20">
        <v>2</v>
      </c>
      <c r="BU186" s="20">
        <v>1</v>
      </c>
      <c r="BV186" s="20">
        <v>2779</v>
      </c>
      <c r="BW186" s="20">
        <v>4182</v>
      </c>
      <c r="BX186" s="20">
        <v>5824</v>
      </c>
      <c r="BY186" s="20">
        <v>7476</v>
      </c>
      <c r="BZ186" s="20">
        <v>5733</v>
      </c>
      <c r="CA186" s="20">
        <v>9972</v>
      </c>
      <c r="CB186" s="20">
        <v>3177</v>
      </c>
      <c r="CC186" s="20">
        <v>4110</v>
      </c>
      <c r="CD186" s="20">
        <v>5512</v>
      </c>
      <c r="CE186" s="20">
        <v>7322</v>
      </c>
      <c r="CF186" s="20">
        <v>5821</v>
      </c>
      <c r="CG186" s="20">
        <v>8578</v>
      </c>
      <c r="CH186" s="21">
        <v>0</v>
      </c>
      <c r="CI186" s="21">
        <v>5</v>
      </c>
      <c r="CJ186" s="21">
        <v>7</v>
      </c>
      <c r="CK186" s="21">
        <v>11</v>
      </c>
      <c r="CL186" s="21">
        <v>4</v>
      </c>
      <c r="CM186" s="21">
        <v>1</v>
      </c>
      <c r="CN186" s="21">
        <v>0</v>
      </c>
      <c r="CO186" s="21">
        <v>11</v>
      </c>
      <c r="CP186" s="21">
        <v>17</v>
      </c>
      <c r="CQ186" s="21">
        <v>0</v>
      </c>
      <c r="CR186" s="21">
        <v>5956</v>
      </c>
      <c r="CS186" s="21">
        <v>8292</v>
      </c>
      <c r="CT186" s="21">
        <v>11336</v>
      </c>
      <c r="CU186" s="21">
        <v>14798</v>
      </c>
      <c r="CV186" s="21">
        <v>11554</v>
      </c>
      <c r="CW186" s="21">
        <v>18550</v>
      </c>
      <c r="CX186" s="21">
        <v>35966</v>
      </c>
      <c r="CY186" s="21">
        <v>34520</v>
      </c>
      <c r="CZ186" s="19">
        <v>339</v>
      </c>
      <c r="DA186" t="s">
        <v>8317</v>
      </c>
      <c r="DB186" t="s">
        <v>8481</v>
      </c>
      <c r="DD186">
        <v>3.186558516801854</v>
      </c>
      <c r="DE186">
        <v>4.726686314852917</v>
      </c>
      <c r="DF186">
        <v>1.540127798051063</v>
      </c>
    </row>
    <row r="187" spans="1:110" x14ac:dyDescent="0.25">
      <c r="A187" t="s">
        <v>1690</v>
      </c>
      <c r="B187" t="s">
        <v>3256</v>
      </c>
      <c r="C187" t="s">
        <v>3368</v>
      </c>
      <c r="D187" t="s">
        <v>355</v>
      </c>
      <c r="E187" s="17">
        <v>169050</v>
      </c>
      <c r="F187" s="17">
        <v>171485</v>
      </c>
      <c r="G187" s="17">
        <v>173697</v>
      </c>
      <c r="H187" s="17">
        <v>173542</v>
      </c>
      <c r="I187" s="17">
        <v>174251</v>
      </c>
      <c r="J187" s="17">
        <v>176336</v>
      </c>
      <c r="K187" s="17">
        <v>179495</v>
      </c>
      <c r="L187" s="17">
        <v>182269</v>
      </c>
      <c r="M187" s="17">
        <v>188552</v>
      </c>
      <c r="N187" s="17">
        <v>193055</v>
      </c>
      <c r="O187" s="17">
        <v>195459</v>
      </c>
      <c r="P187" s="17">
        <v>197974</v>
      </c>
      <c r="Q187" s="17">
        <v>200710</v>
      </c>
      <c r="R187" s="17">
        <v>204425</v>
      </c>
      <c r="S187" s="17">
        <v>207772</v>
      </c>
      <c r="T187" s="17">
        <v>212079</v>
      </c>
      <c r="U187" s="18">
        <v>14</v>
      </c>
      <c r="V187" s="18">
        <v>6</v>
      </c>
      <c r="W187" s="18">
        <v>15</v>
      </c>
      <c r="X187" s="18">
        <v>23</v>
      </c>
      <c r="Y187" s="18">
        <v>31</v>
      </c>
      <c r="Z187" s="18">
        <v>51</v>
      </c>
      <c r="AA187" s="18">
        <v>139</v>
      </c>
      <c r="AB187" s="18">
        <v>115</v>
      </c>
      <c r="AC187" s="18">
        <v>121</v>
      </c>
      <c r="AD187" s="18">
        <v>102</v>
      </c>
      <c r="AE187" s="18">
        <v>119</v>
      </c>
      <c r="AF187" s="18">
        <v>101</v>
      </c>
      <c r="AG187" s="18">
        <v>104</v>
      </c>
      <c r="AH187" s="18">
        <v>108</v>
      </c>
      <c r="AI187" s="18">
        <v>157</v>
      </c>
      <c r="AJ187" s="18">
        <v>114</v>
      </c>
      <c r="AK187" s="23">
        <v>0.82815734989648027</v>
      </c>
      <c r="AL187" s="23">
        <v>0.34988482957693096</v>
      </c>
      <c r="AM187" s="23">
        <v>0.86357277327760407</v>
      </c>
      <c r="AN187" s="23">
        <v>1.3253275864055964</v>
      </c>
      <c r="AO187" s="23">
        <v>1.7790428749332858</v>
      </c>
      <c r="AP187" s="23">
        <v>2.8922057889483717</v>
      </c>
      <c r="AQ187" s="23">
        <v>7.7439482993955258</v>
      </c>
      <c r="AR187" s="23">
        <v>6.3093559519172207</v>
      </c>
      <c r="AS187" s="23">
        <v>6.4173278458992744</v>
      </c>
      <c r="AT187" s="23">
        <v>5.2834684416358035</v>
      </c>
      <c r="AU187" s="23">
        <v>6.0882333379378792</v>
      </c>
      <c r="AV187" s="23">
        <v>5.1016800185882989</v>
      </c>
      <c r="AW187" s="23">
        <v>5.1816053011808076</v>
      </c>
      <c r="AX187" s="23">
        <v>5.2831111654641072</v>
      </c>
      <c r="AY187" s="23">
        <v>7.5563598559959964</v>
      </c>
      <c r="AZ187" s="23">
        <v>5.3753554100123067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0</v>
      </c>
      <c r="BJ187" s="20">
        <v>16</v>
      </c>
      <c r="BK187" s="20">
        <v>15</v>
      </c>
      <c r="BL187" s="20">
        <v>18</v>
      </c>
      <c r="BM187" s="20">
        <v>5</v>
      </c>
      <c r="BN187" s="20">
        <v>4</v>
      </c>
      <c r="BO187" s="20">
        <v>0</v>
      </c>
      <c r="BP187" s="20">
        <v>2</v>
      </c>
      <c r="BQ187" s="20">
        <v>13</v>
      </c>
      <c r="BR187" s="20">
        <v>12</v>
      </c>
      <c r="BS187" s="20">
        <v>18</v>
      </c>
      <c r="BT187" s="20">
        <v>10</v>
      </c>
      <c r="BU187" s="20">
        <v>1</v>
      </c>
      <c r="BV187" s="20">
        <v>11577</v>
      </c>
      <c r="BW187" s="20">
        <v>27824</v>
      </c>
      <c r="BX187" s="20">
        <v>22472</v>
      </c>
      <c r="BY187" s="20">
        <v>17954</v>
      </c>
      <c r="BZ187" s="20">
        <v>12048</v>
      </c>
      <c r="CA187" s="20">
        <v>14052</v>
      </c>
      <c r="CB187" s="20">
        <v>11856</v>
      </c>
      <c r="CC187" s="20">
        <v>30002</v>
      </c>
      <c r="CD187" s="20">
        <v>24919</v>
      </c>
      <c r="CE187" s="20">
        <v>17697</v>
      </c>
      <c r="CF187" s="20">
        <v>10427</v>
      </c>
      <c r="CG187" s="20">
        <v>11251</v>
      </c>
      <c r="CH187" s="21">
        <v>2</v>
      </c>
      <c r="CI187" s="21">
        <v>29</v>
      </c>
      <c r="CJ187" s="21">
        <v>27</v>
      </c>
      <c r="CK187" s="21">
        <v>36</v>
      </c>
      <c r="CL187" s="21">
        <v>15</v>
      </c>
      <c r="CM187" s="21">
        <v>5</v>
      </c>
      <c r="CN187" s="21">
        <v>0</v>
      </c>
      <c r="CO187" s="21">
        <v>58</v>
      </c>
      <c r="CP187" s="21">
        <v>56</v>
      </c>
      <c r="CQ187" s="21">
        <v>0</v>
      </c>
      <c r="CR187" s="21">
        <v>23433</v>
      </c>
      <c r="CS187" s="21">
        <v>57826</v>
      </c>
      <c r="CT187" s="21">
        <v>47391</v>
      </c>
      <c r="CU187" s="21">
        <v>35651</v>
      </c>
      <c r="CV187" s="21">
        <v>22475</v>
      </c>
      <c r="CW187" s="21">
        <v>25303</v>
      </c>
      <c r="CX187" s="21">
        <v>105927</v>
      </c>
      <c r="CY187" s="21">
        <v>106152</v>
      </c>
      <c r="CZ187" s="19">
        <v>309</v>
      </c>
      <c r="DA187" t="s">
        <v>8287</v>
      </c>
      <c r="DB187" t="s">
        <v>8481</v>
      </c>
      <c r="DD187">
        <v>5.4638631396488053</v>
      </c>
      <c r="DE187">
        <v>5.2866596807235169</v>
      </c>
      <c r="DF187">
        <v>-0.17720345892528844</v>
      </c>
    </row>
    <row r="188" spans="1:110" x14ac:dyDescent="0.25">
      <c r="A188" t="s">
        <v>598</v>
      </c>
      <c r="B188" t="s">
        <v>3036</v>
      </c>
      <c r="C188" t="s">
        <v>466</v>
      </c>
      <c r="D188" t="s">
        <v>51</v>
      </c>
      <c r="E188" s="17">
        <v>59496</v>
      </c>
      <c r="F188" s="17">
        <v>59884</v>
      </c>
      <c r="G188" s="17">
        <v>59699</v>
      </c>
      <c r="H188" s="17">
        <v>59655</v>
      </c>
      <c r="I188" s="17">
        <v>59689</v>
      </c>
      <c r="J188" s="17">
        <v>60086</v>
      </c>
      <c r="K188" s="17">
        <v>60442</v>
      </c>
      <c r="L188" s="17">
        <v>60908</v>
      </c>
      <c r="M188" s="17">
        <v>61386</v>
      </c>
      <c r="N188" s="17">
        <v>61986</v>
      </c>
      <c r="O188" s="17">
        <v>62508</v>
      </c>
      <c r="P188" s="17">
        <v>63046</v>
      </c>
      <c r="Q188" s="17">
        <v>63311</v>
      </c>
      <c r="R188" s="17">
        <v>63646</v>
      </c>
      <c r="S188" s="17">
        <v>64475</v>
      </c>
      <c r="T188" s="17">
        <v>64949</v>
      </c>
      <c r="U188" s="18">
        <v>21</v>
      </c>
      <c r="V188" s="18">
        <v>12</v>
      </c>
      <c r="W188" s="18">
        <v>9</v>
      </c>
      <c r="X188" s="18">
        <v>7</v>
      </c>
      <c r="Y188" s="18">
        <v>21</v>
      </c>
      <c r="Z188" s="18">
        <v>51</v>
      </c>
      <c r="AA188" s="18">
        <v>118</v>
      </c>
      <c r="AB188" s="18">
        <v>106</v>
      </c>
      <c r="AC188" s="18">
        <v>97</v>
      </c>
      <c r="AD188" s="18">
        <v>97</v>
      </c>
      <c r="AE188" s="18">
        <v>98</v>
      </c>
      <c r="AF188" s="18">
        <v>110</v>
      </c>
      <c r="AG188" s="18">
        <v>115</v>
      </c>
      <c r="AH188" s="18">
        <v>109</v>
      </c>
      <c r="AI188" s="18">
        <v>129</v>
      </c>
      <c r="AJ188" s="18">
        <v>103</v>
      </c>
      <c r="AK188" s="23">
        <v>3.529649052037112</v>
      </c>
      <c r="AL188" s="23">
        <v>2.0038741567029592</v>
      </c>
      <c r="AM188" s="23">
        <v>1.5075629407527762</v>
      </c>
      <c r="AN188" s="23">
        <v>1.1734137959936299</v>
      </c>
      <c r="AO188" s="23">
        <v>3.5182361909229507</v>
      </c>
      <c r="AP188" s="23">
        <v>8.4878341044502879</v>
      </c>
      <c r="AQ188" s="23">
        <v>19.522848350484761</v>
      </c>
      <c r="AR188" s="23">
        <v>17.403296775464636</v>
      </c>
      <c r="AS188" s="23">
        <v>15.801648584367772</v>
      </c>
      <c r="AT188" s="23">
        <v>15.648694866582776</v>
      </c>
      <c r="AU188" s="23">
        <v>15.67799321686824</v>
      </c>
      <c r="AV188" s="23">
        <v>17.447577958950607</v>
      </c>
      <c r="AW188" s="23">
        <v>18.164300042646616</v>
      </c>
      <c r="AX188" s="23">
        <v>17.125978066178551</v>
      </c>
      <c r="AY188" s="23">
        <v>20.007754943776657</v>
      </c>
      <c r="AZ188" s="23">
        <v>15.858596745138493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1</v>
      </c>
      <c r="BJ188" s="20">
        <v>14</v>
      </c>
      <c r="BK188" s="20">
        <v>16</v>
      </c>
      <c r="BL188" s="20">
        <v>13</v>
      </c>
      <c r="BM188" s="20">
        <v>6</v>
      </c>
      <c r="BN188" s="20">
        <v>2</v>
      </c>
      <c r="BO188" s="20">
        <v>0</v>
      </c>
      <c r="BP188" s="20">
        <v>1</v>
      </c>
      <c r="BQ188" s="20">
        <v>18</v>
      </c>
      <c r="BR188" s="20">
        <v>15</v>
      </c>
      <c r="BS188" s="20">
        <v>14</v>
      </c>
      <c r="BT188" s="20">
        <v>2</v>
      </c>
      <c r="BU188" s="20">
        <v>1</v>
      </c>
      <c r="BV188" s="20">
        <v>3329</v>
      </c>
      <c r="BW188" s="20">
        <v>6502</v>
      </c>
      <c r="BX188" s="20">
        <v>5838</v>
      </c>
      <c r="BY188" s="20">
        <v>6011</v>
      </c>
      <c r="BZ188" s="20">
        <v>4789</v>
      </c>
      <c r="CA188" s="20">
        <v>7530</v>
      </c>
      <c r="CB188" s="20">
        <v>3483</v>
      </c>
      <c r="CC188" s="20">
        <v>5917</v>
      </c>
      <c r="CD188" s="20">
        <v>5631</v>
      </c>
      <c r="CE188" s="20">
        <v>5700</v>
      </c>
      <c r="CF188" s="20">
        <v>4626</v>
      </c>
      <c r="CG188" s="20">
        <v>5593</v>
      </c>
      <c r="CH188" s="21">
        <v>2</v>
      </c>
      <c r="CI188" s="21">
        <v>32</v>
      </c>
      <c r="CJ188" s="21">
        <v>31</v>
      </c>
      <c r="CK188" s="21">
        <v>27</v>
      </c>
      <c r="CL188" s="21">
        <v>8</v>
      </c>
      <c r="CM188" s="21">
        <v>3</v>
      </c>
      <c r="CN188" s="21">
        <v>0</v>
      </c>
      <c r="CO188" s="21">
        <v>52</v>
      </c>
      <c r="CP188" s="21">
        <v>51</v>
      </c>
      <c r="CQ188" s="21">
        <v>0</v>
      </c>
      <c r="CR188" s="21">
        <v>6812</v>
      </c>
      <c r="CS188" s="21">
        <v>12419</v>
      </c>
      <c r="CT188" s="21">
        <v>11469</v>
      </c>
      <c r="CU188" s="21">
        <v>11711</v>
      </c>
      <c r="CV188" s="21">
        <v>9415</v>
      </c>
      <c r="CW188" s="21">
        <v>13123</v>
      </c>
      <c r="CX188" s="21">
        <v>33999</v>
      </c>
      <c r="CY188" s="21">
        <v>30950</v>
      </c>
      <c r="CZ188" s="19">
        <v>2</v>
      </c>
      <c r="DA188" t="s">
        <v>1339</v>
      </c>
      <c r="DB188" t="s">
        <v>8480</v>
      </c>
      <c r="DD188">
        <v>16.801292407108239</v>
      </c>
      <c r="DE188">
        <v>15.000441189446748</v>
      </c>
      <c r="DF188">
        <v>-1.8008512176614904</v>
      </c>
    </row>
    <row r="189" spans="1:110" x14ac:dyDescent="0.25">
      <c r="A189" t="s">
        <v>243</v>
      </c>
      <c r="B189" t="s">
        <v>3128</v>
      </c>
      <c r="C189" t="s">
        <v>209</v>
      </c>
      <c r="D189" t="s">
        <v>211</v>
      </c>
      <c r="E189" s="17">
        <v>116396</v>
      </c>
      <c r="F189" s="17">
        <v>117689</v>
      </c>
      <c r="G189" s="17">
        <v>117818</v>
      </c>
      <c r="H189" s="17">
        <v>117918</v>
      </c>
      <c r="I189" s="17">
        <v>118731</v>
      </c>
      <c r="J189" s="17">
        <v>119794</v>
      </c>
      <c r="K189" s="17">
        <v>120647</v>
      </c>
      <c r="L189" s="17">
        <v>122076</v>
      </c>
      <c r="M189" s="17">
        <v>122483</v>
      </c>
      <c r="N189" s="17">
        <v>123141</v>
      </c>
      <c r="O189" s="17">
        <v>124438</v>
      </c>
      <c r="P189" s="17">
        <v>125513</v>
      </c>
      <c r="Q189" s="17">
        <v>125167</v>
      </c>
      <c r="R189" s="17">
        <v>124874</v>
      </c>
      <c r="S189" s="17">
        <v>124275</v>
      </c>
      <c r="T189" s="17">
        <v>124220</v>
      </c>
      <c r="U189" s="18">
        <v>26</v>
      </c>
      <c r="V189" s="18">
        <v>23</v>
      </c>
      <c r="W189" s="18">
        <v>30</v>
      </c>
      <c r="X189" s="18">
        <v>14</v>
      </c>
      <c r="Y189" s="18">
        <v>28</v>
      </c>
      <c r="Z189" s="18">
        <v>47</v>
      </c>
      <c r="AA189" s="18">
        <v>127</v>
      </c>
      <c r="AB189" s="18">
        <v>118</v>
      </c>
      <c r="AC189" s="18">
        <v>122</v>
      </c>
      <c r="AD189" s="18">
        <v>116</v>
      </c>
      <c r="AE189" s="18">
        <v>147</v>
      </c>
      <c r="AF189" s="18">
        <v>122</v>
      </c>
      <c r="AG189" s="18">
        <v>126</v>
      </c>
      <c r="AH189" s="18">
        <v>106</v>
      </c>
      <c r="AI189" s="18">
        <v>118</v>
      </c>
      <c r="AJ189" s="18">
        <v>101</v>
      </c>
      <c r="AK189" s="23">
        <v>2.2337537372418299</v>
      </c>
      <c r="AL189" s="23">
        <v>1.9543032908768025</v>
      </c>
      <c r="AM189" s="23">
        <v>2.5463002257719531</v>
      </c>
      <c r="AN189" s="23">
        <v>1.1872657270306484</v>
      </c>
      <c r="AO189" s="23">
        <v>2.3582720603717648</v>
      </c>
      <c r="AP189" s="23">
        <v>3.9234018398250332</v>
      </c>
      <c r="AQ189" s="23">
        <v>10.526577536117765</v>
      </c>
      <c r="AR189" s="23">
        <v>9.6661096366198098</v>
      </c>
      <c r="AS189" s="23">
        <v>9.9605659560918642</v>
      </c>
      <c r="AT189" s="23">
        <v>9.4200956626956085</v>
      </c>
      <c r="AU189" s="23">
        <v>11.813111750429933</v>
      </c>
      <c r="AV189" s="23">
        <v>9.7201086740018958</v>
      </c>
      <c r="AW189" s="23">
        <v>10.06655108774677</v>
      </c>
      <c r="AX189" s="23">
        <v>8.4885564649166358</v>
      </c>
      <c r="AY189" s="23">
        <v>9.4950714142023731</v>
      </c>
      <c r="AZ189" s="23">
        <v>8.1307357913379477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1</v>
      </c>
      <c r="BI189" s="20">
        <v>1</v>
      </c>
      <c r="BJ189" s="20">
        <v>12</v>
      </c>
      <c r="BK189" s="20">
        <v>15</v>
      </c>
      <c r="BL189" s="20">
        <v>18</v>
      </c>
      <c r="BM189" s="20">
        <v>6</v>
      </c>
      <c r="BN189" s="20">
        <v>4</v>
      </c>
      <c r="BO189" s="20">
        <v>0</v>
      </c>
      <c r="BP189" s="20">
        <v>1</v>
      </c>
      <c r="BQ189" s="20">
        <v>12</v>
      </c>
      <c r="BR189" s="20">
        <v>9</v>
      </c>
      <c r="BS189" s="20">
        <v>9</v>
      </c>
      <c r="BT189" s="20">
        <v>8</v>
      </c>
      <c r="BU189" s="20">
        <v>5</v>
      </c>
      <c r="BV189" s="20">
        <v>4493</v>
      </c>
      <c r="BW189" s="20">
        <v>7497</v>
      </c>
      <c r="BX189" s="20">
        <v>9827</v>
      </c>
      <c r="BY189" s="20">
        <v>12849</v>
      </c>
      <c r="BZ189" s="20">
        <v>10523</v>
      </c>
      <c r="CA189" s="20">
        <v>19488</v>
      </c>
      <c r="CB189" s="20">
        <v>4717</v>
      </c>
      <c r="CC189" s="20">
        <v>7658</v>
      </c>
      <c r="CD189" s="20">
        <v>9129</v>
      </c>
      <c r="CE189" s="20">
        <v>12289</v>
      </c>
      <c r="CF189" s="20">
        <v>10089</v>
      </c>
      <c r="CG189" s="20">
        <v>15661</v>
      </c>
      <c r="CH189" s="21">
        <v>2</v>
      </c>
      <c r="CI189" s="21">
        <v>24</v>
      </c>
      <c r="CJ189" s="21">
        <v>24</v>
      </c>
      <c r="CK189" s="21">
        <v>27</v>
      </c>
      <c r="CL189" s="21">
        <v>14</v>
      </c>
      <c r="CM189" s="21">
        <v>9</v>
      </c>
      <c r="CN189" s="21">
        <v>1</v>
      </c>
      <c r="CO189" s="21">
        <v>57</v>
      </c>
      <c r="CP189" s="21">
        <v>44</v>
      </c>
      <c r="CQ189" s="21">
        <v>0</v>
      </c>
      <c r="CR189" s="21">
        <v>9210</v>
      </c>
      <c r="CS189" s="21">
        <v>15155</v>
      </c>
      <c r="CT189" s="21">
        <v>18956</v>
      </c>
      <c r="CU189" s="21">
        <v>25138</v>
      </c>
      <c r="CV189" s="21">
        <v>20612</v>
      </c>
      <c r="CW189" s="21">
        <v>35149</v>
      </c>
      <c r="CX189" s="21">
        <v>64677</v>
      </c>
      <c r="CY189" s="21">
        <v>59543</v>
      </c>
      <c r="CZ189" s="19">
        <v>197</v>
      </c>
      <c r="DA189" t="s">
        <v>8175</v>
      </c>
      <c r="DB189" t="s">
        <v>9</v>
      </c>
      <c r="DD189">
        <v>9.5729136926254981</v>
      </c>
      <c r="DE189">
        <v>6.8030366281676642</v>
      </c>
      <c r="DF189">
        <v>-2.7698770644578339</v>
      </c>
    </row>
    <row r="190" spans="1:110" x14ac:dyDescent="0.25">
      <c r="A190" t="s">
        <v>1146</v>
      </c>
      <c r="B190" t="s">
        <v>3257</v>
      </c>
      <c r="C190" t="s">
        <v>3369</v>
      </c>
      <c r="D190" t="s">
        <v>355</v>
      </c>
      <c r="E190" s="17">
        <v>161138</v>
      </c>
      <c r="F190" s="17">
        <v>162557</v>
      </c>
      <c r="G190" s="17">
        <v>164037</v>
      </c>
      <c r="H190" s="17">
        <v>164838</v>
      </c>
      <c r="I190" s="17">
        <v>166467</v>
      </c>
      <c r="J190" s="17">
        <v>170344</v>
      </c>
      <c r="K190" s="17">
        <v>172626</v>
      </c>
      <c r="L190" s="17">
        <v>174697</v>
      </c>
      <c r="M190" s="17">
        <v>177132</v>
      </c>
      <c r="N190" s="17">
        <v>180274</v>
      </c>
      <c r="O190" s="17">
        <v>183112</v>
      </c>
      <c r="P190" s="17">
        <v>185737</v>
      </c>
      <c r="Q190" s="17">
        <v>187179</v>
      </c>
      <c r="R190" s="17">
        <v>187630</v>
      </c>
      <c r="S190" s="17">
        <v>189369</v>
      </c>
      <c r="T190" s="17">
        <v>190117</v>
      </c>
      <c r="U190" s="18">
        <v>11</v>
      </c>
      <c r="V190" s="18">
        <v>12</v>
      </c>
      <c r="W190" s="18">
        <v>13</v>
      </c>
      <c r="X190" s="18">
        <v>17</v>
      </c>
      <c r="Y190" s="18">
        <v>35</v>
      </c>
      <c r="Z190" s="18">
        <v>67</v>
      </c>
      <c r="AA190" s="18">
        <v>103</v>
      </c>
      <c r="AB190" s="18">
        <v>89</v>
      </c>
      <c r="AC190" s="18">
        <v>94</v>
      </c>
      <c r="AD190" s="18">
        <v>97</v>
      </c>
      <c r="AE190" s="18">
        <v>96</v>
      </c>
      <c r="AF190" s="18">
        <v>95</v>
      </c>
      <c r="AG190" s="18">
        <v>105</v>
      </c>
      <c r="AH190" s="18">
        <v>107</v>
      </c>
      <c r="AI190" s="18">
        <v>114</v>
      </c>
      <c r="AJ190" s="18">
        <v>110</v>
      </c>
      <c r="AK190" s="23">
        <v>0.68264468964490066</v>
      </c>
      <c r="AL190" s="23">
        <v>0.73820259970348856</v>
      </c>
      <c r="AM190" s="23">
        <v>0.79250413016575527</v>
      </c>
      <c r="AN190" s="23">
        <v>1.0313155947051045</v>
      </c>
      <c r="AO190" s="23">
        <v>2.1025188175434169</v>
      </c>
      <c r="AP190" s="23">
        <v>3.9332174893157372</v>
      </c>
      <c r="AQ190" s="23">
        <v>5.9666562395004226</v>
      </c>
      <c r="AR190" s="23">
        <v>5.0945351093607796</v>
      </c>
      <c r="AS190" s="23">
        <v>5.3067768669692654</v>
      </c>
      <c r="AT190" s="23">
        <v>5.3806982704105977</v>
      </c>
      <c r="AU190" s="23">
        <v>5.242692996635939</v>
      </c>
      <c r="AV190" s="23">
        <v>5.1147590410095995</v>
      </c>
      <c r="AW190" s="23">
        <v>5.6096036414341359</v>
      </c>
      <c r="AX190" s="23">
        <v>5.702712785801844</v>
      </c>
      <c r="AY190" s="23">
        <v>6.0199927126404011</v>
      </c>
      <c r="AZ190" s="23">
        <v>5.7859107812557529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1</v>
      </c>
      <c r="BI190" s="20">
        <v>1</v>
      </c>
      <c r="BJ190" s="20">
        <v>12</v>
      </c>
      <c r="BK190" s="20">
        <v>16</v>
      </c>
      <c r="BL190" s="20">
        <v>13</v>
      </c>
      <c r="BM190" s="20">
        <v>7</v>
      </c>
      <c r="BN190" s="20">
        <v>2</v>
      </c>
      <c r="BO190" s="20">
        <v>0</v>
      </c>
      <c r="BP190" s="20">
        <v>1</v>
      </c>
      <c r="BQ190" s="20">
        <v>19</v>
      </c>
      <c r="BR190" s="20">
        <v>20</v>
      </c>
      <c r="BS190" s="20">
        <v>8</v>
      </c>
      <c r="BT190" s="20">
        <v>8</v>
      </c>
      <c r="BU190" s="20">
        <v>2</v>
      </c>
      <c r="BV190" s="20">
        <v>8870</v>
      </c>
      <c r="BW190" s="20">
        <v>19174</v>
      </c>
      <c r="BX190" s="20">
        <v>17731</v>
      </c>
      <c r="BY190" s="20">
        <v>16722</v>
      </c>
      <c r="BZ190" s="20">
        <v>13716</v>
      </c>
      <c r="CA190" s="20">
        <v>20181</v>
      </c>
      <c r="CB190" s="20">
        <v>9835</v>
      </c>
      <c r="CC190" s="20">
        <v>20068</v>
      </c>
      <c r="CD190" s="20">
        <v>18275</v>
      </c>
      <c r="CE190" s="20">
        <v>15604</v>
      </c>
      <c r="CF190" s="20">
        <v>13172</v>
      </c>
      <c r="CG190" s="20">
        <v>16769</v>
      </c>
      <c r="CH190" s="21">
        <v>2</v>
      </c>
      <c r="CI190" s="21">
        <v>31</v>
      </c>
      <c r="CJ190" s="21">
        <v>36</v>
      </c>
      <c r="CK190" s="21">
        <v>21</v>
      </c>
      <c r="CL190" s="21">
        <v>15</v>
      </c>
      <c r="CM190" s="21">
        <v>4</v>
      </c>
      <c r="CN190" s="21">
        <v>1</v>
      </c>
      <c r="CO190" s="21">
        <v>52</v>
      </c>
      <c r="CP190" s="21">
        <v>58</v>
      </c>
      <c r="CQ190" s="21">
        <v>0</v>
      </c>
      <c r="CR190" s="21">
        <v>18705</v>
      </c>
      <c r="CS190" s="21">
        <v>39242</v>
      </c>
      <c r="CT190" s="21">
        <v>36006</v>
      </c>
      <c r="CU190" s="21">
        <v>32326</v>
      </c>
      <c r="CV190" s="21">
        <v>26888</v>
      </c>
      <c r="CW190" s="21">
        <v>36950</v>
      </c>
      <c r="CX190" s="21">
        <v>96394</v>
      </c>
      <c r="CY190" s="21">
        <v>93723</v>
      </c>
      <c r="CZ190" s="19">
        <v>283</v>
      </c>
      <c r="DA190" t="s">
        <v>8261</v>
      </c>
      <c r="DB190" t="s">
        <v>8481</v>
      </c>
      <c r="DD190">
        <v>5.5482645668619233</v>
      </c>
      <c r="DE190">
        <v>6.01697201070606</v>
      </c>
      <c r="DF190">
        <v>0.46870744384413676</v>
      </c>
    </row>
    <row r="191" spans="1:110" x14ac:dyDescent="0.25">
      <c r="A191" t="s">
        <v>1094</v>
      </c>
      <c r="B191" t="s">
        <v>3054</v>
      </c>
      <c r="C191" t="s">
        <v>276</v>
      </c>
      <c r="D191" t="s">
        <v>278</v>
      </c>
      <c r="E191" s="17">
        <v>63971</v>
      </c>
      <c r="F191" s="17">
        <v>64325</v>
      </c>
      <c r="G191" s="17">
        <v>64727</v>
      </c>
      <c r="H191" s="17">
        <v>65368</v>
      </c>
      <c r="I191" s="17">
        <v>66149</v>
      </c>
      <c r="J191" s="17">
        <v>67138</v>
      </c>
      <c r="K191" s="17">
        <v>68238</v>
      </c>
      <c r="L191" s="17">
        <v>69100</v>
      </c>
      <c r="M191" s="17">
        <v>69837</v>
      </c>
      <c r="N191" s="17">
        <v>70250</v>
      </c>
      <c r="O191" s="17">
        <v>70574</v>
      </c>
      <c r="P191" s="17">
        <v>70936</v>
      </c>
      <c r="Q191" s="17">
        <v>71215</v>
      </c>
      <c r="R191" s="17">
        <v>71741</v>
      </c>
      <c r="S191" s="17">
        <v>72314</v>
      </c>
      <c r="T191" s="17">
        <v>72733</v>
      </c>
      <c r="U191" s="18">
        <v>7</v>
      </c>
      <c r="V191" s="18">
        <v>2</v>
      </c>
      <c r="W191" s="18">
        <v>2</v>
      </c>
      <c r="X191" s="18">
        <v>8</v>
      </c>
      <c r="Y191" s="18">
        <v>19</v>
      </c>
      <c r="Z191" s="18">
        <v>41</v>
      </c>
      <c r="AA191" s="18">
        <v>76</v>
      </c>
      <c r="AB191" s="18">
        <v>82</v>
      </c>
      <c r="AC191" s="18">
        <v>57</v>
      </c>
      <c r="AD191" s="18">
        <v>78</v>
      </c>
      <c r="AE191" s="18">
        <v>55</v>
      </c>
      <c r="AF191" s="18">
        <v>65</v>
      </c>
      <c r="AG191" s="18">
        <v>54</v>
      </c>
      <c r="AH191" s="18">
        <v>57</v>
      </c>
      <c r="AI191" s="18">
        <v>51</v>
      </c>
      <c r="AJ191" s="18">
        <v>22</v>
      </c>
      <c r="AK191" s="23">
        <v>1.094245830141783</v>
      </c>
      <c r="AL191" s="23">
        <v>0.31092110376991844</v>
      </c>
      <c r="AM191" s="23">
        <v>0.30899006596937911</v>
      </c>
      <c r="AN191" s="23">
        <v>1.2238404112103782</v>
      </c>
      <c r="AO191" s="23">
        <v>2.8723034361819528</v>
      </c>
      <c r="AP191" s="23">
        <v>6.1068247490243976</v>
      </c>
      <c r="AQ191" s="23">
        <v>11.137489375421319</v>
      </c>
      <c r="AR191" s="23">
        <v>11.86685962373372</v>
      </c>
      <c r="AS191" s="23">
        <v>8.1618626229649038</v>
      </c>
      <c r="AT191" s="23">
        <v>11.103202846975091</v>
      </c>
      <c r="AU191" s="23">
        <v>7.793238303057783</v>
      </c>
      <c r="AV191" s="23">
        <v>9.163189353783693</v>
      </c>
      <c r="AW191" s="23">
        <v>7.5826721898476439</v>
      </c>
      <c r="AX191" s="23">
        <v>7.9452474874897199</v>
      </c>
      <c r="AY191" s="23">
        <v>7.0525762646237249</v>
      </c>
      <c r="AZ191" s="23">
        <v>3.0247618000082492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 s="20">
        <v>4</v>
      </c>
      <c r="BK191" s="20">
        <v>1</v>
      </c>
      <c r="BL191" s="20">
        <v>1</v>
      </c>
      <c r="BM191" s="20">
        <v>0</v>
      </c>
      <c r="BN191" s="20">
        <v>3</v>
      </c>
      <c r="BO191" s="20">
        <v>0</v>
      </c>
      <c r="BP191" s="20">
        <v>3</v>
      </c>
      <c r="BQ191" s="20">
        <v>4</v>
      </c>
      <c r="BR191" s="20">
        <v>4</v>
      </c>
      <c r="BS191" s="20">
        <v>2</v>
      </c>
      <c r="BT191" s="20">
        <v>0</v>
      </c>
      <c r="BU191" s="20">
        <v>0</v>
      </c>
      <c r="BV191" s="20">
        <v>2681</v>
      </c>
      <c r="BW191" s="20">
        <v>4668</v>
      </c>
      <c r="BX191" s="20">
        <v>6986</v>
      </c>
      <c r="BY191" s="20">
        <v>7369</v>
      </c>
      <c r="BZ191" s="20">
        <v>5538</v>
      </c>
      <c r="CA191" s="20">
        <v>9733</v>
      </c>
      <c r="CB191" s="20">
        <v>3124</v>
      </c>
      <c r="CC191" s="20">
        <v>5258</v>
      </c>
      <c r="CD191" s="20">
        <v>6620</v>
      </c>
      <c r="CE191" s="20">
        <v>7450</v>
      </c>
      <c r="CF191" s="20">
        <v>5268</v>
      </c>
      <c r="CG191" s="20">
        <v>8038</v>
      </c>
      <c r="CH191" s="21">
        <v>3</v>
      </c>
      <c r="CI191" s="21">
        <v>8</v>
      </c>
      <c r="CJ191" s="21">
        <v>5</v>
      </c>
      <c r="CK191" s="21">
        <v>3</v>
      </c>
      <c r="CL191" s="21">
        <v>0</v>
      </c>
      <c r="CM191" s="21">
        <v>3</v>
      </c>
      <c r="CN191" s="21">
        <v>0</v>
      </c>
      <c r="CO191" s="21">
        <v>9</v>
      </c>
      <c r="CP191" s="21">
        <v>13</v>
      </c>
      <c r="CQ191" s="21">
        <v>0</v>
      </c>
      <c r="CR191" s="21">
        <v>5805</v>
      </c>
      <c r="CS191" s="21">
        <v>9926</v>
      </c>
      <c r="CT191" s="21">
        <v>13606</v>
      </c>
      <c r="CU191" s="21">
        <v>14819</v>
      </c>
      <c r="CV191" s="21">
        <v>10806</v>
      </c>
      <c r="CW191" s="21">
        <v>17771</v>
      </c>
      <c r="CX191" s="21">
        <v>36975</v>
      </c>
      <c r="CY191" s="21">
        <v>35758</v>
      </c>
      <c r="CZ191" s="19">
        <v>347</v>
      </c>
      <c r="DA191" t="s">
        <v>8325</v>
      </c>
      <c r="DB191" t="s">
        <v>8481</v>
      </c>
      <c r="DD191">
        <v>2.5169192907880755</v>
      </c>
      <c r="DE191">
        <v>3.5158891142663964</v>
      </c>
      <c r="DF191">
        <v>0.99896982347832086</v>
      </c>
    </row>
    <row r="192" spans="1:110" x14ac:dyDescent="0.25">
      <c r="A192" t="s">
        <v>2679</v>
      </c>
      <c r="B192" t="s">
        <v>2923</v>
      </c>
      <c r="C192" t="s">
        <v>58</v>
      </c>
      <c r="D192" t="s">
        <v>457</v>
      </c>
      <c r="E192" s="17">
        <v>67532</v>
      </c>
      <c r="F192" s="17">
        <v>67875</v>
      </c>
      <c r="G192" s="17">
        <v>67960</v>
      </c>
      <c r="H192" s="17">
        <v>68259</v>
      </c>
      <c r="I192" s="17">
        <v>68611</v>
      </c>
      <c r="J192" s="17">
        <v>69011</v>
      </c>
      <c r="K192" s="17">
        <v>69435</v>
      </c>
      <c r="L192" s="17">
        <v>69812</v>
      </c>
      <c r="M192" s="17">
        <v>70352</v>
      </c>
      <c r="N192" s="17">
        <v>70819</v>
      </c>
      <c r="O192" s="17">
        <v>71270</v>
      </c>
      <c r="P192" s="17">
        <v>71728</v>
      </c>
      <c r="Q192" s="17">
        <v>71946</v>
      </c>
      <c r="R192" s="17">
        <v>72478</v>
      </c>
      <c r="S192" s="17">
        <v>72627</v>
      </c>
      <c r="T192" s="17">
        <v>72663</v>
      </c>
      <c r="U192" s="18">
        <v>13</v>
      </c>
      <c r="V192" s="18">
        <v>4</v>
      </c>
      <c r="W192" s="18">
        <v>4</v>
      </c>
      <c r="X192" s="18">
        <v>15</v>
      </c>
      <c r="Y192" s="18">
        <v>6</v>
      </c>
      <c r="Z192" s="18">
        <v>20</v>
      </c>
      <c r="AA192" s="18">
        <v>62</v>
      </c>
      <c r="AB192" s="18">
        <v>47</v>
      </c>
      <c r="AC192" s="18">
        <v>53</v>
      </c>
      <c r="AD192" s="18">
        <v>92</v>
      </c>
      <c r="AE192" s="18">
        <v>74</v>
      </c>
      <c r="AF192" s="18">
        <v>82</v>
      </c>
      <c r="AG192" s="18">
        <v>130</v>
      </c>
      <c r="AH192" s="18">
        <v>150</v>
      </c>
      <c r="AI192" s="18">
        <v>112</v>
      </c>
      <c r="AJ192" s="18">
        <v>108</v>
      </c>
      <c r="AK192" s="23">
        <v>1.9250133270153409</v>
      </c>
      <c r="AL192" s="23">
        <v>0.58931860036832417</v>
      </c>
      <c r="AM192" s="23">
        <v>0.58858151854031782</v>
      </c>
      <c r="AN192" s="23">
        <v>2.19751241594515</v>
      </c>
      <c r="AO192" s="23">
        <v>0.87449534331229695</v>
      </c>
      <c r="AP192" s="23">
        <v>2.8980887104954283</v>
      </c>
      <c r="AQ192" s="23">
        <v>8.9292143731547498</v>
      </c>
      <c r="AR192" s="23">
        <v>6.7323669283217784</v>
      </c>
      <c r="AS192" s="23">
        <v>7.5335455992722311</v>
      </c>
      <c r="AT192" s="23">
        <v>12.990864033663282</v>
      </c>
      <c r="AU192" s="23">
        <v>10.383050371825453</v>
      </c>
      <c r="AV192" s="23">
        <v>11.432076734329689</v>
      </c>
      <c r="AW192" s="23">
        <v>18.069107386095126</v>
      </c>
      <c r="AX192" s="23">
        <v>20.695935318303487</v>
      </c>
      <c r="AY192" s="23">
        <v>15.421262065072218</v>
      </c>
      <c r="AZ192" s="23">
        <v>14.863135295817679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1</v>
      </c>
      <c r="BI192" s="20">
        <v>0</v>
      </c>
      <c r="BJ192" s="20">
        <v>12</v>
      </c>
      <c r="BK192" s="20">
        <v>13</v>
      </c>
      <c r="BL192" s="20">
        <v>14</v>
      </c>
      <c r="BM192" s="20">
        <v>6</v>
      </c>
      <c r="BN192" s="20">
        <v>2</v>
      </c>
      <c r="BO192" s="20">
        <v>0</v>
      </c>
      <c r="BP192" s="20">
        <v>1</v>
      </c>
      <c r="BQ192" s="20">
        <v>18</v>
      </c>
      <c r="BR192" s="20">
        <v>18</v>
      </c>
      <c r="BS192" s="20">
        <v>13</v>
      </c>
      <c r="BT192" s="20">
        <v>7</v>
      </c>
      <c r="BU192" s="20">
        <v>3</v>
      </c>
      <c r="BV192" s="20">
        <v>3943</v>
      </c>
      <c r="BW192" s="20">
        <v>5903</v>
      </c>
      <c r="BX192" s="20">
        <v>5476</v>
      </c>
      <c r="BY192" s="20">
        <v>7044</v>
      </c>
      <c r="BZ192" s="20">
        <v>5788</v>
      </c>
      <c r="CA192" s="20">
        <v>9517</v>
      </c>
      <c r="CB192" s="20">
        <v>4096</v>
      </c>
      <c r="CC192" s="20">
        <v>5597</v>
      </c>
      <c r="CD192" s="20">
        <v>5096</v>
      </c>
      <c r="CE192" s="20">
        <v>6662</v>
      </c>
      <c r="CF192" s="20">
        <v>5755</v>
      </c>
      <c r="CG192" s="20">
        <v>7786</v>
      </c>
      <c r="CH192" s="21">
        <v>1</v>
      </c>
      <c r="CI192" s="21">
        <v>30</v>
      </c>
      <c r="CJ192" s="21">
        <v>31</v>
      </c>
      <c r="CK192" s="21">
        <v>27</v>
      </c>
      <c r="CL192" s="21">
        <v>13</v>
      </c>
      <c r="CM192" s="21">
        <v>5</v>
      </c>
      <c r="CN192" s="21">
        <v>1</v>
      </c>
      <c r="CO192" s="21">
        <v>48</v>
      </c>
      <c r="CP192" s="21">
        <v>60</v>
      </c>
      <c r="CQ192" s="21">
        <v>0</v>
      </c>
      <c r="CR192" s="21">
        <v>8039</v>
      </c>
      <c r="CS192" s="21">
        <v>11500</v>
      </c>
      <c r="CT192" s="21">
        <v>10572</v>
      </c>
      <c r="CU192" s="21">
        <v>13706</v>
      </c>
      <c r="CV192" s="21">
        <v>11543</v>
      </c>
      <c r="CW192" s="21">
        <v>17303</v>
      </c>
      <c r="CX192" s="21">
        <v>37671</v>
      </c>
      <c r="CY192" s="21">
        <v>34992</v>
      </c>
      <c r="CZ192" s="19">
        <v>8</v>
      </c>
      <c r="DA192" t="s">
        <v>1378</v>
      </c>
      <c r="DB192" t="s">
        <v>8480</v>
      </c>
      <c r="DD192">
        <v>13.717421124828531</v>
      </c>
      <c r="DE192">
        <v>15.927371187385521</v>
      </c>
      <c r="DF192">
        <v>2.2099500625569899</v>
      </c>
    </row>
    <row r="193" spans="1:110" x14ac:dyDescent="0.25">
      <c r="A193" t="s">
        <v>2605</v>
      </c>
      <c r="B193" t="s">
        <v>3024</v>
      </c>
      <c r="C193" t="s">
        <v>305</v>
      </c>
      <c r="D193" t="s">
        <v>278</v>
      </c>
      <c r="E193" s="17">
        <v>64704</v>
      </c>
      <c r="F193" s="17">
        <v>65236</v>
      </c>
      <c r="G193" s="17">
        <v>65685</v>
      </c>
      <c r="H193" s="17">
        <v>66496</v>
      </c>
      <c r="I193" s="17">
        <v>66937</v>
      </c>
      <c r="J193" s="17">
        <v>67745</v>
      </c>
      <c r="K193" s="17">
        <v>67983</v>
      </c>
      <c r="L193" s="17">
        <v>68550</v>
      </c>
      <c r="M193" s="17">
        <v>69293</v>
      </c>
      <c r="N193" s="17">
        <v>69959</v>
      </c>
      <c r="O193" s="17">
        <v>70523</v>
      </c>
      <c r="P193" s="17">
        <v>71156</v>
      </c>
      <c r="Q193" s="17">
        <v>71330</v>
      </c>
      <c r="R193" s="17">
        <v>71579</v>
      </c>
      <c r="S193" s="17">
        <v>71783</v>
      </c>
      <c r="T193" s="17">
        <v>72258</v>
      </c>
      <c r="U193" s="18">
        <v>17</v>
      </c>
      <c r="V193" s="18">
        <v>12</v>
      </c>
      <c r="W193" s="18">
        <v>2</v>
      </c>
      <c r="X193" s="18">
        <v>13</v>
      </c>
      <c r="Y193" s="18">
        <v>17</v>
      </c>
      <c r="Z193" s="18">
        <v>25</v>
      </c>
      <c r="AA193" s="18">
        <v>59</v>
      </c>
      <c r="AB193" s="18">
        <v>89</v>
      </c>
      <c r="AC193" s="18">
        <v>73</v>
      </c>
      <c r="AD193" s="18">
        <v>88</v>
      </c>
      <c r="AE193" s="18">
        <v>97</v>
      </c>
      <c r="AF193" s="18">
        <v>94</v>
      </c>
      <c r="AG193" s="18">
        <v>82</v>
      </c>
      <c r="AH193" s="18">
        <v>89</v>
      </c>
      <c r="AI193" s="18">
        <v>110</v>
      </c>
      <c r="AJ193" s="18">
        <v>81</v>
      </c>
      <c r="AK193" s="23">
        <v>2.627349159248269</v>
      </c>
      <c r="AL193" s="23">
        <v>1.8394751364277393</v>
      </c>
      <c r="AM193" s="23">
        <v>0.30448351982948924</v>
      </c>
      <c r="AN193" s="23">
        <v>1.9550048123195378</v>
      </c>
      <c r="AO193" s="23">
        <v>2.5397015103754277</v>
      </c>
      <c r="AP193" s="23">
        <v>3.6903092479149753</v>
      </c>
      <c r="AQ193" s="23">
        <v>8.6786402482973681</v>
      </c>
      <c r="AR193" s="23">
        <v>12.983223924142962</v>
      </c>
      <c r="AS193" s="23">
        <v>10.534974672766369</v>
      </c>
      <c r="AT193" s="23">
        <v>12.578796152031904</v>
      </c>
      <c r="AU193" s="23">
        <v>13.75437800433901</v>
      </c>
      <c r="AV193" s="23">
        <v>13.210410928101636</v>
      </c>
      <c r="AW193" s="23">
        <v>11.495864292723958</v>
      </c>
      <c r="AX193" s="23">
        <v>12.433814386901185</v>
      </c>
      <c r="AY193" s="23">
        <v>15.323962498084505</v>
      </c>
      <c r="AZ193" s="23">
        <v>11.209831437349498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 s="20">
        <v>11</v>
      </c>
      <c r="BK193" s="20">
        <v>8</v>
      </c>
      <c r="BL193" s="20">
        <v>11</v>
      </c>
      <c r="BM193" s="20">
        <v>2</v>
      </c>
      <c r="BN193" s="20">
        <v>4</v>
      </c>
      <c r="BO193" s="20">
        <v>0</v>
      </c>
      <c r="BP193" s="20">
        <v>2</v>
      </c>
      <c r="BQ193" s="20">
        <v>11</v>
      </c>
      <c r="BR193" s="20">
        <v>15</v>
      </c>
      <c r="BS193" s="20">
        <v>8</v>
      </c>
      <c r="BT193" s="20">
        <v>5</v>
      </c>
      <c r="BU193" s="20">
        <v>4</v>
      </c>
      <c r="BV193" s="20">
        <v>3801</v>
      </c>
      <c r="BW193" s="20">
        <v>5744</v>
      </c>
      <c r="BX193" s="20">
        <v>5494</v>
      </c>
      <c r="BY193" s="20">
        <v>6919</v>
      </c>
      <c r="BZ193" s="20">
        <v>5919</v>
      </c>
      <c r="CA193" s="20">
        <v>9508</v>
      </c>
      <c r="CB193" s="20">
        <v>3808</v>
      </c>
      <c r="CC193" s="20">
        <v>5488</v>
      </c>
      <c r="CD193" s="20">
        <v>5514</v>
      </c>
      <c r="CE193" s="20">
        <v>6721</v>
      </c>
      <c r="CF193" s="20">
        <v>5420</v>
      </c>
      <c r="CG193" s="20">
        <v>7922</v>
      </c>
      <c r="CH193" s="21">
        <v>2</v>
      </c>
      <c r="CI193" s="21">
        <v>22</v>
      </c>
      <c r="CJ193" s="21">
        <v>23</v>
      </c>
      <c r="CK193" s="21">
        <v>19</v>
      </c>
      <c r="CL193" s="21">
        <v>7</v>
      </c>
      <c r="CM193" s="21">
        <v>8</v>
      </c>
      <c r="CN193" s="21">
        <v>0</v>
      </c>
      <c r="CO193" s="21">
        <v>36</v>
      </c>
      <c r="CP193" s="21">
        <v>45</v>
      </c>
      <c r="CQ193" s="21">
        <v>0</v>
      </c>
      <c r="CR193" s="21">
        <v>7609</v>
      </c>
      <c r="CS193" s="21">
        <v>11232</v>
      </c>
      <c r="CT193" s="21">
        <v>11008</v>
      </c>
      <c r="CU193" s="21">
        <v>13640</v>
      </c>
      <c r="CV193" s="21">
        <v>11339</v>
      </c>
      <c r="CW193" s="21">
        <v>17430</v>
      </c>
      <c r="CX193" s="21">
        <v>37385</v>
      </c>
      <c r="CY193" s="21">
        <v>34873</v>
      </c>
      <c r="CZ193" s="19">
        <v>73</v>
      </c>
      <c r="DA193" t="s">
        <v>1375</v>
      </c>
      <c r="DB193" t="s">
        <v>8480</v>
      </c>
      <c r="DD193">
        <v>10.323172655062656</v>
      </c>
      <c r="DE193">
        <v>12.036913200481475</v>
      </c>
      <c r="DF193">
        <v>1.713740545418819</v>
      </c>
    </row>
    <row r="194" spans="1:110" x14ac:dyDescent="0.25">
      <c r="A194" t="s">
        <v>2039</v>
      </c>
      <c r="B194" t="s">
        <v>3055</v>
      </c>
      <c r="C194" t="s">
        <v>276</v>
      </c>
      <c r="D194" t="s">
        <v>278</v>
      </c>
      <c r="E194" s="17">
        <v>90548</v>
      </c>
      <c r="F194" s="17">
        <v>90464</v>
      </c>
      <c r="G194" s="17">
        <v>90998</v>
      </c>
      <c r="H194" s="17">
        <v>91371</v>
      </c>
      <c r="I194" s="17">
        <v>91542</v>
      </c>
      <c r="J194" s="17">
        <v>91978</v>
      </c>
      <c r="K194" s="17">
        <v>92494</v>
      </c>
      <c r="L194" s="17">
        <v>93006</v>
      </c>
      <c r="M194" s="17">
        <v>93929</v>
      </c>
      <c r="N194" s="17">
        <v>94365</v>
      </c>
      <c r="O194" s="17">
        <v>95064</v>
      </c>
      <c r="P194" s="17">
        <v>95818</v>
      </c>
      <c r="Q194" s="17">
        <v>96353</v>
      </c>
      <c r="R194" s="17">
        <v>96682</v>
      </c>
      <c r="S194" s="17">
        <v>97435</v>
      </c>
      <c r="T194" s="17">
        <v>98228</v>
      </c>
      <c r="U194" s="18">
        <v>10</v>
      </c>
      <c r="V194" s="18">
        <v>16</v>
      </c>
      <c r="W194" s="18">
        <v>12</v>
      </c>
      <c r="X194" s="18">
        <v>15</v>
      </c>
      <c r="Y194" s="18">
        <v>16</v>
      </c>
      <c r="Z194" s="18">
        <v>45</v>
      </c>
      <c r="AA194" s="18">
        <v>111</v>
      </c>
      <c r="AB194" s="18">
        <v>120</v>
      </c>
      <c r="AC194" s="18">
        <v>96</v>
      </c>
      <c r="AD194" s="18">
        <v>139</v>
      </c>
      <c r="AE194" s="18">
        <v>133</v>
      </c>
      <c r="AF194" s="18">
        <v>134</v>
      </c>
      <c r="AG194" s="18">
        <v>126</v>
      </c>
      <c r="AH194" s="18">
        <v>122</v>
      </c>
      <c r="AI194" s="18">
        <v>164</v>
      </c>
      <c r="AJ194" s="18">
        <v>68</v>
      </c>
      <c r="AK194" s="23">
        <v>1.1043866236692141</v>
      </c>
      <c r="AL194" s="23">
        <v>1.7686593562079944</v>
      </c>
      <c r="AM194" s="23">
        <v>1.3187103013253039</v>
      </c>
      <c r="AN194" s="23">
        <v>1.6416587319827955</v>
      </c>
      <c r="AO194" s="23">
        <v>1.7478315964256845</v>
      </c>
      <c r="AP194" s="23">
        <v>4.8924742873295779</v>
      </c>
      <c r="AQ194" s="23">
        <v>12.000778428871062</v>
      </c>
      <c r="AR194" s="23">
        <v>12.902393393974581</v>
      </c>
      <c r="AS194" s="23">
        <v>10.220485685996872</v>
      </c>
      <c r="AT194" s="23">
        <v>14.730037619880253</v>
      </c>
      <c r="AU194" s="23">
        <v>13.990574770680803</v>
      </c>
      <c r="AV194" s="23">
        <v>13.984846271055543</v>
      </c>
      <c r="AW194" s="23">
        <v>13.07691509345843</v>
      </c>
      <c r="AX194" s="23">
        <v>12.618688070168179</v>
      </c>
      <c r="AY194" s="23">
        <v>16.831733976497151</v>
      </c>
      <c r="AZ194" s="23">
        <v>6.9226697072117931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0</v>
      </c>
      <c r="BJ194" s="20">
        <v>6</v>
      </c>
      <c r="BK194" s="20">
        <v>8</v>
      </c>
      <c r="BL194" s="20">
        <v>4</v>
      </c>
      <c r="BM194" s="20">
        <v>9</v>
      </c>
      <c r="BN194" s="20">
        <v>6</v>
      </c>
      <c r="BO194" s="20">
        <v>0</v>
      </c>
      <c r="BP194" s="20">
        <v>0</v>
      </c>
      <c r="BQ194" s="20">
        <v>13</v>
      </c>
      <c r="BR194" s="20">
        <v>8</v>
      </c>
      <c r="BS194" s="20">
        <v>10</v>
      </c>
      <c r="BT194" s="20">
        <v>3</v>
      </c>
      <c r="BU194" s="20">
        <v>1</v>
      </c>
      <c r="BV194" s="20">
        <v>4714</v>
      </c>
      <c r="BW194" s="20">
        <v>6751</v>
      </c>
      <c r="BX194" s="20">
        <v>6908</v>
      </c>
      <c r="BY194" s="20">
        <v>9363</v>
      </c>
      <c r="BZ194" s="20">
        <v>8081</v>
      </c>
      <c r="CA194" s="20">
        <v>15598</v>
      </c>
      <c r="CB194" s="20">
        <v>5019</v>
      </c>
      <c r="CC194" s="20">
        <v>6557</v>
      </c>
      <c r="CD194" s="20">
        <v>6233</v>
      </c>
      <c r="CE194" s="20">
        <v>8556</v>
      </c>
      <c r="CF194" s="20">
        <v>7783</v>
      </c>
      <c r="CG194" s="20">
        <v>12665</v>
      </c>
      <c r="CH194" s="21">
        <v>0</v>
      </c>
      <c r="CI194" s="21">
        <v>19</v>
      </c>
      <c r="CJ194" s="21">
        <v>16</v>
      </c>
      <c r="CK194" s="21">
        <v>14</v>
      </c>
      <c r="CL194" s="21">
        <v>12</v>
      </c>
      <c r="CM194" s="21">
        <v>7</v>
      </c>
      <c r="CN194" s="21">
        <v>0</v>
      </c>
      <c r="CO194" s="21">
        <v>33</v>
      </c>
      <c r="CP194" s="21">
        <v>35</v>
      </c>
      <c r="CQ194" s="21">
        <v>0</v>
      </c>
      <c r="CR194" s="21">
        <v>9733</v>
      </c>
      <c r="CS194" s="21">
        <v>13308</v>
      </c>
      <c r="CT194" s="21">
        <v>13141</v>
      </c>
      <c r="CU194" s="21">
        <v>17919</v>
      </c>
      <c r="CV194" s="21">
        <v>15864</v>
      </c>
      <c r="CW194" s="21">
        <v>28263</v>
      </c>
      <c r="CX194" s="21">
        <v>51415</v>
      </c>
      <c r="CY194" s="21">
        <v>46813</v>
      </c>
      <c r="CZ194" s="19">
        <v>254</v>
      </c>
      <c r="DA194" t="s">
        <v>8232</v>
      </c>
      <c r="DB194" t="s">
        <v>9</v>
      </c>
      <c r="DD194">
        <v>7.0493239057526749</v>
      </c>
      <c r="DE194">
        <v>6.8073519400953035</v>
      </c>
      <c r="DF194">
        <v>-0.24197196565737134</v>
      </c>
    </row>
    <row r="195" spans="1:110" x14ac:dyDescent="0.25">
      <c r="A195" t="s">
        <v>592</v>
      </c>
      <c r="B195" t="s">
        <v>3258</v>
      </c>
      <c r="C195" t="s">
        <v>3369</v>
      </c>
      <c r="D195" t="s">
        <v>355</v>
      </c>
      <c r="E195" s="17">
        <v>174936</v>
      </c>
      <c r="F195" s="17">
        <v>174620</v>
      </c>
      <c r="G195" s="17">
        <v>174946</v>
      </c>
      <c r="H195" s="17">
        <v>175208</v>
      </c>
      <c r="I195" s="17">
        <v>175608</v>
      </c>
      <c r="J195" s="17">
        <v>176468</v>
      </c>
      <c r="K195" s="17">
        <v>177820</v>
      </c>
      <c r="L195" s="17">
        <v>179228</v>
      </c>
      <c r="M195" s="17">
        <v>181010</v>
      </c>
      <c r="N195" s="17">
        <v>183182</v>
      </c>
      <c r="O195" s="17">
        <v>185145</v>
      </c>
      <c r="P195" s="17">
        <v>186957</v>
      </c>
      <c r="Q195" s="17">
        <v>188337</v>
      </c>
      <c r="R195" s="17">
        <v>189960</v>
      </c>
      <c r="S195" s="17">
        <v>192716</v>
      </c>
      <c r="T195" s="17">
        <v>194882</v>
      </c>
      <c r="U195" s="18">
        <v>19</v>
      </c>
      <c r="V195" s="18">
        <v>17</v>
      </c>
      <c r="W195" s="18">
        <v>10</v>
      </c>
      <c r="X195" s="18">
        <v>19</v>
      </c>
      <c r="Y195" s="18">
        <v>36</v>
      </c>
      <c r="Z195" s="18">
        <v>55</v>
      </c>
      <c r="AA195" s="18">
        <v>170</v>
      </c>
      <c r="AB195" s="18">
        <v>174</v>
      </c>
      <c r="AC195" s="18">
        <v>115</v>
      </c>
      <c r="AD195" s="18">
        <v>164</v>
      </c>
      <c r="AE195" s="18">
        <v>163</v>
      </c>
      <c r="AF195" s="18">
        <v>152</v>
      </c>
      <c r="AG195" s="18">
        <v>138</v>
      </c>
      <c r="AH195" s="18">
        <v>199</v>
      </c>
      <c r="AI195" s="18">
        <v>160</v>
      </c>
      <c r="AJ195" s="18">
        <v>154</v>
      </c>
      <c r="AK195" s="23">
        <v>1.0861114922028627</v>
      </c>
      <c r="AL195" s="23">
        <v>0.97354254953613562</v>
      </c>
      <c r="AM195" s="23">
        <v>0.57160495238530751</v>
      </c>
      <c r="AN195" s="23">
        <v>1.0844253687046252</v>
      </c>
      <c r="AO195" s="23">
        <v>2.0500205002050018</v>
      </c>
      <c r="AP195" s="23">
        <v>3.1167123784482169</v>
      </c>
      <c r="AQ195" s="23">
        <v>9.5602294455066925</v>
      </c>
      <c r="AR195" s="23">
        <v>9.708304505992368</v>
      </c>
      <c r="AS195" s="23">
        <v>6.3532401524777642</v>
      </c>
      <c r="AT195" s="23">
        <v>8.9528447118166632</v>
      </c>
      <c r="AU195" s="23">
        <v>8.8039104485673381</v>
      </c>
      <c r="AV195" s="23">
        <v>8.1302117599234052</v>
      </c>
      <c r="AW195" s="23">
        <v>7.3272909730960993</v>
      </c>
      <c r="AX195" s="23">
        <v>10.47588966098126</v>
      </c>
      <c r="AY195" s="23">
        <v>8.3023724029141324</v>
      </c>
      <c r="AZ195" s="23">
        <v>7.9022177522808672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1</v>
      </c>
      <c r="BJ195" s="20">
        <v>14</v>
      </c>
      <c r="BK195" s="20">
        <v>17</v>
      </c>
      <c r="BL195" s="20">
        <v>17</v>
      </c>
      <c r="BM195" s="20">
        <v>9</v>
      </c>
      <c r="BN195" s="20">
        <v>4</v>
      </c>
      <c r="BO195" s="20">
        <v>0</v>
      </c>
      <c r="BP195" s="20">
        <v>3</v>
      </c>
      <c r="BQ195" s="20">
        <v>31</v>
      </c>
      <c r="BR195" s="20">
        <v>35</v>
      </c>
      <c r="BS195" s="20">
        <v>16</v>
      </c>
      <c r="BT195" s="20">
        <v>3</v>
      </c>
      <c r="BU195" s="20">
        <v>4</v>
      </c>
      <c r="BV195" s="20">
        <v>10272</v>
      </c>
      <c r="BW195" s="20">
        <v>17611</v>
      </c>
      <c r="BX195" s="20">
        <v>16287</v>
      </c>
      <c r="BY195" s="20">
        <v>18202</v>
      </c>
      <c r="BZ195" s="20">
        <v>14249</v>
      </c>
      <c r="CA195" s="20">
        <v>26236</v>
      </c>
      <c r="CB195" s="20">
        <v>10504</v>
      </c>
      <c r="CC195" s="20">
        <v>16093</v>
      </c>
      <c r="CD195" s="20">
        <v>15058</v>
      </c>
      <c r="CE195" s="20">
        <v>16720</v>
      </c>
      <c r="CF195" s="20">
        <v>14027</v>
      </c>
      <c r="CG195" s="20">
        <v>19623</v>
      </c>
      <c r="CH195" s="21">
        <v>4</v>
      </c>
      <c r="CI195" s="21">
        <v>45</v>
      </c>
      <c r="CJ195" s="21">
        <v>52</v>
      </c>
      <c r="CK195" s="21">
        <v>33</v>
      </c>
      <c r="CL195" s="21">
        <v>12</v>
      </c>
      <c r="CM195" s="21">
        <v>8</v>
      </c>
      <c r="CN195" s="21">
        <v>0</v>
      </c>
      <c r="CO195" s="21">
        <v>62</v>
      </c>
      <c r="CP195" s="21">
        <v>92</v>
      </c>
      <c r="CQ195" s="21">
        <v>0</v>
      </c>
      <c r="CR195" s="21">
        <v>20776</v>
      </c>
      <c r="CS195" s="21">
        <v>33704</v>
      </c>
      <c r="CT195" s="21">
        <v>31345</v>
      </c>
      <c r="CU195" s="21">
        <v>34922</v>
      </c>
      <c r="CV195" s="21">
        <v>28276</v>
      </c>
      <c r="CW195" s="21">
        <v>45859</v>
      </c>
      <c r="CX195" s="21">
        <v>102857</v>
      </c>
      <c r="CY195" s="21">
        <v>92025</v>
      </c>
      <c r="CZ195" s="19">
        <v>208</v>
      </c>
      <c r="DA195" t="s">
        <v>8186</v>
      </c>
      <c r="DB195" t="s">
        <v>9</v>
      </c>
      <c r="DD195">
        <v>6.7372996468350985</v>
      </c>
      <c r="DE195">
        <v>8.9444568673012039</v>
      </c>
      <c r="DF195">
        <v>2.2071572204661054</v>
      </c>
    </row>
    <row r="196" spans="1:110" x14ac:dyDescent="0.25">
      <c r="A196" t="s">
        <v>1066</v>
      </c>
      <c r="B196" t="s">
        <v>2941</v>
      </c>
      <c r="C196" t="s">
        <v>58</v>
      </c>
      <c r="D196" t="s">
        <v>70</v>
      </c>
      <c r="E196" s="17">
        <v>135589</v>
      </c>
      <c r="F196" s="17">
        <v>136736</v>
      </c>
      <c r="G196" s="17">
        <v>137241</v>
      </c>
      <c r="H196" s="17">
        <v>137679</v>
      </c>
      <c r="I196" s="17">
        <v>138387</v>
      </c>
      <c r="J196" s="17">
        <v>139099</v>
      </c>
      <c r="K196" s="17">
        <v>140935</v>
      </c>
      <c r="L196" s="17">
        <v>142986</v>
      </c>
      <c r="M196" s="17">
        <v>145036</v>
      </c>
      <c r="N196" s="17">
        <v>146118</v>
      </c>
      <c r="O196" s="17">
        <v>146909</v>
      </c>
      <c r="P196" s="17">
        <v>147755</v>
      </c>
      <c r="Q196" s="17">
        <v>148939</v>
      </c>
      <c r="R196" s="17">
        <v>150027</v>
      </c>
      <c r="S196" s="17">
        <v>151119</v>
      </c>
      <c r="T196" s="17">
        <v>152032</v>
      </c>
      <c r="U196" s="18">
        <v>27</v>
      </c>
      <c r="V196" s="18">
        <v>16</v>
      </c>
      <c r="W196" s="18">
        <v>20</v>
      </c>
      <c r="X196" s="18">
        <v>17</v>
      </c>
      <c r="Y196" s="18">
        <v>35</v>
      </c>
      <c r="Z196" s="18">
        <v>60</v>
      </c>
      <c r="AA196" s="18">
        <v>116</v>
      </c>
      <c r="AB196" s="18">
        <v>121</v>
      </c>
      <c r="AC196" s="18">
        <v>105</v>
      </c>
      <c r="AD196" s="18">
        <v>111</v>
      </c>
      <c r="AE196" s="18">
        <v>129</v>
      </c>
      <c r="AF196" s="18">
        <v>136</v>
      </c>
      <c r="AG196" s="18">
        <v>138</v>
      </c>
      <c r="AH196" s="18">
        <v>130</v>
      </c>
      <c r="AI196" s="18">
        <v>121</v>
      </c>
      <c r="AJ196" s="18">
        <v>127</v>
      </c>
      <c r="AK196" s="23">
        <v>1.9913119795853647</v>
      </c>
      <c r="AL196" s="23">
        <v>1.1701380762930025</v>
      </c>
      <c r="AM196" s="23">
        <v>1.4572904598480045</v>
      </c>
      <c r="AN196" s="23">
        <v>1.2347562082815826</v>
      </c>
      <c r="AO196" s="23">
        <v>2.5291392977664087</v>
      </c>
      <c r="AP196" s="23">
        <v>4.3134745756619388</v>
      </c>
      <c r="AQ196" s="23">
        <v>8.2307446695285069</v>
      </c>
      <c r="AR196" s="23">
        <v>8.4623669450155958</v>
      </c>
      <c r="AS196" s="23">
        <v>7.2395818969083532</v>
      </c>
      <c r="AT196" s="23">
        <v>7.5966000082125413</v>
      </c>
      <c r="AU196" s="23">
        <v>8.7809460278131368</v>
      </c>
      <c r="AV196" s="23">
        <v>9.2044262461507227</v>
      </c>
      <c r="AW196" s="23">
        <v>9.2655382404877162</v>
      </c>
      <c r="AX196" s="23">
        <v>8.6651069474161329</v>
      </c>
      <c r="AY196" s="23">
        <v>8.0069349320733991</v>
      </c>
      <c r="AZ196" s="23">
        <v>8.353504525363082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5</v>
      </c>
      <c r="BJ196" s="20">
        <v>8</v>
      </c>
      <c r="BK196" s="20">
        <v>26</v>
      </c>
      <c r="BL196" s="20">
        <v>12</v>
      </c>
      <c r="BM196" s="20">
        <v>11</v>
      </c>
      <c r="BN196" s="20">
        <v>9</v>
      </c>
      <c r="BO196" s="20">
        <v>0</v>
      </c>
      <c r="BP196" s="20">
        <v>2</v>
      </c>
      <c r="BQ196" s="20">
        <v>8</v>
      </c>
      <c r="BR196" s="20">
        <v>18</v>
      </c>
      <c r="BS196" s="20">
        <v>11</v>
      </c>
      <c r="BT196" s="20">
        <v>10</v>
      </c>
      <c r="BU196" s="20">
        <v>7</v>
      </c>
      <c r="BV196" s="20">
        <v>6243</v>
      </c>
      <c r="BW196" s="20">
        <v>10048</v>
      </c>
      <c r="BX196" s="20">
        <v>10573</v>
      </c>
      <c r="BY196" s="20">
        <v>13995</v>
      </c>
      <c r="BZ196" s="20">
        <v>13051</v>
      </c>
      <c r="CA196" s="20">
        <v>23623</v>
      </c>
      <c r="CB196" s="20">
        <v>6787</v>
      </c>
      <c r="CC196" s="20">
        <v>10977</v>
      </c>
      <c r="CD196" s="20">
        <v>10470</v>
      </c>
      <c r="CE196" s="20">
        <v>13655</v>
      </c>
      <c r="CF196" s="20">
        <v>12307</v>
      </c>
      <c r="CG196" s="20">
        <v>20303</v>
      </c>
      <c r="CH196" s="21">
        <v>7</v>
      </c>
      <c r="CI196" s="21">
        <v>16</v>
      </c>
      <c r="CJ196" s="21">
        <v>44</v>
      </c>
      <c r="CK196" s="21">
        <v>23</v>
      </c>
      <c r="CL196" s="21">
        <v>21</v>
      </c>
      <c r="CM196" s="21">
        <v>16</v>
      </c>
      <c r="CN196" s="21">
        <v>0</v>
      </c>
      <c r="CO196" s="21">
        <v>71</v>
      </c>
      <c r="CP196" s="21">
        <v>56</v>
      </c>
      <c r="CQ196" s="21">
        <v>0</v>
      </c>
      <c r="CR196" s="21">
        <v>13030</v>
      </c>
      <c r="CS196" s="21">
        <v>21025</v>
      </c>
      <c r="CT196" s="21">
        <v>21043</v>
      </c>
      <c r="CU196" s="21">
        <v>27650</v>
      </c>
      <c r="CV196" s="21">
        <v>25358</v>
      </c>
      <c r="CW196" s="21">
        <v>43926</v>
      </c>
      <c r="CX196" s="21">
        <v>77533</v>
      </c>
      <c r="CY196" s="21">
        <v>74499</v>
      </c>
      <c r="CZ196" s="19">
        <v>186</v>
      </c>
      <c r="DA196" t="s">
        <v>8164</v>
      </c>
      <c r="DB196" t="s">
        <v>9</v>
      </c>
      <c r="DD196">
        <v>9.5303292661646459</v>
      </c>
      <c r="DE196">
        <v>7.2227309661692436</v>
      </c>
      <c r="DF196">
        <v>-2.3075982999954023</v>
      </c>
    </row>
    <row r="197" spans="1:110" x14ac:dyDescent="0.25">
      <c r="A197" t="s">
        <v>55</v>
      </c>
      <c r="B197" t="s">
        <v>3063</v>
      </c>
      <c r="C197" t="s">
        <v>48</v>
      </c>
      <c r="D197" t="s">
        <v>51</v>
      </c>
      <c r="E197" s="17">
        <v>72349</v>
      </c>
      <c r="F197" s="17">
        <v>72559</v>
      </c>
      <c r="G197" s="17">
        <v>72502</v>
      </c>
      <c r="H197" s="17">
        <v>72498</v>
      </c>
      <c r="I197" s="17">
        <v>71937</v>
      </c>
      <c r="J197" s="17">
        <v>72260</v>
      </c>
      <c r="K197" s="17">
        <v>73001</v>
      </c>
      <c r="L197" s="17">
        <v>73845</v>
      </c>
      <c r="M197" s="17">
        <v>75018</v>
      </c>
      <c r="N197" s="17">
        <v>75936</v>
      </c>
      <c r="O197" s="17">
        <v>76643</v>
      </c>
      <c r="P197" s="17">
        <v>77399</v>
      </c>
      <c r="Q197" s="17">
        <v>77489</v>
      </c>
      <c r="R197" s="17">
        <v>78027</v>
      </c>
      <c r="S197" s="17">
        <v>78800</v>
      </c>
      <c r="T197" s="17">
        <v>79119</v>
      </c>
      <c r="U197" s="18">
        <v>9</v>
      </c>
      <c r="V197" s="18">
        <v>9</v>
      </c>
      <c r="W197" s="18">
        <v>10</v>
      </c>
      <c r="X197" s="18">
        <v>10</v>
      </c>
      <c r="Y197" s="18">
        <v>18</v>
      </c>
      <c r="Z197" s="18">
        <v>51</v>
      </c>
      <c r="AA197" s="18">
        <v>89</v>
      </c>
      <c r="AB197" s="18">
        <v>77</v>
      </c>
      <c r="AC197" s="18">
        <v>58</v>
      </c>
      <c r="AD197" s="18">
        <v>107</v>
      </c>
      <c r="AE197" s="18">
        <v>84</v>
      </c>
      <c r="AF197" s="18">
        <v>70</v>
      </c>
      <c r="AG197" s="18">
        <v>59</v>
      </c>
      <c r="AH197" s="18">
        <v>58</v>
      </c>
      <c r="AI197" s="18">
        <v>74</v>
      </c>
      <c r="AJ197" s="18">
        <v>45</v>
      </c>
      <c r="AK197" s="23">
        <v>1.2439702000027644</v>
      </c>
      <c r="AL197" s="23">
        <v>1.240369905869706</v>
      </c>
      <c r="AM197" s="23">
        <v>1.3792722959366639</v>
      </c>
      <c r="AN197" s="23">
        <v>1.3793483958178159</v>
      </c>
      <c r="AO197" s="23">
        <v>2.5021894157387714</v>
      </c>
      <c r="AP197" s="23">
        <v>7.0578466648214775</v>
      </c>
      <c r="AQ197" s="23">
        <v>12.191613813509404</v>
      </c>
      <c r="AR197" s="23">
        <v>10.42724625905613</v>
      </c>
      <c r="AS197" s="23">
        <v>7.731477778666453</v>
      </c>
      <c r="AT197" s="23">
        <v>14.090813316477034</v>
      </c>
      <c r="AU197" s="23">
        <v>10.959905014156545</v>
      </c>
      <c r="AV197" s="23">
        <v>9.0440444966989233</v>
      </c>
      <c r="AW197" s="23">
        <v>7.6139839202983648</v>
      </c>
      <c r="AX197" s="23">
        <v>7.4333243620797935</v>
      </c>
      <c r="AY197" s="23">
        <v>9.3908629441624374</v>
      </c>
      <c r="AZ197" s="23">
        <v>5.6876350813331822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 s="20">
        <v>6</v>
      </c>
      <c r="BK197" s="20">
        <v>10</v>
      </c>
      <c r="BL197" s="20">
        <v>2</v>
      </c>
      <c r="BM197" s="20">
        <v>0</v>
      </c>
      <c r="BN197" s="20">
        <v>3</v>
      </c>
      <c r="BO197" s="20">
        <v>1</v>
      </c>
      <c r="BP197" s="20">
        <v>0</v>
      </c>
      <c r="BQ197" s="20">
        <v>2</v>
      </c>
      <c r="BR197" s="20">
        <v>9</v>
      </c>
      <c r="BS197" s="20">
        <v>8</v>
      </c>
      <c r="BT197" s="20">
        <v>3</v>
      </c>
      <c r="BU197" s="20">
        <v>1</v>
      </c>
      <c r="BV197" s="20">
        <v>3761</v>
      </c>
      <c r="BW197" s="20">
        <v>6713</v>
      </c>
      <c r="BX197" s="20">
        <v>7332</v>
      </c>
      <c r="BY197" s="20">
        <v>7913</v>
      </c>
      <c r="BZ197" s="20">
        <v>5845</v>
      </c>
      <c r="CA197" s="20">
        <v>10272</v>
      </c>
      <c r="CB197" s="20">
        <v>3719</v>
      </c>
      <c r="CC197" s="20">
        <v>6103</v>
      </c>
      <c r="CD197" s="20">
        <v>6639</v>
      </c>
      <c r="CE197" s="20">
        <v>7250</v>
      </c>
      <c r="CF197" s="20">
        <v>5542</v>
      </c>
      <c r="CG197" s="20">
        <v>8030</v>
      </c>
      <c r="CH197" s="21">
        <v>0</v>
      </c>
      <c r="CI197" s="21">
        <v>8</v>
      </c>
      <c r="CJ197" s="21">
        <v>19</v>
      </c>
      <c r="CK197" s="21">
        <v>10</v>
      </c>
      <c r="CL197" s="21">
        <v>3</v>
      </c>
      <c r="CM197" s="21">
        <v>4</v>
      </c>
      <c r="CN197" s="21">
        <v>1</v>
      </c>
      <c r="CO197" s="21">
        <v>21</v>
      </c>
      <c r="CP197" s="21">
        <v>24</v>
      </c>
      <c r="CQ197" s="21">
        <v>0</v>
      </c>
      <c r="CR197" s="21">
        <v>7480</v>
      </c>
      <c r="CS197" s="21">
        <v>12816</v>
      </c>
      <c r="CT197" s="21">
        <v>13971</v>
      </c>
      <c r="CU197" s="21">
        <v>15163</v>
      </c>
      <c r="CV197" s="21">
        <v>11387</v>
      </c>
      <c r="CW197" s="21">
        <v>18302</v>
      </c>
      <c r="CX197" s="21">
        <v>41836</v>
      </c>
      <c r="CY197" s="21">
        <v>37283</v>
      </c>
      <c r="CZ197" s="19">
        <v>291</v>
      </c>
      <c r="DA197" t="s">
        <v>8269</v>
      </c>
      <c r="DB197" t="s">
        <v>8481</v>
      </c>
      <c r="DD197">
        <v>5.6325939436204173</v>
      </c>
      <c r="DE197">
        <v>5.7366861076584756</v>
      </c>
      <c r="DF197">
        <v>0.10409216403805832</v>
      </c>
    </row>
    <row r="198" spans="1:110" x14ac:dyDescent="0.25">
      <c r="A198" t="s">
        <v>2182</v>
      </c>
      <c r="B198" t="s">
        <v>3003</v>
      </c>
      <c r="C198" t="s">
        <v>754</v>
      </c>
      <c r="D198" t="s">
        <v>150</v>
      </c>
      <c r="E198" s="17">
        <v>68251</v>
      </c>
      <c r="F198" s="17">
        <v>68691</v>
      </c>
      <c r="G198" s="17">
        <v>68806</v>
      </c>
      <c r="H198" s="17">
        <v>68974</v>
      </c>
      <c r="I198" s="17">
        <v>69161</v>
      </c>
      <c r="J198" s="17">
        <v>69603</v>
      </c>
      <c r="K198" s="17">
        <v>70132</v>
      </c>
      <c r="L198" s="17">
        <v>70717</v>
      </c>
      <c r="M198" s="17">
        <v>71224</v>
      </c>
      <c r="N198" s="17">
        <v>71684</v>
      </c>
      <c r="O198" s="17">
        <v>72062</v>
      </c>
      <c r="P198" s="17">
        <v>72149</v>
      </c>
      <c r="Q198" s="17">
        <v>72421</v>
      </c>
      <c r="R198" s="17">
        <v>72687</v>
      </c>
      <c r="S198" s="17">
        <v>73121</v>
      </c>
      <c r="T198" s="17">
        <v>73482</v>
      </c>
      <c r="U198" s="18">
        <v>17</v>
      </c>
      <c r="V198" s="18">
        <v>12</v>
      </c>
      <c r="W198" s="18">
        <v>5</v>
      </c>
      <c r="X198" s="18">
        <v>12</v>
      </c>
      <c r="Y198" s="18">
        <v>14</v>
      </c>
      <c r="Z198" s="18">
        <v>30</v>
      </c>
      <c r="AA198" s="18">
        <v>65</v>
      </c>
      <c r="AB198" s="18">
        <v>52</v>
      </c>
      <c r="AC198" s="18">
        <v>53</v>
      </c>
      <c r="AD198" s="18">
        <v>103</v>
      </c>
      <c r="AE198" s="18">
        <v>117</v>
      </c>
      <c r="AF198" s="18">
        <v>83</v>
      </c>
      <c r="AG198" s="18">
        <v>108</v>
      </c>
      <c r="AH198" s="18">
        <v>75</v>
      </c>
      <c r="AI198" s="18">
        <v>80</v>
      </c>
      <c r="AJ198" s="18">
        <v>84</v>
      </c>
      <c r="AK198" s="23">
        <v>2.4908059955165491</v>
      </c>
      <c r="AL198" s="23">
        <v>1.7469537493994847</v>
      </c>
      <c r="AM198" s="23">
        <v>0.72668081271982099</v>
      </c>
      <c r="AN198" s="23">
        <v>1.7397860063212225</v>
      </c>
      <c r="AO198" s="23">
        <v>2.0242622287127139</v>
      </c>
      <c r="AP198" s="23">
        <v>4.3101590448687555</v>
      </c>
      <c r="AQ198" s="23">
        <v>9.2682370387269728</v>
      </c>
      <c r="AR198" s="23">
        <v>7.3532531074564815</v>
      </c>
      <c r="AS198" s="23">
        <v>7.4413119173312374</v>
      </c>
      <c r="AT198" s="23">
        <v>14.368617822666145</v>
      </c>
      <c r="AU198" s="23">
        <v>16.236018983652965</v>
      </c>
      <c r="AV198" s="23">
        <v>11.503970949008304</v>
      </c>
      <c r="AW198" s="23">
        <v>14.912801535466231</v>
      </c>
      <c r="AX198" s="23">
        <v>10.318213710842379</v>
      </c>
      <c r="AY198" s="23">
        <v>10.94076940960873</v>
      </c>
      <c r="AZ198" s="23">
        <v>11.431370947987261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3</v>
      </c>
      <c r="BJ198" s="20">
        <v>9</v>
      </c>
      <c r="BK198" s="20">
        <v>11</v>
      </c>
      <c r="BL198" s="20">
        <v>10</v>
      </c>
      <c r="BM198" s="20">
        <v>3</v>
      </c>
      <c r="BN198" s="20">
        <v>5</v>
      </c>
      <c r="BO198" s="20">
        <v>0</v>
      </c>
      <c r="BP198" s="20">
        <v>4</v>
      </c>
      <c r="BQ198" s="20">
        <v>12</v>
      </c>
      <c r="BR198" s="20">
        <v>11</v>
      </c>
      <c r="BS198" s="20">
        <v>12</v>
      </c>
      <c r="BT198" s="20">
        <v>3</v>
      </c>
      <c r="BU198" s="20">
        <v>1</v>
      </c>
      <c r="BV198" s="20">
        <v>3645</v>
      </c>
      <c r="BW198" s="20">
        <v>4854</v>
      </c>
      <c r="BX198" s="20">
        <v>5581</v>
      </c>
      <c r="BY198" s="20">
        <v>7529</v>
      </c>
      <c r="BZ198" s="20">
        <v>6117</v>
      </c>
      <c r="CA198" s="20">
        <v>9858</v>
      </c>
      <c r="CB198" s="20">
        <v>3746</v>
      </c>
      <c r="CC198" s="20">
        <v>4923</v>
      </c>
      <c r="CD198" s="20">
        <v>5272</v>
      </c>
      <c r="CE198" s="20">
        <v>7439</v>
      </c>
      <c r="CF198" s="20">
        <v>6232</v>
      </c>
      <c r="CG198" s="20">
        <v>8286</v>
      </c>
      <c r="CH198" s="21">
        <v>7</v>
      </c>
      <c r="CI198" s="21">
        <v>21</v>
      </c>
      <c r="CJ198" s="21">
        <v>22</v>
      </c>
      <c r="CK198" s="21">
        <v>22</v>
      </c>
      <c r="CL198" s="21">
        <v>6</v>
      </c>
      <c r="CM198" s="21">
        <v>6</v>
      </c>
      <c r="CN198" s="21">
        <v>0</v>
      </c>
      <c r="CO198" s="21">
        <v>41</v>
      </c>
      <c r="CP198" s="21">
        <v>43</v>
      </c>
      <c r="CQ198" s="21">
        <v>0</v>
      </c>
      <c r="CR198" s="21">
        <v>7391</v>
      </c>
      <c r="CS198" s="21">
        <v>9777</v>
      </c>
      <c r="CT198" s="21">
        <v>10853</v>
      </c>
      <c r="CU198" s="21">
        <v>14968</v>
      </c>
      <c r="CV198" s="21">
        <v>12349</v>
      </c>
      <c r="CW198" s="21">
        <v>18144</v>
      </c>
      <c r="CX198" s="21">
        <v>37584</v>
      </c>
      <c r="CY198" s="21">
        <v>35898</v>
      </c>
      <c r="CZ198" s="19">
        <v>66</v>
      </c>
      <c r="DA198" t="s">
        <v>8054</v>
      </c>
      <c r="DB198" t="s">
        <v>8480</v>
      </c>
      <c r="DD198">
        <v>11.421249094657083</v>
      </c>
      <c r="DE198">
        <v>11.441038739889315</v>
      </c>
      <c r="DF198">
        <v>1.9789645232231479E-2</v>
      </c>
    </row>
    <row r="199" spans="1:110" x14ac:dyDescent="0.25">
      <c r="A199" t="s">
        <v>1150</v>
      </c>
      <c r="B199" t="s">
        <v>3259</v>
      </c>
      <c r="C199" t="s">
        <v>3369</v>
      </c>
      <c r="D199" t="s">
        <v>355</v>
      </c>
      <c r="E199" s="17">
        <v>187953</v>
      </c>
      <c r="F199" s="17">
        <v>188226</v>
      </c>
      <c r="G199" s="17">
        <v>189622</v>
      </c>
      <c r="H199" s="17">
        <v>190413</v>
      </c>
      <c r="I199" s="17">
        <v>190850</v>
      </c>
      <c r="J199" s="17">
        <v>192892</v>
      </c>
      <c r="K199" s="17">
        <v>195023</v>
      </c>
      <c r="L199" s="17">
        <v>196905</v>
      </c>
      <c r="M199" s="17">
        <v>199734</v>
      </c>
      <c r="N199" s="17">
        <v>203055</v>
      </c>
      <c r="O199" s="17">
        <v>205907</v>
      </c>
      <c r="P199" s="17">
        <v>211056</v>
      </c>
      <c r="Q199" s="17">
        <v>215790</v>
      </c>
      <c r="R199" s="17">
        <v>219261</v>
      </c>
      <c r="S199" s="17">
        <v>223483</v>
      </c>
      <c r="T199" s="17">
        <v>227023</v>
      </c>
      <c r="U199" s="18">
        <v>21</v>
      </c>
      <c r="V199" s="18">
        <v>23</v>
      </c>
      <c r="W199" s="18">
        <v>29</v>
      </c>
      <c r="X199" s="18">
        <v>37</v>
      </c>
      <c r="Y199" s="18">
        <v>48</v>
      </c>
      <c r="Z199" s="18">
        <v>95</v>
      </c>
      <c r="AA199" s="18">
        <v>176</v>
      </c>
      <c r="AB199" s="18">
        <v>168</v>
      </c>
      <c r="AC199" s="18">
        <v>143</v>
      </c>
      <c r="AD199" s="18">
        <v>174</v>
      </c>
      <c r="AE199" s="18">
        <v>197</v>
      </c>
      <c r="AF199" s="18">
        <v>175</v>
      </c>
      <c r="AG199" s="18">
        <v>160</v>
      </c>
      <c r="AH199" s="18">
        <v>184</v>
      </c>
      <c r="AI199" s="18">
        <v>210</v>
      </c>
      <c r="AJ199" s="18">
        <v>166</v>
      </c>
      <c r="AK199" s="23">
        <v>1.1173006017461813</v>
      </c>
      <c r="AL199" s="23">
        <v>1.2219353330570699</v>
      </c>
      <c r="AM199" s="23">
        <v>1.529358407779688</v>
      </c>
      <c r="AN199" s="23">
        <v>1.9431446382337341</v>
      </c>
      <c r="AO199" s="23">
        <v>2.5150641865339276</v>
      </c>
      <c r="AP199" s="23">
        <v>4.9250357713124444</v>
      </c>
      <c r="AQ199" s="23">
        <v>9.0245765884023932</v>
      </c>
      <c r="AR199" s="23">
        <v>8.5320332139864394</v>
      </c>
      <c r="AS199" s="23">
        <v>7.1595221644787559</v>
      </c>
      <c r="AT199" s="23">
        <v>8.5691068922213187</v>
      </c>
      <c r="AU199" s="23">
        <v>9.567426070993216</v>
      </c>
      <c r="AV199" s="23">
        <v>8.2916382381927072</v>
      </c>
      <c r="AW199" s="23">
        <v>7.414616061912044</v>
      </c>
      <c r="AX199" s="23">
        <v>8.3918252676034495</v>
      </c>
      <c r="AY199" s="23">
        <v>9.3966878912489999</v>
      </c>
      <c r="AZ199" s="23">
        <v>7.3120344634684589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4</v>
      </c>
      <c r="BJ199" s="20">
        <v>17</v>
      </c>
      <c r="BK199" s="20">
        <v>25</v>
      </c>
      <c r="BL199" s="20">
        <v>30</v>
      </c>
      <c r="BM199" s="20">
        <v>4</v>
      </c>
      <c r="BN199" s="20">
        <v>5</v>
      </c>
      <c r="BO199" s="20">
        <v>0</v>
      </c>
      <c r="BP199" s="20">
        <v>2</v>
      </c>
      <c r="BQ199" s="20">
        <v>22</v>
      </c>
      <c r="BR199" s="20">
        <v>25</v>
      </c>
      <c r="BS199" s="20">
        <v>17</v>
      </c>
      <c r="BT199" s="20">
        <v>10</v>
      </c>
      <c r="BU199" s="20">
        <v>5</v>
      </c>
      <c r="BV199" s="20">
        <v>14008</v>
      </c>
      <c r="BW199" s="20">
        <v>23850</v>
      </c>
      <c r="BX199" s="20">
        <v>21481</v>
      </c>
      <c r="BY199" s="20">
        <v>19694</v>
      </c>
      <c r="BZ199" s="20">
        <v>14156</v>
      </c>
      <c r="CA199" s="20">
        <v>21184</v>
      </c>
      <c r="CB199" s="20">
        <v>15845</v>
      </c>
      <c r="CC199" s="20">
        <v>23666</v>
      </c>
      <c r="CD199" s="20">
        <v>22141</v>
      </c>
      <c r="CE199" s="20">
        <v>19181</v>
      </c>
      <c r="CF199" s="20">
        <v>14071</v>
      </c>
      <c r="CG199" s="20">
        <v>17746</v>
      </c>
      <c r="CH199" s="21">
        <v>6</v>
      </c>
      <c r="CI199" s="21">
        <v>39</v>
      </c>
      <c r="CJ199" s="21">
        <v>50</v>
      </c>
      <c r="CK199" s="21">
        <v>47</v>
      </c>
      <c r="CL199" s="21">
        <v>14</v>
      </c>
      <c r="CM199" s="21">
        <v>10</v>
      </c>
      <c r="CN199" s="21">
        <v>0</v>
      </c>
      <c r="CO199" s="21">
        <v>85</v>
      </c>
      <c r="CP199" s="21">
        <v>81</v>
      </c>
      <c r="CQ199" s="21">
        <v>0</v>
      </c>
      <c r="CR199" s="21">
        <v>29853</v>
      </c>
      <c r="CS199" s="21">
        <v>47516</v>
      </c>
      <c r="CT199" s="21">
        <v>43622</v>
      </c>
      <c r="CU199" s="21">
        <v>38875</v>
      </c>
      <c r="CV199" s="21">
        <v>28227</v>
      </c>
      <c r="CW199" s="21">
        <v>38930</v>
      </c>
      <c r="CX199" s="21">
        <v>114373</v>
      </c>
      <c r="CY199" s="21">
        <v>112650</v>
      </c>
      <c r="CZ199" s="19">
        <v>239</v>
      </c>
      <c r="DA199" t="s">
        <v>8217</v>
      </c>
      <c r="DB199" t="s">
        <v>9</v>
      </c>
      <c r="DD199">
        <v>7.5454948956946293</v>
      </c>
      <c r="DE199">
        <v>7.0820910529583028</v>
      </c>
      <c r="DF199">
        <v>-0.46340384273632651</v>
      </c>
    </row>
    <row r="200" spans="1:110" x14ac:dyDescent="0.25">
      <c r="A200" t="s">
        <v>686</v>
      </c>
      <c r="B200" t="s">
        <v>3097</v>
      </c>
      <c r="C200" t="s">
        <v>148</v>
      </c>
      <c r="D200" t="s">
        <v>150</v>
      </c>
      <c r="E200" s="17">
        <v>78113</v>
      </c>
      <c r="F200" s="17">
        <v>78622</v>
      </c>
      <c r="G200" s="17">
        <v>78962</v>
      </c>
      <c r="H200" s="17">
        <v>79701</v>
      </c>
      <c r="I200" s="17">
        <v>80372</v>
      </c>
      <c r="J200" s="17">
        <v>80933</v>
      </c>
      <c r="K200" s="17">
        <v>81627</v>
      </c>
      <c r="L200" s="17">
        <v>82186</v>
      </c>
      <c r="M200" s="17">
        <v>82939</v>
      </c>
      <c r="N200" s="17">
        <v>83352</v>
      </c>
      <c r="O200" s="17">
        <v>83712</v>
      </c>
      <c r="P200" s="17">
        <v>84207</v>
      </c>
      <c r="Q200" s="17">
        <v>84761</v>
      </c>
      <c r="R200" s="17">
        <v>85288</v>
      </c>
      <c r="S200" s="17">
        <v>86302</v>
      </c>
      <c r="T200" s="17">
        <v>87087</v>
      </c>
      <c r="U200" s="18">
        <v>6</v>
      </c>
      <c r="V200" s="18">
        <v>12</v>
      </c>
      <c r="W200" s="18">
        <v>11</v>
      </c>
      <c r="X200" s="18">
        <v>13</v>
      </c>
      <c r="Y200" s="18">
        <v>15</v>
      </c>
      <c r="Z200" s="18">
        <v>38</v>
      </c>
      <c r="AA200" s="18">
        <v>93</v>
      </c>
      <c r="AB200" s="18">
        <v>63</v>
      </c>
      <c r="AC200" s="18">
        <v>69</v>
      </c>
      <c r="AD200" s="18">
        <v>108</v>
      </c>
      <c r="AE200" s="18">
        <v>82</v>
      </c>
      <c r="AF200" s="18">
        <v>118</v>
      </c>
      <c r="AG200" s="18">
        <v>114</v>
      </c>
      <c r="AH200" s="18">
        <v>81</v>
      </c>
      <c r="AI200" s="18">
        <v>119</v>
      </c>
      <c r="AJ200" s="18">
        <v>65</v>
      </c>
      <c r="AK200" s="23">
        <v>0.76811798292217681</v>
      </c>
      <c r="AL200" s="23">
        <v>1.5262903513011625</v>
      </c>
      <c r="AM200" s="23">
        <v>1.3930751500721867</v>
      </c>
      <c r="AN200" s="23">
        <v>1.6310962221302117</v>
      </c>
      <c r="AO200" s="23">
        <v>1.866321604538894</v>
      </c>
      <c r="AP200" s="23">
        <v>4.6952417431702766</v>
      </c>
      <c r="AQ200" s="23">
        <v>11.393288985262231</v>
      </c>
      <c r="AR200" s="23">
        <v>7.6655391429197186</v>
      </c>
      <c r="AS200" s="23">
        <v>8.3193672458071593</v>
      </c>
      <c r="AT200" s="23">
        <v>12.95709761013533</v>
      </c>
      <c r="AU200" s="23">
        <v>9.7954892966360845</v>
      </c>
      <c r="AV200" s="23">
        <v>14.013086798009667</v>
      </c>
      <c r="AW200" s="23">
        <v>13.449581765198618</v>
      </c>
      <c r="AX200" s="23">
        <v>9.4972329049807698</v>
      </c>
      <c r="AY200" s="23">
        <v>13.788788208847999</v>
      </c>
      <c r="AZ200" s="23">
        <v>7.4638005672488426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 s="20">
        <v>11</v>
      </c>
      <c r="BK200" s="20">
        <v>11</v>
      </c>
      <c r="BL200" s="20">
        <v>11</v>
      </c>
      <c r="BM200" s="20">
        <v>3</v>
      </c>
      <c r="BN200" s="20">
        <v>0</v>
      </c>
      <c r="BO200" s="20">
        <v>0</v>
      </c>
      <c r="BP200" s="20">
        <v>2</v>
      </c>
      <c r="BQ200" s="20">
        <v>9</v>
      </c>
      <c r="BR200" s="20">
        <v>7</v>
      </c>
      <c r="BS200" s="20">
        <v>10</v>
      </c>
      <c r="BT200" s="20">
        <v>1</v>
      </c>
      <c r="BU200" s="20">
        <v>0</v>
      </c>
      <c r="BV200" s="20">
        <v>3601</v>
      </c>
      <c r="BW200" s="20">
        <v>6323</v>
      </c>
      <c r="BX200" s="20">
        <v>7002</v>
      </c>
      <c r="BY200" s="20">
        <v>8411</v>
      </c>
      <c r="BZ200" s="20">
        <v>7159</v>
      </c>
      <c r="CA200" s="20">
        <v>12239</v>
      </c>
      <c r="CB200" s="20">
        <v>3787</v>
      </c>
      <c r="CC200" s="20">
        <v>5882</v>
      </c>
      <c r="CD200" s="20">
        <v>6813</v>
      </c>
      <c r="CE200" s="20">
        <v>8257</v>
      </c>
      <c r="CF200" s="20">
        <v>7036</v>
      </c>
      <c r="CG200" s="20">
        <v>10577</v>
      </c>
      <c r="CH200" s="21">
        <v>2</v>
      </c>
      <c r="CI200" s="21">
        <v>20</v>
      </c>
      <c r="CJ200" s="21">
        <v>18</v>
      </c>
      <c r="CK200" s="21">
        <v>21</v>
      </c>
      <c r="CL200" s="21">
        <v>4</v>
      </c>
      <c r="CM200" s="21">
        <v>0</v>
      </c>
      <c r="CN200" s="21">
        <v>0</v>
      </c>
      <c r="CO200" s="21">
        <v>36</v>
      </c>
      <c r="CP200" s="21">
        <v>29</v>
      </c>
      <c r="CQ200" s="21">
        <v>0</v>
      </c>
      <c r="CR200" s="21">
        <v>7388</v>
      </c>
      <c r="CS200" s="21">
        <v>12205</v>
      </c>
      <c r="CT200" s="21">
        <v>13815</v>
      </c>
      <c r="CU200" s="21">
        <v>16668</v>
      </c>
      <c r="CV200" s="21">
        <v>14195</v>
      </c>
      <c r="CW200" s="21">
        <v>22816</v>
      </c>
      <c r="CX200" s="21">
        <v>44735</v>
      </c>
      <c r="CY200" s="21">
        <v>42352</v>
      </c>
      <c r="CZ200" s="19">
        <v>230</v>
      </c>
      <c r="DA200" t="s">
        <v>8208</v>
      </c>
      <c r="DB200" t="s">
        <v>9</v>
      </c>
      <c r="DD200">
        <v>8.5001888930865128</v>
      </c>
      <c r="DE200">
        <v>6.4826198725829896</v>
      </c>
      <c r="DF200">
        <v>-2.0175690205035233</v>
      </c>
    </row>
    <row r="201" spans="1:110" x14ac:dyDescent="0.25">
      <c r="A201" t="s">
        <v>323</v>
      </c>
      <c r="B201" t="s">
        <v>3193</v>
      </c>
      <c r="C201" t="s">
        <v>307</v>
      </c>
      <c r="D201" t="s">
        <v>278</v>
      </c>
      <c r="E201" s="17">
        <v>93410</v>
      </c>
      <c r="F201" s="17">
        <v>93989</v>
      </c>
      <c r="G201" s="17">
        <v>94500</v>
      </c>
      <c r="H201" s="17">
        <v>95407</v>
      </c>
      <c r="I201" s="17">
        <v>96442</v>
      </c>
      <c r="J201" s="17">
        <v>97520</v>
      </c>
      <c r="K201" s="17">
        <v>98735</v>
      </c>
      <c r="L201" s="17">
        <v>99831</v>
      </c>
      <c r="M201" s="17">
        <v>100674</v>
      </c>
      <c r="N201" s="17">
        <v>101691</v>
      </c>
      <c r="O201" s="17">
        <v>102790</v>
      </c>
      <c r="P201" s="17">
        <v>103494</v>
      </c>
      <c r="Q201" s="17">
        <v>104033</v>
      </c>
      <c r="R201" s="17">
        <v>104767</v>
      </c>
      <c r="S201" s="17">
        <v>105936</v>
      </c>
      <c r="T201" s="17">
        <v>107309</v>
      </c>
      <c r="U201" s="18">
        <v>7</v>
      </c>
      <c r="V201" s="18">
        <v>7</v>
      </c>
      <c r="W201" s="18">
        <v>7</v>
      </c>
      <c r="X201" s="18">
        <v>24</v>
      </c>
      <c r="Y201" s="18">
        <v>37</v>
      </c>
      <c r="Z201" s="18">
        <v>73</v>
      </c>
      <c r="AA201" s="18">
        <v>88</v>
      </c>
      <c r="AB201" s="18">
        <v>94</v>
      </c>
      <c r="AC201" s="18">
        <v>106</v>
      </c>
      <c r="AD201" s="18">
        <v>113</v>
      </c>
      <c r="AE201" s="18">
        <v>106</v>
      </c>
      <c r="AF201" s="18">
        <v>91</v>
      </c>
      <c r="AG201" s="18">
        <v>80</v>
      </c>
      <c r="AH201" s="18">
        <v>102</v>
      </c>
      <c r="AI201" s="18">
        <v>98</v>
      </c>
      <c r="AJ201" s="18">
        <v>88</v>
      </c>
      <c r="AK201" s="23">
        <v>0.7493844342147522</v>
      </c>
      <c r="AL201" s="23">
        <v>0.74476800476651528</v>
      </c>
      <c r="AM201" s="23">
        <v>0.7407407407407407</v>
      </c>
      <c r="AN201" s="23">
        <v>2.5155386921295082</v>
      </c>
      <c r="AO201" s="23">
        <v>3.8365027685033488</v>
      </c>
      <c r="AP201" s="23">
        <v>7.4856439704675966</v>
      </c>
      <c r="AQ201" s="23">
        <v>8.9127462399351813</v>
      </c>
      <c r="AR201" s="23">
        <v>9.415912892788814</v>
      </c>
      <c r="AS201" s="23">
        <v>10.529034308758964</v>
      </c>
      <c r="AT201" s="23">
        <v>11.112094482304236</v>
      </c>
      <c r="AU201" s="23">
        <v>10.312287187469598</v>
      </c>
      <c r="AV201" s="23">
        <v>8.7927802577927228</v>
      </c>
      <c r="AW201" s="23">
        <v>7.6898676381532782</v>
      </c>
      <c r="AX201" s="23">
        <v>9.7358901180715307</v>
      </c>
      <c r="AY201" s="23">
        <v>9.2508684488747921</v>
      </c>
      <c r="AZ201" s="23">
        <v>8.2006169100448236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4</v>
      </c>
      <c r="BJ201" s="20">
        <v>9</v>
      </c>
      <c r="BK201" s="20">
        <v>11</v>
      </c>
      <c r="BL201" s="20">
        <v>9</v>
      </c>
      <c r="BM201" s="20">
        <v>8</v>
      </c>
      <c r="BN201" s="20">
        <v>4</v>
      </c>
      <c r="BO201" s="20">
        <v>0</v>
      </c>
      <c r="BP201" s="20">
        <v>2</v>
      </c>
      <c r="BQ201" s="20">
        <v>10</v>
      </c>
      <c r="BR201" s="20">
        <v>14</v>
      </c>
      <c r="BS201" s="20">
        <v>9</v>
      </c>
      <c r="BT201" s="20">
        <v>7</v>
      </c>
      <c r="BU201" s="20">
        <v>1</v>
      </c>
      <c r="BV201" s="20">
        <v>4142</v>
      </c>
      <c r="BW201" s="20">
        <v>6452</v>
      </c>
      <c r="BX201" s="20">
        <v>8845</v>
      </c>
      <c r="BY201" s="20">
        <v>11345</v>
      </c>
      <c r="BZ201" s="20">
        <v>9006</v>
      </c>
      <c r="CA201" s="20">
        <v>16129</v>
      </c>
      <c r="CB201" s="20">
        <v>4460</v>
      </c>
      <c r="CC201" s="20">
        <v>6279</v>
      </c>
      <c r="CD201" s="20">
        <v>7955</v>
      </c>
      <c r="CE201" s="20">
        <v>10575</v>
      </c>
      <c r="CF201" s="20">
        <v>8667</v>
      </c>
      <c r="CG201" s="20">
        <v>13454</v>
      </c>
      <c r="CH201" s="21">
        <v>6</v>
      </c>
      <c r="CI201" s="21">
        <v>19</v>
      </c>
      <c r="CJ201" s="21">
        <v>25</v>
      </c>
      <c r="CK201" s="21">
        <v>18</v>
      </c>
      <c r="CL201" s="21">
        <v>15</v>
      </c>
      <c r="CM201" s="21">
        <v>5</v>
      </c>
      <c r="CN201" s="21">
        <v>0</v>
      </c>
      <c r="CO201" s="21">
        <v>45</v>
      </c>
      <c r="CP201" s="21">
        <v>43</v>
      </c>
      <c r="CQ201" s="21">
        <v>0</v>
      </c>
      <c r="CR201" s="21">
        <v>8602</v>
      </c>
      <c r="CS201" s="21">
        <v>12731</v>
      </c>
      <c r="CT201" s="21">
        <v>16800</v>
      </c>
      <c r="CU201" s="21">
        <v>21920</v>
      </c>
      <c r="CV201" s="21">
        <v>17673</v>
      </c>
      <c r="CW201" s="21">
        <v>29583</v>
      </c>
      <c r="CX201" s="21">
        <v>55919</v>
      </c>
      <c r="CY201" s="21">
        <v>51390</v>
      </c>
      <c r="CZ201" s="19">
        <v>190</v>
      </c>
      <c r="DA201" t="s">
        <v>8168</v>
      </c>
      <c r="DB201" t="s">
        <v>9</v>
      </c>
      <c r="DD201">
        <v>8.7565674255691768</v>
      </c>
      <c r="DE201">
        <v>7.6896940217099736</v>
      </c>
      <c r="DF201">
        <v>-1.0668734038592032</v>
      </c>
    </row>
    <row r="202" spans="1:110" x14ac:dyDescent="0.25">
      <c r="A202" t="s">
        <v>2695</v>
      </c>
      <c r="B202" t="s">
        <v>3260</v>
      </c>
      <c r="C202" t="s">
        <v>3369</v>
      </c>
      <c r="D202" t="s">
        <v>355</v>
      </c>
      <c r="E202" s="17">
        <v>164997</v>
      </c>
      <c r="F202" s="17">
        <v>166776</v>
      </c>
      <c r="G202" s="17">
        <v>167741</v>
      </c>
      <c r="H202" s="17">
        <v>167303</v>
      </c>
      <c r="I202" s="17">
        <v>169713</v>
      </c>
      <c r="J202" s="17">
        <v>173367</v>
      </c>
      <c r="K202" s="17">
        <v>176948</v>
      </c>
      <c r="L202" s="17">
        <v>181109</v>
      </c>
      <c r="M202" s="17">
        <v>184395</v>
      </c>
      <c r="N202" s="17">
        <v>188577</v>
      </c>
      <c r="O202" s="17">
        <v>192947</v>
      </c>
      <c r="P202" s="17">
        <v>197298</v>
      </c>
      <c r="Q202" s="17">
        <v>199764</v>
      </c>
      <c r="R202" s="17">
        <v>201963</v>
      </c>
      <c r="S202" s="17">
        <v>204072</v>
      </c>
      <c r="T202" s="17">
        <v>206171</v>
      </c>
      <c r="U202" s="18">
        <v>18</v>
      </c>
      <c r="V202" s="18">
        <v>19</v>
      </c>
      <c r="W202" s="18">
        <v>18</v>
      </c>
      <c r="X202" s="18">
        <v>29</v>
      </c>
      <c r="Y202" s="18">
        <v>44</v>
      </c>
      <c r="Z202" s="18">
        <v>77</v>
      </c>
      <c r="AA202" s="18">
        <v>197</v>
      </c>
      <c r="AB202" s="18">
        <v>217</v>
      </c>
      <c r="AC202" s="18">
        <v>147</v>
      </c>
      <c r="AD202" s="18">
        <v>189</v>
      </c>
      <c r="AE202" s="18">
        <v>181</v>
      </c>
      <c r="AF202" s="18">
        <v>183</v>
      </c>
      <c r="AG202" s="18">
        <v>163</v>
      </c>
      <c r="AH202" s="18">
        <v>195</v>
      </c>
      <c r="AI202" s="18">
        <v>204</v>
      </c>
      <c r="AJ202" s="18">
        <v>158</v>
      </c>
      <c r="AK202" s="23">
        <v>1.0909289259804724</v>
      </c>
      <c r="AL202" s="23">
        <v>1.1392526502614286</v>
      </c>
      <c r="AM202" s="23">
        <v>1.0730829075777539</v>
      </c>
      <c r="AN202" s="23">
        <v>1.7333819477235914</v>
      </c>
      <c r="AO202" s="23">
        <v>2.5926122335943624</v>
      </c>
      <c r="AP202" s="23">
        <v>4.4414450270235974</v>
      </c>
      <c r="AQ202" s="23">
        <v>11.133214277640889</v>
      </c>
      <c r="AR202" s="23">
        <v>11.981734756417406</v>
      </c>
      <c r="AS202" s="23">
        <v>7.9720165948100545</v>
      </c>
      <c r="AT202" s="23">
        <v>10.022431155443133</v>
      </c>
      <c r="AU202" s="23">
        <v>9.3808144205403554</v>
      </c>
      <c r="AV202" s="23">
        <v>9.2753094304047679</v>
      </c>
      <c r="AW202" s="23">
        <v>8.159628361466531</v>
      </c>
      <c r="AX202" s="23">
        <v>9.6552338794729717</v>
      </c>
      <c r="AY202" s="23">
        <v>9.9964718334705385</v>
      </c>
      <c r="AZ202" s="23">
        <v>7.663541429201973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2</v>
      </c>
      <c r="BJ202" s="20">
        <v>21</v>
      </c>
      <c r="BK202" s="20">
        <v>29</v>
      </c>
      <c r="BL202" s="20">
        <v>21</v>
      </c>
      <c r="BM202" s="20">
        <v>13</v>
      </c>
      <c r="BN202" s="20">
        <v>5</v>
      </c>
      <c r="BO202" s="20">
        <v>1</v>
      </c>
      <c r="BP202" s="20">
        <v>1</v>
      </c>
      <c r="BQ202" s="20">
        <v>24</v>
      </c>
      <c r="BR202" s="20">
        <v>22</v>
      </c>
      <c r="BS202" s="20">
        <v>13</v>
      </c>
      <c r="BT202" s="20">
        <v>2</v>
      </c>
      <c r="BU202" s="20">
        <v>4</v>
      </c>
      <c r="BV202" s="20">
        <v>10883</v>
      </c>
      <c r="BW202" s="20">
        <v>24367</v>
      </c>
      <c r="BX202" s="20">
        <v>20893</v>
      </c>
      <c r="BY202" s="20">
        <v>16735</v>
      </c>
      <c r="BZ202" s="20">
        <v>12632</v>
      </c>
      <c r="CA202" s="20">
        <v>16581</v>
      </c>
      <c r="CB202" s="20">
        <v>11526</v>
      </c>
      <c r="CC202" s="20">
        <v>25776</v>
      </c>
      <c r="CD202" s="20">
        <v>23416</v>
      </c>
      <c r="CE202" s="20">
        <v>17132</v>
      </c>
      <c r="CF202" s="20">
        <v>12395</v>
      </c>
      <c r="CG202" s="20">
        <v>13835</v>
      </c>
      <c r="CH202" s="21">
        <v>3</v>
      </c>
      <c r="CI202" s="21">
        <v>45</v>
      </c>
      <c r="CJ202" s="21">
        <v>51</v>
      </c>
      <c r="CK202" s="21">
        <v>34</v>
      </c>
      <c r="CL202" s="21">
        <v>15</v>
      </c>
      <c r="CM202" s="21">
        <v>9</v>
      </c>
      <c r="CN202" s="21">
        <v>1</v>
      </c>
      <c r="CO202" s="21">
        <v>91</v>
      </c>
      <c r="CP202" s="21">
        <v>67</v>
      </c>
      <c r="CQ202" s="21">
        <v>0</v>
      </c>
      <c r="CR202" s="21">
        <v>22409</v>
      </c>
      <c r="CS202" s="21">
        <v>50143</v>
      </c>
      <c r="CT202" s="21">
        <v>44309</v>
      </c>
      <c r="CU202" s="21">
        <v>33867</v>
      </c>
      <c r="CV202" s="21">
        <v>25027</v>
      </c>
      <c r="CW202" s="21">
        <v>30416</v>
      </c>
      <c r="CX202" s="21">
        <v>102091</v>
      </c>
      <c r="CY202" s="21">
        <v>104080</v>
      </c>
      <c r="CZ202" s="19">
        <v>218</v>
      </c>
      <c r="DA202" t="s">
        <v>8196</v>
      </c>
      <c r="DB202" t="s">
        <v>9</v>
      </c>
      <c r="DD202">
        <v>8.7432744043043815</v>
      </c>
      <c r="DE202">
        <v>6.5627724285196543</v>
      </c>
      <c r="DF202">
        <v>-2.1805019757847273</v>
      </c>
    </row>
    <row r="203" spans="1:110" x14ac:dyDescent="0.25">
      <c r="A203" t="s">
        <v>1679</v>
      </c>
      <c r="B203" t="s">
        <v>2988</v>
      </c>
      <c r="C203" t="s">
        <v>462</v>
      </c>
      <c r="D203" t="s">
        <v>51</v>
      </c>
      <c r="E203" s="17">
        <v>118944</v>
      </c>
      <c r="F203" s="17">
        <v>119146</v>
      </c>
      <c r="G203" s="17">
        <v>120452</v>
      </c>
      <c r="H203" s="17">
        <v>121651</v>
      </c>
      <c r="I203" s="17">
        <v>123916</v>
      </c>
      <c r="J203" s="17">
        <v>124747</v>
      </c>
      <c r="K203" s="17">
        <v>126063</v>
      </c>
      <c r="L203" s="17">
        <v>127296</v>
      </c>
      <c r="M203" s="17">
        <v>129113</v>
      </c>
      <c r="N203" s="17">
        <v>130210</v>
      </c>
      <c r="O203" s="17">
        <v>131684</v>
      </c>
      <c r="P203" s="17">
        <v>133390</v>
      </c>
      <c r="Q203" s="17">
        <v>134238</v>
      </c>
      <c r="R203" s="17">
        <v>135138</v>
      </c>
      <c r="S203" s="17">
        <v>136657</v>
      </c>
      <c r="T203" s="17">
        <v>138138</v>
      </c>
      <c r="U203" s="18">
        <v>28</v>
      </c>
      <c r="V203" s="18">
        <v>28</v>
      </c>
      <c r="W203" s="18">
        <v>19</v>
      </c>
      <c r="X203" s="18">
        <v>13</v>
      </c>
      <c r="Y203" s="18">
        <v>40</v>
      </c>
      <c r="Z203" s="18">
        <v>74</v>
      </c>
      <c r="AA203" s="18">
        <v>148</v>
      </c>
      <c r="AB203" s="18">
        <v>133</v>
      </c>
      <c r="AC203" s="18">
        <v>108</v>
      </c>
      <c r="AD203" s="18">
        <v>139</v>
      </c>
      <c r="AE203" s="18">
        <v>170</v>
      </c>
      <c r="AF203" s="18">
        <v>168</v>
      </c>
      <c r="AG203" s="18">
        <v>157</v>
      </c>
      <c r="AH203" s="18">
        <v>194</v>
      </c>
      <c r="AI203" s="18">
        <v>164</v>
      </c>
      <c r="AJ203" s="18">
        <v>128</v>
      </c>
      <c r="AK203" s="23">
        <v>2.3540489642184554</v>
      </c>
      <c r="AL203" s="23">
        <v>2.3500579121414065</v>
      </c>
      <c r="AM203" s="23">
        <v>1.5773918241291136</v>
      </c>
      <c r="AN203" s="23">
        <v>1.0686307551931344</v>
      </c>
      <c r="AO203" s="23">
        <v>3.2279931566545077</v>
      </c>
      <c r="AP203" s="23">
        <v>5.9320063809149719</v>
      </c>
      <c r="AQ203" s="23">
        <v>11.740161665199146</v>
      </c>
      <c r="AR203" s="23">
        <v>10.448089492207139</v>
      </c>
      <c r="AS203" s="23">
        <v>8.3647657478332924</v>
      </c>
      <c r="AT203" s="23">
        <v>10.675063359189004</v>
      </c>
      <c r="AU203" s="23">
        <v>12.909692901187691</v>
      </c>
      <c r="AV203" s="23">
        <v>12.594647274908164</v>
      </c>
      <c r="AW203" s="23">
        <v>11.695645048346965</v>
      </c>
      <c r="AX203" s="23">
        <v>14.355695659252024</v>
      </c>
      <c r="AY203" s="23">
        <v>12.000848840527745</v>
      </c>
      <c r="AZ203" s="23">
        <v>9.2660962226179606</v>
      </c>
      <c r="BA203" s="20">
        <v>0</v>
      </c>
      <c r="BB203" s="20">
        <v>0</v>
      </c>
      <c r="BC203" s="20">
        <v>1</v>
      </c>
      <c r="BD203" s="20">
        <v>1</v>
      </c>
      <c r="BE203" s="20">
        <v>0</v>
      </c>
      <c r="BF203" s="20">
        <v>0</v>
      </c>
      <c r="BG203" s="20">
        <v>0</v>
      </c>
      <c r="BH203" s="20">
        <v>0</v>
      </c>
      <c r="BI203" s="20">
        <v>1</v>
      </c>
      <c r="BJ203" s="20">
        <v>14</v>
      </c>
      <c r="BK203" s="20">
        <v>14</v>
      </c>
      <c r="BL203" s="20">
        <v>13</v>
      </c>
      <c r="BM203" s="20">
        <v>11</v>
      </c>
      <c r="BN203" s="20">
        <v>7</v>
      </c>
      <c r="BO203" s="20">
        <v>0</v>
      </c>
      <c r="BP203" s="20">
        <v>0</v>
      </c>
      <c r="BQ203" s="20">
        <v>15</v>
      </c>
      <c r="BR203" s="20">
        <v>22</v>
      </c>
      <c r="BS203" s="20">
        <v>15</v>
      </c>
      <c r="BT203" s="20">
        <v>10</v>
      </c>
      <c r="BU203" s="20">
        <v>4</v>
      </c>
      <c r="BV203" s="20">
        <v>5850</v>
      </c>
      <c r="BW203" s="20">
        <v>10645</v>
      </c>
      <c r="BX203" s="20">
        <v>11672</v>
      </c>
      <c r="BY203" s="20">
        <v>13428</v>
      </c>
      <c r="BZ203" s="20">
        <v>10752</v>
      </c>
      <c r="CA203" s="20">
        <v>17536</v>
      </c>
      <c r="CB203" s="20">
        <v>6264</v>
      </c>
      <c r="CC203" s="20">
        <v>10808</v>
      </c>
      <c r="CD203" s="20">
        <v>11641</v>
      </c>
      <c r="CE203" s="20">
        <v>13438</v>
      </c>
      <c r="CF203" s="20">
        <v>10654</v>
      </c>
      <c r="CG203" s="20">
        <v>15450</v>
      </c>
      <c r="CH203" s="21">
        <v>1</v>
      </c>
      <c r="CI203" s="21">
        <v>30</v>
      </c>
      <c r="CJ203" s="21">
        <v>37</v>
      </c>
      <c r="CK203" s="21">
        <v>28</v>
      </c>
      <c r="CL203" s="21">
        <v>21</v>
      </c>
      <c r="CM203" s="21">
        <v>11</v>
      </c>
      <c r="CN203" s="21">
        <v>0</v>
      </c>
      <c r="CO203" s="21">
        <v>60</v>
      </c>
      <c r="CP203" s="21">
        <v>66</v>
      </c>
      <c r="CQ203" s="21">
        <v>2</v>
      </c>
      <c r="CR203" s="21">
        <v>12114</v>
      </c>
      <c r="CS203" s="21">
        <v>21453</v>
      </c>
      <c r="CT203" s="21">
        <v>23313</v>
      </c>
      <c r="CU203" s="21">
        <v>26866</v>
      </c>
      <c r="CV203" s="21">
        <v>21406</v>
      </c>
      <c r="CW203" s="21">
        <v>32986</v>
      </c>
      <c r="CX203" s="21">
        <v>69883</v>
      </c>
      <c r="CY203" s="21">
        <v>68255</v>
      </c>
      <c r="CZ203" s="19">
        <v>148</v>
      </c>
      <c r="DA203" t="s">
        <v>8126</v>
      </c>
      <c r="DB203" t="s">
        <v>9</v>
      </c>
      <c r="DD203">
        <v>8.7905647937880005</v>
      </c>
      <c r="DE203">
        <v>9.4443569966944754</v>
      </c>
      <c r="DF203">
        <v>0.65379220290647488</v>
      </c>
    </row>
    <row r="204" spans="1:110" x14ac:dyDescent="0.25">
      <c r="A204" t="s">
        <v>198</v>
      </c>
      <c r="B204" t="s">
        <v>3084</v>
      </c>
      <c r="C204" t="s">
        <v>197</v>
      </c>
      <c r="D204" t="s">
        <v>199</v>
      </c>
      <c r="E204" s="17">
        <v>60369</v>
      </c>
      <c r="F204" s="17">
        <v>60704</v>
      </c>
      <c r="G204" s="17">
        <v>60673</v>
      </c>
      <c r="H204" s="17">
        <v>60863</v>
      </c>
      <c r="I204" s="17">
        <v>60940</v>
      </c>
      <c r="J204" s="17">
        <v>61140</v>
      </c>
      <c r="K204" s="17">
        <v>61498</v>
      </c>
      <c r="L204" s="17">
        <v>61744</v>
      </c>
      <c r="M204" s="17">
        <v>61791</v>
      </c>
      <c r="N204" s="17">
        <v>61794</v>
      </c>
      <c r="O204" s="17">
        <v>61917</v>
      </c>
      <c r="P204" s="17">
        <v>61804</v>
      </c>
      <c r="Q204" s="17">
        <v>61618</v>
      </c>
      <c r="R204" s="17">
        <v>61517</v>
      </c>
      <c r="S204" s="17">
        <v>61729</v>
      </c>
      <c r="T204" s="17">
        <v>61757</v>
      </c>
      <c r="U204" s="18">
        <v>18</v>
      </c>
      <c r="V204" s="18">
        <v>14</v>
      </c>
      <c r="W204" s="18">
        <v>13</v>
      </c>
      <c r="X204" s="18">
        <v>27</v>
      </c>
      <c r="Y204" s="18">
        <v>26</v>
      </c>
      <c r="Z204" s="18">
        <v>35</v>
      </c>
      <c r="AA204" s="18">
        <v>69</v>
      </c>
      <c r="AB204" s="18">
        <v>55</v>
      </c>
      <c r="AC204" s="18">
        <v>56</v>
      </c>
      <c r="AD204" s="18">
        <v>109</v>
      </c>
      <c r="AE204" s="18">
        <v>87</v>
      </c>
      <c r="AF204" s="18">
        <v>74</v>
      </c>
      <c r="AG204" s="18">
        <v>93</v>
      </c>
      <c r="AH204" s="18">
        <v>102</v>
      </c>
      <c r="AI204" s="18">
        <v>106</v>
      </c>
      <c r="AJ204" s="18">
        <v>81</v>
      </c>
      <c r="AK204" s="23">
        <v>2.9816627739402675</v>
      </c>
      <c r="AL204" s="23">
        <v>2.3062730627306274</v>
      </c>
      <c r="AM204" s="23">
        <v>2.1426334613419478</v>
      </c>
      <c r="AN204" s="23">
        <v>4.436192760790628</v>
      </c>
      <c r="AO204" s="23">
        <v>4.2664916311125696</v>
      </c>
      <c r="AP204" s="23">
        <v>5.7245665685312401</v>
      </c>
      <c r="AQ204" s="23">
        <v>11.219877069172982</v>
      </c>
      <c r="AR204" s="23">
        <v>8.9077481212749419</v>
      </c>
      <c r="AS204" s="23">
        <v>9.0628084996196865</v>
      </c>
      <c r="AT204" s="23">
        <v>17.639253001909569</v>
      </c>
      <c r="AU204" s="23">
        <v>14.051068365715395</v>
      </c>
      <c r="AV204" s="23">
        <v>11.973335059219467</v>
      </c>
      <c r="AW204" s="23">
        <v>15.09299230744263</v>
      </c>
      <c r="AX204" s="23">
        <v>16.580782547913586</v>
      </c>
      <c r="AY204" s="23">
        <v>17.171831716049184</v>
      </c>
      <c r="AZ204" s="23">
        <v>13.115922081707337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1</v>
      </c>
      <c r="BJ204" s="20">
        <v>9</v>
      </c>
      <c r="BK204" s="20">
        <v>9</v>
      </c>
      <c r="BL204" s="20">
        <v>13</v>
      </c>
      <c r="BM204" s="20">
        <v>6</v>
      </c>
      <c r="BN204" s="20">
        <v>3</v>
      </c>
      <c r="BO204" s="20">
        <v>0</v>
      </c>
      <c r="BP204" s="20">
        <v>3</v>
      </c>
      <c r="BQ204" s="20">
        <v>17</v>
      </c>
      <c r="BR204" s="20">
        <v>7</v>
      </c>
      <c r="BS204" s="20">
        <v>4</v>
      </c>
      <c r="BT204" s="20">
        <v>8</v>
      </c>
      <c r="BU204" s="20">
        <v>1</v>
      </c>
      <c r="BV204" s="20">
        <v>3240</v>
      </c>
      <c r="BW204" s="20">
        <v>5370</v>
      </c>
      <c r="BX204" s="20">
        <v>4958</v>
      </c>
      <c r="BY204" s="20">
        <v>5612</v>
      </c>
      <c r="BZ204" s="20">
        <v>4623</v>
      </c>
      <c r="CA204" s="20">
        <v>7741</v>
      </c>
      <c r="CB204" s="20">
        <v>3464</v>
      </c>
      <c r="CC204" s="20">
        <v>5064</v>
      </c>
      <c r="CD204" s="20">
        <v>4841</v>
      </c>
      <c r="CE204" s="20">
        <v>5703</v>
      </c>
      <c r="CF204" s="20">
        <v>4534</v>
      </c>
      <c r="CG204" s="20">
        <v>6607</v>
      </c>
      <c r="CH204" s="21">
        <v>4</v>
      </c>
      <c r="CI204" s="21">
        <v>26</v>
      </c>
      <c r="CJ204" s="21">
        <v>16</v>
      </c>
      <c r="CK204" s="21">
        <v>17</v>
      </c>
      <c r="CL204" s="21">
        <v>14</v>
      </c>
      <c r="CM204" s="21">
        <v>4</v>
      </c>
      <c r="CN204" s="21">
        <v>0</v>
      </c>
      <c r="CO204" s="21">
        <v>41</v>
      </c>
      <c r="CP204" s="21">
        <v>40</v>
      </c>
      <c r="CQ204" s="21">
        <v>0</v>
      </c>
      <c r="CR204" s="21">
        <v>6704</v>
      </c>
      <c r="CS204" s="21">
        <v>10434</v>
      </c>
      <c r="CT204" s="21">
        <v>9799</v>
      </c>
      <c r="CU204" s="21">
        <v>11315</v>
      </c>
      <c r="CV204" s="21">
        <v>9157</v>
      </c>
      <c r="CW204" s="21">
        <v>14348</v>
      </c>
      <c r="CX204" s="21">
        <v>31544</v>
      </c>
      <c r="CY204" s="21">
        <v>30213</v>
      </c>
      <c r="CZ204" s="19">
        <v>24</v>
      </c>
      <c r="DA204" t="s">
        <v>1344</v>
      </c>
      <c r="DB204" t="s">
        <v>8480</v>
      </c>
      <c r="DD204">
        <v>13.570317413034124</v>
      </c>
      <c r="DE204">
        <v>12.6806999746386</v>
      </c>
      <c r="DF204">
        <v>-0.88961743839552376</v>
      </c>
    </row>
    <row r="205" spans="1:110" x14ac:dyDescent="0.25">
      <c r="A205" t="s">
        <v>1255</v>
      </c>
      <c r="B205" t="s">
        <v>3165</v>
      </c>
      <c r="C205" t="s">
        <v>484</v>
      </c>
      <c r="D205" t="s">
        <v>51</v>
      </c>
      <c r="E205" s="17">
        <v>88984</v>
      </c>
      <c r="F205" s="17">
        <v>89503</v>
      </c>
      <c r="G205" s="17">
        <v>90203</v>
      </c>
      <c r="H205" s="17">
        <v>91414</v>
      </c>
      <c r="I205" s="17">
        <v>93190</v>
      </c>
      <c r="J205" s="17">
        <v>95981</v>
      </c>
      <c r="K205" s="17">
        <v>96771</v>
      </c>
      <c r="L205" s="17">
        <v>97576</v>
      </c>
      <c r="M205" s="17">
        <v>99156</v>
      </c>
      <c r="N205" s="17">
        <v>100742</v>
      </c>
      <c r="O205" s="17">
        <v>102684</v>
      </c>
      <c r="P205" s="17">
        <v>104207</v>
      </c>
      <c r="Q205" s="17">
        <v>104716</v>
      </c>
      <c r="R205" s="17">
        <v>104911</v>
      </c>
      <c r="S205" s="17">
        <v>104953</v>
      </c>
      <c r="T205" s="17">
        <v>105359</v>
      </c>
      <c r="U205" s="18">
        <v>20</v>
      </c>
      <c r="V205" s="18">
        <v>16</v>
      </c>
      <c r="W205" s="18">
        <v>11</v>
      </c>
      <c r="X205" s="18">
        <v>11</v>
      </c>
      <c r="Y205" s="18">
        <v>18</v>
      </c>
      <c r="Z205" s="18">
        <v>63</v>
      </c>
      <c r="AA205" s="18">
        <v>123</v>
      </c>
      <c r="AB205" s="18">
        <v>118</v>
      </c>
      <c r="AC205" s="18">
        <v>91</v>
      </c>
      <c r="AD205" s="18">
        <v>159</v>
      </c>
      <c r="AE205" s="18">
        <v>128</v>
      </c>
      <c r="AF205" s="18">
        <v>144</v>
      </c>
      <c r="AG205" s="18">
        <v>161</v>
      </c>
      <c r="AH205" s="18">
        <v>179</v>
      </c>
      <c r="AI205" s="18">
        <v>146</v>
      </c>
      <c r="AJ205" s="18">
        <v>128</v>
      </c>
      <c r="AK205" s="23">
        <v>2.2475950732715995</v>
      </c>
      <c r="AL205" s="23">
        <v>1.7876495759918662</v>
      </c>
      <c r="AM205" s="23">
        <v>1.2194716361983526</v>
      </c>
      <c r="AN205" s="23">
        <v>1.2033167786115913</v>
      </c>
      <c r="AO205" s="23">
        <v>1.931537718639339</v>
      </c>
      <c r="AP205" s="23">
        <v>6.5637990852356198</v>
      </c>
      <c r="AQ205" s="23">
        <v>12.710419443841648</v>
      </c>
      <c r="AR205" s="23">
        <v>12.093137656800854</v>
      </c>
      <c r="AS205" s="23">
        <v>9.1774577433539068</v>
      </c>
      <c r="AT205" s="23">
        <v>15.782890949157252</v>
      </c>
      <c r="AU205" s="23">
        <v>12.465427914767638</v>
      </c>
      <c r="AV205" s="23">
        <v>13.818649418944984</v>
      </c>
      <c r="AW205" s="23">
        <v>15.374918828068298</v>
      </c>
      <c r="AX205" s="23">
        <v>17.062081192629943</v>
      </c>
      <c r="AY205" s="23">
        <v>13.910988728287901</v>
      </c>
      <c r="AZ205" s="23">
        <v>12.148938391594454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3</v>
      </c>
      <c r="BJ205" s="20">
        <v>16</v>
      </c>
      <c r="BK205" s="20">
        <v>8</v>
      </c>
      <c r="BL205" s="20">
        <v>18</v>
      </c>
      <c r="BM205" s="20">
        <v>8</v>
      </c>
      <c r="BN205" s="20">
        <v>5</v>
      </c>
      <c r="BO205" s="20">
        <v>0</v>
      </c>
      <c r="BP205" s="20">
        <v>7</v>
      </c>
      <c r="BQ205" s="20">
        <v>22</v>
      </c>
      <c r="BR205" s="20">
        <v>17</v>
      </c>
      <c r="BS205" s="20">
        <v>15</v>
      </c>
      <c r="BT205" s="20">
        <v>2</v>
      </c>
      <c r="BU205" s="20">
        <v>7</v>
      </c>
      <c r="BV205" s="20">
        <v>5947</v>
      </c>
      <c r="BW205" s="20">
        <v>10275</v>
      </c>
      <c r="BX205" s="20">
        <v>8959</v>
      </c>
      <c r="BY205" s="20">
        <v>8831</v>
      </c>
      <c r="BZ205" s="20">
        <v>7566</v>
      </c>
      <c r="CA205" s="20">
        <v>11826</v>
      </c>
      <c r="CB205" s="20">
        <v>6218</v>
      </c>
      <c r="CC205" s="20">
        <v>10578</v>
      </c>
      <c r="CD205" s="20">
        <v>8964</v>
      </c>
      <c r="CE205" s="20">
        <v>9116</v>
      </c>
      <c r="CF205" s="20">
        <v>7180</v>
      </c>
      <c r="CG205" s="20">
        <v>9899</v>
      </c>
      <c r="CH205" s="21">
        <v>10</v>
      </c>
      <c r="CI205" s="21">
        <v>38</v>
      </c>
      <c r="CJ205" s="21">
        <v>25</v>
      </c>
      <c r="CK205" s="21">
        <v>33</v>
      </c>
      <c r="CL205" s="21">
        <v>10</v>
      </c>
      <c r="CM205" s="21">
        <v>12</v>
      </c>
      <c r="CN205" s="21">
        <v>0</v>
      </c>
      <c r="CO205" s="21">
        <v>58</v>
      </c>
      <c r="CP205" s="21">
        <v>70</v>
      </c>
      <c r="CQ205" s="21">
        <v>0</v>
      </c>
      <c r="CR205" s="21">
        <v>12165</v>
      </c>
      <c r="CS205" s="21">
        <v>20853</v>
      </c>
      <c r="CT205" s="21">
        <v>17923</v>
      </c>
      <c r="CU205" s="21">
        <v>17947</v>
      </c>
      <c r="CV205" s="21">
        <v>14746</v>
      </c>
      <c r="CW205" s="21">
        <v>21725</v>
      </c>
      <c r="CX205" s="21">
        <v>53404</v>
      </c>
      <c r="CY205" s="21">
        <v>51955</v>
      </c>
      <c r="CZ205" s="19">
        <v>42</v>
      </c>
      <c r="DA205" t="s">
        <v>8030</v>
      </c>
      <c r="DB205" t="s">
        <v>8480</v>
      </c>
      <c r="DD205">
        <v>11.163506880954673</v>
      </c>
      <c r="DE205">
        <v>13.10763238708711</v>
      </c>
      <c r="DF205">
        <v>1.944125506132437</v>
      </c>
    </row>
    <row r="206" spans="1:110" x14ac:dyDescent="0.25">
      <c r="A206" t="s">
        <v>1502</v>
      </c>
      <c r="B206" t="s">
        <v>3319</v>
      </c>
      <c r="C206" t="s">
        <v>491</v>
      </c>
      <c r="D206" t="s">
        <v>491</v>
      </c>
      <c r="E206" s="17">
        <v>52837</v>
      </c>
      <c r="F206" s="17">
        <v>52860</v>
      </c>
      <c r="G206" s="17">
        <v>53128</v>
      </c>
      <c r="H206" s="17">
        <v>53496</v>
      </c>
      <c r="I206" s="17">
        <v>54088</v>
      </c>
      <c r="J206" s="17">
        <v>54574</v>
      </c>
      <c r="K206" s="17">
        <v>54998</v>
      </c>
      <c r="L206" s="17">
        <v>55561</v>
      </c>
      <c r="M206" s="17">
        <v>55989</v>
      </c>
      <c r="N206" s="17">
        <v>56145</v>
      </c>
      <c r="O206" s="17">
        <v>56215</v>
      </c>
      <c r="P206" s="17">
        <v>56398</v>
      </c>
      <c r="Q206" s="17">
        <v>56447</v>
      </c>
      <c r="R206" s="17">
        <v>56463</v>
      </c>
      <c r="S206" s="17">
        <v>56533</v>
      </c>
      <c r="T206" s="17">
        <v>56501</v>
      </c>
      <c r="U206" s="18">
        <v>7</v>
      </c>
      <c r="V206" s="18">
        <v>9</v>
      </c>
      <c r="W206" s="18">
        <v>11</v>
      </c>
      <c r="X206" s="18">
        <v>4</v>
      </c>
      <c r="Y206" s="18">
        <v>13</v>
      </c>
      <c r="Z206" s="18">
        <v>8</v>
      </c>
      <c r="AA206" s="18">
        <v>28</v>
      </c>
      <c r="AB206" s="18">
        <v>41</v>
      </c>
      <c r="AC206" s="18">
        <v>55</v>
      </c>
      <c r="AD206" s="18">
        <v>43</v>
      </c>
      <c r="AE206" s="18">
        <v>53</v>
      </c>
      <c r="AF206" s="18">
        <v>52</v>
      </c>
      <c r="AG206" s="18">
        <v>50</v>
      </c>
      <c r="AH206" s="18">
        <v>58</v>
      </c>
      <c r="AI206" s="18">
        <v>59</v>
      </c>
      <c r="AJ206" s="18">
        <v>55</v>
      </c>
      <c r="AK206" s="23">
        <v>1.3248291916649317</v>
      </c>
      <c r="AL206" s="23">
        <v>1.7026106696935299</v>
      </c>
      <c r="AM206" s="23">
        <v>2.0704713145610603</v>
      </c>
      <c r="AN206" s="23">
        <v>0.74771945566023623</v>
      </c>
      <c r="AO206" s="23">
        <v>2.4034906078982399</v>
      </c>
      <c r="AP206" s="23">
        <v>1.465899512588412</v>
      </c>
      <c r="AQ206" s="23">
        <v>5.091094221608059</v>
      </c>
      <c r="AR206" s="23">
        <v>7.379276830870575</v>
      </c>
      <c r="AS206" s="23">
        <v>9.8233581596385005</v>
      </c>
      <c r="AT206" s="23">
        <v>7.6587407605307689</v>
      </c>
      <c r="AU206" s="23">
        <v>9.4280885884550383</v>
      </c>
      <c r="AV206" s="23">
        <v>9.2201851129472683</v>
      </c>
      <c r="AW206" s="23">
        <v>8.8578666713908625</v>
      </c>
      <c r="AX206" s="23">
        <v>10.272213662044171</v>
      </c>
      <c r="AY206" s="23">
        <v>10.436382289989918</v>
      </c>
      <c r="AZ206" s="23">
        <v>9.734340985115308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1</v>
      </c>
      <c r="BI206" s="20">
        <v>1</v>
      </c>
      <c r="BJ206" s="20">
        <v>4</v>
      </c>
      <c r="BK206" s="20">
        <v>8</v>
      </c>
      <c r="BL206" s="20">
        <v>8</v>
      </c>
      <c r="BM206" s="20">
        <v>3</v>
      </c>
      <c r="BN206" s="20">
        <v>2</v>
      </c>
      <c r="BO206" s="20">
        <v>0</v>
      </c>
      <c r="BP206" s="20">
        <v>1</v>
      </c>
      <c r="BQ206" s="20">
        <v>7</v>
      </c>
      <c r="BR206" s="20">
        <v>6</v>
      </c>
      <c r="BS206" s="20">
        <v>11</v>
      </c>
      <c r="BT206" s="20">
        <v>2</v>
      </c>
      <c r="BU206" s="20">
        <v>1</v>
      </c>
      <c r="BV206" s="20">
        <v>2299</v>
      </c>
      <c r="BW206" s="20">
        <v>3691</v>
      </c>
      <c r="BX206" s="20">
        <v>3808</v>
      </c>
      <c r="BY206" s="20">
        <v>4899</v>
      </c>
      <c r="BZ206" s="20">
        <v>4891</v>
      </c>
      <c r="CA206" s="20">
        <v>9363</v>
      </c>
      <c r="CB206" s="20">
        <v>2543</v>
      </c>
      <c r="CC206" s="20">
        <v>3834</v>
      </c>
      <c r="CD206" s="20">
        <v>3796</v>
      </c>
      <c r="CE206" s="20">
        <v>4685</v>
      </c>
      <c r="CF206" s="20">
        <v>4797</v>
      </c>
      <c r="CG206" s="20">
        <v>7895</v>
      </c>
      <c r="CH206" s="21">
        <v>2</v>
      </c>
      <c r="CI206" s="21">
        <v>11</v>
      </c>
      <c r="CJ206" s="21">
        <v>14</v>
      </c>
      <c r="CK206" s="21">
        <v>19</v>
      </c>
      <c r="CL206" s="21">
        <v>5</v>
      </c>
      <c r="CM206" s="21">
        <v>3</v>
      </c>
      <c r="CN206" s="21">
        <v>1</v>
      </c>
      <c r="CO206" s="21">
        <v>27</v>
      </c>
      <c r="CP206" s="21">
        <v>28</v>
      </c>
      <c r="CQ206" s="21">
        <v>0</v>
      </c>
      <c r="CR206" s="21">
        <v>4842</v>
      </c>
      <c r="CS206" s="21">
        <v>7525</v>
      </c>
      <c r="CT206" s="21">
        <v>7604</v>
      </c>
      <c r="CU206" s="21">
        <v>9584</v>
      </c>
      <c r="CV206" s="21">
        <v>9688</v>
      </c>
      <c r="CW206" s="21">
        <v>17258</v>
      </c>
      <c r="CX206" s="21">
        <v>28951</v>
      </c>
      <c r="CY206" s="21">
        <v>27550</v>
      </c>
      <c r="CZ206" s="19">
        <v>127</v>
      </c>
      <c r="DA206" t="s">
        <v>8105</v>
      </c>
      <c r="DB206" t="s">
        <v>9</v>
      </c>
      <c r="DD206">
        <v>9.8003629764065341</v>
      </c>
      <c r="DE206">
        <v>9.6715139373424073</v>
      </c>
      <c r="DF206">
        <v>-0.12884903906412681</v>
      </c>
    </row>
    <row r="207" spans="1:110" x14ac:dyDescent="0.25">
      <c r="A207" t="s">
        <v>2057</v>
      </c>
      <c r="B207" t="s">
        <v>2968</v>
      </c>
      <c r="C207" t="s">
        <v>58</v>
      </c>
      <c r="D207" t="s">
        <v>278</v>
      </c>
      <c r="E207" s="17">
        <v>104252</v>
      </c>
      <c r="F207" s="17">
        <v>105504</v>
      </c>
      <c r="G207" s="17">
        <v>106376</v>
      </c>
      <c r="H207" s="17">
        <v>107325</v>
      </c>
      <c r="I207" s="17">
        <v>108293</v>
      </c>
      <c r="J207" s="17">
        <v>109674</v>
      </c>
      <c r="K207" s="17">
        <v>110353</v>
      </c>
      <c r="L207" s="17">
        <v>111147</v>
      </c>
      <c r="M207" s="17">
        <v>111728</v>
      </c>
      <c r="N207" s="17">
        <v>111896</v>
      </c>
      <c r="O207" s="17">
        <v>112037</v>
      </c>
      <c r="P207" s="17">
        <v>112246</v>
      </c>
      <c r="Q207" s="17">
        <v>112792</v>
      </c>
      <c r="R207" s="17">
        <v>112702</v>
      </c>
      <c r="S207" s="17">
        <v>113563</v>
      </c>
      <c r="T207" s="17">
        <v>114081</v>
      </c>
      <c r="U207" s="18">
        <v>9</v>
      </c>
      <c r="V207" s="18">
        <v>11</v>
      </c>
      <c r="W207" s="18">
        <v>4</v>
      </c>
      <c r="X207" s="18">
        <v>10</v>
      </c>
      <c r="Y207" s="18">
        <v>14</v>
      </c>
      <c r="Z207" s="18">
        <v>37</v>
      </c>
      <c r="AA207" s="18">
        <v>88</v>
      </c>
      <c r="AB207" s="18">
        <v>90</v>
      </c>
      <c r="AC207" s="18">
        <v>95</v>
      </c>
      <c r="AD207" s="18">
        <v>91</v>
      </c>
      <c r="AE207" s="18">
        <v>126</v>
      </c>
      <c r="AF207" s="18">
        <v>137</v>
      </c>
      <c r="AG207" s="18">
        <v>118</v>
      </c>
      <c r="AH207" s="18">
        <v>127</v>
      </c>
      <c r="AI207" s="18">
        <v>121</v>
      </c>
      <c r="AJ207" s="18">
        <v>126</v>
      </c>
      <c r="AK207" s="23">
        <v>0.86329279054598473</v>
      </c>
      <c r="AL207" s="23">
        <v>1.0426144980285108</v>
      </c>
      <c r="AM207" s="23">
        <v>0.37602466721816952</v>
      </c>
      <c r="AN207" s="23">
        <v>0.9317493594223154</v>
      </c>
      <c r="AO207" s="23">
        <v>1.2927890075997523</v>
      </c>
      <c r="AP207" s="23">
        <v>3.3736345897842694</v>
      </c>
      <c r="AQ207" s="23">
        <v>7.9744093953041597</v>
      </c>
      <c r="AR207" s="23">
        <v>8.0973845447920318</v>
      </c>
      <c r="AS207" s="23">
        <v>8.5027924960618648</v>
      </c>
      <c r="AT207" s="23">
        <v>8.1325516551083155</v>
      </c>
      <c r="AU207" s="23">
        <v>11.246284709515606</v>
      </c>
      <c r="AV207" s="23">
        <v>12.2053347112592</v>
      </c>
      <c r="AW207" s="23">
        <v>10.461734874813818</v>
      </c>
      <c r="AX207" s="23">
        <v>11.268655392095971</v>
      </c>
      <c r="AY207" s="23">
        <v>10.654878789746659</v>
      </c>
      <c r="AZ207" s="23">
        <v>11.044783969284982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4</v>
      </c>
      <c r="BJ207" s="20">
        <v>18</v>
      </c>
      <c r="BK207" s="20">
        <v>13</v>
      </c>
      <c r="BL207" s="20">
        <v>11</v>
      </c>
      <c r="BM207" s="20">
        <v>8</v>
      </c>
      <c r="BN207" s="20">
        <v>10</v>
      </c>
      <c r="BO207" s="20">
        <v>0</v>
      </c>
      <c r="BP207" s="20">
        <v>3</v>
      </c>
      <c r="BQ207" s="20">
        <v>16</v>
      </c>
      <c r="BR207" s="20">
        <v>14</v>
      </c>
      <c r="BS207" s="20">
        <v>11</v>
      </c>
      <c r="BT207" s="20">
        <v>7</v>
      </c>
      <c r="BU207" s="20">
        <v>11</v>
      </c>
      <c r="BV207" s="20">
        <v>4575</v>
      </c>
      <c r="BW207" s="20">
        <v>6534</v>
      </c>
      <c r="BX207" s="20">
        <v>7387</v>
      </c>
      <c r="BY207" s="20">
        <v>10443</v>
      </c>
      <c r="BZ207" s="20">
        <v>10094</v>
      </c>
      <c r="CA207" s="20">
        <v>20029</v>
      </c>
      <c r="CB207" s="20">
        <v>5246</v>
      </c>
      <c r="CC207" s="20">
        <v>6649</v>
      </c>
      <c r="CD207" s="20">
        <v>6997</v>
      </c>
      <c r="CE207" s="20">
        <v>9678</v>
      </c>
      <c r="CF207" s="20">
        <v>9431</v>
      </c>
      <c r="CG207" s="20">
        <v>17018</v>
      </c>
      <c r="CH207" s="21">
        <v>7</v>
      </c>
      <c r="CI207" s="21">
        <v>34</v>
      </c>
      <c r="CJ207" s="21">
        <v>27</v>
      </c>
      <c r="CK207" s="21">
        <v>22</v>
      </c>
      <c r="CL207" s="21">
        <v>15</v>
      </c>
      <c r="CM207" s="21">
        <v>21</v>
      </c>
      <c r="CN207" s="21">
        <v>0</v>
      </c>
      <c r="CO207" s="21">
        <v>64</v>
      </c>
      <c r="CP207" s="21">
        <v>62</v>
      </c>
      <c r="CQ207" s="21">
        <v>0</v>
      </c>
      <c r="CR207" s="21">
        <v>9821</v>
      </c>
      <c r="CS207" s="21">
        <v>13183</v>
      </c>
      <c r="CT207" s="21">
        <v>14384</v>
      </c>
      <c r="CU207" s="21">
        <v>20121</v>
      </c>
      <c r="CV207" s="21">
        <v>19525</v>
      </c>
      <c r="CW207" s="21">
        <v>37047</v>
      </c>
      <c r="CX207" s="21">
        <v>59062</v>
      </c>
      <c r="CY207" s="21">
        <v>55019</v>
      </c>
      <c r="CZ207" s="19">
        <v>77</v>
      </c>
      <c r="DA207" t="s">
        <v>8056</v>
      </c>
      <c r="DB207" t="s">
        <v>8480</v>
      </c>
      <c r="DD207">
        <v>11.632345189843509</v>
      </c>
      <c r="DE207">
        <v>10.497443364599912</v>
      </c>
      <c r="DF207">
        <v>-1.1349018252435972</v>
      </c>
    </row>
    <row r="208" spans="1:110" x14ac:dyDescent="0.25">
      <c r="A208" t="s">
        <v>2647</v>
      </c>
      <c r="B208" t="s">
        <v>2974</v>
      </c>
      <c r="C208" t="s">
        <v>58</v>
      </c>
      <c r="D208" t="s">
        <v>168</v>
      </c>
      <c r="E208" s="17">
        <v>1736</v>
      </c>
      <c r="F208" s="17">
        <v>1757</v>
      </c>
      <c r="G208" s="17">
        <v>1777</v>
      </c>
      <c r="H208" s="17">
        <v>1772</v>
      </c>
      <c r="I208" s="17">
        <v>1806</v>
      </c>
      <c r="J208" s="17">
        <v>1825</v>
      </c>
      <c r="K208" s="17">
        <v>1877</v>
      </c>
      <c r="L208" s="17">
        <v>1910</v>
      </c>
      <c r="M208" s="17">
        <v>1946</v>
      </c>
      <c r="N208" s="17">
        <v>1877</v>
      </c>
      <c r="O208" s="17">
        <v>1866</v>
      </c>
      <c r="P208" s="17">
        <v>1869</v>
      </c>
      <c r="Q208" s="17">
        <v>1894</v>
      </c>
      <c r="R208" s="17">
        <v>1876</v>
      </c>
      <c r="S208" s="17">
        <v>1896</v>
      </c>
      <c r="T208" s="17">
        <v>1939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1</v>
      </c>
      <c r="AB208" s="18">
        <v>0</v>
      </c>
      <c r="AC208" s="18">
        <v>1</v>
      </c>
      <c r="AD208" s="18">
        <v>1</v>
      </c>
      <c r="AE208" s="18">
        <v>0</v>
      </c>
      <c r="AF208" s="18">
        <v>1</v>
      </c>
      <c r="AG208" s="18">
        <v>1</v>
      </c>
      <c r="AH208" s="18">
        <v>0</v>
      </c>
      <c r="AI208" s="18">
        <v>5</v>
      </c>
      <c r="AJ208" s="18">
        <v>1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5.3276505061267976</v>
      </c>
      <c r="AR208" s="23">
        <v>0</v>
      </c>
      <c r="AS208" s="23">
        <v>5.1387461459403907</v>
      </c>
      <c r="AT208" s="23">
        <v>5.3276505061267976</v>
      </c>
      <c r="AU208" s="23">
        <v>0</v>
      </c>
      <c r="AV208" s="23">
        <v>5.3504547886570357</v>
      </c>
      <c r="AW208" s="23">
        <v>5.2798310454065467</v>
      </c>
      <c r="AX208" s="23">
        <v>0</v>
      </c>
      <c r="AY208" s="23">
        <v>26.371308016877634</v>
      </c>
      <c r="AZ208" s="23">
        <v>5.1572975760701398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20">
        <v>0</v>
      </c>
      <c r="BK208" s="20">
        <v>0</v>
      </c>
      <c r="BL208" s="20">
        <v>0</v>
      </c>
      <c r="BM208" s="20">
        <v>0</v>
      </c>
      <c r="BN208" s="20">
        <v>0</v>
      </c>
      <c r="BO208" s="20">
        <v>0</v>
      </c>
      <c r="BP208" s="20">
        <v>0</v>
      </c>
      <c r="BQ208" s="20">
        <v>0</v>
      </c>
      <c r="BR208" s="20">
        <v>1</v>
      </c>
      <c r="BS208" s="20">
        <v>0</v>
      </c>
      <c r="BT208" s="20">
        <v>0</v>
      </c>
      <c r="BU208" s="20">
        <v>0</v>
      </c>
      <c r="BV208" s="20">
        <v>92</v>
      </c>
      <c r="BW208" s="20">
        <v>129</v>
      </c>
      <c r="BX208" s="20">
        <v>137</v>
      </c>
      <c r="BY208" s="20">
        <v>159</v>
      </c>
      <c r="BZ208" s="20">
        <v>146</v>
      </c>
      <c r="CA208" s="20">
        <v>293</v>
      </c>
      <c r="CB208" s="20">
        <v>77</v>
      </c>
      <c r="CC208" s="20">
        <v>155</v>
      </c>
      <c r="CD208" s="20">
        <v>120</v>
      </c>
      <c r="CE208" s="20">
        <v>167</v>
      </c>
      <c r="CF208" s="20">
        <v>182</v>
      </c>
      <c r="CG208" s="20">
        <v>282</v>
      </c>
      <c r="CH208" s="21">
        <v>0</v>
      </c>
      <c r="CI208" s="21">
        <v>0</v>
      </c>
      <c r="CJ208" s="21">
        <v>1</v>
      </c>
      <c r="CK208" s="21">
        <v>0</v>
      </c>
      <c r="CL208" s="21">
        <v>0</v>
      </c>
      <c r="CM208" s="21">
        <v>0</v>
      </c>
      <c r="CN208" s="21">
        <v>0</v>
      </c>
      <c r="CO208" s="21">
        <v>0</v>
      </c>
      <c r="CP208" s="21">
        <v>1</v>
      </c>
      <c r="CQ208" s="21">
        <v>0</v>
      </c>
      <c r="CR208" s="21">
        <v>169</v>
      </c>
      <c r="CS208" s="21">
        <v>284</v>
      </c>
      <c r="CT208" s="21">
        <v>257</v>
      </c>
      <c r="CU208" s="21">
        <v>326</v>
      </c>
      <c r="CV208" s="21">
        <v>328</v>
      </c>
      <c r="CW208" s="21">
        <v>575</v>
      </c>
      <c r="CX208" s="21">
        <v>956</v>
      </c>
      <c r="CY208" s="21">
        <v>983</v>
      </c>
      <c r="CZ208" s="19">
        <v>315</v>
      </c>
      <c r="DA208" t="s">
        <v>8293</v>
      </c>
      <c r="DB208" t="s">
        <v>8481</v>
      </c>
      <c r="DD208">
        <v>0</v>
      </c>
      <c r="DE208">
        <v>10.460251046025103</v>
      </c>
      <c r="DF208">
        <v>10.460251046025103</v>
      </c>
    </row>
    <row r="209" spans="1:110" x14ac:dyDescent="0.25">
      <c r="A209" t="s">
        <v>933</v>
      </c>
      <c r="B209" t="s">
        <v>3261</v>
      </c>
      <c r="C209" t="s">
        <v>3368</v>
      </c>
      <c r="D209" t="s">
        <v>355</v>
      </c>
      <c r="E209" s="17">
        <v>141524</v>
      </c>
      <c r="F209" s="17">
        <v>143502</v>
      </c>
      <c r="G209" s="17">
        <v>144629</v>
      </c>
      <c r="H209" s="17">
        <v>145676</v>
      </c>
      <c r="I209" s="17">
        <v>146183</v>
      </c>
      <c r="J209" s="17">
        <v>148971</v>
      </c>
      <c r="K209" s="17">
        <v>150865</v>
      </c>
      <c r="L209" s="17">
        <v>153811</v>
      </c>
      <c r="M209" s="17">
        <v>156706</v>
      </c>
      <c r="N209" s="17">
        <v>161006</v>
      </c>
      <c r="O209" s="17">
        <v>164009</v>
      </c>
      <c r="P209" s="17">
        <v>169966</v>
      </c>
      <c r="Q209" s="17">
        <v>173619</v>
      </c>
      <c r="R209" s="17">
        <v>177326</v>
      </c>
      <c r="S209" s="17">
        <v>181934</v>
      </c>
      <c r="T209" s="17">
        <v>187535</v>
      </c>
      <c r="U209" s="18">
        <v>11</v>
      </c>
      <c r="V209" s="18">
        <v>11</v>
      </c>
      <c r="W209" s="18">
        <v>10</v>
      </c>
      <c r="X209" s="18">
        <v>12</v>
      </c>
      <c r="Y209" s="18">
        <v>30</v>
      </c>
      <c r="Z209" s="18">
        <v>59</v>
      </c>
      <c r="AA209" s="18">
        <v>110</v>
      </c>
      <c r="AB209" s="18">
        <v>126</v>
      </c>
      <c r="AC209" s="18">
        <v>76</v>
      </c>
      <c r="AD209" s="18">
        <v>82</v>
      </c>
      <c r="AE209" s="18">
        <v>70</v>
      </c>
      <c r="AF209" s="18">
        <v>87</v>
      </c>
      <c r="AG209" s="18">
        <v>73</v>
      </c>
      <c r="AH209" s="18">
        <v>92</v>
      </c>
      <c r="AI209" s="18">
        <v>111</v>
      </c>
      <c r="AJ209" s="18">
        <v>78</v>
      </c>
      <c r="AK209" s="23">
        <v>0.77725332805743197</v>
      </c>
      <c r="AL209" s="23">
        <v>0.76653983916600466</v>
      </c>
      <c r="AM209" s="23">
        <v>0.69142426484315034</v>
      </c>
      <c r="AN209" s="23">
        <v>0.82374584694802155</v>
      </c>
      <c r="AO209" s="23">
        <v>2.0522222146213989</v>
      </c>
      <c r="AP209" s="23">
        <v>3.9605023796577861</v>
      </c>
      <c r="AQ209" s="23">
        <v>7.2912869121399924</v>
      </c>
      <c r="AR209" s="23">
        <v>8.1918718427160613</v>
      </c>
      <c r="AS209" s="23">
        <v>4.8498462088241672</v>
      </c>
      <c r="AT209" s="23">
        <v>5.0929779014446668</v>
      </c>
      <c r="AU209" s="23">
        <v>4.2680584602064515</v>
      </c>
      <c r="AV209" s="23">
        <v>5.118670792982126</v>
      </c>
      <c r="AW209" s="23">
        <v>4.2046089425696493</v>
      </c>
      <c r="AX209" s="23">
        <v>5.1881844737940295</v>
      </c>
      <c r="AY209" s="23">
        <v>6.1011135906427603</v>
      </c>
      <c r="AZ209" s="23">
        <v>4.1592236115925028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1</v>
      </c>
      <c r="BJ209" s="20">
        <v>10</v>
      </c>
      <c r="BK209" s="20">
        <v>9</v>
      </c>
      <c r="BL209" s="20">
        <v>9</v>
      </c>
      <c r="BM209" s="20">
        <v>9</v>
      </c>
      <c r="BN209" s="20">
        <v>4</v>
      </c>
      <c r="BO209" s="20">
        <v>0</v>
      </c>
      <c r="BP209" s="20">
        <v>0</v>
      </c>
      <c r="BQ209" s="20">
        <v>7</v>
      </c>
      <c r="BR209" s="20">
        <v>9</v>
      </c>
      <c r="BS209" s="20">
        <v>14</v>
      </c>
      <c r="BT209" s="20">
        <v>4</v>
      </c>
      <c r="BU209" s="20">
        <v>2</v>
      </c>
      <c r="BV209" s="20">
        <v>15536</v>
      </c>
      <c r="BW209" s="20">
        <v>29870</v>
      </c>
      <c r="BX209" s="20">
        <v>16158</v>
      </c>
      <c r="BY209" s="20">
        <v>12929</v>
      </c>
      <c r="BZ209" s="20">
        <v>8695</v>
      </c>
      <c r="CA209" s="20">
        <v>10977</v>
      </c>
      <c r="CB209" s="20">
        <v>13832</v>
      </c>
      <c r="CC209" s="20">
        <v>30408</v>
      </c>
      <c r="CD209" s="20">
        <v>18491</v>
      </c>
      <c r="CE209" s="20">
        <v>13546</v>
      </c>
      <c r="CF209" s="20">
        <v>8060</v>
      </c>
      <c r="CG209" s="20">
        <v>9033</v>
      </c>
      <c r="CH209" s="21">
        <v>1</v>
      </c>
      <c r="CI209" s="21">
        <v>17</v>
      </c>
      <c r="CJ209" s="21">
        <v>18</v>
      </c>
      <c r="CK209" s="21">
        <v>23</v>
      </c>
      <c r="CL209" s="21">
        <v>13</v>
      </c>
      <c r="CM209" s="21">
        <v>6</v>
      </c>
      <c r="CN209" s="21">
        <v>0</v>
      </c>
      <c r="CO209" s="21">
        <v>42</v>
      </c>
      <c r="CP209" s="21">
        <v>36</v>
      </c>
      <c r="CQ209" s="21">
        <v>0</v>
      </c>
      <c r="CR209" s="21">
        <v>29368</v>
      </c>
      <c r="CS209" s="21">
        <v>60278</v>
      </c>
      <c r="CT209" s="21">
        <v>34649</v>
      </c>
      <c r="CU209" s="21">
        <v>26475</v>
      </c>
      <c r="CV209" s="21">
        <v>16755</v>
      </c>
      <c r="CW209" s="21">
        <v>20010</v>
      </c>
      <c r="CX209" s="21">
        <v>94165</v>
      </c>
      <c r="CY209" s="21">
        <v>93370</v>
      </c>
      <c r="CZ209" s="19">
        <v>336</v>
      </c>
      <c r="DA209" t="s">
        <v>8314</v>
      </c>
      <c r="DB209" t="s">
        <v>8481</v>
      </c>
      <c r="DD209">
        <v>4.4982328370997111</v>
      </c>
      <c r="DE209">
        <v>3.8230765146285779</v>
      </c>
      <c r="DF209">
        <v>-0.67515632247113322</v>
      </c>
    </row>
    <row r="210" spans="1:110" x14ac:dyDescent="0.25">
      <c r="A210" t="s">
        <v>2480</v>
      </c>
      <c r="B210" t="s">
        <v>3262</v>
      </c>
      <c r="C210" t="s">
        <v>3368</v>
      </c>
      <c r="D210" t="s">
        <v>355</v>
      </c>
      <c r="E210" s="17">
        <v>129187</v>
      </c>
      <c r="F210" s="17">
        <v>135035</v>
      </c>
      <c r="G210" s="17">
        <v>136347</v>
      </c>
      <c r="H210" s="17">
        <v>137193</v>
      </c>
      <c r="I210" s="17">
        <v>137528</v>
      </c>
      <c r="J210" s="17">
        <v>139903</v>
      </c>
      <c r="K210" s="17">
        <v>137328</v>
      </c>
      <c r="L210" s="17">
        <v>135359</v>
      </c>
      <c r="M210" s="17">
        <v>135197</v>
      </c>
      <c r="N210" s="17">
        <v>134572</v>
      </c>
      <c r="O210" s="17">
        <v>133270</v>
      </c>
      <c r="P210" s="17">
        <v>131522</v>
      </c>
      <c r="Q210" s="17">
        <v>129018</v>
      </c>
      <c r="R210" s="17">
        <v>128272</v>
      </c>
      <c r="S210" s="17">
        <v>128421</v>
      </c>
      <c r="T210" s="17">
        <v>129381</v>
      </c>
      <c r="U210" s="18">
        <v>10</v>
      </c>
      <c r="V210" s="18">
        <v>13</v>
      </c>
      <c r="W210" s="18">
        <v>6</v>
      </c>
      <c r="X210" s="18">
        <v>17</v>
      </c>
      <c r="Y210" s="18">
        <v>25</v>
      </c>
      <c r="Z210" s="18">
        <v>32</v>
      </c>
      <c r="AA210" s="18">
        <v>63</v>
      </c>
      <c r="AB210" s="18">
        <v>61</v>
      </c>
      <c r="AC210" s="18">
        <v>53</v>
      </c>
      <c r="AD210" s="18">
        <v>44</v>
      </c>
      <c r="AE210" s="18">
        <v>48</v>
      </c>
      <c r="AF210" s="18">
        <v>42</v>
      </c>
      <c r="AG210" s="18">
        <v>33</v>
      </c>
      <c r="AH210" s="18">
        <v>43</v>
      </c>
      <c r="AI210" s="18">
        <v>43</v>
      </c>
      <c r="AJ210" s="18">
        <v>50</v>
      </c>
      <c r="AK210" s="23">
        <v>0.77407169452034652</v>
      </c>
      <c r="AL210" s="23">
        <v>0.96271337060762019</v>
      </c>
      <c r="AM210" s="23">
        <v>0.44005368654975907</v>
      </c>
      <c r="AN210" s="23">
        <v>1.2391302763260514</v>
      </c>
      <c r="AO210" s="23">
        <v>1.8178116456285265</v>
      </c>
      <c r="AP210" s="23">
        <v>2.2872990572039198</v>
      </c>
      <c r="AQ210" s="23">
        <v>4.5875567983222654</v>
      </c>
      <c r="AR210" s="23">
        <v>4.5065344749887339</v>
      </c>
      <c r="AS210" s="23">
        <v>3.9202053299999258</v>
      </c>
      <c r="AT210" s="23">
        <v>3.2696251820586753</v>
      </c>
      <c r="AU210" s="23">
        <v>3.6017108126360018</v>
      </c>
      <c r="AV210" s="23">
        <v>3.1933820957710499</v>
      </c>
      <c r="AW210" s="23">
        <v>2.557782634981165</v>
      </c>
      <c r="AX210" s="23">
        <v>3.3522514656355247</v>
      </c>
      <c r="AY210" s="23">
        <v>3.3483620280172244</v>
      </c>
      <c r="AZ210" s="23">
        <v>3.8645550737743566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20">
        <v>2</v>
      </c>
      <c r="BK210" s="20">
        <v>9</v>
      </c>
      <c r="BL210" s="20">
        <v>8</v>
      </c>
      <c r="BM210" s="20">
        <v>4</v>
      </c>
      <c r="BN210" s="20">
        <v>3</v>
      </c>
      <c r="BO210" s="20">
        <v>0</v>
      </c>
      <c r="BP210" s="20">
        <v>1</v>
      </c>
      <c r="BQ210" s="20">
        <v>4</v>
      </c>
      <c r="BR210" s="20">
        <v>4</v>
      </c>
      <c r="BS210" s="20">
        <v>8</v>
      </c>
      <c r="BT210" s="20">
        <v>5</v>
      </c>
      <c r="BU210" s="20">
        <v>2</v>
      </c>
      <c r="BV210" s="20">
        <v>6017</v>
      </c>
      <c r="BW210" s="20">
        <v>14401</v>
      </c>
      <c r="BX210" s="20">
        <v>13087</v>
      </c>
      <c r="BY210" s="20">
        <v>11262</v>
      </c>
      <c r="BZ210" s="20">
        <v>8524</v>
      </c>
      <c r="CA210" s="20">
        <v>12347</v>
      </c>
      <c r="CB210" s="20">
        <v>6514</v>
      </c>
      <c r="CC210" s="20">
        <v>14573</v>
      </c>
      <c r="CD210" s="20">
        <v>13927</v>
      </c>
      <c r="CE210" s="20">
        <v>10791</v>
      </c>
      <c r="CF210" s="20">
        <v>7658</v>
      </c>
      <c r="CG210" s="20">
        <v>10280</v>
      </c>
      <c r="CH210" s="21">
        <v>1</v>
      </c>
      <c r="CI210" s="21">
        <v>6</v>
      </c>
      <c r="CJ210" s="21">
        <v>13</v>
      </c>
      <c r="CK210" s="21">
        <v>16</v>
      </c>
      <c r="CL210" s="21">
        <v>9</v>
      </c>
      <c r="CM210" s="21">
        <v>5</v>
      </c>
      <c r="CN210" s="21">
        <v>0</v>
      </c>
      <c r="CO210" s="21">
        <v>26</v>
      </c>
      <c r="CP210" s="21">
        <v>24</v>
      </c>
      <c r="CQ210" s="21">
        <v>0</v>
      </c>
      <c r="CR210" s="21">
        <v>12531</v>
      </c>
      <c r="CS210" s="21">
        <v>28974</v>
      </c>
      <c r="CT210" s="21">
        <v>27014</v>
      </c>
      <c r="CU210" s="21">
        <v>22053</v>
      </c>
      <c r="CV210" s="21">
        <v>16182</v>
      </c>
      <c r="CW210" s="21">
        <v>22627</v>
      </c>
      <c r="CX210" s="21">
        <v>65638</v>
      </c>
      <c r="CY210" s="21">
        <v>63743</v>
      </c>
      <c r="CZ210" s="19">
        <v>342</v>
      </c>
      <c r="DA210" t="s">
        <v>8320</v>
      </c>
      <c r="DB210" t="s">
        <v>8481</v>
      </c>
      <c r="DD210">
        <v>4.0788792494862181</v>
      </c>
      <c r="DE210">
        <v>3.6564185380419882</v>
      </c>
      <c r="DF210">
        <v>-0.42246071144422981</v>
      </c>
    </row>
    <row r="211" spans="1:110" x14ac:dyDescent="0.25">
      <c r="A211" t="s">
        <v>1431</v>
      </c>
      <c r="B211" t="s">
        <v>3121</v>
      </c>
      <c r="C211" t="s">
        <v>696</v>
      </c>
      <c r="D211" t="s">
        <v>150</v>
      </c>
      <c r="E211" s="17">
        <v>62658</v>
      </c>
      <c r="F211" s="17">
        <v>63405</v>
      </c>
      <c r="G211" s="17">
        <v>64034</v>
      </c>
      <c r="H211" s="17">
        <v>65076</v>
      </c>
      <c r="I211" s="17">
        <v>65843</v>
      </c>
      <c r="J211" s="17">
        <v>66728</v>
      </c>
      <c r="K211" s="17">
        <v>67945</v>
      </c>
      <c r="L211" s="17">
        <v>69567</v>
      </c>
      <c r="M211" s="17">
        <v>70695</v>
      </c>
      <c r="N211" s="17">
        <v>71520</v>
      </c>
      <c r="O211" s="17">
        <v>72041</v>
      </c>
      <c r="P211" s="17">
        <v>72763</v>
      </c>
      <c r="Q211" s="17">
        <v>73526</v>
      </c>
      <c r="R211" s="17">
        <v>74160</v>
      </c>
      <c r="S211" s="17">
        <v>75064</v>
      </c>
      <c r="T211" s="17">
        <v>75614</v>
      </c>
      <c r="U211" s="18">
        <v>10</v>
      </c>
      <c r="V211" s="18">
        <v>15</v>
      </c>
      <c r="W211" s="18">
        <v>17</v>
      </c>
      <c r="X211" s="18">
        <v>10</v>
      </c>
      <c r="Y211" s="18">
        <v>27</v>
      </c>
      <c r="Z211" s="18">
        <v>31</v>
      </c>
      <c r="AA211" s="18">
        <v>88</v>
      </c>
      <c r="AB211" s="18">
        <v>67</v>
      </c>
      <c r="AC211" s="18">
        <v>96</v>
      </c>
      <c r="AD211" s="18">
        <v>112</v>
      </c>
      <c r="AE211" s="18">
        <v>102</v>
      </c>
      <c r="AF211" s="18">
        <v>91</v>
      </c>
      <c r="AG211" s="18">
        <v>83</v>
      </c>
      <c r="AH211" s="18">
        <v>99</v>
      </c>
      <c r="AI211" s="18">
        <v>110</v>
      </c>
      <c r="AJ211" s="18">
        <v>63</v>
      </c>
      <c r="AK211" s="23">
        <v>1.5959653994701397</v>
      </c>
      <c r="AL211" s="23">
        <v>2.365744026496333</v>
      </c>
      <c r="AM211" s="23">
        <v>2.6548396164537591</v>
      </c>
      <c r="AN211" s="23">
        <v>1.5366648226688795</v>
      </c>
      <c r="AO211" s="23">
        <v>4.1006637000136692</v>
      </c>
      <c r="AP211" s="23">
        <v>4.6457259321424287</v>
      </c>
      <c r="AQ211" s="23">
        <v>12.951652071528441</v>
      </c>
      <c r="AR211" s="23">
        <v>9.6310032055428572</v>
      </c>
      <c r="AS211" s="23">
        <v>13.579461065138979</v>
      </c>
      <c r="AT211" s="23">
        <v>15.659955257270694</v>
      </c>
      <c r="AU211" s="23">
        <v>14.158604128204772</v>
      </c>
      <c r="AV211" s="23">
        <v>12.506356252490963</v>
      </c>
      <c r="AW211" s="23">
        <v>11.28852378750374</v>
      </c>
      <c r="AX211" s="23">
        <v>13.349514563106796</v>
      </c>
      <c r="AY211" s="23">
        <v>14.654161781946073</v>
      </c>
      <c r="AZ211" s="23">
        <v>8.3317904091834851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0</v>
      </c>
      <c r="BJ211" s="20">
        <v>8</v>
      </c>
      <c r="BK211" s="20">
        <v>11</v>
      </c>
      <c r="BL211" s="20">
        <v>8</v>
      </c>
      <c r="BM211" s="20">
        <v>4</v>
      </c>
      <c r="BN211" s="20">
        <v>1</v>
      </c>
      <c r="BO211" s="20">
        <v>0</v>
      </c>
      <c r="BP211" s="20">
        <v>0</v>
      </c>
      <c r="BQ211" s="20">
        <v>10</v>
      </c>
      <c r="BR211" s="20">
        <v>8</v>
      </c>
      <c r="BS211" s="20">
        <v>8</v>
      </c>
      <c r="BT211" s="20">
        <v>5</v>
      </c>
      <c r="BU211" s="20">
        <v>0</v>
      </c>
      <c r="BV211" s="20">
        <v>3397</v>
      </c>
      <c r="BW211" s="20">
        <v>6112</v>
      </c>
      <c r="BX211" s="20">
        <v>6791</v>
      </c>
      <c r="BY211" s="20">
        <v>7259</v>
      </c>
      <c r="BZ211" s="20">
        <v>5577</v>
      </c>
      <c r="CA211" s="20">
        <v>9598</v>
      </c>
      <c r="CB211" s="20">
        <v>3687</v>
      </c>
      <c r="CC211" s="20">
        <v>5850</v>
      </c>
      <c r="CD211" s="20">
        <v>6648</v>
      </c>
      <c r="CE211" s="20">
        <v>7182</v>
      </c>
      <c r="CF211" s="20">
        <v>5512</v>
      </c>
      <c r="CG211" s="20">
        <v>8001</v>
      </c>
      <c r="CH211" s="21">
        <v>0</v>
      </c>
      <c r="CI211" s="21">
        <v>18</v>
      </c>
      <c r="CJ211" s="21">
        <v>19</v>
      </c>
      <c r="CK211" s="21">
        <v>16</v>
      </c>
      <c r="CL211" s="21">
        <v>9</v>
      </c>
      <c r="CM211" s="21">
        <v>1</v>
      </c>
      <c r="CN211" s="21">
        <v>0</v>
      </c>
      <c r="CO211" s="21">
        <v>32</v>
      </c>
      <c r="CP211" s="21">
        <v>31</v>
      </c>
      <c r="CQ211" s="21">
        <v>0</v>
      </c>
      <c r="CR211" s="21">
        <v>7084</v>
      </c>
      <c r="CS211" s="21">
        <v>11962</v>
      </c>
      <c r="CT211" s="21">
        <v>13439</v>
      </c>
      <c r="CU211" s="21">
        <v>14441</v>
      </c>
      <c r="CV211" s="21">
        <v>11089</v>
      </c>
      <c r="CW211" s="21">
        <v>17599</v>
      </c>
      <c r="CX211" s="21">
        <v>38734</v>
      </c>
      <c r="CY211" s="21">
        <v>36880</v>
      </c>
      <c r="CZ211" s="19">
        <v>187</v>
      </c>
      <c r="DA211" t="s">
        <v>8165</v>
      </c>
      <c r="DB211" t="s">
        <v>9</v>
      </c>
      <c r="DD211">
        <v>8.676789587852495</v>
      </c>
      <c r="DE211">
        <v>8.003304590282438</v>
      </c>
      <c r="DF211">
        <v>-0.67348499757005698</v>
      </c>
    </row>
    <row r="212" spans="1:110" x14ac:dyDescent="0.25">
      <c r="A212" t="s">
        <v>482</v>
      </c>
      <c r="B212" t="s">
        <v>3113</v>
      </c>
      <c r="C212" t="s">
        <v>481</v>
      </c>
      <c r="D212" t="s">
        <v>51</v>
      </c>
      <c r="E212" s="17">
        <v>107055</v>
      </c>
      <c r="F212" s="17">
        <v>107915</v>
      </c>
      <c r="G212" s="17">
        <v>108874</v>
      </c>
      <c r="H212" s="17">
        <v>109977</v>
      </c>
      <c r="I212" s="17">
        <v>111091</v>
      </c>
      <c r="J212" s="17">
        <v>112283</v>
      </c>
      <c r="K212" s="17">
        <v>114152</v>
      </c>
      <c r="L212" s="17">
        <v>115579</v>
      </c>
      <c r="M212" s="17">
        <v>116925</v>
      </c>
      <c r="N212" s="17">
        <v>117923</v>
      </c>
      <c r="O212" s="17">
        <v>118638</v>
      </c>
      <c r="P212" s="17">
        <v>119665</v>
      </c>
      <c r="Q212" s="17">
        <v>120215</v>
      </c>
      <c r="R212" s="17">
        <v>120653</v>
      </c>
      <c r="S212" s="17">
        <v>121242</v>
      </c>
      <c r="T212" s="17">
        <v>121884</v>
      </c>
      <c r="U212" s="18">
        <v>11</v>
      </c>
      <c r="V212" s="18">
        <v>18</v>
      </c>
      <c r="W212" s="18">
        <v>10</v>
      </c>
      <c r="X212" s="18">
        <v>14</v>
      </c>
      <c r="Y212" s="18">
        <v>20</v>
      </c>
      <c r="Z212" s="18">
        <v>44</v>
      </c>
      <c r="AA212" s="18">
        <v>98</v>
      </c>
      <c r="AB212" s="18">
        <v>128</v>
      </c>
      <c r="AC212" s="18">
        <v>113</v>
      </c>
      <c r="AD212" s="18">
        <v>101</v>
      </c>
      <c r="AE212" s="18">
        <v>126</v>
      </c>
      <c r="AF212" s="18">
        <v>134</v>
      </c>
      <c r="AG212" s="18">
        <v>149</v>
      </c>
      <c r="AH212" s="18">
        <v>163</v>
      </c>
      <c r="AI212" s="18">
        <v>164</v>
      </c>
      <c r="AJ212" s="18">
        <v>116</v>
      </c>
      <c r="AK212" s="23">
        <v>1.0275092242305357</v>
      </c>
      <c r="AL212" s="23">
        <v>1.6679794282537184</v>
      </c>
      <c r="AM212" s="23">
        <v>0.91849293678931609</v>
      </c>
      <c r="AN212" s="23">
        <v>1.2729934440837629</v>
      </c>
      <c r="AO212" s="23">
        <v>1.8003258589804756</v>
      </c>
      <c r="AP212" s="23">
        <v>3.9186697897277414</v>
      </c>
      <c r="AQ212" s="23">
        <v>8.5850445020674186</v>
      </c>
      <c r="AR212" s="23">
        <v>11.074676195502644</v>
      </c>
      <c r="AS212" s="23">
        <v>9.6643147316655984</v>
      </c>
      <c r="AT212" s="23">
        <v>8.5649110012465766</v>
      </c>
      <c r="AU212" s="23">
        <v>10.620543164921864</v>
      </c>
      <c r="AV212" s="23">
        <v>11.197927547737434</v>
      </c>
      <c r="AW212" s="23">
        <v>12.394459925965979</v>
      </c>
      <c r="AX212" s="23">
        <v>13.509817410259172</v>
      </c>
      <c r="AY212" s="23">
        <v>13.526665676910641</v>
      </c>
      <c r="AZ212" s="23">
        <v>9.5172459059433567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0</v>
      </c>
      <c r="BJ212" s="20">
        <v>11</v>
      </c>
      <c r="BK212" s="20">
        <v>15</v>
      </c>
      <c r="BL212" s="20">
        <v>14</v>
      </c>
      <c r="BM212" s="20">
        <v>7</v>
      </c>
      <c r="BN212" s="20">
        <v>4</v>
      </c>
      <c r="BO212" s="20">
        <v>0</v>
      </c>
      <c r="BP212" s="20">
        <v>4</v>
      </c>
      <c r="BQ212" s="20">
        <v>13</v>
      </c>
      <c r="BR212" s="20">
        <v>20</v>
      </c>
      <c r="BS212" s="20">
        <v>15</v>
      </c>
      <c r="BT212" s="20">
        <v>5</v>
      </c>
      <c r="BU212" s="20">
        <v>8</v>
      </c>
      <c r="BV212" s="20">
        <v>4909</v>
      </c>
      <c r="BW212" s="20">
        <v>8419</v>
      </c>
      <c r="BX212" s="20">
        <v>8313</v>
      </c>
      <c r="BY212" s="20">
        <v>10604</v>
      </c>
      <c r="BZ212" s="20">
        <v>10152</v>
      </c>
      <c r="CA212" s="20">
        <v>20390</v>
      </c>
      <c r="CB212" s="20">
        <v>5546</v>
      </c>
      <c r="CC212" s="20">
        <v>8570</v>
      </c>
      <c r="CD212" s="20">
        <v>7932</v>
      </c>
      <c r="CE212" s="20">
        <v>10199</v>
      </c>
      <c r="CF212" s="20">
        <v>9332</v>
      </c>
      <c r="CG212" s="20">
        <v>17518</v>
      </c>
      <c r="CH212" s="21">
        <v>4</v>
      </c>
      <c r="CI212" s="21">
        <v>24</v>
      </c>
      <c r="CJ212" s="21">
        <v>35</v>
      </c>
      <c r="CK212" s="21">
        <v>29</v>
      </c>
      <c r="CL212" s="21">
        <v>12</v>
      </c>
      <c r="CM212" s="21">
        <v>12</v>
      </c>
      <c r="CN212" s="21">
        <v>0</v>
      </c>
      <c r="CO212" s="21">
        <v>51</v>
      </c>
      <c r="CP212" s="21">
        <v>65</v>
      </c>
      <c r="CQ212" s="21">
        <v>0</v>
      </c>
      <c r="CR212" s="21">
        <v>10455</v>
      </c>
      <c r="CS212" s="21">
        <v>16989</v>
      </c>
      <c r="CT212" s="21">
        <v>16245</v>
      </c>
      <c r="CU212" s="21">
        <v>20803</v>
      </c>
      <c r="CV212" s="21">
        <v>19484</v>
      </c>
      <c r="CW212" s="21">
        <v>37908</v>
      </c>
      <c r="CX212" s="21">
        <v>62787</v>
      </c>
      <c r="CY212" s="21">
        <v>59097</v>
      </c>
      <c r="CZ212" s="19">
        <v>136</v>
      </c>
      <c r="DA212" t="s">
        <v>8114</v>
      </c>
      <c r="DB212" t="s">
        <v>9</v>
      </c>
      <c r="DD212">
        <v>8.6298796893243317</v>
      </c>
      <c r="DE212">
        <v>10.352461496806665</v>
      </c>
      <c r="DF212">
        <v>1.7225818074823334</v>
      </c>
    </row>
    <row r="213" spans="1:110" x14ac:dyDescent="0.25">
      <c r="A213" t="s">
        <v>1213</v>
      </c>
      <c r="B213" t="s">
        <v>2932</v>
      </c>
      <c r="C213" t="s">
        <v>58</v>
      </c>
      <c r="D213" t="s">
        <v>211</v>
      </c>
      <c r="E213" s="17">
        <v>191503</v>
      </c>
      <c r="F213" s="17">
        <v>190316</v>
      </c>
      <c r="G213" s="17">
        <v>190953</v>
      </c>
      <c r="H213" s="17">
        <v>192868</v>
      </c>
      <c r="I213" s="17">
        <v>195895</v>
      </c>
      <c r="J213" s="17">
        <v>198529</v>
      </c>
      <c r="K213" s="17">
        <v>199231</v>
      </c>
      <c r="L213" s="17">
        <v>199695</v>
      </c>
      <c r="M213" s="17">
        <v>201009</v>
      </c>
      <c r="N213" s="17">
        <v>201151</v>
      </c>
      <c r="O213" s="17">
        <v>201654</v>
      </c>
      <c r="P213" s="17">
        <v>201406</v>
      </c>
      <c r="Q213" s="17">
        <v>202330</v>
      </c>
      <c r="R213" s="17">
        <v>202325</v>
      </c>
      <c r="S213" s="17">
        <v>202298</v>
      </c>
      <c r="T213" s="17">
        <v>203386</v>
      </c>
      <c r="U213" s="18">
        <v>55</v>
      </c>
      <c r="V213" s="18">
        <v>27</v>
      </c>
      <c r="W213" s="18">
        <v>41</v>
      </c>
      <c r="X213" s="18">
        <v>36</v>
      </c>
      <c r="Y213" s="18">
        <v>66</v>
      </c>
      <c r="Z213" s="18">
        <v>80</v>
      </c>
      <c r="AA213" s="18">
        <v>225</v>
      </c>
      <c r="AB213" s="18">
        <v>273</v>
      </c>
      <c r="AC213" s="18">
        <v>289</v>
      </c>
      <c r="AD213" s="18">
        <v>362</v>
      </c>
      <c r="AE213" s="18">
        <v>374</v>
      </c>
      <c r="AF213" s="18">
        <v>293</v>
      </c>
      <c r="AG213" s="18">
        <v>230</v>
      </c>
      <c r="AH213" s="18">
        <v>286</v>
      </c>
      <c r="AI213" s="18">
        <v>332</v>
      </c>
      <c r="AJ213" s="18">
        <v>252</v>
      </c>
      <c r="AK213" s="23">
        <v>2.8720176707414504</v>
      </c>
      <c r="AL213" s="23">
        <v>1.4186931209146891</v>
      </c>
      <c r="AM213" s="23">
        <v>2.1471252088210186</v>
      </c>
      <c r="AN213" s="23">
        <v>1.8665615861625569</v>
      </c>
      <c r="AO213" s="23">
        <v>3.3691518415477679</v>
      </c>
      <c r="AP213" s="23">
        <v>4.0296379873973072</v>
      </c>
      <c r="AQ213" s="23">
        <v>11.293423212251104</v>
      </c>
      <c r="AR213" s="23">
        <v>13.67084804326598</v>
      </c>
      <c r="AS213" s="23">
        <v>14.377465685616066</v>
      </c>
      <c r="AT213" s="23">
        <v>17.996430542229469</v>
      </c>
      <c r="AU213" s="23">
        <v>18.546619457089868</v>
      </c>
      <c r="AV213" s="23">
        <v>14.547729461882964</v>
      </c>
      <c r="AW213" s="23">
        <v>11.367567834725449</v>
      </c>
      <c r="AX213" s="23">
        <v>14.135672803657481</v>
      </c>
      <c r="AY213" s="23">
        <v>16.411432638978141</v>
      </c>
      <c r="AZ213" s="23">
        <v>12.390233349394746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5</v>
      </c>
      <c r="BJ213" s="20">
        <v>29</v>
      </c>
      <c r="BK213" s="20">
        <v>34</v>
      </c>
      <c r="BL213" s="20">
        <v>23</v>
      </c>
      <c r="BM213" s="20">
        <v>14</v>
      </c>
      <c r="BN213" s="20">
        <v>14</v>
      </c>
      <c r="BO213" s="20">
        <v>0</v>
      </c>
      <c r="BP213" s="20">
        <v>8</v>
      </c>
      <c r="BQ213" s="20">
        <v>34</v>
      </c>
      <c r="BR213" s="20">
        <v>40</v>
      </c>
      <c r="BS213" s="20">
        <v>25</v>
      </c>
      <c r="BT213" s="20">
        <v>18</v>
      </c>
      <c r="BU213" s="20">
        <v>8</v>
      </c>
      <c r="BV213" s="20">
        <v>14625</v>
      </c>
      <c r="BW213" s="20">
        <v>20088</v>
      </c>
      <c r="BX213" s="20">
        <v>15520</v>
      </c>
      <c r="BY213" s="20">
        <v>16940</v>
      </c>
      <c r="BZ213" s="20">
        <v>13899</v>
      </c>
      <c r="CA213" s="20">
        <v>20813</v>
      </c>
      <c r="CB213" s="20">
        <v>15513</v>
      </c>
      <c r="CC213" s="20">
        <v>20731</v>
      </c>
      <c r="CD213" s="20">
        <v>16761</v>
      </c>
      <c r="CE213" s="20">
        <v>17305</v>
      </c>
      <c r="CF213" s="20">
        <v>13860</v>
      </c>
      <c r="CG213" s="20">
        <v>17331</v>
      </c>
      <c r="CH213" s="21">
        <v>13</v>
      </c>
      <c r="CI213" s="21">
        <v>63</v>
      </c>
      <c r="CJ213" s="21">
        <v>74</v>
      </c>
      <c r="CK213" s="21">
        <v>48</v>
      </c>
      <c r="CL213" s="21">
        <v>32</v>
      </c>
      <c r="CM213" s="21">
        <v>22</v>
      </c>
      <c r="CN213" s="21">
        <v>0</v>
      </c>
      <c r="CO213" s="21">
        <v>119</v>
      </c>
      <c r="CP213" s="21">
        <v>133</v>
      </c>
      <c r="CQ213" s="21">
        <v>0</v>
      </c>
      <c r="CR213" s="21">
        <v>30138</v>
      </c>
      <c r="CS213" s="21">
        <v>40819</v>
      </c>
      <c r="CT213" s="21">
        <v>32281</v>
      </c>
      <c r="CU213" s="21">
        <v>34245</v>
      </c>
      <c r="CV213" s="21">
        <v>27759</v>
      </c>
      <c r="CW213" s="21">
        <v>38144</v>
      </c>
      <c r="CX213" s="21">
        <v>101885</v>
      </c>
      <c r="CY213" s="21">
        <v>101501</v>
      </c>
      <c r="CZ213" s="19">
        <v>39</v>
      </c>
      <c r="DA213" t="s">
        <v>1363</v>
      </c>
      <c r="DB213" t="s">
        <v>8480</v>
      </c>
      <c r="DD213">
        <v>11.724022423424399</v>
      </c>
      <c r="DE213">
        <v>13.053933356234971</v>
      </c>
      <c r="DF213">
        <v>1.3299109328105718</v>
      </c>
    </row>
    <row r="214" spans="1:110" x14ac:dyDescent="0.25">
      <c r="A214" t="s">
        <v>1295</v>
      </c>
      <c r="B214" t="s">
        <v>3263</v>
      </c>
      <c r="C214" t="s">
        <v>3369</v>
      </c>
      <c r="D214" t="s">
        <v>355</v>
      </c>
      <c r="E214" s="17">
        <v>116302</v>
      </c>
      <c r="F214" s="17">
        <v>117931</v>
      </c>
      <c r="G214" s="17">
        <v>118639</v>
      </c>
      <c r="H214" s="17">
        <v>118933</v>
      </c>
      <c r="I214" s="17">
        <v>120264</v>
      </c>
      <c r="J214" s="17">
        <v>121389</v>
      </c>
      <c r="K214" s="17">
        <v>122443</v>
      </c>
      <c r="L214" s="17">
        <v>122640</v>
      </c>
      <c r="M214" s="17">
        <v>123767</v>
      </c>
      <c r="N214" s="17">
        <v>124552</v>
      </c>
      <c r="O214" s="17">
        <v>125399</v>
      </c>
      <c r="P214" s="17">
        <v>126574</v>
      </c>
      <c r="Q214" s="17">
        <v>128989</v>
      </c>
      <c r="R214" s="17">
        <v>131100</v>
      </c>
      <c r="S214" s="17">
        <v>133198</v>
      </c>
      <c r="T214" s="17">
        <v>135970</v>
      </c>
      <c r="U214" s="18">
        <v>12</v>
      </c>
      <c r="V214" s="18">
        <v>14</v>
      </c>
      <c r="W214" s="18">
        <v>6</v>
      </c>
      <c r="X214" s="18">
        <v>6</v>
      </c>
      <c r="Y214" s="18">
        <v>20</v>
      </c>
      <c r="Z214" s="18">
        <v>37</v>
      </c>
      <c r="AA214" s="18">
        <v>114</v>
      </c>
      <c r="AB214" s="18">
        <v>81</v>
      </c>
      <c r="AC214" s="18">
        <v>85</v>
      </c>
      <c r="AD214" s="18">
        <v>80</v>
      </c>
      <c r="AE214" s="18">
        <v>80</v>
      </c>
      <c r="AF214" s="18">
        <v>56</v>
      </c>
      <c r="AG214" s="18">
        <v>69</v>
      </c>
      <c r="AH214" s="18">
        <v>83</v>
      </c>
      <c r="AI214" s="18">
        <v>76</v>
      </c>
      <c r="AJ214" s="18">
        <v>65</v>
      </c>
      <c r="AK214" s="23">
        <v>1.0317965297243383</v>
      </c>
      <c r="AL214" s="23">
        <v>1.1871348500394299</v>
      </c>
      <c r="AM214" s="23">
        <v>0.50573588786149581</v>
      </c>
      <c r="AN214" s="23">
        <v>0.50448571885010884</v>
      </c>
      <c r="AO214" s="23">
        <v>1.6630080489589572</v>
      </c>
      <c r="AP214" s="23">
        <v>3.0480521299294008</v>
      </c>
      <c r="AQ214" s="23">
        <v>9.3104546605359229</v>
      </c>
      <c r="AR214" s="23">
        <v>6.6046966731898245</v>
      </c>
      <c r="AS214" s="23">
        <v>6.8677434211057875</v>
      </c>
      <c r="AT214" s="23">
        <v>6.4230201040529256</v>
      </c>
      <c r="AU214" s="23">
        <v>6.3796362012456242</v>
      </c>
      <c r="AV214" s="23">
        <v>4.4242893485233932</v>
      </c>
      <c r="AW214" s="23">
        <v>5.3492933505957865</v>
      </c>
      <c r="AX214" s="23">
        <v>6.3310450038138821</v>
      </c>
      <c r="AY214" s="23">
        <v>5.7057913782489225</v>
      </c>
      <c r="AZ214" s="23">
        <v>4.7804662793263217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20">
        <v>11</v>
      </c>
      <c r="BK214" s="20">
        <v>9</v>
      </c>
      <c r="BL214" s="20">
        <v>3</v>
      </c>
      <c r="BM214" s="20">
        <v>11</v>
      </c>
      <c r="BN214" s="20">
        <v>2</v>
      </c>
      <c r="BO214" s="20">
        <v>0</v>
      </c>
      <c r="BP214" s="20">
        <v>2</v>
      </c>
      <c r="BQ214" s="20">
        <v>6</v>
      </c>
      <c r="BR214" s="20">
        <v>8</v>
      </c>
      <c r="BS214" s="20">
        <v>6</v>
      </c>
      <c r="BT214" s="20">
        <v>2</v>
      </c>
      <c r="BU214" s="20">
        <v>5</v>
      </c>
      <c r="BV214" s="20">
        <v>8970</v>
      </c>
      <c r="BW214" s="20">
        <v>14277</v>
      </c>
      <c r="BX214" s="20">
        <v>13850</v>
      </c>
      <c r="BY214" s="20">
        <v>11430</v>
      </c>
      <c r="BZ214" s="20">
        <v>8171</v>
      </c>
      <c r="CA214" s="20">
        <v>12744</v>
      </c>
      <c r="CB214" s="20">
        <v>8538</v>
      </c>
      <c r="CC214" s="20">
        <v>14162</v>
      </c>
      <c r="CD214" s="20">
        <v>14001</v>
      </c>
      <c r="CE214" s="20">
        <v>11379</v>
      </c>
      <c r="CF214" s="20">
        <v>8208</v>
      </c>
      <c r="CG214" s="20">
        <v>10240</v>
      </c>
      <c r="CH214" s="21">
        <v>2</v>
      </c>
      <c r="CI214" s="21">
        <v>17</v>
      </c>
      <c r="CJ214" s="21">
        <v>17</v>
      </c>
      <c r="CK214" s="21">
        <v>9</v>
      </c>
      <c r="CL214" s="21">
        <v>13</v>
      </c>
      <c r="CM214" s="21">
        <v>7</v>
      </c>
      <c r="CN214" s="21">
        <v>0</v>
      </c>
      <c r="CO214" s="21">
        <v>36</v>
      </c>
      <c r="CP214" s="21">
        <v>29</v>
      </c>
      <c r="CQ214" s="21">
        <v>0</v>
      </c>
      <c r="CR214" s="21">
        <v>17508</v>
      </c>
      <c r="CS214" s="21">
        <v>28439</v>
      </c>
      <c r="CT214" s="21">
        <v>27851</v>
      </c>
      <c r="CU214" s="21">
        <v>22809</v>
      </c>
      <c r="CV214" s="21">
        <v>16379</v>
      </c>
      <c r="CW214" s="21">
        <v>22984</v>
      </c>
      <c r="CX214" s="21">
        <v>69442</v>
      </c>
      <c r="CY214" s="21">
        <v>66528</v>
      </c>
      <c r="CZ214" s="19">
        <v>322</v>
      </c>
      <c r="DA214" t="s">
        <v>8300</v>
      </c>
      <c r="DB214" t="s">
        <v>8481</v>
      </c>
      <c r="DD214">
        <v>5.4112554112554117</v>
      </c>
      <c r="DE214">
        <v>4.1761470003744128</v>
      </c>
      <c r="DF214">
        <v>-1.2351084108809989</v>
      </c>
    </row>
    <row r="215" spans="1:110" x14ac:dyDescent="0.25">
      <c r="A215" t="s">
        <v>228</v>
      </c>
      <c r="B215" t="s">
        <v>3239</v>
      </c>
      <c r="C215" t="s">
        <v>3367</v>
      </c>
      <c r="D215" t="s">
        <v>211</v>
      </c>
      <c r="E215" s="17">
        <v>292857</v>
      </c>
      <c r="F215" s="17">
        <v>294797</v>
      </c>
      <c r="G215" s="17">
        <v>297641</v>
      </c>
      <c r="H215" s="17">
        <v>299998</v>
      </c>
      <c r="I215" s="17">
        <v>303003</v>
      </c>
      <c r="J215" s="17">
        <v>306197</v>
      </c>
      <c r="K215" s="17">
        <v>309705</v>
      </c>
      <c r="L215" s="17">
        <v>312811</v>
      </c>
      <c r="M215" s="17">
        <v>315995</v>
      </c>
      <c r="N215" s="17">
        <v>318849</v>
      </c>
      <c r="O215" s="17">
        <v>322136</v>
      </c>
      <c r="P215" s="17">
        <v>326107</v>
      </c>
      <c r="Q215" s="17">
        <v>328177</v>
      </c>
      <c r="R215" s="17">
        <v>330310</v>
      </c>
      <c r="S215" s="17">
        <v>332672</v>
      </c>
      <c r="T215" s="17">
        <v>335551</v>
      </c>
      <c r="U215" s="18">
        <v>66</v>
      </c>
      <c r="V215" s="18">
        <v>48</v>
      </c>
      <c r="W215" s="18">
        <v>41</v>
      </c>
      <c r="X215" s="18">
        <v>65</v>
      </c>
      <c r="Y215" s="18">
        <v>63</v>
      </c>
      <c r="Z215" s="18">
        <v>120</v>
      </c>
      <c r="AA215" s="18">
        <v>277</v>
      </c>
      <c r="AB215" s="18">
        <v>256</v>
      </c>
      <c r="AC215" s="18">
        <v>232</v>
      </c>
      <c r="AD215" s="18">
        <v>376</v>
      </c>
      <c r="AE215" s="18">
        <v>339</v>
      </c>
      <c r="AF215" s="18">
        <v>383</v>
      </c>
      <c r="AG215" s="18">
        <v>358</v>
      </c>
      <c r="AH215" s="18">
        <v>353</v>
      </c>
      <c r="AI215" s="18">
        <v>394</v>
      </c>
      <c r="AJ215" s="18">
        <v>285</v>
      </c>
      <c r="AK215" s="23">
        <v>2.2536596359315295</v>
      </c>
      <c r="AL215" s="23">
        <v>1.6282390933421984</v>
      </c>
      <c r="AM215" s="23">
        <v>1.3774983957183318</v>
      </c>
      <c r="AN215" s="23">
        <v>2.1666811112074083</v>
      </c>
      <c r="AO215" s="23">
        <v>2.0791873347788634</v>
      </c>
      <c r="AP215" s="23">
        <v>3.9190455817659875</v>
      </c>
      <c r="AQ215" s="23">
        <v>8.9439950921037763</v>
      </c>
      <c r="AR215" s="23">
        <v>8.1838554270789707</v>
      </c>
      <c r="AS215" s="23">
        <v>7.3418883210177377</v>
      </c>
      <c r="AT215" s="23">
        <v>11.792415845745165</v>
      </c>
      <c r="AU215" s="23">
        <v>10.523505600119204</v>
      </c>
      <c r="AV215" s="23">
        <v>11.744611431217361</v>
      </c>
      <c r="AW215" s="23">
        <v>10.908747413743193</v>
      </c>
      <c r="AX215" s="23">
        <v>10.68693045926554</v>
      </c>
      <c r="AY215" s="23">
        <v>11.84349749903809</v>
      </c>
      <c r="AZ215" s="23">
        <v>8.4934927924518178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1</v>
      </c>
      <c r="BI215" s="20">
        <v>4</v>
      </c>
      <c r="BJ215" s="20">
        <v>26</v>
      </c>
      <c r="BK215" s="20">
        <v>43</v>
      </c>
      <c r="BL215" s="20">
        <v>41</v>
      </c>
      <c r="BM215" s="20">
        <v>24</v>
      </c>
      <c r="BN215" s="20">
        <v>9</v>
      </c>
      <c r="BO215" s="20">
        <v>1</v>
      </c>
      <c r="BP215" s="20">
        <v>6</v>
      </c>
      <c r="BQ215" s="20">
        <v>21</v>
      </c>
      <c r="BR215" s="20">
        <v>50</v>
      </c>
      <c r="BS215" s="20">
        <v>32</v>
      </c>
      <c r="BT215" s="20">
        <v>19</v>
      </c>
      <c r="BU215" s="20">
        <v>8</v>
      </c>
      <c r="BV215" s="20">
        <v>19421</v>
      </c>
      <c r="BW215" s="20">
        <v>28325</v>
      </c>
      <c r="BX215" s="20">
        <v>28135</v>
      </c>
      <c r="BY215" s="20">
        <v>30122</v>
      </c>
      <c r="BZ215" s="20">
        <v>24416</v>
      </c>
      <c r="CA215" s="20">
        <v>40219</v>
      </c>
      <c r="CB215" s="20">
        <v>20820</v>
      </c>
      <c r="CC215" s="20">
        <v>27894</v>
      </c>
      <c r="CD215" s="20">
        <v>28103</v>
      </c>
      <c r="CE215" s="20">
        <v>30643</v>
      </c>
      <c r="CF215" s="20">
        <v>24494</v>
      </c>
      <c r="CG215" s="20">
        <v>32959</v>
      </c>
      <c r="CH215" s="21">
        <v>10</v>
      </c>
      <c r="CI215" s="21">
        <v>47</v>
      </c>
      <c r="CJ215" s="21">
        <v>93</v>
      </c>
      <c r="CK215" s="21">
        <v>73</v>
      </c>
      <c r="CL215" s="21">
        <v>43</v>
      </c>
      <c r="CM215" s="21">
        <v>17</v>
      </c>
      <c r="CN215" s="21">
        <v>2</v>
      </c>
      <c r="CO215" s="21">
        <v>148</v>
      </c>
      <c r="CP215" s="21">
        <v>137</v>
      </c>
      <c r="CQ215" s="21">
        <v>0</v>
      </c>
      <c r="CR215" s="21">
        <v>40241</v>
      </c>
      <c r="CS215" s="21">
        <v>56219</v>
      </c>
      <c r="CT215" s="21">
        <v>56238</v>
      </c>
      <c r="CU215" s="21">
        <v>60765</v>
      </c>
      <c r="CV215" s="21">
        <v>48910</v>
      </c>
      <c r="CW215" s="21">
        <v>73178</v>
      </c>
      <c r="CX215" s="21">
        <v>170638</v>
      </c>
      <c r="CY215" s="21">
        <v>164913</v>
      </c>
      <c r="CZ215" s="19">
        <v>178</v>
      </c>
      <c r="DA215" t="s">
        <v>8156</v>
      </c>
      <c r="DB215" t="s">
        <v>9</v>
      </c>
      <c r="DD215">
        <v>8.9744289413205749</v>
      </c>
      <c r="DE215">
        <v>8.0286923194130253</v>
      </c>
      <c r="DF215">
        <v>-0.94573662190754959</v>
      </c>
    </row>
    <row r="216" spans="1:110" x14ac:dyDescent="0.25">
      <c r="A216" t="s">
        <v>1328</v>
      </c>
      <c r="B216" t="s">
        <v>3217</v>
      </c>
      <c r="C216" t="s">
        <v>3363</v>
      </c>
      <c r="D216" t="s">
        <v>199</v>
      </c>
      <c r="E216" s="17">
        <v>111467</v>
      </c>
      <c r="F216" s="17">
        <v>111980</v>
      </c>
      <c r="G216" s="17">
        <v>112173</v>
      </c>
      <c r="H216" s="17">
        <v>112301</v>
      </c>
      <c r="I216" s="17">
        <v>112510</v>
      </c>
      <c r="J216" s="17">
        <v>112768</v>
      </c>
      <c r="K216" s="17">
        <v>113145</v>
      </c>
      <c r="L216" s="17">
        <v>113159</v>
      </c>
      <c r="M216" s="17">
        <v>113355</v>
      </c>
      <c r="N216" s="17">
        <v>113317</v>
      </c>
      <c r="O216" s="17">
        <v>113295</v>
      </c>
      <c r="P216" s="17">
        <v>113222</v>
      </c>
      <c r="Q216" s="17">
        <v>113472</v>
      </c>
      <c r="R216" s="17">
        <v>113703</v>
      </c>
      <c r="S216" s="17">
        <v>114160</v>
      </c>
      <c r="T216" s="17">
        <v>114745</v>
      </c>
      <c r="U216" s="18">
        <v>13</v>
      </c>
      <c r="V216" s="18">
        <v>21</v>
      </c>
      <c r="W216" s="18">
        <v>15</v>
      </c>
      <c r="X216" s="18">
        <v>20</v>
      </c>
      <c r="Y216" s="18">
        <v>25</v>
      </c>
      <c r="Z216" s="18">
        <v>48</v>
      </c>
      <c r="AA216" s="18">
        <v>147</v>
      </c>
      <c r="AB216" s="18">
        <v>96</v>
      </c>
      <c r="AC216" s="18">
        <v>122</v>
      </c>
      <c r="AD216" s="18">
        <v>160</v>
      </c>
      <c r="AE216" s="18">
        <v>188</v>
      </c>
      <c r="AF216" s="18">
        <v>135</v>
      </c>
      <c r="AG216" s="18">
        <v>130</v>
      </c>
      <c r="AH216" s="18">
        <v>163</v>
      </c>
      <c r="AI216" s="18">
        <v>180</v>
      </c>
      <c r="AJ216" s="18">
        <v>140</v>
      </c>
      <c r="AK216" s="23">
        <v>1.1662644549507926</v>
      </c>
      <c r="AL216" s="23">
        <v>1.8753348812287909</v>
      </c>
      <c r="AM216" s="23">
        <v>1.3372201866759381</v>
      </c>
      <c r="AN216" s="23">
        <v>1.7809280416024791</v>
      </c>
      <c r="AO216" s="23">
        <v>2.2220247089147631</v>
      </c>
      <c r="AP216" s="23">
        <v>4.2565266742338252</v>
      </c>
      <c r="AQ216" s="23">
        <v>12.99217817844359</v>
      </c>
      <c r="AR216" s="23">
        <v>8.4836380667909754</v>
      </c>
      <c r="AS216" s="23">
        <v>10.76264831723347</v>
      </c>
      <c r="AT216" s="23">
        <v>14.119681954163983</v>
      </c>
      <c r="AU216" s="23">
        <v>16.593847919149123</v>
      </c>
      <c r="AV216" s="23">
        <v>11.923477769338113</v>
      </c>
      <c r="AW216" s="23">
        <v>11.456570783981951</v>
      </c>
      <c r="AX216" s="23">
        <v>14.335593607908322</v>
      </c>
      <c r="AY216" s="23">
        <v>15.767344078486335</v>
      </c>
      <c r="AZ216" s="23">
        <v>12.200967362412305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20">
        <v>13</v>
      </c>
      <c r="BK216" s="20">
        <v>18</v>
      </c>
      <c r="BL216" s="20">
        <v>18</v>
      </c>
      <c r="BM216" s="20">
        <v>11</v>
      </c>
      <c r="BN216" s="20">
        <v>2</v>
      </c>
      <c r="BO216" s="20">
        <v>0</v>
      </c>
      <c r="BP216" s="20">
        <v>0</v>
      </c>
      <c r="BQ216" s="20">
        <v>23</v>
      </c>
      <c r="BR216" s="20">
        <v>13</v>
      </c>
      <c r="BS216" s="20">
        <v>29</v>
      </c>
      <c r="BT216" s="20">
        <v>10</v>
      </c>
      <c r="BU216" s="20">
        <v>3</v>
      </c>
      <c r="BV216" s="20">
        <v>6809</v>
      </c>
      <c r="BW216" s="20">
        <v>10219</v>
      </c>
      <c r="BX216" s="20">
        <v>9067</v>
      </c>
      <c r="BY216" s="20">
        <v>11639</v>
      </c>
      <c r="BZ216" s="20">
        <v>9809</v>
      </c>
      <c r="CA216" s="20">
        <v>13838</v>
      </c>
      <c r="CB216" s="20">
        <v>6646</v>
      </c>
      <c r="CC216" s="20">
        <v>8930</v>
      </c>
      <c r="CD216" s="20">
        <v>7620</v>
      </c>
      <c r="CE216" s="20">
        <v>10196</v>
      </c>
      <c r="CF216" s="20">
        <v>9166</v>
      </c>
      <c r="CG216" s="20">
        <v>10806</v>
      </c>
      <c r="CH216" s="21">
        <v>0</v>
      </c>
      <c r="CI216" s="21">
        <v>36</v>
      </c>
      <c r="CJ216" s="21">
        <v>31</v>
      </c>
      <c r="CK216" s="21">
        <v>47</v>
      </c>
      <c r="CL216" s="21">
        <v>21</v>
      </c>
      <c r="CM216" s="21">
        <v>5</v>
      </c>
      <c r="CN216" s="21">
        <v>0</v>
      </c>
      <c r="CO216" s="21">
        <v>62</v>
      </c>
      <c r="CP216" s="21">
        <v>78</v>
      </c>
      <c r="CQ216" s="21">
        <v>0</v>
      </c>
      <c r="CR216" s="21">
        <v>13455</v>
      </c>
      <c r="CS216" s="21">
        <v>19149</v>
      </c>
      <c r="CT216" s="21">
        <v>16687</v>
      </c>
      <c r="CU216" s="21">
        <v>21835</v>
      </c>
      <c r="CV216" s="21">
        <v>18975</v>
      </c>
      <c r="CW216" s="21">
        <v>24644</v>
      </c>
      <c r="CX216" s="21">
        <v>61381</v>
      </c>
      <c r="CY216" s="21">
        <v>53364</v>
      </c>
      <c r="CZ216" s="19">
        <v>40</v>
      </c>
      <c r="DA216" t="s">
        <v>1365</v>
      </c>
      <c r="DB216" t="s">
        <v>8480</v>
      </c>
      <c r="DD216">
        <v>11.618319466306874</v>
      </c>
      <c r="DE216">
        <v>12.707515354914388</v>
      </c>
      <c r="DF216">
        <v>1.0891958886075148</v>
      </c>
    </row>
    <row r="217" spans="1:110" x14ac:dyDescent="0.25">
      <c r="A217" t="s">
        <v>645</v>
      </c>
      <c r="B217" t="s">
        <v>3264</v>
      </c>
      <c r="C217" t="s">
        <v>3368</v>
      </c>
      <c r="D217" t="s">
        <v>355</v>
      </c>
      <c r="E217" s="17">
        <v>212060</v>
      </c>
      <c r="F217" s="17">
        <v>216806</v>
      </c>
      <c r="G217" s="17">
        <v>216195</v>
      </c>
      <c r="H217" s="17">
        <v>214799</v>
      </c>
      <c r="I217" s="17">
        <v>216331</v>
      </c>
      <c r="J217" s="17">
        <v>219910</v>
      </c>
      <c r="K217" s="17">
        <v>222784</v>
      </c>
      <c r="L217" s="17">
        <v>227009</v>
      </c>
      <c r="M217" s="17">
        <v>230862</v>
      </c>
      <c r="N217" s="17">
        <v>235169</v>
      </c>
      <c r="O217" s="17">
        <v>237813</v>
      </c>
      <c r="P217" s="17">
        <v>244054</v>
      </c>
      <c r="Q217" s="17">
        <v>248839</v>
      </c>
      <c r="R217" s="17">
        <v>252274</v>
      </c>
      <c r="S217" s="17">
        <v>256055</v>
      </c>
      <c r="T217" s="17">
        <v>261529</v>
      </c>
      <c r="U217" s="18">
        <v>18</v>
      </c>
      <c r="V217" s="18">
        <v>12</v>
      </c>
      <c r="W217" s="18">
        <v>10</v>
      </c>
      <c r="X217" s="18">
        <v>34</v>
      </c>
      <c r="Y217" s="18">
        <v>62</v>
      </c>
      <c r="Z217" s="18">
        <v>74</v>
      </c>
      <c r="AA217" s="18">
        <v>200</v>
      </c>
      <c r="AB217" s="18">
        <v>208</v>
      </c>
      <c r="AC217" s="18">
        <v>112</v>
      </c>
      <c r="AD217" s="18">
        <v>158</v>
      </c>
      <c r="AE217" s="18">
        <v>140</v>
      </c>
      <c r="AF217" s="18">
        <v>141</v>
      </c>
      <c r="AG217" s="18">
        <v>128</v>
      </c>
      <c r="AH217" s="18">
        <v>157</v>
      </c>
      <c r="AI217" s="18">
        <v>163</v>
      </c>
      <c r="AJ217" s="18">
        <v>148</v>
      </c>
      <c r="AK217" s="23">
        <v>0.84881637272470056</v>
      </c>
      <c r="AL217" s="23">
        <v>0.55349021706041346</v>
      </c>
      <c r="AM217" s="23">
        <v>0.46254538726612549</v>
      </c>
      <c r="AN217" s="23">
        <v>1.5828751530500609</v>
      </c>
      <c r="AO217" s="23">
        <v>2.8659785236512567</v>
      </c>
      <c r="AP217" s="23">
        <v>3.3650129598472103</v>
      </c>
      <c r="AQ217" s="23">
        <v>8.9773053720195346</v>
      </c>
      <c r="AR217" s="23">
        <v>9.1626323185424372</v>
      </c>
      <c r="AS217" s="23">
        <v>4.8513830773362443</v>
      </c>
      <c r="AT217" s="23">
        <v>6.7185726009805711</v>
      </c>
      <c r="AU217" s="23">
        <v>5.8869784242240755</v>
      </c>
      <c r="AV217" s="23">
        <v>5.7774099174772795</v>
      </c>
      <c r="AW217" s="23">
        <v>5.1438882168791871</v>
      </c>
      <c r="AX217" s="23">
        <v>6.2233920261303188</v>
      </c>
      <c r="AY217" s="23">
        <v>6.3658198433930213</v>
      </c>
      <c r="AZ217" s="23">
        <v>5.6590282530809199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0</v>
      </c>
      <c r="BJ217" s="20">
        <v>17</v>
      </c>
      <c r="BK217" s="20">
        <v>21</v>
      </c>
      <c r="BL217" s="20">
        <v>15</v>
      </c>
      <c r="BM217" s="20">
        <v>9</v>
      </c>
      <c r="BN217" s="20">
        <v>4</v>
      </c>
      <c r="BO217" s="20">
        <v>0</v>
      </c>
      <c r="BP217" s="20">
        <v>4</v>
      </c>
      <c r="BQ217" s="20">
        <v>19</v>
      </c>
      <c r="BR217" s="20">
        <v>26</v>
      </c>
      <c r="BS217" s="20">
        <v>22</v>
      </c>
      <c r="BT217" s="20">
        <v>8</v>
      </c>
      <c r="BU217" s="20">
        <v>3</v>
      </c>
      <c r="BV217" s="20">
        <v>15137</v>
      </c>
      <c r="BW217" s="20">
        <v>44382</v>
      </c>
      <c r="BX217" s="20">
        <v>24693</v>
      </c>
      <c r="BY217" s="20">
        <v>20012</v>
      </c>
      <c r="BZ217" s="20">
        <v>12456</v>
      </c>
      <c r="CA217" s="20">
        <v>13997</v>
      </c>
      <c r="CB217" s="20">
        <v>13255</v>
      </c>
      <c r="CC217" s="20">
        <v>46588</v>
      </c>
      <c r="CD217" s="20">
        <v>27874</v>
      </c>
      <c r="CE217" s="20">
        <v>20203</v>
      </c>
      <c r="CF217" s="20">
        <v>11581</v>
      </c>
      <c r="CG217" s="20">
        <v>11351</v>
      </c>
      <c r="CH217" s="21">
        <v>4</v>
      </c>
      <c r="CI217" s="21">
        <v>36</v>
      </c>
      <c r="CJ217" s="21">
        <v>47</v>
      </c>
      <c r="CK217" s="21">
        <v>37</v>
      </c>
      <c r="CL217" s="21">
        <v>17</v>
      </c>
      <c r="CM217" s="21">
        <v>7</v>
      </c>
      <c r="CN217" s="21">
        <v>0</v>
      </c>
      <c r="CO217" s="21">
        <v>66</v>
      </c>
      <c r="CP217" s="21">
        <v>82</v>
      </c>
      <c r="CQ217" s="21">
        <v>0</v>
      </c>
      <c r="CR217" s="21">
        <v>28392</v>
      </c>
      <c r="CS217" s="21">
        <v>90970</v>
      </c>
      <c r="CT217" s="21">
        <v>52567</v>
      </c>
      <c r="CU217" s="21">
        <v>40215</v>
      </c>
      <c r="CV217" s="21">
        <v>24037</v>
      </c>
      <c r="CW217" s="21">
        <v>25348</v>
      </c>
      <c r="CX217" s="21">
        <v>130677</v>
      </c>
      <c r="CY217" s="21">
        <v>130852</v>
      </c>
      <c r="CZ217" s="19">
        <v>295</v>
      </c>
      <c r="DA217" t="s">
        <v>8273</v>
      </c>
      <c r="DB217" t="s">
        <v>8481</v>
      </c>
      <c r="DD217">
        <v>5.0438663528260932</v>
      </c>
      <c r="DE217">
        <v>6.2750139657323016</v>
      </c>
      <c r="DF217">
        <v>1.2311476129062084</v>
      </c>
    </row>
    <row r="218" spans="1:110" x14ac:dyDescent="0.25">
      <c r="A218" t="s">
        <v>1382</v>
      </c>
      <c r="B218" t="s">
        <v>3085</v>
      </c>
      <c r="C218" t="s">
        <v>197</v>
      </c>
      <c r="D218" t="s">
        <v>199</v>
      </c>
      <c r="E218" s="17">
        <v>105408</v>
      </c>
      <c r="F218" s="17">
        <v>105779</v>
      </c>
      <c r="G218" s="17">
        <v>105955</v>
      </c>
      <c r="H218" s="17">
        <v>107248</v>
      </c>
      <c r="I218" s="17">
        <v>108461</v>
      </c>
      <c r="J218" s="17">
        <v>109925</v>
      </c>
      <c r="K218" s="17">
        <v>110172</v>
      </c>
      <c r="L218" s="17">
        <v>109758</v>
      </c>
      <c r="M218" s="17">
        <v>109382</v>
      </c>
      <c r="N218" s="17">
        <v>109548</v>
      </c>
      <c r="O218" s="17">
        <v>110920</v>
      </c>
      <c r="P218" s="17">
        <v>111741</v>
      </c>
      <c r="Q218" s="17">
        <v>113356</v>
      </c>
      <c r="R218" s="17">
        <v>113986</v>
      </c>
      <c r="S218" s="17">
        <v>114517</v>
      </c>
      <c r="T218" s="17">
        <v>115382</v>
      </c>
      <c r="U218" s="18">
        <v>32</v>
      </c>
      <c r="V218" s="18">
        <v>17</v>
      </c>
      <c r="W218" s="18">
        <v>16</v>
      </c>
      <c r="X218" s="18">
        <v>14</v>
      </c>
      <c r="Y218" s="18">
        <v>14</v>
      </c>
      <c r="Z218" s="18">
        <v>40</v>
      </c>
      <c r="AA218" s="18">
        <v>60</v>
      </c>
      <c r="AB218" s="18">
        <v>55</v>
      </c>
      <c r="AC218" s="18">
        <v>88</v>
      </c>
      <c r="AD218" s="18">
        <v>124</v>
      </c>
      <c r="AE218" s="18">
        <v>106</v>
      </c>
      <c r="AF218" s="18">
        <v>135</v>
      </c>
      <c r="AG218" s="18">
        <v>122</v>
      </c>
      <c r="AH218" s="18">
        <v>117</v>
      </c>
      <c r="AI218" s="18">
        <v>112</v>
      </c>
      <c r="AJ218" s="18">
        <v>109</v>
      </c>
      <c r="AK218" s="23">
        <v>3.0358227079538556</v>
      </c>
      <c r="AL218" s="23">
        <v>1.607124287429452</v>
      </c>
      <c r="AM218" s="23">
        <v>1.5100750318531453</v>
      </c>
      <c r="AN218" s="23">
        <v>1.3053856482172161</v>
      </c>
      <c r="AO218" s="23">
        <v>1.2907865500041491</v>
      </c>
      <c r="AP218" s="23">
        <v>3.6388446668182852</v>
      </c>
      <c r="AQ218" s="23">
        <v>5.4460298442435464</v>
      </c>
      <c r="AR218" s="23">
        <v>5.0110242533573865</v>
      </c>
      <c r="AS218" s="23">
        <v>8.0451993929531369</v>
      </c>
      <c r="AT218" s="23">
        <v>11.319239055026108</v>
      </c>
      <c r="AU218" s="23">
        <v>9.5564370717634333</v>
      </c>
      <c r="AV218" s="23">
        <v>12.081509920262034</v>
      </c>
      <c r="AW218" s="23">
        <v>10.762553371678607</v>
      </c>
      <c r="AX218" s="23">
        <v>10.264418437351955</v>
      </c>
      <c r="AY218" s="23">
        <v>9.7802073054655647</v>
      </c>
      <c r="AZ218" s="23">
        <v>9.4468807959647094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1</v>
      </c>
      <c r="BJ218" s="20">
        <v>9</v>
      </c>
      <c r="BK218" s="20">
        <v>21</v>
      </c>
      <c r="BL218" s="20">
        <v>14</v>
      </c>
      <c r="BM218" s="20">
        <v>9</v>
      </c>
      <c r="BN218" s="20">
        <v>4</v>
      </c>
      <c r="BO218" s="20">
        <v>0</v>
      </c>
      <c r="BP218" s="20">
        <v>1</v>
      </c>
      <c r="BQ218" s="20">
        <v>11</v>
      </c>
      <c r="BR218" s="20">
        <v>13</v>
      </c>
      <c r="BS218" s="20">
        <v>17</v>
      </c>
      <c r="BT218" s="20">
        <v>4</v>
      </c>
      <c r="BU218" s="20">
        <v>5</v>
      </c>
      <c r="BV218" s="20">
        <v>10068</v>
      </c>
      <c r="BW218" s="20">
        <v>8220</v>
      </c>
      <c r="BX218" s="20">
        <v>7781</v>
      </c>
      <c r="BY218" s="20">
        <v>9768</v>
      </c>
      <c r="BZ218" s="20">
        <v>8421</v>
      </c>
      <c r="CA218" s="20">
        <v>15021</v>
      </c>
      <c r="CB218" s="20">
        <v>10569</v>
      </c>
      <c r="CC218" s="20">
        <v>8209</v>
      </c>
      <c r="CD218" s="20">
        <v>7501</v>
      </c>
      <c r="CE218" s="20">
        <v>9231</v>
      </c>
      <c r="CF218" s="20">
        <v>7936</v>
      </c>
      <c r="CG218" s="20">
        <v>12657</v>
      </c>
      <c r="CH218" s="21">
        <v>2</v>
      </c>
      <c r="CI218" s="21">
        <v>20</v>
      </c>
      <c r="CJ218" s="21">
        <v>34</v>
      </c>
      <c r="CK218" s="21">
        <v>31</v>
      </c>
      <c r="CL218" s="21">
        <v>13</v>
      </c>
      <c r="CM218" s="21">
        <v>9</v>
      </c>
      <c r="CN218" s="21">
        <v>0</v>
      </c>
      <c r="CO218" s="21">
        <v>58</v>
      </c>
      <c r="CP218" s="21">
        <v>51</v>
      </c>
      <c r="CQ218" s="21">
        <v>0</v>
      </c>
      <c r="CR218" s="21">
        <v>20637</v>
      </c>
      <c r="CS218" s="21">
        <v>16429</v>
      </c>
      <c r="CT218" s="21">
        <v>15282</v>
      </c>
      <c r="CU218" s="21">
        <v>18999</v>
      </c>
      <c r="CV218" s="21">
        <v>16357</v>
      </c>
      <c r="CW218" s="21">
        <v>27678</v>
      </c>
      <c r="CX218" s="21">
        <v>59279</v>
      </c>
      <c r="CY218" s="21">
        <v>56103</v>
      </c>
      <c r="CZ218" s="19">
        <v>141</v>
      </c>
      <c r="DA218" t="s">
        <v>8119</v>
      </c>
      <c r="DB218" t="s">
        <v>9</v>
      </c>
      <c r="DD218">
        <v>10.338128085842113</v>
      </c>
      <c r="DE218">
        <v>8.6033839977057642</v>
      </c>
      <c r="DF218">
        <v>-1.7347440881363489</v>
      </c>
    </row>
    <row r="219" spans="1:110" x14ac:dyDescent="0.25">
      <c r="A219" t="s">
        <v>226</v>
      </c>
      <c r="B219" t="s">
        <v>3240</v>
      </c>
      <c r="C219" t="s">
        <v>3367</v>
      </c>
      <c r="D219" t="s">
        <v>211</v>
      </c>
      <c r="E219" s="17">
        <v>552094</v>
      </c>
      <c r="F219" s="17">
        <v>555458</v>
      </c>
      <c r="G219" s="17">
        <v>559889</v>
      </c>
      <c r="H219" s="17">
        <v>564331</v>
      </c>
      <c r="I219" s="17">
        <v>572091</v>
      </c>
      <c r="J219" s="17">
        <v>585283</v>
      </c>
      <c r="K219" s="17">
        <v>587347</v>
      </c>
      <c r="L219" s="17">
        <v>588959</v>
      </c>
      <c r="M219" s="17">
        <v>590349</v>
      </c>
      <c r="N219" s="17">
        <v>591204</v>
      </c>
      <c r="O219" s="17">
        <v>593726</v>
      </c>
      <c r="P219" s="17">
        <v>595800</v>
      </c>
      <c r="Q219" s="17">
        <v>600830</v>
      </c>
      <c r="R219" s="17">
        <v>602915</v>
      </c>
      <c r="S219" s="17">
        <v>605929</v>
      </c>
      <c r="T219" s="17">
        <v>611462</v>
      </c>
      <c r="U219" s="18">
        <v>116</v>
      </c>
      <c r="V219" s="18">
        <v>75</v>
      </c>
      <c r="W219" s="18">
        <v>100</v>
      </c>
      <c r="X219" s="18">
        <v>80</v>
      </c>
      <c r="Y219" s="18">
        <v>131</v>
      </c>
      <c r="Z219" s="18">
        <v>202</v>
      </c>
      <c r="AA219" s="18">
        <v>577</v>
      </c>
      <c r="AB219" s="18">
        <v>512</v>
      </c>
      <c r="AC219" s="18">
        <v>512</v>
      </c>
      <c r="AD219" s="18">
        <v>607</v>
      </c>
      <c r="AE219" s="18">
        <v>624</v>
      </c>
      <c r="AF219" s="18">
        <v>657</v>
      </c>
      <c r="AG219" s="18">
        <v>552</v>
      </c>
      <c r="AH219" s="18">
        <v>600</v>
      </c>
      <c r="AI219" s="18">
        <v>592</v>
      </c>
      <c r="AJ219" s="18">
        <v>499</v>
      </c>
      <c r="AK219" s="23">
        <v>2.1010914807985595</v>
      </c>
      <c r="AL219" s="23">
        <v>1.350237101635047</v>
      </c>
      <c r="AM219" s="23">
        <v>1.786068309968583</v>
      </c>
      <c r="AN219" s="23">
        <v>1.4176077514791852</v>
      </c>
      <c r="AO219" s="23">
        <v>2.289845496608057</v>
      </c>
      <c r="AP219" s="23">
        <v>3.4513218391786538</v>
      </c>
      <c r="AQ219" s="23">
        <v>9.8238349731930192</v>
      </c>
      <c r="AR219" s="23">
        <v>8.693304627317012</v>
      </c>
      <c r="AS219" s="23">
        <v>8.6728358987649674</v>
      </c>
      <c r="AT219" s="23">
        <v>10.267183577918958</v>
      </c>
      <c r="AU219" s="23">
        <v>10.509898505371165</v>
      </c>
      <c r="AV219" s="23">
        <v>11.027190332326285</v>
      </c>
      <c r="AW219" s="23">
        <v>9.1872909142353087</v>
      </c>
      <c r="AX219" s="23">
        <v>9.9516515595067307</v>
      </c>
      <c r="AY219" s="23">
        <v>9.7701215819015097</v>
      </c>
      <c r="AZ219" s="23">
        <v>8.1607687803984543</v>
      </c>
      <c r="BA219" s="20">
        <v>1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2</v>
      </c>
      <c r="BI219" s="20">
        <v>9</v>
      </c>
      <c r="BJ219" s="20">
        <v>54</v>
      </c>
      <c r="BK219" s="20">
        <v>59</v>
      </c>
      <c r="BL219" s="20">
        <v>54</v>
      </c>
      <c r="BM219" s="20">
        <v>28</v>
      </c>
      <c r="BN219" s="20">
        <v>22</v>
      </c>
      <c r="BO219" s="20">
        <v>5</v>
      </c>
      <c r="BP219" s="20">
        <v>11</v>
      </c>
      <c r="BQ219" s="20">
        <v>57</v>
      </c>
      <c r="BR219" s="20">
        <v>73</v>
      </c>
      <c r="BS219" s="20">
        <v>69</v>
      </c>
      <c r="BT219" s="20">
        <v>39</v>
      </c>
      <c r="BU219" s="20">
        <v>16</v>
      </c>
      <c r="BV219" s="20">
        <v>53152</v>
      </c>
      <c r="BW219" s="20">
        <v>56942</v>
      </c>
      <c r="BX219" s="20">
        <v>49262</v>
      </c>
      <c r="BY219" s="20">
        <v>49720</v>
      </c>
      <c r="BZ219" s="20">
        <v>39530</v>
      </c>
      <c r="CA219" s="20">
        <v>66380</v>
      </c>
      <c r="CB219" s="20">
        <v>50600</v>
      </c>
      <c r="CC219" s="20">
        <v>57075</v>
      </c>
      <c r="CD219" s="20">
        <v>49130</v>
      </c>
      <c r="CE219" s="20">
        <v>48964</v>
      </c>
      <c r="CF219" s="20">
        <v>37888</v>
      </c>
      <c r="CG219" s="20">
        <v>52819</v>
      </c>
      <c r="CH219" s="21">
        <v>20</v>
      </c>
      <c r="CI219" s="21">
        <v>111</v>
      </c>
      <c r="CJ219" s="21">
        <v>132</v>
      </c>
      <c r="CK219" s="21">
        <v>123</v>
      </c>
      <c r="CL219" s="21">
        <v>67</v>
      </c>
      <c r="CM219" s="21">
        <v>38</v>
      </c>
      <c r="CN219" s="21">
        <v>8</v>
      </c>
      <c r="CO219" s="21">
        <v>228</v>
      </c>
      <c r="CP219" s="21">
        <v>270</v>
      </c>
      <c r="CQ219" s="21">
        <v>1</v>
      </c>
      <c r="CR219" s="21">
        <v>103752</v>
      </c>
      <c r="CS219" s="21">
        <v>114017</v>
      </c>
      <c r="CT219" s="21">
        <v>98392</v>
      </c>
      <c r="CU219" s="21">
        <v>98684</v>
      </c>
      <c r="CV219" s="21">
        <v>77418</v>
      </c>
      <c r="CW219" s="21">
        <v>119199</v>
      </c>
      <c r="CX219" s="21">
        <v>314986</v>
      </c>
      <c r="CY219" s="21">
        <v>296476</v>
      </c>
      <c r="CZ219" s="19">
        <v>195</v>
      </c>
      <c r="DA219" t="s">
        <v>8173</v>
      </c>
      <c r="DB219" t="s">
        <v>9</v>
      </c>
      <c r="DD219">
        <v>7.6903358113304279</v>
      </c>
      <c r="DE219">
        <v>8.5718095407414925</v>
      </c>
      <c r="DF219">
        <v>0.88147372941106461</v>
      </c>
    </row>
    <row r="220" spans="1:110" x14ac:dyDescent="0.25">
      <c r="A220" t="s">
        <v>1417</v>
      </c>
      <c r="B220" t="s">
        <v>2938</v>
      </c>
      <c r="C220" t="s">
        <v>58</v>
      </c>
      <c r="D220" t="s">
        <v>150</v>
      </c>
      <c r="E220" s="17">
        <v>213098</v>
      </c>
      <c r="F220" s="17">
        <v>212751</v>
      </c>
      <c r="G220" s="17">
        <v>214971</v>
      </c>
      <c r="H220" s="17">
        <v>218140</v>
      </c>
      <c r="I220" s="17">
        <v>223090</v>
      </c>
      <c r="J220" s="17">
        <v>229550</v>
      </c>
      <c r="K220" s="17">
        <v>233789</v>
      </c>
      <c r="L220" s="17">
        <v>237376</v>
      </c>
      <c r="M220" s="17">
        <v>240297</v>
      </c>
      <c r="N220" s="17">
        <v>243850</v>
      </c>
      <c r="O220" s="17">
        <v>248171</v>
      </c>
      <c r="P220" s="17">
        <v>251787</v>
      </c>
      <c r="Q220" s="17">
        <v>253172</v>
      </c>
      <c r="R220" s="17">
        <v>254324</v>
      </c>
      <c r="S220" s="17">
        <v>256903</v>
      </c>
      <c r="T220" s="17">
        <v>260763</v>
      </c>
      <c r="U220" s="18">
        <v>35</v>
      </c>
      <c r="V220" s="18">
        <v>27</v>
      </c>
      <c r="W220" s="18">
        <v>30</v>
      </c>
      <c r="X220" s="18">
        <v>34</v>
      </c>
      <c r="Y220" s="18">
        <v>44</v>
      </c>
      <c r="Z220" s="18">
        <v>116</v>
      </c>
      <c r="AA220" s="18">
        <v>213</v>
      </c>
      <c r="AB220" s="18">
        <v>259</v>
      </c>
      <c r="AC220" s="18">
        <v>205</v>
      </c>
      <c r="AD220" s="18">
        <v>225</v>
      </c>
      <c r="AE220" s="18">
        <v>236</v>
      </c>
      <c r="AF220" s="18">
        <v>262</v>
      </c>
      <c r="AG220" s="18">
        <v>220</v>
      </c>
      <c r="AH220" s="18">
        <v>251</v>
      </c>
      <c r="AI220" s="18">
        <v>281</v>
      </c>
      <c r="AJ220" s="18">
        <v>255</v>
      </c>
      <c r="AK220" s="23">
        <v>1.6424368131094613</v>
      </c>
      <c r="AL220" s="23">
        <v>1.269089216971953</v>
      </c>
      <c r="AM220" s="23">
        <v>1.3955370724423295</v>
      </c>
      <c r="AN220" s="23">
        <v>1.5586320711469699</v>
      </c>
      <c r="AO220" s="23">
        <v>1.9722981756241875</v>
      </c>
      <c r="AP220" s="23">
        <v>5.0533652798954476</v>
      </c>
      <c r="AQ220" s="23">
        <v>9.1107793779861339</v>
      </c>
      <c r="AR220" s="23">
        <v>10.910959827446751</v>
      </c>
      <c r="AS220" s="23">
        <v>8.5311094187609502</v>
      </c>
      <c r="AT220" s="23">
        <v>9.226983801517326</v>
      </c>
      <c r="AU220" s="23">
        <v>9.5095720289639001</v>
      </c>
      <c r="AV220" s="23">
        <v>10.405620623781212</v>
      </c>
      <c r="AW220" s="23">
        <v>8.6897445215110665</v>
      </c>
      <c r="AX220" s="23">
        <v>9.8693005772164657</v>
      </c>
      <c r="AY220" s="23">
        <v>10.937980482906001</v>
      </c>
      <c r="AZ220" s="23">
        <v>9.7789947193428528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5</v>
      </c>
      <c r="BJ220" s="20">
        <v>31</v>
      </c>
      <c r="BK220" s="20">
        <v>38</v>
      </c>
      <c r="BL220" s="20">
        <v>27</v>
      </c>
      <c r="BM220" s="20">
        <v>17</v>
      </c>
      <c r="BN220" s="20">
        <v>8</v>
      </c>
      <c r="BO220" s="20">
        <v>0</v>
      </c>
      <c r="BP220" s="20">
        <v>4</v>
      </c>
      <c r="BQ220" s="20">
        <v>36</v>
      </c>
      <c r="BR220" s="20">
        <v>35</v>
      </c>
      <c r="BS220" s="20">
        <v>35</v>
      </c>
      <c r="BT220" s="20">
        <v>11</v>
      </c>
      <c r="BU220" s="20">
        <v>8</v>
      </c>
      <c r="BV220" s="20">
        <v>24619</v>
      </c>
      <c r="BW220" s="20">
        <v>27971</v>
      </c>
      <c r="BX220" s="20">
        <v>21146</v>
      </c>
      <c r="BY220" s="20">
        <v>19876</v>
      </c>
      <c r="BZ220" s="20">
        <v>16391</v>
      </c>
      <c r="CA220" s="20">
        <v>22247</v>
      </c>
      <c r="CB220" s="20">
        <v>24243</v>
      </c>
      <c r="CC220" s="20">
        <v>28293</v>
      </c>
      <c r="CD220" s="20">
        <v>22297</v>
      </c>
      <c r="CE220" s="20">
        <v>19500</v>
      </c>
      <c r="CF220" s="20">
        <v>16373</v>
      </c>
      <c r="CG220" s="20">
        <v>17807</v>
      </c>
      <c r="CH220" s="21">
        <v>9</v>
      </c>
      <c r="CI220" s="21">
        <v>67</v>
      </c>
      <c r="CJ220" s="21">
        <v>73</v>
      </c>
      <c r="CK220" s="21">
        <v>62</v>
      </c>
      <c r="CL220" s="21">
        <v>28</v>
      </c>
      <c r="CM220" s="21">
        <v>16</v>
      </c>
      <c r="CN220" s="21">
        <v>0</v>
      </c>
      <c r="CO220" s="21">
        <v>126</v>
      </c>
      <c r="CP220" s="21">
        <v>129</v>
      </c>
      <c r="CQ220" s="21">
        <v>0</v>
      </c>
      <c r="CR220" s="21">
        <v>48862</v>
      </c>
      <c r="CS220" s="21">
        <v>56264</v>
      </c>
      <c r="CT220" s="21">
        <v>43443</v>
      </c>
      <c r="CU220" s="21">
        <v>39376</v>
      </c>
      <c r="CV220" s="21">
        <v>32764</v>
      </c>
      <c r="CW220" s="21">
        <v>40054</v>
      </c>
      <c r="CX220" s="21">
        <v>132250</v>
      </c>
      <c r="CY220" s="21">
        <v>128513</v>
      </c>
      <c r="CZ220" s="19">
        <v>124</v>
      </c>
      <c r="DA220" t="s">
        <v>8102</v>
      </c>
      <c r="DB220" t="s">
        <v>9</v>
      </c>
      <c r="DD220">
        <v>9.8044555803693019</v>
      </c>
      <c r="DE220">
        <v>9.7542533081285452</v>
      </c>
      <c r="DF220">
        <v>-5.0202272240756685E-2</v>
      </c>
    </row>
    <row r="221" spans="1:110" x14ac:dyDescent="0.25">
      <c r="A221" t="s">
        <v>306</v>
      </c>
      <c r="B221" t="s">
        <v>3025</v>
      </c>
      <c r="C221" t="s">
        <v>305</v>
      </c>
      <c r="D221" t="s">
        <v>278</v>
      </c>
      <c r="E221" s="17">
        <v>72053</v>
      </c>
      <c r="F221" s="17">
        <v>72687</v>
      </c>
      <c r="G221" s="17">
        <v>73377</v>
      </c>
      <c r="H221" s="17">
        <v>73707</v>
      </c>
      <c r="I221" s="17">
        <v>74246</v>
      </c>
      <c r="J221" s="17">
        <v>74485</v>
      </c>
      <c r="K221" s="17">
        <v>74942</v>
      </c>
      <c r="L221" s="17">
        <v>75724</v>
      </c>
      <c r="M221" s="17">
        <v>76473</v>
      </c>
      <c r="N221" s="17">
        <v>77133</v>
      </c>
      <c r="O221" s="17">
        <v>77851</v>
      </c>
      <c r="P221" s="17">
        <v>78325</v>
      </c>
      <c r="Q221" s="17">
        <v>79117</v>
      </c>
      <c r="R221" s="17">
        <v>79724</v>
      </c>
      <c r="S221" s="17">
        <v>80503</v>
      </c>
      <c r="T221" s="17">
        <v>80937</v>
      </c>
      <c r="U221" s="18">
        <v>8</v>
      </c>
      <c r="V221" s="18">
        <v>7</v>
      </c>
      <c r="W221" s="18">
        <v>6</v>
      </c>
      <c r="X221" s="18">
        <v>10</v>
      </c>
      <c r="Y221" s="18">
        <v>24</v>
      </c>
      <c r="Z221" s="18">
        <v>36</v>
      </c>
      <c r="AA221" s="18">
        <v>86</v>
      </c>
      <c r="AB221" s="18">
        <v>92</v>
      </c>
      <c r="AC221" s="18">
        <v>69</v>
      </c>
      <c r="AD221" s="18">
        <v>78</v>
      </c>
      <c r="AE221" s="18">
        <v>96</v>
      </c>
      <c r="AF221" s="18">
        <v>110</v>
      </c>
      <c r="AG221" s="18">
        <v>89</v>
      </c>
      <c r="AH221" s="18">
        <v>81</v>
      </c>
      <c r="AI221" s="18">
        <v>81</v>
      </c>
      <c r="AJ221" s="18">
        <v>55</v>
      </c>
      <c r="AK221" s="23">
        <v>1.1102938114998682</v>
      </c>
      <c r="AL221" s="23">
        <v>0.96303327967862207</v>
      </c>
      <c r="AM221" s="23">
        <v>0.81769491802608452</v>
      </c>
      <c r="AN221" s="23">
        <v>1.356723242025859</v>
      </c>
      <c r="AO221" s="23">
        <v>3.232497373595884</v>
      </c>
      <c r="AP221" s="23">
        <v>4.8331878901792313</v>
      </c>
      <c r="AQ221" s="23">
        <v>11.475541085105814</v>
      </c>
      <c r="AR221" s="23">
        <v>12.149384607257938</v>
      </c>
      <c r="AS221" s="23">
        <v>9.0227923580871678</v>
      </c>
      <c r="AT221" s="23">
        <v>10.112403251526583</v>
      </c>
      <c r="AU221" s="23">
        <v>12.33124815352404</v>
      </c>
      <c r="AV221" s="23">
        <v>14.044047239067986</v>
      </c>
      <c r="AW221" s="23">
        <v>11.249162632556848</v>
      </c>
      <c r="AX221" s="23">
        <v>10.160052180021072</v>
      </c>
      <c r="AY221" s="23">
        <v>10.061736829683365</v>
      </c>
      <c r="AZ221" s="23">
        <v>6.7954087747260212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1</v>
      </c>
      <c r="BI221" s="20">
        <v>0</v>
      </c>
      <c r="BJ221" s="20">
        <v>9</v>
      </c>
      <c r="BK221" s="20">
        <v>2</v>
      </c>
      <c r="BL221" s="20">
        <v>4</v>
      </c>
      <c r="BM221" s="20">
        <v>6</v>
      </c>
      <c r="BN221" s="20">
        <v>4</v>
      </c>
      <c r="BO221" s="20">
        <v>1</v>
      </c>
      <c r="BP221" s="20">
        <v>2</v>
      </c>
      <c r="BQ221" s="20">
        <v>6</v>
      </c>
      <c r="BR221" s="20">
        <v>8</v>
      </c>
      <c r="BS221" s="20">
        <v>8</v>
      </c>
      <c r="BT221" s="20">
        <v>3</v>
      </c>
      <c r="BU221" s="20">
        <v>1</v>
      </c>
      <c r="BV221" s="20">
        <v>3199</v>
      </c>
      <c r="BW221" s="20">
        <v>4782</v>
      </c>
      <c r="BX221" s="20">
        <v>6054</v>
      </c>
      <c r="BY221" s="20">
        <v>7636</v>
      </c>
      <c r="BZ221" s="20">
        <v>6805</v>
      </c>
      <c r="CA221" s="20">
        <v>13921</v>
      </c>
      <c r="CB221" s="20">
        <v>3508</v>
      </c>
      <c r="CC221" s="20">
        <v>4862</v>
      </c>
      <c r="CD221" s="20">
        <v>5277</v>
      </c>
      <c r="CE221" s="20">
        <v>7439</v>
      </c>
      <c r="CF221" s="20">
        <v>6428</v>
      </c>
      <c r="CG221" s="20">
        <v>11026</v>
      </c>
      <c r="CH221" s="21">
        <v>2</v>
      </c>
      <c r="CI221" s="21">
        <v>15</v>
      </c>
      <c r="CJ221" s="21">
        <v>10</v>
      </c>
      <c r="CK221" s="21">
        <v>12</v>
      </c>
      <c r="CL221" s="21">
        <v>9</v>
      </c>
      <c r="CM221" s="21">
        <v>5</v>
      </c>
      <c r="CN221" s="21">
        <v>2</v>
      </c>
      <c r="CO221" s="21">
        <v>26</v>
      </c>
      <c r="CP221" s="21">
        <v>29</v>
      </c>
      <c r="CQ221" s="21">
        <v>0</v>
      </c>
      <c r="CR221" s="21">
        <v>6707</v>
      </c>
      <c r="CS221" s="21">
        <v>9644</v>
      </c>
      <c r="CT221" s="21">
        <v>11331</v>
      </c>
      <c r="CU221" s="21">
        <v>15075</v>
      </c>
      <c r="CV221" s="21">
        <v>13233</v>
      </c>
      <c r="CW221" s="21">
        <v>24947</v>
      </c>
      <c r="CX221" s="21">
        <v>42397</v>
      </c>
      <c r="CY221" s="21">
        <v>38540</v>
      </c>
      <c r="CZ221" s="19">
        <v>260</v>
      </c>
      <c r="DA221" t="s">
        <v>8238</v>
      </c>
      <c r="DB221" t="s">
        <v>9</v>
      </c>
      <c r="DD221">
        <v>6.7462376751427087</v>
      </c>
      <c r="DE221">
        <v>6.8401066113168385</v>
      </c>
      <c r="DF221">
        <v>9.3868936174129836E-2</v>
      </c>
    </row>
    <row r="222" spans="1:110" x14ac:dyDescent="0.25">
      <c r="A222" t="s">
        <v>356</v>
      </c>
      <c r="B222" t="s">
        <v>3265</v>
      </c>
      <c r="C222" t="s">
        <v>3368</v>
      </c>
      <c r="D222" t="s">
        <v>355</v>
      </c>
      <c r="E222" s="17">
        <v>193255</v>
      </c>
      <c r="F222" s="17">
        <v>195705</v>
      </c>
      <c r="G222" s="17">
        <v>195229</v>
      </c>
      <c r="H222" s="17">
        <v>193934</v>
      </c>
      <c r="I222" s="17">
        <v>194484</v>
      </c>
      <c r="J222" s="17">
        <v>196576</v>
      </c>
      <c r="K222" s="17">
        <v>198925</v>
      </c>
      <c r="L222" s="17">
        <v>201432</v>
      </c>
      <c r="M222" s="17">
        <v>205675</v>
      </c>
      <c r="N222" s="17">
        <v>208439</v>
      </c>
      <c r="O222" s="17">
        <v>209571</v>
      </c>
      <c r="P222" s="17">
        <v>213291</v>
      </c>
      <c r="Q222" s="17">
        <v>216990</v>
      </c>
      <c r="R222" s="17">
        <v>220491</v>
      </c>
      <c r="S222" s="17">
        <v>225154</v>
      </c>
      <c r="T222" s="17">
        <v>229775</v>
      </c>
      <c r="U222" s="18">
        <v>20</v>
      </c>
      <c r="V222" s="18">
        <v>13</v>
      </c>
      <c r="W222" s="18">
        <v>11</v>
      </c>
      <c r="X222" s="18">
        <v>26</v>
      </c>
      <c r="Y222" s="18">
        <v>44</v>
      </c>
      <c r="Z222" s="18">
        <v>69</v>
      </c>
      <c r="AA222" s="18">
        <v>186</v>
      </c>
      <c r="AB222" s="18">
        <v>191</v>
      </c>
      <c r="AC222" s="18">
        <v>150</v>
      </c>
      <c r="AD222" s="18">
        <v>194</v>
      </c>
      <c r="AE222" s="18">
        <v>177</v>
      </c>
      <c r="AF222" s="18">
        <v>145</v>
      </c>
      <c r="AG222" s="18">
        <v>151</v>
      </c>
      <c r="AH222" s="18">
        <v>155</v>
      </c>
      <c r="AI222" s="18">
        <v>194</v>
      </c>
      <c r="AJ222" s="18">
        <v>170</v>
      </c>
      <c r="AK222" s="23">
        <v>1.0349020723914</v>
      </c>
      <c r="AL222" s="23">
        <v>0.66426509286936963</v>
      </c>
      <c r="AM222" s="23">
        <v>0.56344088224597777</v>
      </c>
      <c r="AN222" s="23">
        <v>1.3406622871698619</v>
      </c>
      <c r="AO222" s="23">
        <v>2.2623969066864111</v>
      </c>
      <c r="AP222" s="23">
        <v>3.5100927885398017</v>
      </c>
      <c r="AQ222" s="23">
        <v>9.3502576347869812</v>
      </c>
      <c r="AR222" s="23">
        <v>9.4821081059613164</v>
      </c>
      <c r="AS222" s="23">
        <v>7.2930594384344225</v>
      </c>
      <c r="AT222" s="23">
        <v>9.3072793479147364</v>
      </c>
      <c r="AU222" s="23">
        <v>8.4458250425869981</v>
      </c>
      <c r="AV222" s="23">
        <v>6.7982240225794808</v>
      </c>
      <c r="AW222" s="23">
        <v>6.9588460297709567</v>
      </c>
      <c r="AX222" s="23">
        <v>7.0297653872493662</v>
      </c>
      <c r="AY222" s="23">
        <v>8.6163248265631527</v>
      </c>
      <c r="AZ222" s="23">
        <v>7.3985420520073983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1</v>
      </c>
      <c r="BG222" s="20">
        <v>0</v>
      </c>
      <c r="BH222" s="20">
        <v>1</v>
      </c>
      <c r="BI222" s="20">
        <v>0</v>
      </c>
      <c r="BJ222" s="20">
        <v>19</v>
      </c>
      <c r="BK222" s="20">
        <v>28</v>
      </c>
      <c r="BL222" s="20">
        <v>26</v>
      </c>
      <c r="BM222" s="20">
        <v>8</v>
      </c>
      <c r="BN222" s="20">
        <v>3</v>
      </c>
      <c r="BO222" s="20">
        <v>0</v>
      </c>
      <c r="BP222" s="20">
        <v>3</v>
      </c>
      <c r="BQ222" s="20">
        <v>18</v>
      </c>
      <c r="BR222" s="20">
        <v>22</v>
      </c>
      <c r="BS222" s="20">
        <v>26</v>
      </c>
      <c r="BT222" s="20">
        <v>11</v>
      </c>
      <c r="BU222" s="20">
        <v>4</v>
      </c>
      <c r="BV222" s="20">
        <v>13519</v>
      </c>
      <c r="BW222" s="20">
        <v>30206</v>
      </c>
      <c r="BX222" s="20">
        <v>25213</v>
      </c>
      <c r="BY222" s="20">
        <v>20620</v>
      </c>
      <c r="BZ222" s="20">
        <v>12907</v>
      </c>
      <c r="CA222" s="20">
        <v>15456</v>
      </c>
      <c r="CB222" s="20">
        <v>12452</v>
      </c>
      <c r="CC222" s="20">
        <v>29674</v>
      </c>
      <c r="CD222" s="20">
        <v>26203</v>
      </c>
      <c r="CE222" s="20">
        <v>19627</v>
      </c>
      <c r="CF222" s="20">
        <v>11709</v>
      </c>
      <c r="CG222" s="20">
        <v>12189</v>
      </c>
      <c r="CH222" s="21">
        <v>3</v>
      </c>
      <c r="CI222" s="21">
        <v>37</v>
      </c>
      <c r="CJ222" s="21">
        <v>50</v>
      </c>
      <c r="CK222" s="21">
        <v>52</v>
      </c>
      <c r="CL222" s="21">
        <v>20</v>
      </c>
      <c r="CM222" s="21">
        <v>7</v>
      </c>
      <c r="CN222" s="21">
        <v>1</v>
      </c>
      <c r="CO222" s="21">
        <v>85</v>
      </c>
      <c r="CP222" s="21">
        <v>84</v>
      </c>
      <c r="CQ222" s="21">
        <v>1</v>
      </c>
      <c r="CR222" s="21">
        <v>25971</v>
      </c>
      <c r="CS222" s="21">
        <v>59880</v>
      </c>
      <c r="CT222" s="21">
        <v>51416</v>
      </c>
      <c r="CU222" s="21">
        <v>40247</v>
      </c>
      <c r="CV222" s="21">
        <v>24616</v>
      </c>
      <c r="CW222" s="21">
        <v>27645</v>
      </c>
      <c r="CX222" s="21">
        <v>117921</v>
      </c>
      <c r="CY222" s="21">
        <v>111854</v>
      </c>
      <c r="CZ222" s="19">
        <v>234</v>
      </c>
      <c r="DA222" t="s">
        <v>8212</v>
      </c>
      <c r="DB222" t="s">
        <v>9</v>
      </c>
      <c r="DD222">
        <v>7.5991918036011228</v>
      </c>
      <c r="DE222">
        <v>7.1234131325209251</v>
      </c>
      <c r="DF222">
        <v>-0.47577867108019767</v>
      </c>
    </row>
    <row r="223" spans="1:110" x14ac:dyDescent="0.25">
      <c r="A223" t="s">
        <v>141</v>
      </c>
      <c r="B223" t="s">
        <v>3156</v>
      </c>
      <c r="C223" t="s">
        <v>140</v>
      </c>
      <c r="D223" t="s">
        <v>70</v>
      </c>
      <c r="E223" s="17">
        <v>72742</v>
      </c>
      <c r="F223" s="17">
        <v>72808</v>
      </c>
      <c r="G223" s="17">
        <v>73357</v>
      </c>
      <c r="H223" s="17">
        <v>74072</v>
      </c>
      <c r="I223" s="17">
        <v>75047</v>
      </c>
      <c r="J223" s="17">
        <v>75795</v>
      </c>
      <c r="K223" s="17">
        <v>76982</v>
      </c>
      <c r="L223" s="17">
        <v>77892</v>
      </c>
      <c r="M223" s="17">
        <v>78928</v>
      </c>
      <c r="N223" s="17">
        <v>79671</v>
      </c>
      <c r="O223" s="17">
        <v>80258</v>
      </c>
      <c r="P223" s="17">
        <v>80816</v>
      </c>
      <c r="Q223" s="17">
        <v>81152</v>
      </c>
      <c r="R223" s="17">
        <v>81799</v>
      </c>
      <c r="S223" s="17">
        <v>82220</v>
      </c>
      <c r="T223" s="17">
        <v>82920</v>
      </c>
      <c r="U223" s="18">
        <v>14</v>
      </c>
      <c r="V223" s="18">
        <v>6</v>
      </c>
      <c r="W223" s="18">
        <v>5</v>
      </c>
      <c r="X223" s="18">
        <v>10</v>
      </c>
      <c r="Y223" s="18">
        <v>14</v>
      </c>
      <c r="Z223" s="18">
        <v>29</v>
      </c>
      <c r="AA223" s="18">
        <v>72</v>
      </c>
      <c r="AB223" s="18">
        <v>66</v>
      </c>
      <c r="AC223" s="18">
        <v>62</v>
      </c>
      <c r="AD223" s="18">
        <v>88</v>
      </c>
      <c r="AE223" s="18">
        <v>96</v>
      </c>
      <c r="AF223" s="18">
        <v>72</v>
      </c>
      <c r="AG223" s="18">
        <v>89</v>
      </c>
      <c r="AH223" s="18">
        <v>91</v>
      </c>
      <c r="AI223" s="18">
        <v>90</v>
      </c>
      <c r="AJ223" s="18">
        <v>61</v>
      </c>
      <c r="AK223" s="23">
        <v>1.9246102664210498</v>
      </c>
      <c r="AL223" s="23">
        <v>0.82408526535545534</v>
      </c>
      <c r="AM223" s="23">
        <v>0.68159821148629296</v>
      </c>
      <c r="AN223" s="23">
        <v>1.3500378010584295</v>
      </c>
      <c r="AO223" s="23">
        <v>1.8654976214905326</v>
      </c>
      <c r="AP223" s="23">
        <v>3.826109901708556</v>
      </c>
      <c r="AQ223" s="23">
        <v>9.3528357278324794</v>
      </c>
      <c r="AR223" s="23">
        <v>8.4732706824834381</v>
      </c>
      <c r="AS223" s="23">
        <v>7.8552604905736878</v>
      </c>
      <c r="AT223" s="23">
        <v>11.045424307464449</v>
      </c>
      <c r="AU223" s="23">
        <v>11.961424406289716</v>
      </c>
      <c r="AV223" s="23">
        <v>8.9091269055632551</v>
      </c>
      <c r="AW223" s="23">
        <v>10.967074132492112</v>
      </c>
      <c r="AX223" s="23">
        <v>11.124830376899473</v>
      </c>
      <c r="AY223" s="23">
        <v>10.946241790318657</v>
      </c>
      <c r="AZ223" s="23">
        <v>7.3564881813796426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0</v>
      </c>
      <c r="BI223" s="20">
        <v>1</v>
      </c>
      <c r="BJ223" s="20">
        <v>1</v>
      </c>
      <c r="BK223" s="20">
        <v>12</v>
      </c>
      <c r="BL223" s="20">
        <v>8</v>
      </c>
      <c r="BM223" s="20">
        <v>4</v>
      </c>
      <c r="BN223" s="20">
        <v>4</v>
      </c>
      <c r="BO223" s="20">
        <v>0</v>
      </c>
      <c r="BP223" s="20">
        <v>1</v>
      </c>
      <c r="BQ223" s="20">
        <v>9</v>
      </c>
      <c r="BR223" s="20">
        <v>10</v>
      </c>
      <c r="BS223" s="20">
        <v>5</v>
      </c>
      <c r="BT223" s="20">
        <v>3</v>
      </c>
      <c r="BU223" s="20">
        <v>3</v>
      </c>
      <c r="BV223" s="20">
        <v>3281</v>
      </c>
      <c r="BW223" s="20">
        <v>5288</v>
      </c>
      <c r="BX223" s="20">
        <v>6453</v>
      </c>
      <c r="BY223" s="20">
        <v>7878</v>
      </c>
      <c r="BZ223" s="20">
        <v>6648</v>
      </c>
      <c r="CA223" s="20">
        <v>12679</v>
      </c>
      <c r="CB223" s="20">
        <v>4077</v>
      </c>
      <c r="CC223" s="20">
        <v>5315</v>
      </c>
      <c r="CD223" s="20">
        <v>6218</v>
      </c>
      <c r="CE223" s="20">
        <v>7812</v>
      </c>
      <c r="CF223" s="20">
        <v>6380</v>
      </c>
      <c r="CG223" s="20">
        <v>10891</v>
      </c>
      <c r="CH223" s="21">
        <v>2</v>
      </c>
      <c r="CI223" s="21">
        <v>10</v>
      </c>
      <c r="CJ223" s="21">
        <v>22</v>
      </c>
      <c r="CK223" s="21">
        <v>13</v>
      </c>
      <c r="CL223" s="21">
        <v>7</v>
      </c>
      <c r="CM223" s="21">
        <v>7</v>
      </c>
      <c r="CN223" s="21">
        <v>0</v>
      </c>
      <c r="CO223" s="21">
        <v>30</v>
      </c>
      <c r="CP223" s="21">
        <v>31</v>
      </c>
      <c r="CQ223" s="21">
        <v>0</v>
      </c>
      <c r="CR223" s="21">
        <v>7358</v>
      </c>
      <c r="CS223" s="21">
        <v>10603</v>
      </c>
      <c r="CT223" s="21">
        <v>12671</v>
      </c>
      <c r="CU223" s="21">
        <v>15690</v>
      </c>
      <c r="CV223" s="21">
        <v>13028</v>
      </c>
      <c r="CW223" s="21">
        <v>23570</v>
      </c>
      <c r="CX223" s="21">
        <v>42227</v>
      </c>
      <c r="CY223" s="21">
        <v>40693</v>
      </c>
      <c r="CZ223" s="19">
        <v>237</v>
      </c>
      <c r="DA223" t="s">
        <v>8215</v>
      </c>
      <c r="DB223" t="s">
        <v>9</v>
      </c>
      <c r="DD223">
        <v>7.3722753299093204</v>
      </c>
      <c r="DE223">
        <v>7.3412745399862649</v>
      </c>
      <c r="DF223">
        <v>-3.1000789923055549E-2</v>
      </c>
    </row>
    <row r="224" spans="1:110" x14ac:dyDescent="0.25">
      <c r="A224" t="s">
        <v>1524</v>
      </c>
      <c r="B224" t="s">
        <v>3104</v>
      </c>
      <c r="C224" t="s">
        <v>846</v>
      </c>
      <c r="D224" t="s">
        <v>150</v>
      </c>
      <c r="E224" s="17">
        <v>65715</v>
      </c>
      <c r="F224" s="17">
        <v>66321</v>
      </c>
      <c r="G224" s="17">
        <v>66870</v>
      </c>
      <c r="H224" s="17">
        <v>67933</v>
      </c>
      <c r="I224" s="17">
        <v>69681</v>
      </c>
      <c r="J224" s="17">
        <v>71011</v>
      </c>
      <c r="K224" s="17">
        <v>72038</v>
      </c>
      <c r="L224" s="17">
        <v>72642</v>
      </c>
      <c r="M224" s="17">
        <v>72902</v>
      </c>
      <c r="N224" s="17">
        <v>73408</v>
      </c>
      <c r="O224" s="17">
        <v>74699</v>
      </c>
      <c r="P224" s="17">
        <v>75696</v>
      </c>
      <c r="Q224" s="17">
        <v>77001</v>
      </c>
      <c r="R224" s="17">
        <v>77729</v>
      </c>
      <c r="S224" s="17">
        <v>78293</v>
      </c>
      <c r="T224" s="17">
        <v>78951</v>
      </c>
      <c r="U224" s="18">
        <v>25</v>
      </c>
      <c r="V224" s="18">
        <v>9</v>
      </c>
      <c r="W224" s="18">
        <v>9</v>
      </c>
      <c r="X224" s="18">
        <v>11</v>
      </c>
      <c r="Y224" s="18">
        <v>16</v>
      </c>
      <c r="Z224" s="18">
        <v>35</v>
      </c>
      <c r="AA224" s="18">
        <v>92</v>
      </c>
      <c r="AB224" s="18">
        <v>73</v>
      </c>
      <c r="AC224" s="18">
        <v>81</v>
      </c>
      <c r="AD224" s="18">
        <v>100</v>
      </c>
      <c r="AE224" s="18">
        <v>98</v>
      </c>
      <c r="AF224" s="18">
        <v>81</v>
      </c>
      <c r="AG224" s="18">
        <v>76</v>
      </c>
      <c r="AH224" s="18">
        <v>105</v>
      </c>
      <c r="AI224" s="18">
        <v>102</v>
      </c>
      <c r="AJ224" s="18">
        <v>86</v>
      </c>
      <c r="AK224" s="23">
        <v>3.8043064749296205</v>
      </c>
      <c r="AL224" s="23">
        <v>1.3570362328674175</v>
      </c>
      <c r="AM224" s="23">
        <v>1.3458950201884252</v>
      </c>
      <c r="AN224" s="23">
        <v>1.6192424889229091</v>
      </c>
      <c r="AO224" s="23">
        <v>2.2961782982448589</v>
      </c>
      <c r="AP224" s="23">
        <v>4.9288138457422095</v>
      </c>
      <c r="AQ224" s="23">
        <v>12.771037507981898</v>
      </c>
      <c r="AR224" s="23">
        <v>10.049282784064316</v>
      </c>
      <c r="AS224" s="23">
        <v>11.110806287893338</v>
      </c>
      <c r="AT224" s="23">
        <v>13.622493461203138</v>
      </c>
      <c r="AU224" s="23">
        <v>13.119318866383752</v>
      </c>
      <c r="AV224" s="23">
        <v>10.700697526949904</v>
      </c>
      <c r="AW224" s="23">
        <v>9.8700016882897614</v>
      </c>
      <c r="AX224" s="23">
        <v>13.508471741563639</v>
      </c>
      <c r="AY224" s="23">
        <v>13.027984621869132</v>
      </c>
      <c r="AZ224" s="23">
        <v>10.892832263049232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1</v>
      </c>
      <c r="BJ224" s="20">
        <v>13</v>
      </c>
      <c r="BK224" s="20">
        <v>9</v>
      </c>
      <c r="BL224" s="20">
        <v>8</v>
      </c>
      <c r="BM224" s="20">
        <v>7</v>
      </c>
      <c r="BN224" s="20">
        <v>2</v>
      </c>
      <c r="BO224" s="20">
        <v>1</v>
      </c>
      <c r="BP224" s="20">
        <v>1</v>
      </c>
      <c r="BQ224" s="20">
        <v>14</v>
      </c>
      <c r="BR224" s="20">
        <v>12</v>
      </c>
      <c r="BS224" s="20">
        <v>12</v>
      </c>
      <c r="BT224" s="20">
        <v>4</v>
      </c>
      <c r="BU224" s="20">
        <v>2</v>
      </c>
      <c r="BV224" s="20">
        <v>8874</v>
      </c>
      <c r="BW224" s="20">
        <v>7166</v>
      </c>
      <c r="BX224" s="20">
        <v>5446</v>
      </c>
      <c r="BY224" s="20">
        <v>6061</v>
      </c>
      <c r="BZ224" s="20">
        <v>4900</v>
      </c>
      <c r="CA224" s="20">
        <v>8005</v>
      </c>
      <c r="CB224" s="20">
        <v>8154</v>
      </c>
      <c r="CC224" s="20">
        <v>7616</v>
      </c>
      <c r="CD224" s="20">
        <v>5680</v>
      </c>
      <c r="CE224" s="20">
        <v>5820</v>
      </c>
      <c r="CF224" s="20">
        <v>4729</v>
      </c>
      <c r="CG224" s="20">
        <v>6500</v>
      </c>
      <c r="CH224" s="21">
        <v>2</v>
      </c>
      <c r="CI224" s="21">
        <v>27</v>
      </c>
      <c r="CJ224" s="21">
        <v>21</v>
      </c>
      <c r="CK224" s="21">
        <v>20</v>
      </c>
      <c r="CL224" s="21">
        <v>11</v>
      </c>
      <c r="CM224" s="21">
        <v>4</v>
      </c>
      <c r="CN224" s="21">
        <v>1</v>
      </c>
      <c r="CO224" s="21">
        <v>40</v>
      </c>
      <c r="CP224" s="21">
        <v>46</v>
      </c>
      <c r="CQ224" s="21">
        <v>0</v>
      </c>
      <c r="CR224" s="21">
        <v>17028</v>
      </c>
      <c r="CS224" s="21">
        <v>14782</v>
      </c>
      <c r="CT224" s="21">
        <v>11126</v>
      </c>
      <c r="CU224" s="21">
        <v>11881</v>
      </c>
      <c r="CV224" s="21">
        <v>9629</v>
      </c>
      <c r="CW224" s="21">
        <v>14505</v>
      </c>
      <c r="CX224" s="21">
        <v>40452</v>
      </c>
      <c r="CY224" s="21">
        <v>38499</v>
      </c>
      <c r="CZ224" s="19">
        <v>82</v>
      </c>
      <c r="DA224" t="s">
        <v>8060</v>
      </c>
      <c r="DB224" t="s">
        <v>8480</v>
      </c>
      <c r="DD224">
        <v>10.389880256630043</v>
      </c>
      <c r="DE224">
        <v>11.371502027093838</v>
      </c>
      <c r="DF224">
        <v>0.98162177046379462</v>
      </c>
    </row>
    <row r="225" spans="1:110" x14ac:dyDescent="0.25">
      <c r="A225" t="s">
        <v>1326</v>
      </c>
      <c r="B225" t="s">
        <v>3218</v>
      </c>
      <c r="C225" t="s">
        <v>3363</v>
      </c>
      <c r="D225" t="s">
        <v>199</v>
      </c>
      <c r="E225" s="17">
        <v>343192</v>
      </c>
      <c r="F225" s="17">
        <v>341453</v>
      </c>
      <c r="G225" s="17">
        <v>344632</v>
      </c>
      <c r="H225" s="17">
        <v>347483</v>
      </c>
      <c r="I225" s="17">
        <v>352627</v>
      </c>
      <c r="J225" s="17">
        <v>358015</v>
      </c>
      <c r="K225" s="17">
        <v>360109</v>
      </c>
      <c r="L225" s="17">
        <v>361359</v>
      </c>
      <c r="M225" s="17">
        <v>363206</v>
      </c>
      <c r="N225" s="17">
        <v>367464</v>
      </c>
      <c r="O225" s="17">
        <v>372222</v>
      </c>
      <c r="P225" s="17">
        <v>376849</v>
      </c>
      <c r="Q225" s="17">
        <v>380334</v>
      </c>
      <c r="R225" s="17">
        <v>381379</v>
      </c>
      <c r="S225" s="17">
        <v>383171</v>
      </c>
      <c r="T225" s="17">
        <v>387775</v>
      </c>
      <c r="U225" s="18">
        <v>40</v>
      </c>
      <c r="V225" s="18">
        <v>44</v>
      </c>
      <c r="W225" s="18">
        <v>36</v>
      </c>
      <c r="X225" s="18">
        <v>68</v>
      </c>
      <c r="Y225" s="18">
        <v>76</v>
      </c>
      <c r="Z225" s="18">
        <v>148</v>
      </c>
      <c r="AA225" s="18">
        <v>296</v>
      </c>
      <c r="AB225" s="18">
        <v>280</v>
      </c>
      <c r="AC225" s="18">
        <v>315</v>
      </c>
      <c r="AD225" s="18">
        <v>364</v>
      </c>
      <c r="AE225" s="18">
        <v>444</v>
      </c>
      <c r="AF225" s="18">
        <v>365</v>
      </c>
      <c r="AG225" s="18">
        <v>384</v>
      </c>
      <c r="AH225" s="18">
        <v>360</v>
      </c>
      <c r="AI225" s="18">
        <v>433</v>
      </c>
      <c r="AJ225" s="18">
        <v>348</v>
      </c>
      <c r="AK225" s="23">
        <v>1.1655283339937994</v>
      </c>
      <c r="AL225" s="23">
        <v>1.28861073119873</v>
      </c>
      <c r="AM225" s="23">
        <v>1.0445924928619512</v>
      </c>
      <c r="AN225" s="23">
        <v>1.9569302670922029</v>
      </c>
      <c r="AO225" s="23">
        <v>2.1552518667033436</v>
      </c>
      <c r="AP225" s="23">
        <v>4.1339050039802796</v>
      </c>
      <c r="AQ225" s="23">
        <v>8.219733469588375</v>
      </c>
      <c r="AR225" s="23">
        <v>7.7485270880205004</v>
      </c>
      <c r="AS225" s="23">
        <v>8.6727642164501688</v>
      </c>
      <c r="AT225" s="23">
        <v>9.9057322622079997</v>
      </c>
      <c r="AU225" s="23">
        <v>11.928365330367361</v>
      </c>
      <c r="AV225" s="23">
        <v>9.6855769817619262</v>
      </c>
      <c r="AW225" s="23">
        <v>10.096388963384815</v>
      </c>
      <c r="AX225" s="23">
        <v>9.4394290194268695</v>
      </c>
      <c r="AY225" s="23">
        <v>11.300437663601892</v>
      </c>
      <c r="AZ225" s="23">
        <v>8.9742763200309454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5</v>
      </c>
      <c r="BJ225" s="20">
        <v>39</v>
      </c>
      <c r="BK225" s="20">
        <v>51</v>
      </c>
      <c r="BL225" s="20">
        <v>37</v>
      </c>
      <c r="BM225" s="20">
        <v>17</v>
      </c>
      <c r="BN225" s="20">
        <v>9</v>
      </c>
      <c r="BO225" s="20">
        <v>1</v>
      </c>
      <c r="BP225" s="20">
        <v>6</v>
      </c>
      <c r="BQ225" s="20">
        <v>52</v>
      </c>
      <c r="BR225" s="20">
        <v>55</v>
      </c>
      <c r="BS225" s="20">
        <v>57</v>
      </c>
      <c r="BT225" s="20">
        <v>14</v>
      </c>
      <c r="BU225" s="20">
        <v>5</v>
      </c>
      <c r="BV225" s="20">
        <v>35062</v>
      </c>
      <c r="BW225" s="20">
        <v>37547</v>
      </c>
      <c r="BX225" s="20">
        <v>28223</v>
      </c>
      <c r="BY225" s="20">
        <v>31466</v>
      </c>
      <c r="BZ225" s="20">
        <v>26126</v>
      </c>
      <c r="CA225" s="20">
        <v>38549</v>
      </c>
      <c r="CB225" s="20">
        <v>33020</v>
      </c>
      <c r="CC225" s="20">
        <v>42076</v>
      </c>
      <c r="CD225" s="20">
        <v>29588</v>
      </c>
      <c r="CE225" s="20">
        <v>29410</v>
      </c>
      <c r="CF225" s="20">
        <v>25218</v>
      </c>
      <c r="CG225" s="20">
        <v>31490</v>
      </c>
      <c r="CH225" s="21">
        <v>11</v>
      </c>
      <c r="CI225" s="21">
        <v>91</v>
      </c>
      <c r="CJ225" s="21">
        <v>106</v>
      </c>
      <c r="CK225" s="21">
        <v>94</v>
      </c>
      <c r="CL225" s="21">
        <v>31</v>
      </c>
      <c r="CM225" s="21">
        <v>14</v>
      </c>
      <c r="CN225" s="21">
        <v>1</v>
      </c>
      <c r="CO225" s="21">
        <v>158</v>
      </c>
      <c r="CP225" s="21">
        <v>190</v>
      </c>
      <c r="CQ225" s="21">
        <v>0</v>
      </c>
      <c r="CR225" s="21">
        <v>68082</v>
      </c>
      <c r="CS225" s="21">
        <v>79623</v>
      </c>
      <c r="CT225" s="21">
        <v>57811</v>
      </c>
      <c r="CU225" s="21">
        <v>60876</v>
      </c>
      <c r="CV225" s="21">
        <v>51344</v>
      </c>
      <c r="CW225" s="21">
        <v>70039</v>
      </c>
      <c r="CX225" s="21">
        <v>196973</v>
      </c>
      <c r="CY225" s="21">
        <v>190802</v>
      </c>
      <c r="CZ225" s="19">
        <v>158</v>
      </c>
      <c r="DA225" t="s">
        <v>8136</v>
      </c>
      <c r="DB225" t="s">
        <v>9</v>
      </c>
      <c r="DD225">
        <v>8.2808356306537654</v>
      </c>
      <c r="DE225">
        <v>9.6459920902864873</v>
      </c>
      <c r="DF225">
        <v>1.3651564596327219</v>
      </c>
    </row>
    <row r="226" spans="1:110" x14ac:dyDescent="0.25">
      <c r="A226" t="s">
        <v>1574</v>
      </c>
      <c r="B226" t="s">
        <v>2954</v>
      </c>
      <c r="C226" t="s">
        <v>58</v>
      </c>
      <c r="D226" t="s">
        <v>51</v>
      </c>
      <c r="E226" s="17">
        <v>136397</v>
      </c>
      <c r="F226" s="17">
        <v>137323</v>
      </c>
      <c r="G226" s="17">
        <v>137459</v>
      </c>
      <c r="H226" s="17">
        <v>137102</v>
      </c>
      <c r="I226" s="17">
        <v>136319</v>
      </c>
      <c r="J226" s="17">
        <v>138025</v>
      </c>
      <c r="K226" s="17">
        <v>139896</v>
      </c>
      <c r="L226" s="17">
        <v>141493</v>
      </c>
      <c r="M226" s="17">
        <v>142651</v>
      </c>
      <c r="N226" s="17">
        <v>144988</v>
      </c>
      <c r="O226" s="17">
        <v>148124</v>
      </c>
      <c r="P226" s="17">
        <v>151385</v>
      </c>
      <c r="Q226" s="17">
        <v>152967</v>
      </c>
      <c r="R226" s="17">
        <v>154310</v>
      </c>
      <c r="S226" s="17">
        <v>156245</v>
      </c>
      <c r="T226" s="17">
        <v>158618</v>
      </c>
      <c r="U226" s="18">
        <v>23</v>
      </c>
      <c r="V226" s="18">
        <v>18</v>
      </c>
      <c r="W226" s="18">
        <v>23</v>
      </c>
      <c r="X226" s="18">
        <v>18</v>
      </c>
      <c r="Y226" s="18">
        <v>26</v>
      </c>
      <c r="Z226" s="18">
        <v>59</v>
      </c>
      <c r="AA226" s="18">
        <v>156</v>
      </c>
      <c r="AB226" s="18">
        <v>139</v>
      </c>
      <c r="AC226" s="18">
        <v>134</v>
      </c>
      <c r="AD226" s="18">
        <v>175</v>
      </c>
      <c r="AE226" s="18">
        <v>185</v>
      </c>
      <c r="AF226" s="18">
        <v>149</v>
      </c>
      <c r="AG226" s="18">
        <v>183</v>
      </c>
      <c r="AH226" s="18">
        <v>151</v>
      </c>
      <c r="AI226" s="18">
        <v>176</v>
      </c>
      <c r="AJ226" s="18">
        <v>121</v>
      </c>
      <c r="AK226" s="23">
        <v>1.6862540964977235</v>
      </c>
      <c r="AL226" s="23">
        <v>1.3107782381684059</v>
      </c>
      <c r="AM226" s="23">
        <v>1.6732261983573284</v>
      </c>
      <c r="AN226" s="23">
        <v>1.3128911321497863</v>
      </c>
      <c r="AO226" s="23">
        <v>1.9072909865829415</v>
      </c>
      <c r="AP226" s="23">
        <v>4.2745879369679409</v>
      </c>
      <c r="AQ226" s="23">
        <v>11.151140847486705</v>
      </c>
      <c r="AR226" s="23">
        <v>9.8238075381821002</v>
      </c>
      <c r="AS226" s="23">
        <v>9.3935548997202964</v>
      </c>
      <c r="AT226" s="23">
        <v>12.069964410847795</v>
      </c>
      <c r="AU226" s="23">
        <v>12.489535794334477</v>
      </c>
      <c r="AV226" s="23">
        <v>9.8424546685602916</v>
      </c>
      <c r="AW226" s="23">
        <v>11.963364647276864</v>
      </c>
      <c r="AX226" s="23">
        <v>9.7854967273669882</v>
      </c>
      <c r="AY226" s="23">
        <v>11.264360459534705</v>
      </c>
      <c r="AZ226" s="23">
        <v>7.6283902205298268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3</v>
      </c>
      <c r="BJ226" s="20">
        <v>14</v>
      </c>
      <c r="BK226" s="20">
        <v>23</v>
      </c>
      <c r="BL226" s="20">
        <v>15</v>
      </c>
      <c r="BM226" s="20">
        <v>6</v>
      </c>
      <c r="BN226" s="20">
        <v>5</v>
      </c>
      <c r="BO226" s="20">
        <v>0</v>
      </c>
      <c r="BP226" s="20">
        <v>2</v>
      </c>
      <c r="BQ226" s="20">
        <v>18</v>
      </c>
      <c r="BR226" s="20">
        <v>17</v>
      </c>
      <c r="BS226" s="20">
        <v>12</v>
      </c>
      <c r="BT226" s="20">
        <v>5</v>
      </c>
      <c r="BU226" s="20">
        <v>1</v>
      </c>
      <c r="BV226" s="20">
        <v>10051</v>
      </c>
      <c r="BW226" s="20">
        <v>18154</v>
      </c>
      <c r="BX226" s="20">
        <v>14154</v>
      </c>
      <c r="BY226" s="20">
        <v>13261</v>
      </c>
      <c r="BZ226" s="20">
        <v>9492</v>
      </c>
      <c r="CA226" s="20">
        <v>13980</v>
      </c>
      <c r="CB226" s="20">
        <v>10511</v>
      </c>
      <c r="CC226" s="20">
        <v>19447</v>
      </c>
      <c r="CD226" s="20">
        <v>14994</v>
      </c>
      <c r="CE226" s="20">
        <v>13133</v>
      </c>
      <c r="CF226" s="20">
        <v>9572</v>
      </c>
      <c r="CG226" s="20">
        <v>11869</v>
      </c>
      <c r="CH226" s="21">
        <v>5</v>
      </c>
      <c r="CI226" s="21">
        <v>32</v>
      </c>
      <c r="CJ226" s="21">
        <v>40</v>
      </c>
      <c r="CK226" s="21">
        <v>27</v>
      </c>
      <c r="CL226" s="21">
        <v>11</v>
      </c>
      <c r="CM226" s="21">
        <v>6</v>
      </c>
      <c r="CN226" s="21">
        <v>0</v>
      </c>
      <c r="CO226" s="21">
        <v>66</v>
      </c>
      <c r="CP226" s="21">
        <v>55</v>
      </c>
      <c r="CQ226" s="21">
        <v>0</v>
      </c>
      <c r="CR226" s="21">
        <v>20562</v>
      </c>
      <c r="CS226" s="21">
        <v>37601</v>
      </c>
      <c r="CT226" s="21">
        <v>29148</v>
      </c>
      <c r="CU226" s="21">
        <v>26394</v>
      </c>
      <c r="CV226" s="21">
        <v>19064</v>
      </c>
      <c r="CW226" s="21">
        <v>25849</v>
      </c>
      <c r="CX226" s="21">
        <v>79092</v>
      </c>
      <c r="CY226" s="21">
        <v>79526</v>
      </c>
      <c r="CZ226" s="19">
        <v>221</v>
      </c>
      <c r="DA226" t="s">
        <v>8199</v>
      </c>
      <c r="DB226" t="s">
        <v>9</v>
      </c>
      <c r="DD226">
        <v>8.2991725976410233</v>
      </c>
      <c r="DE226">
        <v>6.9539270722702673</v>
      </c>
      <c r="DF226">
        <v>-1.345245525370756</v>
      </c>
    </row>
    <row r="227" spans="1:110" x14ac:dyDescent="0.25">
      <c r="A227" t="s">
        <v>1640</v>
      </c>
      <c r="B227" t="s">
        <v>3073</v>
      </c>
      <c r="C227" t="s">
        <v>363</v>
      </c>
      <c r="D227" t="s">
        <v>278</v>
      </c>
      <c r="E227" s="17">
        <v>107695</v>
      </c>
      <c r="F227" s="17">
        <v>108299</v>
      </c>
      <c r="G227" s="17">
        <v>109204</v>
      </c>
      <c r="H227" s="17">
        <v>109989</v>
      </c>
      <c r="I227" s="17">
        <v>110786</v>
      </c>
      <c r="J227" s="17">
        <v>111736</v>
      </c>
      <c r="K227" s="17">
        <v>113284</v>
      </c>
      <c r="L227" s="17">
        <v>115341</v>
      </c>
      <c r="M227" s="17">
        <v>117103</v>
      </c>
      <c r="N227" s="17">
        <v>118769</v>
      </c>
      <c r="O227" s="17">
        <v>120545</v>
      </c>
      <c r="P227" s="17">
        <v>121996</v>
      </c>
      <c r="Q227" s="17">
        <v>123193</v>
      </c>
      <c r="R227" s="17">
        <v>124783</v>
      </c>
      <c r="S227" s="17">
        <v>126818</v>
      </c>
      <c r="T227" s="17">
        <v>128823</v>
      </c>
      <c r="U227" s="18">
        <v>16</v>
      </c>
      <c r="V227" s="18">
        <v>11</v>
      </c>
      <c r="W227" s="18">
        <v>14</v>
      </c>
      <c r="X227" s="18">
        <v>16</v>
      </c>
      <c r="Y227" s="18">
        <v>28</v>
      </c>
      <c r="Z227" s="18">
        <v>55</v>
      </c>
      <c r="AA227" s="18">
        <v>131</v>
      </c>
      <c r="AB227" s="18">
        <v>122</v>
      </c>
      <c r="AC227" s="18">
        <v>88</v>
      </c>
      <c r="AD227" s="18">
        <v>125</v>
      </c>
      <c r="AE227" s="18">
        <v>174</v>
      </c>
      <c r="AF227" s="18">
        <v>173</v>
      </c>
      <c r="AG227" s="18">
        <v>113</v>
      </c>
      <c r="AH227" s="18">
        <v>137</v>
      </c>
      <c r="AI227" s="18">
        <v>138</v>
      </c>
      <c r="AJ227" s="18">
        <v>132</v>
      </c>
      <c r="AK227" s="23">
        <v>1.485677143785691</v>
      </c>
      <c r="AL227" s="23">
        <v>1.0157065162189862</v>
      </c>
      <c r="AM227" s="23">
        <v>1.2820043221860005</v>
      </c>
      <c r="AN227" s="23">
        <v>1.4546909236378183</v>
      </c>
      <c r="AO227" s="23">
        <v>2.5273951582329897</v>
      </c>
      <c r="AP227" s="23">
        <v>4.9223168898116993</v>
      </c>
      <c r="AQ227" s="23">
        <v>11.563857208431905</v>
      </c>
      <c r="AR227" s="23">
        <v>10.577331564664778</v>
      </c>
      <c r="AS227" s="23">
        <v>7.5147519704875192</v>
      </c>
      <c r="AT227" s="23">
        <v>10.524631848377943</v>
      </c>
      <c r="AU227" s="23">
        <v>14.434443568791737</v>
      </c>
      <c r="AV227" s="23">
        <v>14.18079281287911</v>
      </c>
      <c r="AW227" s="23">
        <v>9.1725990924809029</v>
      </c>
      <c r="AX227" s="23">
        <v>10.979059647548144</v>
      </c>
      <c r="AY227" s="23">
        <v>10.88173603116277</v>
      </c>
      <c r="AZ227" s="23">
        <v>10.246617451852543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2</v>
      </c>
      <c r="BJ227" s="20">
        <v>16</v>
      </c>
      <c r="BK227" s="20">
        <v>20</v>
      </c>
      <c r="BL227" s="20">
        <v>9</v>
      </c>
      <c r="BM227" s="20">
        <v>11</v>
      </c>
      <c r="BN227" s="20">
        <v>7</v>
      </c>
      <c r="BO227" s="20">
        <v>0</v>
      </c>
      <c r="BP227" s="20">
        <v>5</v>
      </c>
      <c r="BQ227" s="20">
        <v>21</v>
      </c>
      <c r="BR227" s="20">
        <v>16</v>
      </c>
      <c r="BS227" s="20">
        <v>13</v>
      </c>
      <c r="BT227" s="20">
        <v>8</v>
      </c>
      <c r="BU227" s="20">
        <v>4</v>
      </c>
      <c r="BV227" s="20">
        <v>5864</v>
      </c>
      <c r="BW227" s="20">
        <v>10653</v>
      </c>
      <c r="BX227" s="20">
        <v>10892</v>
      </c>
      <c r="BY227" s="20">
        <v>12118</v>
      </c>
      <c r="BZ227" s="20">
        <v>9617</v>
      </c>
      <c r="CA227" s="20">
        <v>16869</v>
      </c>
      <c r="CB227" s="20">
        <v>6398</v>
      </c>
      <c r="CC227" s="20">
        <v>10406</v>
      </c>
      <c r="CD227" s="20">
        <v>10436</v>
      </c>
      <c r="CE227" s="20">
        <v>12132</v>
      </c>
      <c r="CF227" s="20">
        <v>9361</v>
      </c>
      <c r="CG227" s="20">
        <v>14077</v>
      </c>
      <c r="CH227" s="21">
        <v>7</v>
      </c>
      <c r="CI227" s="21">
        <v>37</v>
      </c>
      <c r="CJ227" s="21">
        <v>36</v>
      </c>
      <c r="CK227" s="21">
        <v>22</v>
      </c>
      <c r="CL227" s="21">
        <v>19</v>
      </c>
      <c r="CM227" s="21">
        <v>11</v>
      </c>
      <c r="CN227" s="21">
        <v>0</v>
      </c>
      <c r="CO227" s="21">
        <v>65</v>
      </c>
      <c r="CP227" s="21">
        <v>67</v>
      </c>
      <c r="CQ227" s="21">
        <v>0</v>
      </c>
      <c r="CR227" s="21">
        <v>12262</v>
      </c>
      <c r="CS227" s="21">
        <v>21059</v>
      </c>
      <c r="CT227" s="21">
        <v>21328</v>
      </c>
      <c r="CU227" s="21">
        <v>24250</v>
      </c>
      <c r="CV227" s="21">
        <v>18978</v>
      </c>
      <c r="CW227" s="21">
        <v>30946</v>
      </c>
      <c r="CX227" s="21">
        <v>66013</v>
      </c>
      <c r="CY227" s="21">
        <v>62810</v>
      </c>
      <c r="CZ227" s="19">
        <v>111</v>
      </c>
      <c r="DA227" t="s">
        <v>8089</v>
      </c>
      <c r="DB227" t="s">
        <v>9</v>
      </c>
      <c r="DD227">
        <v>10.348670593854482</v>
      </c>
      <c r="DE227">
        <v>10.14951600442337</v>
      </c>
      <c r="DF227">
        <v>-0.19915458943111197</v>
      </c>
    </row>
    <row r="228" spans="1:110" x14ac:dyDescent="0.25">
      <c r="A228" t="s">
        <v>583</v>
      </c>
      <c r="B228" t="s">
        <v>3037</v>
      </c>
      <c r="C228" t="s">
        <v>466</v>
      </c>
      <c r="D228" t="s">
        <v>51</v>
      </c>
      <c r="E228" s="17">
        <v>45195</v>
      </c>
      <c r="F228" s="17">
        <v>45987</v>
      </c>
      <c r="G228" s="17">
        <v>46272</v>
      </c>
      <c r="H228" s="17">
        <v>46517</v>
      </c>
      <c r="I228" s="17">
        <v>46941</v>
      </c>
      <c r="J228" s="17">
        <v>47294</v>
      </c>
      <c r="K228" s="17">
        <v>47785</v>
      </c>
      <c r="L228" s="17">
        <v>48320</v>
      </c>
      <c r="M228" s="17">
        <v>48714</v>
      </c>
      <c r="N228" s="17">
        <v>49105</v>
      </c>
      <c r="O228" s="17">
        <v>49310</v>
      </c>
      <c r="P228" s="17">
        <v>49415</v>
      </c>
      <c r="Q228" s="17">
        <v>49710</v>
      </c>
      <c r="R228" s="17">
        <v>50032</v>
      </c>
      <c r="S228" s="17">
        <v>50730</v>
      </c>
      <c r="T228" s="17">
        <v>50806</v>
      </c>
      <c r="U228" s="18">
        <v>2</v>
      </c>
      <c r="V228" s="18">
        <v>1</v>
      </c>
      <c r="W228" s="18">
        <v>6</v>
      </c>
      <c r="X228" s="18">
        <v>8</v>
      </c>
      <c r="Y228" s="18">
        <v>10</v>
      </c>
      <c r="Z228" s="18">
        <v>23</v>
      </c>
      <c r="AA228" s="18">
        <v>40</v>
      </c>
      <c r="AB228" s="18">
        <v>45</v>
      </c>
      <c r="AC228" s="18">
        <v>35</v>
      </c>
      <c r="AD228" s="18">
        <v>53</v>
      </c>
      <c r="AE228" s="18">
        <v>53</v>
      </c>
      <c r="AF228" s="18">
        <v>34</v>
      </c>
      <c r="AG228" s="18">
        <v>43</v>
      </c>
      <c r="AH228" s="18">
        <v>29</v>
      </c>
      <c r="AI228" s="18">
        <v>51</v>
      </c>
      <c r="AJ228" s="18">
        <v>29</v>
      </c>
      <c r="AK228" s="23">
        <v>0.44252682818895894</v>
      </c>
      <c r="AL228" s="23">
        <v>0.21745275838824016</v>
      </c>
      <c r="AM228" s="23">
        <v>1.2966804979253113</v>
      </c>
      <c r="AN228" s="23">
        <v>1.7198013629425801</v>
      </c>
      <c r="AO228" s="23">
        <v>2.1303338233101128</v>
      </c>
      <c r="AP228" s="23">
        <v>4.8631961771049186</v>
      </c>
      <c r="AQ228" s="23">
        <v>8.3708276655854341</v>
      </c>
      <c r="AR228" s="23">
        <v>9.3129139072847682</v>
      </c>
      <c r="AS228" s="23">
        <v>7.1847928726854704</v>
      </c>
      <c r="AT228" s="23">
        <v>10.793198248650851</v>
      </c>
      <c r="AU228" s="23">
        <v>10.748326911377003</v>
      </c>
      <c r="AV228" s="23">
        <v>6.8805018719012443</v>
      </c>
      <c r="AW228" s="23">
        <v>8.6501709917521623</v>
      </c>
      <c r="AX228" s="23">
        <v>5.7962903741605381</v>
      </c>
      <c r="AY228" s="23">
        <v>10.053222945002956</v>
      </c>
      <c r="AZ228" s="23">
        <v>5.707987245600914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 s="20">
        <v>5</v>
      </c>
      <c r="BK228" s="20">
        <v>4</v>
      </c>
      <c r="BL228" s="20">
        <v>2</v>
      </c>
      <c r="BM228" s="20">
        <v>0</v>
      </c>
      <c r="BN228" s="20">
        <v>1</v>
      </c>
      <c r="BO228" s="20">
        <v>0</v>
      </c>
      <c r="BP228" s="20">
        <v>2</v>
      </c>
      <c r="BQ228" s="20">
        <v>5</v>
      </c>
      <c r="BR228" s="20">
        <v>5</v>
      </c>
      <c r="BS228" s="20">
        <v>4</v>
      </c>
      <c r="BT228" s="20">
        <v>0</v>
      </c>
      <c r="BU228" s="20">
        <v>1</v>
      </c>
      <c r="BV228" s="20">
        <v>1968</v>
      </c>
      <c r="BW228" s="20">
        <v>2822</v>
      </c>
      <c r="BX228" s="20">
        <v>3765</v>
      </c>
      <c r="BY228" s="20">
        <v>5068</v>
      </c>
      <c r="BZ228" s="20">
        <v>4577</v>
      </c>
      <c r="CA228" s="20">
        <v>7863</v>
      </c>
      <c r="CB228" s="20">
        <v>2199</v>
      </c>
      <c r="CC228" s="20">
        <v>2669</v>
      </c>
      <c r="CD228" s="20">
        <v>3407</v>
      </c>
      <c r="CE228" s="20">
        <v>4903</v>
      </c>
      <c r="CF228" s="20">
        <v>4552</v>
      </c>
      <c r="CG228" s="20">
        <v>7013</v>
      </c>
      <c r="CH228" s="21">
        <v>2</v>
      </c>
      <c r="CI228" s="21">
        <v>10</v>
      </c>
      <c r="CJ228" s="21">
        <v>9</v>
      </c>
      <c r="CK228" s="21">
        <v>6</v>
      </c>
      <c r="CL228" s="21">
        <v>0</v>
      </c>
      <c r="CM228" s="21">
        <v>2</v>
      </c>
      <c r="CN228" s="21">
        <v>0</v>
      </c>
      <c r="CO228" s="21">
        <v>12</v>
      </c>
      <c r="CP228" s="21">
        <v>17</v>
      </c>
      <c r="CQ228" s="21">
        <v>0</v>
      </c>
      <c r="CR228" s="21">
        <v>4167</v>
      </c>
      <c r="CS228" s="21">
        <v>5491</v>
      </c>
      <c r="CT228" s="21">
        <v>7172</v>
      </c>
      <c r="CU228" s="21">
        <v>9971</v>
      </c>
      <c r="CV228" s="21">
        <v>9129</v>
      </c>
      <c r="CW228" s="21">
        <v>14876</v>
      </c>
      <c r="CX228" s="21">
        <v>26063</v>
      </c>
      <c r="CY228" s="21">
        <v>24743</v>
      </c>
      <c r="CZ228" s="19">
        <v>289</v>
      </c>
      <c r="DA228" t="s">
        <v>8267</v>
      </c>
      <c r="DB228" t="s">
        <v>8481</v>
      </c>
      <c r="DD228">
        <v>4.8498565250777999</v>
      </c>
      <c r="DE228">
        <v>6.5226566396807737</v>
      </c>
      <c r="DF228">
        <v>1.6728001146029738</v>
      </c>
    </row>
    <row r="229" spans="1:110" x14ac:dyDescent="0.25">
      <c r="A229" t="s">
        <v>897</v>
      </c>
      <c r="B229" t="s">
        <v>3198</v>
      </c>
      <c r="C229" t="s">
        <v>76</v>
      </c>
      <c r="D229" t="s">
        <v>70</v>
      </c>
      <c r="E229" s="17">
        <v>56634</v>
      </c>
      <c r="F229" s="17">
        <v>56951</v>
      </c>
      <c r="G229" s="17">
        <v>57400</v>
      </c>
      <c r="H229" s="17">
        <v>57626</v>
      </c>
      <c r="I229" s="17">
        <v>57821</v>
      </c>
      <c r="J229" s="17">
        <v>58102</v>
      </c>
      <c r="K229" s="17">
        <v>58438</v>
      </c>
      <c r="L229" s="17">
        <v>58838</v>
      </c>
      <c r="M229" s="17">
        <v>59168</v>
      </c>
      <c r="N229" s="17">
        <v>59288</v>
      </c>
      <c r="O229" s="17">
        <v>59820</v>
      </c>
      <c r="P229" s="17">
        <v>60223</v>
      </c>
      <c r="Q229" s="17">
        <v>60638</v>
      </c>
      <c r="R229" s="17">
        <v>61192</v>
      </c>
      <c r="S229" s="17">
        <v>61779</v>
      </c>
      <c r="T229" s="17">
        <v>61750</v>
      </c>
      <c r="U229" s="18">
        <v>6</v>
      </c>
      <c r="V229" s="18">
        <v>13</v>
      </c>
      <c r="W229" s="18">
        <v>4</v>
      </c>
      <c r="X229" s="18">
        <v>11</v>
      </c>
      <c r="Y229" s="18">
        <v>9</v>
      </c>
      <c r="Z229" s="18">
        <v>29</v>
      </c>
      <c r="AA229" s="18">
        <v>48</v>
      </c>
      <c r="AB229" s="18">
        <v>39</v>
      </c>
      <c r="AC229" s="18">
        <v>51</v>
      </c>
      <c r="AD229" s="18">
        <v>64</v>
      </c>
      <c r="AE229" s="18">
        <v>52</v>
      </c>
      <c r="AF229" s="18">
        <v>41</v>
      </c>
      <c r="AG229" s="18">
        <v>49</v>
      </c>
      <c r="AH229" s="18">
        <v>41</v>
      </c>
      <c r="AI229" s="18">
        <v>60</v>
      </c>
      <c r="AJ229" s="18">
        <v>35</v>
      </c>
      <c r="AK229" s="23">
        <v>1.0594342621040365</v>
      </c>
      <c r="AL229" s="23">
        <v>2.2826640445295077</v>
      </c>
      <c r="AM229" s="23">
        <v>0.69686411149825789</v>
      </c>
      <c r="AN229" s="23">
        <v>1.9088605837642731</v>
      </c>
      <c r="AO229" s="23">
        <v>1.5565279050863874</v>
      </c>
      <c r="AP229" s="23">
        <v>4.9912223331382739</v>
      </c>
      <c r="AQ229" s="23">
        <v>8.2138334645265072</v>
      </c>
      <c r="AR229" s="23">
        <v>6.6283694211224038</v>
      </c>
      <c r="AS229" s="23">
        <v>8.6195240670632778</v>
      </c>
      <c r="AT229" s="23">
        <v>10.794764539198489</v>
      </c>
      <c r="AU229" s="23">
        <v>8.6927449013707783</v>
      </c>
      <c r="AV229" s="23">
        <v>6.8080301545920996</v>
      </c>
      <c r="AW229" s="23">
        <v>8.0807414492562426</v>
      </c>
      <c r="AX229" s="23">
        <v>6.7002222512746759</v>
      </c>
      <c r="AY229" s="23">
        <v>9.7120380711892391</v>
      </c>
      <c r="AZ229" s="23">
        <v>5.6680161943319831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1</v>
      </c>
      <c r="BJ229" s="20">
        <v>4</v>
      </c>
      <c r="BK229" s="20">
        <v>7</v>
      </c>
      <c r="BL229" s="20">
        <v>2</v>
      </c>
      <c r="BM229" s="20">
        <v>3</v>
      </c>
      <c r="BN229" s="20">
        <v>0</v>
      </c>
      <c r="BO229" s="20">
        <v>0</v>
      </c>
      <c r="BP229" s="20">
        <v>1</v>
      </c>
      <c r="BQ229" s="20">
        <v>8</v>
      </c>
      <c r="BR229" s="20">
        <v>2</v>
      </c>
      <c r="BS229" s="20">
        <v>2</v>
      </c>
      <c r="BT229" s="20">
        <v>2</v>
      </c>
      <c r="BU229" s="20">
        <v>3</v>
      </c>
      <c r="BV229" s="20">
        <v>2333</v>
      </c>
      <c r="BW229" s="20">
        <v>3104</v>
      </c>
      <c r="BX229" s="20">
        <v>4138</v>
      </c>
      <c r="BY229" s="20">
        <v>5867</v>
      </c>
      <c r="BZ229" s="20">
        <v>5539</v>
      </c>
      <c r="CA229" s="20">
        <v>11027</v>
      </c>
      <c r="CB229" s="20">
        <v>2579</v>
      </c>
      <c r="CC229" s="20">
        <v>2987</v>
      </c>
      <c r="CD229" s="20">
        <v>3695</v>
      </c>
      <c r="CE229" s="20">
        <v>5572</v>
      </c>
      <c r="CF229" s="20">
        <v>5360</v>
      </c>
      <c r="CG229" s="20">
        <v>9549</v>
      </c>
      <c r="CH229" s="21">
        <v>2</v>
      </c>
      <c r="CI229" s="21">
        <v>12</v>
      </c>
      <c r="CJ229" s="21">
        <v>9</v>
      </c>
      <c r="CK229" s="21">
        <v>4</v>
      </c>
      <c r="CL229" s="21">
        <v>5</v>
      </c>
      <c r="CM229" s="21">
        <v>3</v>
      </c>
      <c r="CN229" s="21">
        <v>0</v>
      </c>
      <c r="CO229" s="21">
        <v>17</v>
      </c>
      <c r="CP229" s="21">
        <v>18</v>
      </c>
      <c r="CQ229" s="21">
        <v>0</v>
      </c>
      <c r="CR229" s="21">
        <v>4912</v>
      </c>
      <c r="CS229" s="21">
        <v>6091</v>
      </c>
      <c r="CT229" s="21">
        <v>7833</v>
      </c>
      <c r="CU229" s="21">
        <v>11439</v>
      </c>
      <c r="CV229" s="21">
        <v>10899</v>
      </c>
      <c r="CW229" s="21">
        <v>20576</v>
      </c>
      <c r="CX229" s="21">
        <v>32008</v>
      </c>
      <c r="CY229" s="21">
        <v>29742</v>
      </c>
      <c r="CZ229" s="19">
        <v>294</v>
      </c>
      <c r="DA229" t="s">
        <v>8272</v>
      </c>
      <c r="DB229" t="s">
        <v>8481</v>
      </c>
      <c r="DD229">
        <v>5.7158227422500163</v>
      </c>
      <c r="DE229">
        <v>5.6235941014746311</v>
      </c>
      <c r="DF229">
        <v>-9.2228640775385173E-2</v>
      </c>
    </row>
    <row r="230" spans="1:110" x14ac:dyDescent="0.25">
      <c r="A230" t="s">
        <v>1582</v>
      </c>
      <c r="B230" t="s">
        <v>3209</v>
      </c>
      <c r="C230" t="s">
        <v>3362</v>
      </c>
      <c r="D230" t="s">
        <v>199</v>
      </c>
      <c r="E230" s="17">
        <v>322109</v>
      </c>
      <c r="F230" s="17">
        <v>325793</v>
      </c>
      <c r="G230" s="17">
        <v>331014</v>
      </c>
      <c r="H230" s="17">
        <v>339225</v>
      </c>
      <c r="I230" s="17">
        <v>347512</v>
      </c>
      <c r="J230" s="17">
        <v>357220</v>
      </c>
      <c r="K230" s="17">
        <v>364365</v>
      </c>
      <c r="L230" s="17">
        <v>369568</v>
      </c>
      <c r="M230" s="17">
        <v>374467</v>
      </c>
      <c r="N230" s="17">
        <v>379606</v>
      </c>
      <c r="O230" s="17">
        <v>386504</v>
      </c>
      <c r="P230" s="17">
        <v>394420</v>
      </c>
      <c r="Q230" s="17">
        <v>400003</v>
      </c>
      <c r="R230" s="17">
        <v>401609</v>
      </c>
      <c r="S230" s="17">
        <v>405494</v>
      </c>
      <c r="T230" s="17">
        <v>413030</v>
      </c>
      <c r="U230" s="18">
        <v>48</v>
      </c>
      <c r="V230" s="18">
        <v>48</v>
      </c>
      <c r="W230" s="18">
        <v>34</v>
      </c>
      <c r="X230" s="18">
        <v>48</v>
      </c>
      <c r="Y230" s="18">
        <v>65</v>
      </c>
      <c r="Z230" s="18">
        <v>152</v>
      </c>
      <c r="AA230" s="18">
        <v>360</v>
      </c>
      <c r="AB230" s="18">
        <v>288</v>
      </c>
      <c r="AC230" s="18">
        <v>284</v>
      </c>
      <c r="AD230" s="18">
        <v>321</v>
      </c>
      <c r="AE230" s="18">
        <v>303</v>
      </c>
      <c r="AF230" s="18">
        <v>323</v>
      </c>
      <c r="AG230" s="18">
        <v>304</v>
      </c>
      <c r="AH230" s="18">
        <v>399</v>
      </c>
      <c r="AI230" s="18">
        <v>428</v>
      </c>
      <c r="AJ230" s="18">
        <v>359</v>
      </c>
      <c r="AK230" s="23">
        <v>1.4901787904094577</v>
      </c>
      <c r="AL230" s="23">
        <v>1.4733281562218954</v>
      </c>
      <c r="AM230" s="23">
        <v>1.0271468880470314</v>
      </c>
      <c r="AN230" s="23">
        <v>1.4149900508512048</v>
      </c>
      <c r="AO230" s="23">
        <v>1.8704390064227998</v>
      </c>
      <c r="AP230" s="23">
        <v>4.2550809025250542</v>
      </c>
      <c r="AQ230" s="23">
        <v>9.880202544152155</v>
      </c>
      <c r="AR230" s="23">
        <v>7.7928825006494069</v>
      </c>
      <c r="AS230" s="23">
        <v>7.584112885781658</v>
      </c>
      <c r="AT230" s="23">
        <v>8.4561360990079191</v>
      </c>
      <c r="AU230" s="23">
        <v>7.8395048951627926</v>
      </c>
      <c r="AV230" s="23">
        <v>8.1892398965569697</v>
      </c>
      <c r="AW230" s="23">
        <v>7.5999430004274968</v>
      </c>
      <c r="AX230" s="23">
        <v>9.9350363164172109</v>
      </c>
      <c r="AY230" s="23">
        <v>10.555026708163377</v>
      </c>
      <c r="AZ230" s="23">
        <v>8.6918625765682886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20">
        <v>7</v>
      </c>
      <c r="BJ230" s="20">
        <v>39</v>
      </c>
      <c r="BK230" s="20">
        <v>61</v>
      </c>
      <c r="BL230" s="20">
        <v>45</v>
      </c>
      <c r="BM230" s="20">
        <v>21</v>
      </c>
      <c r="BN230" s="20">
        <v>6</v>
      </c>
      <c r="BO230" s="20">
        <v>0</v>
      </c>
      <c r="BP230" s="20">
        <v>5</v>
      </c>
      <c r="BQ230" s="20">
        <v>58</v>
      </c>
      <c r="BR230" s="20">
        <v>49</v>
      </c>
      <c r="BS230" s="20">
        <v>44</v>
      </c>
      <c r="BT230" s="20">
        <v>17</v>
      </c>
      <c r="BU230" s="20">
        <v>7</v>
      </c>
      <c r="BV230" s="20">
        <v>43598</v>
      </c>
      <c r="BW230" s="20">
        <v>52257</v>
      </c>
      <c r="BX230" s="20">
        <v>32791</v>
      </c>
      <c r="BY230" s="20">
        <v>28560</v>
      </c>
      <c r="BZ230" s="20">
        <v>19630</v>
      </c>
      <c r="CA230" s="20">
        <v>27727</v>
      </c>
      <c r="CB230" s="20">
        <v>42768</v>
      </c>
      <c r="CC230" s="20">
        <v>58777</v>
      </c>
      <c r="CD230" s="20">
        <v>35954</v>
      </c>
      <c r="CE230" s="20">
        <v>28559</v>
      </c>
      <c r="CF230" s="20">
        <v>20362</v>
      </c>
      <c r="CG230" s="20">
        <v>22047</v>
      </c>
      <c r="CH230" s="21">
        <v>12</v>
      </c>
      <c r="CI230" s="21">
        <v>97</v>
      </c>
      <c r="CJ230" s="21">
        <v>110</v>
      </c>
      <c r="CK230" s="21">
        <v>89</v>
      </c>
      <c r="CL230" s="21">
        <v>38</v>
      </c>
      <c r="CM230" s="21">
        <v>13</v>
      </c>
      <c r="CN230" s="21">
        <v>0</v>
      </c>
      <c r="CO230" s="21">
        <v>179</v>
      </c>
      <c r="CP230" s="21">
        <v>180</v>
      </c>
      <c r="CQ230" s="21">
        <v>0</v>
      </c>
      <c r="CR230" s="21">
        <v>86366</v>
      </c>
      <c r="CS230" s="21">
        <v>111034</v>
      </c>
      <c r="CT230" s="21">
        <v>68745</v>
      </c>
      <c r="CU230" s="21">
        <v>57119</v>
      </c>
      <c r="CV230" s="21">
        <v>39992</v>
      </c>
      <c r="CW230" s="21">
        <v>49774</v>
      </c>
      <c r="CX230" s="21">
        <v>204563</v>
      </c>
      <c r="CY230" s="21">
        <v>208467</v>
      </c>
      <c r="CZ230" s="19">
        <v>168</v>
      </c>
      <c r="DA230" t="s">
        <v>8146</v>
      </c>
      <c r="DB230" t="s">
        <v>9</v>
      </c>
      <c r="DD230">
        <v>8.5864909074337916</v>
      </c>
      <c r="DE230">
        <v>8.7992452202988822</v>
      </c>
      <c r="DF230">
        <v>0.21275431286509061</v>
      </c>
    </row>
    <row r="231" spans="1:110" x14ac:dyDescent="0.25">
      <c r="A231" t="s">
        <v>1795</v>
      </c>
      <c r="B231" t="s">
        <v>3138</v>
      </c>
      <c r="C231" t="s">
        <v>777</v>
      </c>
      <c r="D231" t="s">
        <v>150</v>
      </c>
      <c r="E231" s="17">
        <v>75663</v>
      </c>
      <c r="F231" s="17">
        <v>75299</v>
      </c>
      <c r="G231" s="17">
        <v>75721</v>
      </c>
      <c r="H231" s="17">
        <v>76635</v>
      </c>
      <c r="I231" s="17">
        <v>77325</v>
      </c>
      <c r="J231" s="17">
        <v>78248</v>
      </c>
      <c r="K231" s="17">
        <v>79340</v>
      </c>
      <c r="L231" s="17">
        <v>80215</v>
      </c>
      <c r="M231" s="17">
        <v>81267</v>
      </c>
      <c r="N231" s="17">
        <v>81914</v>
      </c>
      <c r="O231" s="17">
        <v>82430</v>
      </c>
      <c r="P231" s="17">
        <v>82827</v>
      </c>
      <c r="Q231" s="17">
        <v>83129</v>
      </c>
      <c r="R231" s="17">
        <v>83604</v>
      </c>
      <c r="S231" s="17">
        <v>84142</v>
      </c>
      <c r="T231" s="17">
        <v>84674</v>
      </c>
      <c r="U231" s="18">
        <v>15</v>
      </c>
      <c r="V231" s="18">
        <v>9</v>
      </c>
      <c r="W231" s="18">
        <v>13</v>
      </c>
      <c r="X231" s="18">
        <v>12</v>
      </c>
      <c r="Y231" s="18">
        <v>13</v>
      </c>
      <c r="Z231" s="18">
        <v>49</v>
      </c>
      <c r="AA231" s="18">
        <v>106</v>
      </c>
      <c r="AB231" s="18">
        <v>106</v>
      </c>
      <c r="AC231" s="18">
        <v>119</v>
      </c>
      <c r="AD231" s="18">
        <v>138</v>
      </c>
      <c r="AE231" s="18">
        <v>128</v>
      </c>
      <c r="AF231" s="18">
        <v>132</v>
      </c>
      <c r="AG231" s="18">
        <v>99</v>
      </c>
      <c r="AH231" s="18">
        <v>153</v>
      </c>
      <c r="AI231" s="18">
        <v>134</v>
      </c>
      <c r="AJ231" s="18">
        <v>113</v>
      </c>
      <c r="AK231" s="23">
        <v>1.9824749216922406</v>
      </c>
      <c r="AL231" s="23">
        <v>1.195234996480697</v>
      </c>
      <c r="AM231" s="23">
        <v>1.716828884985671</v>
      </c>
      <c r="AN231" s="23">
        <v>1.5658641612840087</v>
      </c>
      <c r="AO231" s="23">
        <v>1.6812156482379568</v>
      </c>
      <c r="AP231" s="23">
        <v>6.2621408853900418</v>
      </c>
      <c r="AQ231" s="23">
        <v>13.360221830098311</v>
      </c>
      <c r="AR231" s="23">
        <v>13.214486068690395</v>
      </c>
      <c r="AS231" s="23">
        <v>14.643090061156435</v>
      </c>
      <c r="AT231" s="23">
        <v>16.846937031520863</v>
      </c>
      <c r="AU231" s="23">
        <v>15.528327065388815</v>
      </c>
      <c r="AV231" s="23">
        <v>15.936832192401029</v>
      </c>
      <c r="AW231" s="23">
        <v>11.909201361738983</v>
      </c>
      <c r="AX231" s="23">
        <v>18.300559781828621</v>
      </c>
      <c r="AY231" s="23">
        <v>15.925459342539991</v>
      </c>
      <c r="AZ231" s="23">
        <v>13.345300800718048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5</v>
      </c>
      <c r="BJ231" s="20">
        <v>11</v>
      </c>
      <c r="BK231" s="20">
        <v>18</v>
      </c>
      <c r="BL231" s="20">
        <v>12</v>
      </c>
      <c r="BM231" s="20">
        <v>7</v>
      </c>
      <c r="BN231" s="20">
        <v>4</v>
      </c>
      <c r="BO231" s="20">
        <v>0</v>
      </c>
      <c r="BP231" s="20">
        <v>4</v>
      </c>
      <c r="BQ231" s="20">
        <v>16</v>
      </c>
      <c r="BR231" s="20">
        <v>16</v>
      </c>
      <c r="BS231" s="20">
        <v>11</v>
      </c>
      <c r="BT231" s="20">
        <v>6</v>
      </c>
      <c r="BU231" s="20">
        <v>3</v>
      </c>
      <c r="BV231" s="20">
        <v>4308</v>
      </c>
      <c r="BW231" s="20">
        <v>7139</v>
      </c>
      <c r="BX231" s="20">
        <v>6472</v>
      </c>
      <c r="BY231" s="20">
        <v>8076</v>
      </c>
      <c r="BZ231" s="20">
        <v>6681</v>
      </c>
      <c r="CA231" s="20">
        <v>10803</v>
      </c>
      <c r="CB231" s="20">
        <v>4342</v>
      </c>
      <c r="CC231" s="20">
        <v>6925</v>
      </c>
      <c r="CD231" s="20">
        <v>6438</v>
      </c>
      <c r="CE231" s="20">
        <v>7827</v>
      </c>
      <c r="CF231" s="20">
        <v>6682</v>
      </c>
      <c r="CG231" s="20">
        <v>8981</v>
      </c>
      <c r="CH231" s="21">
        <v>9</v>
      </c>
      <c r="CI231" s="21">
        <v>27</v>
      </c>
      <c r="CJ231" s="21">
        <v>34</v>
      </c>
      <c r="CK231" s="21">
        <v>23</v>
      </c>
      <c r="CL231" s="21">
        <v>13</v>
      </c>
      <c r="CM231" s="21">
        <v>7</v>
      </c>
      <c r="CN231" s="21">
        <v>0</v>
      </c>
      <c r="CO231" s="21">
        <v>57</v>
      </c>
      <c r="CP231" s="21">
        <v>56</v>
      </c>
      <c r="CQ231" s="21">
        <v>0</v>
      </c>
      <c r="CR231" s="21">
        <v>8650</v>
      </c>
      <c r="CS231" s="21">
        <v>14064</v>
      </c>
      <c r="CT231" s="21">
        <v>12910</v>
      </c>
      <c r="CU231" s="21">
        <v>15903</v>
      </c>
      <c r="CV231" s="21">
        <v>13363</v>
      </c>
      <c r="CW231" s="21">
        <v>19784</v>
      </c>
      <c r="CX231" s="21">
        <v>43479</v>
      </c>
      <c r="CY231" s="21">
        <v>41195</v>
      </c>
      <c r="CZ231" s="19">
        <v>18</v>
      </c>
      <c r="DA231" t="s">
        <v>1337</v>
      </c>
      <c r="DB231" t="s">
        <v>8480</v>
      </c>
      <c r="DD231">
        <v>13.836630659060564</v>
      </c>
      <c r="DE231">
        <v>12.879781043722257</v>
      </c>
      <c r="DF231">
        <v>-0.95684961533830659</v>
      </c>
    </row>
    <row r="232" spans="1:110" x14ac:dyDescent="0.25">
      <c r="A232" t="s">
        <v>1635</v>
      </c>
      <c r="B232" t="s">
        <v>2957</v>
      </c>
      <c r="C232" t="s">
        <v>58</v>
      </c>
      <c r="D232" t="s">
        <v>278</v>
      </c>
      <c r="E232" s="17">
        <v>185617</v>
      </c>
      <c r="F232" s="17">
        <v>186705</v>
      </c>
      <c r="G232" s="17">
        <v>187549</v>
      </c>
      <c r="H232" s="17">
        <v>188710</v>
      </c>
      <c r="I232" s="17">
        <v>189070</v>
      </c>
      <c r="J232" s="17">
        <v>190108</v>
      </c>
      <c r="K232" s="17">
        <v>191827</v>
      </c>
      <c r="L232" s="17">
        <v>194293</v>
      </c>
      <c r="M232" s="17">
        <v>196663</v>
      </c>
      <c r="N232" s="17">
        <v>199144</v>
      </c>
      <c r="O232" s="17">
        <v>201861</v>
      </c>
      <c r="P232" s="17">
        <v>203927</v>
      </c>
      <c r="Q232" s="17">
        <v>206816</v>
      </c>
      <c r="R232" s="17">
        <v>209266</v>
      </c>
      <c r="S232" s="17">
        <v>211479</v>
      </c>
      <c r="T232" s="17">
        <v>213319</v>
      </c>
      <c r="U232" s="18">
        <v>19</v>
      </c>
      <c r="V232" s="18">
        <v>17</v>
      </c>
      <c r="W232" s="18">
        <v>34</v>
      </c>
      <c r="X232" s="18">
        <v>33</v>
      </c>
      <c r="Y232" s="18">
        <v>28</v>
      </c>
      <c r="Z232" s="18">
        <v>105</v>
      </c>
      <c r="AA232" s="18">
        <v>269</v>
      </c>
      <c r="AB232" s="18">
        <v>264</v>
      </c>
      <c r="AC232" s="18">
        <v>247</v>
      </c>
      <c r="AD232" s="18">
        <v>341</v>
      </c>
      <c r="AE232" s="18">
        <v>334</v>
      </c>
      <c r="AF232" s="18">
        <v>316</v>
      </c>
      <c r="AG232" s="18">
        <v>314</v>
      </c>
      <c r="AH232" s="18">
        <v>340</v>
      </c>
      <c r="AI232" s="18">
        <v>350</v>
      </c>
      <c r="AJ232" s="18">
        <v>234</v>
      </c>
      <c r="AK232" s="23">
        <v>1.0236131388827532</v>
      </c>
      <c r="AL232" s="23">
        <v>0.9105273024289654</v>
      </c>
      <c r="AM232" s="23">
        <v>1.812859572698335</v>
      </c>
      <c r="AN232" s="23">
        <v>1.7487149594616076</v>
      </c>
      <c r="AO232" s="23">
        <v>1.4809329877823028</v>
      </c>
      <c r="AP232" s="23">
        <v>5.5231762997874894</v>
      </c>
      <c r="AQ232" s="23">
        <v>14.023052020831269</v>
      </c>
      <c r="AR232" s="23">
        <v>13.587725754401857</v>
      </c>
      <c r="AS232" s="23">
        <v>12.559556195115501</v>
      </c>
      <c r="AT232" s="23">
        <v>17.123287671232877</v>
      </c>
      <c r="AU232" s="23">
        <v>16.546039106117576</v>
      </c>
      <c r="AV232" s="23">
        <v>15.495741123048933</v>
      </c>
      <c r="AW232" s="23">
        <v>15.182577750270774</v>
      </c>
      <c r="AX232" s="23">
        <v>16.247264247417164</v>
      </c>
      <c r="AY232" s="23">
        <v>16.550106629972717</v>
      </c>
      <c r="AZ232" s="23">
        <v>10.969487012408646</v>
      </c>
      <c r="BA232" s="20">
        <v>0</v>
      </c>
      <c r="BB232" s="20">
        <v>0</v>
      </c>
      <c r="BC232" s="20">
        <v>1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20">
        <v>3</v>
      </c>
      <c r="BJ232" s="20">
        <v>25</v>
      </c>
      <c r="BK232" s="20">
        <v>29</v>
      </c>
      <c r="BL232" s="20">
        <v>36</v>
      </c>
      <c r="BM232" s="20">
        <v>18</v>
      </c>
      <c r="BN232" s="20">
        <v>8</v>
      </c>
      <c r="BO232" s="20">
        <v>0</v>
      </c>
      <c r="BP232" s="20">
        <v>2</v>
      </c>
      <c r="BQ232" s="20">
        <v>27</v>
      </c>
      <c r="BR232" s="20">
        <v>42</v>
      </c>
      <c r="BS232" s="20">
        <v>25</v>
      </c>
      <c r="BT232" s="20">
        <v>9</v>
      </c>
      <c r="BU232" s="20">
        <v>9</v>
      </c>
      <c r="BV232" s="20">
        <v>13359</v>
      </c>
      <c r="BW232" s="20">
        <v>19044</v>
      </c>
      <c r="BX232" s="20">
        <v>17959</v>
      </c>
      <c r="BY232" s="20">
        <v>19718</v>
      </c>
      <c r="BZ232" s="20">
        <v>15280</v>
      </c>
      <c r="CA232" s="20">
        <v>23056</v>
      </c>
      <c r="CB232" s="20">
        <v>13546</v>
      </c>
      <c r="CC232" s="20">
        <v>19211</v>
      </c>
      <c r="CD232" s="20">
        <v>18003</v>
      </c>
      <c r="CE232" s="20">
        <v>19658</v>
      </c>
      <c r="CF232" s="20">
        <v>15030</v>
      </c>
      <c r="CG232" s="20">
        <v>19455</v>
      </c>
      <c r="CH232" s="21">
        <v>5</v>
      </c>
      <c r="CI232" s="21">
        <v>53</v>
      </c>
      <c r="CJ232" s="21">
        <v>71</v>
      </c>
      <c r="CK232" s="21">
        <v>61</v>
      </c>
      <c r="CL232" s="21">
        <v>27</v>
      </c>
      <c r="CM232" s="21">
        <v>17</v>
      </c>
      <c r="CN232" s="21">
        <v>0</v>
      </c>
      <c r="CO232" s="21">
        <v>119</v>
      </c>
      <c r="CP232" s="21">
        <v>114</v>
      </c>
      <c r="CQ232" s="21">
        <v>1</v>
      </c>
      <c r="CR232" s="21">
        <v>26905</v>
      </c>
      <c r="CS232" s="21">
        <v>38255</v>
      </c>
      <c r="CT232" s="21">
        <v>35962</v>
      </c>
      <c r="CU232" s="21">
        <v>39376</v>
      </c>
      <c r="CV232" s="21">
        <v>30310</v>
      </c>
      <c r="CW232" s="21">
        <v>42511</v>
      </c>
      <c r="CX232" s="21">
        <v>108416</v>
      </c>
      <c r="CY232" s="21">
        <v>104903</v>
      </c>
      <c r="CZ232" s="19">
        <v>79</v>
      </c>
      <c r="DA232" t="s">
        <v>8058</v>
      </c>
      <c r="DB232" t="s">
        <v>8480</v>
      </c>
      <c r="DD232">
        <v>11.34381285568573</v>
      </c>
      <c r="DE232">
        <v>10.515053128689493</v>
      </c>
      <c r="DF232">
        <v>-0.82875972699623723</v>
      </c>
    </row>
    <row r="233" spans="1:110" x14ac:dyDescent="0.25">
      <c r="A233" t="s">
        <v>1423</v>
      </c>
      <c r="B233" t="s">
        <v>3098</v>
      </c>
      <c r="C233" t="s">
        <v>148</v>
      </c>
      <c r="D233" t="s">
        <v>150</v>
      </c>
      <c r="E233" s="17">
        <v>36935</v>
      </c>
      <c r="F233" s="17">
        <v>37242</v>
      </c>
      <c r="G233" s="17">
        <v>37435</v>
      </c>
      <c r="H233" s="17">
        <v>37842</v>
      </c>
      <c r="I233" s="17">
        <v>38032</v>
      </c>
      <c r="J233" s="17">
        <v>38087</v>
      </c>
      <c r="K233" s="17">
        <v>38236</v>
      </c>
      <c r="L233" s="17">
        <v>38610</v>
      </c>
      <c r="M233" s="17">
        <v>38901</v>
      </c>
      <c r="N233" s="17">
        <v>39145</v>
      </c>
      <c r="O233" s="17">
        <v>39686</v>
      </c>
      <c r="P233" s="17">
        <v>40083</v>
      </c>
      <c r="Q233" s="17">
        <v>40291</v>
      </c>
      <c r="R233" s="17">
        <v>40427</v>
      </c>
      <c r="S233" s="17">
        <v>40647</v>
      </c>
      <c r="T233" s="17">
        <v>40666</v>
      </c>
      <c r="U233" s="18">
        <v>7</v>
      </c>
      <c r="V233" s="18">
        <v>11</v>
      </c>
      <c r="W233" s="18">
        <v>8</v>
      </c>
      <c r="X233" s="18">
        <v>4</v>
      </c>
      <c r="Y233" s="18">
        <v>5</v>
      </c>
      <c r="Z233" s="18">
        <v>18</v>
      </c>
      <c r="AA233" s="18">
        <v>39</v>
      </c>
      <c r="AB233" s="18">
        <v>43</v>
      </c>
      <c r="AC233" s="18">
        <v>37</v>
      </c>
      <c r="AD233" s="18">
        <v>54</v>
      </c>
      <c r="AE233" s="18">
        <v>62</v>
      </c>
      <c r="AF233" s="18">
        <v>60</v>
      </c>
      <c r="AG233" s="18">
        <v>44</v>
      </c>
      <c r="AH233" s="18">
        <v>45</v>
      </c>
      <c r="AI233" s="18">
        <v>41</v>
      </c>
      <c r="AJ233" s="18">
        <v>32</v>
      </c>
      <c r="AK233" s="23">
        <v>1.8952213347773115</v>
      </c>
      <c r="AL233" s="23">
        <v>2.9536544761291013</v>
      </c>
      <c r="AM233" s="23">
        <v>2.137037531721651</v>
      </c>
      <c r="AN233" s="23">
        <v>1.0570265842185931</v>
      </c>
      <c r="AO233" s="23">
        <v>1.3146823727387462</v>
      </c>
      <c r="AP233" s="23">
        <v>4.726022002257988</v>
      </c>
      <c r="AQ233" s="23">
        <v>10.199811695784078</v>
      </c>
      <c r="AR233" s="23">
        <v>11.137011137011138</v>
      </c>
      <c r="AS233" s="23">
        <v>9.5113236163594763</v>
      </c>
      <c r="AT233" s="23">
        <v>13.794865244603399</v>
      </c>
      <c r="AU233" s="23">
        <v>15.622637705992037</v>
      </c>
      <c r="AV233" s="23">
        <v>14.968939450639921</v>
      </c>
      <c r="AW233" s="23">
        <v>10.920552977091658</v>
      </c>
      <c r="AX233" s="23">
        <v>11.131174709971059</v>
      </c>
      <c r="AY233" s="23">
        <v>10.086845277634266</v>
      </c>
      <c r="AZ233" s="23">
        <v>7.8689814587124376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 s="20">
        <v>7</v>
      </c>
      <c r="BK233" s="20">
        <v>4</v>
      </c>
      <c r="BL233" s="20">
        <v>1</v>
      </c>
      <c r="BM233" s="20">
        <v>2</v>
      </c>
      <c r="BN233" s="20">
        <v>1</v>
      </c>
      <c r="BO233" s="20">
        <v>0</v>
      </c>
      <c r="BP233" s="20">
        <v>0</v>
      </c>
      <c r="BQ233" s="20">
        <v>7</v>
      </c>
      <c r="BR233" s="20">
        <v>4</v>
      </c>
      <c r="BS233" s="20">
        <v>5</v>
      </c>
      <c r="BT233" s="20">
        <v>1</v>
      </c>
      <c r="BU233" s="20">
        <v>0</v>
      </c>
      <c r="BV233" s="20">
        <v>1723</v>
      </c>
      <c r="BW233" s="20">
        <v>2636</v>
      </c>
      <c r="BX233" s="20">
        <v>3124</v>
      </c>
      <c r="BY233" s="20">
        <v>4277</v>
      </c>
      <c r="BZ233" s="20">
        <v>3424</v>
      </c>
      <c r="CA233" s="20">
        <v>5701</v>
      </c>
      <c r="CB233" s="20">
        <v>1759</v>
      </c>
      <c r="CC233" s="20">
        <v>2538</v>
      </c>
      <c r="CD233" s="20">
        <v>2879</v>
      </c>
      <c r="CE233" s="20">
        <v>4168</v>
      </c>
      <c r="CF233" s="20">
        <v>3450</v>
      </c>
      <c r="CG233" s="20">
        <v>4987</v>
      </c>
      <c r="CH233" s="21">
        <v>0</v>
      </c>
      <c r="CI233" s="21">
        <v>14</v>
      </c>
      <c r="CJ233" s="21">
        <v>8</v>
      </c>
      <c r="CK233" s="21">
        <v>6</v>
      </c>
      <c r="CL233" s="21">
        <v>3</v>
      </c>
      <c r="CM233" s="21">
        <v>1</v>
      </c>
      <c r="CN233" s="21">
        <v>0</v>
      </c>
      <c r="CO233" s="21">
        <v>15</v>
      </c>
      <c r="CP233" s="21">
        <v>17</v>
      </c>
      <c r="CQ233" s="21">
        <v>0</v>
      </c>
      <c r="CR233" s="21">
        <v>3482</v>
      </c>
      <c r="CS233" s="21">
        <v>5174</v>
      </c>
      <c r="CT233" s="21">
        <v>6003</v>
      </c>
      <c r="CU233" s="21">
        <v>8445</v>
      </c>
      <c r="CV233" s="21">
        <v>6874</v>
      </c>
      <c r="CW233" s="21">
        <v>10688</v>
      </c>
      <c r="CX233" s="21">
        <v>20885</v>
      </c>
      <c r="CY233" s="21">
        <v>19781</v>
      </c>
      <c r="CZ233" s="19">
        <v>210</v>
      </c>
      <c r="DA233" t="s">
        <v>8188</v>
      </c>
      <c r="DB233" t="s">
        <v>9</v>
      </c>
      <c r="DD233">
        <v>7.5830342247611346</v>
      </c>
      <c r="DE233">
        <v>8.1398132631074933</v>
      </c>
      <c r="DF233">
        <v>0.55677903834635867</v>
      </c>
    </row>
    <row r="234" spans="1:110" x14ac:dyDescent="0.25">
      <c r="A234" t="s">
        <v>172</v>
      </c>
      <c r="B234" t="s">
        <v>3147</v>
      </c>
      <c r="C234" t="s">
        <v>171</v>
      </c>
      <c r="D234" t="s">
        <v>168</v>
      </c>
      <c r="E234" s="17">
        <v>78809</v>
      </c>
      <c r="F234" s="17">
        <v>79483</v>
      </c>
      <c r="G234" s="17">
        <v>80178</v>
      </c>
      <c r="H234" s="17">
        <v>80676</v>
      </c>
      <c r="I234" s="17">
        <v>81445</v>
      </c>
      <c r="J234" s="17">
        <v>82075</v>
      </c>
      <c r="K234" s="17">
        <v>82665</v>
      </c>
      <c r="L234" s="17">
        <v>83777</v>
      </c>
      <c r="M234" s="17">
        <v>84596</v>
      </c>
      <c r="N234" s="17">
        <v>84716</v>
      </c>
      <c r="O234" s="17">
        <v>85197</v>
      </c>
      <c r="P234" s="17">
        <v>85687</v>
      </c>
      <c r="Q234" s="17">
        <v>86459</v>
      </c>
      <c r="R234" s="17">
        <v>86772</v>
      </c>
      <c r="S234" s="17">
        <v>87666</v>
      </c>
      <c r="T234" s="17">
        <v>88457</v>
      </c>
      <c r="U234" s="18">
        <v>10</v>
      </c>
      <c r="V234" s="18">
        <v>6</v>
      </c>
      <c r="W234" s="18">
        <v>2</v>
      </c>
      <c r="X234" s="18">
        <v>10</v>
      </c>
      <c r="Y234" s="18">
        <v>21</v>
      </c>
      <c r="Z234" s="18">
        <v>31</v>
      </c>
      <c r="AA234" s="18">
        <v>74</v>
      </c>
      <c r="AB234" s="18">
        <v>85</v>
      </c>
      <c r="AC234" s="18">
        <v>54</v>
      </c>
      <c r="AD234" s="18">
        <v>76</v>
      </c>
      <c r="AE234" s="18">
        <v>99</v>
      </c>
      <c r="AF234" s="18">
        <v>82</v>
      </c>
      <c r="AG234" s="18">
        <v>87</v>
      </c>
      <c r="AH234" s="18">
        <v>87</v>
      </c>
      <c r="AI234" s="18">
        <v>79</v>
      </c>
      <c r="AJ234" s="18">
        <v>73</v>
      </c>
      <c r="AK234" s="23">
        <v>1.2688906089406031</v>
      </c>
      <c r="AL234" s="23">
        <v>0.75487840167079756</v>
      </c>
      <c r="AM234" s="23">
        <v>0.24944498490857842</v>
      </c>
      <c r="AN234" s="23">
        <v>1.2395260052555903</v>
      </c>
      <c r="AO234" s="23">
        <v>2.5784271594327461</v>
      </c>
      <c r="AP234" s="23">
        <v>3.7770332013402372</v>
      </c>
      <c r="AQ234" s="23">
        <v>8.9517933829311076</v>
      </c>
      <c r="AR234" s="23">
        <v>10.145982787638612</v>
      </c>
      <c r="AS234" s="23">
        <v>6.3832805333585512</v>
      </c>
      <c r="AT234" s="23">
        <v>8.9711506681146425</v>
      </c>
      <c r="AU234" s="23">
        <v>11.620127469277087</v>
      </c>
      <c r="AV234" s="23">
        <v>9.5697130253130585</v>
      </c>
      <c r="AW234" s="23">
        <v>10.062573011485213</v>
      </c>
      <c r="AX234" s="23">
        <v>10.026275757156686</v>
      </c>
      <c r="AY234" s="23">
        <v>9.0114753724362924</v>
      </c>
      <c r="AZ234" s="23">
        <v>8.2525973071661927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20">
        <v>1</v>
      </c>
      <c r="BJ234" s="20">
        <v>7</v>
      </c>
      <c r="BK234" s="20">
        <v>11</v>
      </c>
      <c r="BL234" s="20">
        <v>12</v>
      </c>
      <c r="BM234" s="20">
        <v>2</v>
      </c>
      <c r="BN234" s="20">
        <v>5</v>
      </c>
      <c r="BO234" s="20">
        <v>0</v>
      </c>
      <c r="BP234" s="20">
        <v>4</v>
      </c>
      <c r="BQ234" s="20">
        <v>10</v>
      </c>
      <c r="BR234" s="20">
        <v>10</v>
      </c>
      <c r="BS234" s="20">
        <v>4</v>
      </c>
      <c r="BT234" s="20">
        <v>3</v>
      </c>
      <c r="BU234" s="20">
        <v>4</v>
      </c>
      <c r="BV234" s="20">
        <v>3713</v>
      </c>
      <c r="BW234" s="20">
        <v>5643</v>
      </c>
      <c r="BX234" s="20">
        <v>6691</v>
      </c>
      <c r="BY234" s="20">
        <v>8992</v>
      </c>
      <c r="BZ234" s="20">
        <v>7593</v>
      </c>
      <c r="CA234" s="20">
        <v>13413</v>
      </c>
      <c r="CB234" s="20">
        <v>4116</v>
      </c>
      <c r="CC234" s="20">
        <v>5333</v>
      </c>
      <c r="CD234" s="20">
        <v>5973</v>
      </c>
      <c r="CE234" s="20">
        <v>8452</v>
      </c>
      <c r="CF234" s="20">
        <v>7329</v>
      </c>
      <c r="CG234" s="20">
        <v>11209</v>
      </c>
      <c r="CH234" s="21">
        <v>5</v>
      </c>
      <c r="CI234" s="21">
        <v>17</v>
      </c>
      <c r="CJ234" s="21">
        <v>21</v>
      </c>
      <c r="CK234" s="21">
        <v>16</v>
      </c>
      <c r="CL234" s="21">
        <v>5</v>
      </c>
      <c r="CM234" s="21">
        <v>9</v>
      </c>
      <c r="CN234" s="21">
        <v>0</v>
      </c>
      <c r="CO234" s="21">
        <v>38</v>
      </c>
      <c r="CP234" s="21">
        <v>35</v>
      </c>
      <c r="CQ234" s="21">
        <v>0</v>
      </c>
      <c r="CR234" s="21">
        <v>7829</v>
      </c>
      <c r="CS234" s="21">
        <v>10976</v>
      </c>
      <c r="CT234" s="21">
        <v>12664</v>
      </c>
      <c r="CU234" s="21">
        <v>17444</v>
      </c>
      <c r="CV234" s="21">
        <v>14922</v>
      </c>
      <c r="CW234" s="21">
        <v>24622</v>
      </c>
      <c r="CX234" s="21">
        <v>46045</v>
      </c>
      <c r="CY234" s="21">
        <v>42412</v>
      </c>
      <c r="CZ234" s="19">
        <v>188</v>
      </c>
      <c r="DA234" t="s">
        <v>8166</v>
      </c>
      <c r="DB234" t="s">
        <v>9</v>
      </c>
      <c r="DD234">
        <v>8.9597283787607278</v>
      </c>
      <c r="DE234">
        <v>7.6012596373113261</v>
      </c>
      <c r="DF234">
        <v>-1.3584687414494017</v>
      </c>
    </row>
    <row r="235" spans="1:110" x14ac:dyDescent="0.25">
      <c r="A235" t="s">
        <v>522</v>
      </c>
      <c r="B235" t="s">
        <v>3340</v>
      </c>
      <c r="C235" t="s">
        <v>491</v>
      </c>
      <c r="D235" t="s">
        <v>491</v>
      </c>
      <c r="E235" s="17">
        <v>42353</v>
      </c>
      <c r="F235" s="17">
        <v>42528</v>
      </c>
      <c r="G235" s="17">
        <v>42538</v>
      </c>
      <c r="H235" s="17">
        <v>42668</v>
      </c>
      <c r="I235" s="17">
        <v>42898</v>
      </c>
      <c r="J235" s="17">
        <v>43193</v>
      </c>
      <c r="K235" s="17">
        <v>43652</v>
      </c>
      <c r="L235" s="17">
        <v>44251</v>
      </c>
      <c r="M235" s="17">
        <v>44863</v>
      </c>
      <c r="N235" s="17">
        <v>45417</v>
      </c>
      <c r="O235" s="17">
        <v>45888</v>
      </c>
      <c r="P235" s="17">
        <v>46297</v>
      </c>
      <c r="Q235" s="17">
        <v>46439</v>
      </c>
      <c r="R235" s="17">
        <v>46513</v>
      </c>
      <c r="S235" s="17">
        <v>46587</v>
      </c>
      <c r="T235" s="17">
        <v>46831</v>
      </c>
      <c r="U235" s="18">
        <v>12</v>
      </c>
      <c r="V235" s="18">
        <v>6</v>
      </c>
      <c r="W235" s="18">
        <v>4</v>
      </c>
      <c r="X235" s="18">
        <v>10</v>
      </c>
      <c r="Y235" s="18">
        <v>12</v>
      </c>
      <c r="Z235" s="18">
        <v>8</v>
      </c>
      <c r="AA235" s="18">
        <v>43</v>
      </c>
      <c r="AB235" s="18">
        <v>71</v>
      </c>
      <c r="AC235" s="18">
        <v>59</v>
      </c>
      <c r="AD235" s="18">
        <v>66</v>
      </c>
      <c r="AE235" s="18">
        <v>60</v>
      </c>
      <c r="AF235" s="18">
        <v>57</v>
      </c>
      <c r="AG235" s="18">
        <v>51</v>
      </c>
      <c r="AH235" s="18">
        <v>54</v>
      </c>
      <c r="AI235" s="18">
        <v>69</v>
      </c>
      <c r="AJ235" s="18">
        <v>67</v>
      </c>
      <c r="AK235" s="23">
        <v>2.8333293981536136</v>
      </c>
      <c r="AL235" s="23">
        <v>1.4108352144469525</v>
      </c>
      <c r="AM235" s="23">
        <v>0.94033569984484455</v>
      </c>
      <c r="AN235" s="23">
        <v>2.3436767601012471</v>
      </c>
      <c r="AO235" s="23">
        <v>2.7973332090074132</v>
      </c>
      <c r="AP235" s="23">
        <v>1.8521519690690622</v>
      </c>
      <c r="AQ235" s="23">
        <v>9.850636855126913</v>
      </c>
      <c r="AR235" s="23">
        <v>16.044835144968477</v>
      </c>
      <c r="AS235" s="23">
        <v>13.15114905378597</v>
      </c>
      <c r="AT235" s="23">
        <v>14.532003434837176</v>
      </c>
      <c r="AU235" s="23">
        <v>13.07531380753138</v>
      </c>
      <c r="AV235" s="23">
        <v>12.311812860444521</v>
      </c>
      <c r="AW235" s="23">
        <v>10.982148625078059</v>
      </c>
      <c r="AX235" s="23">
        <v>11.609657515103304</v>
      </c>
      <c r="AY235" s="23">
        <v>14.810998776482709</v>
      </c>
      <c r="AZ235" s="23">
        <v>14.306762614507486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20">
        <v>6</v>
      </c>
      <c r="BK235" s="20">
        <v>18</v>
      </c>
      <c r="BL235" s="20">
        <v>4</v>
      </c>
      <c r="BM235" s="20">
        <v>1</v>
      </c>
      <c r="BN235" s="20">
        <v>2</v>
      </c>
      <c r="BO235" s="20">
        <v>0</v>
      </c>
      <c r="BP235" s="20">
        <v>0</v>
      </c>
      <c r="BQ235" s="20">
        <v>11</v>
      </c>
      <c r="BR235" s="20">
        <v>12</v>
      </c>
      <c r="BS235" s="20">
        <v>7</v>
      </c>
      <c r="BT235" s="20">
        <v>4</v>
      </c>
      <c r="BU235" s="20">
        <v>2</v>
      </c>
      <c r="BV235" s="20">
        <v>2573</v>
      </c>
      <c r="BW235" s="20">
        <v>4247</v>
      </c>
      <c r="BX235" s="20">
        <v>3455</v>
      </c>
      <c r="BY235" s="20">
        <v>4410</v>
      </c>
      <c r="BZ235" s="20">
        <v>3692</v>
      </c>
      <c r="CA235" s="20">
        <v>5801</v>
      </c>
      <c r="CB235" s="20">
        <v>2578</v>
      </c>
      <c r="CC235" s="20">
        <v>4018</v>
      </c>
      <c r="CD235" s="20">
        <v>3366</v>
      </c>
      <c r="CE235" s="20">
        <v>4085</v>
      </c>
      <c r="CF235" s="20">
        <v>3662</v>
      </c>
      <c r="CG235" s="20">
        <v>4944</v>
      </c>
      <c r="CH235" s="21">
        <v>0</v>
      </c>
      <c r="CI235" s="21">
        <v>17</v>
      </c>
      <c r="CJ235" s="21">
        <v>30</v>
      </c>
      <c r="CK235" s="21">
        <v>11</v>
      </c>
      <c r="CL235" s="21">
        <v>5</v>
      </c>
      <c r="CM235" s="21">
        <v>4</v>
      </c>
      <c r="CN235" s="21">
        <v>0</v>
      </c>
      <c r="CO235" s="21">
        <v>31</v>
      </c>
      <c r="CP235" s="21">
        <v>36</v>
      </c>
      <c r="CQ235" s="21">
        <v>0</v>
      </c>
      <c r="CR235" s="21">
        <v>5151</v>
      </c>
      <c r="CS235" s="21">
        <v>8265</v>
      </c>
      <c r="CT235" s="21">
        <v>6821</v>
      </c>
      <c r="CU235" s="21">
        <v>8495</v>
      </c>
      <c r="CV235" s="21">
        <v>7354</v>
      </c>
      <c r="CW235" s="21">
        <v>10745</v>
      </c>
      <c r="CX235" s="21">
        <v>24178</v>
      </c>
      <c r="CY235" s="21">
        <v>22653</v>
      </c>
      <c r="CZ235" s="19">
        <v>12</v>
      </c>
      <c r="DA235" t="s">
        <v>1331</v>
      </c>
      <c r="DB235" t="s">
        <v>8480</v>
      </c>
      <c r="DD235">
        <v>13.684721670418931</v>
      </c>
      <c r="DE235">
        <v>14.889569029696418</v>
      </c>
      <c r="DF235">
        <v>1.2048473592774869</v>
      </c>
    </row>
    <row r="236" spans="1:110" x14ac:dyDescent="0.25">
      <c r="A236" t="s">
        <v>646</v>
      </c>
      <c r="B236" t="s">
        <v>3266</v>
      </c>
      <c r="C236" t="s">
        <v>3369</v>
      </c>
      <c r="D236" t="s">
        <v>355</v>
      </c>
      <c r="E236" s="17">
        <v>147836</v>
      </c>
      <c r="F236" s="17">
        <v>150492</v>
      </c>
      <c r="G236" s="17">
        <v>150134</v>
      </c>
      <c r="H236" s="17">
        <v>149111</v>
      </c>
      <c r="I236" s="17">
        <v>148896</v>
      </c>
      <c r="J236" s="17">
        <v>150143</v>
      </c>
      <c r="K236" s="17">
        <v>151596</v>
      </c>
      <c r="L236" s="17">
        <v>152856</v>
      </c>
      <c r="M236" s="17">
        <v>153977</v>
      </c>
      <c r="N236" s="17">
        <v>155637</v>
      </c>
      <c r="O236" s="17">
        <v>156033</v>
      </c>
      <c r="P236" s="17">
        <v>157101</v>
      </c>
      <c r="Q236" s="17">
        <v>157773</v>
      </c>
      <c r="R236" s="17">
        <v>158248</v>
      </c>
      <c r="S236" s="17">
        <v>157875</v>
      </c>
      <c r="T236" s="17">
        <v>158356</v>
      </c>
      <c r="U236" s="18">
        <v>8</v>
      </c>
      <c r="V236" s="18">
        <v>10</v>
      </c>
      <c r="W236" s="18">
        <v>18</v>
      </c>
      <c r="X236" s="18">
        <v>25</v>
      </c>
      <c r="Y236" s="18">
        <v>35</v>
      </c>
      <c r="Z236" s="18">
        <v>54</v>
      </c>
      <c r="AA236" s="18">
        <v>117</v>
      </c>
      <c r="AB236" s="18">
        <v>105</v>
      </c>
      <c r="AC236" s="18">
        <v>92</v>
      </c>
      <c r="AD236" s="18">
        <v>101</v>
      </c>
      <c r="AE236" s="18">
        <v>108</v>
      </c>
      <c r="AF236" s="18">
        <v>91</v>
      </c>
      <c r="AG236" s="18">
        <v>100</v>
      </c>
      <c r="AH236" s="18">
        <v>95</v>
      </c>
      <c r="AI236" s="18">
        <v>129</v>
      </c>
      <c r="AJ236" s="18">
        <v>105</v>
      </c>
      <c r="AK236" s="23">
        <v>0.54114018236424144</v>
      </c>
      <c r="AL236" s="23">
        <v>0.66448714881854176</v>
      </c>
      <c r="AM236" s="23">
        <v>1.1989289567985932</v>
      </c>
      <c r="AN236" s="23">
        <v>1.6766033357699968</v>
      </c>
      <c r="AO236" s="23">
        <v>2.3506339995701699</v>
      </c>
      <c r="AP236" s="23">
        <v>3.5965712687238169</v>
      </c>
      <c r="AQ236" s="23">
        <v>7.7178817383044409</v>
      </c>
      <c r="AR236" s="23">
        <v>6.8692102370858841</v>
      </c>
      <c r="AS236" s="23">
        <v>5.9749183319586692</v>
      </c>
      <c r="AT236" s="23">
        <v>6.4894594473036618</v>
      </c>
      <c r="AU236" s="23">
        <v>6.9216127357674333</v>
      </c>
      <c r="AV236" s="23">
        <v>5.7924519894844719</v>
      </c>
      <c r="AW236" s="23">
        <v>6.3382201010312276</v>
      </c>
      <c r="AX236" s="23">
        <v>6.0032354279358984</v>
      </c>
      <c r="AY236" s="23">
        <v>8.1710213776722096</v>
      </c>
      <c r="AZ236" s="23">
        <v>6.6306297203768727</v>
      </c>
      <c r="BA236" s="20">
        <v>1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1</v>
      </c>
      <c r="BJ236" s="20">
        <v>10</v>
      </c>
      <c r="BK236" s="20">
        <v>13</v>
      </c>
      <c r="BL236" s="20">
        <v>12</v>
      </c>
      <c r="BM236" s="20">
        <v>4</v>
      </c>
      <c r="BN236" s="20">
        <v>9</v>
      </c>
      <c r="BO236" s="20">
        <v>0</v>
      </c>
      <c r="BP236" s="20">
        <v>1</v>
      </c>
      <c r="BQ236" s="20">
        <v>12</v>
      </c>
      <c r="BR236" s="20">
        <v>13</v>
      </c>
      <c r="BS236" s="20">
        <v>13</v>
      </c>
      <c r="BT236" s="20">
        <v>13</v>
      </c>
      <c r="BU236" s="20">
        <v>3</v>
      </c>
      <c r="BV236" s="20">
        <v>6910</v>
      </c>
      <c r="BW236" s="20">
        <v>19316</v>
      </c>
      <c r="BX236" s="20">
        <v>17316</v>
      </c>
      <c r="BY236" s="20">
        <v>14118</v>
      </c>
      <c r="BZ236" s="20">
        <v>9852</v>
      </c>
      <c r="CA236" s="20">
        <v>13952</v>
      </c>
      <c r="CB236" s="20">
        <v>7191</v>
      </c>
      <c r="CC236" s="20">
        <v>18493</v>
      </c>
      <c r="CD236" s="20">
        <v>17582</v>
      </c>
      <c r="CE236" s="20">
        <v>13607</v>
      </c>
      <c r="CF236" s="20">
        <v>9035</v>
      </c>
      <c r="CG236" s="20">
        <v>10984</v>
      </c>
      <c r="CH236" s="21">
        <v>2</v>
      </c>
      <c r="CI236" s="21">
        <v>22</v>
      </c>
      <c r="CJ236" s="21">
        <v>26</v>
      </c>
      <c r="CK236" s="21">
        <v>25</v>
      </c>
      <c r="CL236" s="21">
        <v>17</v>
      </c>
      <c r="CM236" s="21">
        <v>12</v>
      </c>
      <c r="CN236" s="21">
        <v>1</v>
      </c>
      <c r="CO236" s="21">
        <v>49</v>
      </c>
      <c r="CP236" s="21">
        <v>55</v>
      </c>
      <c r="CQ236" s="21">
        <v>1</v>
      </c>
      <c r="CR236" s="21">
        <v>14101</v>
      </c>
      <c r="CS236" s="21">
        <v>37809</v>
      </c>
      <c r="CT236" s="21">
        <v>34898</v>
      </c>
      <c r="CU236" s="21">
        <v>27725</v>
      </c>
      <c r="CV236" s="21">
        <v>18887</v>
      </c>
      <c r="CW236" s="21">
        <v>24936</v>
      </c>
      <c r="CX236" s="21">
        <v>81464</v>
      </c>
      <c r="CY236" s="21">
        <v>76892</v>
      </c>
      <c r="CZ236" s="19">
        <v>266</v>
      </c>
      <c r="DA236" t="s">
        <v>8244</v>
      </c>
      <c r="DB236" t="s">
        <v>8481</v>
      </c>
      <c r="DD236">
        <v>6.3725745201061228</v>
      </c>
      <c r="DE236">
        <v>6.7514484925856824</v>
      </c>
      <c r="DF236">
        <v>0.37887397247955956</v>
      </c>
    </row>
    <row r="237" spans="1:110" x14ac:dyDescent="0.25">
      <c r="A237" t="s">
        <v>993</v>
      </c>
      <c r="B237" t="s">
        <v>3009</v>
      </c>
      <c r="C237" t="s">
        <v>886</v>
      </c>
      <c r="D237" t="s">
        <v>168</v>
      </c>
      <c r="E237" s="17">
        <v>53531</v>
      </c>
      <c r="F237" s="17">
        <v>54278</v>
      </c>
      <c r="G237" s="17">
        <v>54944</v>
      </c>
      <c r="H237" s="17">
        <v>55658</v>
      </c>
      <c r="I237" s="17">
        <v>56566</v>
      </c>
      <c r="J237" s="17">
        <v>57277</v>
      </c>
      <c r="K237" s="17">
        <v>57966</v>
      </c>
      <c r="L237" s="17">
        <v>59212</v>
      </c>
      <c r="M237" s="17">
        <v>59981</v>
      </c>
      <c r="N237" s="17">
        <v>60541</v>
      </c>
      <c r="O237" s="17">
        <v>60867</v>
      </c>
      <c r="P237" s="17">
        <v>61385</v>
      </c>
      <c r="Q237" s="17">
        <v>61682</v>
      </c>
      <c r="R237" s="17">
        <v>62033</v>
      </c>
      <c r="S237" s="17">
        <v>62603</v>
      </c>
      <c r="T237" s="17">
        <v>62901</v>
      </c>
      <c r="U237" s="18">
        <v>5</v>
      </c>
      <c r="V237" s="18">
        <v>8</v>
      </c>
      <c r="W237" s="18">
        <v>7</v>
      </c>
      <c r="X237" s="18">
        <v>5</v>
      </c>
      <c r="Y237" s="18">
        <v>14</v>
      </c>
      <c r="Z237" s="18">
        <v>19</v>
      </c>
      <c r="AA237" s="18">
        <v>61</v>
      </c>
      <c r="AB237" s="18">
        <v>69</v>
      </c>
      <c r="AC237" s="18">
        <v>69</v>
      </c>
      <c r="AD237" s="18">
        <v>64</v>
      </c>
      <c r="AE237" s="18">
        <v>93</v>
      </c>
      <c r="AF237" s="18">
        <v>65</v>
      </c>
      <c r="AG237" s="18">
        <v>83</v>
      </c>
      <c r="AH237" s="18">
        <v>70</v>
      </c>
      <c r="AI237" s="18">
        <v>71</v>
      </c>
      <c r="AJ237" s="18">
        <v>67</v>
      </c>
      <c r="AK237" s="23">
        <v>0.93403822084399701</v>
      </c>
      <c r="AL237" s="23">
        <v>1.473893658572534</v>
      </c>
      <c r="AM237" s="23">
        <v>1.2740244612696565</v>
      </c>
      <c r="AN237" s="23">
        <v>0.8983434546695892</v>
      </c>
      <c r="AO237" s="23">
        <v>2.4749849733055194</v>
      </c>
      <c r="AP237" s="23">
        <v>3.3172128428514061</v>
      </c>
      <c r="AQ237" s="23">
        <v>10.523410274988786</v>
      </c>
      <c r="AR237" s="23">
        <v>11.653043302033371</v>
      </c>
      <c r="AS237" s="23">
        <v>11.503642820226405</v>
      </c>
      <c r="AT237" s="23">
        <v>10.571348342445615</v>
      </c>
      <c r="AU237" s="23">
        <v>15.279215338360689</v>
      </c>
      <c r="AV237" s="23">
        <v>10.588906084548343</v>
      </c>
      <c r="AW237" s="23">
        <v>13.456113614993029</v>
      </c>
      <c r="AX237" s="23">
        <v>11.284316412232199</v>
      </c>
      <c r="AY237" s="23">
        <v>11.341309521907897</v>
      </c>
      <c r="AZ237" s="23">
        <v>10.651658956137423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4</v>
      </c>
      <c r="BJ237" s="20">
        <v>10</v>
      </c>
      <c r="BK237" s="20">
        <v>9</v>
      </c>
      <c r="BL237" s="20">
        <v>5</v>
      </c>
      <c r="BM237" s="20">
        <v>5</v>
      </c>
      <c r="BN237" s="20">
        <v>2</v>
      </c>
      <c r="BO237" s="20">
        <v>0</v>
      </c>
      <c r="BP237" s="20">
        <v>2</v>
      </c>
      <c r="BQ237" s="20">
        <v>12</v>
      </c>
      <c r="BR237" s="20">
        <v>6</v>
      </c>
      <c r="BS237" s="20">
        <v>8</v>
      </c>
      <c r="BT237" s="20">
        <v>4</v>
      </c>
      <c r="BU237" s="20">
        <v>0</v>
      </c>
      <c r="BV237" s="20">
        <v>2566</v>
      </c>
      <c r="BW237" s="20">
        <v>4105</v>
      </c>
      <c r="BX237" s="20">
        <v>4688</v>
      </c>
      <c r="BY237" s="20">
        <v>6128</v>
      </c>
      <c r="BZ237" s="20">
        <v>5497</v>
      </c>
      <c r="CA237" s="20">
        <v>9586</v>
      </c>
      <c r="CB237" s="20">
        <v>2776</v>
      </c>
      <c r="CC237" s="20">
        <v>3894</v>
      </c>
      <c r="CD237" s="20">
        <v>4286</v>
      </c>
      <c r="CE237" s="20">
        <v>5729</v>
      </c>
      <c r="CF237" s="20">
        <v>5202</v>
      </c>
      <c r="CG237" s="20">
        <v>8444</v>
      </c>
      <c r="CH237" s="21">
        <v>6</v>
      </c>
      <c r="CI237" s="21">
        <v>22</v>
      </c>
      <c r="CJ237" s="21">
        <v>15</v>
      </c>
      <c r="CK237" s="21">
        <v>13</v>
      </c>
      <c r="CL237" s="21">
        <v>9</v>
      </c>
      <c r="CM237" s="21">
        <v>2</v>
      </c>
      <c r="CN237" s="21">
        <v>0</v>
      </c>
      <c r="CO237" s="21">
        <v>35</v>
      </c>
      <c r="CP237" s="21">
        <v>32</v>
      </c>
      <c r="CQ237" s="21">
        <v>0</v>
      </c>
      <c r="CR237" s="21">
        <v>5342</v>
      </c>
      <c r="CS237" s="21">
        <v>7999</v>
      </c>
      <c r="CT237" s="21">
        <v>8974</v>
      </c>
      <c r="CU237" s="21">
        <v>11857</v>
      </c>
      <c r="CV237" s="21">
        <v>10699</v>
      </c>
      <c r="CW237" s="21">
        <v>18030</v>
      </c>
      <c r="CX237" s="21">
        <v>32570</v>
      </c>
      <c r="CY237" s="21">
        <v>30331</v>
      </c>
      <c r="CZ237" s="19">
        <v>92</v>
      </c>
      <c r="DA237" t="s">
        <v>8070</v>
      </c>
      <c r="DB237" t="s">
        <v>9</v>
      </c>
      <c r="DD237">
        <v>11.539349180706207</v>
      </c>
      <c r="DE237">
        <v>9.8249923242247466</v>
      </c>
      <c r="DF237">
        <v>-1.7143568564814604</v>
      </c>
    </row>
    <row r="238" spans="1:110" x14ac:dyDescent="0.25">
      <c r="A238" t="s">
        <v>1256</v>
      </c>
      <c r="B238" t="s">
        <v>3166</v>
      </c>
      <c r="C238" t="s">
        <v>484</v>
      </c>
      <c r="D238" t="s">
        <v>51</v>
      </c>
      <c r="E238" s="17">
        <v>66884</v>
      </c>
      <c r="F238" s="17">
        <v>67751</v>
      </c>
      <c r="G238" s="17">
        <v>68313</v>
      </c>
      <c r="H238" s="17">
        <v>68940</v>
      </c>
      <c r="I238" s="17">
        <v>69759</v>
      </c>
      <c r="J238" s="17">
        <v>70889</v>
      </c>
      <c r="K238" s="17">
        <v>72026</v>
      </c>
      <c r="L238" s="17">
        <v>73574</v>
      </c>
      <c r="M238" s="17">
        <v>74450</v>
      </c>
      <c r="N238" s="17">
        <v>75154</v>
      </c>
      <c r="O238" s="17">
        <v>76114</v>
      </c>
      <c r="P238" s="17">
        <v>76879</v>
      </c>
      <c r="Q238" s="17">
        <v>77468</v>
      </c>
      <c r="R238" s="17">
        <v>78051</v>
      </c>
      <c r="S238" s="17">
        <v>79169</v>
      </c>
      <c r="T238" s="17">
        <v>79875</v>
      </c>
      <c r="U238" s="18">
        <v>4</v>
      </c>
      <c r="V238" s="18">
        <v>8</v>
      </c>
      <c r="W238" s="18">
        <v>8</v>
      </c>
      <c r="X238" s="18">
        <v>15</v>
      </c>
      <c r="Y238" s="18">
        <v>28</v>
      </c>
      <c r="Z238" s="18">
        <v>27</v>
      </c>
      <c r="AA238" s="18">
        <v>73</v>
      </c>
      <c r="AB238" s="18">
        <v>66</v>
      </c>
      <c r="AC238" s="18">
        <v>62</v>
      </c>
      <c r="AD238" s="18">
        <v>68</v>
      </c>
      <c r="AE238" s="18">
        <v>85</v>
      </c>
      <c r="AF238" s="18">
        <v>81</v>
      </c>
      <c r="AG238" s="18">
        <v>82</v>
      </c>
      <c r="AH238" s="18">
        <v>78</v>
      </c>
      <c r="AI238" s="18">
        <v>89</v>
      </c>
      <c r="AJ238" s="18">
        <v>55</v>
      </c>
      <c r="AK238" s="23">
        <v>0.59805035583996169</v>
      </c>
      <c r="AL238" s="23">
        <v>1.1807943794187539</v>
      </c>
      <c r="AM238" s="23">
        <v>1.1710801750764861</v>
      </c>
      <c r="AN238" s="23">
        <v>2.1758050478677111</v>
      </c>
      <c r="AO238" s="23">
        <v>4.0138190054329907</v>
      </c>
      <c r="AP238" s="23">
        <v>3.8087714596058628</v>
      </c>
      <c r="AQ238" s="23">
        <v>10.135228945103156</v>
      </c>
      <c r="AR238" s="23">
        <v>8.9705602522630272</v>
      </c>
      <c r="AS238" s="23">
        <v>8.3277367360644732</v>
      </c>
      <c r="AT238" s="23">
        <v>9.0480879261250227</v>
      </c>
      <c r="AU238" s="23">
        <v>11.167459337309824</v>
      </c>
      <c r="AV238" s="23">
        <v>10.536037149286543</v>
      </c>
      <c r="AW238" s="23">
        <v>10.585015748438066</v>
      </c>
      <c r="AX238" s="23">
        <v>9.993465810816005</v>
      </c>
      <c r="AY238" s="23">
        <v>11.241773926663214</v>
      </c>
      <c r="AZ238" s="23">
        <v>6.8857589984350547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1</v>
      </c>
      <c r="BI238" s="20">
        <v>0</v>
      </c>
      <c r="BJ238" s="20">
        <v>5</v>
      </c>
      <c r="BK238" s="20">
        <v>5</v>
      </c>
      <c r="BL238" s="20">
        <v>7</v>
      </c>
      <c r="BM238" s="20">
        <v>4</v>
      </c>
      <c r="BN238" s="20">
        <v>5</v>
      </c>
      <c r="BO238" s="20">
        <v>0</v>
      </c>
      <c r="BP238" s="20">
        <v>4</v>
      </c>
      <c r="BQ238" s="20">
        <v>8</v>
      </c>
      <c r="BR238" s="20">
        <v>8</v>
      </c>
      <c r="BS238" s="20">
        <v>6</v>
      </c>
      <c r="BT238" s="20">
        <v>1</v>
      </c>
      <c r="BU238" s="20">
        <v>1</v>
      </c>
      <c r="BV238" s="20">
        <v>3070</v>
      </c>
      <c r="BW238" s="20">
        <v>4897</v>
      </c>
      <c r="BX238" s="20">
        <v>5866</v>
      </c>
      <c r="BY238" s="20">
        <v>7690</v>
      </c>
      <c r="BZ238" s="20">
        <v>6952</v>
      </c>
      <c r="CA238" s="20">
        <v>12210</v>
      </c>
      <c r="CB238" s="20">
        <v>3460</v>
      </c>
      <c r="CC238" s="20">
        <v>5012</v>
      </c>
      <c r="CD238" s="20">
        <v>5543</v>
      </c>
      <c r="CE238" s="20">
        <v>7582</v>
      </c>
      <c r="CF238" s="20">
        <v>6645</v>
      </c>
      <c r="CG238" s="20">
        <v>10948</v>
      </c>
      <c r="CH238" s="21">
        <v>4</v>
      </c>
      <c r="CI238" s="21">
        <v>13</v>
      </c>
      <c r="CJ238" s="21">
        <v>13</v>
      </c>
      <c r="CK238" s="21">
        <v>13</v>
      </c>
      <c r="CL238" s="21">
        <v>5</v>
      </c>
      <c r="CM238" s="21">
        <v>6</v>
      </c>
      <c r="CN238" s="21">
        <v>1</v>
      </c>
      <c r="CO238" s="21">
        <v>27</v>
      </c>
      <c r="CP238" s="21">
        <v>28</v>
      </c>
      <c r="CQ238" s="21">
        <v>0</v>
      </c>
      <c r="CR238" s="21">
        <v>6530</v>
      </c>
      <c r="CS238" s="21">
        <v>9909</v>
      </c>
      <c r="CT238" s="21">
        <v>11409</v>
      </c>
      <c r="CU238" s="21">
        <v>15272</v>
      </c>
      <c r="CV238" s="21">
        <v>13597</v>
      </c>
      <c r="CW238" s="21">
        <v>23158</v>
      </c>
      <c r="CX238" s="21">
        <v>40685</v>
      </c>
      <c r="CY238" s="21">
        <v>39190</v>
      </c>
      <c r="CZ238" s="19">
        <v>257</v>
      </c>
      <c r="DA238" t="s">
        <v>8235</v>
      </c>
      <c r="DB238" t="s">
        <v>9</v>
      </c>
      <c r="DD238">
        <v>6.8895126307731562</v>
      </c>
      <c r="DE238">
        <v>6.882143296055057</v>
      </c>
      <c r="DF238">
        <v>-7.3693347180991964E-3</v>
      </c>
    </row>
    <row r="239" spans="1:110" x14ac:dyDescent="0.25">
      <c r="A239" t="s">
        <v>308</v>
      </c>
      <c r="B239" t="s">
        <v>3194</v>
      </c>
      <c r="C239" t="s">
        <v>307</v>
      </c>
      <c r="D239" t="s">
        <v>278</v>
      </c>
      <c r="E239" s="17">
        <v>98123</v>
      </c>
      <c r="F239" s="17">
        <v>98357</v>
      </c>
      <c r="G239" s="17">
        <v>98732</v>
      </c>
      <c r="H239" s="17">
        <v>99577</v>
      </c>
      <c r="I239" s="17">
        <v>100109</v>
      </c>
      <c r="J239" s="17">
        <v>101034</v>
      </c>
      <c r="K239" s="17">
        <v>102450</v>
      </c>
      <c r="L239" s="17">
        <v>104047</v>
      </c>
      <c r="M239" s="17">
        <v>105620</v>
      </c>
      <c r="N239" s="17">
        <v>106936</v>
      </c>
      <c r="O239" s="17">
        <v>108327</v>
      </c>
      <c r="P239" s="17">
        <v>109390</v>
      </c>
      <c r="Q239" s="17">
        <v>110139</v>
      </c>
      <c r="R239" s="17">
        <v>111350</v>
      </c>
      <c r="S239" s="17">
        <v>112657</v>
      </c>
      <c r="T239" s="17">
        <v>113746</v>
      </c>
      <c r="U239" s="18">
        <v>14</v>
      </c>
      <c r="V239" s="18">
        <v>11</v>
      </c>
      <c r="W239" s="18">
        <v>10</v>
      </c>
      <c r="X239" s="18">
        <v>27</v>
      </c>
      <c r="Y239" s="18">
        <v>33</v>
      </c>
      <c r="Z239" s="18">
        <v>49</v>
      </c>
      <c r="AA239" s="18">
        <v>106</v>
      </c>
      <c r="AB239" s="18">
        <v>117</v>
      </c>
      <c r="AC239" s="18">
        <v>74</v>
      </c>
      <c r="AD239" s="18">
        <v>114</v>
      </c>
      <c r="AE239" s="18">
        <v>115</v>
      </c>
      <c r="AF239" s="18">
        <v>109</v>
      </c>
      <c r="AG239" s="18">
        <v>99</v>
      </c>
      <c r="AH239" s="18">
        <v>96</v>
      </c>
      <c r="AI239" s="18">
        <v>92</v>
      </c>
      <c r="AJ239" s="18">
        <v>84</v>
      </c>
      <c r="AK239" s="23">
        <v>1.4267806732366519</v>
      </c>
      <c r="AL239" s="23">
        <v>1.1183748996004352</v>
      </c>
      <c r="AM239" s="23">
        <v>1.0128428473038122</v>
      </c>
      <c r="AN239" s="23">
        <v>2.7114695160529036</v>
      </c>
      <c r="AO239" s="23">
        <v>3.2964069164610574</v>
      </c>
      <c r="AP239" s="23">
        <v>4.8498525248926105</v>
      </c>
      <c r="AQ239" s="23">
        <v>10.346510492923377</v>
      </c>
      <c r="AR239" s="23">
        <v>11.244918161984486</v>
      </c>
      <c r="AS239" s="23">
        <v>7.0062488165120245</v>
      </c>
      <c r="AT239" s="23">
        <v>10.660582030373307</v>
      </c>
      <c r="AU239" s="23">
        <v>10.61600524338346</v>
      </c>
      <c r="AV239" s="23">
        <v>9.9643477465947523</v>
      </c>
      <c r="AW239" s="23">
        <v>8.9886416255822184</v>
      </c>
      <c r="AX239" s="23">
        <v>8.6214638527166603</v>
      </c>
      <c r="AY239" s="23">
        <v>8.1663811392101682</v>
      </c>
      <c r="AZ239" s="23">
        <v>7.384875072530023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1</v>
      </c>
      <c r="BJ239" s="20">
        <v>9</v>
      </c>
      <c r="BK239" s="20">
        <v>7</v>
      </c>
      <c r="BL239" s="20">
        <v>10</v>
      </c>
      <c r="BM239" s="20">
        <v>3</v>
      </c>
      <c r="BN239" s="20">
        <v>6</v>
      </c>
      <c r="BO239" s="20">
        <v>0</v>
      </c>
      <c r="BP239" s="20">
        <v>6</v>
      </c>
      <c r="BQ239" s="20">
        <v>12</v>
      </c>
      <c r="BR239" s="20">
        <v>10</v>
      </c>
      <c r="BS239" s="20">
        <v>14</v>
      </c>
      <c r="BT239" s="20">
        <v>4</v>
      </c>
      <c r="BU239" s="20">
        <v>2</v>
      </c>
      <c r="BV239" s="20">
        <v>4407</v>
      </c>
      <c r="BW239" s="20">
        <v>8040</v>
      </c>
      <c r="BX239" s="20">
        <v>10431</v>
      </c>
      <c r="BY239" s="20">
        <v>11191</v>
      </c>
      <c r="BZ239" s="20">
        <v>8944</v>
      </c>
      <c r="CA239" s="20">
        <v>16055</v>
      </c>
      <c r="CB239" s="20">
        <v>4715</v>
      </c>
      <c r="CC239" s="20">
        <v>7781</v>
      </c>
      <c r="CD239" s="20">
        <v>9543</v>
      </c>
      <c r="CE239" s="20">
        <v>11099</v>
      </c>
      <c r="CF239" s="20">
        <v>8615</v>
      </c>
      <c r="CG239" s="20">
        <v>12925</v>
      </c>
      <c r="CH239" s="21">
        <v>7</v>
      </c>
      <c r="CI239" s="21">
        <v>21</v>
      </c>
      <c r="CJ239" s="21">
        <v>17</v>
      </c>
      <c r="CK239" s="21">
        <v>24</v>
      </c>
      <c r="CL239" s="21">
        <v>7</v>
      </c>
      <c r="CM239" s="21">
        <v>8</v>
      </c>
      <c r="CN239" s="21">
        <v>0</v>
      </c>
      <c r="CO239" s="21">
        <v>36</v>
      </c>
      <c r="CP239" s="21">
        <v>48</v>
      </c>
      <c r="CQ239" s="21">
        <v>0</v>
      </c>
      <c r="CR239" s="21">
        <v>9122</v>
      </c>
      <c r="CS239" s="21">
        <v>15821</v>
      </c>
      <c r="CT239" s="21">
        <v>19974</v>
      </c>
      <c r="CU239" s="21">
        <v>22290</v>
      </c>
      <c r="CV239" s="21">
        <v>17559</v>
      </c>
      <c r="CW239" s="21">
        <v>28980</v>
      </c>
      <c r="CX239" s="21">
        <v>59068</v>
      </c>
      <c r="CY239" s="21">
        <v>54678</v>
      </c>
      <c r="CZ239" s="19">
        <v>236</v>
      </c>
      <c r="DA239" t="s">
        <v>8214</v>
      </c>
      <c r="DB239" t="s">
        <v>9</v>
      </c>
      <c r="DD239">
        <v>6.5840008778667833</v>
      </c>
      <c r="DE239">
        <v>8.1262273989300464</v>
      </c>
      <c r="DF239">
        <v>1.5422265210632631</v>
      </c>
    </row>
    <row r="240" spans="1:110" x14ac:dyDescent="0.25">
      <c r="A240" t="s">
        <v>2662</v>
      </c>
      <c r="B240" t="s">
        <v>2924</v>
      </c>
      <c r="C240" t="s">
        <v>58</v>
      </c>
      <c r="D240" t="s">
        <v>457</v>
      </c>
      <c r="E240" s="17">
        <v>106215</v>
      </c>
      <c r="F240" s="17">
        <v>105869</v>
      </c>
      <c r="G240" s="17">
        <v>105703</v>
      </c>
      <c r="H240" s="17">
        <v>105560</v>
      </c>
      <c r="I240" s="17">
        <v>105643</v>
      </c>
      <c r="J240" s="17">
        <v>105985</v>
      </c>
      <c r="K240" s="17">
        <v>106140</v>
      </c>
      <c r="L240" s="17">
        <v>106314</v>
      </c>
      <c r="M240" s="17">
        <v>106031</v>
      </c>
      <c r="N240" s="17">
        <v>105576</v>
      </c>
      <c r="O240" s="17">
        <v>105897</v>
      </c>
      <c r="P240" s="17">
        <v>106613</v>
      </c>
      <c r="Q240" s="17">
        <v>107107</v>
      </c>
      <c r="R240" s="17">
        <v>107219</v>
      </c>
      <c r="S240" s="17">
        <v>107318</v>
      </c>
      <c r="T240" s="17">
        <v>107545</v>
      </c>
      <c r="U240" s="18">
        <v>15</v>
      </c>
      <c r="V240" s="18">
        <v>7</v>
      </c>
      <c r="W240" s="18">
        <v>17</v>
      </c>
      <c r="X240" s="18">
        <v>12</v>
      </c>
      <c r="Y240" s="18">
        <v>24</v>
      </c>
      <c r="Z240" s="18">
        <v>22</v>
      </c>
      <c r="AA240" s="18">
        <v>90</v>
      </c>
      <c r="AB240" s="18">
        <v>76</v>
      </c>
      <c r="AC240" s="18">
        <v>83</v>
      </c>
      <c r="AD240" s="18">
        <v>137</v>
      </c>
      <c r="AE240" s="18">
        <v>94</v>
      </c>
      <c r="AF240" s="18">
        <v>130</v>
      </c>
      <c r="AG240" s="18">
        <v>92</v>
      </c>
      <c r="AH240" s="18">
        <v>125</v>
      </c>
      <c r="AI240" s="18">
        <v>121</v>
      </c>
      <c r="AJ240" s="18">
        <v>104</v>
      </c>
      <c r="AK240" s="23">
        <v>1.4122299110295156</v>
      </c>
      <c r="AL240" s="23">
        <v>0.66119449508354655</v>
      </c>
      <c r="AM240" s="23">
        <v>1.6082798028438172</v>
      </c>
      <c r="AN240" s="23">
        <v>1.136794240242516</v>
      </c>
      <c r="AO240" s="23">
        <v>2.2718022017549671</v>
      </c>
      <c r="AP240" s="23">
        <v>2.0757654385054489</v>
      </c>
      <c r="AQ240" s="23">
        <v>8.4793668739400783</v>
      </c>
      <c r="AR240" s="23">
        <v>7.1486351750475006</v>
      </c>
      <c r="AS240" s="23">
        <v>7.8278993879148553</v>
      </c>
      <c r="AT240" s="23">
        <v>12.976434038038949</v>
      </c>
      <c r="AU240" s="23">
        <v>8.8765498550478288</v>
      </c>
      <c r="AV240" s="23">
        <v>12.193634922570418</v>
      </c>
      <c r="AW240" s="23">
        <v>8.5895412998216738</v>
      </c>
      <c r="AX240" s="23">
        <v>11.658381443587423</v>
      </c>
      <c r="AY240" s="23">
        <v>11.274902625840959</v>
      </c>
      <c r="AZ240" s="23">
        <v>9.6703705425635782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1</v>
      </c>
      <c r="BJ240" s="20">
        <v>13</v>
      </c>
      <c r="BK240" s="20">
        <v>11</v>
      </c>
      <c r="BL240" s="20">
        <v>14</v>
      </c>
      <c r="BM240" s="20">
        <v>8</v>
      </c>
      <c r="BN240" s="20">
        <v>5</v>
      </c>
      <c r="BO240" s="20">
        <v>0</v>
      </c>
      <c r="BP240" s="20">
        <v>4</v>
      </c>
      <c r="BQ240" s="20">
        <v>13</v>
      </c>
      <c r="BR240" s="20">
        <v>14</v>
      </c>
      <c r="BS240" s="20">
        <v>10</v>
      </c>
      <c r="BT240" s="20">
        <v>7</v>
      </c>
      <c r="BU240" s="20">
        <v>4</v>
      </c>
      <c r="BV240" s="20">
        <v>7657</v>
      </c>
      <c r="BW240" s="20">
        <v>9525</v>
      </c>
      <c r="BX240" s="20">
        <v>8022</v>
      </c>
      <c r="BY240" s="20">
        <v>9497</v>
      </c>
      <c r="BZ240" s="20">
        <v>8260</v>
      </c>
      <c r="CA240" s="20">
        <v>12106</v>
      </c>
      <c r="CB240" s="20">
        <v>8555</v>
      </c>
      <c r="CC240" s="20">
        <v>9552</v>
      </c>
      <c r="CD240" s="20">
        <v>7747</v>
      </c>
      <c r="CE240" s="20">
        <v>8823</v>
      </c>
      <c r="CF240" s="20">
        <v>7822</v>
      </c>
      <c r="CG240" s="20">
        <v>9979</v>
      </c>
      <c r="CH240" s="21">
        <v>5</v>
      </c>
      <c r="CI240" s="21">
        <v>26</v>
      </c>
      <c r="CJ240" s="21">
        <v>25</v>
      </c>
      <c r="CK240" s="21">
        <v>24</v>
      </c>
      <c r="CL240" s="21">
        <v>15</v>
      </c>
      <c r="CM240" s="21">
        <v>9</v>
      </c>
      <c r="CN240" s="21">
        <v>0</v>
      </c>
      <c r="CO240" s="21">
        <v>52</v>
      </c>
      <c r="CP240" s="21">
        <v>52</v>
      </c>
      <c r="CQ240" s="21">
        <v>0</v>
      </c>
      <c r="CR240" s="21">
        <v>16212</v>
      </c>
      <c r="CS240" s="21">
        <v>19077</v>
      </c>
      <c r="CT240" s="21">
        <v>15769</v>
      </c>
      <c r="CU240" s="21">
        <v>18320</v>
      </c>
      <c r="CV240" s="21">
        <v>16082</v>
      </c>
      <c r="CW240" s="21">
        <v>22085</v>
      </c>
      <c r="CX240" s="21">
        <v>55067</v>
      </c>
      <c r="CY240" s="21">
        <v>52478</v>
      </c>
      <c r="CZ240" s="19">
        <v>130</v>
      </c>
      <c r="DA240" t="s">
        <v>8108</v>
      </c>
      <c r="DB240" t="s">
        <v>9</v>
      </c>
      <c r="DD240">
        <v>9.9089142116696518</v>
      </c>
      <c r="DE240">
        <v>9.4430421123358812</v>
      </c>
      <c r="DF240">
        <v>-0.46587209933377061</v>
      </c>
    </row>
    <row r="241" spans="1:110" x14ac:dyDescent="0.25">
      <c r="A241" t="s">
        <v>1658</v>
      </c>
      <c r="B241" t="s">
        <v>2964</v>
      </c>
      <c r="C241" t="s">
        <v>58</v>
      </c>
      <c r="D241" t="s">
        <v>278</v>
      </c>
      <c r="E241" s="17">
        <v>156002</v>
      </c>
      <c r="F241" s="17">
        <v>158691</v>
      </c>
      <c r="G241" s="17">
        <v>160859</v>
      </c>
      <c r="H241" s="17">
        <v>163258</v>
      </c>
      <c r="I241" s="17">
        <v>164976</v>
      </c>
      <c r="J241" s="17">
        <v>168492</v>
      </c>
      <c r="K241" s="17">
        <v>171776</v>
      </c>
      <c r="L241" s="17">
        <v>174827</v>
      </c>
      <c r="M241" s="17">
        <v>178172</v>
      </c>
      <c r="N241" s="17">
        <v>181434</v>
      </c>
      <c r="O241" s="17">
        <v>185151</v>
      </c>
      <c r="P241" s="17">
        <v>187923</v>
      </c>
      <c r="Q241" s="17">
        <v>189455</v>
      </c>
      <c r="R241" s="17">
        <v>191521</v>
      </c>
      <c r="S241" s="17">
        <v>194016</v>
      </c>
      <c r="T241" s="17">
        <v>195639</v>
      </c>
      <c r="U241" s="18">
        <v>29</v>
      </c>
      <c r="V241" s="18">
        <v>27</v>
      </c>
      <c r="W241" s="18">
        <v>29</v>
      </c>
      <c r="X241" s="18">
        <v>38</v>
      </c>
      <c r="Y241" s="18">
        <v>51</v>
      </c>
      <c r="Z241" s="18">
        <v>129</v>
      </c>
      <c r="AA241" s="18">
        <v>235</v>
      </c>
      <c r="AB241" s="18">
        <v>274</v>
      </c>
      <c r="AC241" s="18">
        <v>236</v>
      </c>
      <c r="AD241" s="18">
        <v>284</v>
      </c>
      <c r="AE241" s="18">
        <v>287</v>
      </c>
      <c r="AF241" s="18">
        <v>286</v>
      </c>
      <c r="AG241" s="18">
        <v>266</v>
      </c>
      <c r="AH241" s="18">
        <v>230</v>
      </c>
      <c r="AI241" s="18">
        <v>285</v>
      </c>
      <c r="AJ241" s="18">
        <v>212</v>
      </c>
      <c r="AK241" s="23">
        <v>1.8589505262753041</v>
      </c>
      <c r="AL241" s="23">
        <v>1.7014197402499196</v>
      </c>
      <c r="AM241" s="23">
        <v>1.8028211041968432</v>
      </c>
      <c r="AN241" s="23">
        <v>2.3276041602861728</v>
      </c>
      <c r="AO241" s="23">
        <v>3.0913587430899039</v>
      </c>
      <c r="AP241" s="23">
        <v>7.6561498468770024</v>
      </c>
      <c r="AQ241" s="23">
        <v>13.680607302533531</v>
      </c>
      <c r="AR241" s="23">
        <v>15.672636377676216</v>
      </c>
      <c r="AS241" s="23">
        <v>13.245627820308465</v>
      </c>
      <c r="AT241" s="23">
        <v>15.653074947363779</v>
      </c>
      <c r="AU241" s="23">
        <v>15.500861459025336</v>
      </c>
      <c r="AV241" s="23">
        <v>15.218999270978006</v>
      </c>
      <c r="AW241" s="23">
        <v>14.040273415850729</v>
      </c>
      <c r="AX241" s="23">
        <v>12.009126936471718</v>
      </c>
      <c r="AY241" s="23">
        <v>14.689510143493321</v>
      </c>
      <c r="AZ241" s="23">
        <v>10.83628519875894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4</v>
      </c>
      <c r="BJ241" s="20">
        <v>15</v>
      </c>
      <c r="BK241" s="20">
        <v>33</v>
      </c>
      <c r="BL241" s="20">
        <v>21</v>
      </c>
      <c r="BM241" s="20">
        <v>16</v>
      </c>
      <c r="BN241" s="20">
        <v>6</v>
      </c>
      <c r="BO241" s="20">
        <v>0</v>
      </c>
      <c r="BP241" s="20">
        <v>2</v>
      </c>
      <c r="BQ241" s="20">
        <v>24</v>
      </c>
      <c r="BR241" s="20">
        <v>38</v>
      </c>
      <c r="BS241" s="20">
        <v>33</v>
      </c>
      <c r="BT241" s="20">
        <v>10</v>
      </c>
      <c r="BU241" s="20">
        <v>10</v>
      </c>
      <c r="BV241" s="20">
        <v>8884</v>
      </c>
      <c r="BW241" s="20">
        <v>19913</v>
      </c>
      <c r="BX241" s="20">
        <v>20288</v>
      </c>
      <c r="BY241" s="20">
        <v>18039</v>
      </c>
      <c r="BZ241" s="20">
        <v>14417</v>
      </c>
      <c r="CA241" s="20">
        <v>18424</v>
      </c>
      <c r="CB241" s="20">
        <v>9528</v>
      </c>
      <c r="CC241" s="20">
        <v>18830</v>
      </c>
      <c r="CD241" s="20">
        <v>20545</v>
      </c>
      <c r="CE241" s="20">
        <v>17772</v>
      </c>
      <c r="CF241" s="20">
        <v>13975</v>
      </c>
      <c r="CG241" s="20">
        <v>15024</v>
      </c>
      <c r="CH241" s="21">
        <v>6</v>
      </c>
      <c r="CI241" s="21">
        <v>39</v>
      </c>
      <c r="CJ241" s="21">
        <v>71</v>
      </c>
      <c r="CK241" s="21">
        <v>54</v>
      </c>
      <c r="CL241" s="21">
        <v>26</v>
      </c>
      <c r="CM241" s="21">
        <v>16</v>
      </c>
      <c r="CN241" s="21">
        <v>0</v>
      </c>
      <c r="CO241" s="21">
        <v>95</v>
      </c>
      <c r="CP241" s="21">
        <v>117</v>
      </c>
      <c r="CQ241" s="21">
        <v>0</v>
      </c>
      <c r="CR241" s="21">
        <v>18412</v>
      </c>
      <c r="CS241" s="21">
        <v>38743</v>
      </c>
      <c r="CT241" s="21">
        <v>40833</v>
      </c>
      <c r="CU241" s="21">
        <v>35811</v>
      </c>
      <c r="CV241" s="21">
        <v>28392</v>
      </c>
      <c r="CW241" s="21">
        <v>33448</v>
      </c>
      <c r="CX241" s="21">
        <v>99965</v>
      </c>
      <c r="CY241" s="21">
        <v>95674</v>
      </c>
      <c r="CZ241" s="19">
        <v>84</v>
      </c>
      <c r="DA241" t="s">
        <v>8062</v>
      </c>
      <c r="DB241" t="s">
        <v>8480</v>
      </c>
      <c r="DD241">
        <v>9.9295524384890363</v>
      </c>
      <c r="DE241">
        <v>11.704096433751815</v>
      </c>
      <c r="DF241">
        <v>1.7745439952627784</v>
      </c>
    </row>
    <row r="242" spans="1:110" x14ac:dyDescent="0.25">
      <c r="A242" t="s">
        <v>1300</v>
      </c>
      <c r="B242" t="s">
        <v>3174</v>
      </c>
      <c r="C242" t="s">
        <v>642</v>
      </c>
      <c r="D242" t="s">
        <v>278</v>
      </c>
      <c r="E242" s="17">
        <v>63046</v>
      </c>
      <c r="F242" s="17">
        <v>63210</v>
      </c>
      <c r="G242" s="17">
        <v>63358</v>
      </c>
      <c r="H242" s="17">
        <v>63781</v>
      </c>
      <c r="I242" s="17">
        <v>63875</v>
      </c>
      <c r="J242" s="17">
        <v>64051</v>
      </c>
      <c r="K242" s="17">
        <v>64476</v>
      </c>
      <c r="L242" s="17">
        <v>65288</v>
      </c>
      <c r="M242" s="17">
        <v>66232</v>
      </c>
      <c r="N242" s="17">
        <v>66710</v>
      </c>
      <c r="O242" s="17">
        <v>67400</v>
      </c>
      <c r="P242" s="17">
        <v>67541</v>
      </c>
      <c r="Q242" s="17">
        <v>67782</v>
      </c>
      <c r="R242" s="17">
        <v>68201</v>
      </c>
      <c r="S242" s="17">
        <v>68207</v>
      </c>
      <c r="T242" s="17">
        <v>68179</v>
      </c>
      <c r="U242" s="18">
        <v>8</v>
      </c>
      <c r="V242" s="18">
        <v>13</v>
      </c>
      <c r="W242" s="18">
        <v>7</v>
      </c>
      <c r="X242" s="18">
        <v>11</v>
      </c>
      <c r="Y242" s="18">
        <v>12</v>
      </c>
      <c r="Z242" s="18">
        <v>38</v>
      </c>
      <c r="AA242" s="18">
        <v>52</v>
      </c>
      <c r="AB242" s="18">
        <v>60</v>
      </c>
      <c r="AC242" s="18">
        <v>40</v>
      </c>
      <c r="AD242" s="18">
        <v>41</v>
      </c>
      <c r="AE242" s="18">
        <v>44</v>
      </c>
      <c r="AF242" s="18">
        <v>46</v>
      </c>
      <c r="AG242" s="18">
        <v>32</v>
      </c>
      <c r="AH242" s="18">
        <v>53</v>
      </c>
      <c r="AI242" s="18">
        <v>40</v>
      </c>
      <c r="AJ242" s="18">
        <v>21</v>
      </c>
      <c r="AK242" s="23">
        <v>1.2689147606509532</v>
      </c>
      <c r="AL242" s="23">
        <v>2.0566366081316247</v>
      </c>
      <c r="AM242" s="23">
        <v>1.1048328545724297</v>
      </c>
      <c r="AN242" s="23">
        <v>1.724651541995265</v>
      </c>
      <c r="AO242" s="23">
        <v>1.87866927592955</v>
      </c>
      <c r="AP242" s="23">
        <v>5.9327723220558619</v>
      </c>
      <c r="AQ242" s="23">
        <v>8.0650164402258202</v>
      </c>
      <c r="AR242" s="23">
        <v>9.1900502389413052</v>
      </c>
      <c r="AS242" s="23">
        <v>6.0393767363208113</v>
      </c>
      <c r="AT242" s="23">
        <v>6.1460050966871531</v>
      </c>
      <c r="AU242" s="23">
        <v>6.5281899109792283</v>
      </c>
      <c r="AV242" s="23">
        <v>6.8106779585733115</v>
      </c>
      <c r="AW242" s="23">
        <v>4.7210173792452279</v>
      </c>
      <c r="AX242" s="23">
        <v>7.7711470506297564</v>
      </c>
      <c r="AY242" s="23">
        <v>5.8645007110707112</v>
      </c>
      <c r="AZ242" s="23">
        <v>3.080127311928893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 s="20">
        <v>3</v>
      </c>
      <c r="BK242" s="20">
        <v>2</v>
      </c>
      <c r="BL242" s="20">
        <v>4</v>
      </c>
      <c r="BM242" s="20">
        <v>2</v>
      </c>
      <c r="BN242" s="20">
        <v>0</v>
      </c>
      <c r="BO242" s="20">
        <v>0</v>
      </c>
      <c r="BP242" s="20">
        <v>1</v>
      </c>
      <c r="BQ242" s="20">
        <v>1</v>
      </c>
      <c r="BR242" s="20">
        <v>5</v>
      </c>
      <c r="BS242" s="20">
        <v>2</v>
      </c>
      <c r="BT242" s="20">
        <v>1</v>
      </c>
      <c r="BU242" s="20">
        <v>0</v>
      </c>
      <c r="BV242" s="20">
        <v>2486</v>
      </c>
      <c r="BW242" s="20">
        <v>3772</v>
      </c>
      <c r="BX242" s="20">
        <v>5787</v>
      </c>
      <c r="BY242" s="20">
        <v>6837</v>
      </c>
      <c r="BZ242" s="20">
        <v>5693</v>
      </c>
      <c r="CA242" s="20">
        <v>10686</v>
      </c>
      <c r="CB242" s="20">
        <v>2766</v>
      </c>
      <c r="CC242" s="20">
        <v>3715</v>
      </c>
      <c r="CD242" s="20">
        <v>5129</v>
      </c>
      <c r="CE242" s="20">
        <v>6811</v>
      </c>
      <c r="CF242" s="20">
        <v>5565</v>
      </c>
      <c r="CG242" s="20">
        <v>8932</v>
      </c>
      <c r="CH242" s="21">
        <v>1</v>
      </c>
      <c r="CI242" s="21">
        <v>4</v>
      </c>
      <c r="CJ242" s="21">
        <v>7</v>
      </c>
      <c r="CK242" s="21">
        <v>6</v>
      </c>
      <c r="CL242" s="21">
        <v>3</v>
      </c>
      <c r="CM242" s="21">
        <v>0</v>
      </c>
      <c r="CN242" s="21">
        <v>0</v>
      </c>
      <c r="CO242" s="21">
        <v>11</v>
      </c>
      <c r="CP242" s="21">
        <v>10</v>
      </c>
      <c r="CQ242" s="21">
        <v>0</v>
      </c>
      <c r="CR242" s="21">
        <v>5252</v>
      </c>
      <c r="CS242" s="21">
        <v>7487</v>
      </c>
      <c r="CT242" s="21">
        <v>10916</v>
      </c>
      <c r="CU242" s="21">
        <v>13648</v>
      </c>
      <c r="CV242" s="21">
        <v>11258</v>
      </c>
      <c r="CW242" s="21">
        <v>19618</v>
      </c>
      <c r="CX242" s="21">
        <v>35261</v>
      </c>
      <c r="CY242" s="21">
        <v>32918</v>
      </c>
      <c r="CZ242" s="19">
        <v>346</v>
      </c>
      <c r="DA242" t="s">
        <v>8324</v>
      </c>
      <c r="DB242" t="s">
        <v>8481</v>
      </c>
      <c r="DD242">
        <v>3.3416367944589589</v>
      </c>
      <c r="DE242">
        <v>2.8359944414508949</v>
      </c>
      <c r="DF242">
        <v>-0.50564235300806404</v>
      </c>
    </row>
    <row r="243" spans="1:110" x14ac:dyDescent="0.25">
      <c r="A243" t="s">
        <v>1064</v>
      </c>
      <c r="B243" t="s">
        <v>3337</v>
      </c>
      <c r="C243" t="s">
        <v>491</v>
      </c>
      <c r="D243" t="s">
        <v>491</v>
      </c>
      <c r="E243" s="17">
        <v>65373</v>
      </c>
      <c r="F243" s="17">
        <v>65816</v>
      </c>
      <c r="G243" s="17">
        <v>66182</v>
      </c>
      <c r="H243" s="17">
        <v>67236</v>
      </c>
      <c r="I243" s="17">
        <v>68177</v>
      </c>
      <c r="J243" s="17">
        <v>68886</v>
      </c>
      <c r="K243" s="17">
        <v>69557</v>
      </c>
      <c r="L243" s="17">
        <v>70210</v>
      </c>
      <c r="M243" s="17">
        <v>70858</v>
      </c>
      <c r="N243" s="17">
        <v>71511</v>
      </c>
      <c r="O243" s="17">
        <v>72071</v>
      </c>
      <c r="P243" s="17">
        <v>72667</v>
      </c>
      <c r="Q243" s="17">
        <v>73144</v>
      </c>
      <c r="R243" s="17">
        <v>73745</v>
      </c>
      <c r="S243" s="17">
        <v>74234</v>
      </c>
      <c r="T243" s="17">
        <v>74719</v>
      </c>
      <c r="U243" s="18">
        <v>9</v>
      </c>
      <c r="V243" s="18">
        <v>10</v>
      </c>
      <c r="W243" s="18">
        <v>13</v>
      </c>
      <c r="X243" s="18">
        <v>1</v>
      </c>
      <c r="Y243" s="18">
        <v>12</v>
      </c>
      <c r="Z243" s="18">
        <v>36</v>
      </c>
      <c r="AA243" s="18">
        <v>57</v>
      </c>
      <c r="AB243" s="18">
        <v>82</v>
      </c>
      <c r="AC243" s="18">
        <v>72</v>
      </c>
      <c r="AD243" s="18">
        <v>60</v>
      </c>
      <c r="AE243" s="18">
        <v>70</v>
      </c>
      <c r="AF243" s="18">
        <v>71</v>
      </c>
      <c r="AG243" s="18">
        <v>66</v>
      </c>
      <c r="AH243" s="18">
        <v>77</v>
      </c>
      <c r="AI243" s="18">
        <v>86</v>
      </c>
      <c r="AJ243" s="18">
        <v>44</v>
      </c>
      <c r="AK243" s="23">
        <v>1.3767151576338856</v>
      </c>
      <c r="AL243" s="23">
        <v>1.5193873830071716</v>
      </c>
      <c r="AM243" s="23">
        <v>1.9642803179112145</v>
      </c>
      <c r="AN243" s="23">
        <v>0.14872984710571718</v>
      </c>
      <c r="AO243" s="23">
        <v>1.7601243821230035</v>
      </c>
      <c r="AP243" s="23">
        <v>5.2260256075254761</v>
      </c>
      <c r="AQ243" s="23">
        <v>8.194718001063876</v>
      </c>
      <c r="AR243" s="23">
        <v>11.679247970374592</v>
      </c>
      <c r="AS243" s="23">
        <v>10.161167405233002</v>
      </c>
      <c r="AT243" s="23">
        <v>8.3903175735201572</v>
      </c>
      <c r="AU243" s="23">
        <v>9.7126444755865737</v>
      </c>
      <c r="AV243" s="23">
        <v>9.7705973825808137</v>
      </c>
      <c r="AW243" s="23">
        <v>9.0232965109920151</v>
      </c>
      <c r="AX243" s="23">
        <v>10.44138585666825</v>
      </c>
      <c r="AY243" s="23">
        <v>11.584988010884501</v>
      </c>
      <c r="AZ243" s="23">
        <v>5.8887297742207476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3</v>
      </c>
      <c r="BJ243" s="20">
        <v>2</v>
      </c>
      <c r="BK243" s="20">
        <v>3</v>
      </c>
      <c r="BL243" s="20">
        <v>6</v>
      </c>
      <c r="BM243" s="20">
        <v>5</v>
      </c>
      <c r="BN243" s="20">
        <v>2</v>
      </c>
      <c r="BO243" s="20">
        <v>0</v>
      </c>
      <c r="BP243" s="20">
        <v>0</v>
      </c>
      <c r="BQ243" s="20">
        <v>2</v>
      </c>
      <c r="BR243" s="20">
        <v>10</v>
      </c>
      <c r="BS243" s="20">
        <v>8</v>
      </c>
      <c r="BT243" s="20">
        <v>0</v>
      </c>
      <c r="BU243" s="20">
        <v>3</v>
      </c>
      <c r="BV243" s="20">
        <v>2981</v>
      </c>
      <c r="BW243" s="20">
        <v>4047</v>
      </c>
      <c r="BX243" s="20">
        <v>5315</v>
      </c>
      <c r="BY243" s="20">
        <v>7630</v>
      </c>
      <c r="BZ243" s="20">
        <v>6598</v>
      </c>
      <c r="CA243" s="20">
        <v>11743</v>
      </c>
      <c r="CB243" s="20">
        <v>3536</v>
      </c>
      <c r="CC243" s="20">
        <v>4246</v>
      </c>
      <c r="CD243" s="20">
        <v>4764</v>
      </c>
      <c r="CE243" s="20">
        <v>7413</v>
      </c>
      <c r="CF243" s="20">
        <v>6318</v>
      </c>
      <c r="CG243" s="20">
        <v>10128</v>
      </c>
      <c r="CH243" s="21">
        <v>3</v>
      </c>
      <c r="CI243" s="21">
        <v>4</v>
      </c>
      <c r="CJ243" s="21">
        <v>13</v>
      </c>
      <c r="CK243" s="21">
        <v>14</v>
      </c>
      <c r="CL243" s="21">
        <v>5</v>
      </c>
      <c r="CM243" s="21">
        <v>5</v>
      </c>
      <c r="CN243" s="21">
        <v>0</v>
      </c>
      <c r="CO243" s="21">
        <v>21</v>
      </c>
      <c r="CP243" s="21">
        <v>23</v>
      </c>
      <c r="CQ243" s="21">
        <v>0</v>
      </c>
      <c r="CR243" s="21">
        <v>6517</v>
      </c>
      <c r="CS243" s="21">
        <v>8293</v>
      </c>
      <c r="CT243" s="21">
        <v>10079</v>
      </c>
      <c r="CU243" s="21">
        <v>15043</v>
      </c>
      <c r="CV243" s="21">
        <v>12916</v>
      </c>
      <c r="CW243" s="21">
        <v>21871</v>
      </c>
      <c r="CX243" s="21">
        <v>38314</v>
      </c>
      <c r="CY243" s="21">
        <v>36405</v>
      </c>
      <c r="CZ243" s="19">
        <v>280</v>
      </c>
      <c r="DA243" t="s">
        <v>8258</v>
      </c>
      <c r="DB243" t="s">
        <v>8481</v>
      </c>
      <c r="DD243">
        <v>5.7684384013185008</v>
      </c>
      <c r="DE243">
        <v>6.0030276139270242</v>
      </c>
      <c r="DF243">
        <v>0.23458921260852339</v>
      </c>
    </row>
    <row r="244" spans="1:110" x14ac:dyDescent="0.25">
      <c r="A244" t="s">
        <v>509</v>
      </c>
      <c r="B244" t="s">
        <v>3329</v>
      </c>
      <c r="C244" t="s">
        <v>491</v>
      </c>
      <c r="D244" t="s">
        <v>491</v>
      </c>
      <c r="E244" s="17">
        <v>104631</v>
      </c>
      <c r="F244" s="17">
        <v>104456</v>
      </c>
      <c r="G244" s="17">
        <v>105168</v>
      </c>
      <c r="H244" s="17">
        <v>106495</v>
      </c>
      <c r="I244" s="17">
        <v>107498</v>
      </c>
      <c r="J244" s="17">
        <v>108125</v>
      </c>
      <c r="K244" s="17">
        <v>109003</v>
      </c>
      <c r="L244" s="17">
        <v>109786</v>
      </c>
      <c r="M244" s="17">
        <v>110495</v>
      </c>
      <c r="N244" s="17">
        <v>110769</v>
      </c>
      <c r="O244" s="17">
        <v>111179</v>
      </c>
      <c r="P244" s="17">
        <v>111671</v>
      </c>
      <c r="Q244" s="17">
        <v>112032</v>
      </c>
      <c r="R244" s="17">
        <v>112063</v>
      </c>
      <c r="S244" s="17">
        <v>112590</v>
      </c>
      <c r="T244" s="17">
        <v>113050</v>
      </c>
      <c r="U244" s="18">
        <v>19</v>
      </c>
      <c r="V244" s="18">
        <v>28</v>
      </c>
      <c r="W244" s="18">
        <v>19</v>
      </c>
      <c r="X244" s="18">
        <v>25</v>
      </c>
      <c r="Y244" s="18">
        <v>23</v>
      </c>
      <c r="Z244" s="18">
        <v>39</v>
      </c>
      <c r="AA244" s="18">
        <v>90</v>
      </c>
      <c r="AB244" s="18">
        <v>121</v>
      </c>
      <c r="AC244" s="18">
        <v>107</v>
      </c>
      <c r="AD244" s="18">
        <v>169</v>
      </c>
      <c r="AE244" s="18">
        <v>147</v>
      </c>
      <c r="AF244" s="18">
        <v>165</v>
      </c>
      <c r="AG244" s="18">
        <v>151</v>
      </c>
      <c r="AH244" s="18">
        <v>134</v>
      </c>
      <c r="AI244" s="18">
        <v>182</v>
      </c>
      <c r="AJ244" s="18">
        <v>122</v>
      </c>
      <c r="AK244" s="23">
        <v>1.815905419999809</v>
      </c>
      <c r="AL244" s="23">
        <v>2.6805544918434556</v>
      </c>
      <c r="AM244" s="23">
        <v>1.8066331964095543</v>
      </c>
      <c r="AN244" s="23">
        <v>2.3475280529602331</v>
      </c>
      <c r="AO244" s="23">
        <v>2.1395746897616701</v>
      </c>
      <c r="AP244" s="23">
        <v>3.6069364161849711</v>
      </c>
      <c r="AQ244" s="23">
        <v>8.2566534866012855</v>
      </c>
      <c r="AR244" s="23">
        <v>11.02144171387973</v>
      </c>
      <c r="AS244" s="23">
        <v>9.6836960948459208</v>
      </c>
      <c r="AT244" s="23">
        <v>15.25697622981159</v>
      </c>
      <c r="AU244" s="23">
        <v>13.22192140602092</v>
      </c>
      <c r="AV244" s="23">
        <v>14.775546023587143</v>
      </c>
      <c r="AW244" s="23">
        <v>13.478291916595257</v>
      </c>
      <c r="AX244" s="23">
        <v>11.957559587018016</v>
      </c>
      <c r="AY244" s="23">
        <v>16.164845901056932</v>
      </c>
      <c r="AZ244" s="23">
        <v>10.791685095090669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1</v>
      </c>
      <c r="BJ244" s="20">
        <v>9</v>
      </c>
      <c r="BK244" s="20">
        <v>19</v>
      </c>
      <c r="BL244" s="20">
        <v>16</v>
      </c>
      <c r="BM244" s="20">
        <v>5</v>
      </c>
      <c r="BN244" s="20">
        <v>9</v>
      </c>
      <c r="BO244" s="20">
        <v>0</v>
      </c>
      <c r="BP244" s="20">
        <v>2</v>
      </c>
      <c r="BQ244" s="20">
        <v>16</v>
      </c>
      <c r="BR244" s="20">
        <v>13</v>
      </c>
      <c r="BS244" s="20">
        <v>20</v>
      </c>
      <c r="BT244" s="20">
        <v>8</v>
      </c>
      <c r="BU244" s="20">
        <v>4</v>
      </c>
      <c r="BV244" s="20">
        <v>5366</v>
      </c>
      <c r="BW244" s="20">
        <v>8666</v>
      </c>
      <c r="BX244" s="20">
        <v>8671</v>
      </c>
      <c r="BY244" s="20">
        <v>10357</v>
      </c>
      <c r="BZ244" s="20">
        <v>9495</v>
      </c>
      <c r="CA244" s="20">
        <v>15573</v>
      </c>
      <c r="CB244" s="20">
        <v>5684</v>
      </c>
      <c r="CC244" s="20">
        <v>8755</v>
      </c>
      <c r="CD244" s="20">
        <v>8596</v>
      </c>
      <c r="CE244" s="20">
        <v>9857</v>
      </c>
      <c r="CF244" s="20">
        <v>9157</v>
      </c>
      <c r="CG244" s="20">
        <v>12873</v>
      </c>
      <c r="CH244" s="21">
        <v>3</v>
      </c>
      <c r="CI244" s="21">
        <v>25</v>
      </c>
      <c r="CJ244" s="21">
        <v>32</v>
      </c>
      <c r="CK244" s="21">
        <v>36</v>
      </c>
      <c r="CL244" s="21">
        <v>13</v>
      </c>
      <c r="CM244" s="21">
        <v>13</v>
      </c>
      <c r="CN244" s="21">
        <v>0</v>
      </c>
      <c r="CO244" s="21">
        <v>59</v>
      </c>
      <c r="CP244" s="21">
        <v>63</v>
      </c>
      <c r="CQ244" s="21">
        <v>0</v>
      </c>
      <c r="CR244" s="21">
        <v>11050</v>
      </c>
      <c r="CS244" s="21">
        <v>17421</v>
      </c>
      <c r="CT244" s="21">
        <v>17267</v>
      </c>
      <c r="CU244" s="21">
        <v>20214</v>
      </c>
      <c r="CV244" s="21">
        <v>18652</v>
      </c>
      <c r="CW244" s="21">
        <v>28446</v>
      </c>
      <c r="CX244" s="21">
        <v>58128</v>
      </c>
      <c r="CY244" s="21">
        <v>54922</v>
      </c>
      <c r="CZ244" s="19">
        <v>86</v>
      </c>
      <c r="DA244" t="s">
        <v>8064</v>
      </c>
      <c r="DB244" t="s">
        <v>8480</v>
      </c>
      <c r="DD244">
        <v>10.742507556170569</v>
      </c>
      <c r="DE244">
        <v>10.83815028901734</v>
      </c>
      <c r="DF244">
        <v>9.5642732846771494E-2</v>
      </c>
    </row>
    <row r="245" spans="1:110" x14ac:dyDescent="0.25">
      <c r="A245" t="s">
        <v>277</v>
      </c>
      <c r="B245" t="s">
        <v>3056</v>
      </c>
      <c r="C245" t="s">
        <v>276</v>
      </c>
      <c r="D245" t="s">
        <v>278</v>
      </c>
      <c r="E245" s="17">
        <v>134554</v>
      </c>
      <c r="F245" s="17">
        <v>134853</v>
      </c>
      <c r="G245" s="17">
        <v>135943</v>
      </c>
      <c r="H245" s="17">
        <v>136741</v>
      </c>
      <c r="I245" s="17">
        <v>137411</v>
      </c>
      <c r="J245" s="17">
        <v>138380</v>
      </c>
      <c r="K245" s="17">
        <v>139414</v>
      </c>
      <c r="L245" s="17">
        <v>140506</v>
      </c>
      <c r="M245" s="17">
        <v>141278</v>
      </c>
      <c r="N245" s="17">
        <v>142435</v>
      </c>
      <c r="O245" s="17">
        <v>143439</v>
      </c>
      <c r="P245" s="17">
        <v>143879</v>
      </c>
      <c r="Q245" s="17">
        <v>144501</v>
      </c>
      <c r="R245" s="17">
        <v>145122</v>
      </c>
      <c r="S245" s="17">
        <v>146083</v>
      </c>
      <c r="T245" s="17">
        <v>146267</v>
      </c>
      <c r="U245" s="18">
        <v>15</v>
      </c>
      <c r="V245" s="18">
        <v>19</v>
      </c>
      <c r="W245" s="18">
        <v>15</v>
      </c>
      <c r="X245" s="18">
        <v>15</v>
      </c>
      <c r="Y245" s="18">
        <v>35</v>
      </c>
      <c r="Z245" s="18">
        <v>59</v>
      </c>
      <c r="AA245" s="18">
        <v>107</v>
      </c>
      <c r="AB245" s="18">
        <v>151</v>
      </c>
      <c r="AC245" s="18">
        <v>121</v>
      </c>
      <c r="AD245" s="18">
        <v>141</v>
      </c>
      <c r="AE245" s="18">
        <v>151</v>
      </c>
      <c r="AF245" s="18">
        <v>119</v>
      </c>
      <c r="AG245" s="18">
        <v>103</v>
      </c>
      <c r="AH245" s="18">
        <v>120</v>
      </c>
      <c r="AI245" s="18">
        <v>128</v>
      </c>
      <c r="AJ245" s="18">
        <v>117</v>
      </c>
      <c r="AK245" s="23">
        <v>1.1147940603772464</v>
      </c>
      <c r="AL245" s="23">
        <v>1.4089415882479441</v>
      </c>
      <c r="AM245" s="23">
        <v>1.1034036324047578</v>
      </c>
      <c r="AN245" s="23">
        <v>1.0969643340329529</v>
      </c>
      <c r="AO245" s="23">
        <v>2.547103215899746</v>
      </c>
      <c r="AP245" s="23">
        <v>4.263621910680734</v>
      </c>
      <c r="AQ245" s="23">
        <v>7.6749824264421074</v>
      </c>
      <c r="AR245" s="23">
        <v>10.746872019700227</v>
      </c>
      <c r="AS245" s="23">
        <v>8.5646739053497356</v>
      </c>
      <c r="AT245" s="23">
        <v>9.8992522905184828</v>
      </c>
      <c r="AU245" s="23">
        <v>10.527123027907333</v>
      </c>
      <c r="AV245" s="23">
        <v>8.2708386908443909</v>
      </c>
      <c r="AW245" s="23">
        <v>7.1279783530909819</v>
      </c>
      <c r="AX245" s="23">
        <v>8.2689047835614176</v>
      </c>
      <c r="AY245" s="23">
        <v>8.7621420699191557</v>
      </c>
      <c r="AZ245" s="23">
        <v>7.9990701935501516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1</v>
      </c>
      <c r="BJ245" s="20">
        <v>8</v>
      </c>
      <c r="BK245" s="20">
        <v>15</v>
      </c>
      <c r="BL245" s="20">
        <v>11</v>
      </c>
      <c r="BM245" s="20">
        <v>7</v>
      </c>
      <c r="BN245" s="20">
        <v>3</v>
      </c>
      <c r="BO245" s="20">
        <v>0</v>
      </c>
      <c r="BP245" s="20">
        <v>6</v>
      </c>
      <c r="BQ245" s="20">
        <v>15</v>
      </c>
      <c r="BR245" s="20">
        <v>20</v>
      </c>
      <c r="BS245" s="20">
        <v>18</v>
      </c>
      <c r="BT245" s="20">
        <v>3</v>
      </c>
      <c r="BU245" s="20">
        <v>10</v>
      </c>
      <c r="BV245" s="20">
        <v>5555</v>
      </c>
      <c r="BW245" s="20">
        <v>8117</v>
      </c>
      <c r="BX245" s="20">
        <v>10135</v>
      </c>
      <c r="BY245" s="20">
        <v>13436</v>
      </c>
      <c r="BZ245" s="20">
        <v>12645</v>
      </c>
      <c r="CA245" s="20">
        <v>27181</v>
      </c>
      <c r="CB245" s="20">
        <v>5976</v>
      </c>
      <c r="CC245" s="20">
        <v>7753</v>
      </c>
      <c r="CD245" s="20">
        <v>8912</v>
      </c>
      <c r="CE245" s="20">
        <v>12481</v>
      </c>
      <c r="CF245" s="20">
        <v>11802</v>
      </c>
      <c r="CG245" s="20">
        <v>22274</v>
      </c>
      <c r="CH245" s="21">
        <v>7</v>
      </c>
      <c r="CI245" s="21">
        <v>23</v>
      </c>
      <c r="CJ245" s="21">
        <v>35</v>
      </c>
      <c r="CK245" s="21">
        <v>29</v>
      </c>
      <c r="CL245" s="21">
        <v>10</v>
      </c>
      <c r="CM245" s="21">
        <v>13</v>
      </c>
      <c r="CN245" s="21">
        <v>0</v>
      </c>
      <c r="CO245" s="21">
        <v>45</v>
      </c>
      <c r="CP245" s="21">
        <v>72</v>
      </c>
      <c r="CQ245" s="21">
        <v>0</v>
      </c>
      <c r="CR245" s="21">
        <v>11531</v>
      </c>
      <c r="CS245" s="21">
        <v>15870</v>
      </c>
      <c r="CT245" s="21">
        <v>19047</v>
      </c>
      <c r="CU245" s="21">
        <v>25917</v>
      </c>
      <c r="CV245" s="21">
        <v>24447</v>
      </c>
      <c r="CW245" s="21">
        <v>49455</v>
      </c>
      <c r="CX245" s="21">
        <v>77069</v>
      </c>
      <c r="CY245" s="21">
        <v>69198</v>
      </c>
      <c r="CZ245" s="19">
        <v>206</v>
      </c>
      <c r="DA245" t="s">
        <v>8184</v>
      </c>
      <c r="DB245" t="s">
        <v>9</v>
      </c>
      <c r="DD245">
        <v>6.5030781236451913</v>
      </c>
      <c r="DE245">
        <v>9.3422776992046082</v>
      </c>
      <c r="DF245">
        <v>2.8391995755594168</v>
      </c>
    </row>
    <row r="246" spans="1:110" x14ac:dyDescent="0.25">
      <c r="A246" t="s">
        <v>1525</v>
      </c>
      <c r="B246" t="s">
        <v>3139</v>
      </c>
      <c r="C246" t="s">
        <v>777</v>
      </c>
      <c r="D246" t="s">
        <v>150</v>
      </c>
      <c r="E246" s="17">
        <v>81740</v>
      </c>
      <c r="F246" s="17">
        <v>82441</v>
      </c>
      <c r="G246" s="17">
        <v>82974</v>
      </c>
      <c r="H246" s="17">
        <v>84200</v>
      </c>
      <c r="I246" s="17">
        <v>85465</v>
      </c>
      <c r="J246" s="17">
        <v>86353</v>
      </c>
      <c r="K246" s="17">
        <v>87357</v>
      </c>
      <c r="L246" s="17">
        <v>88326</v>
      </c>
      <c r="M246" s="17">
        <v>89172</v>
      </c>
      <c r="N246" s="17">
        <v>89901</v>
      </c>
      <c r="O246" s="17">
        <v>90685</v>
      </c>
      <c r="P246" s="17">
        <v>91239</v>
      </c>
      <c r="Q246" s="17">
        <v>91904</v>
      </c>
      <c r="R246" s="17">
        <v>92974</v>
      </c>
      <c r="S246" s="17">
        <v>93830</v>
      </c>
      <c r="T246" s="17">
        <v>94645</v>
      </c>
      <c r="U246" s="18">
        <v>19</v>
      </c>
      <c r="V246" s="18">
        <v>11</v>
      </c>
      <c r="W246" s="18">
        <v>17</v>
      </c>
      <c r="X246" s="18">
        <v>11</v>
      </c>
      <c r="Y246" s="18">
        <v>18</v>
      </c>
      <c r="Z246" s="18">
        <v>30</v>
      </c>
      <c r="AA246" s="18">
        <v>104</v>
      </c>
      <c r="AB246" s="18">
        <v>80</v>
      </c>
      <c r="AC246" s="18">
        <v>89</v>
      </c>
      <c r="AD246" s="18">
        <v>122</v>
      </c>
      <c r="AE246" s="18">
        <v>120</v>
      </c>
      <c r="AF246" s="18">
        <v>105</v>
      </c>
      <c r="AG246" s="18">
        <v>110</v>
      </c>
      <c r="AH246" s="18">
        <v>132</v>
      </c>
      <c r="AI246" s="18">
        <v>126</v>
      </c>
      <c r="AJ246" s="18">
        <v>102</v>
      </c>
      <c r="AK246" s="23">
        <v>2.3244433569855643</v>
      </c>
      <c r="AL246" s="23">
        <v>1.3342875510971481</v>
      </c>
      <c r="AM246" s="23">
        <v>2.0488345746860461</v>
      </c>
      <c r="AN246" s="23">
        <v>1.306413301662708</v>
      </c>
      <c r="AO246" s="23">
        <v>2.10612531445621</v>
      </c>
      <c r="AP246" s="23">
        <v>3.474112074855535</v>
      </c>
      <c r="AQ246" s="23">
        <v>11.905170736174549</v>
      </c>
      <c r="AR246" s="23">
        <v>9.0573557050019247</v>
      </c>
      <c r="AS246" s="23">
        <v>9.9807114340824477</v>
      </c>
      <c r="AT246" s="23">
        <v>13.570483086951203</v>
      </c>
      <c r="AU246" s="23">
        <v>13.232618404366765</v>
      </c>
      <c r="AV246" s="23">
        <v>11.508236609344689</v>
      </c>
      <c r="AW246" s="23">
        <v>11.96901114206128</v>
      </c>
      <c r="AX246" s="23">
        <v>14.197517585561554</v>
      </c>
      <c r="AY246" s="23">
        <v>13.428540978365129</v>
      </c>
      <c r="AZ246" s="23">
        <v>10.77711448042686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2</v>
      </c>
      <c r="BJ246" s="20">
        <v>9</v>
      </c>
      <c r="BK246" s="20">
        <v>10</v>
      </c>
      <c r="BL246" s="20">
        <v>13</v>
      </c>
      <c r="BM246" s="20">
        <v>2</v>
      </c>
      <c r="BN246" s="20">
        <v>4</v>
      </c>
      <c r="BO246" s="20">
        <v>0</v>
      </c>
      <c r="BP246" s="20">
        <v>2</v>
      </c>
      <c r="BQ246" s="20">
        <v>18</v>
      </c>
      <c r="BR246" s="20">
        <v>19</v>
      </c>
      <c r="BS246" s="20">
        <v>19</v>
      </c>
      <c r="BT246" s="20">
        <v>2</v>
      </c>
      <c r="BU246" s="20">
        <v>2</v>
      </c>
      <c r="BV246" s="20">
        <v>4451</v>
      </c>
      <c r="BW246" s="20">
        <v>6301</v>
      </c>
      <c r="BX246" s="20">
        <v>7225</v>
      </c>
      <c r="BY246" s="20">
        <v>9067</v>
      </c>
      <c r="BZ246" s="20">
        <v>7825</v>
      </c>
      <c r="CA246" s="20">
        <v>13566</v>
      </c>
      <c r="CB246" s="20">
        <v>4657</v>
      </c>
      <c r="CC246" s="20">
        <v>6497</v>
      </c>
      <c r="CD246" s="20">
        <v>6871</v>
      </c>
      <c r="CE246" s="20">
        <v>9073</v>
      </c>
      <c r="CF246" s="20">
        <v>7572</v>
      </c>
      <c r="CG246" s="20">
        <v>11540</v>
      </c>
      <c r="CH246" s="21">
        <v>4</v>
      </c>
      <c r="CI246" s="21">
        <v>27</v>
      </c>
      <c r="CJ246" s="21">
        <v>29</v>
      </c>
      <c r="CK246" s="21">
        <v>32</v>
      </c>
      <c r="CL246" s="21">
        <v>4</v>
      </c>
      <c r="CM246" s="21">
        <v>6</v>
      </c>
      <c r="CN246" s="21">
        <v>0</v>
      </c>
      <c r="CO246" s="21">
        <v>40</v>
      </c>
      <c r="CP246" s="21">
        <v>62</v>
      </c>
      <c r="CQ246" s="21">
        <v>0</v>
      </c>
      <c r="CR246" s="21">
        <v>9108</v>
      </c>
      <c r="CS246" s="21">
        <v>12798</v>
      </c>
      <c r="CT246" s="21">
        <v>14096</v>
      </c>
      <c r="CU246" s="21">
        <v>18140</v>
      </c>
      <c r="CV246" s="21">
        <v>15397</v>
      </c>
      <c r="CW246" s="21">
        <v>25106</v>
      </c>
      <c r="CX246" s="21">
        <v>48435</v>
      </c>
      <c r="CY246" s="21">
        <v>46210</v>
      </c>
      <c r="CZ246" s="19">
        <v>87</v>
      </c>
      <c r="DA246" t="s">
        <v>8065</v>
      </c>
      <c r="DB246" t="s">
        <v>8480</v>
      </c>
      <c r="DD246">
        <v>8.6561350357065567</v>
      </c>
      <c r="DE246">
        <v>12.800660679260865</v>
      </c>
      <c r="DF246">
        <v>4.1445256435543083</v>
      </c>
    </row>
    <row r="247" spans="1:110" x14ac:dyDescent="0.25">
      <c r="A247" t="s">
        <v>1715</v>
      </c>
      <c r="B247" t="s">
        <v>3226</v>
      </c>
      <c r="C247" t="s">
        <v>3365</v>
      </c>
      <c r="D247" t="s">
        <v>457</v>
      </c>
      <c r="E247" s="17">
        <v>211253</v>
      </c>
      <c r="F247" s="17">
        <v>210676</v>
      </c>
      <c r="G247" s="17">
        <v>212353</v>
      </c>
      <c r="H247" s="17">
        <v>213073</v>
      </c>
      <c r="I247" s="17">
        <v>213977</v>
      </c>
      <c r="J247" s="17">
        <v>217058</v>
      </c>
      <c r="K247" s="17">
        <v>217620</v>
      </c>
      <c r="L247" s="17">
        <v>218538</v>
      </c>
      <c r="M247" s="17">
        <v>218128</v>
      </c>
      <c r="N247" s="17">
        <v>219805</v>
      </c>
      <c r="O247" s="17">
        <v>223021</v>
      </c>
      <c r="P247" s="17">
        <v>225100</v>
      </c>
      <c r="Q247" s="17">
        <v>227904</v>
      </c>
      <c r="R247" s="17">
        <v>231453</v>
      </c>
      <c r="S247" s="17">
        <v>233572</v>
      </c>
      <c r="T247" s="17">
        <v>236264</v>
      </c>
      <c r="U247" s="18">
        <v>35</v>
      </c>
      <c r="V247" s="18">
        <v>35</v>
      </c>
      <c r="W247" s="18">
        <v>24</v>
      </c>
      <c r="X247" s="18">
        <v>36</v>
      </c>
      <c r="Y247" s="18">
        <v>33</v>
      </c>
      <c r="Z247" s="18">
        <v>80</v>
      </c>
      <c r="AA247" s="18">
        <v>185</v>
      </c>
      <c r="AB247" s="18">
        <v>173</v>
      </c>
      <c r="AC247" s="18">
        <v>168</v>
      </c>
      <c r="AD247" s="18">
        <v>217</v>
      </c>
      <c r="AE247" s="18">
        <v>231</v>
      </c>
      <c r="AF247" s="18">
        <v>233</v>
      </c>
      <c r="AG247" s="18">
        <v>243</v>
      </c>
      <c r="AH247" s="18">
        <v>231</v>
      </c>
      <c r="AI247" s="18">
        <v>268</v>
      </c>
      <c r="AJ247" s="18">
        <v>201</v>
      </c>
      <c r="AK247" s="23">
        <v>1.656781205474005</v>
      </c>
      <c r="AL247" s="23">
        <v>1.6613188023315422</v>
      </c>
      <c r="AM247" s="23">
        <v>1.1301935927441571</v>
      </c>
      <c r="AN247" s="23">
        <v>1.6895617933759792</v>
      </c>
      <c r="AO247" s="23">
        <v>1.5422218275795998</v>
      </c>
      <c r="AP247" s="23">
        <v>3.685650839867685</v>
      </c>
      <c r="AQ247" s="23">
        <v>8.5010568881536628</v>
      </c>
      <c r="AR247" s="23">
        <v>7.916243399317282</v>
      </c>
      <c r="AS247" s="23">
        <v>7.7018998019511473</v>
      </c>
      <c r="AT247" s="23">
        <v>9.872386888378335</v>
      </c>
      <c r="AU247" s="23">
        <v>10.357768999331903</v>
      </c>
      <c r="AV247" s="23">
        <v>10.350955131052865</v>
      </c>
      <c r="AW247" s="23">
        <v>10.662384161752316</v>
      </c>
      <c r="AX247" s="23">
        <v>9.9804279918601182</v>
      </c>
      <c r="AY247" s="23">
        <v>11.47397804531365</v>
      </c>
      <c r="AZ247" s="23">
        <v>8.5074323637964309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3</v>
      </c>
      <c r="BJ247" s="20">
        <v>30</v>
      </c>
      <c r="BK247" s="20">
        <v>19</v>
      </c>
      <c r="BL247" s="20">
        <v>24</v>
      </c>
      <c r="BM247" s="20">
        <v>8</v>
      </c>
      <c r="BN247" s="20">
        <v>6</v>
      </c>
      <c r="BO247" s="20">
        <v>0</v>
      </c>
      <c r="BP247" s="20">
        <v>8</v>
      </c>
      <c r="BQ247" s="20">
        <v>29</v>
      </c>
      <c r="BR247" s="20">
        <v>26</v>
      </c>
      <c r="BS247" s="20">
        <v>27</v>
      </c>
      <c r="BT247" s="20">
        <v>16</v>
      </c>
      <c r="BU247" s="20">
        <v>5</v>
      </c>
      <c r="BV247" s="20">
        <v>25146</v>
      </c>
      <c r="BW247" s="20">
        <v>21508</v>
      </c>
      <c r="BX247" s="20">
        <v>16100</v>
      </c>
      <c r="BY247" s="20">
        <v>17129</v>
      </c>
      <c r="BZ247" s="20">
        <v>14553</v>
      </c>
      <c r="CA247" s="20">
        <v>22939</v>
      </c>
      <c r="CB247" s="20">
        <v>26789</v>
      </c>
      <c r="CC247" s="20">
        <v>24663</v>
      </c>
      <c r="CD247" s="20">
        <v>16830</v>
      </c>
      <c r="CE247" s="20">
        <v>17086</v>
      </c>
      <c r="CF247" s="20">
        <v>14595</v>
      </c>
      <c r="CG247" s="20">
        <v>18926</v>
      </c>
      <c r="CH247" s="21">
        <v>11</v>
      </c>
      <c r="CI247" s="21">
        <v>59</v>
      </c>
      <c r="CJ247" s="21">
        <v>45</v>
      </c>
      <c r="CK247" s="21">
        <v>51</v>
      </c>
      <c r="CL247" s="21">
        <v>24</v>
      </c>
      <c r="CM247" s="21">
        <v>11</v>
      </c>
      <c r="CN247" s="21">
        <v>0</v>
      </c>
      <c r="CO247" s="21">
        <v>90</v>
      </c>
      <c r="CP247" s="21">
        <v>111</v>
      </c>
      <c r="CQ247" s="21">
        <v>0</v>
      </c>
      <c r="CR247" s="21">
        <v>51935</v>
      </c>
      <c r="CS247" s="21">
        <v>46171</v>
      </c>
      <c r="CT247" s="21">
        <v>32930</v>
      </c>
      <c r="CU247" s="21">
        <v>34215</v>
      </c>
      <c r="CV247" s="21">
        <v>29148</v>
      </c>
      <c r="CW247" s="21">
        <v>41865</v>
      </c>
      <c r="CX247" s="21">
        <v>117375</v>
      </c>
      <c r="CY247" s="21">
        <v>118889</v>
      </c>
      <c r="CZ247" s="19">
        <v>176</v>
      </c>
      <c r="DA247" t="s">
        <v>8154</v>
      </c>
      <c r="DB247" t="s">
        <v>9</v>
      </c>
      <c r="DD247">
        <v>7.5700863830968386</v>
      </c>
      <c r="DE247">
        <v>9.4568690095846648</v>
      </c>
      <c r="DF247">
        <v>1.8867826264878262</v>
      </c>
    </row>
    <row r="248" spans="1:110" x14ac:dyDescent="0.25">
      <c r="A248" t="s">
        <v>719</v>
      </c>
      <c r="B248" t="s">
        <v>3157</v>
      </c>
      <c r="C248" t="s">
        <v>140</v>
      </c>
      <c r="D248" t="s">
        <v>70</v>
      </c>
      <c r="E248" s="17">
        <v>96119</v>
      </c>
      <c r="F248" s="17">
        <v>96397</v>
      </c>
      <c r="G248" s="17">
        <v>96781</v>
      </c>
      <c r="H248" s="17">
        <v>97417</v>
      </c>
      <c r="I248" s="17">
        <v>98049</v>
      </c>
      <c r="J248" s="17">
        <v>98330</v>
      </c>
      <c r="K248" s="17">
        <v>98664</v>
      </c>
      <c r="L248" s="17">
        <v>99025</v>
      </c>
      <c r="M248" s="17">
        <v>98849</v>
      </c>
      <c r="N248" s="17">
        <v>98772</v>
      </c>
      <c r="O248" s="17">
        <v>99322</v>
      </c>
      <c r="P248" s="17">
        <v>99846</v>
      </c>
      <c r="Q248" s="17">
        <v>100339</v>
      </c>
      <c r="R248" s="17">
        <v>101325</v>
      </c>
      <c r="S248" s="17">
        <v>102179</v>
      </c>
      <c r="T248" s="17">
        <v>103193</v>
      </c>
      <c r="U248" s="18">
        <v>26</v>
      </c>
      <c r="V248" s="18">
        <v>8</v>
      </c>
      <c r="W248" s="18">
        <v>13</v>
      </c>
      <c r="X248" s="18">
        <v>13</v>
      </c>
      <c r="Y248" s="18">
        <v>18</v>
      </c>
      <c r="Z248" s="18">
        <v>32</v>
      </c>
      <c r="AA248" s="18">
        <v>73</v>
      </c>
      <c r="AB248" s="18">
        <v>110</v>
      </c>
      <c r="AC248" s="18">
        <v>94</v>
      </c>
      <c r="AD248" s="18">
        <v>123</v>
      </c>
      <c r="AE248" s="18">
        <v>128</v>
      </c>
      <c r="AF248" s="18">
        <v>138</v>
      </c>
      <c r="AG248" s="18">
        <v>163</v>
      </c>
      <c r="AH248" s="18">
        <v>124</v>
      </c>
      <c r="AI248" s="18">
        <v>137</v>
      </c>
      <c r="AJ248" s="18">
        <v>89</v>
      </c>
      <c r="AK248" s="23">
        <v>2.7049802848552318</v>
      </c>
      <c r="AL248" s="23">
        <v>0.82990134547755634</v>
      </c>
      <c r="AM248" s="23">
        <v>1.3432388588669264</v>
      </c>
      <c r="AN248" s="23">
        <v>1.3344693431331287</v>
      </c>
      <c r="AO248" s="23">
        <v>1.8358167854848086</v>
      </c>
      <c r="AP248" s="23">
        <v>3.2543476050035594</v>
      </c>
      <c r="AQ248" s="23">
        <v>7.398848617530204</v>
      </c>
      <c r="AR248" s="23">
        <v>11.108305983337541</v>
      </c>
      <c r="AS248" s="23">
        <v>9.5094538133921436</v>
      </c>
      <c r="AT248" s="23">
        <v>12.452921880694934</v>
      </c>
      <c r="AU248" s="23">
        <v>12.887376412073861</v>
      </c>
      <c r="AV248" s="23">
        <v>13.821284778558981</v>
      </c>
      <c r="AW248" s="23">
        <v>16.244929688356471</v>
      </c>
      <c r="AX248" s="23">
        <v>12.237848507278558</v>
      </c>
      <c r="AY248" s="23">
        <v>13.407843098875503</v>
      </c>
      <c r="AZ248" s="23">
        <v>8.6246160107759238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1</v>
      </c>
      <c r="BI248" s="20">
        <v>0</v>
      </c>
      <c r="BJ248" s="20">
        <v>16</v>
      </c>
      <c r="BK248" s="20">
        <v>13</v>
      </c>
      <c r="BL248" s="20">
        <v>11</v>
      </c>
      <c r="BM248" s="20">
        <v>3</v>
      </c>
      <c r="BN248" s="20">
        <v>2</v>
      </c>
      <c r="BO248" s="20">
        <v>0</v>
      </c>
      <c r="BP248" s="20">
        <v>2</v>
      </c>
      <c r="BQ248" s="20">
        <v>13</v>
      </c>
      <c r="BR248" s="20">
        <v>14</v>
      </c>
      <c r="BS248" s="20">
        <v>10</v>
      </c>
      <c r="BT248" s="20">
        <v>3</v>
      </c>
      <c r="BU248" s="20">
        <v>1</v>
      </c>
      <c r="BV248" s="20">
        <v>6722</v>
      </c>
      <c r="BW248" s="20">
        <v>7671</v>
      </c>
      <c r="BX248" s="20">
        <v>7507</v>
      </c>
      <c r="BY248" s="20">
        <v>9080</v>
      </c>
      <c r="BZ248" s="20">
        <v>7739</v>
      </c>
      <c r="CA248" s="20">
        <v>13696</v>
      </c>
      <c r="CB248" s="20">
        <v>7125</v>
      </c>
      <c r="CC248" s="20">
        <v>8044</v>
      </c>
      <c r="CD248" s="20">
        <v>7495</v>
      </c>
      <c r="CE248" s="20">
        <v>8974</v>
      </c>
      <c r="CF248" s="20">
        <v>7577</v>
      </c>
      <c r="CG248" s="20">
        <v>11563</v>
      </c>
      <c r="CH248" s="21">
        <v>2</v>
      </c>
      <c r="CI248" s="21">
        <v>29</v>
      </c>
      <c r="CJ248" s="21">
        <v>27</v>
      </c>
      <c r="CK248" s="21">
        <v>21</v>
      </c>
      <c r="CL248" s="21">
        <v>6</v>
      </c>
      <c r="CM248" s="21">
        <v>3</v>
      </c>
      <c r="CN248" s="21">
        <v>1</v>
      </c>
      <c r="CO248" s="21">
        <v>46</v>
      </c>
      <c r="CP248" s="21">
        <v>43</v>
      </c>
      <c r="CQ248" s="21">
        <v>0</v>
      </c>
      <c r="CR248" s="21">
        <v>13847</v>
      </c>
      <c r="CS248" s="21">
        <v>15715</v>
      </c>
      <c r="CT248" s="21">
        <v>15002</v>
      </c>
      <c r="CU248" s="21">
        <v>18054</v>
      </c>
      <c r="CV248" s="21">
        <v>15316</v>
      </c>
      <c r="CW248" s="21">
        <v>25259</v>
      </c>
      <c r="CX248" s="21">
        <v>52415</v>
      </c>
      <c r="CY248" s="21">
        <v>50778</v>
      </c>
      <c r="CZ248" s="19">
        <v>172</v>
      </c>
      <c r="DA248" t="s">
        <v>8150</v>
      </c>
      <c r="DB248" t="s">
        <v>9</v>
      </c>
      <c r="DD248">
        <v>9.0590413171058337</v>
      </c>
      <c r="DE248">
        <v>8.203758466087951</v>
      </c>
      <c r="DF248">
        <v>-0.85528285101788271</v>
      </c>
    </row>
    <row r="249" spans="1:110" x14ac:dyDescent="0.25">
      <c r="A249" t="s">
        <v>917</v>
      </c>
      <c r="B249" t="s">
        <v>3267</v>
      </c>
      <c r="C249" t="s">
        <v>3368</v>
      </c>
      <c r="D249" t="s">
        <v>355</v>
      </c>
      <c r="E249" s="17">
        <v>172871</v>
      </c>
      <c r="F249" s="17">
        <v>177663</v>
      </c>
      <c r="G249" s="17">
        <v>183351</v>
      </c>
      <c r="H249" s="17">
        <v>185001</v>
      </c>
      <c r="I249" s="17">
        <v>184393</v>
      </c>
      <c r="J249" s="17">
        <v>183819</v>
      </c>
      <c r="K249" s="17">
        <v>187514</v>
      </c>
      <c r="L249" s="17">
        <v>193966</v>
      </c>
      <c r="M249" s="17">
        <v>202303</v>
      </c>
      <c r="N249" s="17">
        <v>210859</v>
      </c>
      <c r="O249" s="17">
        <v>222326</v>
      </c>
      <c r="P249" s="17">
        <v>232345</v>
      </c>
      <c r="Q249" s="17">
        <v>234321</v>
      </c>
      <c r="R249" s="17">
        <v>237000</v>
      </c>
      <c r="S249" s="17">
        <v>241785</v>
      </c>
      <c r="T249" s="17">
        <v>248985</v>
      </c>
      <c r="U249" s="18">
        <v>16</v>
      </c>
      <c r="V249" s="18">
        <v>5</v>
      </c>
      <c r="W249" s="18">
        <v>12</v>
      </c>
      <c r="X249" s="18">
        <v>17</v>
      </c>
      <c r="Y249" s="18">
        <v>26</v>
      </c>
      <c r="Z249" s="18">
        <v>51</v>
      </c>
      <c r="AA249" s="18">
        <v>134</v>
      </c>
      <c r="AB249" s="18">
        <v>193</v>
      </c>
      <c r="AC249" s="18">
        <v>152</v>
      </c>
      <c r="AD249" s="18">
        <v>131</v>
      </c>
      <c r="AE249" s="18">
        <v>169</v>
      </c>
      <c r="AF249" s="18">
        <v>187</v>
      </c>
      <c r="AG249" s="18">
        <v>166</v>
      </c>
      <c r="AH249" s="18">
        <v>177</v>
      </c>
      <c r="AI249" s="18">
        <v>200</v>
      </c>
      <c r="AJ249" s="18">
        <v>183</v>
      </c>
      <c r="AK249" s="23">
        <v>0.92554563807694756</v>
      </c>
      <c r="AL249" s="23">
        <v>0.28143169934088696</v>
      </c>
      <c r="AM249" s="23">
        <v>0.65448238624278021</v>
      </c>
      <c r="AN249" s="23">
        <v>0.91891395181647662</v>
      </c>
      <c r="AO249" s="23">
        <v>1.4100318341802562</v>
      </c>
      <c r="AP249" s="23">
        <v>2.7744683629004618</v>
      </c>
      <c r="AQ249" s="23">
        <v>7.1461330887293748</v>
      </c>
      <c r="AR249" s="23">
        <v>9.950197457286329</v>
      </c>
      <c r="AS249" s="23">
        <v>7.5134822518697204</v>
      </c>
      <c r="AT249" s="23">
        <v>6.2126824086237722</v>
      </c>
      <c r="AU249" s="23">
        <v>7.6014501227926559</v>
      </c>
      <c r="AV249" s="23">
        <v>8.0483763369127796</v>
      </c>
      <c r="AW249" s="23">
        <v>7.0842988891307224</v>
      </c>
      <c r="AX249" s="23">
        <v>7.4683544303797467</v>
      </c>
      <c r="AY249" s="23">
        <v>8.2718117335649435</v>
      </c>
      <c r="AZ249" s="23">
        <v>7.3498403518284237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 s="20">
        <v>22</v>
      </c>
      <c r="BK249" s="20">
        <v>40</v>
      </c>
      <c r="BL249" s="20">
        <v>23</v>
      </c>
      <c r="BM249" s="20">
        <v>10</v>
      </c>
      <c r="BN249" s="20">
        <v>7</v>
      </c>
      <c r="BO249" s="20">
        <v>0</v>
      </c>
      <c r="BP249" s="20">
        <v>1</v>
      </c>
      <c r="BQ249" s="20">
        <v>21</v>
      </c>
      <c r="BR249" s="20">
        <v>30</v>
      </c>
      <c r="BS249" s="20">
        <v>17</v>
      </c>
      <c r="BT249" s="20">
        <v>8</v>
      </c>
      <c r="BU249" s="20">
        <v>4</v>
      </c>
      <c r="BV249" s="20">
        <v>17561</v>
      </c>
      <c r="BW249" s="20">
        <v>34034</v>
      </c>
      <c r="BX249" s="20">
        <v>22635</v>
      </c>
      <c r="BY249" s="20">
        <v>18414</v>
      </c>
      <c r="BZ249" s="20">
        <v>12231</v>
      </c>
      <c r="CA249" s="20">
        <v>12781</v>
      </c>
      <c r="CB249" s="20">
        <v>18190</v>
      </c>
      <c r="CC249" s="20">
        <v>44718</v>
      </c>
      <c r="CD249" s="20">
        <v>26920</v>
      </c>
      <c r="CE249" s="20">
        <v>19096</v>
      </c>
      <c r="CF249" s="20">
        <v>11770</v>
      </c>
      <c r="CG249" s="20">
        <v>10635</v>
      </c>
      <c r="CH249" s="21">
        <v>1</v>
      </c>
      <c r="CI249" s="21">
        <v>43</v>
      </c>
      <c r="CJ249" s="21">
        <v>70</v>
      </c>
      <c r="CK249" s="21">
        <v>40</v>
      </c>
      <c r="CL249" s="21">
        <v>18</v>
      </c>
      <c r="CM249" s="21">
        <v>11</v>
      </c>
      <c r="CN249" s="21">
        <v>0</v>
      </c>
      <c r="CO249" s="21">
        <v>102</v>
      </c>
      <c r="CP249" s="21">
        <v>81</v>
      </c>
      <c r="CQ249" s="21">
        <v>0</v>
      </c>
      <c r="CR249" s="21">
        <v>35751</v>
      </c>
      <c r="CS249" s="21">
        <v>78752</v>
      </c>
      <c r="CT249" s="21">
        <v>49555</v>
      </c>
      <c r="CU249" s="21">
        <v>37510</v>
      </c>
      <c r="CV249" s="21">
        <v>24001</v>
      </c>
      <c r="CW249" s="21">
        <v>23416</v>
      </c>
      <c r="CX249" s="21">
        <v>117656</v>
      </c>
      <c r="CY249" s="21">
        <v>131329</v>
      </c>
      <c r="CZ249" s="19">
        <v>238</v>
      </c>
      <c r="DA249" t="s">
        <v>8216</v>
      </c>
      <c r="DB249" t="s">
        <v>9</v>
      </c>
      <c r="DD249">
        <v>7.7667537253767263</v>
      </c>
      <c r="DE249">
        <v>6.8844767797647384</v>
      </c>
      <c r="DF249">
        <v>-0.88227694561198788</v>
      </c>
    </row>
    <row r="250" spans="1:110" x14ac:dyDescent="0.25">
      <c r="A250" t="s">
        <v>503</v>
      </c>
      <c r="B250" t="s">
        <v>3338</v>
      </c>
      <c r="C250" t="s">
        <v>491</v>
      </c>
      <c r="D250" t="s">
        <v>491</v>
      </c>
      <c r="E250" s="17">
        <v>102648</v>
      </c>
      <c r="F250" s="17">
        <v>103156</v>
      </c>
      <c r="G250" s="17">
        <v>104379</v>
      </c>
      <c r="H250" s="17">
        <v>105084</v>
      </c>
      <c r="I250" s="17">
        <v>105624</v>
      </c>
      <c r="J250" s="17">
        <v>106160</v>
      </c>
      <c r="K250" s="17">
        <v>107281</v>
      </c>
      <c r="L250" s="17">
        <v>108221</v>
      </c>
      <c r="M250" s="17">
        <v>109459</v>
      </c>
      <c r="N250" s="17">
        <v>110591</v>
      </c>
      <c r="O250" s="17">
        <v>111628</v>
      </c>
      <c r="P250" s="17">
        <v>112550</v>
      </c>
      <c r="Q250" s="17">
        <v>112919</v>
      </c>
      <c r="R250" s="17">
        <v>113338</v>
      </c>
      <c r="S250" s="17">
        <v>113566</v>
      </c>
      <c r="T250" s="17">
        <v>114202</v>
      </c>
      <c r="U250" s="18">
        <v>14</v>
      </c>
      <c r="V250" s="18">
        <v>13</v>
      </c>
      <c r="W250" s="18">
        <v>30</v>
      </c>
      <c r="X250" s="18">
        <v>22</v>
      </c>
      <c r="Y250" s="18">
        <v>35</v>
      </c>
      <c r="Z250" s="18">
        <v>42</v>
      </c>
      <c r="AA250" s="18">
        <v>102</v>
      </c>
      <c r="AB250" s="18">
        <v>114</v>
      </c>
      <c r="AC250" s="18">
        <v>115</v>
      </c>
      <c r="AD250" s="18">
        <v>135</v>
      </c>
      <c r="AE250" s="18">
        <v>150</v>
      </c>
      <c r="AF250" s="18">
        <v>140</v>
      </c>
      <c r="AG250" s="18">
        <v>125</v>
      </c>
      <c r="AH250" s="18">
        <v>149</v>
      </c>
      <c r="AI250" s="18">
        <v>143</v>
      </c>
      <c r="AJ250" s="18">
        <v>127</v>
      </c>
      <c r="AK250" s="23">
        <v>1.3638843426077467</v>
      </c>
      <c r="AL250" s="23">
        <v>1.2602272286633838</v>
      </c>
      <c r="AM250" s="23">
        <v>2.8741413502716062</v>
      </c>
      <c r="AN250" s="23">
        <v>2.0935632446423815</v>
      </c>
      <c r="AO250" s="23">
        <v>3.3136408392032113</v>
      </c>
      <c r="AP250" s="23">
        <v>3.9562923888470234</v>
      </c>
      <c r="AQ250" s="23">
        <v>9.5077413521499619</v>
      </c>
      <c r="AR250" s="23">
        <v>10.533999870635089</v>
      </c>
      <c r="AS250" s="23">
        <v>10.506216939676044</v>
      </c>
      <c r="AT250" s="23">
        <v>12.207141629969888</v>
      </c>
      <c r="AU250" s="23">
        <v>13.437488802092664</v>
      </c>
      <c r="AV250" s="23">
        <v>12.43891603731675</v>
      </c>
      <c r="AW250" s="23">
        <v>11.069881950778877</v>
      </c>
      <c r="AX250" s="23">
        <v>13.146517496338385</v>
      </c>
      <c r="AY250" s="23">
        <v>12.591796840603703</v>
      </c>
      <c r="AZ250" s="23">
        <v>11.120645873102047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2</v>
      </c>
      <c r="BJ250" s="20">
        <v>13</v>
      </c>
      <c r="BK250" s="20">
        <v>15</v>
      </c>
      <c r="BL250" s="20">
        <v>20</v>
      </c>
      <c r="BM250" s="20">
        <v>5</v>
      </c>
      <c r="BN250" s="20">
        <v>6</v>
      </c>
      <c r="BO250" s="20">
        <v>1</v>
      </c>
      <c r="BP250" s="20">
        <v>4</v>
      </c>
      <c r="BQ250" s="20">
        <v>15</v>
      </c>
      <c r="BR250" s="20">
        <v>20</v>
      </c>
      <c r="BS250" s="20">
        <v>13</v>
      </c>
      <c r="BT250" s="20">
        <v>9</v>
      </c>
      <c r="BU250" s="20">
        <v>4</v>
      </c>
      <c r="BV250" s="20">
        <v>6552</v>
      </c>
      <c r="BW250" s="20">
        <v>10110</v>
      </c>
      <c r="BX250" s="20">
        <v>9088</v>
      </c>
      <c r="BY250" s="20">
        <v>10750</v>
      </c>
      <c r="BZ250" s="20">
        <v>8219</v>
      </c>
      <c r="CA250" s="20">
        <v>14173</v>
      </c>
      <c r="CB250" s="20">
        <v>6720</v>
      </c>
      <c r="CC250" s="20">
        <v>9479</v>
      </c>
      <c r="CD250" s="20">
        <v>9059</v>
      </c>
      <c r="CE250" s="20">
        <v>10290</v>
      </c>
      <c r="CF250" s="20">
        <v>8127</v>
      </c>
      <c r="CG250" s="20">
        <v>11635</v>
      </c>
      <c r="CH250" s="21">
        <v>6</v>
      </c>
      <c r="CI250" s="21">
        <v>28</v>
      </c>
      <c r="CJ250" s="21">
        <v>35</v>
      </c>
      <c r="CK250" s="21">
        <v>33</v>
      </c>
      <c r="CL250" s="21">
        <v>14</v>
      </c>
      <c r="CM250" s="21">
        <v>10</v>
      </c>
      <c r="CN250" s="21">
        <v>1</v>
      </c>
      <c r="CO250" s="21">
        <v>61</v>
      </c>
      <c r="CP250" s="21">
        <v>66</v>
      </c>
      <c r="CQ250" s="21">
        <v>0</v>
      </c>
      <c r="CR250" s="21">
        <v>13272</v>
      </c>
      <c r="CS250" s="21">
        <v>19589</v>
      </c>
      <c r="CT250" s="21">
        <v>18147</v>
      </c>
      <c r="CU250" s="21">
        <v>21040</v>
      </c>
      <c r="CV250" s="21">
        <v>16346</v>
      </c>
      <c r="CW250" s="21">
        <v>25808</v>
      </c>
      <c r="CX250" s="21">
        <v>58892</v>
      </c>
      <c r="CY250" s="21">
        <v>55310</v>
      </c>
      <c r="CZ250" s="19">
        <v>74</v>
      </c>
      <c r="DA250" t="s">
        <v>1376</v>
      </c>
      <c r="DB250" t="s">
        <v>8480</v>
      </c>
      <c r="DD250">
        <v>11.028747062014103</v>
      </c>
      <c r="DE250">
        <v>11.206955104258643</v>
      </c>
      <c r="DF250">
        <v>0.17820804224454001</v>
      </c>
    </row>
    <row r="251" spans="1:110" x14ac:dyDescent="0.25">
      <c r="A251" t="s">
        <v>997</v>
      </c>
      <c r="B251" t="s">
        <v>3010</v>
      </c>
      <c r="C251" t="s">
        <v>886</v>
      </c>
      <c r="D251" t="s">
        <v>168</v>
      </c>
      <c r="E251" s="17">
        <v>68683</v>
      </c>
      <c r="F251" s="17">
        <v>69082</v>
      </c>
      <c r="G251" s="17">
        <v>69621</v>
      </c>
      <c r="H251" s="17">
        <v>70399</v>
      </c>
      <c r="I251" s="17">
        <v>71168</v>
      </c>
      <c r="J251" s="17">
        <v>71862</v>
      </c>
      <c r="K251" s="17">
        <v>72567</v>
      </c>
      <c r="L251" s="17">
        <v>73347</v>
      </c>
      <c r="M251" s="17">
        <v>73973</v>
      </c>
      <c r="N251" s="17">
        <v>74373</v>
      </c>
      <c r="O251" s="17">
        <v>74758</v>
      </c>
      <c r="P251" s="17">
        <v>75415</v>
      </c>
      <c r="Q251" s="17">
        <v>75463</v>
      </c>
      <c r="R251" s="17">
        <v>75409</v>
      </c>
      <c r="S251" s="17">
        <v>75723</v>
      </c>
      <c r="T251" s="17">
        <v>76026</v>
      </c>
      <c r="U251" s="18">
        <v>12</v>
      </c>
      <c r="V251" s="18">
        <v>9</v>
      </c>
      <c r="W251" s="18">
        <v>11</v>
      </c>
      <c r="X251" s="18">
        <v>5</v>
      </c>
      <c r="Y251" s="18">
        <v>10</v>
      </c>
      <c r="Z251" s="18">
        <v>21</v>
      </c>
      <c r="AA251" s="18">
        <v>80</v>
      </c>
      <c r="AB251" s="18">
        <v>58</v>
      </c>
      <c r="AC251" s="18">
        <v>62</v>
      </c>
      <c r="AD251" s="18">
        <v>70</v>
      </c>
      <c r="AE251" s="18">
        <v>95</v>
      </c>
      <c r="AF251" s="18">
        <v>75</v>
      </c>
      <c r="AG251" s="18">
        <v>100</v>
      </c>
      <c r="AH251" s="18">
        <v>86</v>
      </c>
      <c r="AI251" s="18">
        <v>97</v>
      </c>
      <c r="AJ251" s="18">
        <v>86</v>
      </c>
      <c r="AK251" s="23">
        <v>1.7471572295910196</v>
      </c>
      <c r="AL251" s="23">
        <v>1.3027995715236964</v>
      </c>
      <c r="AM251" s="23">
        <v>1.5799830510909065</v>
      </c>
      <c r="AN251" s="23">
        <v>0.71023736132615523</v>
      </c>
      <c r="AO251" s="23">
        <v>1.4051258992805755</v>
      </c>
      <c r="AP251" s="23">
        <v>2.9222676797194622</v>
      </c>
      <c r="AQ251" s="23">
        <v>11.024294789642676</v>
      </c>
      <c r="AR251" s="23">
        <v>7.907617216791416</v>
      </c>
      <c r="AS251" s="23">
        <v>8.3814364700634023</v>
      </c>
      <c r="AT251" s="23">
        <v>9.4120178021593848</v>
      </c>
      <c r="AU251" s="23">
        <v>12.707670082131679</v>
      </c>
      <c r="AV251" s="23">
        <v>9.9449711595836376</v>
      </c>
      <c r="AW251" s="23">
        <v>13.251527238514239</v>
      </c>
      <c r="AX251" s="23">
        <v>11.404474266997308</v>
      </c>
      <c r="AY251" s="23">
        <v>12.809846413903307</v>
      </c>
      <c r="AZ251" s="23">
        <v>11.311919606450424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4</v>
      </c>
      <c r="BJ251" s="20">
        <v>6</v>
      </c>
      <c r="BK251" s="20">
        <v>12</v>
      </c>
      <c r="BL251" s="20">
        <v>16</v>
      </c>
      <c r="BM251" s="20">
        <v>4</v>
      </c>
      <c r="BN251" s="20">
        <v>3</v>
      </c>
      <c r="BO251" s="20">
        <v>0</v>
      </c>
      <c r="BP251" s="20">
        <v>3</v>
      </c>
      <c r="BQ251" s="20">
        <v>14</v>
      </c>
      <c r="BR251" s="20">
        <v>7</v>
      </c>
      <c r="BS251" s="20">
        <v>7</v>
      </c>
      <c r="BT251" s="20">
        <v>7</v>
      </c>
      <c r="BU251" s="20">
        <v>3</v>
      </c>
      <c r="BV251" s="20">
        <v>3043</v>
      </c>
      <c r="BW251" s="20">
        <v>4740</v>
      </c>
      <c r="BX251" s="20">
        <v>5283</v>
      </c>
      <c r="BY251" s="20">
        <v>7060</v>
      </c>
      <c r="BZ251" s="20">
        <v>6518</v>
      </c>
      <c r="CA251" s="20">
        <v>12568</v>
      </c>
      <c r="CB251" s="20">
        <v>3562</v>
      </c>
      <c r="CC251" s="20">
        <v>4832</v>
      </c>
      <c r="CD251" s="20">
        <v>5099</v>
      </c>
      <c r="CE251" s="20">
        <v>6690</v>
      </c>
      <c r="CF251" s="20">
        <v>6054</v>
      </c>
      <c r="CG251" s="20">
        <v>10577</v>
      </c>
      <c r="CH251" s="21">
        <v>7</v>
      </c>
      <c r="CI251" s="21">
        <v>20</v>
      </c>
      <c r="CJ251" s="21">
        <v>19</v>
      </c>
      <c r="CK251" s="21">
        <v>23</v>
      </c>
      <c r="CL251" s="21">
        <v>11</v>
      </c>
      <c r="CM251" s="21">
        <v>6</v>
      </c>
      <c r="CN251" s="21">
        <v>0</v>
      </c>
      <c r="CO251" s="21">
        <v>45</v>
      </c>
      <c r="CP251" s="21">
        <v>41</v>
      </c>
      <c r="CQ251" s="21">
        <v>0</v>
      </c>
      <c r="CR251" s="21">
        <v>6605</v>
      </c>
      <c r="CS251" s="21">
        <v>9572</v>
      </c>
      <c r="CT251" s="21">
        <v>10382</v>
      </c>
      <c r="CU251" s="21">
        <v>13750</v>
      </c>
      <c r="CV251" s="21">
        <v>12572</v>
      </c>
      <c r="CW251" s="21">
        <v>23145</v>
      </c>
      <c r="CX251" s="21">
        <v>39212</v>
      </c>
      <c r="CY251" s="21">
        <v>36814</v>
      </c>
      <c r="CZ251" s="19">
        <v>69</v>
      </c>
      <c r="DA251" t="s">
        <v>1370</v>
      </c>
      <c r="DB251" t="s">
        <v>8480</v>
      </c>
      <c r="DD251">
        <v>12.223610582930407</v>
      </c>
      <c r="DE251">
        <v>10.455982862389066</v>
      </c>
      <c r="DF251">
        <v>-1.7676277205413413</v>
      </c>
    </row>
    <row r="252" spans="1:110" x14ac:dyDescent="0.25">
      <c r="A252" t="s">
        <v>194</v>
      </c>
      <c r="B252" t="s">
        <v>3018</v>
      </c>
      <c r="C252" t="s">
        <v>184</v>
      </c>
      <c r="D252" t="s">
        <v>168</v>
      </c>
      <c r="E252" s="17">
        <v>47708</v>
      </c>
      <c r="F252" s="17">
        <v>48057</v>
      </c>
      <c r="G252" s="17">
        <v>48975</v>
      </c>
      <c r="H252" s="17">
        <v>49673</v>
      </c>
      <c r="I252" s="17">
        <v>50378</v>
      </c>
      <c r="J252" s="17">
        <v>51304</v>
      </c>
      <c r="K252" s="17">
        <v>52370</v>
      </c>
      <c r="L252" s="17">
        <v>53517</v>
      </c>
      <c r="M252" s="17">
        <v>53773</v>
      </c>
      <c r="N252" s="17">
        <v>53622</v>
      </c>
      <c r="O252" s="17">
        <v>53746</v>
      </c>
      <c r="P252" s="17">
        <v>54670</v>
      </c>
      <c r="Q252" s="17">
        <v>55085</v>
      </c>
      <c r="R252" s="17">
        <v>55627</v>
      </c>
      <c r="S252" s="17">
        <v>55912</v>
      </c>
      <c r="T252" s="17">
        <v>56610</v>
      </c>
      <c r="U252" s="18">
        <v>9</v>
      </c>
      <c r="V252" s="18">
        <v>7</v>
      </c>
      <c r="W252" s="18">
        <v>6</v>
      </c>
      <c r="X252" s="18">
        <v>9</v>
      </c>
      <c r="Y252" s="18">
        <v>9</v>
      </c>
      <c r="Z252" s="18">
        <v>29</v>
      </c>
      <c r="AA252" s="18">
        <v>65</v>
      </c>
      <c r="AB252" s="18">
        <v>55</v>
      </c>
      <c r="AC252" s="18">
        <v>51</v>
      </c>
      <c r="AD252" s="18">
        <v>39</v>
      </c>
      <c r="AE252" s="18">
        <v>55</v>
      </c>
      <c r="AF252" s="18">
        <v>51</v>
      </c>
      <c r="AG252" s="18">
        <v>61</v>
      </c>
      <c r="AH252" s="18">
        <v>51</v>
      </c>
      <c r="AI252" s="18">
        <v>57</v>
      </c>
      <c r="AJ252" s="18">
        <v>53</v>
      </c>
      <c r="AK252" s="23">
        <v>1.8864760627148487</v>
      </c>
      <c r="AL252" s="23">
        <v>1.4566036165386935</v>
      </c>
      <c r="AM252" s="23">
        <v>1.2251148545176109</v>
      </c>
      <c r="AN252" s="23">
        <v>1.8118494957018902</v>
      </c>
      <c r="AO252" s="23">
        <v>1.7864941045694549</v>
      </c>
      <c r="AP252" s="23">
        <v>5.6525806954623423</v>
      </c>
      <c r="AQ252" s="23">
        <v>12.411686079816688</v>
      </c>
      <c r="AR252" s="23">
        <v>10.277108208606611</v>
      </c>
      <c r="AS252" s="23">
        <v>9.4843136890260915</v>
      </c>
      <c r="AT252" s="23">
        <v>7.2731341613516838</v>
      </c>
      <c r="AU252" s="23">
        <v>10.233319688907081</v>
      </c>
      <c r="AV252" s="23">
        <v>9.3286994695445404</v>
      </c>
      <c r="AW252" s="23">
        <v>11.073795044022875</v>
      </c>
      <c r="AX252" s="23">
        <v>9.1682096823485004</v>
      </c>
      <c r="AY252" s="23">
        <v>10.194591500930033</v>
      </c>
      <c r="AZ252" s="23">
        <v>9.3623034799505387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2</v>
      </c>
      <c r="BJ252" s="20">
        <v>6</v>
      </c>
      <c r="BK252" s="20">
        <v>8</v>
      </c>
      <c r="BL252" s="20">
        <v>8</v>
      </c>
      <c r="BM252" s="20">
        <v>1</v>
      </c>
      <c r="BN252" s="20">
        <v>2</v>
      </c>
      <c r="BO252" s="20">
        <v>0</v>
      </c>
      <c r="BP252" s="20">
        <v>0</v>
      </c>
      <c r="BQ252" s="20">
        <v>7</v>
      </c>
      <c r="BR252" s="20">
        <v>6</v>
      </c>
      <c r="BS252" s="20">
        <v>7</v>
      </c>
      <c r="BT252" s="20">
        <v>4</v>
      </c>
      <c r="BU252" s="20">
        <v>2</v>
      </c>
      <c r="BV252" s="20">
        <v>2062</v>
      </c>
      <c r="BW252" s="20">
        <v>3427</v>
      </c>
      <c r="BX252" s="20">
        <v>3922</v>
      </c>
      <c r="BY252" s="20">
        <v>5031</v>
      </c>
      <c r="BZ252" s="20">
        <v>4825</v>
      </c>
      <c r="CA252" s="20">
        <v>9394</v>
      </c>
      <c r="CB252" s="20">
        <v>2774</v>
      </c>
      <c r="CC252" s="20">
        <v>3708</v>
      </c>
      <c r="CD252" s="20">
        <v>3939</v>
      </c>
      <c r="CE252" s="20">
        <v>5006</v>
      </c>
      <c r="CF252" s="20">
        <v>4601</v>
      </c>
      <c r="CG252" s="20">
        <v>7921</v>
      </c>
      <c r="CH252" s="21">
        <v>2</v>
      </c>
      <c r="CI252" s="21">
        <v>13</v>
      </c>
      <c r="CJ252" s="21">
        <v>14</v>
      </c>
      <c r="CK252" s="21">
        <v>15</v>
      </c>
      <c r="CL252" s="21">
        <v>5</v>
      </c>
      <c r="CM252" s="21">
        <v>4</v>
      </c>
      <c r="CN252" s="21">
        <v>0</v>
      </c>
      <c r="CO252" s="21">
        <v>27</v>
      </c>
      <c r="CP252" s="21">
        <v>26</v>
      </c>
      <c r="CQ252" s="21">
        <v>0</v>
      </c>
      <c r="CR252" s="21">
        <v>4836</v>
      </c>
      <c r="CS252" s="21">
        <v>7135</v>
      </c>
      <c r="CT252" s="21">
        <v>7861</v>
      </c>
      <c r="CU252" s="21">
        <v>10037</v>
      </c>
      <c r="CV252" s="21">
        <v>9426</v>
      </c>
      <c r="CW252" s="21">
        <v>17315</v>
      </c>
      <c r="CX252" s="21">
        <v>28661</v>
      </c>
      <c r="CY252" s="21">
        <v>27949</v>
      </c>
      <c r="CZ252" s="19">
        <v>144</v>
      </c>
      <c r="DA252" t="s">
        <v>8122</v>
      </c>
      <c r="DB252" t="s">
        <v>9</v>
      </c>
      <c r="DD252">
        <v>9.6604529679058277</v>
      </c>
      <c r="DE252">
        <v>9.0715606573392424</v>
      </c>
      <c r="DF252">
        <v>-0.58889231056658531</v>
      </c>
    </row>
    <row r="253" spans="1:110" x14ac:dyDescent="0.25">
      <c r="A253" t="s">
        <v>772</v>
      </c>
      <c r="B253" t="s">
        <v>3004</v>
      </c>
      <c r="C253" t="s">
        <v>754</v>
      </c>
      <c r="D253" t="s">
        <v>150</v>
      </c>
      <c r="E253" s="17">
        <v>76498</v>
      </c>
      <c r="F253" s="17">
        <v>76641</v>
      </c>
      <c r="G253" s="17">
        <v>76823</v>
      </c>
      <c r="H253" s="17">
        <v>77161</v>
      </c>
      <c r="I253" s="17">
        <v>77651</v>
      </c>
      <c r="J253" s="17">
        <v>77869</v>
      </c>
      <c r="K253" s="17">
        <v>78176</v>
      </c>
      <c r="L253" s="17">
        <v>78592</v>
      </c>
      <c r="M253" s="17">
        <v>78907</v>
      </c>
      <c r="N253" s="17">
        <v>79329</v>
      </c>
      <c r="O253" s="17">
        <v>79924</v>
      </c>
      <c r="P253" s="17">
        <v>80329</v>
      </c>
      <c r="Q253" s="17">
        <v>80620</v>
      </c>
      <c r="R253" s="17">
        <v>80782</v>
      </c>
      <c r="S253" s="17">
        <v>81084</v>
      </c>
      <c r="T253" s="17">
        <v>81371</v>
      </c>
      <c r="U253" s="18">
        <v>13</v>
      </c>
      <c r="V253" s="18">
        <v>9</v>
      </c>
      <c r="W253" s="18">
        <v>6</v>
      </c>
      <c r="X253" s="18">
        <v>14</v>
      </c>
      <c r="Y253" s="18">
        <v>13</v>
      </c>
      <c r="Z253" s="18">
        <v>37</v>
      </c>
      <c r="AA253" s="18">
        <v>69</v>
      </c>
      <c r="AB253" s="18">
        <v>77</v>
      </c>
      <c r="AC253" s="18">
        <v>77</v>
      </c>
      <c r="AD253" s="18">
        <v>103</v>
      </c>
      <c r="AE253" s="18">
        <v>115</v>
      </c>
      <c r="AF253" s="18">
        <v>116</v>
      </c>
      <c r="AG253" s="18">
        <v>104</v>
      </c>
      <c r="AH253" s="18">
        <v>119</v>
      </c>
      <c r="AI253" s="18">
        <v>92</v>
      </c>
      <c r="AJ253" s="18">
        <v>98</v>
      </c>
      <c r="AK253" s="23">
        <v>1.6993908337472876</v>
      </c>
      <c r="AL253" s="23">
        <v>1.1743061807648649</v>
      </c>
      <c r="AM253" s="23">
        <v>0.78101610194863513</v>
      </c>
      <c r="AN253" s="23">
        <v>1.8143880976140796</v>
      </c>
      <c r="AO253" s="23">
        <v>1.6741574480689236</v>
      </c>
      <c r="AP253" s="23">
        <v>4.7515699443937898</v>
      </c>
      <c r="AQ253" s="23">
        <v>8.8262382316823569</v>
      </c>
      <c r="AR253" s="23">
        <v>9.7974348534201958</v>
      </c>
      <c r="AS253" s="23">
        <v>9.7583230892062804</v>
      </c>
      <c r="AT253" s="23">
        <v>12.983902482068348</v>
      </c>
      <c r="AU253" s="23">
        <v>14.388669235773985</v>
      </c>
      <c r="AV253" s="23">
        <v>14.440612979123356</v>
      </c>
      <c r="AW253" s="23">
        <v>12.900024807740015</v>
      </c>
      <c r="AX253" s="23">
        <v>14.731004431680324</v>
      </c>
      <c r="AY253" s="23">
        <v>11.346258201371418</v>
      </c>
      <c r="AZ253" s="23">
        <v>12.043602757739244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3</v>
      </c>
      <c r="BJ253" s="20">
        <v>9</v>
      </c>
      <c r="BK253" s="20">
        <v>12</v>
      </c>
      <c r="BL253" s="20">
        <v>10</v>
      </c>
      <c r="BM253" s="20">
        <v>7</v>
      </c>
      <c r="BN253" s="20">
        <v>4</v>
      </c>
      <c r="BO253" s="20">
        <v>0</v>
      </c>
      <c r="BP253" s="20">
        <v>2</v>
      </c>
      <c r="BQ253" s="20">
        <v>10</v>
      </c>
      <c r="BR253" s="20">
        <v>14</v>
      </c>
      <c r="BS253" s="20">
        <v>7</v>
      </c>
      <c r="BT253" s="20">
        <v>12</v>
      </c>
      <c r="BU253" s="20">
        <v>8</v>
      </c>
      <c r="BV253" s="20">
        <v>3520</v>
      </c>
      <c r="BW253" s="20">
        <v>5066</v>
      </c>
      <c r="BX253" s="20">
        <v>5946</v>
      </c>
      <c r="BY253" s="20">
        <v>7686</v>
      </c>
      <c r="BZ253" s="20">
        <v>6979</v>
      </c>
      <c r="CA253" s="20">
        <v>12669</v>
      </c>
      <c r="CB253" s="20">
        <v>3779</v>
      </c>
      <c r="CC253" s="20">
        <v>5002</v>
      </c>
      <c r="CD253" s="20">
        <v>5481</v>
      </c>
      <c r="CE253" s="20">
        <v>7433</v>
      </c>
      <c r="CF253" s="20">
        <v>6819</v>
      </c>
      <c r="CG253" s="20">
        <v>10991</v>
      </c>
      <c r="CH253" s="21">
        <v>5</v>
      </c>
      <c r="CI253" s="21">
        <v>19</v>
      </c>
      <c r="CJ253" s="21">
        <v>26</v>
      </c>
      <c r="CK253" s="21">
        <v>17</v>
      </c>
      <c r="CL253" s="21">
        <v>19</v>
      </c>
      <c r="CM253" s="21">
        <v>12</v>
      </c>
      <c r="CN253" s="21">
        <v>0</v>
      </c>
      <c r="CO253" s="21">
        <v>45</v>
      </c>
      <c r="CP253" s="21">
        <v>53</v>
      </c>
      <c r="CQ253" s="21">
        <v>0</v>
      </c>
      <c r="CR253" s="21">
        <v>7299</v>
      </c>
      <c r="CS253" s="21">
        <v>10068</v>
      </c>
      <c r="CT253" s="21">
        <v>11427</v>
      </c>
      <c r="CU253" s="21">
        <v>15119</v>
      </c>
      <c r="CV253" s="21">
        <v>13798</v>
      </c>
      <c r="CW253" s="21">
        <v>23660</v>
      </c>
      <c r="CX253" s="21">
        <v>41866</v>
      </c>
      <c r="CY253" s="21">
        <v>39505</v>
      </c>
      <c r="CZ253" s="19">
        <v>45</v>
      </c>
      <c r="DA253" t="s">
        <v>8033</v>
      </c>
      <c r="DB253" t="s">
        <v>8480</v>
      </c>
      <c r="DD253">
        <v>11.390963169219086</v>
      </c>
      <c r="DE253">
        <v>12.659437252185544</v>
      </c>
      <c r="DF253">
        <v>1.268474082966458</v>
      </c>
    </row>
    <row r="254" spans="1:110" x14ac:dyDescent="0.25">
      <c r="A254" t="s">
        <v>856</v>
      </c>
      <c r="B254" t="s">
        <v>2934</v>
      </c>
      <c r="C254" t="s">
        <v>58</v>
      </c>
      <c r="D254" t="s">
        <v>211</v>
      </c>
      <c r="E254" s="17">
        <v>118452</v>
      </c>
      <c r="F254" s="17">
        <v>118736</v>
      </c>
      <c r="G254" s="17">
        <v>119303</v>
      </c>
      <c r="H254" s="17">
        <v>120050</v>
      </c>
      <c r="I254" s="17">
        <v>120806</v>
      </c>
      <c r="J254" s="17">
        <v>121578</v>
      </c>
      <c r="K254" s="17">
        <v>122236</v>
      </c>
      <c r="L254" s="17">
        <v>122706</v>
      </c>
      <c r="M254" s="17">
        <v>123319</v>
      </c>
      <c r="N254" s="17">
        <v>123993</v>
      </c>
      <c r="O254" s="17">
        <v>124618</v>
      </c>
      <c r="P254" s="17">
        <v>125389</v>
      </c>
      <c r="Q254" s="17">
        <v>125354</v>
      </c>
      <c r="R254" s="17">
        <v>125404</v>
      </c>
      <c r="S254" s="17">
        <v>125495</v>
      </c>
      <c r="T254" s="17">
        <v>125366</v>
      </c>
      <c r="U254" s="18">
        <v>33</v>
      </c>
      <c r="V254" s="18">
        <v>28</v>
      </c>
      <c r="W254" s="18">
        <v>32</v>
      </c>
      <c r="X254" s="18">
        <v>25</v>
      </c>
      <c r="Y254" s="18">
        <v>36</v>
      </c>
      <c r="Z254" s="18">
        <v>63</v>
      </c>
      <c r="AA254" s="18">
        <v>175</v>
      </c>
      <c r="AB254" s="18">
        <v>141</v>
      </c>
      <c r="AC254" s="18">
        <v>148</v>
      </c>
      <c r="AD254" s="18">
        <v>195</v>
      </c>
      <c r="AE254" s="18">
        <v>175</v>
      </c>
      <c r="AF254" s="18">
        <v>178</v>
      </c>
      <c r="AG254" s="18">
        <v>152</v>
      </c>
      <c r="AH254" s="18">
        <v>174</v>
      </c>
      <c r="AI254" s="18">
        <v>192</v>
      </c>
      <c r="AJ254" s="18">
        <v>156</v>
      </c>
      <c r="AK254" s="23">
        <v>2.7859386080437645</v>
      </c>
      <c r="AL254" s="23">
        <v>2.3581727529982484</v>
      </c>
      <c r="AM254" s="23">
        <v>2.6822460457825872</v>
      </c>
      <c r="AN254" s="23">
        <v>2.0824656393169514</v>
      </c>
      <c r="AO254" s="23">
        <v>2.9799844378590468</v>
      </c>
      <c r="AP254" s="23">
        <v>5.1818585599368303</v>
      </c>
      <c r="AQ254" s="23">
        <v>14.316567950521941</v>
      </c>
      <c r="AR254" s="23">
        <v>11.490880641533421</v>
      </c>
      <c r="AS254" s="23">
        <v>12.001394756687938</v>
      </c>
      <c r="AT254" s="23">
        <v>15.726694248868888</v>
      </c>
      <c r="AU254" s="23">
        <v>14.042915148694409</v>
      </c>
      <c r="AV254" s="23">
        <v>14.195822600068587</v>
      </c>
      <c r="AW254" s="23">
        <v>12.125660130510393</v>
      </c>
      <c r="AX254" s="23">
        <v>13.875155497432299</v>
      </c>
      <c r="AY254" s="23">
        <v>15.29941431929559</v>
      </c>
      <c r="AZ254" s="23">
        <v>12.443565240974426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4</v>
      </c>
      <c r="BJ254" s="20">
        <v>32</v>
      </c>
      <c r="BK254" s="20">
        <v>13</v>
      </c>
      <c r="BL254" s="20">
        <v>11</v>
      </c>
      <c r="BM254" s="20">
        <v>12</v>
      </c>
      <c r="BN254" s="20">
        <v>5</v>
      </c>
      <c r="BO254" s="20">
        <v>0</v>
      </c>
      <c r="BP254" s="20">
        <v>11</v>
      </c>
      <c r="BQ254" s="20">
        <v>25</v>
      </c>
      <c r="BR254" s="20">
        <v>19</v>
      </c>
      <c r="BS254" s="20">
        <v>15</v>
      </c>
      <c r="BT254" s="20">
        <v>9</v>
      </c>
      <c r="BU254" s="20">
        <v>0</v>
      </c>
      <c r="BV254" s="20">
        <v>6384</v>
      </c>
      <c r="BW254" s="20">
        <v>10343</v>
      </c>
      <c r="BX254" s="20">
        <v>9204</v>
      </c>
      <c r="BY254" s="20">
        <v>11731</v>
      </c>
      <c r="BZ254" s="20">
        <v>9745</v>
      </c>
      <c r="CA254" s="20">
        <v>17043</v>
      </c>
      <c r="CB254" s="20">
        <v>6657</v>
      </c>
      <c r="CC254" s="20">
        <v>9985</v>
      </c>
      <c r="CD254" s="20">
        <v>9238</v>
      </c>
      <c r="CE254" s="20">
        <v>11322</v>
      </c>
      <c r="CF254" s="20">
        <v>9608</v>
      </c>
      <c r="CG254" s="20">
        <v>14106</v>
      </c>
      <c r="CH254" s="21">
        <v>15</v>
      </c>
      <c r="CI254" s="21">
        <v>57</v>
      </c>
      <c r="CJ254" s="21">
        <v>32</v>
      </c>
      <c r="CK254" s="21">
        <v>26</v>
      </c>
      <c r="CL254" s="21">
        <v>21</v>
      </c>
      <c r="CM254" s="21">
        <v>5</v>
      </c>
      <c r="CN254" s="21">
        <v>0</v>
      </c>
      <c r="CO254" s="21">
        <v>77</v>
      </c>
      <c r="CP254" s="21">
        <v>79</v>
      </c>
      <c r="CQ254" s="21">
        <v>0</v>
      </c>
      <c r="CR254" s="21">
        <v>13041</v>
      </c>
      <c r="CS254" s="21">
        <v>20328</v>
      </c>
      <c r="CT254" s="21">
        <v>18442</v>
      </c>
      <c r="CU254" s="21">
        <v>23053</v>
      </c>
      <c r="CV254" s="21">
        <v>19353</v>
      </c>
      <c r="CW254" s="21">
        <v>31149</v>
      </c>
      <c r="CX254" s="21">
        <v>64450</v>
      </c>
      <c r="CY254" s="21">
        <v>60916</v>
      </c>
      <c r="CZ254" s="19">
        <v>38</v>
      </c>
      <c r="DA254" t="s">
        <v>1362</v>
      </c>
      <c r="DB254" t="s">
        <v>8480</v>
      </c>
      <c r="DD254">
        <v>12.640357213211637</v>
      </c>
      <c r="DE254">
        <v>12.25756400310318</v>
      </c>
      <c r="DF254">
        <v>-0.38279321010845635</v>
      </c>
    </row>
    <row r="255" spans="1:110" x14ac:dyDescent="0.25">
      <c r="A255" t="s">
        <v>61</v>
      </c>
      <c r="B255" t="s">
        <v>3064</v>
      </c>
      <c r="C255" t="s">
        <v>48</v>
      </c>
      <c r="D255" t="s">
        <v>51</v>
      </c>
      <c r="E255" s="17">
        <v>89185</v>
      </c>
      <c r="F255" s="17">
        <v>90084</v>
      </c>
      <c r="G255" s="17">
        <v>90976</v>
      </c>
      <c r="H255" s="17">
        <v>91987</v>
      </c>
      <c r="I255" s="17">
        <v>92723</v>
      </c>
      <c r="J255" s="17">
        <v>93392</v>
      </c>
      <c r="K255" s="17">
        <v>94389</v>
      </c>
      <c r="L255" s="17">
        <v>95403</v>
      </c>
      <c r="M255" s="17">
        <v>96644</v>
      </c>
      <c r="N255" s="17">
        <v>97552</v>
      </c>
      <c r="O255" s="17">
        <v>98467</v>
      </c>
      <c r="P255" s="17">
        <v>99535</v>
      </c>
      <c r="Q255" s="17">
        <v>100196</v>
      </c>
      <c r="R255" s="17">
        <v>100951</v>
      </c>
      <c r="S255" s="17">
        <v>102298</v>
      </c>
      <c r="T255" s="17">
        <v>102890</v>
      </c>
      <c r="U255" s="18">
        <v>12</v>
      </c>
      <c r="V255" s="18">
        <v>10</v>
      </c>
      <c r="W255" s="18">
        <v>12</v>
      </c>
      <c r="X255" s="18">
        <v>12</v>
      </c>
      <c r="Y255" s="18">
        <v>36</v>
      </c>
      <c r="Z255" s="18">
        <v>57</v>
      </c>
      <c r="AA255" s="18">
        <v>127</v>
      </c>
      <c r="AB255" s="18">
        <v>120</v>
      </c>
      <c r="AC255" s="18">
        <v>97</v>
      </c>
      <c r="AD255" s="18">
        <v>98</v>
      </c>
      <c r="AE255" s="18">
        <v>94</v>
      </c>
      <c r="AF255" s="18">
        <v>105</v>
      </c>
      <c r="AG255" s="18">
        <v>115</v>
      </c>
      <c r="AH255" s="18">
        <v>90</v>
      </c>
      <c r="AI255" s="18">
        <v>106</v>
      </c>
      <c r="AJ255" s="18">
        <v>80</v>
      </c>
      <c r="AK255" s="23">
        <v>1.3455177440152493</v>
      </c>
      <c r="AL255" s="23">
        <v>1.1100750410727764</v>
      </c>
      <c r="AM255" s="23">
        <v>1.3190291945128387</v>
      </c>
      <c r="AN255" s="23">
        <v>1.3045321621533477</v>
      </c>
      <c r="AO255" s="23">
        <v>3.8825318421535111</v>
      </c>
      <c r="AP255" s="23">
        <v>6.1033064930615035</v>
      </c>
      <c r="AQ255" s="23">
        <v>13.454957675152826</v>
      </c>
      <c r="AR255" s="23">
        <v>12.57822081066633</v>
      </c>
      <c r="AS255" s="23">
        <v>10.03683622366624</v>
      </c>
      <c r="AT255" s="23">
        <v>10.045924225028703</v>
      </c>
      <c r="AU255" s="23">
        <v>9.5463454761493693</v>
      </c>
      <c r="AV255" s="23">
        <v>10.549053096900588</v>
      </c>
      <c r="AW255" s="23">
        <v>11.477504091979721</v>
      </c>
      <c r="AX255" s="23">
        <v>8.9152162930530654</v>
      </c>
      <c r="AY255" s="23">
        <v>10.361883907798784</v>
      </c>
      <c r="AZ255" s="23">
        <v>7.7752940033045004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1</v>
      </c>
      <c r="BJ255" s="20">
        <v>7</v>
      </c>
      <c r="BK255" s="20">
        <v>13</v>
      </c>
      <c r="BL255" s="20">
        <v>8</v>
      </c>
      <c r="BM255" s="20">
        <v>5</v>
      </c>
      <c r="BN255" s="20">
        <v>2</v>
      </c>
      <c r="BO255" s="20">
        <v>0</v>
      </c>
      <c r="BP255" s="20">
        <v>0</v>
      </c>
      <c r="BQ255" s="20">
        <v>8</v>
      </c>
      <c r="BR255" s="20">
        <v>13</v>
      </c>
      <c r="BS255" s="20">
        <v>12</v>
      </c>
      <c r="BT255" s="20">
        <v>7</v>
      </c>
      <c r="BU255" s="20">
        <v>4</v>
      </c>
      <c r="BV255" s="20">
        <v>4201</v>
      </c>
      <c r="BW255" s="20">
        <v>8319</v>
      </c>
      <c r="BX255" s="20">
        <v>9715</v>
      </c>
      <c r="BY255" s="20">
        <v>9906</v>
      </c>
      <c r="BZ255" s="20">
        <v>7526</v>
      </c>
      <c r="CA255" s="20">
        <v>13296</v>
      </c>
      <c r="CB255" s="20">
        <v>4444</v>
      </c>
      <c r="CC255" s="20">
        <v>7784</v>
      </c>
      <c r="CD255" s="20">
        <v>9364</v>
      </c>
      <c r="CE255" s="20">
        <v>9903</v>
      </c>
      <c r="CF255" s="20">
        <v>7424</v>
      </c>
      <c r="CG255" s="20">
        <v>11008</v>
      </c>
      <c r="CH255" s="21">
        <v>1</v>
      </c>
      <c r="CI255" s="21">
        <v>15</v>
      </c>
      <c r="CJ255" s="21">
        <v>26</v>
      </c>
      <c r="CK255" s="21">
        <v>20</v>
      </c>
      <c r="CL255" s="21">
        <v>12</v>
      </c>
      <c r="CM255" s="21">
        <v>6</v>
      </c>
      <c r="CN255" s="21">
        <v>0</v>
      </c>
      <c r="CO255" s="21">
        <v>36</v>
      </c>
      <c r="CP255" s="21">
        <v>44</v>
      </c>
      <c r="CQ255" s="21">
        <v>0</v>
      </c>
      <c r="CR255" s="21">
        <v>8645</v>
      </c>
      <c r="CS255" s="21">
        <v>16103</v>
      </c>
      <c r="CT255" s="21">
        <v>19079</v>
      </c>
      <c r="CU255" s="21">
        <v>19809</v>
      </c>
      <c r="CV255" s="21">
        <v>14950</v>
      </c>
      <c r="CW255" s="21">
        <v>24304</v>
      </c>
      <c r="CX255" s="21">
        <v>52963</v>
      </c>
      <c r="CY255" s="21">
        <v>49927</v>
      </c>
      <c r="CZ255" s="19">
        <v>215</v>
      </c>
      <c r="DA255" t="s">
        <v>8193</v>
      </c>
      <c r="DB255" t="s">
        <v>9</v>
      </c>
      <c r="DD255">
        <v>7.2105273699601415</v>
      </c>
      <c r="DE255">
        <v>8.3076864981213312</v>
      </c>
      <c r="DF255">
        <v>1.0971591281611897</v>
      </c>
    </row>
    <row r="256" spans="1:110" x14ac:dyDescent="0.25">
      <c r="A256" t="s">
        <v>1527</v>
      </c>
      <c r="B256" t="s">
        <v>3105</v>
      </c>
      <c r="C256" t="s">
        <v>846</v>
      </c>
      <c r="D256" t="s">
        <v>150</v>
      </c>
      <c r="E256" s="17">
        <v>72387</v>
      </c>
      <c r="F256" s="17">
        <v>73875</v>
      </c>
      <c r="G256" s="17">
        <v>76004</v>
      </c>
      <c r="H256" s="17">
        <v>77427</v>
      </c>
      <c r="I256" s="17">
        <v>78464</v>
      </c>
      <c r="J256" s="17">
        <v>79164</v>
      </c>
      <c r="K256" s="17">
        <v>80701</v>
      </c>
      <c r="L256" s="17">
        <v>82147</v>
      </c>
      <c r="M256" s="17">
        <v>83805</v>
      </c>
      <c r="N256" s="17">
        <v>84698</v>
      </c>
      <c r="O256" s="17">
        <v>85709</v>
      </c>
      <c r="P256" s="17">
        <v>86664</v>
      </c>
      <c r="Q256" s="17">
        <v>87363</v>
      </c>
      <c r="R256" s="17">
        <v>87776</v>
      </c>
      <c r="S256" s="17">
        <v>88953</v>
      </c>
      <c r="T256" s="17">
        <v>89794</v>
      </c>
      <c r="U256" s="18">
        <v>27</v>
      </c>
      <c r="V256" s="18">
        <v>18</v>
      </c>
      <c r="W256" s="18">
        <v>11</v>
      </c>
      <c r="X256" s="18">
        <v>20</v>
      </c>
      <c r="Y256" s="18">
        <v>17</v>
      </c>
      <c r="Z256" s="18">
        <v>44</v>
      </c>
      <c r="AA256" s="18">
        <v>105</v>
      </c>
      <c r="AB256" s="18">
        <v>103</v>
      </c>
      <c r="AC256" s="18">
        <v>84</v>
      </c>
      <c r="AD256" s="18">
        <v>106</v>
      </c>
      <c r="AE256" s="18">
        <v>110</v>
      </c>
      <c r="AF256" s="18">
        <v>139</v>
      </c>
      <c r="AG256" s="18">
        <v>113</v>
      </c>
      <c r="AH256" s="18">
        <v>124</v>
      </c>
      <c r="AI256" s="18">
        <v>111</v>
      </c>
      <c r="AJ256" s="18">
        <v>61</v>
      </c>
      <c r="AK256" s="23">
        <v>3.7299515106303618</v>
      </c>
      <c r="AL256" s="23">
        <v>2.4365482233502536</v>
      </c>
      <c r="AM256" s="23">
        <v>1.4472922477764329</v>
      </c>
      <c r="AN256" s="23">
        <v>2.5830782543557156</v>
      </c>
      <c r="AO256" s="23">
        <v>2.1665986949429037</v>
      </c>
      <c r="AP256" s="23">
        <v>5.5580819564448483</v>
      </c>
      <c r="AQ256" s="23">
        <v>13.010991189700253</v>
      </c>
      <c r="AR256" s="23">
        <v>12.538498058358796</v>
      </c>
      <c r="AS256" s="23">
        <v>10.023268301413996</v>
      </c>
      <c r="AT256" s="23">
        <v>12.515053484143664</v>
      </c>
      <c r="AU256" s="23">
        <v>12.834124771027547</v>
      </c>
      <c r="AV256" s="23">
        <v>16.038955044770606</v>
      </c>
      <c r="AW256" s="23">
        <v>12.934537504435516</v>
      </c>
      <c r="AX256" s="23">
        <v>14.126868392271236</v>
      </c>
      <c r="AY256" s="23">
        <v>12.478499881960136</v>
      </c>
      <c r="AZ256" s="23">
        <v>6.793326948348442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1</v>
      </c>
      <c r="BJ256" s="20">
        <v>2</v>
      </c>
      <c r="BK256" s="20">
        <v>9</v>
      </c>
      <c r="BL256" s="20">
        <v>13</v>
      </c>
      <c r="BM256" s="20">
        <v>5</v>
      </c>
      <c r="BN256" s="20">
        <v>5</v>
      </c>
      <c r="BO256" s="20">
        <v>0</v>
      </c>
      <c r="BP256" s="20">
        <v>2</v>
      </c>
      <c r="BQ256" s="20">
        <v>10</v>
      </c>
      <c r="BR256" s="20">
        <v>4</v>
      </c>
      <c r="BS256" s="20">
        <v>7</v>
      </c>
      <c r="BT256" s="20">
        <v>3</v>
      </c>
      <c r="BU256" s="20">
        <v>0</v>
      </c>
      <c r="BV256" s="20">
        <v>3515</v>
      </c>
      <c r="BW256" s="20">
        <v>5971</v>
      </c>
      <c r="BX256" s="20">
        <v>6870</v>
      </c>
      <c r="BY256" s="20">
        <v>8947</v>
      </c>
      <c r="BZ256" s="20">
        <v>7117</v>
      </c>
      <c r="CA256" s="20">
        <v>13746</v>
      </c>
      <c r="CB256" s="20">
        <v>3875</v>
      </c>
      <c r="CC256" s="20">
        <v>6218</v>
      </c>
      <c r="CD256" s="20">
        <v>6383</v>
      </c>
      <c r="CE256" s="20">
        <v>8376</v>
      </c>
      <c r="CF256" s="20">
        <v>6739</v>
      </c>
      <c r="CG256" s="20">
        <v>12037</v>
      </c>
      <c r="CH256" s="21">
        <v>3</v>
      </c>
      <c r="CI256" s="21">
        <v>12</v>
      </c>
      <c r="CJ256" s="21">
        <v>13</v>
      </c>
      <c r="CK256" s="21">
        <v>20</v>
      </c>
      <c r="CL256" s="21">
        <v>8</v>
      </c>
      <c r="CM256" s="21">
        <v>5</v>
      </c>
      <c r="CN256" s="21">
        <v>0</v>
      </c>
      <c r="CO256" s="21">
        <v>35</v>
      </c>
      <c r="CP256" s="21">
        <v>26</v>
      </c>
      <c r="CQ256" s="21">
        <v>0</v>
      </c>
      <c r="CR256" s="21">
        <v>7390</v>
      </c>
      <c r="CS256" s="21">
        <v>12189</v>
      </c>
      <c r="CT256" s="21">
        <v>13253</v>
      </c>
      <c r="CU256" s="21">
        <v>17323</v>
      </c>
      <c r="CV256" s="21">
        <v>13856</v>
      </c>
      <c r="CW256" s="21">
        <v>25783</v>
      </c>
      <c r="CX256" s="21">
        <v>46166</v>
      </c>
      <c r="CY256" s="21">
        <v>43628</v>
      </c>
      <c r="CZ256" s="19">
        <v>261</v>
      </c>
      <c r="DA256" t="s">
        <v>8239</v>
      </c>
      <c r="DB256" t="s">
        <v>9</v>
      </c>
      <c r="DD256">
        <v>8.0223709544329331</v>
      </c>
      <c r="DE256">
        <v>5.631850279426418</v>
      </c>
      <c r="DF256">
        <v>-2.3905206750065151</v>
      </c>
    </row>
    <row r="257" spans="1:110" x14ac:dyDescent="0.25">
      <c r="A257" t="s">
        <v>836</v>
      </c>
      <c r="B257" t="s">
        <v>2935</v>
      </c>
      <c r="C257" t="s">
        <v>58</v>
      </c>
      <c r="D257" t="s">
        <v>211</v>
      </c>
      <c r="E257" s="17">
        <v>117577</v>
      </c>
      <c r="F257" s="17">
        <v>118052</v>
      </c>
      <c r="G257" s="17">
        <v>119228</v>
      </c>
      <c r="H257" s="17">
        <v>120919</v>
      </c>
      <c r="I257" s="17">
        <v>122785</v>
      </c>
      <c r="J257" s="17">
        <v>124359</v>
      </c>
      <c r="K257" s="17">
        <v>125866</v>
      </c>
      <c r="L257" s="17">
        <v>127348</v>
      </c>
      <c r="M257" s="17">
        <v>129012</v>
      </c>
      <c r="N257" s="17">
        <v>130222</v>
      </c>
      <c r="O257" s="17">
        <v>131148</v>
      </c>
      <c r="P257" s="17">
        <v>132044</v>
      </c>
      <c r="Q257" s="17">
        <v>132896</v>
      </c>
      <c r="R257" s="17">
        <v>133409</v>
      </c>
      <c r="S257" s="17">
        <v>134027</v>
      </c>
      <c r="T257" s="17">
        <v>134540</v>
      </c>
      <c r="U257" s="18">
        <v>28</v>
      </c>
      <c r="V257" s="18">
        <v>28</v>
      </c>
      <c r="W257" s="18">
        <v>25</v>
      </c>
      <c r="X257" s="18">
        <v>33</v>
      </c>
      <c r="Y257" s="18">
        <v>22</v>
      </c>
      <c r="Z257" s="18">
        <v>53</v>
      </c>
      <c r="AA257" s="18">
        <v>146</v>
      </c>
      <c r="AB257" s="18">
        <v>192</v>
      </c>
      <c r="AC257" s="18">
        <v>145</v>
      </c>
      <c r="AD257" s="18">
        <v>232</v>
      </c>
      <c r="AE257" s="18">
        <v>225</v>
      </c>
      <c r="AF257" s="18">
        <v>196</v>
      </c>
      <c r="AG257" s="18">
        <v>188</v>
      </c>
      <c r="AH257" s="18">
        <v>186</v>
      </c>
      <c r="AI257" s="18">
        <v>231</v>
      </c>
      <c r="AJ257" s="18">
        <v>171</v>
      </c>
      <c r="AK257" s="23">
        <v>2.3814181344990941</v>
      </c>
      <c r="AL257" s="23">
        <v>2.3718361400060992</v>
      </c>
      <c r="AM257" s="23">
        <v>2.0968228939510851</v>
      </c>
      <c r="AN257" s="23">
        <v>2.7290996452170462</v>
      </c>
      <c r="AO257" s="23">
        <v>1.791749806572464</v>
      </c>
      <c r="AP257" s="23">
        <v>4.2618547913701459</v>
      </c>
      <c r="AQ257" s="23">
        <v>11.599637709945499</v>
      </c>
      <c r="AR257" s="23">
        <v>15.076797436944435</v>
      </c>
      <c r="AS257" s="23">
        <v>11.239264564536631</v>
      </c>
      <c r="AT257" s="23">
        <v>17.8157300609728</v>
      </c>
      <c r="AU257" s="23">
        <v>17.156189953335161</v>
      </c>
      <c r="AV257" s="23">
        <v>14.843537002817243</v>
      </c>
      <c r="AW257" s="23">
        <v>14.146400192631832</v>
      </c>
      <c r="AX257" s="23">
        <v>13.942087865136536</v>
      </c>
      <c r="AY257" s="23">
        <v>17.235333179135548</v>
      </c>
      <c r="AZ257" s="23">
        <v>12.70997472870522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4</v>
      </c>
      <c r="BJ257" s="20">
        <v>23</v>
      </c>
      <c r="BK257" s="20">
        <v>28</v>
      </c>
      <c r="BL257" s="20">
        <v>20</v>
      </c>
      <c r="BM257" s="20">
        <v>9</v>
      </c>
      <c r="BN257" s="20">
        <v>5</v>
      </c>
      <c r="BO257" s="20">
        <v>0</v>
      </c>
      <c r="BP257" s="20">
        <v>2</v>
      </c>
      <c r="BQ257" s="20">
        <v>24</v>
      </c>
      <c r="BR257" s="20">
        <v>24</v>
      </c>
      <c r="BS257" s="20">
        <v>19</v>
      </c>
      <c r="BT257" s="20">
        <v>7</v>
      </c>
      <c r="BU257" s="20">
        <v>6</v>
      </c>
      <c r="BV257" s="20">
        <v>6069</v>
      </c>
      <c r="BW257" s="20">
        <v>10343</v>
      </c>
      <c r="BX257" s="20">
        <v>9984</v>
      </c>
      <c r="BY257" s="20">
        <v>12696</v>
      </c>
      <c r="BZ257" s="20">
        <v>11127</v>
      </c>
      <c r="CA257" s="20">
        <v>18335</v>
      </c>
      <c r="CB257" s="20">
        <v>6639</v>
      </c>
      <c r="CC257" s="20">
        <v>10024</v>
      </c>
      <c r="CD257" s="20">
        <v>9889</v>
      </c>
      <c r="CE257" s="20">
        <v>12672</v>
      </c>
      <c r="CF257" s="20">
        <v>11025</v>
      </c>
      <c r="CG257" s="20">
        <v>15737</v>
      </c>
      <c r="CH257" s="21">
        <v>6</v>
      </c>
      <c r="CI257" s="21">
        <v>47</v>
      </c>
      <c r="CJ257" s="21">
        <v>52</v>
      </c>
      <c r="CK257" s="21">
        <v>39</v>
      </c>
      <c r="CL257" s="21">
        <v>16</v>
      </c>
      <c r="CM257" s="21">
        <v>11</v>
      </c>
      <c r="CN257" s="21">
        <v>0</v>
      </c>
      <c r="CO257" s="21">
        <v>89</v>
      </c>
      <c r="CP257" s="21">
        <v>82</v>
      </c>
      <c r="CQ257" s="21">
        <v>0</v>
      </c>
      <c r="CR257" s="21">
        <v>12708</v>
      </c>
      <c r="CS257" s="21">
        <v>20367</v>
      </c>
      <c r="CT257" s="21">
        <v>19873</v>
      </c>
      <c r="CU257" s="21">
        <v>25368</v>
      </c>
      <c r="CV257" s="21">
        <v>22152</v>
      </c>
      <c r="CW257" s="21">
        <v>34072</v>
      </c>
      <c r="CX257" s="21">
        <v>68554</v>
      </c>
      <c r="CY257" s="21">
        <v>65986</v>
      </c>
      <c r="CZ257" s="19">
        <v>32</v>
      </c>
      <c r="DA257" t="s">
        <v>1355</v>
      </c>
      <c r="DB257" t="s">
        <v>8480</v>
      </c>
      <c r="DD257">
        <v>13.487709514139363</v>
      </c>
      <c r="DE257">
        <v>11.961373515768591</v>
      </c>
      <c r="DF257">
        <v>-1.5263359983707723</v>
      </c>
    </row>
    <row r="258" spans="1:110" x14ac:dyDescent="0.25">
      <c r="A258" t="s">
        <v>1864</v>
      </c>
      <c r="B258" t="s">
        <v>3114</v>
      </c>
      <c r="C258" t="s">
        <v>481</v>
      </c>
      <c r="D258" t="s">
        <v>51</v>
      </c>
      <c r="E258" s="17">
        <v>79962</v>
      </c>
      <c r="F258" s="17">
        <v>80419</v>
      </c>
      <c r="G258" s="17">
        <v>80762</v>
      </c>
      <c r="H258" s="17">
        <v>81193</v>
      </c>
      <c r="I258" s="17">
        <v>81530</v>
      </c>
      <c r="J258" s="17">
        <v>81956</v>
      </c>
      <c r="K258" s="17">
        <v>82448</v>
      </c>
      <c r="L258" s="17">
        <v>83004</v>
      </c>
      <c r="M258" s="17">
        <v>83667</v>
      </c>
      <c r="N258" s="17">
        <v>83539</v>
      </c>
      <c r="O258" s="17">
        <v>83875</v>
      </c>
      <c r="P258" s="17">
        <v>84739</v>
      </c>
      <c r="Q258" s="17">
        <v>84996</v>
      </c>
      <c r="R258" s="17">
        <v>85392</v>
      </c>
      <c r="S258" s="17">
        <v>86327</v>
      </c>
      <c r="T258" s="17">
        <v>86851</v>
      </c>
      <c r="U258" s="18">
        <v>11</v>
      </c>
      <c r="V258" s="18">
        <v>6</v>
      </c>
      <c r="W258" s="18">
        <v>9</v>
      </c>
      <c r="X258" s="18">
        <v>13</v>
      </c>
      <c r="Y258" s="18">
        <v>18</v>
      </c>
      <c r="Z258" s="18">
        <v>47</v>
      </c>
      <c r="AA258" s="18">
        <v>72</v>
      </c>
      <c r="AB258" s="18">
        <v>72</v>
      </c>
      <c r="AC258" s="18">
        <v>75</v>
      </c>
      <c r="AD258" s="18">
        <v>78</v>
      </c>
      <c r="AE258" s="18">
        <v>86</v>
      </c>
      <c r="AF258" s="18">
        <v>83</v>
      </c>
      <c r="AG258" s="18">
        <v>99</v>
      </c>
      <c r="AH258" s="18">
        <v>90</v>
      </c>
      <c r="AI258" s="18">
        <v>118</v>
      </c>
      <c r="AJ258" s="18">
        <v>88</v>
      </c>
      <c r="AK258" s="23">
        <v>1.3756534353818062</v>
      </c>
      <c r="AL258" s="23">
        <v>0.74609234136211589</v>
      </c>
      <c r="AM258" s="23">
        <v>1.1143854783190115</v>
      </c>
      <c r="AN258" s="23">
        <v>1.6011232495412164</v>
      </c>
      <c r="AO258" s="23">
        <v>2.207776278670428</v>
      </c>
      <c r="AP258" s="23">
        <v>5.734784518522134</v>
      </c>
      <c r="AQ258" s="23">
        <v>8.7327770230933446</v>
      </c>
      <c r="AR258" s="23">
        <v>8.6742807575538539</v>
      </c>
      <c r="AS258" s="23">
        <v>8.9641077127182758</v>
      </c>
      <c r="AT258" s="23">
        <v>9.3369563916254688</v>
      </c>
      <c r="AU258" s="23">
        <v>10.253353204172877</v>
      </c>
      <c r="AV258" s="23">
        <v>9.7947816235735612</v>
      </c>
      <c r="AW258" s="23">
        <v>11.647606946209235</v>
      </c>
      <c r="AX258" s="23">
        <v>10.539629005059021</v>
      </c>
      <c r="AY258" s="23">
        <v>13.668956409929686</v>
      </c>
      <c r="AZ258" s="23">
        <v>10.132295540638564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3</v>
      </c>
      <c r="BJ258" s="20">
        <v>5</v>
      </c>
      <c r="BK258" s="20">
        <v>13</v>
      </c>
      <c r="BL258" s="20">
        <v>6</v>
      </c>
      <c r="BM258" s="20">
        <v>4</v>
      </c>
      <c r="BN258" s="20">
        <v>7</v>
      </c>
      <c r="BO258" s="20">
        <v>0</v>
      </c>
      <c r="BP258" s="20">
        <v>4</v>
      </c>
      <c r="BQ258" s="20">
        <v>11</v>
      </c>
      <c r="BR258" s="20">
        <v>11</v>
      </c>
      <c r="BS258" s="20">
        <v>9</v>
      </c>
      <c r="BT258" s="20">
        <v>7</v>
      </c>
      <c r="BU258" s="20">
        <v>8</v>
      </c>
      <c r="BV258" s="20">
        <v>3107</v>
      </c>
      <c r="BW258" s="20">
        <v>4368</v>
      </c>
      <c r="BX258" s="20">
        <v>4756</v>
      </c>
      <c r="BY258" s="20">
        <v>7127</v>
      </c>
      <c r="BZ258" s="20">
        <v>8126</v>
      </c>
      <c r="CA258" s="20">
        <v>17588</v>
      </c>
      <c r="CB258" s="20">
        <v>3293</v>
      </c>
      <c r="CC258" s="20">
        <v>4519</v>
      </c>
      <c r="CD258" s="20">
        <v>4650</v>
      </c>
      <c r="CE258" s="20">
        <v>6721</v>
      </c>
      <c r="CF258" s="20">
        <v>7481</v>
      </c>
      <c r="CG258" s="20">
        <v>15115</v>
      </c>
      <c r="CH258" s="21">
        <v>7</v>
      </c>
      <c r="CI258" s="21">
        <v>16</v>
      </c>
      <c r="CJ258" s="21">
        <v>24</v>
      </c>
      <c r="CK258" s="21">
        <v>15</v>
      </c>
      <c r="CL258" s="21">
        <v>11</v>
      </c>
      <c r="CM258" s="21">
        <v>15</v>
      </c>
      <c r="CN258" s="21">
        <v>0</v>
      </c>
      <c r="CO258" s="21">
        <v>38</v>
      </c>
      <c r="CP258" s="21">
        <v>50</v>
      </c>
      <c r="CQ258" s="21">
        <v>0</v>
      </c>
      <c r="CR258" s="21">
        <v>6400</v>
      </c>
      <c r="CS258" s="21">
        <v>8887</v>
      </c>
      <c r="CT258" s="21">
        <v>9406</v>
      </c>
      <c r="CU258" s="21">
        <v>13848</v>
      </c>
      <c r="CV258" s="21">
        <v>15607</v>
      </c>
      <c r="CW258" s="21">
        <v>32703</v>
      </c>
      <c r="CX258" s="21">
        <v>45072</v>
      </c>
      <c r="CY258" s="21">
        <v>41779</v>
      </c>
      <c r="CZ258" s="19">
        <v>113</v>
      </c>
      <c r="DA258" t="s">
        <v>8091</v>
      </c>
      <c r="DB258" t="s">
        <v>9</v>
      </c>
      <c r="DD258">
        <v>9.0954785897221093</v>
      </c>
      <c r="DE258">
        <v>11.093361732339368</v>
      </c>
      <c r="DF258">
        <v>1.9978831426172583</v>
      </c>
    </row>
    <row r="259" spans="1:110" x14ac:dyDescent="0.25">
      <c r="A259" t="s">
        <v>370</v>
      </c>
      <c r="B259" t="s">
        <v>2946</v>
      </c>
      <c r="C259" t="s">
        <v>58</v>
      </c>
      <c r="D259" t="s">
        <v>168</v>
      </c>
      <c r="E259" s="17">
        <v>147494</v>
      </c>
      <c r="F259" s="17">
        <v>148512</v>
      </c>
      <c r="G259" s="17">
        <v>149437</v>
      </c>
      <c r="H259" s="17">
        <v>150802</v>
      </c>
      <c r="I259" s="17">
        <v>152108</v>
      </c>
      <c r="J259" s="17">
        <v>153757</v>
      </c>
      <c r="K259" s="17">
        <v>155797</v>
      </c>
      <c r="L259" s="17">
        <v>158098</v>
      </c>
      <c r="M259" s="17">
        <v>159263</v>
      </c>
      <c r="N259" s="17">
        <v>160106</v>
      </c>
      <c r="O259" s="17">
        <v>161284</v>
      </c>
      <c r="P259" s="17">
        <v>161585</v>
      </c>
      <c r="Q259" s="17">
        <v>162567</v>
      </c>
      <c r="R259" s="17">
        <v>163910</v>
      </c>
      <c r="S259" s="17">
        <v>165679</v>
      </c>
      <c r="T259" s="17">
        <v>167328</v>
      </c>
      <c r="U259" s="18">
        <v>11</v>
      </c>
      <c r="V259" s="18">
        <v>40</v>
      </c>
      <c r="W259" s="18">
        <v>15</v>
      </c>
      <c r="X259" s="18">
        <v>31</v>
      </c>
      <c r="Y259" s="18">
        <v>47</v>
      </c>
      <c r="Z259" s="18">
        <v>69</v>
      </c>
      <c r="AA259" s="18">
        <v>125</v>
      </c>
      <c r="AB259" s="18">
        <v>122</v>
      </c>
      <c r="AC259" s="18">
        <v>144</v>
      </c>
      <c r="AD259" s="18">
        <v>206</v>
      </c>
      <c r="AE259" s="18">
        <v>229</v>
      </c>
      <c r="AF259" s="18">
        <v>164</v>
      </c>
      <c r="AG259" s="18">
        <v>205</v>
      </c>
      <c r="AH259" s="18">
        <v>164</v>
      </c>
      <c r="AI259" s="18">
        <v>196</v>
      </c>
      <c r="AJ259" s="18">
        <v>163</v>
      </c>
      <c r="AK259" s="23">
        <v>0.74579304920878142</v>
      </c>
      <c r="AL259" s="23">
        <v>2.693385046326223</v>
      </c>
      <c r="AM259" s="23">
        <v>1.0037674739187752</v>
      </c>
      <c r="AN259" s="23">
        <v>2.0556756541690429</v>
      </c>
      <c r="AO259" s="23">
        <v>3.0899098009309172</v>
      </c>
      <c r="AP259" s="23">
        <v>4.4876005645271437</v>
      </c>
      <c r="AQ259" s="23">
        <v>8.023261038402536</v>
      </c>
      <c r="AR259" s="23">
        <v>7.7167326594896828</v>
      </c>
      <c r="AS259" s="23">
        <v>9.0416480915215711</v>
      </c>
      <c r="AT259" s="23">
        <v>12.866475959676714</v>
      </c>
      <c r="AU259" s="23">
        <v>14.198556583418071</v>
      </c>
      <c r="AV259" s="23">
        <v>10.14945694216666</v>
      </c>
      <c r="AW259" s="23">
        <v>12.610185338967934</v>
      </c>
      <c r="AX259" s="23">
        <v>10.005490818131902</v>
      </c>
      <c r="AY259" s="23">
        <v>11.83010520343556</v>
      </c>
      <c r="AZ259" s="23">
        <v>9.7413463377318799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20">
        <v>4</v>
      </c>
      <c r="BJ259" s="20">
        <v>18</v>
      </c>
      <c r="BK259" s="20">
        <v>18</v>
      </c>
      <c r="BL259" s="20">
        <v>19</v>
      </c>
      <c r="BM259" s="20">
        <v>8</v>
      </c>
      <c r="BN259" s="20">
        <v>8</v>
      </c>
      <c r="BO259" s="20">
        <v>0</v>
      </c>
      <c r="BP259" s="20">
        <v>6</v>
      </c>
      <c r="BQ259" s="20">
        <v>17</v>
      </c>
      <c r="BR259" s="20">
        <v>25</v>
      </c>
      <c r="BS259" s="20">
        <v>24</v>
      </c>
      <c r="BT259" s="20">
        <v>11</v>
      </c>
      <c r="BU259" s="20">
        <v>5</v>
      </c>
      <c r="BV259" s="20">
        <v>6762</v>
      </c>
      <c r="BW259" s="20">
        <v>11179</v>
      </c>
      <c r="BX259" s="20">
        <v>13173</v>
      </c>
      <c r="BY259" s="20">
        <v>15603</v>
      </c>
      <c r="BZ259" s="20">
        <v>13620</v>
      </c>
      <c r="CA259" s="20">
        <v>26719</v>
      </c>
      <c r="CB259" s="20">
        <v>7172</v>
      </c>
      <c r="CC259" s="20">
        <v>10464</v>
      </c>
      <c r="CD259" s="20">
        <v>12603</v>
      </c>
      <c r="CE259" s="20">
        <v>15314</v>
      </c>
      <c r="CF259" s="20">
        <v>12640</v>
      </c>
      <c r="CG259" s="20">
        <v>22079</v>
      </c>
      <c r="CH259" s="21">
        <v>10</v>
      </c>
      <c r="CI259" s="21">
        <v>35</v>
      </c>
      <c r="CJ259" s="21">
        <v>43</v>
      </c>
      <c r="CK259" s="21">
        <v>43</v>
      </c>
      <c r="CL259" s="21">
        <v>19</v>
      </c>
      <c r="CM259" s="21">
        <v>13</v>
      </c>
      <c r="CN259" s="21">
        <v>0</v>
      </c>
      <c r="CO259" s="21">
        <v>75</v>
      </c>
      <c r="CP259" s="21">
        <v>88</v>
      </c>
      <c r="CQ259" s="21">
        <v>0</v>
      </c>
      <c r="CR259" s="21">
        <v>13934</v>
      </c>
      <c r="CS259" s="21">
        <v>21643</v>
      </c>
      <c r="CT259" s="21">
        <v>25776</v>
      </c>
      <c r="CU259" s="21">
        <v>30917</v>
      </c>
      <c r="CV259" s="21">
        <v>26260</v>
      </c>
      <c r="CW259" s="21">
        <v>48798</v>
      </c>
      <c r="CX259" s="21">
        <v>87056</v>
      </c>
      <c r="CY259" s="21">
        <v>80272</v>
      </c>
      <c r="CZ259" s="19">
        <v>126</v>
      </c>
      <c r="DA259" t="s">
        <v>8104</v>
      </c>
      <c r="DB259" t="s">
        <v>9</v>
      </c>
      <c r="DD259">
        <v>9.3432330077735699</v>
      </c>
      <c r="DE259">
        <v>10.10843594927403</v>
      </c>
      <c r="DF259">
        <v>0.7652029415004602</v>
      </c>
    </row>
    <row r="260" spans="1:110" x14ac:dyDescent="0.25">
      <c r="A260" t="s">
        <v>1720</v>
      </c>
      <c r="B260" t="s">
        <v>3227</v>
      </c>
      <c r="C260" t="s">
        <v>3365</v>
      </c>
      <c r="D260" t="s">
        <v>457</v>
      </c>
      <c r="E260" s="17">
        <v>149222</v>
      </c>
      <c r="F260" s="17">
        <v>150560</v>
      </c>
      <c r="G260" s="17">
        <v>151471</v>
      </c>
      <c r="H260" s="17">
        <v>152170</v>
      </c>
      <c r="I260" s="17">
        <v>152609</v>
      </c>
      <c r="J260" s="17">
        <v>153751</v>
      </c>
      <c r="K260" s="17">
        <v>155041</v>
      </c>
      <c r="L260" s="17">
        <v>156341</v>
      </c>
      <c r="M260" s="17">
        <v>157693</v>
      </c>
      <c r="N260" s="17">
        <v>158713</v>
      </c>
      <c r="O260" s="17">
        <v>159866</v>
      </c>
      <c r="P260" s="17">
        <v>160879</v>
      </c>
      <c r="Q260" s="17">
        <v>161113</v>
      </c>
      <c r="R260" s="17">
        <v>161678</v>
      </c>
      <c r="S260" s="17">
        <v>162280</v>
      </c>
      <c r="T260" s="17">
        <v>162082</v>
      </c>
      <c r="U260" s="18">
        <v>33</v>
      </c>
      <c r="V260" s="18">
        <v>15</v>
      </c>
      <c r="W260" s="18">
        <v>24</v>
      </c>
      <c r="X260" s="18">
        <v>36</v>
      </c>
      <c r="Y260" s="18">
        <v>26</v>
      </c>
      <c r="Z260" s="18">
        <v>81</v>
      </c>
      <c r="AA260" s="18">
        <v>170</v>
      </c>
      <c r="AB260" s="18">
        <v>138</v>
      </c>
      <c r="AC260" s="18">
        <v>169</v>
      </c>
      <c r="AD260" s="18">
        <v>189</v>
      </c>
      <c r="AE260" s="18">
        <v>252</v>
      </c>
      <c r="AF260" s="18">
        <v>211</v>
      </c>
      <c r="AG260" s="18">
        <v>192</v>
      </c>
      <c r="AH260" s="18">
        <v>211</v>
      </c>
      <c r="AI260" s="18">
        <v>213</v>
      </c>
      <c r="AJ260" s="18">
        <v>151</v>
      </c>
      <c r="AK260" s="23">
        <v>2.2114701585557088</v>
      </c>
      <c r="AL260" s="23">
        <v>0.99628055260361315</v>
      </c>
      <c r="AM260" s="23">
        <v>1.5844617121429185</v>
      </c>
      <c r="AN260" s="23">
        <v>2.3657751199316555</v>
      </c>
      <c r="AO260" s="23">
        <v>1.7037003060107856</v>
      </c>
      <c r="AP260" s="23">
        <v>5.2682584178314285</v>
      </c>
      <c r="AQ260" s="23">
        <v>10.964841558039488</v>
      </c>
      <c r="AR260" s="23">
        <v>8.8268592371802654</v>
      </c>
      <c r="AS260" s="23">
        <v>10.717026120373131</v>
      </c>
      <c r="AT260" s="23">
        <v>11.9082872858556</v>
      </c>
      <c r="AU260" s="23">
        <v>15.763201681408178</v>
      </c>
      <c r="AV260" s="23">
        <v>13.115447012972483</v>
      </c>
      <c r="AW260" s="23">
        <v>11.917101661566727</v>
      </c>
      <c r="AX260" s="23">
        <v>13.050631502121499</v>
      </c>
      <c r="AY260" s="23">
        <v>13.125462164160711</v>
      </c>
      <c r="AZ260" s="23">
        <v>9.3162720104638392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1</v>
      </c>
      <c r="BG260" s="20">
        <v>0</v>
      </c>
      <c r="BH260" s="20">
        <v>0</v>
      </c>
      <c r="BI260" s="20">
        <v>1</v>
      </c>
      <c r="BJ260" s="20">
        <v>14</v>
      </c>
      <c r="BK260" s="20">
        <v>21</v>
      </c>
      <c r="BL260" s="20">
        <v>14</v>
      </c>
      <c r="BM260" s="20">
        <v>9</v>
      </c>
      <c r="BN260" s="20">
        <v>9</v>
      </c>
      <c r="BO260" s="20">
        <v>0</v>
      </c>
      <c r="BP260" s="20">
        <v>5</v>
      </c>
      <c r="BQ260" s="20">
        <v>18</v>
      </c>
      <c r="BR260" s="20">
        <v>21</v>
      </c>
      <c r="BS260" s="20">
        <v>23</v>
      </c>
      <c r="BT260" s="20">
        <v>6</v>
      </c>
      <c r="BU260" s="20">
        <v>9</v>
      </c>
      <c r="BV260" s="20">
        <v>7159</v>
      </c>
      <c r="BW260" s="20">
        <v>13200</v>
      </c>
      <c r="BX260" s="20">
        <v>13699</v>
      </c>
      <c r="BY260" s="20">
        <v>15543</v>
      </c>
      <c r="BZ260" s="20">
        <v>13420</v>
      </c>
      <c r="CA260" s="20">
        <v>22100</v>
      </c>
      <c r="CB260" s="20">
        <v>7291</v>
      </c>
      <c r="CC260" s="20">
        <v>11936</v>
      </c>
      <c r="CD260" s="20">
        <v>13243</v>
      </c>
      <c r="CE260" s="20">
        <v>14672</v>
      </c>
      <c r="CF260" s="20">
        <v>12708</v>
      </c>
      <c r="CG260" s="20">
        <v>17111</v>
      </c>
      <c r="CH260" s="21">
        <v>6</v>
      </c>
      <c r="CI260" s="21">
        <v>32</v>
      </c>
      <c r="CJ260" s="21">
        <v>42</v>
      </c>
      <c r="CK260" s="21">
        <v>37</v>
      </c>
      <c r="CL260" s="21">
        <v>16</v>
      </c>
      <c r="CM260" s="21">
        <v>18</v>
      </c>
      <c r="CN260" s="21">
        <v>0</v>
      </c>
      <c r="CO260" s="21">
        <v>68</v>
      </c>
      <c r="CP260" s="21">
        <v>82</v>
      </c>
      <c r="CQ260" s="21">
        <v>1</v>
      </c>
      <c r="CR260" s="21">
        <v>14450</v>
      </c>
      <c r="CS260" s="21">
        <v>25136</v>
      </c>
      <c r="CT260" s="21">
        <v>26942</v>
      </c>
      <c r="CU260" s="21">
        <v>30215</v>
      </c>
      <c r="CV260" s="21">
        <v>26128</v>
      </c>
      <c r="CW260" s="21">
        <v>39211</v>
      </c>
      <c r="CX260" s="21">
        <v>85121</v>
      </c>
      <c r="CY260" s="21">
        <v>76961</v>
      </c>
      <c r="CZ260" s="19">
        <v>145</v>
      </c>
      <c r="DA260" t="s">
        <v>8123</v>
      </c>
      <c r="DB260" t="s">
        <v>9</v>
      </c>
      <c r="DD260">
        <v>8.8356440274944443</v>
      </c>
      <c r="DE260">
        <v>9.6333454729150265</v>
      </c>
      <c r="DF260">
        <v>0.79770144542058219</v>
      </c>
    </row>
    <row r="261" spans="1:110" x14ac:dyDescent="0.25">
      <c r="A261" t="s">
        <v>114</v>
      </c>
      <c r="B261" t="s">
        <v>3182</v>
      </c>
      <c r="C261" t="s">
        <v>113</v>
      </c>
      <c r="D261" t="s">
        <v>70</v>
      </c>
      <c r="E261" s="17">
        <v>47938</v>
      </c>
      <c r="F261" s="17">
        <v>48000</v>
      </c>
      <c r="G261" s="17">
        <v>48221</v>
      </c>
      <c r="H261" s="17">
        <v>48286</v>
      </c>
      <c r="I261" s="17">
        <v>48479</v>
      </c>
      <c r="J261" s="17">
        <v>48658</v>
      </c>
      <c r="K261" s="17">
        <v>48819</v>
      </c>
      <c r="L261" s="17">
        <v>48866</v>
      </c>
      <c r="M261" s="17">
        <v>49236</v>
      </c>
      <c r="N261" s="17">
        <v>49505</v>
      </c>
      <c r="O261" s="17">
        <v>49539</v>
      </c>
      <c r="P261" s="17">
        <v>49576</v>
      </c>
      <c r="Q261" s="17">
        <v>49793</v>
      </c>
      <c r="R261" s="17">
        <v>49785</v>
      </c>
      <c r="S261" s="17">
        <v>50178</v>
      </c>
      <c r="T261" s="17">
        <v>50555</v>
      </c>
      <c r="U261" s="18">
        <v>8</v>
      </c>
      <c r="V261" s="18">
        <v>9</v>
      </c>
      <c r="W261" s="18">
        <v>12</v>
      </c>
      <c r="X261" s="18">
        <v>8</v>
      </c>
      <c r="Y261" s="18">
        <v>21</v>
      </c>
      <c r="Z261" s="18">
        <v>24</v>
      </c>
      <c r="AA261" s="18">
        <v>55</v>
      </c>
      <c r="AB261" s="18">
        <v>46</v>
      </c>
      <c r="AC261" s="18">
        <v>66</v>
      </c>
      <c r="AD261" s="18">
        <v>75</v>
      </c>
      <c r="AE261" s="18">
        <v>91</v>
      </c>
      <c r="AF261" s="18">
        <v>68</v>
      </c>
      <c r="AG261" s="18">
        <v>61</v>
      </c>
      <c r="AH261" s="18">
        <v>74</v>
      </c>
      <c r="AI261" s="18">
        <v>65</v>
      </c>
      <c r="AJ261" s="18">
        <v>52</v>
      </c>
      <c r="AK261" s="23">
        <v>1.6688222287120864</v>
      </c>
      <c r="AL261" s="23">
        <v>1.875</v>
      </c>
      <c r="AM261" s="23">
        <v>2.4885423363264971</v>
      </c>
      <c r="AN261" s="23">
        <v>1.6567949302075136</v>
      </c>
      <c r="AO261" s="23">
        <v>4.3317725200602322</v>
      </c>
      <c r="AP261" s="23">
        <v>4.932385219285627</v>
      </c>
      <c r="AQ261" s="23">
        <v>11.26610540977898</v>
      </c>
      <c r="AR261" s="23">
        <v>9.4134981377644991</v>
      </c>
      <c r="AS261" s="23">
        <v>13.404825737265416</v>
      </c>
      <c r="AT261" s="23">
        <v>15.14998485001515</v>
      </c>
      <c r="AU261" s="23">
        <v>18.369365550374454</v>
      </c>
      <c r="AV261" s="23">
        <v>13.716314345651121</v>
      </c>
      <c r="AW261" s="23">
        <v>12.250717972405759</v>
      </c>
      <c r="AX261" s="23">
        <v>14.863914833785277</v>
      </c>
      <c r="AY261" s="23">
        <v>12.953884172346445</v>
      </c>
      <c r="AZ261" s="23">
        <v>10.285827316783701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1</v>
      </c>
      <c r="BJ261" s="20">
        <v>6</v>
      </c>
      <c r="BK261" s="20">
        <v>6</v>
      </c>
      <c r="BL261" s="20">
        <v>7</v>
      </c>
      <c r="BM261" s="20">
        <v>5</v>
      </c>
      <c r="BN261" s="20">
        <v>2</v>
      </c>
      <c r="BO261" s="20">
        <v>0</v>
      </c>
      <c r="BP261" s="20">
        <v>0</v>
      </c>
      <c r="BQ261" s="20">
        <v>11</v>
      </c>
      <c r="BR261" s="20">
        <v>3</v>
      </c>
      <c r="BS261" s="20">
        <v>8</v>
      </c>
      <c r="BT261" s="20">
        <v>0</v>
      </c>
      <c r="BU261" s="20">
        <v>3</v>
      </c>
      <c r="BV261" s="20">
        <v>2189</v>
      </c>
      <c r="BW261" s="20">
        <v>3469</v>
      </c>
      <c r="BX261" s="20">
        <v>3852</v>
      </c>
      <c r="BY261" s="20">
        <v>5037</v>
      </c>
      <c r="BZ261" s="20">
        <v>4197</v>
      </c>
      <c r="CA261" s="20">
        <v>7057</v>
      </c>
      <c r="CB261" s="20">
        <v>2411</v>
      </c>
      <c r="CC261" s="20">
        <v>3384</v>
      </c>
      <c r="CD261" s="20">
        <v>3674</v>
      </c>
      <c r="CE261" s="20">
        <v>4887</v>
      </c>
      <c r="CF261" s="20">
        <v>4273</v>
      </c>
      <c r="CG261" s="20">
        <v>6125</v>
      </c>
      <c r="CH261" s="21">
        <v>1</v>
      </c>
      <c r="CI261" s="21">
        <v>17</v>
      </c>
      <c r="CJ261" s="21">
        <v>9</v>
      </c>
      <c r="CK261" s="21">
        <v>15</v>
      </c>
      <c r="CL261" s="21">
        <v>5</v>
      </c>
      <c r="CM261" s="21">
        <v>5</v>
      </c>
      <c r="CN261" s="21">
        <v>0</v>
      </c>
      <c r="CO261" s="21">
        <v>27</v>
      </c>
      <c r="CP261" s="21">
        <v>25</v>
      </c>
      <c r="CQ261" s="21">
        <v>0</v>
      </c>
      <c r="CR261" s="21">
        <v>4600</v>
      </c>
      <c r="CS261" s="21">
        <v>6853</v>
      </c>
      <c r="CT261" s="21">
        <v>7526</v>
      </c>
      <c r="CU261" s="21">
        <v>9924</v>
      </c>
      <c r="CV261" s="21">
        <v>8470</v>
      </c>
      <c r="CW261" s="21">
        <v>13182</v>
      </c>
      <c r="CX261" s="21">
        <v>25801</v>
      </c>
      <c r="CY261" s="21">
        <v>24754</v>
      </c>
      <c r="CZ261" s="19">
        <v>107</v>
      </c>
      <c r="DA261" t="s">
        <v>8085</v>
      </c>
      <c r="DB261" t="s">
        <v>9</v>
      </c>
      <c r="DD261">
        <v>10.90732810858851</v>
      </c>
      <c r="DE261">
        <v>9.6895469167861723</v>
      </c>
      <c r="DF261">
        <v>-1.217781191802338</v>
      </c>
    </row>
    <row r="262" spans="1:110" x14ac:dyDescent="0.25">
      <c r="A262" t="s">
        <v>149</v>
      </c>
      <c r="B262" t="s">
        <v>3099</v>
      </c>
      <c r="C262" t="s">
        <v>148</v>
      </c>
      <c r="D262" t="s">
        <v>150</v>
      </c>
      <c r="E262" s="17">
        <v>66183</v>
      </c>
      <c r="F262" s="17">
        <v>66796</v>
      </c>
      <c r="G262" s="17">
        <v>67682</v>
      </c>
      <c r="H262" s="17">
        <v>68418</v>
      </c>
      <c r="I262" s="17">
        <v>69142</v>
      </c>
      <c r="J262" s="17">
        <v>69682</v>
      </c>
      <c r="K262" s="17">
        <v>70430</v>
      </c>
      <c r="L262" s="17">
        <v>71272</v>
      </c>
      <c r="M262" s="17">
        <v>72160</v>
      </c>
      <c r="N262" s="17">
        <v>72766</v>
      </c>
      <c r="O262" s="17">
        <v>73212</v>
      </c>
      <c r="P262" s="17">
        <v>73716</v>
      </c>
      <c r="Q262" s="17">
        <v>74073</v>
      </c>
      <c r="R262" s="17">
        <v>74829</v>
      </c>
      <c r="S262" s="17">
        <v>75819</v>
      </c>
      <c r="T262" s="17">
        <v>77107</v>
      </c>
      <c r="U262" s="18">
        <v>16</v>
      </c>
      <c r="V262" s="18">
        <v>15</v>
      </c>
      <c r="W262" s="18">
        <v>20</v>
      </c>
      <c r="X262" s="18">
        <v>16</v>
      </c>
      <c r="Y262" s="18">
        <v>27</v>
      </c>
      <c r="Z262" s="18">
        <v>50</v>
      </c>
      <c r="AA262" s="18">
        <v>90</v>
      </c>
      <c r="AB262" s="18">
        <v>85</v>
      </c>
      <c r="AC262" s="18">
        <v>91</v>
      </c>
      <c r="AD262" s="18">
        <v>118</v>
      </c>
      <c r="AE262" s="18">
        <v>127</v>
      </c>
      <c r="AF262" s="18">
        <v>109</v>
      </c>
      <c r="AG262" s="18">
        <v>116</v>
      </c>
      <c r="AH262" s="18">
        <v>100</v>
      </c>
      <c r="AI262" s="18">
        <v>106</v>
      </c>
      <c r="AJ262" s="18">
        <v>57</v>
      </c>
      <c r="AK262" s="23">
        <v>2.4175392472387167</v>
      </c>
      <c r="AL262" s="23">
        <v>2.2456434517036947</v>
      </c>
      <c r="AM262" s="23">
        <v>2.9549954197570991</v>
      </c>
      <c r="AN262" s="23">
        <v>2.3385658744774767</v>
      </c>
      <c r="AO262" s="23">
        <v>3.9050070868647131</v>
      </c>
      <c r="AP262" s="23">
        <v>7.1754542062512554</v>
      </c>
      <c r="AQ262" s="23">
        <v>12.77864546358086</v>
      </c>
      <c r="AR262" s="23">
        <v>11.926142103490852</v>
      </c>
      <c r="AS262" s="23">
        <v>12.610864745011085</v>
      </c>
      <c r="AT262" s="23">
        <v>16.216364785751587</v>
      </c>
      <c r="AU262" s="23">
        <v>17.346883024640768</v>
      </c>
      <c r="AV262" s="23">
        <v>14.786477833848826</v>
      </c>
      <c r="AW262" s="23">
        <v>15.660227073292562</v>
      </c>
      <c r="AX262" s="23">
        <v>13.363802803725829</v>
      </c>
      <c r="AY262" s="23">
        <v>13.980664477241852</v>
      </c>
      <c r="AZ262" s="23">
        <v>7.3923249510420579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20">
        <v>12</v>
      </c>
      <c r="BK262" s="20">
        <v>9</v>
      </c>
      <c r="BL262" s="20">
        <v>5</v>
      </c>
      <c r="BM262" s="20">
        <v>3</v>
      </c>
      <c r="BN262" s="20">
        <v>6</v>
      </c>
      <c r="BO262" s="20">
        <v>0</v>
      </c>
      <c r="BP262" s="20">
        <v>1</v>
      </c>
      <c r="BQ262" s="20">
        <v>5</v>
      </c>
      <c r="BR262" s="20">
        <v>7</v>
      </c>
      <c r="BS262" s="20">
        <v>6</v>
      </c>
      <c r="BT262" s="20">
        <v>2</v>
      </c>
      <c r="BU262" s="20">
        <v>1</v>
      </c>
      <c r="BV262" s="20">
        <v>3625</v>
      </c>
      <c r="BW262" s="20">
        <v>5657</v>
      </c>
      <c r="BX262" s="20">
        <v>6373</v>
      </c>
      <c r="BY262" s="20">
        <v>7574</v>
      </c>
      <c r="BZ262" s="20">
        <v>5970</v>
      </c>
      <c r="CA262" s="20">
        <v>10091</v>
      </c>
      <c r="CB262" s="20">
        <v>3671</v>
      </c>
      <c r="CC262" s="20">
        <v>5232</v>
      </c>
      <c r="CD262" s="20">
        <v>6282</v>
      </c>
      <c r="CE262" s="20">
        <v>7647</v>
      </c>
      <c r="CF262" s="20">
        <v>6127</v>
      </c>
      <c r="CG262" s="20">
        <v>8858</v>
      </c>
      <c r="CH262" s="21">
        <v>1</v>
      </c>
      <c r="CI262" s="21">
        <v>17</v>
      </c>
      <c r="CJ262" s="21">
        <v>16</v>
      </c>
      <c r="CK262" s="21">
        <v>11</v>
      </c>
      <c r="CL262" s="21">
        <v>5</v>
      </c>
      <c r="CM262" s="21">
        <v>7</v>
      </c>
      <c r="CN262" s="21">
        <v>0</v>
      </c>
      <c r="CO262" s="21">
        <v>35</v>
      </c>
      <c r="CP262" s="21">
        <v>22</v>
      </c>
      <c r="CQ262" s="21">
        <v>0</v>
      </c>
      <c r="CR262" s="21">
        <v>7296</v>
      </c>
      <c r="CS262" s="21">
        <v>10889</v>
      </c>
      <c r="CT262" s="21">
        <v>12655</v>
      </c>
      <c r="CU262" s="21">
        <v>15221</v>
      </c>
      <c r="CV262" s="21">
        <v>12097</v>
      </c>
      <c r="CW262" s="21">
        <v>18949</v>
      </c>
      <c r="CX262" s="21">
        <v>39290</v>
      </c>
      <c r="CY262" s="21">
        <v>37817</v>
      </c>
      <c r="CZ262" s="19">
        <v>235</v>
      </c>
      <c r="DA262" t="s">
        <v>8213</v>
      </c>
      <c r="DB262" t="s">
        <v>9</v>
      </c>
      <c r="DD262">
        <v>9.2550969140862573</v>
      </c>
      <c r="DE262">
        <v>5.5993891575464501</v>
      </c>
      <c r="DF262">
        <v>-3.6557077565398073</v>
      </c>
    </row>
    <row r="263" spans="1:110" x14ac:dyDescent="0.25">
      <c r="A263" t="s">
        <v>1820</v>
      </c>
      <c r="B263" t="s">
        <v>3122</v>
      </c>
      <c r="C263" t="s">
        <v>696</v>
      </c>
      <c r="D263" t="s">
        <v>150</v>
      </c>
      <c r="E263" s="17">
        <v>148955</v>
      </c>
      <c r="F263" s="17">
        <v>148904</v>
      </c>
      <c r="G263" s="17">
        <v>149427</v>
      </c>
      <c r="H263" s="17">
        <v>150159</v>
      </c>
      <c r="I263" s="17">
        <v>150580</v>
      </c>
      <c r="J263" s="17">
        <v>152787</v>
      </c>
      <c r="K263" s="17">
        <v>155969</v>
      </c>
      <c r="L263" s="17">
        <v>158145</v>
      </c>
      <c r="M263" s="17">
        <v>159964</v>
      </c>
      <c r="N263" s="17">
        <v>161342</v>
      </c>
      <c r="O263" s="17">
        <v>162605</v>
      </c>
      <c r="P263" s="17">
        <v>164192</v>
      </c>
      <c r="Q263" s="17">
        <v>165558</v>
      </c>
      <c r="R263" s="17">
        <v>166909</v>
      </c>
      <c r="S263" s="17">
        <v>168971</v>
      </c>
      <c r="T263" s="17">
        <v>171070</v>
      </c>
      <c r="U263" s="18">
        <v>30</v>
      </c>
      <c r="V263" s="18">
        <v>37</v>
      </c>
      <c r="W263" s="18">
        <v>30</v>
      </c>
      <c r="X263" s="18">
        <v>21</v>
      </c>
      <c r="Y263" s="18">
        <v>53</v>
      </c>
      <c r="Z263" s="18">
        <v>119</v>
      </c>
      <c r="AA263" s="18">
        <v>177</v>
      </c>
      <c r="AB263" s="18">
        <v>176</v>
      </c>
      <c r="AC263" s="18">
        <v>179</v>
      </c>
      <c r="AD263" s="18">
        <v>209</v>
      </c>
      <c r="AE263" s="18">
        <v>222</v>
      </c>
      <c r="AF263" s="18">
        <v>226</v>
      </c>
      <c r="AG263" s="18">
        <v>178</v>
      </c>
      <c r="AH263" s="18">
        <v>218</v>
      </c>
      <c r="AI263" s="18">
        <v>191</v>
      </c>
      <c r="AJ263" s="18">
        <v>161</v>
      </c>
      <c r="AK263" s="23">
        <v>2.0140310832130508</v>
      </c>
      <c r="AL263" s="23">
        <v>2.4848224359318758</v>
      </c>
      <c r="AM263" s="23">
        <v>2.0076692967134453</v>
      </c>
      <c r="AN263" s="23">
        <v>1.3985175713743432</v>
      </c>
      <c r="AO263" s="23">
        <v>3.5197237348917518</v>
      </c>
      <c r="AP263" s="23">
        <v>7.7886207596196009</v>
      </c>
      <c r="AQ263" s="23">
        <v>11.348408978707306</v>
      </c>
      <c r="AR263" s="23">
        <v>11.129027158620254</v>
      </c>
      <c r="AS263" s="23">
        <v>11.190017753994647</v>
      </c>
      <c r="AT263" s="23">
        <v>12.953849586592456</v>
      </c>
      <c r="AU263" s="23">
        <v>13.652716706128347</v>
      </c>
      <c r="AV263" s="23">
        <v>13.764373416488013</v>
      </c>
      <c r="AW263" s="23">
        <v>10.75151910508704</v>
      </c>
      <c r="AX263" s="23">
        <v>13.061009292488722</v>
      </c>
      <c r="AY263" s="23">
        <v>11.303714838640952</v>
      </c>
      <c r="AZ263" s="23">
        <v>9.4113520780966855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1</v>
      </c>
      <c r="BJ263" s="20">
        <v>29</v>
      </c>
      <c r="BK263" s="20">
        <v>11</v>
      </c>
      <c r="BL263" s="20">
        <v>18</v>
      </c>
      <c r="BM263" s="20">
        <v>12</v>
      </c>
      <c r="BN263" s="20">
        <v>8</v>
      </c>
      <c r="BO263" s="20">
        <v>0</v>
      </c>
      <c r="BP263" s="20">
        <v>5</v>
      </c>
      <c r="BQ263" s="20">
        <v>27</v>
      </c>
      <c r="BR263" s="20">
        <v>19</v>
      </c>
      <c r="BS263" s="20">
        <v>19</v>
      </c>
      <c r="BT263" s="20">
        <v>6</v>
      </c>
      <c r="BU263" s="20">
        <v>6</v>
      </c>
      <c r="BV263" s="20">
        <v>10458</v>
      </c>
      <c r="BW263" s="20">
        <v>17002</v>
      </c>
      <c r="BX263" s="20">
        <v>15370</v>
      </c>
      <c r="BY263" s="20">
        <v>14835</v>
      </c>
      <c r="BZ263" s="20">
        <v>11711</v>
      </c>
      <c r="CA263" s="20">
        <v>17665</v>
      </c>
      <c r="CB263" s="20">
        <v>10315</v>
      </c>
      <c r="CC263" s="20">
        <v>16731</v>
      </c>
      <c r="CD263" s="20">
        <v>16177</v>
      </c>
      <c r="CE263" s="20">
        <v>14907</v>
      </c>
      <c r="CF263" s="20">
        <v>11136</v>
      </c>
      <c r="CG263" s="20">
        <v>14763</v>
      </c>
      <c r="CH263" s="21">
        <v>6</v>
      </c>
      <c r="CI263" s="21">
        <v>56</v>
      </c>
      <c r="CJ263" s="21">
        <v>30</v>
      </c>
      <c r="CK263" s="21">
        <v>37</v>
      </c>
      <c r="CL263" s="21">
        <v>18</v>
      </c>
      <c r="CM263" s="21">
        <v>14</v>
      </c>
      <c r="CN263" s="21">
        <v>0</v>
      </c>
      <c r="CO263" s="21">
        <v>79</v>
      </c>
      <c r="CP263" s="21">
        <v>82</v>
      </c>
      <c r="CQ263" s="21">
        <v>0</v>
      </c>
      <c r="CR263" s="21">
        <v>20773</v>
      </c>
      <c r="CS263" s="21">
        <v>33733</v>
      </c>
      <c r="CT263" s="21">
        <v>31547</v>
      </c>
      <c r="CU263" s="21">
        <v>29742</v>
      </c>
      <c r="CV263" s="21">
        <v>22847</v>
      </c>
      <c r="CW263" s="21">
        <v>32428</v>
      </c>
      <c r="CX263" s="21">
        <v>87041</v>
      </c>
      <c r="CY263" s="21">
        <v>84029</v>
      </c>
      <c r="CZ263" s="19">
        <v>143</v>
      </c>
      <c r="DA263" t="s">
        <v>8121</v>
      </c>
      <c r="DB263" t="s">
        <v>9</v>
      </c>
      <c r="DD263">
        <v>9.4015161432362628</v>
      </c>
      <c r="DE263">
        <v>9.4208476465114135</v>
      </c>
      <c r="DF263">
        <v>1.9331503275150652E-2</v>
      </c>
    </row>
    <row r="264" spans="1:110" x14ac:dyDescent="0.25">
      <c r="A264" t="s">
        <v>456</v>
      </c>
      <c r="B264" t="s">
        <v>2978</v>
      </c>
      <c r="C264" t="s">
        <v>58</v>
      </c>
      <c r="D264" t="s">
        <v>457</v>
      </c>
      <c r="E264" s="17">
        <v>240956</v>
      </c>
      <c r="F264" s="17">
        <v>241563</v>
      </c>
      <c r="G264" s="17">
        <v>243065</v>
      </c>
      <c r="H264" s="17">
        <v>244535</v>
      </c>
      <c r="I264" s="17">
        <v>245582</v>
      </c>
      <c r="J264" s="17">
        <v>246750</v>
      </c>
      <c r="K264" s="17">
        <v>247857</v>
      </c>
      <c r="L264" s="17">
        <v>249728</v>
      </c>
      <c r="M264" s="17">
        <v>251196</v>
      </c>
      <c r="N264" s="17">
        <v>252398</v>
      </c>
      <c r="O264" s="17">
        <v>253963</v>
      </c>
      <c r="P264" s="17">
        <v>254979</v>
      </c>
      <c r="Q264" s="17">
        <v>255103</v>
      </c>
      <c r="R264" s="17">
        <v>255418</v>
      </c>
      <c r="S264" s="17">
        <v>256193</v>
      </c>
      <c r="T264" s="17">
        <v>256022</v>
      </c>
      <c r="U264" s="18">
        <v>49</v>
      </c>
      <c r="V264" s="18">
        <v>43</v>
      </c>
      <c r="W264" s="18">
        <v>55</v>
      </c>
      <c r="X264" s="18">
        <v>45</v>
      </c>
      <c r="Y264" s="18">
        <v>55</v>
      </c>
      <c r="Z264" s="18">
        <v>123</v>
      </c>
      <c r="AA264" s="18">
        <v>295</v>
      </c>
      <c r="AB264" s="18">
        <v>225</v>
      </c>
      <c r="AC264" s="18">
        <v>251</v>
      </c>
      <c r="AD264" s="18">
        <v>304</v>
      </c>
      <c r="AE264" s="18">
        <v>339</v>
      </c>
      <c r="AF264" s="18">
        <v>360</v>
      </c>
      <c r="AG264" s="18">
        <v>391</v>
      </c>
      <c r="AH264" s="18">
        <v>368</v>
      </c>
      <c r="AI264" s="18">
        <v>374</v>
      </c>
      <c r="AJ264" s="18">
        <v>250</v>
      </c>
      <c r="AK264" s="23">
        <v>2.0335662942611927</v>
      </c>
      <c r="AL264" s="23">
        <v>1.7800739351639117</v>
      </c>
      <c r="AM264" s="23">
        <v>2.2627692181103818</v>
      </c>
      <c r="AN264" s="23">
        <v>1.840227370315088</v>
      </c>
      <c r="AO264" s="23">
        <v>2.2395778192212785</v>
      </c>
      <c r="AP264" s="23">
        <v>4.9848024316109427</v>
      </c>
      <c r="AQ264" s="23">
        <v>11.902024151022566</v>
      </c>
      <c r="AR264" s="23">
        <v>9.009802665299846</v>
      </c>
      <c r="AS264" s="23">
        <v>9.9921973279829288</v>
      </c>
      <c r="AT264" s="23">
        <v>12.044469449044763</v>
      </c>
      <c r="AU264" s="23">
        <v>13.348401145048689</v>
      </c>
      <c r="AV264" s="23">
        <v>14.118809784335181</v>
      </c>
      <c r="AW264" s="23">
        <v>15.327142369944688</v>
      </c>
      <c r="AX264" s="23">
        <v>14.407755130805191</v>
      </c>
      <c r="AY264" s="23">
        <v>14.598369198221652</v>
      </c>
      <c r="AZ264" s="23">
        <v>9.7647858387169855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8</v>
      </c>
      <c r="BJ264" s="20">
        <v>18</v>
      </c>
      <c r="BK264" s="20">
        <v>25</v>
      </c>
      <c r="BL264" s="20">
        <v>29</v>
      </c>
      <c r="BM264" s="20">
        <v>19</v>
      </c>
      <c r="BN264" s="20">
        <v>9</v>
      </c>
      <c r="BO264" s="20">
        <v>0</v>
      </c>
      <c r="BP264" s="20">
        <v>1</v>
      </c>
      <c r="BQ264" s="20">
        <v>37</v>
      </c>
      <c r="BR264" s="20">
        <v>34</v>
      </c>
      <c r="BS264" s="20">
        <v>43</v>
      </c>
      <c r="BT264" s="20">
        <v>16</v>
      </c>
      <c r="BU264" s="20">
        <v>11</v>
      </c>
      <c r="BV264" s="20">
        <v>10323</v>
      </c>
      <c r="BW264" s="20">
        <v>16405</v>
      </c>
      <c r="BX264" s="20">
        <v>18182</v>
      </c>
      <c r="BY264" s="20">
        <v>24657</v>
      </c>
      <c r="BZ264" s="20">
        <v>23885</v>
      </c>
      <c r="CA264" s="20">
        <v>39239</v>
      </c>
      <c r="CB264" s="20">
        <v>11502</v>
      </c>
      <c r="CC264" s="20">
        <v>15648</v>
      </c>
      <c r="CD264" s="20">
        <v>17327</v>
      </c>
      <c r="CE264" s="20">
        <v>22896</v>
      </c>
      <c r="CF264" s="20">
        <v>22476</v>
      </c>
      <c r="CG264" s="20">
        <v>33482</v>
      </c>
      <c r="CH264" s="21">
        <v>9</v>
      </c>
      <c r="CI264" s="21">
        <v>55</v>
      </c>
      <c r="CJ264" s="21">
        <v>59</v>
      </c>
      <c r="CK264" s="21">
        <v>72</v>
      </c>
      <c r="CL264" s="21">
        <v>35</v>
      </c>
      <c r="CM264" s="21">
        <v>20</v>
      </c>
      <c r="CN264" s="21">
        <v>0</v>
      </c>
      <c r="CO264" s="21">
        <v>108</v>
      </c>
      <c r="CP264" s="21">
        <v>142</v>
      </c>
      <c r="CQ264" s="21">
        <v>0</v>
      </c>
      <c r="CR264" s="21">
        <v>21825</v>
      </c>
      <c r="CS264" s="21">
        <v>32053</v>
      </c>
      <c r="CT264" s="21">
        <v>35509</v>
      </c>
      <c r="CU264" s="21">
        <v>47553</v>
      </c>
      <c r="CV264" s="21">
        <v>46361</v>
      </c>
      <c r="CW264" s="21">
        <v>72721</v>
      </c>
      <c r="CX264" s="21">
        <v>132691</v>
      </c>
      <c r="CY264" s="21">
        <v>123331</v>
      </c>
      <c r="CZ264" s="19">
        <v>125</v>
      </c>
      <c r="DA264" t="s">
        <v>8103</v>
      </c>
      <c r="DB264" t="s">
        <v>9</v>
      </c>
      <c r="DD264">
        <v>8.7569224282621558</v>
      </c>
      <c r="DE264">
        <v>10.701554739959755</v>
      </c>
      <c r="DF264">
        <v>1.9446323116975996</v>
      </c>
    </row>
    <row r="265" spans="1:110" x14ac:dyDescent="0.25">
      <c r="A265" t="s">
        <v>1862</v>
      </c>
      <c r="B265" t="s">
        <v>3115</v>
      </c>
      <c r="C265" t="s">
        <v>481</v>
      </c>
      <c r="D265" t="s">
        <v>51</v>
      </c>
      <c r="E265" s="17">
        <v>97563</v>
      </c>
      <c r="F265" s="17">
        <v>98699</v>
      </c>
      <c r="G265" s="17">
        <v>99339</v>
      </c>
      <c r="H265" s="17">
        <v>100330</v>
      </c>
      <c r="I265" s="17">
        <v>101425</v>
      </c>
      <c r="J265" s="17">
        <v>103141</v>
      </c>
      <c r="K265" s="17">
        <v>104158</v>
      </c>
      <c r="L265" s="17">
        <v>104033</v>
      </c>
      <c r="M265" s="17">
        <v>104594</v>
      </c>
      <c r="N265" s="17">
        <v>105389</v>
      </c>
      <c r="O265" s="17">
        <v>107128</v>
      </c>
      <c r="P265" s="17">
        <v>107951</v>
      </c>
      <c r="Q265" s="17">
        <v>109475</v>
      </c>
      <c r="R265" s="17">
        <v>110651</v>
      </c>
      <c r="S265" s="17">
        <v>111716</v>
      </c>
      <c r="T265" s="17">
        <v>112914</v>
      </c>
      <c r="U265" s="18">
        <v>12</v>
      </c>
      <c r="V265" s="18">
        <v>9</v>
      </c>
      <c r="W265" s="18">
        <v>4</v>
      </c>
      <c r="X265" s="18">
        <v>8</v>
      </c>
      <c r="Y265" s="18">
        <v>22</v>
      </c>
      <c r="Z265" s="18">
        <v>47</v>
      </c>
      <c r="AA265" s="18">
        <v>118</v>
      </c>
      <c r="AB265" s="18">
        <v>100</v>
      </c>
      <c r="AC265" s="18">
        <v>83</v>
      </c>
      <c r="AD265" s="18">
        <v>104</v>
      </c>
      <c r="AE265" s="18">
        <v>124</v>
      </c>
      <c r="AF265" s="18">
        <v>115</v>
      </c>
      <c r="AG265" s="18">
        <v>91</v>
      </c>
      <c r="AH265" s="18">
        <v>115</v>
      </c>
      <c r="AI265" s="18">
        <v>138</v>
      </c>
      <c r="AJ265" s="18">
        <v>98</v>
      </c>
      <c r="AK265" s="23">
        <v>1.2299744780295809</v>
      </c>
      <c r="AL265" s="23">
        <v>0.91186334208046682</v>
      </c>
      <c r="AM265" s="23">
        <v>0.40266159313059324</v>
      </c>
      <c r="AN265" s="23">
        <v>0.79736868334496169</v>
      </c>
      <c r="AO265" s="23">
        <v>2.1690904609317228</v>
      </c>
      <c r="AP265" s="23">
        <v>4.5568687524844629</v>
      </c>
      <c r="AQ265" s="23">
        <v>11.328942568021658</v>
      </c>
      <c r="AR265" s="23">
        <v>9.6123345476915976</v>
      </c>
      <c r="AS265" s="23">
        <v>7.9354456278562822</v>
      </c>
      <c r="AT265" s="23">
        <v>9.8682025638349344</v>
      </c>
      <c r="AU265" s="23">
        <v>11.574938391456948</v>
      </c>
      <c r="AV265" s="23">
        <v>10.652981445285361</v>
      </c>
      <c r="AW265" s="23">
        <v>8.3124000913450562</v>
      </c>
      <c r="AX265" s="23">
        <v>10.393037568571454</v>
      </c>
      <c r="AY265" s="23">
        <v>12.352751620179742</v>
      </c>
      <c r="AZ265" s="23">
        <v>8.6791717590378514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3</v>
      </c>
      <c r="BJ265" s="20">
        <v>18</v>
      </c>
      <c r="BK265" s="20">
        <v>12</v>
      </c>
      <c r="BL265" s="20">
        <v>13</v>
      </c>
      <c r="BM265" s="20">
        <v>3</v>
      </c>
      <c r="BN265" s="20">
        <v>2</v>
      </c>
      <c r="BO265" s="20">
        <v>0</v>
      </c>
      <c r="BP265" s="20">
        <v>3</v>
      </c>
      <c r="BQ265" s="20">
        <v>18</v>
      </c>
      <c r="BR265" s="20">
        <v>11</v>
      </c>
      <c r="BS265" s="20">
        <v>10</v>
      </c>
      <c r="BT265" s="20">
        <v>2</v>
      </c>
      <c r="BU265" s="20">
        <v>3</v>
      </c>
      <c r="BV265" s="20">
        <v>11471</v>
      </c>
      <c r="BW265" s="20">
        <v>12067</v>
      </c>
      <c r="BX265" s="20">
        <v>8265</v>
      </c>
      <c r="BY265" s="20">
        <v>7697</v>
      </c>
      <c r="BZ265" s="20">
        <v>6451</v>
      </c>
      <c r="CA265" s="20">
        <v>11411</v>
      </c>
      <c r="CB265" s="20">
        <v>10329</v>
      </c>
      <c r="CC265" s="20">
        <v>12549</v>
      </c>
      <c r="CD265" s="20">
        <v>9138</v>
      </c>
      <c r="CE265" s="20">
        <v>8298</v>
      </c>
      <c r="CF265" s="20">
        <v>6181</v>
      </c>
      <c r="CG265" s="20">
        <v>9057</v>
      </c>
      <c r="CH265" s="21">
        <v>6</v>
      </c>
      <c r="CI265" s="21">
        <v>36</v>
      </c>
      <c r="CJ265" s="21">
        <v>23</v>
      </c>
      <c r="CK265" s="21">
        <v>23</v>
      </c>
      <c r="CL265" s="21">
        <v>5</v>
      </c>
      <c r="CM265" s="21">
        <v>5</v>
      </c>
      <c r="CN265" s="21">
        <v>0</v>
      </c>
      <c r="CO265" s="21">
        <v>51</v>
      </c>
      <c r="CP265" s="21">
        <v>47</v>
      </c>
      <c r="CQ265" s="21">
        <v>0</v>
      </c>
      <c r="CR265" s="21">
        <v>21800</v>
      </c>
      <c r="CS265" s="21">
        <v>24616</v>
      </c>
      <c r="CT265" s="21">
        <v>17403</v>
      </c>
      <c r="CU265" s="21">
        <v>15995</v>
      </c>
      <c r="CV265" s="21">
        <v>12632</v>
      </c>
      <c r="CW265" s="21">
        <v>20468</v>
      </c>
      <c r="CX265" s="21">
        <v>57362</v>
      </c>
      <c r="CY265" s="21">
        <v>55552</v>
      </c>
      <c r="CZ265" s="19">
        <v>170</v>
      </c>
      <c r="DA265" t="s">
        <v>8148</v>
      </c>
      <c r="DB265" t="s">
        <v>9</v>
      </c>
      <c r="DD265">
        <v>9.1805875576036868</v>
      </c>
      <c r="DE265">
        <v>8.1935776297897558</v>
      </c>
      <c r="DF265">
        <v>-0.98700992781393104</v>
      </c>
    </row>
    <row r="266" spans="1:110" x14ac:dyDescent="0.25">
      <c r="A266" t="s">
        <v>1784</v>
      </c>
      <c r="B266" t="s">
        <v>2940</v>
      </c>
      <c r="C266" t="s">
        <v>58</v>
      </c>
      <c r="D266" t="s">
        <v>150</v>
      </c>
      <c r="E266" s="17">
        <v>209690</v>
      </c>
      <c r="F266" s="17">
        <v>209913</v>
      </c>
      <c r="G266" s="17">
        <v>213620</v>
      </c>
      <c r="H266" s="17">
        <v>218112</v>
      </c>
      <c r="I266" s="17">
        <v>222870</v>
      </c>
      <c r="J266" s="17">
        <v>228100</v>
      </c>
      <c r="K266" s="17">
        <v>229160</v>
      </c>
      <c r="L266" s="17">
        <v>229872</v>
      </c>
      <c r="M266" s="17">
        <v>231102</v>
      </c>
      <c r="N266" s="17">
        <v>234223</v>
      </c>
      <c r="O266" s="17">
        <v>238210</v>
      </c>
      <c r="P266" s="17">
        <v>241442</v>
      </c>
      <c r="Q266" s="17">
        <v>245725</v>
      </c>
      <c r="R266" s="17">
        <v>246983</v>
      </c>
      <c r="S266" s="17">
        <v>249290</v>
      </c>
      <c r="T266" s="17">
        <v>252965</v>
      </c>
      <c r="U266" s="18">
        <v>32</v>
      </c>
      <c r="V266" s="18">
        <v>30</v>
      </c>
      <c r="W266" s="18">
        <v>26</v>
      </c>
      <c r="X266" s="18">
        <v>27</v>
      </c>
      <c r="Y266" s="18">
        <v>41</v>
      </c>
      <c r="Z266" s="18">
        <v>82</v>
      </c>
      <c r="AA266" s="18">
        <v>249</v>
      </c>
      <c r="AB266" s="18">
        <v>219</v>
      </c>
      <c r="AC266" s="18">
        <v>203</v>
      </c>
      <c r="AD266" s="18">
        <v>225</v>
      </c>
      <c r="AE266" s="18">
        <v>247</v>
      </c>
      <c r="AF266" s="18">
        <v>228</v>
      </c>
      <c r="AG266" s="18">
        <v>229</v>
      </c>
      <c r="AH266" s="18">
        <v>268</v>
      </c>
      <c r="AI266" s="18">
        <v>272</v>
      </c>
      <c r="AJ266" s="18">
        <v>299</v>
      </c>
      <c r="AK266" s="23">
        <v>1.5260622824169012</v>
      </c>
      <c r="AL266" s="23">
        <v>1.4291635105972473</v>
      </c>
      <c r="AM266" s="23">
        <v>1.2171145023874168</v>
      </c>
      <c r="AN266" s="23">
        <v>1.2378961267605633</v>
      </c>
      <c r="AO266" s="23">
        <v>1.8396374568133891</v>
      </c>
      <c r="AP266" s="23">
        <v>3.5949145111793075</v>
      </c>
      <c r="AQ266" s="23">
        <v>10.865770640600456</v>
      </c>
      <c r="AR266" s="23">
        <v>9.5270411359365212</v>
      </c>
      <c r="AS266" s="23">
        <v>8.7840001384669968</v>
      </c>
      <c r="AT266" s="23">
        <v>9.6062299603369432</v>
      </c>
      <c r="AU266" s="23">
        <v>10.369002140968053</v>
      </c>
      <c r="AV266" s="23">
        <v>9.4432617357377762</v>
      </c>
      <c r="AW266" s="23">
        <v>9.3193610743717574</v>
      </c>
      <c r="AX266" s="23">
        <v>10.850949255616783</v>
      </c>
      <c r="AY266" s="23">
        <v>10.91098720365839</v>
      </c>
      <c r="AZ266" s="23">
        <v>11.819816970727176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1</v>
      </c>
      <c r="BI266" s="20">
        <v>1</v>
      </c>
      <c r="BJ266" s="20">
        <v>42</v>
      </c>
      <c r="BK266" s="20">
        <v>37</v>
      </c>
      <c r="BL266" s="20">
        <v>35</v>
      </c>
      <c r="BM266" s="20">
        <v>15</v>
      </c>
      <c r="BN266" s="20">
        <v>4</v>
      </c>
      <c r="BO266" s="20">
        <v>1</v>
      </c>
      <c r="BP266" s="20">
        <v>5</v>
      </c>
      <c r="BQ266" s="20">
        <v>49</v>
      </c>
      <c r="BR266" s="20">
        <v>35</v>
      </c>
      <c r="BS266" s="20">
        <v>42</v>
      </c>
      <c r="BT266" s="20">
        <v>25</v>
      </c>
      <c r="BU266" s="20">
        <v>7</v>
      </c>
      <c r="BV266" s="20">
        <v>32174</v>
      </c>
      <c r="BW266" s="20">
        <v>23713</v>
      </c>
      <c r="BX266" s="20">
        <v>17881</v>
      </c>
      <c r="BY266" s="20">
        <v>18025</v>
      </c>
      <c r="BZ266" s="20">
        <v>13475</v>
      </c>
      <c r="CA266" s="20">
        <v>20441</v>
      </c>
      <c r="CB266" s="20">
        <v>32409</v>
      </c>
      <c r="CC266" s="20">
        <v>26320</v>
      </c>
      <c r="CD266" s="20">
        <v>19908</v>
      </c>
      <c r="CE266" s="20">
        <v>18153</v>
      </c>
      <c r="CF266" s="20">
        <v>13704</v>
      </c>
      <c r="CG266" s="20">
        <v>16762</v>
      </c>
      <c r="CH266" s="21">
        <v>6</v>
      </c>
      <c r="CI266" s="21">
        <v>91</v>
      </c>
      <c r="CJ266" s="21">
        <v>72</v>
      </c>
      <c r="CK266" s="21">
        <v>77</v>
      </c>
      <c r="CL266" s="21">
        <v>40</v>
      </c>
      <c r="CM266" s="21">
        <v>11</v>
      </c>
      <c r="CN266" s="21">
        <v>2</v>
      </c>
      <c r="CO266" s="21">
        <v>135</v>
      </c>
      <c r="CP266" s="21">
        <v>164</v>
      </c>
      <c r="CQ266" s="21">
        <v>0</v>
      </c>
      <c r="CR266" s="21">
        <v>64583</v>
      </c>
      <c r="CS266" s="21">
        <v>50033</v>
      </c>
      <c r="CT266" s="21">
        <v>37789</v>
      </c>
      <c r="CU266" s="21">
        <v>36178</v>
      </c>
      <c r="CV266" s="21">
        <v>27179</v>
      </c>
      <c r="CW266" s="21">
        <v>37203</v>
      </c>
      <c r="CX266" s="21">
        <v>125709</v>
      </c>
      <c r="CY266" s="21">
        <v>127256</v>
      </c>
      <c r="CZ266" s="19">
        <v>54</v>
      </c>
      <c r="DA266" t="s">
        <v>8042</v>
      </c>
      <c r="DB266" t="s">
        <v>8480</v>
      </c>
      <c r="DD266">
        <v>10.608537122021751</v>
      </c>
      <c r="DE266">
        <v>13.04600307058365</v>
      </c>
      <c r="DF266">
        <v>2.4374659485618988</v>
      </c>
    </row>
    <row r="267" spans="1:110" x14ac:dyDescent="0.25">
      <c r="A267" t="s">
        <v>687</v>
      </c>
      <c r="B267" t="s">
        <v>3184</v>
      </c>
      <c r="C267" t="s">
        <v>113</v>
      </c>
      <c r="D267" t="s">
        <v>70</v>
      </c>
      <c r="E267" s="17">
        <v>90220</v>
      </c>
      <c r="F267" s="17">
        <v>90991</v>
      </c>
      <c r="G267" s="17">
        <v>91357</v>
      </c>
      <c r="H267" s="17">
        <v>92344</v>
      </c>
      <c r="I267" s="17">
        <v>92658</v>
      </c>
      <c r="J267" s="17">
        <v>93181</v>
      </c>
      <c r="K267" s="17">
        <v>94064</v>
      </c>
      <c r="L267" s="17">
        <v>95043</v>
      </c>
      <c r="M267" s="17">
        <v>96265</v>
      </c>
      <c r="N267" s="17">
        <v>96971</v>
      </c>
      <c r="O267" s="17">
        <v>97534</v>
      </c>
      <c r="P267" s="17">
        <v>98109</v>
      </c>
      <c r="Q267" s="17">
        <v>98556</v>
      </c>
      <c r="R267" s="17">
        <v>98798</v>
      </c>
      <c r="S267" s="17">
        <v>99126</v>
      </c>
      <c r="T267" s="17">
        <v>99116</v>
      </c>
      <c r="U267" s="18">
        <v>14</v>
      </c>
      <c r="V267" s="18">
        <v>6</v>
      </c>
      <c r="W267" s="18">
        <v>22</v>
      </c>
      <c r="X267" s="18">
        <v>16</v>
      </c>
      <c r="Y267" s="18">
        <v>21</v>
      </c>
      <c r="Z267" s="18">
        <v>48</v>
      </c>
      <c r="AA267" s="18">
        <v>132</v>
      </c>
      <c r="AB267" s="18">
        <v>98</v>
      </c>
      <c r="AC267" s="18">
        <v>93</v>
      </c>
      <c r="AD267" s="18">
        <v>155</v>
      </c>
      <c r="AE267" s="18">
        <v>170</v>
      </c>
      <c r="AF267" s="18">
        <v>145</v>
      </c>
      <c r="AG267" s="18">
        <v>151</v>
      </c>
      <c r="AH267" s="18">
        <v>125</v>
      </c>
      <c r="AI267" s="18">
        <v>160</v>
      </c>
      <c r="AJ267" s="18">
        <v>91</v>
      </c>
      <c r="AK267" s="23">
        <v>1.5517623586787852</v>
      </c>
      <c r="AL267" s="23">
        <v>0.65940587530634898</v>
      </c>
      <c r="AM267" s="23">
        <v>2.4081351182722726</v>
      </c>
      <c r="AN267" s="23">
        <v>1.7326518236160444</v>
      </c>
      <c r="AO267" s="23">
        <v>2.2663990157352845</v>
      </c>
      <c r="AP267" s="23">
        <v>5.1512647428123763</v>
      </c>
      <c r="AQ267" s="23">
        <v>14.032998809321313</v>
      </c>
      <c r="AR267" s="23">
        <v>10.311122334101407</v>
      </c>
      <c r="AS267" s="23">
        <v>9.6608320781176964</v>
      </c>
      <c r="AT267" s="23">
        <v>15.98416021284714</v>
      </c>
      <c r="AU267" s="23">
        <v>17.429819345048905</v>
      </c>
      <c r="AV267" s="23">
        <v>14.779479966160087</v>
      </c>
      <c r="AW267" s="23">
        <v>15.321238686635009</v>
      </c>
      <c r="AX267" s="23">
        <v>12.652077977286991</v>
      </c>
      <c r="AY267" s="23">
        <v>16.141072977826202</v>
      </c>
      <c r="AZ267" s="23">
        <v>9.1811614673715649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0</v>
      </c>
      <c r="BJ267" s="20">
        <v>8</v>
      </c>
      <c r="BK267" s="20">
        <v>12</v>
      </c>
      <c r="BL267" s="20">
        <v>12</v>
      </c>
      <c r="BM267" s="20">
        <v>6</v>
      </c>
      <c r="BN267" s="20">
        <v>5</v>
      </c>
      <c r="BO267" s="20">
        <v>1</v>
      </c>
      <c r="BP267" s="20">
        <v>1</v>
      </c>
      <c r="BQ267" s="20">
        <v>15</v>
      </c>
      <c r="BR267" s="20">
        <v>15</v>
      </c>
      <c r="BS267" s="20">
        <v>12</v>
      </c>
      <c r="BT267" s="20">
        <v>4</v>
      </c>
      <c r="BU267" s="20">
        <v>0</v>
      </c>
      <c r="BV267" s="20">
        <v>4886</v>
      </c>
      <c r="BW267" s="20">
        <v>8293</v>
      </c>
      <c r="BX267" s="20">
        <v>7984</v>
      </c>
      <c r="BY267" s="20">
        <v>9322</v>
      </c>
      <c r="BZ267" s="20">
        <v>7590</v>
      </c>
      <c r="CA267" s="20">
        <v>12897</v>
      </c>
      <c r="CB267" s="20">
        <v>5154</v>
      </c>
      <c r="CC267" s="20">
        <v>7630</v>
      </c>
      <c r="CD267" s="20">
        <v>7962</v>
      </c>
      <c r="CE267" s="20">
        <v>9192</v>
      </c>
      <c r="CF267" s="20">
        <v>7460</v>
      </c>
      <c r="CG267" s="20">
        <v>10746</v>
      </c>
      <c r="CH267" s="21">
        <v>1</v>
      </c>
      <c r="CI267" s="21">
        <v>23</v>
      </c>
      <c r="CJ267" s="21">
        <v>27</v>
      </c>
      <c r="CK267" s="21">
        <v>24</v>
      </c>
      <c r="CL267" s="21">
        <v>10</v>
      </c>
      <c r="CM267" s="21">
        <v>5</v>
      </c>
      <c r="CN267" s="21">
        <v>1</v>
      </c>
      <c r="CO267" s="21">
        <v>43</v>
      </c>
      <c r="CP267" s="21">
        <v>48</v>
      </c>
      <c r="CQ267" s="21">
        <v>0</v>
      </c>
      <c r="CR267" s="21">
        <v>10040</v>
      </c>
      <c r="CS267" s="21">
        <v>15923</v>
      </c>
      <c r="CT267" s="21">
        <v>15946</v>
      </c>
      <c r="CU267" s="21">
        <v>18514</v>
      </c>
      <c r="CV267" s="21">
        <v>15050</v>
      </c>
      <c r="CW267" s="21">
        <v>23643</v>
      </c>
      <c r="CX267" s="21">
        <v>50972</v>
      </c>
      <c r="CY267" s="21">
        <v>48144</v>
      </c>
      <c r="CZ267" s="19">
        <v>149</v>
      </c>
      <c r="DA267" t="s">
        <v>8127</v>
      </c>
      <c r="DB267" t="s">
        <v>9</v>
      </c>
      <c r="DD267">
        <v>8.9315387171817875</v>
      </c>
      <c r="DE267">
        <v>9.4169347877265945</v>
      </c>
      <c r="DF267">
        <v>0.48539607054480705</v>
      </c>
    </row>
    <row r="268" spans="1:110" x14ac:dyDescent="0.25">
      <c r="A268" t="s">
        <v>1434</v>
      </c>
      <c r="B268" t="s">
        <v>3100</v>
      </c>
      <c r="C268" t="s">
        <v>148</v>
      </c>
      <c r="D268" t="s">
        <v>150</v>
      </c>
      <c r="E268" s="17">
        <v>43201</v>
      </c>
      <c r="F268" s="17">
        <v>43300</v>
      </c>
      <c r="G268" s="17">
        <v>43649</v>
      </c>
      <c r="H268" s="17">
        <v>43997</v>
      </c>
      <c r="I268" s="17">
        <v>44479</v>
      </c>
      <c r="J268" s="17">
        <v>44271</v>
      </c>
      <c r="K268" s="17">
        <v>44639</v>
      </c>
      <c r="L268" s="17">
        <v>44672</v>
      </c>
      <c r="M268" s="17">
        <v>44549</v>
      </c>
      <c r="N268" s="17">
        <v>44049</v>
      </c>
      <c r="O268" s="17">
        <v>43758</v>
      </c>
      <c r="P268" s="17">
        <v>44664</v>
      </c>
      <c r="Q268" s="17">
        <v>44775</v>
      </c>
      <c r="R268" s="17">
        <v>44786</v>
      </c>
      <c r="S268" s="17">
        <v>44737</v>
      </c>
      <c r="T268" s="17">
        <v>44799</v>
      </c>
      <c r="U268" s="18">
        <v>9</v>
      </c>
      <c r="V268" s="18">
        <v>4</v>
      </c>
      <c r="W268" s="18">
        <v>4</v>
      </c>
      <c r="X268" s="18">
        <v>14</v>
      </c>
      <c r="Y268" s="18">
        <v>11</v>
      </c>
      <c r="Z268" s="18">
        <v>17</v>
      </c>
      <c r="AA268" s="18">
        <v>51</v>
      </c>
      <c r="AB268" s="18">
        <v>51</v>
      </c>
      <c r="AC268" s="18">
        <v>29</v>
      </c>
      <c r="AD268" s="18">
        <v>42</v>
      </c>
      <c r="AE268" s="18">
        <v>53</v>
      </c>
      <c r="AF268" s="18">
        <v>50</v>
      </c>
      <c r="AG268" s="18">
        <v>40</v>
      </c>
      <c r="AH268" s="18">
        <v>40</v>
      </c>
      <c r="AI268" s="18">
        <v>42</v>
      </c>
      <c r="AJ268" s="18">
        <v>35</v>
      </c>
      <c r="AK268" s="23">
        <v>2.0832851091409923</v>
      </c>
      <c r="AL268" s="23">
        <v>0.92378752886836035</v>
      </c>
      <c r="AM268" s="23">
        <v>0.91640129212582189</v>
      </c>
      <c r="AN268" s="23">
        <v>3.1820351387594612</v>
      </c>
      <c r="AO268" s="23">
        <v>2.4730771824906137</v>
      </c>
      <c r="AP268" s="23">
        <v>3.8399855435838361</v>
      </c>
      <c r="AQ268" s="23">
        <v>11.424987118887071</v>
      </c>
      <c r="AR268" s="23">
        <v>11.416547277936964</v>
      </c>
      <c r="AS268" s="23">
        <v>6.5096859637702309</v>
      </c>
      <c r="AT268" s="23">
        <v>9.5348362051351909</v>
      </c>
      <c r="AU268" s="23">
        <v>12.112070935600347</v>
      </c>
      <c r="AV268" s="23">
        <v>11.194698190936773</v>
      </c>
      <c r="AW268" s="23">
        <v>8.9335566722501394</v>
      </c>
      <c r="AX268" s="23">
        <v>8.931362479346225</v>
      </c>
      <c r="AY268" s="23">
        <v>9.3882021592864966</v>
      </c>
      <c r="AZ268" s="23">
        <v>7.8126743900533491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20">
        <v>4</v>
      </c>
      <c r="BK268" s="20">
        <v>6</v>
      </c>
      <c r="BL268" s="20">
        <v>3</v>
      </c>
      <c r="BM268" s="20">
        <v>1</v>
      </c>
      <c r="BN268" s="20">
        <v>2</v>
      </c>
      <c r="BO268" s="20">
        <v>0</v>
      </c>
      <c r="BP268" s="20">
        <v>0</v>
      </c>
      <c r="BQ268" s="20">
        <v>6</v>
      </c>
      <c r="BR268" s="20">
        <v>6</v>
      </c>
      <c r="BS268" s="20">
        <v>5</v>
      </c>
      <c r="BT268" s="20">
        <v>2</v>
      </c>
      <c r="BU268" s="20">
        <v>0</v>
      </c>
      <c r="BV268" s="20">
        <v>2830</v>
      </c>
      <c r="BW268" s="20">
        <v>3077</v>
      </c>
      <c r="BX268" s="20">
        <v>3317</v>
      </c>
      <c r="BY268" s="20">
        <v>4212</v>
      </c>
      <c r="BZ268" s="20">
        <v>3337</v>
      </c>
      <c r="CA268" s="20">
        <v>6661</v>
      </c>
      <c r="CB268" s="20">
        <v>3451</v>
      </c>
      <c r="CC268" s="20">
        <v>2556</v>
      </c>
      <c r="CD268" s="20">
        <v>3019</v>
      </c>
      <c r="CE268" s="20">
        <v>3859</v>
      </c>
      <c r="CF268" s="20">
        <v>3313</v>
      </c>
      <c r="CG268" s="20">
        <v>5167</v>
      </c>
      <c r="CH268" s="21">
        <v>0</v>
      </c>
      <c r="CI268" s="21">
        <v>10</v>
      </c>
      <c r="CJ268" s="21">
        <v>12</v>
      </c>
      <c r="CK268" s="21">
        <v>8</v>
      </c>
      <c r="CL268" s="21">
        <v>3</v>
      </c>
      <c r="CM268" s="21">
        <v>2</v>
      </c>
      <c r="CN268" s="21">
        <v>0</v>
      </c>
      <c r="CO268" s="21">
        <v>16</v>
      </c>
      <c r="CP268" s="21">
        <v>19</v>
      </c>
      <c r="CQ268" s="21">
        <v>0</v>
      </c>
      <c r="CR268" s="21">
        <v>6281</v>
      </c>
      <c r="CS268" s="21">
        <v>5633</v>
      </c>
      <c r="CT268" s="21">
        <v>6336</v>
      </c>
      <c r="CU268" s="21">
        <v>8071</v>
      </c>
      <c r="CV268" s="21">
        <v>6650</v>
      </c>
      <c r="CW268" s="21">
        <v>11828</v>
      </c>
      <c r="CX268" s="21">
        <v>23434</v>
      </c>
      <c r="CY268" s="21">
        <v>21365</v>
      </c>
      <c r="CZ268" s="19">
        <v>212</v>
      </c>
      <c r="DA268" t="s">
        <v>8190</v>
      </c>
      <c r="DB268" t="s">
        <v>9</v>
      </c>
      <c r="DD268">
        <v>7.4888836882752168</v>
      </c>
      <c r="DE268">
        <v>8.1078774430314926</v>
      </c>
      <c r="DF268">
        <v>0.61899375475627583</v>
      </c>
    </row>
    <row r="269" spans="1:110" x14ac:dyDescent="0.25">
      <c r="A269" t="s">
        <v>1602</v>
      </c>
      <c r="B269" t="s">
        <v>3210</v>
      </c>
      <c r="C269" t="s">
        <v>3362</v>
      </c>
      <c r="D269" t="s">
        <v>199</v>
      </c>
      <c r="E269" s="17">
        <v>161908</v>
      </c>
      <c r="F269" s="17">
        <v>162358</v>
      </c>
      <c r="G269" s="17">
        <v>162312</v>
      </c>
      <c r="H269" s="17">
        <v>162489</v>
      </c>
      <c r="I269" s="17">
        <v>162942</v>
      </c>
      <c r="J269" s="17">
        <v>163204</v>
      </c>
      <c r="K269" s="17">
        <v>164012</v>
      </c>
      <c r="L269" s="17">
        <v>164702</v>
      </c>
      <c r="M269" s="17">
        <v>165543</v>
      </c>
      <c r="N269" s="17">
        <v>166510</v>
      </c>
      <c r="O269" s="17">
        <v>167295</v>
      </c>
      <c r="P269" s="17">
        <v>168605</v>
      </c>
      <c r="Q269" s="17">
        <v>169175</v>
      </c>
      <c r="R269" s="17">
        <v>170144</v>
      </c>
      <c r="S269" s="17">
        <v>171094</v>
      </c>
      <c r="T269" s="17">
        <v>172518</v>
      </c>
      <c r="U269" s="18">
        <v>37</v>
      </c>
      <c r="V269" s="18">
        <v>26</v>
      </c>
      <c r="W269" s="18">
        <v>26</v>
      </c>
      <c r="X269" s="18">
        <v>40</v>
      </c>
      <c r="Y269" s="18">
        <v>47</v>
      </c>
      <c r="Z269" s="18">
        <v>121</v>
      </c>
      <c r="AA269" s="18">
        <v>158</v>
      </c>
      <c r="AB269" s="18">
        <v>156</v>
      </c>
      <c r="AC269" s="18">
        <v>149</v>
      </c>
      <c r="AD269" s="18">
        <v>207</v>
      </c>
      <c r="AE269" s="18">
        <v>213</v>
      </c>
      <c r="AF269" s="18">
        <v>207</v>
      </c>
      <c r="AG269" s="18">
        <v>209</v>
      </c>
      <c r="AH269" s="18">
        <v>212</v>
      </c>
      <c r="AI269" s="18">
        <v>216</v>
      </c>
      <c r="AJ269" s="18">
        <v>177</v>
      </c>
      <c r="AK269" s="23">
        <v>2.2852484126788051</v>
      </c>
      <c r="AL269" s="23">
        <v>1.6013993766860888</v>
      </c>
      <c r="AM269" s="23">
        <v>1.601853220957169</v>
      </c>
      <c r="AN269" s="23">
        <v>2.4617051000375412</v>
      </c>
      <c r="AO269" s="23">
        <v>2.8844619557879492</v>
      </c>
      <c r="AP269" s="23">
        <v>7.4140339697556437</v>
      </c>
      <c r="AQ269" s="23">
        <v>9.6334414555032559</v>
      </c>
      <c r="AR269" s="23">
        <v>9.4716518317931779</v>
      </c>
      <c r="AS269" s="23">
        <v>9.0006826021033799</v>
      </c>
      <c r="AT269" s="23">
        <v>12.431685784637558</v>
      </c>
      <c r="AU269" s="23">
        <v>12.732000358647898</v>
      </c>
      <c r="AV269" s="23">
        <v>12.277215978173839</v>
      </c>
      <c r="AW269" s="23">
        <v>12.354071228018325</v>
      </c>
      <c r="AX269" s="23">
        <v>12.460033853676887</v>
      </c>
      <c r="AY269" s="23">
        <v>12.624639087285352</v>
      </c>
      <c r="AZ269" s="23">
        <v>10.259798977498001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 s="20">
        <v>2</v>
      </c>
      <c r="BJ269" s="20">
        <v>15</v>
      </c>
      <c r="BK269" s="20">
        <v>35</v>
      </c>
      <c r="BL269" s="20">
        <v>23</v>
      </c>
      <c r="BM269" s="20">
        <v>8</v>
      </c>
      <c r="BN269" s="20">
        <v>9</v>
      </c>
      <c r="BO269" s="20">
        <v>0</v>
      </c>
      <c r="BP269" s="20">
        <v>5</v>
      </c>
      <c r="BQ269" s="20">
        <v>25</v>
      </c>
      <c r="BR269" s="20">
        <v>22</v>
      </c>
      <c r="BS269" s="20">
        <v>25</v>
      </c>
      <c r="BT269" s="20">
        <v>4</v>
      </c>
      <c r="BU269" s="20">
        <v>4</v>
      </c>
      <c r="BV269" s="20">
        <v>9662</v>
      </c>
      <c r="BW269" s="20">
        <v>15942</v>
      </c>
      <c r="BX269" s="20">
        <v>14443</v>
      </c>
      <c r="BY269" s="20">
        <v>15886</v>
      </c>
      <c r="BZ269" s="20">
        <v>12598</v>
      </c>
      <c r="CA269" s="20">
        <v>20217</v>
      </c>
      <c r="CB269" s="20">
        <v>10002</v>
      </c>
      <c r="CC269" s="20">
        <v>15443</v>
      </c>
      <c r="CD269" s="20">
        <v>14361</v>
      </c>
      <c r="CE269" s="20">
        <v>15555</v>
      </c>
      <c r="CF269" s="20">
        <v>12194</v>
      </c>
      <c r="CG269" s="20">
        <v>16215</v>
      </c>
      <c r="CH269" s="21">
        <v>7</v>
      </c>
      <c r="CI269" s="21">
        <v>40</v>
      </c>
      <c r="CJ269" s="21">
        <v>57</v>
      </c>
      <c r="CK269" s="21">
        <v>48</v>
      </c>
      <c r="CL269" s="21">
        <v>12</v>
      </c>
      <c r="CM269" s="21">
        <v>13</v>
      </c>
      <c r="CN269" s="21">
        <v>0</v>
      </c>
      <c r="CO269" s="21">
        <v>92</v>
      </c>
      <c r="CP269" s="21">
        <v>85</v>
      </c>
      <c r="CQ269" s="21">
        <v>0</v>
      </c>
      <c r="CR269" s="21">
        <v>19664</v>
      </c>
      <c r="CS269" s="21">
        <v>31385</v>
      </c>
      <c r="CT269" s="21">
        <v>28804</v>
      </c>
      <c r="CU269" s="21">
        <v>31441</v>
      </c>
      <c r="CV269" s="21">
        <v>24792</v>
      </c>
      <c r="CW269" s="21">
        <v>36432</v>
      </c>
      <c r="CX269" s="21">
        <v>88748</v>
      </c>
      <c r="CY269" s="21">
        <v>83770</v>
      </c>
      <c r="CZ269" s="19">
        <v>108</v>
      </c>
      <c r="DA269" t="s">
        <v>8086</v>
      </c>
      <c r="DB269" t="s">
        <v>9</v>
      </c>
      <c r="DD269">
        <v>10.98245195177271</v>
      </c>
      <c r="DE269">
        <v>9.5776806237887051</v>
      </c>
      <c r="DF269">
        <v>-1.4047713279840046</v>
      </c>
    </row>
    <row r="270" spans="1:110" x14ac:dyDescent="0.25">
      <c r="A270" t="s">
        <v>1932</v>
      </c>
      <c r="B270" t="s">
        <v>3143</v>
      </c>
      <c r="C270" t="s">
        <v>1083</v>
      </c>
      <c r="D270" t="s">
        <v>278</v>
      </c>
      <c r="E270" s="17">
        <v>111165</v>
      </c>
      <c r="F270" s="17">
        <v>111069</v>
      </c>
      <c r="G270" s="17">
        <v>112406</v>
      </c>
      <c r="H270" s="17">
        <v>115693</v>
      </c>
      <c r="I270" s="17">
        <v>117419</v>
      </c>
      <c r="J270" s="17">
        <v>121035</v>
      </c>
      <c r="K270" s="17">
        <v>120205</v>
      </c>
      <c r="L270" s="17">
        <v>119395</v>
      </c>
      <c r="M270" s="17">
        <v>118655</v>
      </c>
      <c r="N270" s="17">
        <v>118588</v>
      </c>
      <c r="O270" s="17">
        <v>120234</v>
      </c>
      <c r="P270" s="17">
        <v>122032</v>
      </c>
      <c r="Q270" s="17">
        <v>123549</v>
      </c>
      <c r="R270" s="17">
        <v>125377</v>
      </c>
      <c r="S270" s="17">
        <v>128011</v>
      </c>
      <c r="T270" s="17">
        <v>129420</v>
      </c>
      <c r="U270" s="18">
        <v>9</v>
      </c>
      <c r="V270" s="18">
        <v>6</v>
      </c>
      <c r="W270" s="18">
        <v>6</v>
      </c>
      <c r="X270" s="18">
        <v>5</v>
      </c>
      <c r="Y270" s="18">
        <v>19</v>
      </c>
      <c r="Z270" s="18">
        <v>50</v>
      </c>
      <c r="AA270" s="18">
        <v>96</v>
      </c>
      <c r="AB270" s="18">
        <v>94</v>
      </c>
      <c r="AC270" s="18">
        <v>61</v>
      </c>
      <c r="AD270" s="18">
        <v>82</v>
      </c>
      <c r="AE270" s="18">
        <v>65</v>
      </c>
      <c r="AF270" s="18">
        <v>56</v>
      </c>
      <c r="AG270" s="18">
        <v>76</v>
      </c>
      <c r="AH270" s="18">
        <v>61</v>
      </c>
      <c r="AI270" s="18">
        <v>84</v>
      </c>
      <c r="AJ270" s="18">
        <v>67</v>
      </c>
      <c r="AK270" s="23">
        <v>0.80960734043988658</v>
      </c>
      <c r="AL270" s="23">
        <v>0.54020473759554866</v>
      </c>
      <c r="AM270" s="23">
        <v>0.53377933562265367</v>
      </c>
      <c r="AN270" s="23">
        <v>0.4321782648907021</v>
      </c>
      <c r="AO270" s="23">
        <v>1.6181367581055877</v>
      </c>
      <c r="AP270" s="23">
        <v>4.131036477052092</v>
      </c>
      <c r="AQ270" s="23">
        <v>7.9863566407387383</v>
      </c>
      <c r="AR270" s="23">
        <v>7.873026508647766</v>
      </c>
      <c r="AS270" s="23">
        <v>5.1409548691584845</v>
      </c>
      <c r="AT270" s="23">
        <v>6.9146962593179753</v>
      </c>
      <c r="AU270" s="23">
        <v>5.4061247234559273</v>
      </c>
      <c r="AV270" s="23">
        <v>4.5889602727153536</v>
      </c>
      <c r="AW270" s="23">
        <v>6.1514055152206817</v>
      </c>
      <c r="AX270" s="23">
        <v>4.8653261762524229</v>
      </c>
      <c r="AY270" s="23">
        <v>6.5619360836178142</v>
      </c>
      <c r="AZ270" s="23">
        <v>5.1769432854272912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1</v>
      </c>
      <c r="BJ270" s="20">
        <v>9</v>
      </c>
      <c r="BK270" s="20">
        <v>11</v>
      </c>
      <c r="BL270" s="20">
        <v>8</v>
      </c>
      <c r="BM270" s="20">
        <v>1</v>
      </c>
      <c r="BN270" s="20">
        <v>4</v>
      </c>
      <c r="BO270" s="20">
        <v>0</v>
      </c>
      <c r="BP270" s="20">
        <v>2</v>
      </c>
      <c r="BQ270" s="20">
        <v>4</v>
      </c>
      <c r="BR270" s="20">
        <v>13</v>
      </c>
      <c r="BS270" s="20">
        <v>10</v>
      </c>
      <c r="BT270" s="20">
        <v>3</v>
      </c>
      <c r="BU270" s="20">
        <v>1</v>
      </c>
      <c r="BV270" s="20">
        <v>16167</v>
      </c>
      <c r="BW270" s="20">
        <v>13857</v>
      </c>
      <c r="BX270" s="20">
        <v>9279</v>
      </c>
      <c r="BY270" s="20">
        <v>8198</v>
      </c>
      <c r="BZ270" s="20">
        <v>6397</v>
      </c>
      <c r="CA270" s="20">
        <v>10045</v>
      </c>
      <c r="CB270" s="20">
        <v>17344</v>
      </c>
      <c r="CC270" s="20">
        <v>15570</v>
      </c>
      <c r="CD270" s="20">
        <v>9968</v>
      </c>
      <c r="CE270" s="20">
        <v>8316</v>
      </c>
      <c r="CF270" s="20">
        <v>6149</v>
      </c>
      <c r="CG270" s="20">
        <v>8130</v>
      </c>
      <c r="CH270" s="21">
        <v>3</v>
      </c>
      <c r="CI270" s="21">
        <v>13</v>
      </c>
      <c r="CJ270" s="21">
        <v>24</v>
      </c>
      <c r="CK270" s="21">
        <v>18</v>
      </c>
      <c r="CL270" s="21">
        <v>4</v>
      </c>
      <c r="CM270" s="21">
        <v>5</v>
      </c>
      <c r="CN270" s="21">
        <v>0</v>
      </c>
      <c r="CO270" s="21">
        <v>34</v>
      </c>
      <c r="CP270" s="21">
        <v>33</v>
      </c>
      <c r="CQ270" s="21">
        <v>0</v>
      </c>
      <c r="CR270" s="21">
        <v>33511</v>
      </c>
      <c r="CS270" s="21">
        <v>29427</v>
      </c>
      <c r="CT270" s="21">
        <v>19247</v>
      </c>
      <c r="CU270" s="21">
        <v>16514</v>
      </c>
      <c r="CV270" s="21">
        <v>12546</v>
      </c>
      <c r="CW270" s="21">
        <v>18175</v>
      </c>
      <c r="CX270" s="21">
        <v>63943</v>
      </c>
      <c r="CY270" s="21">
        <v>65477</v>
      </c>
      <c r="CZ270" s="19">
        <v>314</v>
      </c>
      <c r="DA270" t="s">
        <v>8292</v>
      </c>
      <c r="DB270" t="s">
        <v>8481</v>
      </c>
      <c r="DD270">
        <v>5.1926630725292853</v>
      </c>
      <c r="DE270">
        <v>5.1608463788061236</v>
      </c>
      <c r="DF270">
        <v>-3.1816693723161649E-2</v>
      </c>
    </row>
    <row r="271" spans="1:110" x14ac:dyDescent="0.25">
      <c r="A271" t="s">
        <v>2239</v>
      </c>
      <c r="B271" t="s">
        <v>3326</v>
      </c>
      <c r="C271" t="s">
        <v>491</v>
      </c>
      <c r="D271" t="s">
        <v>491</v>
      </c>
      <c r="E271" s="17">
        <v>86476</v>
      </c>
      <c r="F271" s="17">
        <v>86981</v>
      </c>
      <c r="G271" s="17">
        <v>87996</v>
      </c>
      <c r="H271" s="17">
        <v>88827</v>
      </c>
      <c r="I271" s="17">
        <v>90126</v>
      </c>
      <c r="J271" s="17">
        <v>90963</v>
      </c>
      <c r="K271" s="17">
        <v>92085</v>
      </c>
      <c r="L271" s="17">
        <v>93624</v>
      </c>
      <c r="M271" s="17">
        <v>95210</v>
      </c>
      <c r="N271" s="17">
        <v>95983</v>
      </c>
      <c r="O271" s="17">
        <v>96713</v>
      </c>
      <c r="P271" s="17">
        <v>97509</v>
      </c>
      <c r="Q271" s="17">
        <v>98021</v>
      </c>
      <c r="R271" s="17">
        <v>98378</v>
      </c>
      <c r="S271" s="17">
        <v>99000</v>
      </c>
      <c r="T271" s="17">
        <v>99015</v>
      </c>
      <c r="U271" s="18">
        <v>15</v>
      </c>
      <c r="V271" s="18">
        <v>7</v>
      </c>
      <c r="W271" s="18">
        <v>10</v>
      </c>
      <c r="X271" s="18">
        <v>15</v>
      </c>
      <c r="Y271" s="18">
        <v>17</v>
      </c>
      <c r="Z271" s="18">
        <v>31</v>
      </c>
      <c r="AA271" s="18">
        <v>61</v>
      </c>
      <c r="AB271" s="18">
        <v>64</v>
      </c>
      <c r="AC271" s="18">
        <v>68</v>
      </c>
      <c r="AD271" s="18">
        <v>97</v>
      </c>
      <c r="AE271" s="18">
        <v>78</v>
      </c>
      <c r="AF271" s="18">
        <v>120</v>
      </c>
      <c r="AG271" s="18">
        <v>103</v>
      </c>
      <c r="AH271" s="18">
        <v>122</v>
      </c>
      <c r="AI271" s="18">
        <v>107</v>
      </c>
      <c r="AJ271" s="18">
        <v>66</v>
      </c>
      <c r="AK271" s="23">
        <v>1.7345853184698645</v>
      </c>
      <c r="AL271" s="23">
        <v>0.80477345627205943</v>
      </c>
      <c r="AM271" s="23">
        <v>1.1364152916041639</v>
      </c>
      <c r="AN271" s="23">
        <v>1.6886757404843122</v>
      </c>
      <c r="AO271" s="23">
        <v>1.8862481414908019</v>
      </c>
      <c r="AP271" s="23">
        <v>3.4079790684124314</v>
      </c>
      <c r="AQ271" s="23">
        <v>6.624314492045392</v>
      </c>
      <c r="AR271" s="23">
        <v>6.8358540545159361</v>
      </c>
      <c r="AS271" s="23">
        <v>7.1421069215418544</v>
      </c>
      <c r="AT271" s="23">
        <v>10.105956263088256</v>
      </c>
      <c r="AU271" s="23">
        <v>8.0650998314600937</v>
      </c>
      <c r="AV271" s="23">
        <v>12.30655631787835</v>
      </c>
      <c r="AW271" s="23">
        <v>10.507952377551749</v>
      </c>
      <c r="AX271" s="23">
        <v>12.401146597816584</v>
      </c>
      <c r="AY271" s="23">
        <v>10.808080808080808</v>
      </c>
      <c r="AZ271" s="23">
        <v>6.6656567186789877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1</v>
      </c>
      <c r="BJ271" s="20">
        <v>5</v>
      </c>
      <c r="BK271" s="20">
        <v>8</v>
      </c>
      <c r="BL271" s="20">
        <v>6</v>
      </c>
      <c r="BM271" s="20">
        <v>8</v>
      </c>
      <c r="BN271" s="20">
        <v>1</v>
      </c>
      <c r="BO271" s="20">
        <v>0</v>
      </c>
      <c r="BP271" s="20">
        <v>1</v>
      </c>
      <c r="BQ271" s="20">
        <v>8</v>
      </c>
      <c r="BR271" s="20">
        <v>7</v>
      </c>
      <c r="BS271" s="20">
        <v>13</v>
      </c>
      <c r="BT271" s="20">
        <v>5</v>
      </c>
      <c r="BU271" s="20">
        <v>3</v>
      </c>
      <c r="BV271" s="20">
        <v>4420</v>
      </c>
      <c r="BW271" s="20">
        <v>6165</v>
      </c>
      <c r="BX271" s="20">
        <v>6648</v>
      </c>
      <c r="BY271" s="20">
        <v>8936</v>
      </c>
      <c r="BZ271" s="20">
        <v>8611</v>
      </c>
      <c r="CA271" s="20">
        <v>16215</v>
      </c>
      <c r="CB271" s="20">
        <v>4797</v>
      </c>
      <c r="CC271" s="20">
        <v>6435</v>
      </c>
      <c r="CD271" s="20">
        <v>6001</v>
      </c>
      <c r="CE271" s="20">
        <v>8583</v>
      </c>
      <c r="CF271" s="20">
        <v>8229</v>
      </c>
      <c r="CG271" s="20">
        <v>13975</v>
      </c>
      <c r="CH271" s="21">
        <v>2</v>
      </c>
      <c r="CI271" s="21">
        <v>13</v>
      </c>
      <c r="CJ271" s="21">
        <v>15</v>
      </c>
      <c r="CK271" s="21">
        <v>19</v>
      </c>
      <c r="CL271" s="21">
        <v>13</v>
      </c>
      <c r="CM271" s="21">
        <v>4</v>
      </c>
      <c r="CN271" s="21">
        <v>0</v>
      </c>
      <c r="CO271" s="21">
        <v>29</v>
      </c>
      <c r="CP271" s="21">
        <v>37</v>
      </c>
      <c r="CQ271" s="21">
        <v>0</v>
      </c>
      <c r="CR271" s="21">
        <v>9217</v>
      </c>
      <c r="CS271" s="21">
        <v>12600</v>
      </c>
      <c r="CT271" s="21">
        <v>12649</v>
      </c>
      <c r="CU271" s="21">
        <v>17519</v>
      </c>
      <c r="CV271" s="21">
        <v>16840</v>
      </c>
      <c r="CW271" s="21">
        <v>30190</v>
      </c>
      <c r="CX271" s="21">
        <v>50995</v>
      </c>
      <c r="CY271" s="21">
        <v>48020</v>
      </c>
      <c r="CZ271" s="19">
        <v>264</v>
      </c>
      <c r="DA271" t="s">
        <v>8242</v>
      </c>
      <c r="DB271" t="s">
        <v>8481</v>
      </c>
      <c r="DD271">
        <v>6.0391503540191591</v>
      </c>
      <c r="DE271">
        <v>7.2556132954211199</v>
      </c>
      <c r="DF271">
        <v>1.2164629414019608</v>
      </c>
    </row>
    <row r="272" spans="1:110" x14ac:dyDescent="0.25">
      <c r="A272" t="s">
        <v>205</v>
      </c>
      <c r="B272" t="s">
        <v>3086</v>
      </c>
      <c r="C272" t="s">
        <v>197</v>
      </c>
      <c r="D272" t="s">
        <v>199</v>
      </c>
      <c r="E272" s="17">
        <v>65803</v>
      </c>
      <c r="F272" s="17">
        <v>66392</v>
      </c>
      <c r="G272" s="17">
        <v>66328</v>
      </c>
      <c r="H272" s="17">
        <v>66534</v>
      </c>
      <c r="I272" s="17">
        <v>66683</v>
      </c>
      <c r="J272" s="17">
        <v>66933</v>
      </c>
      <c r="K272" s="17">
        <v>67592</v>
      </c>
      <c r="L272" s="17">
        <v>67926</v>
      </c>
      <c r="M272" s="17">
        <v>68326</v>
      </c>
      <c r="N272" s="17">
        <v>68694</v>
      </c>
      <c r="O272" s="17">
        <v>68841</v>
      </c>
      <c r="P272" s="17">
        <v>69061</v>
      </c>
      <c r="Q272" s="17">
        <v>69062</v>
      </c>
      <c r="R272" s="17">
        <v>69310</v>
      </c>
      <c r="S272" s="17">
        <v>69038</v>
      </c>
      <c r="T272" s="17">
        <v>69271</v>
      </c>
      <c r="U272" s="18">
        <v>20</v>
      </c>
      <c r="V272" s="18">
        <v>9</v>
      </c>
      <c r="W272" s="18">
        <v>21</v>
      </c>
      <c r="X272" s="18">
        <v>7</v>
      </c>
      <c r="Y272" s="18">
        <v>14</v>
      </c>
      <c r="Z272" s="18">
        <v>18</v>
      </c>
      <c r="AA272" s="18">
        <v>70</v>
      </c>
      <c r="AB272" s="18">
        <v>59</v>
      </c>
      <c r="AC272" s="18">
        <v>58</v>
      </c>
      <c r="AD272" s="18">
        <v>76</v>
      </c>
      <c r="AE272" s="18">
        <v>89</v>
      </c>
      <c r="AF272" s="18">
        <v>60</v>
      </c>
      <c r="AG272" s="18">
        <v>68</v>
      </c>
      <c r="AH272" s="18">
        <v>74</v>
      </c>
      <c r="AI272" s="18">
        <v>82</v>
      </c>
      <c r="AJ272" s="18">
        <v>63</v>
      </c>
      <c r="AK272" s="23">
        <v>3.0393751044785189</v>
      </c>
      <c r="AL272" s="23">
        <v>1.3555850102421978</v>
      </c>
      <c r="AM272" s="23">
        <v>3.1660837052225301</v>
      </c>
      <c r="AN272" s="23">
        <v>1.0520936663961282</v>
      </c>
      <c r="AO272" s="23">
        <v>2.0994856260216248</v>
      </c>
      <c r="AP272" s="23">
        <v>2.6892564205997038</v>
      </c>
      <c r="AQ272" s="23">
        <v>10.356255178127588</v>
      </c>
      <c r="AR272" s="23">
        <v>8.6859229161145954</v>
      </c>
      <c r="AS272" s="23">
        <v>8.4887158621900891</v>
      </c>
      <c r="AT272" s="23">
        <v>11.063557224794014</v>
      </c>
      <c r="AU272" s="23">
        <v>12.92834212170073</v>
      </c>
      <c r="AV272" s="23">
        <v>8.6879715034534684</v>
      </c>
      <c r="AW272" s="23">
        <v>9.846225131041674</v>
      </c>
      <c r="AX272" s="23">
        <v>10.676670033184246</v>
      </c>
      <c r="AY272" s="23">
        <v>11.877516729916858</v>
      </c>
      <c r="AZ272" s="23">
        <v>9.0947149600843069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 s="20">
        <v>3</v>
      </c>
      <c r="BJ272" s="20">
        <v>10</v>
      </c>
      <c r="BK272" s="20">
        <v>14</v>
      </c>
      <c r="BL272" s="20">
        <v>0</v>
      </c>
      <c r="BM272" s="20">
        <v>5</v>
      </c>
      <c r="BN272" s="20">
        <v>2</v>
      </c>
      <c r="BO272" s="20">
        <v>0</v>
      </c>
      <c r="BP272" s="20">
        <v>0</v>
      </c>
      <c r="BQ272" s="20">
        <v>7</v>
      </c>
      <c r="BR272" s="20">
        <v>10</v>
      </c>
      <c r="BS272" s="20">
        <v>6</v>
      </c>
      <c r="BT272" s="20">
        <v>4</v>
      </c>
      <c r="BU272" s="20">
        <v>2</v>
      </c>
      <c r="BV272" s="20">
        <v>3404</v>
      </c>
      <c r="BW272" s="20">
        <v>6275</v>
      </c>
      <c r="BX272" s="20">
        <v>5560</v>
      </c>
      <c r="BY272" s="20">
        <v>6069</v>
      </c>
      <c r="BZ272" s="20">
        <v>5483</v>
      </c>
      <c r="CA272" s="20">
        <v>8635</v>
      </c>
      <c r="CB272" s="20">
        <v>3510</v>
      </c>
      <c r="CC272" s="20">
        <v>6082</v>
      </c>
      <c r="CD272" s="20">
        <v>5627</v>
      </c>
      <c r="CE272" s="20">
        <v>5851</v>
      </c>
      <c r="CF272" s="20">
        <v>5266</v>
      </c>
      <c r="CG272" s="20">
        <v>7509</v>
      </c>
      <c r="CH272" s="21">
        <v>3</v>
      </c>
      <c r="CI272" s="21">
        <v>17</v>
      </c>
      <c r="CJ272" s="21">
        <v>24</v>
      </c>
      <c r="CK272" s="21">
        <v>6</v>
      </c>
      <c r="CL272" s="21">
        <v>9</v>
      </c>
      <c r="CM272" s="21">
        <v>4</v>
      </c>
      <c r="CN272" s="21">
        <v>0</v>
      </c>
      <c r="CO272" s="21">
        <v>34</v>
      </c>
      <c r="CP272" s="21">
        <v>29</v>
      </c>
      <c r="CQ272" s="21">
        <v>0</v>
      </c>
      <c r="CR272" s="21">
        <v>6914</v>
      </c>
      <c r="CS272" s="21">
        <v>12357</v>
      </c>
      <c r="CT272" s="21">
        <v>11187</v>
      </c>
      <c r="CU272" s="21">
        <v>11920</v>
      </c>
      <c r="CV272" s="21">
        <v>10749</v>
      </c>
      <c r="CW272" s="21">
        <v>16144</v>
      </c>
      <c r="CX272" s="21">
        <v>35426</v>
      </c>
      <c r="CY272" s="21">
        <v>33845</v>
      </c>
      <c r="CZ272" s="19">
        <v>153</v>
      </c>
      <c r="DA272" t="s">
        <v>8131</v>
      </c>
      <c r="DB272" t="s">
        <v>9</v>
      </c>
      <c r="DD272">
        <v>10.045797015807358</v>
      </c>
      <c r="DE272">
        <v>8.1860780217919036</v>
      </c>
      <c r="DF272">
        <v>-1.8597189940154539</v>
      </c>
    </row>
    <row r="273" spans="1:110" x14ac:dyDescent="0.25">
      <c r="A273" t="s">
        <v>1961</v>
      </c>
      <c r="B273" t="s">
        <v>2953</v>
      </c>
      <c r="C273" t="s">
        <v>58</v>
      </c>
      <c r="D273" t="s">
        <v>51</v>
      </c>
      <c r="E273" s="17">
        <v>118009</v>
      </c>
      <c r="F273" s="17">
        <v>119009</v>
      </c>
      <c r="G273" s="17">
        <v>120048</v>
      </c>
      <c r="H273" s="17">
        <v>121754</v>
      </c>
      <c r="I273" s="17">
        <v>123910</v>
      </c>
      <c r="J273" s="17">
        <v>127059</v>
      </c>
      <c r="K273" s="17">
        <v>129414</v>
      </c>
      <c r="L273" s="17">
        <v>131457</v>
      </c>
      <c r="M273" s="17">
        <v>134228</v>
      </c>
      <c r="N273" s="17">
        <v>136440</v>
      </c>
      <c r="O273" s="17">
        <v>138352</v>
      </c>
      <c r="P273" s="17">
        <v>140416</v>
      </c>
      <c r="Q273" s="17">
        <v>141378</v>
      </c>
      <c r="R273" s="17">
        <v>142582</v>
      </c>
      <c r="S273" s="17">
        <v>143854</v>
      </c>
      <c r="T273" s="17">
        <v>146265</v>
      </c>
      <c r="U273" s="18">
        <v>25</v>
      </c>
      <c r="V273" s="18">
        <v>18</v>
      </c>
      <c r="W273" s="18">
        <v>25</v>
      </c>
      <c r="X273" s="18">
        <v>13</v>
      </c>
      <c r="Y273" s="18">
        <v>41</v>
      </c>
      <c r="Z273" s="18">
        <v>91</v>
      </c>
      <c r="AA273" s="18">
        <v>176</v>
      </c>
      <c r="AB273" s="18">
        <v>168</v>
      </c>
      <c r="AC273" s="18">
        <v>161</v>
      </c>
      <c r="AD273" s="18">
        <v>182</v>
      </c>
      <c r="AE273" s="18">
        <v>244</v>
      </c>
      <c r="AF273" s="18">
        <v>182</v>
      </c>
      <c r="AG273" s="18">
        <v>178</v>
      </c>
      <c r="AH273" s="18">
        <v>262</v>
      </c>
      <c r="AI273" s="18">
        <v>216</v>
      </c>
      <c r="AJ273" s="18">
        <v>149</v>
      </c>
      <c r="AK273" s="23">
        <v>2.1184824886237492</v>
      </c>
      <c r="AL273" s="23">
        <v>1.5124906519674983</v>
      </c>
      <c r="AM273" s="23">
        <v>2.0825003332000533</v>
      </c>
      <c r="AN273" s="23">
        <v>1.0677267276639781</v>
      </c>
      <c r="AO273" s="23">
        <v>3.3088531999031554</v>
      </c>
      <c r="AP273" s="23">
        <v>7.1620270897771894</v>
      </c>
      <c r="AQ273" s="23">
        <v>13.599765094966543</v>
      </c>
      <c r="AR273" s="23">
        <v>12.779844359752618</v>
      </c>
      <c r="AS273" s="23">
        <v>11.994516792323509</v>
      </c>
      <c r="AT273" s="23">
        <v>13.339196716505423</v>
      </c>
      <c r="AU273" s="23">
        <v>17.636174395744188</v>
      </c>
      <c r="AV273" s="23">
        <v>12.961485870556062</v>
      </c>
      <c r="AW273" s="23">
        <v>12.59036059358599</v>
      </c>
      <c r="AX273" s="23">
        <v>18.375391003071915</v>
      </c>
      <c r="AY273" s="23">
        <v>15.015223768543107</v>
      </c>
      <c r="AZ273" s="23">
        <v>10.186989368611767</v>
      </c>
      <c r="BA273" s="20">
        <v>0</v>
      </c>
      <c r="BB273" s="20">
        <v>0</v>
      </c>
      <c r="BC273" s="20">
        <v>0</v>
      </c>
      <c r="BD273" s="20">
        <v>1</v>
      </c>
      <c r="BE273" s="20">
        <v>0</v>
      </c>
      <c r="BF273" s="20">
        <v>0</v>
      </c>
      <c r="BG273" s="20">
        <v>0</v>
      </c>
      <c r="BH273" s="20">
        <v>1</v>
      </c>
      <c r="BI273" s="20">
        <v>2</v>
      </c>
      <c r="BJ273" s="20">
        <v>21</v>
      </c>
      <c r="BK273" s="20">
        <v>24</v>
      </c>
      <c r="BL273" s="20">
        <v>9</v>
      </c>
      <c r="BM273" s="20">
        <v>7</v>
      </c>
      <c r="BN273" s="20">
        <v>6</v>
      </c>
      <c r="BO273" s="20">
        <v>2</v>
      </c>
      <c r="BP273" s="20">
        <v>3</v>
      </c>
      <c r="BQ273" s="20">
        <v>20</v>
      </c>
      <c r="BR273" s="20">
        <v>27</v>
      </c>
      <c r="BS273" s="20">
        <v>18</v>
      </c>
      <c r="BT273" s="20">
        <v>5</v>
      </c>
      <c r="BU273" s="20">
        <v>3</v>
      </c>
      <c r="BV273" s="20">
        <v>7637</v>
      </c>
      <c r="BW273" s="20">
        <v>15035</v>
      </c>
      <c r="BX273" s="20">
        <v>13062</v>
      </c>
      <c r="BY273" s="20">
        <v>12805</v>
      </c>
      <c r="BZ273" s="20">
        <v>10099</v>
      </c>
      <c r="CA273" s="20">
        <v>15162</v>
      </c>
      <c r="CB273" s="20">
        <v>8260</v>
      </c>
      <c r="CC273" s="20">
        <v>15523</v>
      </c>
      <c r="CD273" s="20">
        <v>13785</v>
      </c>
      <c r="CE273" s="20">
        <v>12709</v>
      </c>
      <c r="CF273" s="20">
        <v>9463</v>
      </c>
      <c r="CG273" s="20">
        <v>12725</v>
      </c>
      <c r="CH273" s="21">
        <v>5</v>
      </c>
      <c r="CI273" s="21">
        <v>41</v>
      </c>
      <c r="CJ273" s="21">
        <v>52</v>
      </c>
      <c r="CK273" s="21">
        <v>27</v>
      </c>
      <c r="CL273" s="21">
        <v>12</v>
      </c>
      <c r="CM273" s="21">
        <v>9</v>
      </c>
      <c r="CN273" s="21">
        <v>3</v>
      </c>
      <c r="CO273" s="21">
        <v>70</v>
      </c>
      <c r="CP273" s="21">
        <v>78</v>
      </c>
      <c r="CQ273" s="21">
        <v>1</v>
      </c>
      <c r="CR273" s="21">
        <v>15897</v>
      </c>
      <c r="CS273" s="21">
        <v>30558</v>
      </c>
      <c r="CT273" s="21">
        <v>26847</v>
      </c>
      <c r="CU273" s="21">
        <v>25514</v>
      </c>
      <c r="CV273" s="21">
        <v>19562</v>
      </c>
      <c r="CW273" s="21">
        <v>27887</v>
      </c>
      <c r="CX273" s="21">
        <v>73800</v>
      </c>
      <c r="CY273" s="21">
        <v>72465</v>
      </c>
      <c r="CZ273" s="19">
        <v>112</v>
      </c>
      <c r="DA273" t="s">
        <v>8090</v>
      </c>
      <c r="DB273" t="s">
        <v>9</v>
      </c>
      <c r="DD273">
        <v>9.6598357827916921</v>
      </c>
      <c r="DE273">
        <v>10.56910569105691</v>
      </c>
      <c r="DF273">
        <v>0.90926990826521781</v>
      </c>
    </row>
    <row r="274" spans="1:110" x14ac:dyDescent="0.25">
      <c r="A274" t="s">
        <v>1999</v>
      </c>
      <c r="B274" t="s">
        <v>2948</v>
      </c>
      <c r="C274" t="s">
        <v>58</v>
      </c>
      <c r="D274" t="s">
        <v>168</v>
      </c>
      <c r="E274" s="17">
        <v>187990</v>
      </c>
      <c r="F274" s="17">
        <v>187907</v>
      </c>
      <c r="G274" s="17">
        <v>190443</v>
      </c>
      <c r="H274" s="17">
        <v>192064</v>
      </c>
      <c r="I274" s="17">
        <v>193352</v>
      </c>
      <c r="J274" s="17">
        <v>197209</v>
      </c>
      <c r="K274" s="17">
        <v>199155</v>
      </c>
      <c r="L274" s="17">
        <v>201131</v>
      </c>
      <c r="M274" s="17">
        <v>202371</v>
      </c>
      <c r="N274" s="17">
        <v>203131</v>
      </c>
      <c r="O274" s="17">
        <v>203681</v>
      </c>
      <c r="P274" s="17">
        <v>205699</v>
      </c>
      <c r="Q274" s="17">
        <v>207114</v>
      </c>
      <c r="R274" s="17">
        <v>207877</v>
      </c>
      <c r="S274" s="17">
        <v>209837</v>
      </c>
      <c r="T274" s="17">
        <v>210770</v>
      </c>
      <c r="U274" s="18">
        <v>49</v>
      </c>
      <c r="V274" s="18">
        <v>43</v>
      </c>
      <c r="W274" s="18">
        <v>34</v>
      </c>
      <c r="X274" s="18">
        <v>35</v>
      </c>
      <c r="Y274" s="18">
        <v>65</v>
      </c>
      <c r="Z274" s="18">
        <v>130</v>
      </c>
      <c r="AA274" s="18">
        <v>264</v>
      </c>
      <c r="AB274" s="18">
        <v>249</v>
      </c>
      <c r="AC274" s="18">
        <v>257</v>
      </c>
      <c r="AD274" s="18">
        <v>324</v>
      </c>
      <c r="AE274" s="18">
        <v>329</v>
      </c>
      <c r="AF274" s="18">
        <v>300</v>
      </c>
      <c r="AG274" s="18">
        <v>304</v>
      </c>
      <c r="AH274" s="18">
        <v>306</v>
      </c>
      <c r="AI274" s="18">
        <v>374</v>
      </c>
      <c r="AJ274" s="18">
        <v>309</v>
      </c>
      <c r="AK274" s="23">
        <v>2.606521623490611</v>
      </c>
      <c r="AL274" s="23">
        <v>2.288366053420043</v>
      </c>
      <c r="AM274" s="23">
        <v>1.7853110904575122</v>
      </c>
      <c r="AN274" s="23">
        <v>1.8223092302565813</v>
      </c>
      <c r="AO274" s="23">
        <v>3.3617443833009228</v>
      </c>
      <c r="AP274" s="23">
        <v>6.5919912377224161</v>
      </c>
      <c r="AQ274" s="23">
        <v>13.256006628003314</v>
      </c>
      <c r="AR274" s="23">
        <v>12.379991150046486</v>
      </c>
      <c r="AS274" s="23">
        <v>12.69944804344496</v>
      </c>
      <c r="AT274" s="23">
        <v>15.950298083502764</v>
      </c>
      <c r="AU274" s="23">
        <v>16.152709383791318</v>
      </c>
      <c r="AV274" s="23">
        <v>14.584417036543687</v>
      </c>
      <c r="AW274" s="23">
        <v>14.677906853230589</v>
      </c>
      <c r="AX274" s="23">
        <v>14.720243220750731</v>
      </c>
      <c r="AY274" s="23">
        <v>17.823358130358326</v>
      </c>
      <c r="AZ274" s="23">
        <v>14.660530436020306</v>
      </c>
      <c r="BA274" s="20">
        <v>0</v>
      </c>
      <c r="BB274" s="20">
        <v>0</v>
      </c>
      <c r="BC274" s="20">
        <v>0</v>
      </c>
      <c r="BD274" s="20">
        <v>1</v>
      </c>
      <c r="BE274" s="20">
        <v>0</v>
      </c>
      <c r="BF274" s="20">
        <v>0</v>
      </c>
      <c r="BG274" s="20">
        <v>0</v>
      </c>
      <c r="BH274" s="20">
        <v>2</v>
      </c>
      <c r="BI274" s="20">
        <v>3</v>
      </c>
      <c r="BJ274" s="20">
        <v>47</v>
      </c>
      <c r="BK274" s="20">
        <v>37</v>
      </c>
      <c r="BL274" s="20">
        <v>29</v>
      </c>
      <c r="BM274" s="20">
        <v>20</v>
      </c>
      <c r="BN274" s="20">
        <v>12</v>
      </c>
      <c r="BO274" s="20">
        <v>0</v>
      </c>
      <c r="BP274" s="20">
        <v>7</v>
      </c>
      <c r="BQ274" s="20">
        <v>46</v>
      </c>
      <c r="BR274" s="20">
        <v>40</v>
      </c>
      <c r="BS274" s="20">
        <v>42</v>
      </c>
      <c r="BT274" s="20">
        <v>17</v>
      </c>
      <c r="BU274" s="20">
        <v>6</v>
      </c>
      <c r="BV274" s="20">
        <v>15924</v>
      </c>
      <c r="BW274" s="20">
        <v>17749</v>
      </c>
      <c r="BX274" s="20">
        <v>15275</v>
      </c>
      <c r="BY274" s="20">
        <v>17789</v>
      </c>
      <c r="BZ274" s="20">
        <v>14693</v>
      </c>
      <c r="CA274" s="20">
        <v>25315</v>
      </c>
      <c r="CB274" s="20">
        <v>17815</v>
      </c>
      <c r="CC274" s="20">
        <v>18799</v>
      </c>
      <c r="CD274" s="20">
        <v>15116</v>
      </c>
      <c r="CE274" s="20">
        <v>16896</v>
      </c>
      <c r="CF274" s="20">
        <v>14331</v>
      </c>
      <c r="CG274" s="20">
        <v>21068</v>
      </c>
      <c r="CH274" s="21">
        <v>10</v>
      </c>
      <c r="CI274" s="21">
        <v>93</v>
      </c>
      <c r="CJ274" s="21">
        <v>78</v>
      </c>
      <c r="CK274" s="21">
        <v>71</v>
      </c>
      <c r="CL274" s="21">
        <v>37</v>
      </c>
      <c r="CM274" s="21">
        <v>18</v>
      </c>
      <c r="CN274" s="21">
        <v>2</v>
      </c>
      <c r="CO274" s="21">
        <v>150</v>
      </c>
      <c r="CP274" s="21">
        <v>158</v>
      </c>
      <c r="CQ274" s="21">
        <v>1</v>
      </c>
      <c r="CR274" s="21">
        <v>33739</v>
      </c>
      <c r="CS274" s="21">
        <v>36548</v>
      </c>
      <c r="CT274" s="21">
        <v>30391</v>
      </c>
      <c r="CU274" s="21">
        <v>34685</v>
      </c>
      <c r="CV274" s="21">
        <v>29024</v>
      </c>
      <c r="CW274" s="21">
        <v>46383</v>
      </c>
      <c r="CX274" s="21">
        <v>106745</v>
      </c>
      <c r="CY274" s="21">
        <v>104025</v>
      </c>
      <c r="CZ274" s="19">
        <v>10</v>
      </c>
      <c r="DA274" t="s">
        <v>1327</v>
      </c>
      <c r="DB274" t="s">
        <v>8480</v>
      </c>
      <c r="DD274">
        <v>14.419610670511897</v>
      </c>
      <c r="DE274">
        <v>14.80163005292988</v>
      </c>
      <c r="DF274">
        <v>0.38201938241798317</v>
      </c>
    </row>
    <row r="275" spans="1:110" x14ac:dyDescent="0.25">
      <c r="A275" t="s">
        <v>257</v>
      </c>
      <c r="B275" t="s">
        <v>2951</v>
      </c>
      <c r="C275" t="s">
        <v>58</v>
      </c>
      <c r="D275" t="s">
        <v>168</v>
      </c>
      <c r="E275" s="17">
        <v>109313</v>
      </c>
      <c r="F275" s="17">
        <v>109373</v>
      </c>
      <c r="G275" s="17">
        <v>110349</v>
      </c>
      <c r="H275" s="17">
        <v>110644</v>
      </c>
      <c r="I275" s="17">
        <v>110880</v>
      </c>
      <c r="J275" s="17">
        <v>111804</v>
      </c>
      <c r="K275" s="17">
        <v>112881</v>
      </c>
      <c r="L275" s="17">
        <v>114444</v>
      </c>
      <c r="M275" s="17">
        <v>115631</v>
      </c>
      <c r="N275" s="17">
        <v>116582</v>
      </c>
      <c r="O275" s="17">
        <v>117691</v>
      </c>
      <c r="P275" s="17">
        <v>118866</v>
      </c>
      <c r="Q275" s="17">
        <v>119178</v>
      </c>
      <c r="R275" s="17">
        <v>119566</v>
      </c>
      <c r="S275" s="17">
        <v>120399</v>
      </c>
      <c r="T275" s="17">
        <v>120774</v>
      </c>
      <c r="U275" s="18">
        <v>12</v>
      </c>
      <c r="V275" s="18">
        <v>19</v>
      </c>
      <c r="W275" s="18">
        <v>21</v>
      </c>
      <c r="X275" s="18">
        <v>9</v>
      </c>
      <c r="Y275" s="18">
        <v>25</v>
      </c>
      <c r="Z275" s="18">
        <v>60</v>
      </c>
      <c r="AA275" s="18">
        <v>106</v>
      </c>
      <c r="AB275" s="18">
        <v>119</v>
      </c>
      <c r="AC275" s="18">
        <v>116</v>
      </c>
      <c r="AD275" s="18">
        <v>116</v>
      </c>
      <c r="AE275" s="18">
        <v>125</v>
      </c>
      <c r="AF275" s="18">
        <v>116</v>
      </c>
      <c r="AG275" s="18">
        <v>112</v>
      </c>
      <c r="AH275" s="18">
        <v>131</v>
      </c>
      <c r="AI275" s="18">
        <v>124</v>
      </c>
      <c r="AJ275" s="18">
        <v>117</v>
      </c>
      <c r="AK275" s="23">
        <v>1.0977651331497627</v>
      </c>
      <c r="AL275" s="23">
        <v>1.7371746226216709</v>
      </c>
      <c r="AM275" s="23">
        <v>1.9030530408068944</v>
      </c>
      <c r="AN275" s="23">
        <v>0.81341961606594126</v>
      </c>
      <c r="AO275" s="23">
        <v>2.2546897546897546</v>
      </c>
      <c r="AP275" s="23">
        <v>5.3665342921541264</v>
      </c>
      <c r="AQ275" s="23">
        <v>9.3904199998228233</v>
      </c>
      <c r="AR275" s="23">
        <v>10.398098633392751</v>
      </c>
      <c r="AS275" s="23">
        <v>10.031911857546852</v>
      </c>
      <c r="AT275" s="23">
        <v>9.9500780566468237</v>
      </c>
      <c r="AU275" s="23">
        <v>10.621033044158008</v>
      </c>
      <c r="AV275" s="23">
        <v>9.7588881597765553</v>
      </c>
      <c r="AW275" s="23">
        <v>9.3977076306029641</v>
      </c>
      <c r="AX275" s="23">
        <v>10.95629192245287</v>
      </c>
      <c r="AY275" s="23">
        <v>10.299088862864309</v>
      </c>
      <c r="AZ275" s="23">
        <v>9.6875155248646223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1</v>
      </c>
      <c r="BJ275" s="20">
        <v>13</v>
      </c>
      <c r="BK275" s="20">
        <v>20</v>
      </c>
      <c r="BL275" s="20">
        <v>12</v>
      </c>
      <c r="BM275" s="20">
        <v>2</v>
      </c>
      <c r="BN275" s="20">
        <v>6</v>
      </c>
      <c r="BO275" s="20">
        <v>0</v>
      </c>
      <c r="BP275" s="20">
        <v>4</v>
      </c>
      <c r="BQ275" s="20">
        <v>19</v>
      </c>
      <c r="BR275" s="20">
        <v>18</v>
      </c>
      <c r="BS275" s="20">
        <v>10</v>
      </c>
      <c r="BT275" s="20">
        <v>5</v>
      </c>
      <c r="BU275" s="20">
        <v>7</v>
      </c>
      <c r="BV275" s="20">
        <v>5276</v>
      </c>
      <c r="BW275" s="20">
        <v>9087</v>
      </c>
      <c r="BX275" s="20">
        <v>9264</v>
      </c>
      <c r="BY275" s="20">
        <v>10912</v>
      </c>
      <c r="BZ275" s="20">
        <v>9276</v>
      </c>
      <c r="CA275" s="20">
        <v>18235</v>
      </c>
      <c r="CB275" s="20">
        <v>5629</v>
      </c>
      <c r="CC275" s="20">
        <v>9161</v>
      </c>
      <c r="CD275" s="20">
        <v>9435</v>
      </c>
      <c r="CE275" s="20">
        <v>10858</v>
      </c>
      <c r="CF275" s="20">
        <v>8740</v>
      </c>
      <c r="CG275" s="20">
        <v>14901</v>
      </c>
      <c r="CH275" s="21">
        <v>5</v>
      </c>
      <c r="CI275" s="21">
        <v>32</v>
      </c>
      <c r="CJ275" s="21">
        <v>38</v>
      </c>
      <c r="CK275" s="21">
        <v>22</v>
      </c>
      <c r="CL275" s="21">
        <v>7</v>
      </c>
      <c r="CM275" s="21">
        <v>13</v>
      </c>
      <c r="CN275" s="21">
        <v>0</v>
      </c>
      <c r="CO275" s="21">
        <v>54</v>
      </c>
      <c r="CP275" s="21">
        <v>63</v>
      </c>
      <c r="CQ275" s="21">
        <v>0</v>
      </c>
      <c r="CR275" s="21">
        <v>10905</v>
      </c>
      <c r="CS275" s="21">
        <v>18248</v>
      </c>
      <c r="CT275" s="21">
        <v>18699</v>
      </c>
      <c r="CU275" s="21">
        <v>21770</v>
      </c>
      <c r="CV275" s="21">
        <v>18016</v>
      </c>
      <c r="CW275" s="21">
        <v>33136</v>
      </c>
      <c r="CX275" s="21">
        <v>62050</v>
      </c>
      <c r="CY275" s="21">
        <v>58724</v>
      </c>
      <c r="CZ275" s="19">
        <v>129</v>
      </c>
      <c r="DA275" t="s">
        <v>8107</v>
      </c>
      <c r="DB275" t="s">
        <v>9</v>
      </c>
      <c r="DD275">
        <v>9.1955588856344939</v>
      </c>
      <c r="DE275">
        <v>10.153102336825141</v>
      </c>
      <c r="DF275">
        <v>0.95754345119064688</v>
      </c>
    </row>
    <row r="276" spans="1:110" x14ac:dyDescent="0.25">
      <c r="A276" t="s">
        <v>2037</v>
      </c>
      <c r="B276" t="s">
        <v>2966</v>
      </c>
      <c r="C276" t="s">
        <v>58</v>
      </c>
      <c r="D276" t="s">
        <v>278</v>
      </c>
      <c r="E276" s="17">
        <v>147186</v>
      </c>
      <c r="F276" s="17">
        <v>147402</v>
      </c>
      <c r="G276" s="17">
        <v>148459</v>
      </c>
      <c r="H276" s="17">
        <v>150615</v>
      </c>
      <c r="I276" s="17">
        <v>153992</v>
      </c>
      <c r="J276" s="17">
        <v>156826</v>
      </c>
      <c r="K276" s="17">
        <v>156342</v>
      </c>
      <c r="L276" s="17">
        <v>155246</v>
      </c>
      <c r="M276" s="17">
        <v>155759</v>
      </c>
      <c r="N276" s="17">
        <v>158067</v>
      </c>
      <c r="O276" s="17">
        <v>161087</v>
      </c>
      <c r="P276" s="17">
        <v>162967</v>
      </c>
      <c r="Q276" s="17">
        <v>164363</v>
      </c>
      <c r="R276" s="17">
        <v>164660</v>
      </c>
      <c r="S276" s="17">
        <v>165725</v>
      </c>
      <c r="T276" s="17">
        <v>167992</v>
      </c>
      <c r="U276" s="18">
        <v>33</v>
      </c>
      <c r="V276" s="18">
        <v>27</v>
      </c>
      <c r="W276" s="18">
        <v>22</v>
      </c>
      <c r="X276" s="18">
        <v>30</v>
      </c>
      <c r="Y276" s="18">
        <v>40</v>
      </c>
      <c r="Z276" s="18">
        <v>102</v>
      </c>
      <c r="AA276" s="18">
        <v>192</v>
      </c>
      <c r="AB276" s="18">
        <v>175</v>
      </c>
      <c r="AC276" s="18">
        <v>154</v>
      </c>
      <c r="AD276" s="18">
        <v>173</v>
      </c>
      <c r="AE276" s="18">
        <v>207</v>
      </c>
      <c r="AF276" s="18">
        <v>209</v>
      </c>
      <c r="AG276" s="18">
        <v>167</v>
      </c>
      <c r="AH276" s="18">
        <v>193</v>
      </c>
      <c r="AI276" s="18">
        <v>203</v>
      </c>
      <c r="AJ276" s="18">
        <v>179</v>
      </c>
      <c r="AK276" s="23">
        <v>2.2420610655904771</v>
      </c>
      <c r="AL276" s="23">
        <v>1.8317254854072538</v>
      </c>
      <c r="AM276" s="23">
        <v>1.4818906230002897</v>
      </c>
      <c r="AN276" s="23">
        <v>1.9918334827208446</v>
      </c>
      <c r="AO276" s="23">
        <v>2.5975375344173721</v>
      </c>
      <c r="AP276" s="23">
        <v>6.5040235675206919</v>
      </c>
      <c r="AQ276" s="23">
        <v>12.280769083163833</v>
      </c>
      <c r="AR276" s="23">
        <v>11.272432139958518</v>
      </c>
      <c r="AS276" s="23">
        <v>9.8870691260216095</v>
      </c>
      <c r="AT276" s="23">
        <v>10.944725970632705</v>
      </c>
      <c r="AU276" s="23">
        <v>12.850198960809996</v>
      </c>
      <c r="AV276" s="23">
        <v>12.824682297643083</v>
      </c>
      <c r="AW276" s="23">
        <v>10.160437568065806</v>
      </c>
      <c r="AX276" s="23">
        <v>11.721122312644237</v>
      </c>
      <c r="AY276" s="23">
        <v>12.24920802534319</v>
      </c>
      <c r="AZ276" s="23">
        <v>10.655269298538025</v>
      </c>
      <c r="BA276" s="20">
        <v>0</v>
      </c>
      <c r="BB276" s="20">
        <v>0</v>
      </c>
      <c r="BC276" s="20">
        <v>0</v>
      </c>
      <c r="BD276" s="20">
        <v>1</v>
      </c>
      <c r="BE276" s="20">
        <v>0</v>
      </c>
      <c r="BF276" s="20">
        <v>0</v>
      </c>
      <c r="BG276" s="20">
        <v>0</v>
      </c>
      <c r="BH276" s="20">
        <v>0</v>
      </c>
      <c r="BI276" s="20">
        <v>3</v>
      </c>
      <c r="BJ276" s="20">
        <v>26</v>
      </c>
      <c r="BK276" s="20">
        <v>23</v>
      </c>
      <c r="BL276" s="20">
        <v>19</v>
      </c>
      <c r="BM276" s="20">
        <v>12</v>
      </c>
      <c r="BN276" s="20">
        <v>4</v>
      </c>
      <c r="BO276" s="20">
        <v>1</v>
      </c>
      <c r="BP276" s="20">
        <v>5</v>
      </c>
      <c r="BQ276" s="20">
        <v>32</v>
      </c>
      <c r="BR276" s="20">
        <v>24</v>
      </c>
      <c r="BS276" s="20">
        <v>21</v>
      </c>
      <c r="BT276" s="20">
        <v>6</v>
      </c>
      <c r="BU276" s="20">
        <v>2</v>
      </c>
      <c r="BV276" s="20">
        <v>14406</v>
      </c>
      <c r="BW276" s="20">
        <v>16111</v>
      </c>
      <c r="BX276" s="20">
        <v>12643</v>
      </c>
      <c r="BY276" s="20">
        <v>13410</v>
      </c>
      <c r="BZ276" s="20">
        <v>9865</v>
      </c>
      <c r="CA276" s="20">
        <v>16344</v>
      </c>
      <c r="CB276" s="20">
        <v>17362</v>
      </c>
      <c r="CC276" s="20">
        <v>17419</v>
      </c>
      <c r="CD276" s="20">
        <v>13468</v>
      </c>
      <c r="CE276" s="20">
        <v>13632</v>
      </c>
      <c r="CF276" s="20">
        <v>9991</v>
      </c>
      <c r="CG276" s="20">
        <v>13341</v>
      </c>
      <c r="CH276" s="21">
        <v>8</v>
      </c>
      <c r="CI276" s="21">
        <v>58</v>
      </c>
      <c r="CJ276" s="21">
        <v>48</v>
      </c>
      <c r="CK276" s="21">
        <v>40</v>
      </c>
      <c r="CL276" s="21">
        <v>18</v>
      </c>
      <c r="CM276" s="21">
        <v>6</v>
      </c>
      <c r="CN276" s="21">
        <v>1</v>
      </c>
      <c r="CO276" s="21">
        <v>87</v>
      </c>
      <c r="CP276" s="21">
        <v>91</v>
      </c>
      <c r="CQ276" s="21">
        <v>1</v>
      </c>
      <c r="CR276" s="21">
        <v>31768</v>
      </c>
      <c r="CS276" s="21">
        <v>33530</v>
      </c>
      <c r="CT276" s="21">
        <v>26111</v>
      </c>
      <c r="CU276" s="21">
        <v>27042</v>
      </c>
      <c r="CV276" s="21">
        <v>19856</v>
      </c>
      <c r="CW276" s="21">
        <v>29685</v>
      </c>
      <c r="CX276" s="21">
        <v>82779</v>
      </c>
      <c r="CY276" s="21">
        <v>85213</v>
      </c>
      <c r="CZ276" s="19">
        <v>91</v>
      </c>
      <c r="DA276" t="s">
        <v>8069</v>
      </c>
      <c r="DB276" t="s">
        <v>9</v>
      </c>
      <c r="DD276">
        <v>10.209709786065506</v>
      </c>
      <c r="DE276">
        <v>10.993126275987871</v>
      </c>
      <c r="DF276">
        <v>0.78341648992236479</v>
      </c>
    </row>
    <row r="277" spans="1:110" x14ac:dyDescent="0.25">
      <c r="A277" t="s">
        <v>521</v>
      </c>
      <c r="B277" t="s">
        <v>3339</v>
      </c>
      <c r="C277" t="s">
        <v>491</v>
      </c>
      <c r="D277" t="s">
        <v>491</v>
      </c>
      <c r="E277" s="17">
        <v>98500</v>
      </c>
      <c r="F277" s="17">
        <v>98683</v>
      </c>
      <c r="G277" s="17">
        <v>99443</v>
      </c>
      <c r="H277" s="17">
        <v>100576</v>
      </c>
      <c r="I277" s="17">
        <v>101750</v>
      </c>
      <c r="J277" s="17">
        <v>102428</v>
      </c>
      <c r="K277" s="17">
        <v>103391</v>
      </c>
      <c r="L277" s="17">
        <v>104555</v>
      </c>
      <c r="M277" s="17">
        <v>105591</v>
      </c>
      <c r="N277" s="17">
        <v>106272</v>
      </c>
      <c r="O277" s="17">
        <v>106464</v>
      </c>
      <c r="P277" s="17">
        <v>106868</v>
      </c>
      <c r="Q277" s="17">
        <v>107174</v>
      </c>
      <c r="R277" s="17">
        <v>107236</v>
      </c>
      <c r="S277" s="17">
        <v>107516</v>
      </c>
      <c r="T277" s="17">
        <v>107712</v>
      </c>
      <c r="U277" s="18">
        <v>20</v>
      </c>
      <c r="V277" s="18">
        <v>11</v>
      </c>
      <c r="W277" s="18">
        <v>12</v>
      </c>
      <c r="X277" s="18">
        <v>9</v>
      </c>
      <c r="Y277" s="18">
        <v>22</v>
      </c>
      <c r="Z277" s="18">
        <v>36</v>
      </c>
      <c r="AA277" s="18">
        <v>76</v>
      </c>
      <c r="AB277" s="18">
        <v>77</v>
      </c>
      <c r="AC277" s="18">
        <v>71</v>
      </c>
      <c r="AD277" s="18">
        <v>109</v>
      </c>
      <c r="AE277" s="18">
        <v>86</v>
      </c>
      <c r="AF277" s="18">
        <v>76</v>
      </c>
      <c r="AG277" s="18">
        <v>79</v>
      </c>
      <c r="AH277" s="18">
        <v>85</v>
      </c>
      <c r="AI277" s="18">
        <v>80</v>
      </c>
      <c r="AJ277" s="18">
        <v>77</v>
      </c>
      <c r="AK277" s="23">
        <v>2.030456852791878</v>
      </c>
      <c r="AL277" s="23">
        <v>1.1146803400788383</v>
      </c>
      <c r="AM277" s="23">
        <v>1.2067214384119547</v>
      </c>
      <c r="AN277" s="23">
        <v>0.89484568883232585</v>
      </c>
      <c r="AO277" s="23">
        <v>2.1621621621621623</v>
      </c>
      <c r="AP277" s="23">
        <v>3.5146639590736912</v>
      </c>
      <c r="AQ277" s="23">
        <v>7.3507365244557068</v>
      </c>
      <c r="AR277" s="23">
        <v>7.364544976328248</v>
      </c>
      <c r="AS277" s="23">
        <v>6.7240579216031664</v>
      </c>
      <c r="AT277" s="23">
        <v>10.256699789220114</v>
      </c>
      <c r="AU277" s="23">
        <v>8.0778479110309593</v>
      </c>
      <c r="AV277" s="23">
        <v>7.1115768986038859</v>
      </c>
      <c r="AW277" s="23">
        <v>7.3711907738817253</v>
      </c>
      <c r="AX277" s="23">
        <v>7.9264426125554852</v>
      </c>
      <c r="AY277" s="23">
        <v>7.4407530042040246</v>
      </c>
      <c r="AZ277" s="23">
        <v>7.1486928104575158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1</v>
      </c>
      <c r="BJ277" s="20">
        <v>5</v>
      </c>
      <c r="BK277" s="20">
        <v>11</v>
      </c>
      <c r="BL277" s="20">
        <v>6</v>
      </c>
      <c r="BM277" s="20">
        <v>7</v>
      </c>
      <c r="BN277" s="20">
        <v>6</v>
      </c>
      <c r="BO277" s="20">
        <v>0</v>
      </c>
      <c r="BP277" s="20">
        <v>1</v>
      </c>
      <c r="BQ277" s="20">
        <v>16</v>
      </c>
      <c r="BR277" s="20">
        <v>9</v>
      </c>
      <c r="BS277" s="20">
        <v>8</v>
      </c>
      <c r="BT277" s="20">
        <v>6</v>
      </c>
      <c r="BU277" s="20">
        <v>1</v>
      </c>
      <c r="BV277" s="20">
        <v>4217</v>
      </c>
      <c r="BW277" s="20">
        <v>5887</v>
      </c>
      <c r="BX277" s="20">
        <v>7016</v>
      </c>
      <c r="BY277" s="20">
        <v>9837</v>
      </c>
      <c r="BZ277" s="20">
        <v>9875</v>
      </c>
      <c r="CA277" s="20">
        <v>18040</v>
      </c>
      <c r="CB277" s="20">
        <v>4825</v>
      </c>
      <c r="CC277" s="20">
        <v>6343</v>
      </c>
      <c r="CD277" s="20">
        <v>6522</v>
      </c>
      <c r="CE277" s="20">
        <v>9669</v>
      </c>
      <c r="CF277" s="20">
        <v>9363</v>
      </c>
      <c r="CG277" s="20">
        <v>16118</v>
      </c>
      <c r="CH277" s="21">
        <v>2</v>
      </c>
      <c r="CI277" s="21">
        <v>21</v>
      </c>
      <c r="CJ277" s="21">
        <v>20</v>
      </c>
      <c r="CK277" s="21">
        <v>14</v>
      </c>
      <c r="CL277" s="21">
        <v>13</v>
      </c>
      <c r="CM277" s="21">
        <v>7</v>
      </c>
      <c r="CN277" s="21">
        <v>0</v>
      </c>
      <c r="CO277" s="21">
        <v>36</v>
      </c>
      <c r="CP277" s="21">
        <v>41</v>
      </c>
      <c r="CQ277" s="21">
        <v>0</v>
      </c>
      <c r="CR277" s="21">
        <v>9042</v>
      </c>
      <c r="CS277" s="21">
        <v>12230</v>
      </c>
      <c r="CT277" s="21">
        <v>13538</v>
      </c>
      <c r="CU277" s="21">
        <v>19506</v>
      </c>
      <c r="CV277" s="21">
        <v>19238</v>
      </c>
      <c r="CW277" s="21">
        <v>34158</v>
      </c>
      <c r="CX277" s="21">
        <v>54872</v>
      </c>
      <c r="CY277" s="21">
        <v>52840</v>
      </c>
      <c r="CZ277" s="19">
        <v>248</v>
      </c>
      <c r="DA277" t="s">
        <v>8226</v>
      </c>
      <c r="DB277" t="s">
        <v>9</v>
      </c>
      <c r="DD277">
        <v>6.8130204390613178</v>
      </c>
      <c r="DE277">
        <v>7.471934684356321</v>
      </c>
      <c r="DF277">
        <v>0.6589142452950032</v>
      </c>
    </row>
    <row r="278" spans="1:110" x14ac:dyDescent="0.25">
      <c r="A278" t="s">
        <v>2076</v>
      </c>
      <c r="B278" t="s">
        <v>3087</v>
      </c>
      <c r="C278" t="s">
        <v>197</v>
      </c>
      <c r="D278" t="s">
        <v>199</v>
      </c>
      <c r="E278" s="17">
        <v>100154</v>
      </c>
      <c r="F278" s="17">
        <v>99841</v>
      </c>
      <c r="G278" s="17">
        <v>101129</v>
      </c>
      <c r="H278" s="17">
        <v>103094</v>
      </c>
      <c r="I278" s="17">
        <v>104897</v>
      </c>
      <c r="J278" s="17">
        <v>106637</v>
      </c>
      <c r="K278" s="17">
        <v>108051</v>
      </c>
      <c r="L278" s="17">
        <v>108547</v>
      </c>
      <c r="M278" s="17">
        <v>108501</v>
      </c>
      <c r="N278" s="17">
        <v>108013</v>
      </c>
      <c r="O278" s="17">
        <v>108862</v>
      </c>
      <c r="P278" s="17">
        <v>109907</v>
      </c>
      <c r="Q278" s="17">
        <v>110465</v>
      </c>
      <c r="R278" s="17">
        <v>110034</v>
      </c>
      <c r="S278" s="17">
        <v>109776</v>
      </c>
      <c r="T278" s="17">
        <v>110434</v>
      </c>
      <c r="U278" s="18">
        <v>14</v>
      </c>
      <c r="V278" s="18">
        <v>17</v>
      </c>
      <c r="W278" s="18">
        <v>19</v>
      </c>
      <c r="X278" s="18">
        <v>21</v>
      </c>
      <c r="Y278" s="18">
        <v>15</v>
      </c>
      <c r="Z278" s="18">
        <v>39</v>
      </c>
      <c r="AA278" s="18">
        <v>91</v>
      </c>
      <c r="AB278" s="18">
        <v>71</v>
      </c>
      <c r="AC278" s="18">
        <v>96</v>
      </c>
      <c r="AD278" s="18">
        <v>108</v>
      </c>
      <c r="AE278" s="18">
        <v>90</v>
      </c>
      <c r="AF278" s="18">
        <v>119</v>
      </c>
      <c r="AG278" s="18">
        <v>107</v>
      </c>
      <c r="AH278" s="18">
        <v>112</v>
      </c>
      <c r="AI278" s="18">
        <v>115</v>
      </c>
      <c r="AJ278" s="18">
        <v>105</v>
      </c>
      <c r="AK278" s="23">
        <v>1.3978473151346926</v>
      </c>
      <c r="AL278" s="23">
        <v>1.7027073046143366</v>
      </c>
      <c r="AM278" s="23">
        <v>1.8787884780824491</v>
      </c>
      <c r="AN278" s="23">
        <v>2.0369759636836284</v>
      </c>
      <c r="AO278" s="23">
        <v>1.4299741651334166</v>
      </c>
      <c r="AP278" s="23">
        <v>3.6572671774337238</v>
      </c>
      <c r="AQ278" s="23">
        <v>8.4219488945035206</v>
      </c>
      <c r="AR278" s="23">
        <v>6.5409453969248341</v>
      </c>
      <c r="AS278" s="23">
        <v>8.847844720325158</v>
      </c>
      <c r="AT278" s="23">
        <v>9.9987964411691195</v>
      </c>
      <c r="AU278" s="23">
        <v>8.2673476511546724</v>
      </c>
      <c r="AV278" s="23">
        <v>10.827335838481625</v>
      </c>
      <c r="AW278" s="23">
        <v>9.6863259856063006</v>
      </c>
      <c r="AX278" s="23">
        <v>10.178672046821891</v>
      </c>
      <c r="AY278" s="23">
        <v>10.475878151872905</v>
      </c>
      <c r="AZ278" s="23">
        <v>9.5079413948602785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 s="20">
        <v>17</v>
      </c>
      <c r="BK278" s="20">
        <v>20</v>
      </c>
      <c r="BL278" s="20">
        <v>8</v>
      </c>
      <c r="BM278" s="20">
        <v>5</v>
      </c>
      <c r="BN278" s="20">
        <v>1</v>
      </c>
      <c r="BO278" s="20">
        <v>0</v>
      </c>
      <c r="BP278" s="20">
        <v>1</v>
      </c>
      <c r="BQ278" s="20">
        <v>14</v>
      </c>
      <c r="BR278" s="20">
        <v>14</v>
      </c>
      <c r="BS278" s="20">
        <v>18</v>
      </c>
      <c r="BT278" s="20">
        <v>6</v>
      </c>
      <c r="BU278" s="20">
        <v>1</v>
      </c>
      <c r="BV278" s="20">
        <v>9377</v>
      </c>
      <c r="BW278" s="20">
        <v>9686</v>
      </c>
      <c r="BX278" s="20">
        <v>8441</v>
      </c>
      <c r="BY278" s="20">
        <v>9190</v>
      </c>
      <c r="BZ278" s="20">
        <v>7119</v>
      </c>
      <c r="CA278" s="20">
        <v>11117</v>
      </c>
      <c r="CB278" s="20">
        <v>9810</v>
      </c>
      <c r="CC278" s="20">
        <v>10516</v>
      </c>
      <c r="CD278" s="20">
        <v>8904</v>
      </c>
      <c r="CE278" s="20">
        <v>9603</v>
      </c>
      <c r="CF278" s="20">
        <v>7281</v>
      </c>
      <c r="CG278" s="20">
        <v>9390</v>
      </c>
      <c r="CH278" s="21">
        <v>1</v>
      </c>
      <c r="CI278" s="21">
        <v>31</v>
      </c>
      <c r="CJ278" s="21">
        <v>34</v>
      </c>
      <c r="CK278" s="21">
        <v>26</v>
      </c>
      <c r="CL278" s="21">
        <v>11</v>
      </c>
      <c r="CM278" s="21">
        <v>2</v>
      </c>
      <c r="CN278" s="21">
        <v>0</v>
      </c>
      <c r="CO278" s="21">
        <v>51</v>
      </c>
      <c r="CP278" s="21">
        <v>54</v>
      </c>
      <c r="CQ278" s="21">
        <v>0</v>
      </c>
      <c r="CR278" s="21">
        <v>19187</v>
      </c>
      <c r="CS278" s="21">
        <v>20202</v>
      </c>
      <c r="CT278" s="21">
        <v>17345</v>
      </c>
      <c r="CU278" s="21">
        <v>18793</v>
      </c>
      <c r="CV278" s="21">
        <v>14400</v>
      </c>
      <c r="CW278" s="21">
        <v>20507</v>
      </c>
      <c r="CX278" s="21">
        <v>54930</v>
      </c>
      <c r="CY278" s="21">
        <v>55504</v>
      </c>
      <c r="CZ278" s="19">
        <v>137</v>
      </c>
      <c r="DA278" t="s">
        <v>8115</v>
      </c>
      <c r="DB278" t="s">
        <v>9</v>
      </c>
      <c r="DD278">
        <v>9.1885269530123956</v>
      </c>
      <c r="DE278">
        <v>9.8306936100491527</v>
      </c>
      <c r="DF278">
        <v>0.64216665703675702</v>
      </c>
    </row>
    <row r="279" spans="1:110" x14ac:dyDescent="0.25">
      <c r="A279" t="s">
        <v>262</v>
      </c>
      <c r="B279" t="s">
        <v>3019</v>
      </c>
      <c r="C279" t="s">
        <v>184</v>
      </c>
      <c r="D279" t="s">
        <v>168</v>
      </c>
      <c r="E279" s="17">
        <v>35275</v>
      </c>
      <c r="F279" s="17">
        <v>35252</v>
      </c>
      <c r="G279" s="17">
        <v>35422</v>
      </c>
      <c r="H279" s="17">
        <v>35239</v>
      </c>
      <c r="I279" s="17">
        <v>35319</v>
      </c>
      <c r="J279" s="17">
        <v>35692</v>
      </c>
      <c r="K279" s="17">
        <v>35979</v>
      </c>
      <c r="L279" s="17">
        <v>36323</v>
      </c>
      <c r="M279" s="17">
        <v>36557</v>
      </c>
      <c r="N279" s="17">
        <v>36653</v>
      </c>
      <c r="O279" s="17">
        <v>36711</v>
      </c>
      <c r="P279" s="17">
        <v>36794</v>
      </c>
      <c r="Q279" s="17">
        <v>36875</v>
      </c>
      <c r="R279" s="17">
        <v>37031</v>
      </c>
      <c r="S279" s="17">
        <v>37262</v>
      </c>
      <c r="T279" s="17">
        <v>37679</v>
      </c>
      <c r="U279" s="18">
        <v>11</v>
      </c>
      <c r="V279" s="18">
        <v>1</v>
      </c>
      <c r="W279" s="18">
        <v>8</v>
      </c>
      <c r="X279" s="18">
        <v>6</v>
      </c>
      <c r="Y279" s="18">
        <v>13</v>
      </c>
      <c r="Z279" s="18">
        <v>27</v>
      </c>
      <c r="AA279" s="18">
        <v>43</v>
      </c>
      <c r="AB279" s="18">
        <v>39</v>
      </c>
      <c r="AC279" s="18">
        <v>30</v>
      </c>
      <c r="AD279" s="18">
        <v>61</v>
      </c>
      <c r="AE279" s="18">
        <v>50</v>
      </c>
      <c r="AF279" s="18">
        <v>39</v>
      </c>
      <c r="AG279" s="18">
        <v>24</v>
      </c>
      <c r="AH279" s="18">
        <v>42</v>
      </c>
      <c r="AI279" s="18">
        <v>39</v>
      </c>
      <c r="AJ279" s="18">
        <v>39</v>
      </c>
      <c r="AK279" s="23">
        <v>3.118355776045358</v>
      </c>
      <c r="AL279" s="23">
        <v>0.2836718484057642</v>
      </c>
      <c r="AM279" s="23">
        <v>2.2584834283778443</v>
      </c>
      <c r="AN279" s="23">
        <v>1.7026589857827974</v>
      </c>
      <c r="AO279" s="23">
        <v>3.6807384127523428</v>
      </c>
      <c r="AP279" s="23">
        <v>7.5647203855205651</v>
      </c>
      <c r="AQ279" s="23">
        <v>11.951416103838351</v>
      </c>
      <c r="AR279" s="23">
        <v>10.736998595930952</v>
      </c>
      <c r="AS279" s="23">
        <v>8.2063626665207767</v>
      </c>
      <c r="AT279" s="23">
        <v>16.642566774888824</v>
      </c>
      <c r="AU279" s="23">
        <v>13.619895943994988</v>
      </c>
      <c r="AV279" s="23">
        <v>10.599554275153558</v>
      </c>
      <c r="AW279" s="23">
        <v>6.5084745762711869</v>
      </c>
      <c r="AX279" s="23">
        <v>11.341848721341579</v>
      </c>
      <c r="AY279" s="23">
        <v>10.466426922870484</v>
      </c>
      <c r="AZ279" s="23">
        <v>10.350593168608508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 s="20">
        <v>0</v>
      </c>
      <c r="BK279" s="20">
        <v>8</v>
      </c>
      <c r="BL279" s="20">
        <v>4</v>
      </c>
      <c r="BM279" s="20">
        <v>7</v>
      </c>
      <c r="BN279" s="20">
        <v>1</v>
      </c>
      <c r="BO279" s="20">
        <v>0</v>
      </c>
      <c r="BP279" s="20">
        <v>0</v>
      </c>
      <c r="BQ279" s="20">
        <v>4</v>
      </c>
      <c r="BR279" s="20">
        <v>4</v>
      </c>
      <c r="BS279" s="20">
        <v>5</v>
      </c>
      <c r="BT279" s="20">
        <v>5</v>
      </c>
      <c r="BU279" s="20">
        <v>1</v>
      </c>
      <c r="BV279" s="20">
        <v>1373</v>
      </c>
      <c r="BW279" s="20">
        <v>2075</v>
      </c>
      <c r="BX279" s="20">
        <v>2435</v>
      </c>
      <c r="BY279" s="20">
        <v>3407</v>
      </c>
      <c r="BZ279" s="20">
        <v>3369</v>
      </c>
      <c r="CA279" s="20">
        <v>6544</v>
      </c>
      <c r="CB279" s="20">
        <v>1753</v>
      </c>
      <c r="CC279" s="20">
        <v>2225</v>
      </c>
      <c r="CD279" s="20">
        <v>2453</v>
      </c>
      <c r="CE279" s="20">
        <v>3205</v>
      </c>
      <c r="CF279" s="20">
        <v>3119</v>
      </c>
      <c r="CG279" s="20">
        <v>5721</v>
      </c>
      <c r="CH279" s="21">
        <v>0</v>
      </c>
      <c r="CI279" s="21">
        <v>4</v>
      </c>
      <c r="CJ279" s="21">
        <v>12</v>
      </c>
      <c r="CK279" s="21">
        <v>9</v>
      </c>
      <c r="CL279" s="21">
        <v>12</v>
      </c>
      <c r="CM279" s="21">
        <v>2</v>
      </c>
      <c r="CN279" s="21">
        <v>0</v>
      </c>
      <c r="CO279" s="21">
        <v>20</v>
      </c>
      <c r="CP279" s="21">
        <v>19</v>
      </c>
      <c r="CQ279" s="21">
        <v>0</v>
      </c>
      <c r="CR279" s="21">
        <v>3126</v>
      </c>
      <c r="CS279" s="21">
        <v>4300</v>
      </c>
      <c r="CT279" s="21">
        <v>4888</v>
      </c>
      <c r="CU279" s="21">
        <v>6612</v>
      </c>
      <c r="CV279" s="21">
        <v>6488</v>
      </c>
      <c r="CW279" s="21">
        <v>12265</v>
      </c>
      <c r="CX279" s="21">
        <v>19203</v>
      </c>
      <c r="CY279" s="21">
        <v>18476</v>
      </c>
      <c r="CZ279" s="19">
        <v>105</v>
      </c>
      <c r="DA279" t="s">
        <v>8083</v>
      </c>
      <c r="DB279" t="s">
        <v>9</v>
      </c>
      <c r="DD279">
        <v>10.82485386447283</v>
      </c>
      <c r="DE279">
        <v>9.89428735093475</v>
      </c>
      <c r="DF279">
        <v>-0.93056651353808029</v>
      </c>
    </row>
    <row r="280" spans="1:110" x14ac:dyDescent="0.25">
      <c r="A280" t="s">
        <v>2090</v>
      </c>
      <c r="B280" t="s">
        <v>2960</v>
      </c>
      <c r="C280" t="s">
        <v>58</v>
      </c>
      <c r="D280" t="s">
        <v>278</v>
      </c>
      <c r="E280" s="17">
        <v>112799</v>
      </c>
      <c r="F280" s="17">
        <v>114036</v>
      </c>
      <c r="G280" s="17">
        <v>113739</v>
      </c>
      <c r="H280" s="17">
        <v>114253</v>
      </c>
      <c r="I280" s="17">
        <v>114991</v>
      </c>
      <c r="J280" s="17">
        <v>117197</v>
      </c>
      <c r="K280" s="17">
        <v>118275</v>
      </c>
      <c r="L280" s="17">
        <v>119174</v>
      </c>
      <c r="M280" s="17">
        <v>120216</v>
      </c>
      <c r="N280" s="17">
        <v>120403</v>
      </c>
      <c r="O280" s="17">
        <v>121584</v>
      </c>
      <c r="P280" s="17">
        <v>121930</v>
      </c>
      <c r="Q280" s="17">
        <v>122894</v>
      </c>
      <c r="R280" s="17">
        <v>124171</v>
      </c>
      <c r="S280" s="17">
        <v>124975</v>
      </c>
      <c r="T280" s="17">
        <v>125306</v>
      </c>
      <c r="U280" s="18">
        <v>8</v>
      </c>
      <c r="V280" s="18">
        <v>11</v>
      </c>
      <c r="W280" s="18">
        <v>14</v>
      </c>
      <c r="X280" s="18">
        <v>19</v>
      </c>
      <c r="Y280" s="18">
        <v>24</v>
      </c>
      <c r="Z280" s="18">
        <v>60</v>
      </c>
      <c r="AA280" s="18">
        <v>149</v>
      </c>
      <c r="AB280" s="18">
        <v>123</v>
      </c>
      <c r="AC280" s="18">
        <v>99</v>
      </c>
      <c r="AD280" s="18">
        <v>89</v>
      </c>
      <c r="AE280" s="18">
        <v>131</v>
      </c>
      <c r="AF280" s="18">
        <v>127</v>
      </c>
      <c r="AG280" s="18">
        <v>103</v>
      </c>
      <c r="AH280" s="18">
        <v>103</v>
      </c>
      <c r="AI280" s="18">
        <v>125</v>
      </c>
      <c r="AJ280" s="18">
        <v>81</v>
      </c>
      <c r="AK280" s="23">
        <v>0.70922614562185837</v>
      </c>
      <c r="AL280" s="23">
        <v>0.96460766775404261</v>
      </c>
      <c r="AM280" s="23">
        <v>1.2308882617220127</v>
      </c>
      <c r="AN280" s="23">
        <v>1.6629760268876967</v>
      </c>
      <c r="AO280" s="23">
        <v>2.0871198615543824</v>
      </c>
      <c r="AP280" s="23">
        <v>5.1195849723115776</v>
      </c>
      <c r="AQ280" s="23">
        <v>12.597759458888186</v>
      </c>
      <c r="AR280" s="23">
        <v>10.321043180559519</v>
      </c>
      <c r="AS280" s="23">
        <v>8.2351766819724492</v>
      </c>
      <c r="AT280" s="23">
        <v>7.3918423959535886</v>
      </c>
      <c r="AU280" s="23">
        <v>10.774444005790237</v>
      </c>
      <c r="AV280" s="23">
        <v>10.415812351349135</v>
      </c>
      <c r="AW280" s="23">
        <v>8.3812065682620798</v>
      </c>
      <c r="AX280" s="23">
        <v>8.2950125230528879</v>
      </c>
      <c r="AY280" s="23">
        <v>10.002000400080016</v>
      </c>
      <c r="AZ280" s="23">
        <v>6.4641756978915614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0</v>
      </c>
      <c r="BJ280" s="20">
        <v>10</v>
      </c>
      <c r="BK280" s="20">
        <v>10</v>
      </c>
      <c r="BL280" s="20">
        <v>10</v>
      </c>
      <c r="BM280" s="20">
        <v>8</v>
      </c>
      <c r="BN280" s="20">
        <v>4</v>
      </c>
      <c r="BO280" s="20">
        <v>0</v>
      </c>
      <c r="BP280" s="20">
        <v>0</v>
      </c>
      <c r="BQ280" s="20">
        <v>17</v>
      </c>
      <c r="BR280" s="20">
        <v>12</v>
      </c>
      <c r="BS280" s="20">
        <v>7</v>
      </c>
      <c r="BT280" s="20">
        <v>3</v>
      </c>
      <c r="BU280" s="20">
        <v>0</v>
      </c>
      <c r="BV280" s="20">
        <v>9686</v>
      </c>
      <c r="BW280" s="20">
        <v>14036</v>
      </c>
      <c r="BX280" s="20">
        <v>11565</v>
      </c>
      <c r="BY280" s="20">
        <v>9783</v>
      </c>
      <c r="BZ280" s="20">
        <v>6778</v>
      </c>
      <c r="CA280" s="20">
        <v>10653</v>
      </c>
      <c r="CB280" s="20">
        <v>9319</v>
      </c>
      <c r="CC280" s="20">
        <v>14553</v>
      </c>
      <c r="CD280" s="20">
        <v>12814</v>
      </c>
      <c r="CE280" s="20">
        <v>10202</v>
      </c>
      <c r="CF280" s="20">
        <v>7137</v>
      </c>
      <c r="CG280" s="20">
        <v>8780</v>
      </c>
      <c r="CH280" s="21">
        <v>0</v>
      </c>
      <c r="CI280" s="21">
        <v>27</v>
      </c>
      <c r="CJ280" s="21">
        <v>22</v>
      </c>
      <c r="CK280" s="21">
        <v>17</v>
      </c>
      <c r="CL280" s="21">
        <v>11</v>
      </c>
      <c r="CM280" s="21">
        <v>4</v>
      </c>
      <c r="CN280" s="21">
        <v>0</v>
      </c>
      <c r="CO280" s="21">
        <v>42</v>
      </c>
      <c r="CP280" s="21">
        <v>39</v>
      </c>
      <c r="CQ280" s="21">
        <v>0</v>
      </c>
      <c r="CR280" s="21">
        <v>19005</v>
      </c>
      <c r="CS280" s="21">
        <v>28589</v>
      </c>
      <c r="CT280" s="21">
        <v>24379</v>
      </c>
      <c r="CU280" s="21">
        <v>19985</v>
      </c>
      <c r="CV280" s="21">
        <v>13915</v>
      </c>
      <c r="CW280" s="21">
        <v>19433</v>
      </c>
      <c r="CX280" s="21">
        <v>62501</v>
      </c>
      <c r="CY280" s="21">
        <v>62805</v>
      </c>
      <c r="CZ280" s="19">
        <v>271</v>
      </c>
      <c r="DA280" t="s">
        <v>8249</v>
      </c>
      <c r="DB280" t="s">
        <v>8481</v>
      </c>
      <c r="DD280">
        <v>6.6873656556006686</v>
      </c>
      <c r="DE280">
        <v>6.239900161597415</v>
      </c>
      <c r="DF280">
        <v>-0.44746549400325364</v>
      </c>
    </row>
    <row r="281" spans="1:110" x14ac:dyDescent="0.25">
      <c r="A281" t="s">
        <v>915</v>
      </c>
      <c r="B281" t="s">
        <v>3268</v>
      </c>
      <c r="C281" t="s">
        <v>3369</v>
      </c>
      <c r="D281" t="s">
        <v>355</v>
      </c>
      <c r="E281" s="17">
        <v>182848</v>
      </c>
      <c r="F281" s="17">
        <v>184580</v>
      </c>
      <c r="G281" s="17">
        <v>186304</v>
      </c>
      <c r="H281" s="17">
        <v>188169</v>
      </c>
      <c r="I281" s="17">
        <v>188536</v>
      </c>
      <c r="J281" s="17">
        <v>189916</v>
      </c>
      <c r="K281" s="17">
        <v>192449</v>
      </c>
      <c r="L281" s="17">
        <v>195090</v>
      </c>
      <c r="M281" s="17">
        <v>198993</v>
      </c>
      <c r="N281" s="17">
        <v>202620</v>
      </c>
      <c r="O281" s="17">
        <v>205733</v>
      </c>
      <c r="P281" s="17">
        <v>210443</v>
      </c>
      <c r="Q281" s="17">
        <v>212689</v>
      </c>
      <c r="R281" s="17">
        <v>215220</v>
      </c>
      <c r="S281" s="17">
        <v>218702</v>
      </c>
      <c r="T281" s="17">
        <v>221619</v>
      </c>
      <c r="U281" s="18">
        <v>20</v>
      </c>
      <c r="V281" s="18">
        <v>12</v>
      </c>
      <c r="W281" s="18">
        <v>12</v>
      </c>
      <c r="X281" s="18">
        <v>14</v>
      </c>
      <c r="Y281" s="18">
        <v>20</v>
      </c>
      <c r="Z281" s="18">
        <v>57</v>
      </c>
      <c r="AA281" s="18">
        <v>115</v>
      </c>
      <c r="AB281" s="18">
        <v>137</v>
      </c>
      <c r="AC281" s="18">
        <v>94</v>
      </c>
      <c r="AD281" s="18">
        <v>136</v>
      </c>
      <c r="AE281" s="18">
        <v>107</v>
      </c>
      <c r="AF281" s="18">
        <v>140</v>
      </c>
      <c r="AG281" s="18">
        <v>114</v>
      </c>
      <c r="AH281" s="18">
        <v>147</v>
      </c>
      <c r="AI281" s="18">
        <v>177</v>
      </c>
      <c r="AJ281" s="18">
        <v>124</v>
      </c>
      <c r="AK281" s="23">
        <v>1.0938046902345118</v>
      </c>
      <c r="AL281" s="23">
        <v>0.6501246072163831</v>
      </c>
      <c r="AM281" s="23">
        <v>0.64410855376159393</v>
      </c>
      <c r="AN281" s="23">
        <v>0.74401203173742758</v>
      </c>
      <c r="AO281" s="23">
        <v>1.0608053634319177</v>
      </c>
      <c r="AP281" s="23">
        <v>3.0013269024200171</v>
      </c>
      <c r="AQ281" s="23">
        <v>5.9756091224168477</v>
      </c>
      <c r="AR281" s="23">
        <v>7.0223999179865695</v>
      </c>
      <c r="AS281" s="23">
        <v>4.7237842537174677</v>
      </c>
      <c r="AT281" s="23">
        <v>6.7120718586516634</v>
      </c>
      <c r="AU281" s="23">
        <v>5.2009157500255183</v>
      </c>
      <c r="AV281" s="23">
        <v>6.652632779422456</v>
      </c>
      <c r="AW281" s="23">
        <v>5.3599386898241086</v>
      </c>
      <c r="AX281" s="23">
        <v>6.8302202397546692</v>
      </c>
      <c r="AY281" s="23">
        <v>8.0932044517196911</v>
      </c>
      <c r="AZ281" s="23">
        <v>5.5951881382011468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 s="20">
        <v>0</v>
      </c>
      <c r="BJ281" s="20">
        <v>16</v>
      </c>
      <c r="BK281" s="20">
        <v>21</v>
      </c>
      <c r="BL281" s="20">
        <v>16</v>
      </c>
      <c r="BM281" s="20">
        <v>5</v>
      </c>
      <c r="BN281" s="20">
        <v>6</v>
      </c>
      <c r="BO281" s="20">
        <v>1</v>
      </c>
      <c r="BP281" s="20">
        <v>1</v>
      </c>
      <c r="BQ281" s="20">
        <v>22</v>
      </c>
      <c r="BR281" s="20">
        <v>9</v>
      </c>
      <c r="BS281" s="20">
        <v>18</v>
      </c>
      <c r="BT281" s="20">
        <v>1</v>
      </c>
      <c r="BU281" s="20">
        <v>8</v>
      </c>
      <c r="BV281" s="20">
        <v>12026</v>
      </c>
      <c r="BW281" s="20">
        <v>25353</v>
      </c>
      <c r="BX281" s="20">
        <v>22359</v>
      </c>
      <c r="BY281" s="20">
        <v>18925</v>
      </c>
      <c r="BZ281" s="20">
        <v>14234</v>
      </c>
      <c r="CA281" s="20">
        <v>20028</v>
      </c>
      <c r="CB281" s="20">
        <v>12620</v>
      </c>
      <c r="CC281" s="20">
        <v>25215</v>
      </c>
      <c r="CD281" s="20">
        <v>22657</v>
      </c>
      <c r="CE281" s="20">
        <v>18134</v>
      </c>
      <c r="CF281" s="20">
        <v>13878</v>
      </c>
      <c r="CG281" s="20">
        <v>16190</v>
      </c>
      <c r="CH281" s="21">
        <v>1</v>
      </c>
      <c r="CI281" s="21">
        <v>38</v>
      </c>
      <c r="CJ281" s="21">
        <v>30</v>
      </c>
      <c r="CK281" s="21">
        <v>34</v>
      </c>
      <c r="CL281" s="21">
        <v>6</v>
      </c>
      <c r="CM281" s="21">
        <v>14</v>
      </c>
      <c r="CN281" s="21">
        <v>1</v>
      </c>
      <c r="CO281" s="21">
        <v>64</v>
      </c>
      <c r="CP281" s="21">
        <v>60</v>
      </c>
      <c r="CQ281" s="21">
        <v>0</v>
      </c>
      <c r="CR281" s="21">
        <v>24646</v>
      </c>
      <c r="CS281" s="21">
        <v>50568</v>
      </c>
      <c r="CT281" s="21">
        <v>45016</v>
      </c>
      <c r="CU281" s="21">
        <v>37059</v>
      </c>
      <c r="CV281" s="21">
        <v>28112</v>
      </c>
      <c r="CW281" s="21">
        <v>36218</v>
      </c>
      <c r="CX281" s="21">
        <v>112925</v>
      </c>
      <c r="CY281" s="21">
        <v>108694</v>
      </c>
      <c r="CZ281" s="19">
        <v>301</v>
      </c>
      <c r="DA281" t="s">
        <v>8279</v>
      </c>
      <c r="DB281" t="s">
        <v>8481</v>
      </c>
      <c r="DD281">
        <v>5.888089498960384</v>
      </c>
      <c r="DE281">
        <v>5.3132610139473098</v>
      </c>
      <c r="DF281">
        <v>-0.57482848501307426</v>
      </c>
    </row>
    <row r="282" spans="1:110" x14ac:dyDescent="0.25">
      <c r="A282" t="s">
        <v>2664</v>
      </c>
      <c r="B282" t="s">
        <v>2925</v>
      </c>
      <c r="C282" t="s">
        <v>58</v>
      </c>
      <c r="D282" t="s">
        <v>457</v>
      </c>
      <c r="E282" s="17">
        <v>106555</v>
      </c>
      <c r="F282" s="17">
        <v>106751</v>
      </c>
      <c r="G282" s="17">
        <v>106631</v>
      </c>
      <c r="H282" s="17">
        <v>106995</v>
      </c>
      <c r="I282" s="17">
        <v>107399</v>
      </c>
      <c r="J282" s="17">
        <v>107420</v>
      </c>
      <c r="K282" s="17">
        <v>107385</v>
      </c>
      <c r="L282" s="17">
        <v>107223</v>
      </c>
      <c r="M282" s="17">
        <v>107216</v>
      </c>
      <c r="N282" s="17">
        <v>107083</v>
      </c>
      <c r="O282" s="17">
        <v>107309</v>
      </c>
      <c r="P282" s="17">
        <v>107415</v>
      </c>
      <c r="Q282" s="17">
        <v>107475</v>
      </c>
      <c r="R282" s="17">
        <v>107472</v>
      </c>
      <c r="S282" s="17">
        <v>107718</v>
      </c>
      <c r="T282" s="17">
        <v>107910</v>
      </c>
      <c r="U282" s="18">
        <v>20</v>
      </c>
      <c r="V282" s="18">
        <v>23</v>
      </c>
      <c r="W282" s="18">
        <v>20</v>
      </c>
      <c r="X282" s="18">
        <v>20</v>
      </c>
      <c r="Y282" s="18">
        <v>20</v>
      </c>
      <c r="Z282" s="18">
        <v>35</v>
      </c>
      <c r="AA282" s="18">
        <v>101</v>
      </c>
      <c r="AB282" s="18">
        <v>96</v>
      </c>
      <c r="AC282" s="18">
        <v>114</v>
      </c>
      <c r="AD282" s="18">
        <v>149</v>
      </c>
      <c r="AE282" s="18">
        <v>155</v>
      </c>
      <c r="AF282" s="18">
        <v>183</v>
      </c>
      <c r="AG282" s="18">
        <v>155</v>
      </c>
      <c r="AH282" s="18">
        <v>174</v>
      </c>
      <c r="AI282" s="18">
        <v>203</v>
      </c>
      <c r="AJ282" s="18">
        <v>119</v>
      </c>
      <c r="AK282" s="23">
        <v>1.8769649476796022</v>
      </c>
      <c r="AL282" s="23">
        <v>2.1545465616247155</v>
      </c>
      <c r="AM282" s="23">
        <v>1.875627162832572</v>
      </c>
      <c r="AN282" s="23">
        <v>1.8692462264591803</v>
      </c>
      <c r="AO282" s="23">
        <v>1.8622147319807447</v>
      </c>
      <c r="AP282" s="23">
        <v>3.2582386892571211</v>
      </c>
      <c r="AQ282" s="23">
        <v>9.4054104390743589</v>
      </c>
      <c r="AR282" s="23">
        <v>8.9533029294088031</v>
      </c>
      <c r="AS282" s="23">
        <v>10.632741381883301</v>
      </c>
      <c r="AT282" s="23">
        <v>13.914440200592065</v>
      </c>
      <c r="AU282" s="23">
        <v>14.444268421101677</v>
      </c>
      <c r="AV282" s="23">
        <v>17.03672671414607</v>
      </c>
      <c r="AW282" s="23">
        <v>14.421958595022099</v>
      </c>
      <c r="AX282" s="23">
        <v>16.190263510495758</v>
      </c>
      <c r="AY282" s="23">
        <v>18.845504001188289</v>
      </c>
      <c r="AZ282" s="23">
        <v>11.027708275414698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1</v>
      </c>
      <c r="BI282" s="20">
        <v>0</v>
      </c>
      <c r="BJ282" s="20">
        <v>13</v>
      </c>
      <c r="BK282" s="20">
        <v>8</v>
      </c>
      <c r="BL282" s="20">
        <v>10</v>
      </c>
      <c r="BM282" s="20">
        <v>9</v>
      </c>
      <c r="BN282" s="20">
        <v>5</v>
      </c>
      <c r="BO282" s="20">
        <v>0</v>
      </c>
      <c r="BP282" s="20">
        <v>2</v>
      </c>
      <c r="BQ282" s="20">
        <v>17</v>
      </c>
      <c r="BR282" s="20">
        <v>21</v>
      </c>
      <c r="BS282" s="20">
        <v>14</v>
      </c>
      <c r="BT282" s="20">
        <v>11</v>
      </c>
      <c r="BU282" s="20">
        <v>8</v>
      </c>
      <c r="BV282" s="20">
        <v>5329</v>
      </c>
      <c r="BW282" s="20">
        <v>8040</v>
      </c>
      <c r="BX282" s="20">
        <v>7745</v>
      </c>
      <c r="BY282" s="20">
        <v>10278</v>
      </c>
      <c r="BZ282" s="20">
        <v>9029</v>
      </c>
      <c r="CA282" s="20">
        <v>15905</v>
      </c>
      <c r="CB282" s="20">
        <v>5676</v>
      </c>
      <c r="CC282" s="20">
        <v>7397</v>
      </c>
      <c r="CD282" s="20">
        <v>7012</v>
      </c>
      <c r="CE282" s="20">
        <v>9630</v>
      </c>
      <c r="CF282" s="20">
        <v>8553</v>
      </c>
      <c r="CG282" s="20">
        <v>13316</v>
      </c>
      <c r="CH282" s="21">
        <v>2</v>
      </c>
      <c r="CI282" s="21">
        <v>30</v>
      </c>
      <c r="CJ282" s="21">
        <v>29</v>
      </c>
      <c r="CK282" s="21">
        <v>24</v>
      </c>
      <c r="CL282" s="21">
        <v>20</v>
      </c>
      <c r="CM282" s="21">
        <v>13</v>
      </c>
      <c r="CN282" s="21">
        <v>1</v>
      </c>
      <c r="CO282" s="21">
        <v>46</v>
      </c>
      <c r="CP282" s="21">
        <v>73</v>
      </c>
      <c r="CQ282" s="21">
        <v>0</v>
      </c>
      <c r="CR282" s="21">
        <v>11005</v>
      </c>
      <c r="CS282" s="21">
        <v>15437</v>
      </c>
      <c r="CT282" s="21">
        <v>14757</v>
      </c>
      <c r="CU282" s="21">
        <v>19908</v>
      </c>
      <c r="CV282" s="21">
        <v>17582</v>
      </c>
      <c r="CW282" s="21">
        <v>29221</v>
      </c>
      <c r="CX282" s="21">
        <v>56326</v>
      </c>
      <c r="CY282" s="21">
        <v>51584</v>
      </c>
      <c r="CZ282" s="19">
        <v>78</v>
      </c>
      <c r="DA282" t="s">
        <v>8057</v>
      </c>
      <c r="DB282" t="s">
        <v>8480</v>
      </c>
      <c r="DD282">
        <v>8.9174937965260543</v>
      </c>
      <c r="DE282">
        <v>12.960267017008132</v>
      </c>
      <c r="DF282">
        <v>4.0427732204820774</v>
      </c>
    </row>
    <row r="283" spans="1:110" x14ac:dyDescent="0.25">
      <c r="A283" t="s">
        <v>153</v>
      </c>
      <c r="B283" t="s">
        <v>3199</v>
      </c>
      <c r="C283" t="s">
        <v>76</v>
      </c>
      <c r="D283" t="s">
        <v>70</v>
      </c>
      <c r="E283" s="17">
        <v>59223</v>
      </c>
      <c r="F283" s="17">
        <v>59704</v>
      </c>
      <c r="G283" s="17">
        <v>60074</v>
      </c>
      <c r="H283" s="17">
        <v>60577</v>
      </c>
      <c r="I283" s="17">
        <v>60881</v>
      </c>
      <c r="J283" s="17">
        <v>61320</v>
      </c>
      <c r="K283" s="17">
        <v>62366</v>
      </c>
      <c r="L283" s="17">
        <v>63109</v>
      </c>
      <c r="M283" s="17">
        <v>64082</v>
      </c>
      <c r="N283" s="17">
        <v>64631</v>
      </c>
      <c r="O283" s="17">
        <v>65067</v>
      </c>
      <c r="P283" s="17">
        <v>65570</v>
      </c>
      <c r="Q283" s="17">
        <v>65617</v>
      </c>
      <c r="R283" s="17">
        <v>65723</v>
      </c>
      <c r="S283" s="17">
        <v>65840</v>
      </c>
      <c r="T283" s="17">
        <v>66105</v>
      </c>
      <c r="U283" s="18">
        <v>21</v>
      </c>
      <c r="V283" s="18">
        <v>20</v>
      </c>
      <c r="W283" s="18">
        <v>16</v>
      </c>
      <c r="X283" s="18">
        <v>8</v>
      </c>
      <c r="Y283" s="18">
        <v>11</v>
      </c>
      <c r="Z283" s="18">
        <v>34</v>
      </c>
      <c r="AA283" s="18">
        <v>76</v>
      </c>
      <c r="AB283" s="18">
        <v>99</v>
      </c>
      <c r="AC283" s="18">
        <v>92</v>
      </c>
      <c r="AD283" s="18">
        <v>108</v>
      </c>
      <c r="AE283" s="18">
        <v>118</v>
      </c>
      <c r="AF283" s="18">
        <v>111</v>
      </c>
      <c r="AG283" s="18">
        <v>72</v>
      </c>
      <c r="AH283" s="18">
        <v>92</v>
      </c>
      <c r="AI283" s="18">
        <v>106</v>
      </c>
      <c r="AJ283" s="18">
        <v>78</v>
      </c>
      <c r="AK283" s="23">
        <v>3.5459196595917128</v>
      </c>
      <c r="AL283" s="23">
        <v>3.3498593059091517</v>
      </c>
      <c r="AM283" s="23">
        <v>2.6633818290774713</v>
      </c>
      <c r="AN283" s="23">
        <v>1.3206332436403254</v>
      </c>
      <c r="AO283" s="23">
        <v>1.8068034362116259</v>
      </c>
      <c r="AP283" s="23">
        <v>5.5446836268754076</v>
      </c>
      <c r="AQ283" s="23">
        <v>12.186127056408941</v>
      </c>
      <c r="AR283" s="23">
        <v>15.687144464339477</v>
      </c>
      <c r="AS283" s="23">
        <v>14.356605599076184</v>
      </c>
      <c r="AT283" s="23">
        <v>16.710247404496293</v>
      </c>
      <c r="AU283" s="23">
        <v>18.135152996142438</v>
      </c>
      <c r="AV283" s="23">
        <v>16.928473387219768</v>
      </c>
      <c r="AW283" s="23">
        <v>10.972766203880093</v>
      </c>
      <c r="AX283" s="23">
        <v>13.998143724419153</v>
      </c>
      <c r="AY283" s="23">
        <v>16.099635479951399</v>
      </c>
      <c r="AZ283" s="23">
        <v>11.799410029498524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2</v>
      </c>
      <c r="BJ283" s="20">
        <v>10</v>
      </c>
      <c r="BK283" s="20">
        <v>12</v>
      </c>
      <c r="BL283" s="20">
        <v>15</v>
      </c>
      <c r="BM283" s="20">
        <v>4</v>
      </c>
      <c r="BN283" s="20">
        <v>4</v>
      </c>
      <c r="BO283" s="20">
        <v>1</v>
      </c>
      <c r="BP283" s="20">
        <v>1</v>
      </c>
      <c r="BQ283" s="20">
        <v>6</v>
      </c>
      <c r="BR283" s="20">
        <v>7</v>
      </c>
      <c r="BS283" s="20">
        <v>10</v>
      </c>
      <c r="BT283" s="20">
        <v>4</v>
      </c>
      <c r="BU283" s="20">
        <v>2</v>
      </c>
      <c r="BV283" s="20">
        <v>3139</v>
      </c>
      <c r="BW283" s="20">
        <v>5992</v>
      </c>
      <c r="BX283" s="20">
        <v>5661</v>
      </c>
      <c r="BY283" s="20">
        <v>5807</v>
      </c>
      <c r="BZ283" s="20">
        <v>5524</v>
      </c>
      <c r="CA283" s="20">
        <v>7481</v>
      </c>
      <c r="CB283" s="20">
        <v>3370</v>
      </c>
      <c r="CC283" s="20">
        <v>5760</v>
      </c>
      <c r="CD283" s="20">
        <v>5795</v>
      </c>
      <c r="CE283" s="20">
        <v>5704</v>
      </c>
      <c r="CF283" s="20">
        <v>5134</v>
      </c>
      <c r="CG283" s="20">
        <v>6738</v>
      </c>
      <c r="CH283" s="21">
        <v>3</v>
      </c>
      <c r="CI283" s="21">
        <v>16</v>
      </c>
      <c r="CJ283" s="21">
        <v>19</v>
      </c>
      <c r="CK283" s="21">
        <v>25</v>
      </c>
      <c r="CL283" s="21">
        <v>8</v>
      </c>
      <c r="CM283" s="21">
        <v>6</v>
      </c>
      <c r="CN283" s="21">
        <v>1</v>
      </c>
      <c r="CO283" s="21">
        <v>47</v>
      </c>
      <c r="CP283" s="21">
        <v>31</v>
      </c>
      <c r="CQ283" s="21">
        <v>0</v>
      </c>
      <c r="CR283" s="21">
        <v>6509</v>
      </c>
      <c r="CS283" s="21">
        <v>11752</v>
      </c>
      <c r="CT283" s="21">
        <v>11456</v>
      </c>
      <c r="CU283" s="21">
        <v>11511</v>
      </c>
      <c r="CV283" s="21">
        <v>10658</v>
      </c>
      <c r="CW283" s="21">
        <v>14219</v>
      </c>
      <c r="CX283" s="21">
        <v>33604</v>
      </c>
      <c r="CY283" s="21">
        <v>32501</v>
      </c>
      <c r="CZ283" s="19">
        <v>55</v>
      </c>
      <c r="DA283" t="s">
        <v>8043</v>
      </c>
      <c r="DB283" t="s">
        <v>8480</v>
      </c>
      <c r="DD283">
        <v>14.461093504815235</v>
      </c>
      <c r="DE283">
        <v>9.2250922509225095</v>
      </c>
      <c r="DF283">
        <v>-5.2360012538927254</v>
      </c>
    </row>
    <row r="284" spans="1:110" x14ac:dyDescent="0.25">
      <c r="A284" t="s">
        <v>649</v>
      </c>
      <c r="B284" t="s">
        <v>3175</v>
      </c>
      <c r="C284" t="s">
        <v>642</v>
      </c>
      <c r="D284" t="s">
        <v>278</v>
      </c>
      <c r="E284" s="17">
        <v>97904</v>
      </c>
      <c r="F284" s="17">
        <v>98650</v>
      </c>
      <c r="G284" s="17">
        <v>98276</v>
      </c>
      <c r="H284" s="17">
        <v>98460</v>
      </c>
      <c r="I284" s="17">
        <v>98710</v>
      </c>
      <c r="J284" s="17">
        <v>99226</v>
      </c>
      <c r="K284" s="17">
        <v>100375</v>
      </c>
      <c r="L284" s="17">
        <v>102097</v>
      </c>
      <c r="M284" s="17">
        <v>103429</v>
      </c>
      <c r="N284" s="17">
        <v>105129</v>
      </c>
      <c r="O284" s="17">
        <v>106594</v>
      </c>
      <c r="P284" s="17">
        <v>107835</v>
      </c>
      <c r="Q284" s="17">
        <v>108814</v>
      </c>
      <c r="R284" s="17">
        <v>109676</v>
      </c>
      <c r="S284" s="17">
        <v>111098</v>
      </c>
      <c r="T284" s="17">
        <v>111876</v>
      </c>
      <c r="U284" s="18">
        <v>17</v>
      </c>
      <c r="V284" s="18">
        <v>10</v>
      </c>
      <c r="W284" s="18">
        <v>7</v>
      </c>
      <c r="X284" s="18">
        <v>20</v>
      </c>
      <c r="Y284" s="18">
        <v>29</v>
      </c>
      <c r="Z284" s="18">
        <v>60</v>
      </c>
      <c r="AA284" s="18">
        <v>108</v>
      </c>
      <c r="AB284" s="18">
        <v>83</v>
      </c>
      <c r="AC284" s="18">
        <v>76</v>
      </c>
      <c r="AD284" s="18">
        <v>104</v>
      </c>
      <c r="AE284" s="18">
        <v>111</v>
      </c>
      <c r="AF284" s="18">
        <v>99</v>
      </c>
      <c r="AG284" s="18">
        <v>82</v>
      </c>
      <c r="AH284" s="18">
        <v>84</v>
      </c>
      <c r="AI284" s="18">
        <v>83</v>
      </c>
      <c r="AJ284" s="18">
        <v>87</v>
      </c>
      <c r="AK284" s="23">
        <v>1.7363948357574768</v>
      </c>
      <c r="AL284" s="23">
        <v>1.0136847440446022</v>
      </c>
      <c r="AM284" s="23">
        <v>0.71227970206357605</v>
      </c>
      <c r="AN284" s="23">
        <v>2.0312817387771682</v>
      </c>
      <c r="AO284" s="23">
        <v>2.9378988957552425</v>
      </c>
      <c r="AP284" s="23">
        <v>6.0468022494104368</v>
      </c>
      <c r="AQ284" s="23">
        <v>10.759651307596513</v>
      </c>
      <c r="AR284" s="23">
        <v>8.1295238841493873</v>
      </c>
      <c r="AS284" s="23">
        <v>7.3480358506801773</v>
      </c>
      <c r="AT284" s="23">
        <v>9.8926081290604877</v>
      </c>
      <c r="AU284" s="23">
        <v>10.413344090661765</v>
      </c>
      <c r="AV284" s="23">
        <v>9.180692724996522</v>
      </c>
      <c r="AW284" s="23">
        <v>7.5357950263752826</v>
      </c>
      <c r="AX284" s="23">
        <v>7.6589226448812866</v>
      </c>
      <c r="AY284" s="23">
        <v>7.4708815640245545</v>
      </c>
      <c r="AZ284" s="23">
        <v>7.7764668025313739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1</v>
      </c>
      <c r="BJ284" s="20">
        <v>10</v>
      </c>
      <c r="BK284" s="20">
        <v>17</v>
      </c>
      <c r="BL284" s="20">
        <v>8</v>
      </c>
      <c r="BM284" s="20">
        <v>2</v>
      </c>
      <c r="BN284" s="20">
        <v>2</v>
      </c>
      <c r="BO284" s="20">
        <v>1</v>
      </c>
      <c r="BP284" s="20">
        <v>4</v>
      </c>
      <c r="BQ284" s="20">
        <v>16</v>
      </c>
      <c r="BR284" s="20">
        <v>14</v>
      </c>
      <c r="BS284" s="20">
        <v>9</v>
      </c>
      <c r="BT284" s="20">
        <v>1</v>
      </c>
      <c r="BU284" s="20">
        <v>2</v>
      </c>
      <c r="BV284" s="20">
        <v>4535</v>
      </c>
      <c r="BW284" s="20">
        <v>8949</v>
      </c>
      <c r="BX284" s="20">
        <v>10775</v>
      </c>
      <c r="BY284" s="20">
        <v>10849</v>
      </c>
      <c r="BZ284" s="20">
        <v>8216</v>
      </c>
      <c r="CA284" s="20">
        <v>14270</v>
      </c>
      <c r="CB284" s="20">
        <v>4812</v>
      </c>
      <c r="CC284" s="20">
        <v>8598</v>
      </c>
      <c r="CD284" s="20">
        <v>10503</v>
      </c>
      <c r="CE284" s="20">
        <v>10886</v>
      </c>
      <c r="CF284" s="20">
        <v>7993</v>
      </c>
      <c r="CG284" s="20">
        <v>11490</v>
      </c>
      <c r="CH284" s="21">
        <v>5</v>
      </c>
      <c r="CI284" s="21">
        <v>26</v>
      </c>
      <c r="CJ284" s="21">
        <v>31</v>
      </c>
      <c r="CK284" s="21">
        <v>17</v>
      </c>
      <c r="CL284" s="21">
        <v>3</v>
      </c>
      <c r="CM284" s="21">
        <v>4</v>
      </c>
      <c r="CN284" s="21">
        <v>1</v>
      </c>
      <c r="CO284" s="21">
        <v>40</v>
      </c>
      <c r="CP284" s="21">
        <v>47</v>
      </c>
      <c r="CQ284" s="21">
        <v>0</v>
      </c>
      <c r="CR284" s="21">
        <v>9347</v>
      </c>
      <c r="CS284" s="21">
        <v>17547</v>
      </c>
      <c r="CT284" s="21">
        <v>21278</v>
      </c>
      <c r="CU284" s="21">
        <v>21735</v>
      </c>
      <c r="CV284" s="21">
        <v>16209</v>
      </c>
      <c r="CW284" s="21">
        <v>25760</v>
      </c>
      <c r="CX284" s="21">
        <v>57594</v>
      </c>
      <c r="CY284" s="21">
        <v>54282</v>
      </c>
      <c r="CZ284" s="19">
        <v>214</v>
      </c>
      <c r="DA284" t="s">
        <v>8192</v>
      </c>
      <c r="DB284" t="s">
        <v>9</v>
      </c>
      <c r="DD284">
        <v>7.3689252422534173</v>
      </c>
      <c r="DE284">
        <v>8.1605722818349129</v>
      </c>
      <c r="DF284">
        <v>0.79164703958149563</v>
      </c>
    </row>
    <row r="285" spans="1:110" x14ac:dyDescent="0.25">
      <c r="A285" t="s">
        <v>499</v>
      </c>
      <c r="B285" t="s">
        <v>3333</v>
      </c>
      <c r="C285" t="s">
        <v>491</v>
      </c>
      <c r="D285" t="s">
        <v>491</v>
      </c>
      <c r="E285" s="17">
        <v>177578</v>
      </c>
      <c r="F285" s="17">
        <v>177531</v>
      </c>
      <c r="G285" s="17">
        <v>178157</v>
      </c>
      <c r="H285" s="17">
        <v>179304</v>
      </c>
      <c r="I285" s="17">
        <v>181337</v>
      </c>
      <c r="J285" s="17">
        <v>181948</v>
      </c>
      <c r="K285" s="17">
        <v>182897</v>
      </c>
      <c r="L285" s="17">
        <v>183434</v>
      </c>
      <c r="M285" s="17">
        <v>183915</v>
      </c>
      <c r="N285" s="17">
        <v>184268</v>
      </c>
      <c r="O285" s="17">
        <v>184331</v>
      </c>
      <c r="P285" s="17">
        <v>184278</v>
      </c>
      <c r="Q285" s="17">
        <v>185566</v>
      </c>
      <c r="R285" s="17">
        <v>186077</v>
      </c>
      <c r="S285" s="17">
        <v>186911</v>
      </c>
      <c r="T285" s="17">
        <v>187694</v>
      </c>
      <c r="U285" s="18">
        <v>30</v>
      </c>
      <c r="V285" s="18">
        <v>36</v>
      </c>
      <c r="W285" s="18">
        <v>20</v>
      </c>
      <c r="X285" s="18">
        <v>33</v>
      </c>
      <c r="Y285" s="18">
        <v>40</v>
      </c>
      <c r="Z285" s="18">
        <v>70</v>
      </c>
      <c r="AA285" s="18">
        <v>169</v>
      </c>
      <c r="AB285" s="18">
        <v>181</v>
      </c>
      <c r="AC285" s="18">
        <v>208</v>
      </c>
      <c r="AD285" s="18">
        <v>277</v>
      </c>
      <c r="AE285" s="18">
        <v>296</v>
      </c>
      <c r="AF285" s="18">
        <v>249</v>
      </c>
      <c r="AG285" s="18">
        <v>198</v>
      </c>
      <c r="AH285" s="18">
        <v>259</v>
      </c>
      <c r="AI285" s="18">
        <v>285</v>
      </c>
      <c r="AJ285" s="18">
        <v>214</v>
      </c>
      <c r="AK285" s="23">
        <v>1.6893984615211344</v>
      </c>
      <c r="AL285" s="23">
        <v>2.027814860503236</v>
      </c>
      <c r="AM285" s="23">
        <v>1.1226053424788249</v>
      </c>
      <c r="AN285" s="23">
        <v>1.8404497389907641</v>
      </c>
      <c r="AO285" s="23">
        <v>2.2058377496043278</v>
      </c>
      <c r="AP285" s="23">
        <v>3.847253061314222</v>
      </c>
      <c r="AQ285" s="23">
        <v>9.2401734309474737</v>
      </c>
      <c r="AR285" s="23">
        <v>9.86730922293577</v>
      </c>
      <c r="AS285" s="23">
        <v>11.309572356795259</v>
      </c>
      <c r="AT285" s="23">
        <v>15.032452731890507</v>
      </c>
      <c r="AU285" s="23">
        <v>16.058069451150377</v>
      </c>
      <c r="AV285" s="23">
        <v>13.512193533682805</v>
      </c>
      <c r="AW285" s="23">
        <v>10.670058092538504</v>
      </c>
      <c r="AX285" s="23">
        <v>13.918969028950382</v>
      </c>
      <c r="AY285" s="23">
        <v>15.247898732551855</v>
      </c>
      <c r="AZ285" s="23">
        <v>11.401536543522969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2</v>
      </c>
      <c r="BI285" s="20">
        <v>2</v>
      </c>
      <c r="BJ285" s="20">
        <v>20</v>
      </c>
      <c r="BK285" s="20">
        <v>29</v>
      </c>
      <c r="BL285" s="20">
        <v>24</v>
      </c>
      <c r="BM285" s="20">
        <v>17</v>
      </c>
      <c r="BN285" s="20">
        <v>7</v>
      </c>
      <c r="BO285" s="20">
        <v>0</v>
      </c>
      <c r="BP285" s="20">
        <v>3</v>
      </c>
      <c r="BQ285" s="20">
        <v>21</v>
      </c>
      <c r="BR285" s="20">
        <v>41</v>
      </c>
      <c r="BS285" s="20">
        <v>22</v>
      </c>
      <c r="BT285" s="20">
        <v>15</v>
      </c>
      <c r="BU285" s="20">
        <v>11</v>
      </c>
      <c r="BV285" s="20">
        <v>10818</v>
      </c>
      <c r="BW285" s="20">
        <v>15784</v>
      </c>
      <c r="BX285" s="20">
        <v>14659</v>
      </c>
      <c r="BY285" s="20">
        <v>16781</v>
      </c>
      <c r="BZ285" s="20">
        <v>14295</v>
      </c>
      <c r="CA285" s="20">
        <v>24160</v>
      </c>
      <c r="CB285" s="20">
        <v>11593</v>
      </c>
      <c r="CC285" s="20">
        <v>15161</v>
      </c>
      <c r="CD285" s="20">
        <v>14033</v>
      </c>
      <c r="CE285" s="20">
        <v>16448</v>
      </c>
      <c r="CF285" s="20">
        <v>13742</v>
      </c>
      <c r="CG285" s="20">
        <v>20220</v>
      </c>
      <c r="CH285" s="21">
        <v>5</v>
      </c>
      <c r="CI285" s="21">
        <v>41</v>
      </c>
      <c r="CJ285" s="21">
        <v>70</v>
      </c>
      <c r="CK285" s="21">
        <v>46</v>
      </c>
      <c r="CL285" s="21">
        <v>32</v>
      </c>
      <c r="CM285" s="21">
        <v>18</v>
      </c>
      <c r="CN285" s="21">
        <v>2</v>
      </c>
      <c r="CO285" s="21">
        <v>101</v>
      </c>
      <c r="CP285" s="21">
        <v>113</v>
      </c>
      <c r="CQ285" s="21">
        <v>0</v>
      </c>
      <c r="CR285" s="21">
        <v>22411</v>
      </c>
      <c r="CS285" s="21">
        <v>30945</v>
      </c>
      <c r="CT285" s="21">
        <v>28692</v>
      </c>
      <c r="CU285" s="21">
        <v>33229</v>
      </c>
      <c r="CV285" s="21">
        <v>28037</v>
      </c>
      <c r="CW285" s="21">
        <v>44380</v>
      </c>
      <c r="CX285" s="21">
        <v>96497</v>
      </c>
      <c r="CY285" s="21">
        <v>91197</v>
      </c>
      <c r="CZ285" s="19">
        <v>67</v>
      </c>
      <c r="DA285" t="s">
        <v>1368</v>
      </c>
      <c r="DB285" t="s">
        <v>8480</v>
      </c>
      <c r="DD285">
        <v>11.074925710275558</v>
      </c>
      <c r="DE285">
        <v>11.710208607521478</v>
      </c>
      <c r="DF285">
        <v>0.63528289724592035</v>
      </c>
    </row>
    <row r="286" spans="1:110" x14ac:dyDescent="0.25">
      <c r="A286" t="s">
        <v>200</v>
      </c>
      <c r="B286" t="s">
        <v>3088</v>
      </c>
      <c r="C286" t="s">
        <v>197</v>
      </c>
      <c r="D286" t="s">
        <v>199</v>
      </c>
      <c r="E286" s="17">
        <v>41659</v>
      </c>
      <c r="F286" s="17">
        <v>41965</v>
      </c>
      <c r="G286" s="17">
        <v>42511</v>
      </c>
      <c r="H286" s="17">
        <v>43102</v>
      </c>
      <c r="I286" s="17">
        <v>43574</v>
      </c>
      <c r="J286" s="17">
        <v>43867</v>
      </c>
      <c r="K286" s="17">
        <v>44223</v>
      </c>
      <c r="L286" s="17">
        <v>44544</v>
      </c>
      <c r="M286" s="17">
        <v>44812</v>
      </c>
      <c r="N286" s="17">
        <v>44876</v>
      </c>
      <c r="O286" s="17">
        <v>45058</v>
      </c>
      <c r="P286" s="17">
        <v>45227</v>
      </c>
      <c r="Q286" s="17">
        <v>45537</v>
      </c>
      <c r="R286" s="17">
        <v>45910</v>
      </c>
      <c r="S286" s="17">
        <v>46176</v>
      </c>
      <c r="T286" s="17">
        <v>46654</v>
      </c>
      <c r="U286" s="18">
        <v>9</v>
      </c>
      <c r="V286" s="18">
        <v>3</v>
      </c>
      <c r="W286" s="18">
        <v>3</v>
      </c>
      <c r="X286" s="18">
        <v>4</v>
      </c>
      <c r="Y286" s="18">
        <v>6</v>
      </c>
      <c r="Z286" s="18">
        <v>14</v>
      </c>
      <c r="AA286" s="18">
        <v>31</v>
      </c>
      <c r="AB286" s="18">
        <v>29</v>
      </c>
      <c r="AC286" s="18">
        <v>26</v>
      </c>
      <c r="AD286" s="18">
        <v>48</v>
      </c>
      <c r="AE286" s="18">
        <v>44</v>
      </c>
      <c r="AF286" s="18">
        <v>42</v>
      </c>
      <c r="AG286" s="18">
        <v>40</v>
      </c>
      <c r="AH286" s="18">
        <v>32</v>
      </c>
      <c r="AI286" s="18">
        <v>44</v>
      </c>
      <c r="AJ286" s="18">
        <v>30</v>
      </c>
      <c r="AK286" s="23">
        <v>2.160397513142418</v>
      </c>
      <c r="AL286" s="23">
        <v>0.71488144882640303</v>
      </c>
      <c r="AM286" s="23">
        <v>0.70569970125379311</v>
      </c>
      <c r="AN286" s="23">
        <v>0.92803118184771005</v>
      </c>
      <c r="AO286" s="23">
        <v>1.3769679166475421</v>
      </c>
      <c r="AP286" s="23">
        <v>3.1914651104474889</v>
      </c>
      <c r="AQ286" s="23">
        <v>7.0099269610835986</v>
      </c>
      <c r="AR286" s="23">
        <v>6.5104166666666661</v>
      </c>
      <c r="AS286" s="23">
        <v>5.8020173167901463</v>
      </c>
      <c r="AT286" s="23">
        <v>10.696140475978252</v>
      </c>
      <c r="AU286" s="23">
        <v>9.7651915309157094</v>
      </c>
      <c r="AV286" s="23">
        <v>9.2864881597275968</v>
      </c>
      <c r="AW286" s="23">
        <v>8.7840657048114714</v>
      </c>
      <c r="AX286" s="23">
        <v>6.9701590067523425</v>
      </c>
      <c r="AY286" s="23">
        <v>9.5287595287595295</v>
      </c>
      <c r="AZ286" s="23">
        <v>6.43031680027436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1</v>
      </c>
      <c r="BJ286" s="20">
        <v>4</v>
      </c>
      <c r="BK286" s="20">
        <v>6</v>
      </c>
      <c r="BL286" s="20">
        <v>3</v>
      </c>
      <c r="BM286" s="20">
        <v>2</v>
      </c>
      <c r="BN286" s="20">
        <v>2</v>
      </c>
      <c r="BO286" s="20">
        <v>0</v>
      </c>
      <c r="BP286" s="20">
        <v>0</v>
      </c>
      <c r="BQ286" s="20">
        <v>1</v>
      </c>
      <c r="BR286" s="20">
        <v>6</v>
      </c>
      <c r="BS286" s="20">
        <v>2</v>
      </c>
      <c r="BT286" s="20">
        <v>2</v>
      </c>
      <c r="BU286" s="20">
        <v>1</v>
      </c>
      <c r="BV286" s="20">
        <v>1776</v>
      </c>
      <c r="BW286" s="20">
        <v>2665</v>
      </c>
      <c r="BX286" s="20">
        <v>3478</v>
      </c>
      <c r="BY286" s="20">
        <v>4867</v>
      </c>
      <c r="BZ286" s="20">
        <v>4004</v>
      </c>
      <c r="CA286" s="20">
        <v>7241</v>
      </c>
      <c r="CB286" s="20">
        <v>2094</v>
      </c>
      <c r="CC286" s="20">
        <v>2556</v>
      </c>
      <c r="CD286" s="20">
        <v>3191</v>
      </c>
      <c r="CE286" s="20">
        <v>4751</v>
      </c>
      <c r="CF286" s="20">
        <v>3933</v>
      </c>
      <c r="CG286" s="20">
        <v>6098</v>
      </c>
      <c r="CH286" s="21">
        <v>1</v>
      </c>
      <c r="CI286" s="21">
        <v>5</v>
      </c>
      <c r="CJ286" s="21">
        <v>12</v>
      </c>
      <c r="CK286" s="21">
        <v>5</v>
      </c>
      <c r="CL286" s="21">
        <v>4</v>
      </c>
      <c r="CM286" s="21">
        <v>3</v>
      </c>
      <c r="CN286" s="21">
        <v>0</v>
      </c>
      <c r="CO286" s="21">
        <v>18</v>
      </c>
      <c r="CP286" s="21">
        <v>12</v>
      </c>
      <c r="CQ286" s="21">
        <v>0</v>
      </c>
      <c r="CR286" s="21">
        <v>3870</v>
      </c>
      <c r="CS286" s="21">
        <v>5221</v>
      </c>
      <c r="CT286" s="21">
        <v>6669</v>
      </c>
      <c r="CU286" s="21">
        <v>9618</v>
      </c>
      <c r="CV286" s="21">
        <v>7937</v>
      </c>
      <c r="CW286" s="21">
        <v>13339</v>
      </c>
      <c r="CX286" s="21">
        <v>24031</v>
      </c>
      <c r="CY286" s="21">
        <v>22623</v>
      </c>
      <c r="CZ286" s="19">
        <v>273</v>
      </c>
      <c r="DA286" t="s">
        <v>8251</v>
      </c>
      <c r="DB286" t="s">
        <v>8481</v>
      </c>
      <c r="DD286">
        <v>7.9565044423816467</v>
      </c>
      <c r="DE286">
        <v>4.9935499979193549</v>
      </c>
      <c r="DF286">
        <v>-2.9629544444622917</v>
      </c>
    </row>
    <row r="287" spans="1:110" x14ac:dyDescent="0.25">
      <c r="A287" t="s">
        <v>1296</v>
      </c>
      <c r="B287" t="s">
        <v>3269</v>
      </c>
      <c r="C287" t="s">
        <v>3369</v>
      </c>
      <c r="D287" t="s">
        <v>355</v>
      </c>
      <c r="E287" s="17">
        <v>137712</v>
      </c>
      <c r="F287" s="17">
        <v>138568</v>
      </c>
      <c r="G287" s="17">
        <v>139518</v>
      </c>
      <c r="H287" s="17">
        <v>140696</v>
      </c>
      <c r="I287" s="17">
        <v>142254</v>
      </c>
      <c r="J287" s="17">
        <v>143862</v>
      </c>
      <c r="K287" s="17">
        <v>144615</v>
      </c>
      <c r="L287" s="17">
        <v>144185</v>
      </c>
      <c r="M287" s="17">
        <v>144149</v>
      </c>
      <c r="N287" s="17">
        <v>144968</v>
      </c>
      <c r="O287" s="17">
        <v>146166</v>
      </c>
      <c r="P287" s="17">
        <v>146801</v>
      </c>
      <c r="Q287" s="17">
        <v>147296</v>
      </c>
      <c r="R287" s="17">
        <v>148509</v>
      </c>
      <c r="S287" s="17">
        <v>149880</v>
      </c>
      <c r="T287" s="17">
        <v>150311</v>
      </c>
      <c r="U287" s="18">
        <v>8</v>
      </c>
      <c r="V287" s="18">
        <v>19</v>
      </c>
      <c r="W287" s="18">
        <v>14</v>
      </c>
      <c r="X287" s="18">
        <v>18</v>
      </c>
      <c r="Y287" s="18">
        <v>11</v>
      </c>
      <c r="Z287" s="18">
        <v>42</v>
      </c>
      <c r="AA287" s="18">
        <v>95</v>
      </c>
      <c r="AB287" s="18">
        <v>86</v>
      </c>
      <c r="AC287" s="18">
        <v>58</v>
      </c>
      <c r="AD287" s="18">
        <v>68</v>
      </c>
      <c r="AE287" s="18">
        <v>72</v>
      </c>
      <c r="AF287" s="18">
        <v>60</v>
      </c>
      <c r="AG287" s="18">
        <v>64</v>
      </c>
      <c r="AH287" s="18">
        <v>65</v>
      </c>
      <c r="AI287" s="18">
        <v>70</v>
      </c>
      <c r="AJ287" s="18">
        <v>54</v>
      </c>
      <c r="AK287" s="23">
        <v>0.58092250493784126</v>
      </c>
      <c r="AL287" s="23">
        <v>1.3711679464234166</v>
      </c>
      <c r="AM287" s="23">
        <v>1.0034547513582477</v>
      </c>
      <c r="AN287" s="23">
        <v>1.2793540683459375</v>
      </c>
      <c r="AO287" s="23">
        <v>0.77326472366330645</v>
      </c>
      <c r="AP287" s="23">
        <v>2.9194644867998498</v>
      </c>
      <c r="AQ287" s="23">
        <v>6.569166407357466</v>
      </c>
      <c r="AR287" s="23">
        <v>5.9645594201893397</v>
      </c>
      <c r="AS287" s="23">
        <v>4.0236144544880643</v>
      </c>
      <c r="AT287" s="23">
        <v>4.6906903592516969</v>
      </c>
      <c r="AU287" s="23">
        <v>4.9259061614876236</v>
      </c>
      <c r="AV287" s="23">
        <v>4.0871656187628149</v>
      </c>
      <c r="AW287" s="23">
        <v>4.3449923962633061</v>
      </c>
      <c r="AX287" s="23">
        <v>4.3768391141277636</v>
      </c>
      <c r="AY287" s="23">
        <v>4.6704029890579131</v>
      </c>
      <c r="AZ287" s="23">
        <v>3.5925514433408066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0</v>
      </c>
      <c r="BJ287" s="20">
        <v>6</v>
      </c>
      <c r="BK287" s="20">
        <v>7</v>
      </c>
      <c r="BL287" s="20">
        <v>5</v>
      </c>
      <c r="BM287" s="20">
        <v>7</v>
      </c>
      <c r="BN287" s="20">
        <v>0</v>
      </c>
      <c r="BO287" s="20">
        <v>0</v>
      </c>
      <c r="BP287" s="20">
        <v>2</v>
      </c>
      <c r="BQ287" s="20">
        <v>8</v>
      </c>
      <c r="BR287" s="20">
        <v>4</v>
      </c>
      <c r="BS287" s="20">
        <v>8</v>
      </c>
      <c r="BT287" s="20">
        <v>3</v>
      </c>
      <c r="BU287" s="20">
        <v>4</v>
      </c>
      <c r="BV287" s="20">
        <v>6113</v>
      </c>
      <c r="BW287" s="20">
        <v>13319</v>
      </c>
      <c r="BX287" s="20">
        <v>17526</v>
      </c>
      <c r="BY287" s="20">
        <v>14796</v>
      </c>
      <c r="BZ287" s="20">
        <v>10393</v>
      </c>
      <c r="CA287" s="20">
        <v>16085</v>
      </c>
      <c r="CB287" s="20">
        <v>5628</v>
      </c>
      <c r="CC287" s="20">
        <v>12216</v>
      </c>
      <c r="CD287" s="20">
        <v>17035</v>
      </c>
      <c r="CE287" s="20">
        <v>14404</v>
      </c>
      <c r="CF287" s="20">
        <v>10031</v>
      </c>
      <c r="CG287" s="20">
        <v>12765</v>
      </c>
      <c r="CH287" s="21">
        <v>2</v>
      </c>
      <c r="CI287" s="21">
        <v>14</v>
      </c>
      <c r="CJ287" s="21">
        <v>11</v>
      </c>
      <c r="CK287" s="21">
        <v>13</v>
      </c>
      <c r="CL287" s="21">
        <v>10</v>
      </c>
      <c r="CM287" s="21">
        <v>4</v>
      </c>
      <c r="CN287" s="21">
        <v>0</v>
      </c>
      <c r="CO287" s="21">
        <v>25</v>
      </c>
      <c r="CP287" s="21">
        <v>29</v>
      </c>
      <c r="CQ287" s="21">
        <v>0</v>
      </c>
      <c r="CR287" s="21">
        <v>11741</v>
      </c>
      <c r="CS287" s="21">
        <v>25535</v>
      </c>
      <c r="CT287" s="21">
        <v>34561</v>
      </c>
      <c r="CU287" s="21">
        <v>29200</v>
      </c>
      <c r="CV287" s="21">
        <v>20424</v>
      </c>
      <c r="CW287" s="21">
        <v>28850</v>
      </c>
      <c r="CX287" s="21">
        <v>78232</v>
      </c>
      <c r="CY287" s="21">
        <v>72079</v>
      </c>
      <c r="CZ287" s="19">
        <v>343</v>
      </c>
      <c r="DA287" t="s">
        <v>8321</v>
      </c>
      <c r="DB287" t="s">
        <v>8481</v>
      </c>
      <c r="DD287">
        <v>3.4684165984544735</v>
      </c>
      <c r="DE287">
        <v>3.706922998261581</v>
      </c>
      <c r="DF287">
        <v>0.23850639980710753</v>
      </c>
    </row>
    <row r="288" spans="1:110" x14ac:dyDescent="0.25">
      <c r="A288" t="s">
        <v>813</v>
      </c>
      <c r="B288" t="s">
        <v>3129</v>
      </c>
      <c r="C288" t="s">
        <v>209</v>
      </c>
      <c r="D288" t="s">
        <v>211</v>
      </c>
      <c r="E288" s="17">
        <v>36025</v>
      </c>
      <c r="F288" s="17">
        <v>36528</v>
      </c>
      <c r="G288" s="17">
        <v>36857</v>
      </c>
      <c r="H288" s="17">
        <v>37226</v>
      </c>
      <c r="I288" s="17">
        <v>37550</v>
      </c>
      <c r="J288" s="17">
        <v>38390</v>
      </c>
      <c r="K288" s="17">
        <v>39159</v>
      </c>
      <c r="L288" s="17">
        <v>40019</v>
      </c>
      <c r="M288" s="17">
        <v>40834</v>
      </c>
      <c r="N288" s="17">
        <v>41476</v>
      </c>
      <c r="O288" s="17">
        <v>42272</v>
      </c>
      <c r="P288" s="17">
        <v>42877</v>
      </c>
      <c r="Q288" s="17">
        <v>43511</v>
      </c>
      <c r="R288" s="17">
        <v>43413</v>
      </c>
      <c r="S288" s="17">
        <v>42561</v>
      </c>
      <c r="T288" s="17">
        <v>42268</v>
      </c>
      <c r="U288" s="18">
        <v>24</v>
      </c>
      <c r="V288" s="18">
        <v>16</v>
      </c>
      <c r="W288" s="18">
        <v>16</v>
      </c>
      <c r="X288" s="18">
        <v>12</v>
      </c>
      <c r="Y288" s="18">
        <v>20</v>
      </c>
      <c r="Z288" s="18">
        <v>36</v>
      </c>
      <c r="AA288" s="18">
        <v>61</v>
      </c>
      <c r="AB288" s="18">
        <v>49</v>
      </c>
      <c r="AC288" s="18">
        <v>38</v>
      </c>
      <c r="AD288" s="18">
        <v>36</v>
      </c>
      <c r="AE288" s="18">
        <v>67</v>
      </c>
      <c r="AF288" s="18">
        <v>52</v>
      </c>
      <c r="AG288" s="18">
        <v>59</v>
      </c>
      <c r="AH288" s="18">
        <v>52</v>
      </c>
      <c r="AI288" s="18">
        <v>43</v>
      </c>
      <c r="AJ288" s="18">
        <v>60</v>
      </c>
      <c r="AK288" s="23">
        <v>6.662040249826509</v>
      </c>
      <c r="AL288" s="23">
        <v>4.3802014892685062</v>
      </c>
      <c r="AM288" s="23">
        <v>4.341102097294951</v>
      </c>
      <c r="AN288" s="23">
        <v>3.223553430398109</v>
      </c>
      <c r="AO288" s="23">
        <v>5.3262316910785614</v>
      </c>
      <c r="AP288" s="23">
        <v>9.3774420421984903</v>
      </c>
      <c r="AQ288" s="23">
        <v>15.57751730125897</v>
      </c>
      <c r="AR288" s="23">
        <v>12.244184012594017</v>
      </c>
      <c r="AS288" s="23">
        <v>9.3059705147671057</v>
      </c>
      <c r="AT288" s="23">
        <v>8.6797183913588576</v>
      </c>
      <c r="AU288" s="23">
        <v>15.849735049205149</v>
      </c>
      <c r="AV288" s="23">
        <v>12.127714159106281</v>
      </c>
      <c r="AW288" s="23">
        <v>13.559789478522672</v>
      </c>
      <c r="AX288" s="23">
        <v>11.977978946398544</v>
      </c>
      <c r="AY288" s="23">
        <v>10.10314607269566</v>
      </c>
      <c r="AZ288" s="23">
        <v>14.195135800132489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1</v>
      </c>
      <c r="BI288" s="20">
        <v>1</v>
      </c>
      <c r="BJ288" s="20">
        <v>14</v>
      </c>
      <c r="BK288" s="20">
        <v>2</v>
      </c>
      <c r="BL288" s="20">
        <v>8</v>
      </c>
      <c r="BM288" s="20">
        <v>6</v>
      </c>
      <c r="BN288" s="20">
        <v>3</v>
      </c>
      <c r="BO288" s="20">
        <v>1</v>
      </c>
      <c r="BP288" s="20">
        <v>4</v>
      </c>
      <c r="BQ288" s="20">
        <v>7</v>
      </c>
      <c r="BR288" s="20">
        <v>6</v>
      </c>
      <c r="BS288" s="20">
        <v>5</v>
      </c>
      <c r="BT288" s="20">
        <v>1</v>
      </c>
      <c r="BU288" s="20">
        <v>1</v>
      </c>
      <c r="BV288" s="20">
        <v>1542</v>
      </c>
      <c r="BW288" s="20">
        <v>2713</v>
      </c>
      <c r="BX288" s="20">
        <v>2782</v>
      </c>
      <c r="BY288" s="20">
        <v>3782</v>
      </c>
      <c r="BZ288" s="20">
        <v>3324</v>
      </c>
      <c r="CA288" s="20">
        <v>5543</v>
      </c>
      <c r="CB288" s="20">
        <v>3284</v>
      </c>
      <c r="CC288" s="20">
        <v>4415</v>
      </c>
      <c r="CD288" s="20">
        <v>3042</v>
      </c>
      <c r="CE288" s="20">
        <v>3689</v>
      </c>
      <c r="CF288" s="20">
        <v>3270</v>
      </c>
      <c r="CG288" s="20">
        <v>4882</v>
      </c>
      <c r="CH288" s="21">
        <v>5</v>
      </c>
      <c r="CI288" s="21">
        <v>21</v>
      </c>
      <c r="CJ288" s="21">
        <v>8</v>
      </c>
      <c r="CK288" s="21">
        <v>13</v>
      </c>
      <c r="CL288" s="21">
        <v>7</v>
      </c>
      <c r="CM288" s="21">
        <v>4</v>
      </c>
      <c r="CN288" s="21">
        <v>2</v>
      </c>
      <c r="CO288" s="21">
        <v>35</v>
      </c>
      <c r="CP288" s="21">
        <v>25</v>
      </c>
      <c r="CQ288" s="21">
        <v>0</v>
      </c>
      <c r="CR288" s="21">
        <v>4826</v>
      </c>
      <c r="CS288" s="21">
        <v>7128</v>
      </c>
      <c r="CT288" s="21">
        <v>5824</v>
      </c>
      <c r="CU288" s="21">
        <v>7471</v>
      </c>
      <c r="CV288" s="21">
        <v>6594</v>
      </c>
      <c r="CW288" s="21">
        <v>10425</v>
      </c>
      <c r="CX288" s="21">
        <v>19686</v>
      </c>
      <c r="CY288" s="21">
        <v>22582</v>
      </c>
      <c r="CZ288" s="19">
        <v>13</v>
      </c>
      <c r="DA288" t="s">
        <v>1332</v>
      </c>
      <c r="DB288" t="s">
        <v>8480</v>
      </c>
      <c r="DD288">
        <v>15.499070055796652</v>
      </c>
      <c r="DE288">
        <v>12.699380270242813</v>
      </c>
      <c r="DF288">
        <v>-2.7996897855538396</v>
      </c>
    </row>
    <row r="289" spans="1:110" x14ac:dyDescent="0.25">
      <c r="A289" t="s">
        <v>303</v>
      </c>
      <c r="B289" t="s">
        <v>3211</v>
      </c>
      <c r="C289" t="s">
        <v>3362</v>
      </c>
      <c r="D289" t="s">
        <v>199</v>
      </c>
      <c r="E289" s="17">
        <v>153082</v>
      </c>
      <c r="F289" s="17">
        <v>153774</v>
      </c>
      <c r="G289" s="17">
        <v>154230</v>
      </c>
      <c r="H289" s="17">
        <v>155228</v>
      </c>
      <c r="I289" s="17">
        <v>155383</v>
      </c>
      <c r="J289" s="17">
        <v>155557</v>
      </c>
      <c r="K289" s="17">
        <v>156461</v>
      </c>
      <c r="L289" s="17">
        <v>157101</v>
      </c>
      <c r="M289" s="17">
        <v>158458</v>
      </c>
      <c r="N289" s="17">
        <v>159295</v>
      </c>
      <c r="O289" s="17">
        <v>159866</v>
      </c>
      <c r="P289" s="17">
        <v>161249</v>
      </c>
      <c r="Q289" s="17">
        <v>161306</v>
      </c>
      <c r="R289" s="17">
        <v>161558</v>
      </c>
      <c r="S289" s="17">
        <v>162376</v>
      </c>
      <c r="T289" s="17">
        <v>163340</v>
      </c>
      <c r="U289" s="18">
        <v>38</v>
      </c>
      <c r="V289" s="18">
        <v>19</v>
      </c>
      <c r="W289" s="18">
        <v>30</v>
      </c>
      <c r="X289" s="18">
        <v>37</v>
      </c>
      <c r="Y289" s="18">
        <v>53</v>
      </c>
      <c r="Z289" s="18">
        <v>83</v>
      </c>
      <c r="AA289" s="18">
        <v>135</v>
      </c>
      <c r="AB289" s="18">
        <v>144</v>
      </c>
      <c r="AC289" s="18">
        <v>123</v>
      </c>
      <c r="AD289" s="18">
        <v>195</v>
      </c>
      <c r="AE289" s="18">
        <v>220</v>
      </c>
      <c r="AF289" s="18">
        <v>189</v>
      </c>
      <c r="AG289" s="18">
        <v>202</v>
      </c>
      <c r="AH289" s="18">
        <v>207</v>
      </c>
      <c r="AI289" s="18">
        <v>228</v>
      </c>
      <c r="AJ289" s="18">
        <v>195</v>
      </c>
      <c r="AK289" s="23">
        <v>2.4823297317777402</v>
      </c>
      <c r="AL289" s="23">
        <v>1.2355794867792993</v>
      </c>
      <c r="AM289" s="23">
        <v>1.9451468585878233</v>
      </c>
      <c r="AN289" s="23">
        <v>2.3835905893266678</v>
      </c>
      <c r="AO289" s="23">
        <v>3.4109265492364029</v>
      </c>
      <c r="AP289" s="23">
        <v>5.335664740255984</v>
      </c>
      <c r="AQ289" s="23">
        <v>8.6283482784847347</v>
      </c>
      <c r="AR289" s="23">
        <v>9.1660778734699324</v>
      </c>
      <c r="AS289" s="23">
        <v>7.7623092554493933</v>
      </c>
      <c r="AT289" s="23">
        <v>12.241438839888257</v>
      </c>
      <c r="AU289" s="23">
        <v>13.761525277419839</v>
      </c>
      <c r="AV289" s="23">
        <v>11.721002920948347</v>
      </c>
      <c r="AW289" s="23">
        <v>12.522782785513249</v>
      </c>
      <c r="AX289" s="23">
        <v>12.812735983362012</v>
      </c>
      <c r="AY289" s="23">
        <v>14.041483963147263</v>
      </c>
      <c r="AZ289" s="23">
        <v>11.938288233133342</v>
      </c>
      <c r="BA289" s="20">
        <v>0</v>
      </c>
      <c r="BB289" s="20">
        <v>0</v>
      </c>
      <c r="BC289" s="20">
        <v>0</v>
      </c>
      <c r="BD289" s="20">
        <v>1</v>
      </c>
      <c r="BE289" s="20">
        <v>0</v>
      </c>
      <c r="BF289" s="20">
        <v>0</v>
      </c>
      <c r="BG289" s="20">
        <v>0</v>
      </c>
      <c r="BH289" s="20">
        <v>0</v>
      </c>
      <c r="BI289" s="20">
        <v>5</v>
      </c>
      <c r="BJ289" s="20">
        <v>19</v>
      </c>
      <c r="BK289" s="20">
        <v>34</v>
      </c>
      <c r="BL289" s="20">
        <v>20</v>
      </c>
      <c r="BM289" s="20">
        <v>9</v>
      </c>
      <c r="BN289" s="20">
        <v>10</v>
      </c>
      <c r="BO289" s="20">
        <v>0</v>
      </c>
      <c r="BP289" s="20">
        <v>3</v>
      </c>
      <c r="BQ289" s="20">
        <v>28</v>
      </c>
      <c r="BR289" s="20">
        <v>32</v>
      </c>
      <c r="BS289" s="20">
        <v>21</v>
      </c>
      <c r="BT289" s="20">
        <v>9</v>
      </c>
      <c r="BU289" s="20">
        <v>4</v>
      </c>
      <c r="BV289" s="20">
        <v>8991</v>
      </c>
      <c r="BW289" s="20">
        <v>14774</v>
      </c>
      <c r="BX289" s="20">
        <v>13857</v>
      </c>
      <c r="BY289" s="20">
        <v>15180</v>
      </c>
      <c r="BZ289" s="20">
        <v>12581</v>
      </c>
      <c r="CA289" s="20">
        <v>18767</v>
      </c>
      <c r="CB289" s="20">
        <v>9522</v>
      </c>
      <c r="CC289" s="20">
        <v>14092</v>
      </c>
      <c r="CD289" s="20">
        <v>13165</v>
      </c>
      <c r="CE289" s="20">
        <v>14673</v>
      </c>
      <c r="CF289" s="20">
        <v>12172</v>
      </c>
      <c r="CG289" s="20">
        <v>15566</v>
      </c>
      <c r="CH289" s="21">
        <v>8</v>
      </c>
      <c r="CI289" s="21">
        <v>47</v>
      </c>
      <c r="CJ289" s="21">
        <v>67</v>
      </c>
      <c r="CK289" s="21">
        <v>41</v>
      </c>
      <c r="CL289" s="21">
        <v>18</v>
      </c>
      <c r="CM289" s="21">
        <v>14</v>
      </c>
      <c r="CN289" s="21">
        <v>0</v>
      </c>
      <c r="CO289" s="21">
        <v>97</v>
      </c>
      <c r="CP289" s="21">
        <v>97</v>
      </c>
      <c r="CQ289" s="21">
        <v>1</v>
      </c>
      <c r="CR289" s="21">
        <v>18513</v>
      </c>
      <c r="CS289" s="21">
        <v>28866</v>
      </c>
      <c r="CT289" s="21">
        <v>27022</v>
      </c>
      <c r="CU289" s="21">
        <v>29853</v>
      </c>
      <c r="CV289" s="21">
        <v>24753</v>
      </c>
      <c r="CW289" s="21">
        <v>34333</v>
      </c>
      <c r="CX289" s="21">
        <v>84150</v>
      </c>
      <c r="CY289" s="21">
        <v>79190</v>
      </c>
      <c r="CZ289" s="19">
        <v>49</v>
      </c>
      <c r="DA289" t="s">
        <v>8037</v>
      </c>
      <c r="DB289" t="s">
        <v>8480</v>
      </c>
      <c r="DD289">
        <v>12.24902134107842</v>
      </c>
      <c r="DE289">
        <v>11.527035056446822</v>
      </c>
      <c r="DF289">
        <v>-0.72198628463159764</v>
      </c>
    </row>
    <row r="290" spans="1:110" x14ac:dyDescent="0.25">
      <c r="A290" t="s">
        <v>2437</v>
      </c>
      <c r="B290" t="s">
        <v>3038</v>
      </c>
      <c r="C290" t="s">
        <v>466</v>
      </c>
      <c r="D290" t="s">
        <v>51</v>
      </c>
      <c r="E290" s="17">
        <v>60843</v>
      </c>
      <c r="F290" s="17">
        <v>61188</v>
      </c>
      <c r="G290" s="17">
        <v>61851</v>
      </c>
      <c r="H290" s="17">
        <v>62122</v>
      </c>
      <c r="I290" s="17">
        <v>62680</v>
      </c>
      <c r="J290" s="17">
        <v>63324</v>
      </c>
      <c r="K290" s="17">
        <v>63929</v>
      </c>
      <c r="L290" s="17">
        <v>64690</v>
      </c>
      <c r="M290" s="17">
        <v>65567</v>
      </c>
      <c r="N290" s="17">
        <v>65726</v>
      </c>
      <c r="O290" s="17">
        <v>66043</v>
      </c>
      <c r="P290" s="17">
        <v>66147</v>
      </c>
      <c r="Q290" s="17">
        <v>66785</v>
      </c>
      <c r="R290" s="17">
        <v>66995</v>
      </c>
      <c r="S290" s="17">
        <v>67906</v>
      </c>
      <c r="T290" s="17">
        <v>68353</v>
      </c>
      <c r="U290" s="18">
        <v>8</v>
      </c>
      <c r="V290" s="18">
        <v>5</v>
      </c>
      <c r="W290" s="18">
        <v>1</v>
      </c>
      <c r="X290" s="18">
        <v>3</v>
      </c>
      <c r="Y290" s="18">
        <v>5</v>
      </c>
      <c r="Z290" s="18">
        <v>18</v>
      </c>
      <c r="AA290" s="18">
        <v>51</v>
      </c>
      <c r="AB290" s="18">
        <v>41</v>
      </c>
      <c r="AC290" s="18">
        <v>36</v>
      </c>
      <c r="AD290" s="18">
        <v>52</v>
      </c>
      <c r="AE290" s="18">
        <v>58</v>
      </c>
      <c r="AF290" s="18">
        <v>57</v>
      </c>
      <c r="AG290" s="18">
        <v>67</v>
      </c>
      <c r="AH290" s="18">
        <v>68</v>
      </c>
      <c r="AI290" s="18">
        <v>64</v>
      </c>
      <c r="AJ290" s="18">
        <v>40</v>
      </c>
      <c r="AK290" s="23">
        <v>1.3148595565636145</v>
      </c>
      <c r="AL290" s="23">
        <v>0.81715369026606521</v>
      </c>
      <c r="AM290" s="23">
        <v>0.16167887342161003</v>
      </c>
      <c r="AN290" s="23">
        <v>0.48292070442033413</v>
      </c>
      <c r="AO290" s="23">
        <v>0.79770261646458207</v>
      </c>
      <c r="AP290" s="23">
        <v>2.8425241614553722</v>
      </c>
      <c r="AQ290" s="23">
        <v>7.9776001501665919</v>
      </c>
      <c r="AR290" s="23">
        <v>6.337919307466378</v>
      </c>
      <c r="AS290" s="23">
        <v>5.4905669010325324</v>
      </c>
      <c r="AT290" s="23">
        <v>7.9116331436570002</v>
      </c>
      <c r="AU290" s="23">
        <v>8.7821570794785213</v>
      </c>
      <c r="AV290" s="23">
        <v>8.6171708467504189</v>
      </c>
      <c r="AW290" s="23">
        <v>10.032192857677622</v>
      </c>
      <c r="AX290" s="23">
        <v>10.150011194865289</v>
      </c>
      <c r="AY290" s="23">
        <v>9.4247930963390569</v>
      </c>
      <c r="AZ290" s="23">
        <v>5.8519743098327801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1</v>
      </c>
      <c r="BI290" s="20">
        <v>0</v>
      </c>
      <c r="BJ290" s="20">
        <v>3</v>
      </c>
      <c r="BK290" s="20">
        <v>8</v>
      </c>
      <c r="BL290" s="20">
        <v>2</v>
      </c>
      <c r="BM290" s="20">
        <v>5</v>
      </c>
      <c r="BN290" s="20">
        <v>2</v>
      </c>
      <c r="BO290" s="20">
        <v>0</v>
      </c>
      <c r="BP290" s="20">
        <v>2</v>
      </c>
      <c r="BQ290" s="20">
        <v>4</v>
      </c>
      <c r="BR290" s="20">
        <v>5</v>
      </c>
      <c r="BS290" s="20">
        <v>5</v>
      </c>
      <c r="BT290" s="20">
        <v>2</v>
      </c>
      <c r="BU290" s="20">
        <v>1</v>
      </c>
      <c r="BV290" s="20">
        <v>3036</v>
      </c>
      <c r="BW290" s="20">
        <v>4102</v>
      </c>
      <c r="BX290" s="20">
        <v>5412</v>
      </c>
      <c r="BY290" s="20">
        <v>6708</v>
      </c>
      <c r="BZ290" s="20">
        <v>5489</v>
      </c>
      <c r="CA290" s="20">
        <v>10536</v>
      </c>
      <c r="CB290" s="20">
        <v>3313</v>
      </c>
      <c r="CC290" s="20">
        <v>4144</v>
      </c>
      <c r="CD290" s="20">
        <v>5067</v>
      </c>
      <c r="CE290" s="20">
        <v>6427</v>
      </c>
      <c r="CF290" s="20">
        <v>5376</v>
      </c>
      <c r="CG290" s="20">
        <v>8743</v>
      </c>
      <c r="CH290" s="21">
        <v>2</v>
      </c>
      <c r="CI290" s="21">
        <v>7</v>
      </c>
      <c r="CJ290" s="21">
        <v>13</v>
      </c>
      <c r="CK290" s="21">
        <v>7</v>
      </c>
      <c r="CL290" s="21">
        <v>7</v>
      </c>
      <c r="CM290" s="21">
        <v>3</v>
      </c>
      <c r="CN290" s="21">
        <v>1</v>
      </c>
      <c r="CO290" s="21">
        <v>21</v>
      </c>
      <c r="CP290" s="21">
        <v>19</v>
      </c>
      <c r="CQ290" s="21">
        <v>0</v>
      </c>
      <c r="CR290" s="21">
        <v>6349</v>
      </c>
      <c r="CS290" s="21">
        <v>8246</v>
      </c>
      <c r="CT290" s="21">
        <v>10479</v>
      </c>
      <c r="CU290" s="21">
        <v>13135</v>
      </c>
      <c r="CV290" s="21">
        <v>10865</v>
      </c>
      <c r="CW290" s="21">
        <v>19279</v>
      </c>
      <c r="CX290" s="21">
        <v>35283</v>
      </c>
      <c r="CY290" s="21">
        <v>33070</v>
      </c>
      <c r="CZ290" s="19">
        <v>282</v>
      </c>
      <c r="DA290" t="s">
        <v>8260</v>
      </c>
      <c r="DB290" t="s">
        <v>8481</v>
      </c>
      <c r="DD290">
        <v>6.3501663138796491</v>
      </c>
      <c r="DE290">
        <v>5.3850296176628971</v>
      </c>
      <c r="DF290">
        <v>-0.96513669621675202</v>
      </c>
    </row>
    <row r="291" spans="1:110" x14ac:dyDescent="0.25">
      <c r="A291" t="s">
        <v>201</v>
      </c>
      <c r="B291" t="s">
        <v>3089</v>
      </c>
      <c r="C291" t="s">
        <v>197</v>
      </c>
      <c r="D291" t="s">
        <v>199</v>
      </c>
      <c r="E291" s="17">
        <v>49052</v>
      </c>
      <c r="F291" s="17">
        <v>49262</v>
      </c>
      <c r="G291" s="17">
        <v>49389</v>
      </c>
      <c r="H291" s="17">
        <v>49711</v>
      </c>
      <c r="I291" s="17">
        <v>49878</v>
      </c>
      <c r="J291" s="17">
        <v>50214</v>
      </c>
      <c r="K291" s="17">
        <v>50699</v>
      </c>
      <c r="L291" s="17">
        <v>51279</v>
      </c>
      <c r="M291" s="17">
        <v>51805</v>
      </c>
      <c r="N291" s="17">
        <v>52364</v>
      </c>
      <c r="O291" s="17">
        <v>52783</v>
      </c>
      <c r="P291" s="17">
        <v>53015</v>
      </c>
      <c r="Q291" s="17">
        <v>53264</v>
      </c>
      <c r="R291" s="17">
        <v>53634</v>
      </c>
      <c r="S291" s="17">
        <v>53970</v>
      </c>
      <c r="T291" s="17">
        <v>54200</v>
      </c>
      <c r="U291" s="18">
        <v>7</v>
      </c>
      <c r="V291" s="18">
        <v>14</v>
      </c>
      <c r="W291" s="18">
        <v>19</v>
      </c>
      <c r="X291" s="18">
        <v>12</v>
      </c>
      <c r="Y291" s="18">
        <v>6</v>
      </c>
      <c r="Z291" s="18">
        <v>31</v>
      </c>
      <c r="AA291" s="18">
        <v>47</v>
      </c>
      <c r="AB291" s="18">
        <v>57</v>
      </c>
      <c r="AC291" s="18">
        <v>53</v>
      </c>
      <c r="AD291" s="18">
        <v>62</v>
      </c>
      <c r="AE291" s="18">
        <v>72</v>
      </c>
      <c r="AF291" s="18">
        <v>71</v>
      </c>
      <c r="AG291" s="18">
        <v>57</v>
      </c>
      <c r="AH291" s="18">
        <v>93</v>
      </c>
      <c r="AI291" s="18">
        <v>66</v>
      </c>
      <c r="AJ291" s="18">
        <v>62</v>
      </c>
      <c r="AK291" s="23">
        <v>1.4270570007339152</v>
      </c>
      <c r="AL291" s="23">
        <v>2.8419471397832003</v>
      </c>
      <c r="AM291" s="23">
        <v>3.8470104679179573</v>
      </c>
      <c r="AN291" s="23">
        <v>2.4139526462955883</v>
      </c>
      <c r="AO291" s="23">
        <v>1.2029351617947792</v>
      </c>
      <c r="AP291" s="23">
        <v>6.1735770900545672</v>
      </c>
      <c r="AQ291" s="23">
        <v>9.2703998106471523</v>
      </c>
      <c r="AR291" s="23">
        <v>11.11566138185222</v>
      </c>
      <c r="AS291" s="23">
        <v>10.2306727149889</v>
      </c>
      <c r="AT291" s="23">
        <v>11.840195554197539</v>
      </c>
      <c r="AU291" s="23">
        <v>13.640755546293313</v>
      </c>
      <c r="AV291" s="23">
        <v>13.392436102989718</v>
      </c>
      <c r="AW291" s="23">
        <v>10.701411835386002</v>
      </c>
      <c r="AX291" s="23">
        <v>17.339747175299252</v>
      </c>
      <c r="AY291" s="23">
        <v>12.229016120066703</v>
      </c>
      <c r="AZ291" s="23">
        <v>11.439114391143912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1</v>
      </c>
      <c r="BI291" s="20">
        <v>0</v>
      </c>
      <c r="BJ291" s="20">
        <v>2</v>
      </c>
      <c r="BK291" s="20">
        <v>6</v>
      </c>
      <c r="BL291" s="20">
        <v>9</v>
      </c>
      <c r="BM291" s="20">
        <v>6</v>
      </c>
      <c r="BN291" s="20">
        <v>3</v>
      </c>
      <c r="BO291" s="20">
        <v>0</v>
      </c>
      <c r="BP291" s="20">
        <v>0</v>
      </c>
      <c r="BQ291" s="20">
        <v>8</v>
      </c>
      <c r="BR291" s="20">
        <v>14</v>
      </c>
      <c r="BS291" s="20">
        <v>7</v>
      </c>
      <c r="BT291" s="20">
        <v>3</v>
      </c>
      <c r="BU291" s="20">
        <v>3</v>
      </c>
      <c r="BV291" s="20">
        <v>2492</v>
      </c>
      <c r="BW291" s="20">
        <v>4346</v>
      </c>
      <c r="BX291" s="20">
        <v>4650</v>
      </c>
      <c r="BY291" s="20">
        <v>5345</v>
      </c>
      <c r="BZ291" s="20">
        <v>4437</v>
      </c>
      <c r="CA291" s="20">
        <v>6562</v>
      </c>
      <c r="CB291" s="20">
        <v>2583</v>
      </c>
      <c r="CC291" s="20">
        <v>3989</v>
      </c>
      <c r="CD291" s="20">
        <v>4360</v>
      </c>
      <c r="CE291" s="20">
        <v>5326</v>
      </c>
      <c r="CF291" s="20">
        <v>4411</v>
      </c>
      <c r="CG291" s="20">
        <v>5699</v>
      </c>
      <c r="CH291" s="21">
        <v>0</v>
      </c>
      <c r="CI291" s="21">
        <v>10</v>
      </c>
      <c r="CJ291" s="21">
        <v>20</v>
      </c>
      <c r="CK291" s="21">
        <v>16</v>
      </c>
      <c r="CL291" s="21">
        <v>9</v>
      </c>
      <c r="CM291" s="21">
        <v>6</v>
      </c>
      <c r="CN291" s="21">
        <v>1</v>
      </c>
      <c r="CO291" s="21">
        <v>27</v>
      </c>
      <c r="CP291" s="21">
        <v>35</v>
      </c>
      <c r="CQ291" s="21">
        <v>0</v>
      </c>
      <c r="CR291" s="21">
        <v>5075</v>
      </c>
      <c r="CS291" s="21">
        <v>8335</v>
      </c>
      <c r="CT291" s="21">
        <v>9010</v>
      </c>
      <c r="CU291" s="21">
        <v>10671</v>
      </c>
      <c r="CV291" s="21">
        <v>8848</v>
      </c>
      <c r="CW291" s="21">
        <v>12261</v>
      </c>
      <c r="CX291" s="21">
        <v>27832</v>
      </c>
      <c r="CY291" s="21">
        <v>26368</v>
      </c>
      <c r="CZ291" s="19">
        <v>65</v>
      </c>
      <c r="DA291" t="s">
        <v>8053</v>
      </c>
      <c r="DB291" t="s">
        <v>8480</v>
      </c>
      <c r="DD291">
        <v>10.239684466019417</v>
      </c>
      <c r="DE291">
        <v>12.575452716297788</v>
      </c>
      <c r="DF291">
        <v>2.3357682502783703</v>
      </c>
    </row>
    <row r="292" spans="1:110" x14ac:dyDescent="0.25">
      <c r="A292" t="s">
        <v>332</v>
      </c>
      <c r="B292" t="s">
        <v>3026</v>
      </c>
      <c r="C292" t="s">
        <v>305</v>
      </c>
      <c r="D292" t="s">
        <v>278</v>
      </c>
      <c r="E292" s="17">
        <v>69477</v>
      </c>
      <c r="F292" s="17">
        <v>69082</v>
      </c>
      <c r="G292" s="17">
        <v>69654</v>
      </c>
      <c r="H292" s="17">
        <v>70214</v>
      </c>
      <c r="I292" s="17">
        <v>70558</v>
      </c>
      <c r="J292" s="17">
        <v>71086</v>
      </c>
      <c r="K292" s="17">
        <v>71635</v>
      </c>
      <c r="L292" s="17">
        <v>72578</v>
      </c>
      <c r="M292" s="17">
        <v>73459</v>
      </c>
      <c r="N292" s="17">
        <v>73608</v>
      </c>
      <c r="O292" s="17">
        <v>74055</v>
      </c>
      <c r="P292" s="17">
        <v>74239</v>
      </c>
      <c r="Q292" s="17">
        <v>74710</v>
      </c>
      <c r="R292" s="17">
        <v>74924</v>
      </c>
      <c r="S292" s="17">
        <v>76015</v>
      </c>
      <c r="T292" s="17">
        <v>76737</v>
      </c>
      <c r="U292" s="18">
        <v>7</v>
      </c>
      <c r="V292" s="18">
        <v>8</v>
      </c>
      <c r="W292" s="18">
        <v>5</v>
      </c>
      <c r="X292" s="18">
        <v>9</v>
      </c>
      <c r="Y292" s="18">
        <v>17</v>
      </c>
      <c r="Z292" s="18">
        <v>13</v>
      </c>
      <c r="AA292" s="18">
        <v>64</v>
      </c>
      <c r="AB292" s="18">
        <v>46</v>
      </c>
      <c r="AC292" s="18">
        <v>47</v>
      </c>
      <c r="AD292" s="18">
        <v>63</v>
      </c>
      <c r="AE292" s="18">
        <v>87</v>
      </c>
      <c r="AF292" s="18">
        <v>89</v>
      </c>
      <c r="AG292" s="18">
        <v>50</v>
      </c>
      <c r="AH292" s="18">
        <v>63</v>
      </c>
      <c r="AI292" s="18">
        <v>68</v>
      </c>
      <c r="AJ292" s="18">
        <v>57</v>
      </c>
      <c r="AK292" s="23">
        <v>1.0075276710278223</v>
      </c>
      <c r="AL292" s="23">
        <v>1.1580440635766192</v>
      </c>
      <c r="AM292" s="23">
        <v>0.71783386453039311</v>
      </c>
      <c r="AN292" s="23">
        <v>1.281795653288518</v>
      </c>
      <c r="AO292" s="23">
        <v>2.409365344822699</v>
      </c>
      <c r="AP292" s="23">
        <v>1.8287707846833414</v>
      </c>
      <c r="AQ292" s="23">
        <v>8.934180219166608</v>
      </c>
      <c r="AR292" s="23">
        <v>6.3380087629860293</v>
      </c>
      <c r="AS292" s="23">
        <v>6.3981268462679859</v>
      </c>
      <c r="AT292" s="23">
        <v>8.5588522986631901</v>
      </c>
      <c r="AU292" s="23">
        <v>11.74802511646749</v>
      </c>
      <c r="AV292" s="23">
        <v>11.988308032166382</v>
      </c>
      <c r="AW292" s="23">
        <v>6.6925445054209609</v>
      </c>
      <c r="AX292" s="23">
        <v>8.4085206342427004</v>
      </c>
      <c r="AY292" s="23">
        <v>8.9456028415444315</v>
      </c>
      <c r="AZ292" s="23">
        <v>7.4279682552093513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1</v>
      </c>
      <c r="BI292" s="20">
        <v>0</v>
      </c>
      <c r="BJ292" s="20">
        <v>4</v>
      </c>
      <c r="BK292" s="20">
        <v>9</v>
      </c>
      <c r="BL292" s="20">
        <v>10</v>
      </c>
      <c r="BM292" s="20">
        <v>0</v>
      </c>
      <c r="BN292" s="20">
        <v>2</v>
      </c>
      <c r="BO292" s="20">
        <v>0</v>
      </c>
      <c r="BP292" s="20">
        <v>0</v>
      </c>
      <c r="BQ292" s="20">
        <v>4</v>
      </c>
      <c r="BR292" s="20">
        <v>12</v>
      </c>
      <c r="BS292" s="20">
        <v>10</v>
      </c>
      <c r="BT292" s="20">
        <v>1</v>
      </c>
      <c r="BU292" s="20">
        <v>4</v>
      </c>
      <c r="BV292" s="20">
        <v>2744</v>
      </c>
      <c r="BW292" s="20">
        <v>3672</v>
      </c>
      <c r="BX292" s="20">
        <v>4503</v>
      </c>
      <c r="BY292" s="20">
        <v>6746</v>
      </c>
      <c r="BZ292" s="20">
        <v>6923</v>
      </c>
      <c r="CA292" s="20">
        <v>16012</v>
      </c>
      <c r="CB292" s="20">
        <v>3045</v>
      </c>
      <c r="CC292" s="20">
        <v>3446</v>
      </c>
      <c r="CD292" s="20">
        <v>4071</v>
      </c>
      <c r="CE292" s="20">
        <v>6402</v>
      </c>
      <c r="CF292" s="20">
        <v>6269</v>
      </c>
      <c r="CG292" s="20">
        <v>12904</v>
      </c>
      <c r="CH292" s="21">
        <v>0</v>
      </c>
      <c r="CI292" s="21">
        <v>8</v>
      </c>
      <c r="CJ292" s="21">
        <v>21</v>
      </c>
      <c r="CK292" s="21">
        <v>20</v>
      </c>
      <c r="CL292" s="21">
        <v>1</v>
      </c>
      <c r="CM292" s="21">
        <v>6</v>
      </c>
      <c r="CN292" s="21">
        <v>1</v>
      </c>
      <c r="CO292" s="21">
        <v>26</v>
      </c>
      <c r="CP292" s="21">
        <v>31</v>
      </c>
      <c r="CQ292" s="21">
        <v>0</v>
      </c>
      <c r="CR292" s="21">
        <v>5789</v>
      </c>
      <c r="CS292" s="21">
        <v>7118</v>
      </c>
      <c r="CT292" s="21">
        <v>8574</v>
      </c>
      <c r="CU292" s="21">
        <v>13148</v>
      </c>
      <c r="CV292" s="21">
        <v>13192</v>
      </c>
      <c r="CW292" s="21">
        <v>28916</v>
      </c>
      <c r="CX292" s="21">
        <v>40600</v>
      </c>
      <c r="CY292" s="21">
        <v>36137</v>
      </c>
      <c r="CZ292" s="19">
        <v>232</v>
      </c>
      <c r="DA292" t="s">
        <v>8210</v>
      </c>
      <c r="DB292" t="s">
        <v>9</v>
      </c>
      <c r="DD292">
        <v>7.1948418518416029</v>
      </c>
      <c r="DE292">
        <v>7.6354679802955676</v>
      </c>
      <c r="DF292">
        <v>0.44062612845396476</v>
      </c>
    </row>
    <row r="293" spans="1:110" x14ac:dyDescent="0.25">
      <c r="A293" t="s">
        <v>838</v>
      </c>
      <c r="B293" t="s">
        <v>3224</v>
      </c>
      <c r="C293" t="s">
        <v>3364</v>
      </c>
      <c r="D293" t="s">
        <v>211</v>
      </c>
      <c r="E293" s="17">
        <v>188404</v>
      </c>
      <c r="F293" s="17">
        <v>189676</v>
      </c>
      <c r="G293" s="17">
        <v>191113</v>
      </c>
      <c r="H293" s="17">
        <v>192615</v>
      </c>
      <c r="I293" s="17">
        <v>193780</v>
      </c>
      <c r="J293" s="17">
        <v>195136</v>
      </c>
      <c r="K293" s="17">
        <v>196382</v>
      </c>
      <c r="L293" s="17">
        <v>197206</v>
      </c>
      <c r="M293" s="17">
        <v>198396</v>
      </c>
      <c r="N293" s="17">
        <v>199686</v>
      </c>
      <c r="O293" s="17">
        <v>200641</v>
      </c>
      <c r="P293" s="17">
        <v>201646</v>
      </c>
      <c r="Q293" s="17">
        <v>202242</v>
      </c>
      <c r="R293" s="17">
        <v>202588</v>
      </c>
      <c r="S293" s="17">
        <v>203672</v>
      </c>
      <c r="T293" s="17">
        <v>204430</v>
      </c>
      <c r="U293" s="18">
        <v>60</v>
      </c>
      <c r="V293" s="18">
        <v>28</v>
      </c>
      <c r="W293" s="18">
        <v>30</v>
      </c>
      <c r="X293" s="18">
        <v>43</v>
      </c>
      <c r="Y293" s="18">
        <v>54</v>
      </c>
      <c r="Z293" s="18">
        <v>79</v>
      </c>
      <c r="AA293" s="18">
        <v>211</v>
      </c>
      <c r="AB293" s="18">
        <v>236</v>
      </c>
      <c r="AC293" s="18">
        <v>260</v>
      </c>
      <c r="AD293" s="18">
        <v>307</v>
      </c>
      <c r="AE293" s="18">
        <v>348</v>
      </c>
      <c r="AF293" s="18">
        <v>302</v>
      </c>
      <c r="AG293" s="18">
        <v>305</v>
      </c>
      <c r="AH293" s="18">
        <v>327</v>
      </c>
      <c r="AI293" s="18">
        <v>288</v>
      </c>
      <c r="AJ293" s="18">
        <v>286</v>
      </c>
      <c r="AK293" s="23">
        <v>3.1846457612364918</v>
      </c>
      <c r="AL293" s="23">
        <v>1.4762015225964276</v>
      </c>
      <c r="AM293" s="23">
        <v>1.5697519268704903</v>
      </c>
      <c r="AN293" s="23">
        <v>2.2324325727487473</v>
      </c>
      <c r="AO293" s="23">
        <v>2.7866652905356588</v>
      </c>
      <c r="AP293" s="23">
        <v>4.0484585109872091</v>
      </c>
      <c r="AQ293" s="23">
        <v>10.744365573219543</v>
      </c>
      <c r="AR293" s="23">
        <v>11.967181525917063</v>
      </c>
      <c r="AS293" s="23">
        <v>13.105102925462207</v>
      </c>
      <c r="AT293" s="23">
        <v>15.374137395711266</v>
      </c>
      <c r="AU293" s="23">
        <v>17.344411162225068</v>
      </c>
      <c r="AV293" s="23">
        <v>14.976741418128801</v>
      </c>
      <c r="AW293" s="23">
        <v>15.080942633083136</v>
      </c>
      <c r="AX293" s="23">
        <v>16.141133729539757</v>
      </c>
      <c r="AY293" s="23">
        <v>14.14038257590636</v>
      </c>
      <c r="AZ293" s="23">
        <v>13.990118867093871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1</v>
      </c>
      <c r="BI293" s="20">
        <v>5</v>
      </c>
      <c r="BJ293" s="20">
        <v>32</v>
      </c>
      <c r="BK293" s="20">
        <v>37</v>
      </c>
      <c r="BL293" s="20">
        <v>53</v>
      </c>
      <c r="BM293" s="20">
        <v>14</v>
      </c>
      <c r="BN293" s="20">
        <v>7</v>
      </c>
      <c r="BO293" s="20">
        <v>0</v>
      </c>
      <c r="BP293" s="20">
        <v>8</v>
      </c>
      <c r="BQ293" s="20">
        <v>40</v>
      </c>
      <c r="BR293" s="20">
        <v>37</v>
      </c>
      <c r="BS293" s="20">
        <v>28</v>
      </c>
      <c r="BT293" s="20">
        <v>18</v>
      </c>
      <c r="BU293" s="20">
        <v>6</v>
      </c>
      <c r="BV293" s="20">
        <v>10167</v>
      </c>
      <c r="BW293" s="20">
        <v>16505</v>
      </c>
      <c r="BX293" s="20">
        <v>15985</v>
      </c>
      <c r="BY293" s="20">
        <v>18990</v>
      </c>
      <c r="BZ293" s="20">
        <v>16069</v>
      </c>
      <c r="CA293" s="20">
        <v>27042</v>
      </c>
      <c r="CB293" s="20">
        <v>10742</v>
      </c>
      <c r="CC293" s="20">
        <v>15639</v>
      </c>
      <c r="CD293" s="20">
        <v>15298</v>
      </c>
      <c r="CE293" s="20">
        <v>19458</v>
      </c>
      <c r="CF293" s="20">
        <v>15952</v>
      </c>
      <c r="CG293" s="20">
        <v>22583</v>
      </c>
      <c r="CH293" s="21">
        <v>13</v>
      </c>
      <c r="CI293" s="21">
        <v>72</v>
      </c>
      <c r="CJ293" s="21">
        <v>74</v>
      </c>
      <c r="CK293" s="21">
        <v>81</v>
      </c>
      <c r="CL293" s="21">
        <v>32</v>
      </c>
      <c r="CM293" s="21">
        <v>13</v>
      </c>
      <c r="CN293" s="21">
        <v>1</v>
      </c>
      <c r="CO293" s="21">
        <v>149</v>
      </c>
      <c r="CP293" s="21">
        <v>137</v>
      </c>
      <c r="CQ293" s="21">
        <v>0</v>
      </c>
      <c r="CR293" s="21">
        <v>20909</v>
      </c>
      <c r="CS293" s="21">
        <v>32144</v>
      </c>
      <c r="CT293" s="21">
        <v>31283</v>
      </c>
      <c r="CU293" s="21">
        <v>38448</v>
      </c>
      <c r="CV293" s="21">
        <v>32021</v>
      </c>
      <c r="CW293" s="21">
        <v>49625</v>
      </c>
      <c r="CX293" s="21">
        <v>104758</v>
      </c>
      <c r="CY293" s="21">
        <v>99672</v>
      </c>
      <c r="CZ293" s="19">
        <v>15</v>
      </c>
      <c r="DA293" t="s">
        <v>1334</v>
      </c>
      <c r="DB293" t="s">
        <v>8480</v>
      </c>
      <c r="DD293">
        <v>14.949032827674774</v>
      </c>
      <c r="DE293">
        <v>13.077760171060921</v>
      </c>
      <c r="DF293">
        <v>-1.8712726566138524</v>
      </c>
    </row>
    <row r="294" spans="1:110" x14ac:dyDescent="0.25">
      <c r="A294" t="s">
        <v>689</v>
      </c>
      <c r="B294" t="s">
        <v>3185</v>
      </c>
      <c r="C294" t="s">
        <v>113</v>
      </c>
      <c r="D294" t="s">
        <v>70</v>
      </c>
      <c r="E294" s="17">
        <v>66418</v>
      </c>
      <c r="F294" s="17">
        <v>67498</v>
      </c>
      <c r="G294" s="17">
        <v>68344</v>
      </c>
      <c r="H294" s="17">
        <v>68703</v>
      </c>
      <c r="I294" s="17">
        <v>69485</v>
      </c>
      <c r="J294" s="17">
        <v>70678</v>
      </c>
      <c r="K294" s="17">
        <v>72172</v>
      </c>
      <c r="L294" s="17">
        <v>73673</v>
      </c>
      <c r="M294" s="17">
        <v>75173</v>
      </c>
      <c r="N294" s="17">
        <v>76206</v>
      </c>
      <c r="O294" s="17">
        <v>77255</v>
      </c>
      <c r="P294" s="17">
        <v>78408</v>
      </c>
      <c r="Q294" s="17">
        <v>78434</v>
      </c>
      <c r="R294" s="17">
        <v>78881</v>
      </c>
      <c r="S294" s="17">
        <v>79605</v>
      </c>
      <c r="T294" s="17">
        <v>80356</v>
      </c>
      <c r="U294" s="18">
        <v>9</v>
      </c>
      <c r="V294" s="18">
        <v>8</v>
      </c>
      <c r="W294" s="18">
        <v>11</v>
      </c>
      <c r="X294" s="18">
        <v>7</v>
      </c>
      <c r="Y294" s="18">
        <v>20</v>
      </c>
      <c r="Z294" s="18">
        <v>26</v>
      </c>
      <c r="AA294" s="18">
        <v>64</v>
      </c>
      <c r="AB294" s="18">
        <v>98</v>
      </c>
      <c r="AC294" s="18">
        <v>92</v>
      </c>
      <c r="AD294" s="18">
        <v>97</v>
      </c>
      <c r="AE294" s="18">
        <v>93</v>
      </c>
      <c r="AF294" s="18">
        <v>110</v>
      </c>
      <c r="AG294" s="18">
        <v>85</v>
      </c>
      <c r="AH294" s="18">
        <v>111</v>
      </c>
      <c r="AI294" s="18">
        <v>115</v>
      </c>
      <c r="AJ294" s="18">
        <v>65</v>
      </c>
      <c r="AK294" s="23">
        <v>1.3550543527357042</v>
      </c>
      <c r="AL294" s="23">
        <v>1.1852203028237873</v>
      </c>
      <c r="AM294" s="23">
        <v>1.609504857778298</v>
      </c>
      <c r="AN294" s="23">
        <v>1.018878360479164</v>
      </c>
      <c r="AO294" s="23">
        <v>2.8783190616679861</v>
      </c>
      <c r="AP294" s="23">
        <v>3.678655309997453</v>
      </c>
      <c r="AQ294" s="23">
        <v>8.8677049271185506</v>
      </c>
      <c r="AR294" s="23">
        <v>13.302023807907917</v>
      </c>
      <c r="AS294" s="23">
        <v>12.238436672741543</v>
      </c>
      <c r="AT294" s="23">
        <v>12.728656536230742</v>
      </c>
      <c r="AU294" s="23">
        <v>12.038055789269304</v>
      </c>
      <c r="AV294" s="23">
        <v>14.029180695847362</v>
      </c>
      <c r="AW294" s="23">
        <v>10.837136955911978</v>
      </c>
      <c r="AX294" s="23">
        <v>14.071829718183086</v>
      </c>
      <c r="AY294" s="23">
        <v>14.446328748194208</v>
      </c>
      <c r="AZ294" s="23">
        <v>8.0890039325003738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 s="20">
        <v>0</v>
      </c>
      <c r="BJ294" s="20">
        <v>9</v>
      </c>
      <c r="BK294" s="20">
        <v>10</v>
      </c>
      <c r="BL294" s="20">
        <v>9</v>
      </c>
      <c r="BM294" s="20">
        <v>5</v>
      </c>
      <c r="BN294" s="20">
        <v>2</v>
      </c>
      <c r="BO294" s="20">
        <v>0</v>
      </c>
      <c r="BP294" s="20">
        <v>1</v>
      </c>
      <c r="BQ294" s="20">
        <v>9</v>
      </c>
      <c r="BR294" s="20">
        <v>13</v>
      </c>
      <c r="BS294" s="20">
        <v>4</v>
      </c>
      <c r="BT294" s="20">
        <v>3</v>
      </c>
      <c r="BU294" s="20">
        <v>0</v>
      </c>
      <c r="BV294" s="20">
        <v>3326</v>
      </c>
      <c r="BW294" s="20">
        <v>6552</v>
      </c>
      <c r="BX294" s="20">
        <v>6939</v>
      </c>
      <c r="BY294" s="20">
        <v>7637</v>
      </c>
      <c r="BZ294" s="20">
        <v>5786</v>
      </c>
      <c r="CA294" s="20">
        <v>10508</v>
      </c>
      <c r="CB294" s="20">
        <v>3739</v>
      </c>
      <c r="CC294" s="20">
        <v>6172</v>
      </c>
      <c r="CD294" s="20">
        <v>6970</v>
      </c>
      <c r="CE294" s="20">
        <v>7813</v>
      </c>
      <c r="CF294" s="20">
        <v>5868</v>
      </c>
      <c r="CG294" s="20">
        <v>9046</v>
      </c>
      <c r="CH294" s="21">
        <v>1</v>
      </c>
      <c r="CI294" s="21">
        <v>18</v>
      </c>
      <c r="CJ294" s="21">
        <v>23</v>
      </c>
      <c r="CK294" s="21">
        <v>13</v>
      </c>
      <c r="CL294" s="21">
        <v>8</v>
      </c>
      <c r="CM294" s="21">
        <v>2</v>
      </c>
      <c r="CN294" s="21">
        <v>0</v>
      </c>
      <c r="CO294" s="21">
        <v>35</v>
      </c>
      <c r="CP294" s="21">
        <v>30</v>
      </c>
      <c r="CQ294" s="21">
        <v>0</v>
      </c>
      <c r="CR294" s="21">
        <v>7065</v>
      </c>
      <c r="CS294" s="21">
        <v>12724</v>
      </c>
      <c r="CT294" s="21">
        <v>13909</v>
      </c>
      <c r="CU294" s="21">
        <v>15450</v>
      </c>
      <c r="CV294" s="21">
        <v>11654</v>
      </c>
      <c r="CW294" s="21">
        <v>19554</v>
      </c>
      <c r="CX294" s="21">
        <v>40748</v>
      </c>
      <c r="CY294" s="21">
        <v>39608</v>
      </c>
      <c r="CZ294" s="19">
        <v>201</v>
      </c>
      <c r="DA294" t="s">
        <v>8179</v>
      </c>
      <c r="DB294" t="s">
        <v>9</v>
      </c>
      <c r="DD294">
        <v>8.8365986669359735</v>
      </c>
      <c r="DE294">
        <v>7.3623245312653385</v>
      </c>
      <c r="DF294">
        <v>-1.474274135670635</v>
      </c>
    </row>
    <row r="295" spans="1:110" x14ac:dyDescent="0.25">
      <c r="A295" t="s">
        <v>1114</v>
      </c>
      <c r="B295" t="s">
        <v>3176</v>
      </c>
      <c r="C295" t="s">
        <v>642</v>
      </c>
      <c r="D295" t="s">
        <v>278</v>
      </c>
      <c r="E295" s="17">
        <v>62383</v>
      </c>
      <c r="F295" s="17">
        <v>62826</v>
      </c>
      <c r="G295" s="17">
        <v>62724</v>
      </c>
      <c r="H295" s="17">
        <v>62752</v>
      </c>
      <c r="I295" s="17">
        <v>62346</v>
      </c>
      <c r="J295" s="17">
        <v>62468</v>
      </c>
      <c r="K295" s="17">
        <v>62545</v>
      </c>
      <c r="L295" s="17">
        <v>63532</v>
      </c>
      <c r="M295" s="17">
        <v>63627</v>
      </c>
      <c r="N295" s="17">
        <v>64058</v>
      </c>
      <c r="O295" s="17">
        <v>64729</v>
      </c>
      <c r="P295" s="17">
        <v>64876</v>
      </c>
      <c r="Q295" s="17">
        <v>66250</v>
      </c>
      <c r="R295" s="17">
        <v>67352</v>
      </c>
      <c r="S295" s="17">
        <v>68299</v>
      </c>
      <c r="T295" s="17">
        <v>69261</v>
      </c>
      <c r="U295" s="18">
        <v>3</v>
      </c>
      <c r="V295" s="18">
        <v>5</v>
      </c>
      <c r="W295" s="18">
        <v>6</v>
      </c>
      <c r="X295" s="18">
        <v>11</v>
      </c>
      <c r="Y295" s="18">
        <v>17</v>
      </c>
      <c r="Z295" s="18">
        <v>38</v>
      </c>
      <c r="AA295" s="18">
        <v>51</v>
      </c>
      <c r="AB295" s="18">
        <v>62</v>
      </c>
      <c r="AC295" s="18">
        <v>53</v>
      </c>
      <c r="AD295" s="18">
        <v>47</v>
      </c>
      <c r="AE295" s="18">
        <v>50</v>
      </c>
      <c r="AF295" s="18">
        <v>50</v>
      </c>
      <c r="AG295" s="18">
        <v>66</v>
      </c>
      <c r="AH295" s="18">
        <v>57</v>
      </c>
      <c r="AI295" s="18">
        <v>42</v>
      </c>
      <c r="AJ295" s="18">
        <v>29</v>
      </c>
      <c r="AK295" s="23">
        <v>0.48090024525912506</v>
      </c>
      <c r="AL295" s="23">
        <v>0.79584885238595482</v>
      </c>
      <c r="AM295" s="23">
        <v>0.95657164721637655</v>
      </c>
      <c r="AN295" s="23">
        <v>1.7529321774604791</v>
      </c>
      <c r="AO295" s="23">
        <v>2.7267186347159402</v>
      </c>
      <c r="AP295" s="23">
        <v>6.0831145546519814</v>
      </c>
      <c r="AQ295" s="23">
        <v>8.1541290271004883</v>
      </c>
      <c r="AR295" s="23">
        <v>9.7588616760057931</v>
      </c>
      <c r="AS295" s="23">
        <v>8.3297970987159538</v>
      </c>
      <c r="AT295" s="23">
        <v>7.3371007524430985</v>
      </c>
      <c r="AU295" s="23">
        <v>7.7245129694572761</v>
      </c>
      <c r="AV295" s="23">
        <v>7.7070102965657563</v>
      </c>
      <c r="AW295" s="23">
        <v>9.9622641509433958</v>
      </c>
      <c r="AX295" s="23">
        <v>8.4630003563368561</v>
      </c>
      <c r="AY295" s="23">
        <v>6.1494311776160711</v>
      </c>
      <c r="AZ295" s="23">
        <v>4.1870605391201394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 s="20">
        <v>3</v>
      </c>
      <c r="BK295" s="20">
        <v>2</v>
      </c>
      <c r="BL295" s="20">
        <v>5</v>
      </c>
      <c r="BM295" s="20">
        <v>3</v>
      </c>
      <c r="BN295" s="20">
        <v>6</v>
      </c>
      <c r="BO295" s="20">
        <v>0</v>
      </c>
      <c r="BP295" s="20">
        <v>1</v>
      </c>
      <c r="BQ295" s="20">
        <v>2</v>
      </c>
      <c r="BR295" s="20">
        <v>2</v>
      </c>
      <c r="BS295" s="20">
        <v>4</v>
      </c>
      <c r="BT295" s="20">
        <v>0</v>
      </c>
      <c r="BU295" s="20">
        <v>1</v>
      </c>
      <c r="BV295" s="20">
        <v>5995</v>
      </c>
      <c r="BW295" s="20">
        <v>5524</v>
      </c>
      <c r="BX295" s="20">
        <v>5710</v>
      </c>
      <c r="BY295" s="20">
        <v>6063</v>
      </c>
      <c r="BZ295" s="20">
        <v>4560</v>
      </c>
      <c r="CA295" s="20">
        <v>8019</v>
      </c>
      <c r="CB295" s="20">
        <v>5224</v>
      </c>
      <c r="CC295" s="20">
        <v>5490</v>
      </c>
      <c r="CD295" s="20">
        <v>5540</v>
      </c>
      <c r="CE295" s="20">
        <v>5876</v>
      </c>
      <c r="CF295" s="20">
        <v>4578</v>
      </c>
      <c r="CG295" s="20">
        <v>6682</v>
      </c>
      <c r="CH295" s="21">
        <v>1</v>
      </c>
      <c r="CI295" s="21">
        <v>5</v>
      </c>
      <c r="CJ295" s="21">
        <v>4</v>
      </c>
      <c r="CK295" s="21">
        <v>9</v>
      </c>
      <c r="CL295" s="21">
        <v>3</v>
      </c>
      <c r="CM295" s="21">
        <v>7</v>
      </c>
      <c r="CN295" s="21">
        <v>0</v>
      </c>
      <c r="CO295" s="21">
        <v>19</v>
      </c>
      <c r="CP295" s="21">
        <v>10</v>
      </c>
      <c r="CQ295" s="21">
        <v>0</v>
      </c>
      <c r="CR295" s="21">
        <v>11219</v>
      </c>
      <c r="CS295" s="21">
        <v>11014</v>
      </c>
      <c r="CT295" s="21">
        <v>11250</v>
      </c>
      <c r="CU295" s="21">
        <v>11939</v>
      </c>
      <c r="CV295" s="21">
        <v>9138</v>
      </c>
      <c r="CW295" s="21">
        <v>14701</v>
      </c>
      <c r="CX295" s="21">
        <v>35871</v>
      </c>
      <c r="CY295" s="21">
        <v>33390</v>
      </c>
      <c r="CZ295" s="19">
        <v>335</v>
      </c>
      <c r="DA295" t="s">
        <v>8313</v>
      </c>
      <c r="DB295" t="s">
        <v>8481</v>
      </c>
      <c r="DD295">
        <v>5.6903264450434259</v>
      </c>
      <c r="DE295">
        <v>2.7877672771877005</v>
      </c>
      <c r="DF295">
        <v>-2.9025591678557254</v>
      </c>
    </row>
    <row r="296" spans="1:110" x14ac:dyDescent="0.25">
      <c r="A296" t="s">
        <v>787</v>
      </c>
      <c r="B296" t="s">
        <v>3140</v>
      </c>
      <c r="C296" t="s">
        <v>777</v>
      </c>
      <c r="D296" t="s">
        <v>150</v>
      </c>
      <c r="E296" s="17">
        <v>82036</v>
      </c>
      <c r="F296" s="17">
        <v>82798</v>
      </c>
      <c r="G296" s="17">
        <v>83501</v>
      </c>
      <c r="H296" s="17">
        <v>83943</v>
      </c>
      <c r="I296" s="17">
        <v>84491</v>
      </c>
      <c r="J296" s="17">
        <v>84858</v>
      </c>
      <c r="K296" s="17">
        <v>85513</v>
      </c>
      <c r="L296" s="17">
        <v>85788</v>
      </c>
      <c r="M296" s="17">
        <v>86329</v>
      </c>
      <c r="N296" s="17">
        <v>86941</v>
      </c>
      <c r="O296" s="17">
        <v>87821</v>
      </c>
      <c r="P296" s="17">
        <v>87969</v>
      </c>
      <c r="Q296" s="17">
        <v>88364</v>
      </c>
      <c r="R296" s="17">
        <v>89437</v>
      </c>
      <c r="S296" s="17">
        <v>90190</v>
      </c>
      <c r="T296" s="17">
        <v>90911</v>
      </c>
      <c r="U296" s="18">
        <v>14</v>
      </c>
      <c r="V296" s="18">
        <v>10</v>
      </c>
      <c r="W296" s="18">
        <v>8</v>
      </c>
      <c r="X296" s="18">
        <v>10</v>
      </c>
      <c r="Y296" s="18">
        <v>14</v>
      </c>
      <c r="Z296" s="18">
        <v>29</v>
      </c>
      <c r="AA296" s="18">
        <v>68</v>
      </c>
      <c r="AB296" s="18">
        <v>52</v>
      </c>
      <c r="AC296" s="18">
        <v>58</v>
      </c>
      <c r="AD296" s="18">
        <v>64</v>
      </c>
      <c r="AE296" s="18">
        <v>79</v>
      </c>
      <c r="AF296" s="18">
        <v>65</v>
      </c>
      <c r="AG296" s="18">
        <v>72</v>
      </c>
      <c r="AH296" s="18">
        <v>62</v>
      </c>
      <c r="AI296" s="18">
        <v>53</v>
      </c>
      <c r="AJ296" s="18">
        <v>39</v>
      </c>
      <c r="AK296" s="23">
        <v>1.7065678482617388</v>
      </c>
      <c r="AL296" s="23">
        <v>1.2077586415130801</v>
      </c>
      <c r="AM296" s="23">
        <v>0.95807235841486926</v>
      </c>
      <c r="AN296" s="23">
        <v>1.1912845621433592</v>
      </c>
      <c r="AO296" s="23">
        <v>1.6569812169343481</v>
      </c>
      <c r="AP296" s="23">
        <v>3.417473897570058</v>
      </c>
      <c r="AQ296" s="23">
        <v>7.9520072971361078</v>
      </c>
      <c r="AR296" s="23">
        <v>6.0614538163845761</v>
      </c>
      <c r="AS296" s="23">
        <v>6.7184839393483067</v>
      </c>
      <c r="AT296" s="23">
        <v>7.361313994548027</v>
      </c>
      <c r="AU296" s="23">
        <v>8.9955705355211162</v>
      </c>
      <c r="AV296" s="23">
        <v>7.3889665677681906</v>
      </c>
      <c r="AW296" s="23">
        <v>8.1481146168122773</v>
      </c>
      <c r="AX296" s="23">
        <v>6.9322539888413068</v>
      </c>
      <c r="AY296" s="23">
        <v>5.8764829803747638</v>
      </c>
      <c r="AZ296" s="23">
        <v>4.2899099118918498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2</v>
      </c>
      <c r="BJ296" s="20">
        <v>5</v>
      </c>
      <c r="BK296" s="20">
        <v>7</v>
      </c>
      <c r="BL296" s="20">
        <v>6</v>
      </c>
      <c r="BM296" s="20">
        <v>0</v>
      </c>
      <c r="BN296" s="20">
        <v>2</v>
      </c>
      <c r="BO296" s="20">
        <v>0</v>
      </c>
      <c r="BP296" s="20">
        <v>0</v>
      </c>
      <c r="BQ296" s="20">
        <v>6</v>
      </c>
      <c r="BR296" s="20">
        <v>4</v>
      </c>
      <c r="BS296" s="20">
        <v>4</v>
      </c>
      <c r="BT296" s="20">
        <v>1</v>
      </c>
      <c r="BU296" s="20">
        <v>2</v>
      </c>
      <c r="BV296" s="20">
        <v>4276</v>
      </c>
      <c r="BW296" s="20">
        <v>5996</v>
      </c>
      <c r="BX296" s="20">
        <v>7785</v>
      </c>
      <c r="BY296" s="20">
        <v>8799</v>
      </c>
      <c r="BZ296" s="20">
        <v>7101</v>
      </c>
      <c r="CA296" s="20">
        <v>12759</v>
      </c>
      <c r="CB296" s="20">
        <v>4720</v>
      </c>
      <c r="CC296" s="20">
        <v>5810</v>
      </c>
      <c r="CD296" s="20">
        <v>7326</v>
      </c>
      <c r="CE296" s="20">
        <v>8703</v>
      </c>
      <c r="CF296" s="20">
        <v>7042</v>
      </c>
      <c r="CG296" s="20">
        <v>10594</v>
      </c>
      <c r="CH296" s="21">
        <v>2</v>
      </c>
      <c r="CI296" s="21">
        <v>11</v>
      </c>
      <c r="CJ296" s="21">
        <v>11</v>
      </c>
      <c r="CK296" s="21">
        <v>10</v>
      </c>
      <c r="CL296" s="21">
        <v>1</v>
      </c>
      <c r="CM296" s="21">
        <v>4</v>
      </c>
      <c r="CN296" s="21">
        <v>0</v>
      </c>
      <c r="CO296" s="21">
        <v>22</v>
      </c>
      <c r="CP296" s="21">
        <v>17</v>
      </c>
      <c r="CQ296" s="21">
        <v>0</v>
      </c>
      <c r="CR296" s="21">
        <v>8996</v>
      </c>
      <c r="CS296" s="21">
        <v>11806</v>
      </c>
      <c r="CT296" s="21">
        <v>15111</v>
      </c>
      <c r="CU296" s="21">
        <v>17502</v>
      </c>
      <c r="CV296" s="21">
        <v>14143</v>
      </c>
      <c r="CW296" s="21">
        <v>23353</v>
      </c>
      <c r="CX296" s="21">
        <v>46716</v>
      </c>
      <c r="CY296" s="21">
        <v>44195</v>
      </c>
      <c r="CZ296" s="19">
        <v>333</v>
      </c>
      <c r="DA296" t="s">
        <v>8311</v>
      </c>
      <c r="DB296" t="s">
        <v>8481</v>
      </c>
      <c r="DD296">
        <v>4.9779386808462496</v>
      </c>
      <c r="DE296">
        <v>3.63901018922853</v>
      </c>
      <c r="DF296">
        <v>-1.3389284916177195</v>
      </c>
    </row>
    <row r="297" spans="1:110" x14ac:dyDescent="0.25">
      <c r="A297" t="s">
        <v>1097</v>
      </c>
      <c r="B297" t="s">
        <v>3057</v>
      </c>
      <c r="C297" t="s">
        <v>276</v>
      </c>
      <c r="D297" t="s">
        <v>278</v>
      </c>
      <c r="E297" s="17">
        <v>67755</v>
      </c>
      <c r="F297" s="17">
        <v>69136</v>
      </c>
      <c r="G297" s="17">
        <v>68640</v>
      </c>
      <c r="H297" s="17">
        <v>68657</v>
      </c>
      <c r="I297" s="17">
        <v>68378</v>
      </c>
      <c r="J297" s="17">
        <v>68919</v>
      </c>
      <c r="K297" s="17">
        <v>69729</v>
      </c>
      <c r="L297" s="17">
        <v>70410</v>
      </c>
      <c r="M297" s="17">
        <v>71237</v>
      </c>
      <c r="N297" s="17">
        <v>71480</v>
      </c>
      <c r="O297" s="17">
        <v>72113</v>
      </c>
      <c r="P297" s="17">
        <v>72883</v>
      </c>
      <c r="Q297" s="17">
        <v>73417</v>
      </c>
      <c r="R297" s="17">
        <v>73678</v>
      </c>
      <c r="S297" s="17">
        <v>74087</v>
      </c>
      <c r="T297" s="17">
        <v>74106</v>
      </c>
      <c r="U297" s="18">
        <v>15</v>
      </c>
      <c r="V297" s="18">
        <v>10</v>
      </c>
      <c r="W297" s="18">
        <v>12</v>
      </c>
      <c r="X297" s="18">
        <v>22</v>
      </c>
      <c r="Y297" s="18">
        <v>33</v>
      </c>
      <c r="Z297" s="18">
        <v>84</v>
      </c>
      <c r="AA297" s="18">
        <v>115</v>
      </c>
      <c r="AB297" s="18">
        <v>129</v>
      </c>
      <c r="AC297" s="18">
        <v>83</v>
      </c>
      <c r="AD297" s="18">
        <v>91</v>
      </c>
      <c r="AE297" s="18">
        <v>82</v>
      </c>
      <c r="AF297" s="18">
        <v>88</v>
      </c>
      <c r="AG297" s="18">
        <v>84</v>
      </c>
      <c r="AH297" s="18">
        <v>97</v>
      </c>
      <c r="AI297" s="18">
        <v>98</v>
      </c>
      <c r="AJ297" s="18">
        <v>82</v>
      </c>
      <c r="AK297" s="23">
        <v>2.2138587558113794</v>
      </c>
      <c r="AL297" s="23">
        <v>1.446424438787318</v>
      </c>
      <c r="AM297" s="23">
        <v>1.7482517482517483</v>
      </c>
      <c r="AN297" s="23">
        <v>3.2043345907919076</v>
      </c>
      <c r="AO297" s="23">
        <v>4.8261136622890408</v>
      </c>
      <c r="AP297" s="23">
        <v>12.18822095503417</v>
      </c>
      <c r="AQ297" s="23">
        <v>16.492420657115403</v>
      </c>
      <c r="AR297" s="23">
        <v>18.32126118449084</v>
      </c>
      <c r="AS297" s="23">
        <v>11.651248648876285</v>
      </c>
      <c r="AT297" s="23">
        <v>12.730833799664241</v>
      </c>
      <c r="AU297" s="23">
        <v>11.371042669144259</v>
      </c>
      <c r="AV297" s="23">
        <v>12.074146234375643</v>
      </c>
      <c r="AW297" s="23">
        <v>11.441491752591361</v>
      </c>
      <c r="AX297" s="23">
        <v>13.165395369038249</v>
      </c>
      <c r="AY297" s="23">
        <v>13.227691767786522</v>
      </c>
      <c r="AZ297" s="23">
        <v>11.065230885488354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1</v>
      </c>
      <c r="BI297" s="20">
        <v>3</v>
      </c>
      <c r="BJ297" s="20">
        <v>14</v>
      </c>
      <c r="BK297" s="20">
        <v>14</v>
      </c>
      <c r="BL297" s="20">
        <v>7</v>
      </c>
      <c r="BM297" s="20">
        <v>4</v>
      </c>
      <c r="BN297" s="20">
        <v>0</v>
      </c>
      <c r="BO297" s="20">
        <v>0</v>
      </c>
      <c r="BP297" s="20">
        <v>1</v>
      </c>
      <c r="BQ297" s="20">
        <v>14</v>
      </c>
      <c r="BR297" s="20">
        <v>10</v>
      </c>
      <c r="BS297" s="20">
        <v>9</v>
      </c>
      <c r="BT297" s="20">
        <v>3</v>
      </c>
      <c r="BU297" s="20">
        <v>2</v>
      </c>
      <c r="BV297" s="20">
        <v>3835</v>
      </c>
      <c r="BW297" s="20">
        <v>7367</v>
      </c>
      <c r="BX297" s="20">
        <v>7193</v>
      </c>
      <c r="BY297" s="20">
        <v>6979</v>
      </c>
      <c r="BZ297" s="20">
        <v>4812</v>
      </c>
      <c r="CA297" s="20">
        <v>7140</v>
      </c>
      <c r="CB297" s="20">
        <v>4111</v>
      </c>
      <c r="CC297" s="20">
        <v>7432</v>
      </c>
      <c r="CD297" s="20">
        <v>7193</v>
      </c>
      <c r="CE297" s="20">
        <v>7162</v>
      </c>
      <c r="CF297" s="20">
        <v>4812</v>
      </c>
      <c r="CG297" s="20">
        <v>6070</v>
      </c>
      <c r="CH297" s="21">
        <v>4</v>
      </c>
      <c r="CI297" s="21">
        <v>28</v>
      </c>
      <c r="CJ297" s="21">
        <v>24</v>
      </c>
      <c r="CK297" s="21">
        <v>16</v>
      </c>
      <c r="CL297" s="21">
        <v>7</v>
      </c>
      <c r="CM297" s="21">
        <v>2</v>
      </c>
      <c r="CN297" s="21">
        <v>1</v>
      </c>
      <c r="CO297" s="21">
        <v>43</v>
      </c>
      <c r="CP297" s="21">
        <v>39</v>
      </c>
      <c r="CQ297" s="21">
        <v>0</v>
      </c>
      <c r="CR297" s="21">
        <v>7946</v>
      </c>
      <c r="CS297" s="21">
        <v>14799</v>
      </c>
      <c r="CT297" s="21">
        <v>14386</v>
      </c>
      <c r="CU297" s="21">
        <v>14141</v>
      </c>
      <c r="CV297" s="21">
        <v>9624</v>
      </c>
      <c r="CW297" s="21">
        <v>13210</v>
      </c>
      <c r="CX297" s="21">
        <v>37326</v>
      </c>
      <c r="CY297" s="21">
        <v>36780</v>
      </c>
      <c r="CZ297" s="19">
        <v>75</v>
      </c>
      <c r="DA297" t="s">
        <v>1377</v>
      </c>
      <c r="DB297" t="s">
        <v>8480</v>
      </c>
      <c r="DD297">
        <v>11.691136487221316</v>
      </c>
      <c r="DE297">
        <v>10.448480951615496</v>
      </c>
      <c r="DF297">
        <v>-1.2426555356058202</v>
      </c>
    </row>
    <row r="298" spans="1:110" x14ac:dyDescent="0.25">
      <c r="A298" t="s">
        <v>1428</v>
      </c>
      <c r="B298" t="s">
        <v>2939</v>
      </c>
      <c r="C298" t="s">
        <v>58</v>
      </c>
      <c r="D298" t="s">
        <v>150</v>
      </c>
      <c r="E298" s="17">
        <v>26544</v>
      </c>
      <c r="F298" s="17">
        <v>26780</v>
      </c>
      <c r="G298" s="17">
        <v>27222</v>
      </c>
      <c r="H298" s="17">
        <v>27492</v>
      </c>
      <c r="I298" s="17">
        <v>27657</v>
      </c>
      <c r="J298" s="17">
        <v>28108</v>
      </c>
      <c r="K298" s="17">
        <v>28510</v>
      </c>
      <c r="L298" s="17">
        <v>28970</v>
      </c>
      <c r="M298" s="17">
        <v>29364</v>
      </c>
      <c r="N298" s="17">
        <v>29422</v>
      </c>
      <c r="O298" s="17">
        <v>29591</v>
      </c>
      <c r="P298" s="17">
        <v>29550</v>
      </c>
      <c r="Q298" s="17">
        <v>29220</v>
      </c>
      <c r="R298" s="17">
        <v>29838</v>
      </c>
      <c r="S298" s="17">
        <v>30337</v>
      </c>
      <c r="T298" s="17">
        <v>30330</v>
      </c>
      <c r="U298" s="18">
        <v>7</v>
      </c>
      <c r="V298" s="18">
        <v>6</v>
      </c>
      <c r="W298" s="18">
        <v>3</v>
      </c>
      <c r="X298" s="18">
        <v>5</v>
      </c>
      <c r="Y298" s="18">
        <v>9</v>
      </c>
      <c r="Z298" s="18">
        <v>11</v>
      </c>
      <c r="AA298" s="18">
        <v>53</v>
      </c>
      <c r="AB298" s="18">
        <v>37</v>
      </c>
      <c r="AC298" s="18">
        <v>40</v>
      </c>
      <c r="AD298" s="18">
        <v>24</v>
      </c>
      <c r="AE298" s="18">
        <v>38</v>
      </c>
      <c r="AF298" s="18">
        <v>29</v>
      </c>
      <c r="AG298" s="18">
        <v>18</v>
      </c>
      <c r="AH298" s="18">
        <v>24</v>
      </c>
      <c r="AI298" s="18">
        <v>47</v>
      </c>
      <c r="AJ298" s="18">
        <v>17</v>
      </c>
      <c r="AK298" s="23">
        <v>2.6371308016877637</v>
      </c>
      <c r="AL298" s="23">
        <v>2.2404779686333085</v>
      </c>
      <c r="AM298" s="23">
        <v>1.1020498126515319</v>
      </c>
      <c r="AN298" s="23">
        <v>1.8187108977156992</v>
      </c>
      <c r="AO298" s="23">
        <v>3.2541490400260331</v>
      </c>
      <c r="AP298" s="23">
        <v>3.9134765902945778</v>
      </c>
      <c r="AQ298" s="23">
        <v>18.58996843212908</v>
      </c>
      <c r="AR298" s="23">
        <v>12.771832930617881</v>
      </c>
      <c r="AS298" s="23">
        <v>13.622122326658493</v>
      </c>
      <c r="AT298" s="23">
        <v>8.1571613078648628</v>
      </c>
      <c r="AU298" s="23">
        <v>12.841742421682268</v>
      </c>
      <c r="AV298" s="23">
        <v>9.8138747884940791</v>
      </c>
      <c r="AW298" s="23">
        <v>6.1601642710472282</v>
      </c>
      <c r="AX298" s="23">
        <v>8.0434345465513779</v>
      </c>
      <c r="AY298" s="23">
        <v>15.492632758677521</v>
      </c>
      <c r="AZ298" s="23">
        <v>5.6050115397296407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 s="20">
        <v>2</v>
      </c>
      <c r="BK298" s="20">
        <v>2</v>
      </c>
      <c r="BL298" s="20">
        <v>4</v>
      </c>
      <c r="BM298" s="20">
        <v>0</v>
      </c>
      <c r="BN298" s="20">
        <v>0</v>
      </c>
      <c r="BO298" s="20">
        <v>0</v>
      </c>
      <c r="BP298" s="20">
        <v>0</v>
      </c>
      <c r="BQ298" s="20">
        <v>3</v>
      </c>
      <c r="BR298" s="20">
        <v>3</v>
      </c>
      <c r="BS298" s="20">
        <v>2</v>
      </c>
      <c r="BT298" s="20">
        <v>1</v>
      </c>
      <c r="BU298" s="20">
        <v>0</v>
      </c>
      <c r="BV298" s="20">
        <v>1204</v>
      </c>
      <c r="BW298" s="20">
        <v>1545</v>
      </c>
      <c r="BX298" s="20">
        <v>2066</v>
      </c>
      <c r="BY298" s="20">
        <v>2743</v>
      </c>
      <c r="BZ298" s="20">
        <v>2489</v>
      </c>
      <c r="CA298" s="20">
        <v>4889</v>
      </c>
      <c r="CB298" s="20">
        <v>1668</v>
      </c>
      <c r="CC298" s="20">
        <v>2164</v>
      </c>
      <c r="CD298" s="20">
        <v>2194</v>
      </c>
      <c r="CE298" s="20">
        <v>2738</v>
      </c>
      <c r="CF298" s="20">
        <v>2418</v>
      </c>
      <c r="CG298" s="20">
        <v>4212</v>
      </c>
      <c r="CH298" s="21">
        <v>0</v>
      </c>
      <c r="CI298" s="21">
        <v>5</v>
      </c>
      <c r="CJ298" s="21">
        <v>5</v>
      </c>
      <c r="CK298" s="21">
        <v>6</v>
      </c>
      <c r="CL298" s="21">
        <v>1</v>
      </c>
      <c r="CM298" s="21">
        <v>0</v>
      </c>
      <c r="CN298" s="21">
        <v>0</v>
      </c>
      <c r="CO298" s="21">
        <v>8</v>
      </c>
      <c r="CP298" s="21">
        <v>9</v>
      </c>
      <c r="CQ298" s="21">
        <v>0</v>
      </c>
      <c r="CR298" s="21">
        <v>2872</v>
      </c>
      <c r="CS298" s="21">
        <v>3709</v>
      </c>
      <c r="CT298" s="21">
        <v>4260</v>
      </c>
      <c r="CU298" s="21">
        <v>5481</v>
      </c>
      <c r="CV298" s="21">
        <v>4907</v>
      </c>
      <c r="CW298" s="21">
        <v>9101</v>
      </c>
      <c r="CX298" s="21">
        <v>14936</v>
      </c>
      <c r="CY298" s="21">
        <v>15394</v>
      </c>
      <c r="CZ298" s="19">
        <v>300</v>
      </c>
      <c r="DA298" t="s">
        <v>8278</v>
      </c>
      <c r="DB298" t="s">
        <v>8481</v>
      </c>
      <c r="DD298">
        <v>5.1968299337404176</v>
      </c>
      <c r="DE298">
        <v>6.0257096946973752</v>
      </c>
      <c r="DF298">
        <v>0.82887976095695759</v>
      </c>
    </row>
    <row r="299" spans="1:110" x14ac:dyDescent="0.25">
      <c r="A299" t="s">
        <v>827</v>
      </c>
      <c r="B299" t="s">
        <v>3130</v>
      </c>
      <c r="C299" t="s">
        <v>209</v>
      </c>
      <c r="D299" t="s">
        <v>211</v>
      </c>
      <c r="E299" s="17">
        <v>39748</v>
      </c>
      <c r="F299" s="17">
        <v>40180</v>
      </c>
      <c r="G299" s="17">
        <v>40174</v>
      </c>
      <c r="H299" s="17">
        <v>40543</v>
      </c>
      <c r="I299" s="17">
        <v>41017</v>
      </c>
      <c r="J299" s="17">
        <v>41402</v>
      </c>
      <c r="K299" s="17">
        <v>41457</v>
      </c>
      <c r="L299" s="17">
        <v>41716</v>
      </c>
      <c r="M299" s="17">
        <v>41808</v>
      </c>
      <c r="N299" s="17">
        <v>42028</v>
      </c>
      <c r="O299" s="17">
        <v>41910</v>
      </c>
      <c r="P299" s="17">
        <v>41940</v>
      </c>
      <c r="Q299" s="17">
        <v>42268</v>
      </c>
      <c r="R299" s="17">
        <v>42485</v>
      </c>
      <c r="S299" s="17">
        <v>42924</v>
      </c>
      <c r="T299" s="17">
        <v>43370</v>
      </c>
      <c r="U299" s="18">
        <v>8</v>
      </c>
      <c r="V299" s="18">
        <v>4</v>
      </c>
      <c r="W299" s="18">
        <v>5</v>
      </c>
      <c r="X299" s="18">
        <v>6</v>
      </c>
      <c r="Y299" s="18">
        <v>10</v>
      </c>
      <c r="Z299" s="18">
        <v>33</v>
      </c>
      <c r="AA299" s="18">
        <v>41</v>
      </c>
      <c r="AB299" s="18">
        <v>45</v>
      </c>
      <c r="AC299" s="18">
        <v>36</v>
      </c>
      <c r="AD299" s="18">
        <v>50</v>
      </c>
      <c r="AE299" s="18">
        <v>34</v>
      </c>
      <c r="AF299" s="18">
        <v>51</v>
      </c>
      <c r="AG299" s="18">
        <v>33</v>
      </c>
      <c r="AH299" s="18">
        <v>50</v>
      </c>
      <c r="AI299" s="18">
        <v>43</v>
      </c>
      <c r="AJ299" s="18">
        <v>37</v>
      </c>
      <c r="AK299" s="23">
        <v>2.0126798832645667</v>
      </c>
      <c r="AL299" s="23">
        <v>0.99552015928322546</v>
      </c>
      <c r="AM299" s="23">
        <v>1.2445860506795441</v>
      </c>
      <c r="AN299" s="23">
        <v>1.4799102187800606</v>
      </c>
      <c r="AO299" s="23">
        <v>2.4380135065948267</v>
      </c>
      <c r="AP299" s="23">
        <v>7.9706294381913914</v>
      </c>
      <c r="AQ299" s="23">
        <v>9.8897652989844911</v>
      </c>
      <c r="AR299" s="23">
        <v>10.787227922140186</v>
      </c>
      <c r="AS299" s="23">
        <v>8.6107921928817444</v>
      </c>
      <c r="AT299" s="23">
        <v>11.8968306843057</v>
      </c>
      <c r="AU299" s="23">
        <v>8.1126222858506321</v>
      </c>
      <c r="AV299" s="23">
        <v>12.160228898426324</v>
      </c>
      <c r="AW299" s="23">
        <v>7.8073246900728677</v>
      </c>
      <c r="AX299" s="23">
        <v>11.768859597505001</v>
      </c>
      <c r="AY299" s="23">
        <v>10.017705712421956</v>
      </c>
      <c r="AZ299" s="23">
        <v>8.5312427945584517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20">
        <v>2</v>
      </c>
      <c r="BK299" s="20">
        <v>6</v>
      </c>
      <c r="BL299" s="20">
        <v>5</v>
      </c>
      <c r="BM299" s="20">
        <v>3</v>
      </c>
      <c r="BN299" s="20">
        <v>3</v>
      </c>
      <c r="BO299" s="20">
        <v>0</v>
      </c>
      <c r="BP299" s="20">
        <v>0</v>
      </c>
      <c r="BQ299" s="20">
        <v>5</v>
      </c>
      <c r="BR299" s="20">
        <v>4</v>
      </c>
      <c r="BS299" s="20">
        <v>4</v>
      </c>
      <c r="BT299" s="20">
        <v>4</v>
      </c>
      <c r="BU299" s="20">
        <v>1</v>
      </c>
      <c r="BV299" s="20">
        <v>1629</v>
      </c>
      <c r="BW299" s="20">
        <v>2370</v>
      </c>
      <c r="BX299" s="20">
        <v>2824</v>
      </c>
      <c r="BY299" s="20">
        <v>4170</v>
      </c>
      <c r="BZ299" s="20">
        <v>4039</v>
      </c>
      <c r="CA299" s="20">
        <v>7358</v>
      </c>
      <c r="CB299" s="20">
        <v>1930</v>
      </c>
      <c r="CC299" s="20">
        <v>2213</v>
      </c>
      <c r="CD299" s="20">
        <v>2601</v>
      </c>
      <c r="CE299" s="20">
        <v>3984</v>
      </c>
      <c r="CF299" s="20">
        <v>3861</v>
      </c>
      <c r="CG299" s="20">
        <v>6391</v>
      </c>
      <c r="CH299" s="21">
        <v>0</v>
      </c>
      <c r="CI299" s="21">
        <v>7</v>
      </c>
      <c r="CJ299" s="21">
        <v>10</v>
      </c>
      <c r="CK299" s="21">
        <v>9</v>
      </c>
      <c r="CL299" s="21">
        <v>7</v>
      </c>
      <c r="CM299" s="21">
        <v>4</v>
      </c>
      <c r="CN299" s="21">
        <v>0</v>
      </c>
      <c r="CO299" s="21">
        <v>19</v>
      </c>
      <c r="CP299" s="21">
        <v>18</v>
      </c>
      <c r="CQ299" s="21">
        <v>0</v>
      </c>
      <c r="CR299" s="21">
        <v>3559</v>
      </c>
      <c r="CS299" s="21">
        <v>4583</v>
      </c>
      <c r="CT299" s="21">
        <v>5425</v>
      </c>
      <c r="CU299" s="21">
        <v>8154</v>
      </c>
      <c r="CV299" s="21">
        <v>7900</v>
      </c>
      <c r="CW299" s="21">
        <v>13749</v>
      </c>
      <c r="CX299" s="21">
        <v>22390</v>
      </c>
      <c r="CY299" s="21">
        <v>20980</v>
      </c>
      <c r="CZ299" s="19">
        <v>173</v>
      </c>
      <c r="DA299" t="s">
        <v>8151</v>
      </c>
      <c r="DB299" t="s">
        <v>9</v>
      </c>
      <c r="DD299">
        <v>9.0562440419447103</v>
      </c>
      <c r="DE299">
        <v>8.0393032603841004</v>
      </c>
      <c r="DF299">
        <v>-1.01694078156061</v>
      </c>
    </row>
    <row r="300" spans="1:110" x14ac:dyDescent="0.25">
      <c r="A300" t="s">
        <v>1592</v>
      </c>
      <c r="B300" t="s">
        <v>3212</v>
      </c>
      <c r="C300" t="s">
        <v>3362</v>
      </c>
      <c r="D300" t="s">
        <v>199</v>
      </c>
      <c r="E300" s="17">
        <v>168018</v>
      </c>
      <c r="F300" s="17">
        <v>167416</v>
      </c>
      <c r="G300" s="17">
        <v>167703</v>
      </c>
      <c r="H300" s="17">
        <v>169391</v>
      </c>
      <c r="I300" s="17">
        <v>170745</v>
      </c>
      <c r="J300" s="17">
        <v>172449</v>
      </c>
      <c r="K300" s="17">
        <v>174494</v>
      </c>
      <c r="L300" s="17">
        <v>175555</v>
      </c>
      <c r="M300" s="17">
        <v>177919</v>
      </c>
      <c r="N300" s="17">
        <v>179444</v>
      </c>
      <c r="O300" s="17">
        <v>181810</v>
      </c>
      <c r="P300" s="17">
        <v>183699</v>
      </c>
      <c r="Q300" s="17">
        <v>185532</v>
      </c>
      <c r="R300" s="17">
        <v>186744</v>
      </c>
      <c r="S300" s="17">
        <v>188963</v>
      </c>
      <c r="T300" s="17">
        <v>191776</v>
      </c>
      <c r="U300" s="18">
        <v>51</v>
      </c>
      <c r="V300" s="18">
        <v>33</v>
      </c>
      <c r="W300" s="18">
        <v>29</v>
      </c>
      <c r="X300" s="18">
        <v>31</v>
      </c>
      <c r="Y300" s="18">
        <v>55</v>
      </c>
      <c r="Z300" s="18">
        <v>95</v>
      </c>
      <c r="AA300" s="18">
        <v>173</v>
      </c>
      <c r="AB300" s="18">
        <v>169</v>
      </c>
      <c r="AC300" s="18">
        <v>198</v>
      </c>
      <c r="AD300" s="18">
        <v>228</v>
      </c>
      <c r="AE300" s="18">
        <v>296</v>
      </c>
      <c r="AF300" s="18">
        <v>257</v>
      </c>
      <c r="AG300" s="18">
        <v>214</v>
      </c>
      <c r="AH300" s="18">
        <v>294</v>
      </c>
      <c r="AI300" s="18">
        <v>327</v>
      </c>
      <c r="AJ300" s="18">
        <v>202</v>
      </c>
      <c r="AK300" s="23">
        <v>3.0353890654572724</v>
      </c>
      <c r="AL300" s="23">
        <v>1.9711377646103119</v>
      </c>
      <c r="AM300" s="23">
        <v>1.7292475388037183</v>
      </c>
      <c r="AN300" s="23">
        <v>1.8300854236647757</v>
      </c>
      <c r="AO300" s="23">
        <v>3.2211777797300067</v>
      </c>
      <c r="AP300" s="23">
        <v>5.5088750877070902</v>
      </c>
      <c r="AQ300" s="23">
        <v>9.91438101023531</v>
      </c>
      <c r="AR300" s="23">
        <v>9.6266127424453867</v>
      </c>
      <c r="AS300" s="23">
        <v>11.128659670973869</v>
      </c>
      <c r="AT300" s="23">
        <v>12.705913822696775</v>
      </c>
      <c r="AU300" s="23">
        <v>16.280732632968483</v>
      </c>
      <c r="AV300" s="23">
        <v>13.990277573639487</v>
      </c>
      <c r="AW300" s="23">
        <v>11.534398378716341</v>
      </c>
      <c r="AX300" s="23">
        <v>15.743477702094845</v>
      </c>
      <c r="AY300" s="23">
        <v>17.304975048025277</v>
      </c>
      <c r="AZ300" s="23">
        <v>10.533121975638245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 s="20">
        <v>5</v>
      </c>
      <c r="BJ300" s="20">
        <v>28</v>
      </c>
      <c r="BK300" s="20">
        <v>29</v>
      </c>
      <c r="BL300" s="20">
        <v>17</v>
      </c>
      <c r="BM300" s="20">
        <v>16</v>
      </c>
      <c r="BN300" s="20">
        <v>5</v>
      </c>
      <c r="BO300" s="20">
        <v>0</v>
      </c>
      <c r="BP300" s="20">
        <v>4</v>
      </c>
      <c r="BQ300" s="20">
        <v>31</v>
      </c>
      <c r="BR300" s="20">
        <v>24</v>
      </c>
      <c r="BS300" s="20">
        <v>23</v>
      </c>
      <c r="BT300" s="20">
        <v>15</v>
      </c>
      <c r="BU300" s="20">
        <v>5</v>
      </c>
      <c r="BV300" s="20">
        <v>12429</v>
      </c>
      <c r="BW300" s="20">
        <v>20776</v>
      </c>
      <c r="BX300" s="20">
        <v>15340</v>
      </c>
      <c r="BY300" s="20">
        <v>15623</v>
      </c>
      <c r="BZ300" s="20">
        <v>11819</v>
      </c>
      <c r="CA300" s="20">
        <v>19552</v>
      </c>
      <c r="CB300" s="20">
        <v>13001</v>
      </c>
      <c r="CC300" s="20">
        <v>22071</v>
      </c>
      <c r="CD300" s="20">
        <v>16326</v>
      </c>
      <c r="CE300" s="20">
        <v>16235</v>
      </c>
      <c r="CF300" s="20">
        <v>12389</v>
      </c>
      <c r="CG300" s="20">
        <v>16215</v>
      </c>
      <c r="CH300" s="21">
        <v>9</v>
      </c>
      <c r="CI300" s="21">
        <v>59</v>
      </c>
      <c r="CJ300" s="21">
        <v>53</v>
      </c>
      <c r="CK300" s="21">
        <v>40</v>
      </c>
      <c r="CL300" s="21">
        <v>31</v>
      </c>
      <c r="CM300" s="21">
        <v>10</v>
      </c>
      <c r="CN300" s="21">
        <v>0</v>
      </c>
      <c r="CO300" s="21">
        <v>100</v>
      </c>
      <c r="CP300" s="21">
        <v>102</v>
      </c>
      <c r="CQ300" s="21">
        <v>0</v>
      </c>
      <c r="CR300" s="21">
        <v>25430</v>
      </c>
      <c r="CS300" s="21">
        <v>42847</v>
      </c>
      <c r="CT300" s="21">
        <v>31666</v>
      </c>
      <c r="CU300" s="21">
        <v>31858</v>
      </c>
      <c r="CV300" s="21">
        <v>24208</v>
      </c>
      <c r="CW300" s="21">
        <v>35767</v>
      </c>
      <c r="CX300" s="21">
        <v>95539</v>
      </c>
      <c r="CY300" s="21">
        <v>96237</v>
      </c>
      <c r="CZ300" s="19">
        <v>97</v>
      </c>
      <c r="DA300" t="s">
        <v>8075</v>
      </c>
      <c r="DB300" t="s">
        <v>9</v>
      </c>
      <c r="DD300">
        <v>10.391013851221464</v>
      </c>
      <c r="DE300">
        <v>10.676268330210698</v>
      </c>
      <c r="DF300">
        <v>0.28525447898923417</v>
      </c>
    </row>
    <row r="301" spans="1:110" x14ac:dyDescent="0.25">
      <c r="A301" t="s">
        <v>81</v>
      </c>
      <c r="B301" t="s">
        <v>3233</v>
      </c>
      <c r="C301" t="s">
        <v>3366</v>
      </c>
      <c r="D301" t="s">
        <v>70</v>
      </c>
      <c r="E301" s="17">
        <v>215555</v>
      </c>
      <c r="F301" s="17">
        <v>215561</v>
      </c>
      <c r="G301" s="17">
        <v>216363</v>
      </c>
      <c r="H301" s="17">
        <v>217783</v>
      </c>
      <c r="I301" s="17">
        <v>219152</v>
      </c>
      <c r="J301" s="17">
        <v>220601</v>
      </c>
      <c r="K301" s="17">
        <v>222481</v>
      </c>
      <c r="L301" s="17">
        <v>223995</v>
      </c>
      <c r="M301" s="17">
        <v>226696</v>
      </c>
      <c r="N301" s="17">
        <v>229429</v>
      </c>
      <c r="O301" s="17">
        <v>232390</v>
      </c>
      <c r="P301" s="17">
        <v>234401</v>
      </c>
      <c r="Q301" s="17">
        <v>235618</v>
      </c>
      <c r="R301" s="17">
        <v>237462</v>
      </c>
      <c r="S301" s="17">
        <v>239016</v>
      </c>
      <c r="T301" s="17">
        <v>240757</v>
      </c>
      <c r="U301" s="18">
        <v>32</v>
      </c>
      <c r="V301" s="18">
        <v>28</v>
      </c>
      <c r="W301" s="18">
        <v>37</v>
      </c>
      <c r="X301" s="18">
        <v>37</v>
      </c>
      <c r="Y301" s="18">
        <v>61</v>
      </c>
      <c r="Z301" s="18">
        <v>116</v>
      </c>
      <c r="AA301" s="18">
        <v>257</v>
      </c>
      <c r="AB301" s="18">
        <v>271</v>
      </c>
      <c r="AC301" s="18">
        <v>217</v>
      </c>
      <c r="AD301" s="18">
        <v>299</v>
      </c>
      <c r="AE301" s="18">
        <v>311</v>
      </c>
      <c r="AF301" s="18">
        <v>298</v>
      </c>
      <c r="AG301" s="18">
        <v>273</v>
      </c>
      <c r="AH301" s="18">
        <v>335</v>
      </c>
      <c r="AI301" s="18">
        <v>356</v>
      </c>
      <c r="AJ301" s="18">
        <v>319</v>
      </c>
      <c r="AK301" s="23">
        <v>1.4845399086080118</v>
      </c>
      <c r="AL301" s="23">
        <v>1.2989362639809614</v>
      </c>
      <c r="AM301" s="23">
        <v>1.710089063287161</v>
      </c>
      <c r="AN301" s="23">
        <v>1.6989388519765087</v>
      </c>
      <c r="AO301" s="23">
        <v>2.7834562312915239</v>
      </c>
      <c r="AP301" s="23">
        <v>5.2583623827634502</v>
      </c>
      <c r="AQ301" s="23">
        <v>11.55154822209537</v>
      </c>
      <c r="AR301" s="23">
        <v>12.098484341168328</v>
      </c>
      <c r="AS301" s="23">
        <v>9.5722906447400931</v>
      </c>
      <c r="AT301" s="23">
        <v>13.032354235950992</v>
      </c>
      <c r="AU301" s="23">
        <v>13.382675674512674</v>
      </c>
      <c r="AV301" s="23">
        <v>12.713256342763042</v>
      </c>
      <c r="AW301" s="23">
        <v>11.58655111239379</v>
      </c>
      <c r="AX301" s="23">
        <v>14.107520361152522</v>
      </c>
      <c r="AY301" s="23">
        <v>14.894400374870301</v>
      </c>
      <c r="AZ301" s="23">
        <v>13.24987435463974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2</v>
      </c>
      <c r="BJ301" s="20">
        <v>37</v>
      </c>
      <c r="BK301" s="20">
        <v>53</v>
      </c>
      <c r="BL301" s="20">
        <v>36</v>
      </c>
      <c r="BM301" s="20">
        <v>12</v>
      </c>
      <c r="BN301" s="20">
        <v>7</v>
      </c>
      <c r="BO301" s="20">
        <v>0</v>
      </c>
      <c r="BP301" s="20">
        <v>5</v>
      </c>
      <c r="BQ301" s="20">
        <v>59</v>
      </c>
      <c r="BR301" s="20">
        <v>44</v>
      </c>
      <c r="BS301" s="20">
        <v>42</v>
      </c>
      <c r="BT301" s="20">
        <v>12</v>
      </c>
      <c r="BU301" s="20">
        <v>10</v>
      </c>
      <c r="BV301" s="20">
        <v>13685</v>
      </c>
      <c r="BW301" s="20">
        <v>24213</v>
      </c>
      <c r="BX301" s="20">
        <v>20806</v>
      </c>
      <c r="BY301" s="20">
        <v>21969</v>
      </c>
      <c r="BZ301" s="20">
        <v>15725</v>
      </c>
      <c r="CA301" s="20">
        <v>26989</v>
      </c>
      <c r="CB301" s="20">
        <v>14490</v>
      </c>
      <c r="CC301" s="20">
        <v>22717</v>
      </c>
      <c r="CD301" s="20">
        <v>21179</v>
      </c>
      <c r="CE301" s="20">
        <v>21351</v>
      </c>
      <c r="CF301" s="20">
        <v>15903</v>
      </c>
      <c r="CG301" s="20">
        <v>21730</v>
      </c>
      <c r="CH301" s="21">
        <v>7</v>
      </c>
      <c r="CI301" s="21">
        <v>96</v>
      </c>
      <c r="CJ301" s="21">
        <v>97</v>
      </c>
      <c r="CK301" s="21">
        <v>78</v>
      </c>
      <c r="CL301" s="21">
        <v>24</v>
      </c>
      <c r="CM301" s="21">
        <v>17</v>
      </c>
      <c r="CN301" s="21">
        <v>0</v>
      </c>
      <c r="CO301" s="21">
        <v>147</v>
      </c>
      <c r="CP301" s="21">
        <v>172</v>
      </c>
      <c r="CQ301" s="21">
        <v>0</v>
      </c>
      <c r="CR301" s="21">
        <v>28175</v>
      </c>
      <c r="CS301" s="21">
        <v>46930</v>
      </c>
      <c r="CT301" s="21">
        <v>41985</v>
      </c>
      <c r="CU301" s="21">
        <v>43320</v>
      </c>
      <c r="CV301" s="21">
        <v>31628</v>
      </c>
      <c r="CW301" s="21">
        <v>48719</v>
      </c>
      <c r="CX301" s="21">
        <v>123387</v>
      </c>
      <c r="CY301" s="21">
        <v>117370</v>
      </c>
      <c r="CZ301" s="19">
        <v>20</v>
      </c>
      <c r="DA301" t="s">
        <v>1340</v>
      </c>
      <c r="DB301" t="s">
        <v>8480</v>
      </c>
      <c r="DD301">
        <v>12.524495186163415</v>
      </c>
      <c r="DE301">
        <v>13.939880214285136</v>
      </c>
      <c r="DF301">
        <v>1.4153850281217206</v>
      </c>
    </row>
    <row r="302" spans="1:110" x14ac:dyDescent="0.25">
      <c r="A302" t="s">
        <v>2668</v>
      </c>
      <c r="B302" t="s">
        <v>3131</v>
      </c>
      <c r="C302" t="s">
        <v>209</v>
      </c>
      <c r="D302" t="s">
        <v>211</v>
      </c>
      <c r="E302" s="17">
        <v>84146</v>
      </c>
      <c r="F302" s="17">
        <v>84275</v>
      </c>
      <c r="G302" s="17">
        <v>85330</v>
      </c>
      <c r="H302" s="17">
        <v>86086</v>
      </c>
      <c r="I302" s="17">
        <v>86857</v>
      </c>
      <c r="J302" s="17">
        <v>87246</v>
      </c>
      <c r="K302" s="17">
        <v>87572</v>
      </c>
      <c r="L302" s="17">
        <v>87785</v>
      </c>
      <c r="M302" s="17">
        <v>88305</v>
      </c>
      <c r="N302" s="17">
        <v>88516</v>
      </c>
      <c r="O302" s="17">
        <v>88855</v>
      </c>
      <c r="P302" s="17">
        <v>88874</v>
      </c>
      <c r="Q302" s="17">
        <v>89001</v>
      </c>
      <c r="R302" s="17">
        <v>88660</v>
      </c>
      <c r="S302" s="17">
        <v>88556</v>
      </c>
      <c r="T302" s="17">
        <v>88504</v>
      </c>
      <c r="U302" s="18">
        <v>28</v>
      </c>
      <c r="V302" s="18">
        <v>16</v>
      </c>
      <c r="W302" s="18">
        <v>20</v>
      </c>
      <c r="X302" s="18">
        <v>16</v>
      </c>
      <c r="Y302" s="18">
        <v>23</v>
      </c>
      <c r="Z302" s="18">
        <v>47</v>
      </c>
      <c r="AA302" s="18">
        <v>48</v>
      </c>
      <c r="AB302" s="18">
        <v>66</v>
      </c>
      <c r="AC302" s="18">
        <v>80</v>
      </c>
      <c r="AD302" s="18">
        <v>92</v>
      </c>
      <c r="AE302" s="18">
        <v>113</v>
      </c>
      <c r="AF302" s="18">
        <v>103</v>
      </c>
      <c r="AG302" s="18">
        <v>109</v>
      </c>
      <c r="AH302" s="18">
        <v>101</v>
      </c>
      <c r="AI302" s="18">
        <v>104</v>
      </c>
      <c r="AJ302" s="18">
        <v>87</v>
      </c>
      <c r="AK302" s="23">
        <v>3.3275497349844319</v>
      </c>
      <c r="AL302" s="23">
        <v>1.8985464253930584</v>
      </c>
      <c r="AM302" s="23">
        <v>2.3438415563107933</v>
      </c>
      <c r="AN302" s="23">
        <v>1.8586065097693003</v>
      </c>
      <c r="AO302" s="23">
        <v>2.6480306711030774</v>
      </c>
      <c r="AP302" s="23">
        <v>5.3870664557687462</v>
      </c>
      <c r="AQ302" s="23">
        <v>5.4812040378203077</v>
      </c>
      <c r="AR302" s="23">
        <v>7.5183687418123819</v>
      </c>
      <c r="AS302" s="23">
        <v>9.0595096540399744</v>
      </c>
      <c r="AT302" s="23">
        <v>10.393601156852998</v>
      </c>
      <c r="AU302" s="23">
        <v>12.717348489111474</v>
      </c>
      <c r="AV302" s="23">
        <v>11.58944123140626</v>
      </c>
      <c r="AW302" s="23">
        <v>12.247053403894338</v>
      </c>
      <c r="AX302" s="23">
        <v>11.391833972479134</v>
      </c>
      <c r="AY302" s="23">
        <v>11.743981209630064</v>
      </c>
      <c r="AZ302" s="23">
        <v>9.8300641778902644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1</v>
      </c>
      <c r="BJ302" s="20">
        <v>9</v>
      </c>
      <c r="BK302" s="20">
        <v>11</v>
      </c>
      <c r="BL302" s="20">
        <v>9</v>
      </c>
      <c r="BM302" s="20">
        <v>10</v>
      </c>
      <c r="BN302" s="20">
        <v>5</v>
      </c>
      <c r="BO302" s="20">
        <v>0</v>
      </c>
      <c r="BP302" s="20">
        <v>0</v>
      </c>
      <c r="BQ302" s="20">
        <v>7</v>
      </c>
      <c r="BR302" s="20">
        <v>13</v>
      </c>
      <c r="BS302" s="20">
        <v>7</v>
      </c>
      <c r="BT302" s="20">
        <v>11</v>
      </c>
      <c r="BU302" s="20">
        <v>4</v>
      </c>
      <c r="BV302" s="20">
        <v>3813</v>
      </c>
      <c r="BW302" s="20">
        <v>5388</v>
      </c>
      <c r="BX302" s="20">
        <v>5619</v>
      </c>
      <c r="BY302" s="20">
        <v>7895</v>
      </c>
      <c r="BZ302" s="20">
        <v>8099</v>
      </c>
      <c r="CA302" s="20">
        <v>15323</v>
      </c>
      <c r="CB302" s="20">
        <v>4168</v>
      </c>
      <c r="CC302" s="20">
        <v>5408</v>
      </c>
      <c r="CD302" s="20">
        <v>5210</v>
      </c>
      <c r="CE302" s="20">
        <v>7515</v>
      </c>
      <c r="CF302" s="20">
        <v>7515</v>
      </c>
      <c r="CG302" s="20">
        <v>12551</v>
      </c>
      <c r="CH302" s="21">
        <v>1</v>
      </c>
      <c r="CI302" s="21">
        <v>16</v>
      </c>
      <c r="CJ302" s="21">
        <v>24</v>
      </c>
      <c r="CK302" s="21">
        <v>16</v>
      </c>
      <c r="CL302" s="21">
        <v>21</v>
      </c>
      <c r="CM302" s="21">
        <v>9</v>
      </c>
      <c r="CN302" s="21">
        <v>0</v>
      </c>
      <c r="CO302" s="21">
        <v>45</v>
      </c>
      <c r="CP302" s="21">
        <v>42</v>
      </c>
      <c r="CQ302" s="21">
        <v>0</v>
      </c>
      <c r="CR302" s="21">
        <v>7981</v>
      </c>
      <c r="CS302" s="21">
        <v>10796</v>
      </c>
      <c r="CT302" s="21">
        <v>10829</v>
      </c>
      <c r="CU302" s="21">
        <v>15410</v>
      </c>
      <c r="CV302" s="21">
        <v>15614</v>
      </c>
      <c r="CW302" s="21">
        <v>27874</v>
      </c>
      <c r="CX302" s="21">
        <v>46137</v>
      </c>
      <c r="CY302" s="21">
        <v>42367</v>
      </c>
      <c r="CZ302" s="19">
        <v>121</v>
      </c>
      <c r="DA302" t="s">
        <v>8099</v>
      </c>
      <c r="DB302" t="s">
        <v>9</v>
      </c>
      <c r="DD302">
        <v>10.621474260627375</v>
      </c>
      <c r="DE302">
        <v>9.1033227127901686</v>
      </c>
      <c r="DF302">
        <v>-1.5181515478372063</v>
      </c>
    </row>
    <row r="303" spans="1:110" x14ac:dyDescent="0.25">
      <c r="A303" t="s">
        <v>190</v>
      </c>
      <c r="B303" t="s">
        <v>3149</v>
      </c>
      <c r="C303" t="s">
        <v>171</v>
      </c>
      <c r="D303" t="s">
        <v>168</v>
      </c>
      <c r="E303" s="17">
        <v>81784</v>
      </c>
      <c r="F303" s="17">
        <v>82508</v>
      </c>
      <c r="G303" s="17">
        <v>83394</v>
      </c>
      <c r="H303" s="17">
        <v>83910</v>
      </c>
      <c r="I303" s="17">
        <v>84863</v>
      </c>
      <c r="J303" s="17">
        <v>85886</v>
      </c>
      <c r="K303" s="17">
        <v>86922</v>
      </c>
      <c r="L303" s="17">
        <v>88385</v>
      </c>
      <c r="M303" s="17">
        <v>89293</v>
      </c>
      <c r="N303" s="17">
        <v>89552</v>
      </c>
      <c r="O303" s="17">
        <v>90274</v>
      </c>
      <c r="P303" s="17">
        <v>91210</v>
      </c>
      <c r="Q303" s="17">
        <v>92185</v>
      </c>
      <c r="R303" s="17">
        <v>93377</v>
      </c>
      <c r="S303" s="17">
        <v>94668</v>
      </c>
      <c r="T303" s="17">
        <v>95769</v>
      </c>
      <c r="U303" s="18">
        <v>6</v>
      </c>
      <c r="V303" s="18">
        <v>21</v>
      </c>
      <c r="W303" s="18">
        <v>17</v>
      </c>
      <c r="X303" s="18">
        <v>18</v>
      </c>
      <c r="Y303" s="18">
        <v>36</v>
      </c>
      <c r="Z303" s="18">
        <v>34</v>
      </c>
      <c r="AA303" s="18">
        <v>92</v>
      </c>
      <c r="AB303" s="18">
        <v>98</v>
      </c>
      <c r="AC303" s="18">
        <v>94</v>
      </c>
      <c r="AD303" s="18">
        <v>108</v>
      </c>
      <c r="AE303" s="18">
        <v>139</v>
      </c>
      <c r="AF303" s="18">
        <v>120</v>
      </c>
      <c r="AG303" s="18">
        <v>142</v>
      </c>
      <c r="AH303" s="18">
        <v>135</v>
      </c>
      <c r="AI303" s="18">
        <v>151</v>
      </c>
      <c r="AJ303" s="18">
        <v>102</v>
      </c>
      <c r="AK303" s="23">
        <v>0.73363983175193193</v>
      </c>
      <c r="AL303" s="23">
        <v>2.5452077374315216</v>
      </c>
      <c r="AM303" s="23">
        <v>2.0385159603808427</v>
      </c>
      <c r="AN303" s="23">
        <v>2.1451555237754736</v>
      </c>
      <c r="AO303" s="23">
        <v>4.2421314353723059</v>
      </c>
      <c r="AP303" s="23">
        <v>3.9587359988822395</v>
      </c>
      <c r="AQ303" s="23">
        <v>10.584201928165481</v>
      </c>
      <c r="AR303" s="23">
        <v>11.087854273915257</v>
      </c>
      <c r="AS303" s="23">
        <v>10.527140985295599</v>
      </c>
      <c r="AT303" s="23">
        <v>12.060032160085759</v>
      </c>
      <c r="AU303" s="23">
        <v>15.3975674058976</v>
      </c>
      <c r="AV303" s="23">
        <v>13.156452143405328</v>
      </c>
      <c r="AW303" s="23">
        <v>15.403807560883008</v>
      </c>
      <c r="AX303" s="23">
        <v>14.4575216595093</v>
      </c>
      <c r="AY303" s="23">
        <v>15.950479570710272</v>
      </c>
      <c r="AZ303" s="23">
        <v>10.650628073802586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2</v>
      </c>
      <c r="BJ303" s="20">
        <v>11</v>
      </c>
      <c r="BK303" s="20">
        <v>13</v>
      </c>
      <c r="BL303" s="20">
        <v>11</v>
      </c>
      <c r="BM303" s="20">
        <v>7</v>
      </c>
      <c r="BN303" s="20">
        <v>2</v>
      </c>
      <c r="BO303" s="20">
        <v>0</v>
      </c>
      <c r="BP303" s="20">
        <v>5</v>
      </c>
      <c r="BQ303" s="20">
        <v>13</v>
      </c>
      <c r="BR303" s="20">
        <v>13</v>
      </c>
      <c r="BS303" s="20">
        <v>17</v>
      </c>
      <c r="BT303" s="20">
        <v>4</v>
      </c>
      <c r="BU303" s="20">
        <v>4</v>
      </c>
      <c r="BV303" s="20">
        <v>4301</v>
      </c>
      <c r="BW303" s="20">
        <v>6336</v>
      </c>
      <c r="BX303" s="20">
        <v>6837</v>
      </c>
      <c r="BY303" s="20">
        <v>9198</v>
      </c>
      <c r="BZ303" s="20">
        <v>8068</v>
      </c>
      <c r="CA303" s="20">
        <v>14525</v>
      </c>
      <c r="CB303" s="20">
        <v>4565</v>
      </c>
      <c r="CC303" s="20">
        <v>6196</v>
      </c>
      <c r="CD303" s="20">
        <v>6484</v>
      </c>
      <c r="CE303" s="20">
        <v>8812</v>
      </c>
      <c r="CF303" s="20">
        <v>7963</v>
      </c>
      <c r="CG303" s="20">
        <v>12484</v>
      </c>
      <c r="CH303" s="21">
        <v>7</v>
      </c>
      <c r="CI303" s="21">
        <v>24</v>
      </c>
      <c r="CJ303" s="21">
        <v>26</v>
      </c>
      <c r="CK303" s="21">
        <v>28</v>
      </c>
      <c r="CL303" s="21">
        <v>11</v>
      </c>
      <c r="CM303" s="21">
        <v>6</v>
      </c>
      <c r="CN303" s="21">
        <v>0</v>
      </c>
      <c r="CO303" s="21">
        <v>46</v>
      </c>
      <c r="CP303" s="21">
        <v>56</v>
      </c>
      <c r="CQ303" s="21">
        <v>0</v>
      </c>
      <c r="CR303" s="21">
        <v>8866</v>
      </c>
      <c r="CS303" s="21">
        <v>12532</v>
      </c>
      <c r="CT303" s="21">
        <v>13321</v>
      </c>
      <c r="CU303" s="21">
        <v>18010</v>
      </c>
      <c r="CV303" s="21">
        <v>16031</v>
      </c>
      <c r="CW303" s="21">
        <v>27009</v>
      </c>
      <c r="CX303" s="21">
        <v>49265</v>
      </c>
      <c r="CY303" s="21">
        <v>46504</v>
      </c>
      <c r="CZ303" s="19">
        <v>93</v>
      </c>
      <c r="DA303" t="s">
        <v>8071</v>
      </c>
      <c r="DB303" t="s">
        <v>9</v>
      </c>
      <c r="DD303">
        <v>9.8916222260450706</v>
      </c>
      <c r="DE303">
        <v>11.367096315842891</v>
      </c>
      <c r="DF303">
        <v>1.4754740897978209</v>
      </c>
    </row>
    <row r="304" spans="1:110" x14ac:dyDescent="0.25">
      <c r="A304" t="s">
        <v>1329</v>
      </c>
      <c r="B304" t="s">
        <v>3220</v>
      </c>
      <c r="C304" t="s">
        <v>3363</v>
      </c>
      <c r="D304" t="s">
        <v>199</v>
      </c>
      <c r="E304" s="17">
        <v>218085</v>
      </c>
      <c r="F304" s="17">
        <v>217957</v>
      </c>
      <c r="G304" s="17">
        <v>217308</v>
      </c>
      <c r="H304" s="17">
        <v>217604</v>
      </c>
      <c r="I304" s="17">
        <v>217364</v>
      </c>
      <c r="J304" s="17">
        <v>216804</v>
      </c>
      <c r="K304" s="17">
        <v>216977</v>
      </c>
      <c r="L304" s="17">
        <v>217467</v>
      </c>
      <c r="M304" s="17">
        <v>218320</v>
      </c>
      <c r="N304" s="17">
        <v>218973</v>
      </c>
      <c r="O304" s="17">
        <v>219290</v>
      </c>
      <c r="P304" s="17">
        <v>219776</v>
      </c>
      <c r="Q304" s="17">
        <v>219863</v>
      </c>
      <c r="R304" s="17">
        <v>219646</v>
      </c>
      <c r="S304" s="17">
        <v>220051</v>
      </c>
      <c r="T304" s="17">
        <v>220506</v>
      </c>
      <c r="U304" s="18">
        <v>33</v>
      </c>
      <c r="V304" s="18">
        <v>29</v>
      </c>
      <c r="W304" s="18">
        <v>26</v>
      </c>
      <c r="X304" s="18">
        <v>19</v>
      </c>
      <c r="Y304" s="18">
        <v>42</v>
      </c>
      <c r="Z304" s="18">
        <v>116</v>
      </c>
      <c r="AA304" s="18">
        <v>187</v>
      </c>
      <c r="AB304" s="18">
        <v>177</v>
      </c>
      <c r="AC304" s="18">
        <v>215</v>
      </c>
      <c r="AD304" s="18">
        <v>227</v>
      </c>
      <c r="AE304" s="18">
        <v>280</v>
      </c>
      <c r="AF304" s="18">
        <v>238</v>
      </c>
      <c r="AG304" s="18">
        <v>222</v>
      </c>
      <c r="AH304" s="18">
        <v>253</v>
      </c>
      <c r="AI304" s="18">
        <v>246</v>
      </c>
      <c r="AJ304" s="18">
        <v>221</v>
      </c>
      <c r="AK304" s="23">
        <v>1.5131714698397414</v>
      </c>
      <c r="AL304" s="23">
        <v>1.3305376748624731</v>
      </c>
      <c r="AM304" s="23">
        <v>1.1964584828906437</v>
      </c>
      <c r="AN304" s="23">
        <v>0.87314571423319431</v>
      </c>
      <c r="AO304" s="23">
        <v>1.9322426896818239</v>
      </c>
      <c r="AP304" s="23">
        <v>5.3504547886570357</v>
      </c>
      <c r="AQ304" s="23">
        <v>8.6184249943542408</v>
      </c>
      <c r="AR304" s="23">
        <v>8.1391659424188507</v>
      </c>
      <c r="AS304" s="23">
        <v>9.8479296445584463</v>
      </c>
      <c r="AT304" s="23">
        <v>10.36657487452791</v>
      </c>
      <c r="AU304" s="23">
        <v>12.768480094851567</v>
      </c>
      <c r="AV304" s="23">
        <v>10.829207920792079</v>
      </c>
      <c r="AW304" s="23">
        <v>10.097196890791082</v>
      </c>
      <c r="AX304" s="23">
        <v>11.518534368939109</v>
      </c>
      <c r="AY304" s="23">
        <v>11.179226633825795</v>
      </c>
      <c r="AZ304" s="23">
        <v>10.022403018511968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1</v>
      </c>
      <c r="BJ304" s="20">
        <v>30</v>
      </c>
      <c r="BK304" s="20">
        <v>36</v>
      </c>
      <c r="BL304" s="20">
        <v>16</v>
      </c>
      <c r="BM304" s="20">
        <v>12</v>
      </c>
      <c r="BN304" s="20">
        <v>12</v>
      </c>
      <c r="BO304" s="20">
        <v>1</v>
      </c>
      <c r="BP304" s="20">
        <v>3</v>
      </c>
      <c r="BQ304" s="20">
        <v>28</v>
      </c>
      <c r="BR304" s="20">
        <v>34</v>
      </c>
      <c r="BS304" s="20">
        <v>26</v>
      </c>
      <c r="BT304" s="20">
        <v>11</v>
      </c>
      <c r="BU304" s="20">
        <v>11</v>
      </c>
      <c r="BV304" s="20">
        <v>10032</v>
      </c>
      <c r="BW304" s="20">
        <v>15186</v>
      </c>
      <c r="BX304" s="20">
        <v>15781</v>
      </c>
      <c r="BY304" s="20">
        <v>21169</v>
      </c>
      <c r="BZ304" s="20">
        <v>19087</v>
      </c>
      <c r="CA304" s="20">
        <v>34983</v>
      </c>
      <c r="CB304" s="20">
        <v>10745</v>
      </c>
      <c r="CC304" s="20">
        <v>15127</v>
      </c>
      <c r="CD304" s="20">
        <v>14236</v>
      </c>
      <c r="CE304" s="20">
        <v>19536</v>
      </c>
      <c r="CF304" s="20">
        <v>17798</v>
      </c>
      <c r="CG304" s="20">
        <v>26826</v>
      </c>
      <c r="CH304" s="21">
        <v>4</v>
      </c>
      <c r="CI304" s="21">
        <v>58</v>
      </c>
      <c r="CJ304" s="21">
        <v>70</v>
      </c>
      <c r="CK304" s="21">
        <v>42</v>
      </c>
      <c r="CL304" s="21">
        <v>23</v>
      </c>
      <c r="CM304" s="21">
        <v>23</v>
      </c>
      <c r="CN304" s="21">
        <v>1</v>
      </c>
      <c r="CO304" s="21">
        <v>107</v>
      </c>
      <c r="CP304" s="21">
        <v>114</v>
      </c>
      <c r="CQ304" s="21">
        <v>0</v>
      </c>
      <c r="CR304" s="21">
        <v>20777</v>
      </c>
      <c r="CS304" s="21">
        <v>30313</v>
      </c>
      <c r="CT304" s="21">
        <v>30017</v>
      </c>
      <c r="CU304" s="21">
        <v>40705</v>
      </c>
      <c r="CV304" s="21">
        <v>36885</v>
      </c>
      <c r="CW304" s="21">
        <v>61809</v>
      </c>
      <c r="CX304" s="21">
        <v>116238</v>
      </c>
      <c r="CY304" s="21">
        <v>104268</v>
      </c>
      <c r="CZ304" s="19">
        <v>116</v>
      </c>
      <c r="DA304" t="s">
        <v>8094</v>
      </c>
      <c r="DB304" t="s">
        <v>9</v>
      </c>
      <c r="DD304">
        <v>10.262017109755631</v>
      </c>
      <c r="DE304">
        <v>9.807463996283488</v>
      </c>
      <c r="DF304">
        <v>-0.45455311347214256</v>
      </c>
    </row>
    <row r="305" spans="1:110" x14ac:dyDescent="0.25">
      <c r="A305" t="s">
        <v>841</v>
      </c>
      <c r="B305" t="s">
        <v>3132</v>
      </c>
      <c r="C305" t="s">
        <v>209</v>
      </c>
      <c r="D305" t="s">
        <v>211</v>
      </c>
      <c r="E305" s="17">
        <v>57884</v>
      </c>
      <c r="F305" s="17">
        <v>58572</v>
      </c>
      <c r="G305" s="17">
        <v>59114</v>
      </c>
      <c r="H305" s="17">
        <v>59450</v>
      </c>
      <c r="I305" s="17">
        <v>59974</v>
      </c>
      <c r="J305" s="17">
        <v>60663</v>
      </c>
      <c r="K305" s="17">
        <v>61655</v>
      </c>
      <c r="L305" s="17">
        <v>62851</v>
      </c>
      <c r="M305" s="17">
        <v>64120</v>
      </c>
      <c r="N305" s="17">
        <v>64725</v>
      </c>
      <c r="O305" s="17">
        <v>65603</v>
      </c>
      <c r="P305" s="17">
        <v>66110</v>
      </c>
      <c r="Q305" s="17">
        <v>66749</v>
      </c>
      <c r="R305" s="17">
        <v>67137</v>
      </c>
      <c r="S305" s="17">
        <v>67712</v>
      </c>
      <c r="T305" s="17">
        <v>68178</v>
      </c>
      <c r="U305" s="18">
        <v>13</v>
      </c>
      <c r="V305" s="18">
        <v>18</v>
      </c>
      <c r="W305" s="18">
        <v>11</v>
      </c>
      <c r="X305" s="18">
        <v>16</v>
      </c>
      <c r="Y305" s="18">
        <v>17</v>
      </c>
      <c r="Z305" s="18">
        <v>44</v>
      </c>
      <c r="AA305" s="18">
        <v>81</v>
      </c>
      <c r="AB305" s="18">
        <v>66</v>
      </c>
      <c r="AC305" s="18">
        <v>49</v>
      </c>
      <c r="AD305" s="18">
        <v>94</v>
      </c>
      <c r="AE305" s="18">
        <v>99</v>
      </c>
      <c r="AF305" s="18">
        <v>76</v>
      </c>
      <c r="AG305" s="18">
        <v>92</v>
      </c>
      <c r="AH305" s="18">
        <v>97</v>
      </c>
      <c r="AI305" s="18">
        <v>100</v>
      </c>
      <c r="AJ305" s="18">
        <v>71</v>
      </c>
      <c r="AK305" s="23">
        <v>2.245871052449727</v>
      </c>
      <c r="AL305" s="23">
        <v>3.0731407498463428</v>
      </c>
      <c r="AM305" s="23">
        <v>1.8608113137327875</v>
      </c>
      <c r="AN305" s="23">
        <v>2.6913372582001682</v>
      </c>
      <c r="AO305" s="23">
        <v>2.8345616433787977</v>
      </c>
      <c r="AP305" s="23">
        <v>7.2531856320986439</v>
      </c>
      <c r="AQ305" s="23">
        <v>13.137620630930176</v>
      </c>
      <c r="AR305" s="23">
        <v>10.501026236654944</v>
      </c>
      <c r="AS305" s="23">
        <v>7.6419213973799129</v>
      </c>
      <c r="AT305" s="23">
        <v>14.522981846272693</v>
      </c>
      <c r="AU305" s="23">
        <v>15.090773287806959</v>
      </c>
      <c r="AV305" s="23">
        <v>11.4959915292694</v>
      </c>
      <c r="AW305" s="23">
        <v>13.782978022142654</v>
      </c>
      <c r="AX305" s="23">
        <v>14.448068874093272</v>
      </c>
      <c r="AY305" s="23">
        <v>14.76843100189036</v>
      </c>
      <c r="AZ305" s="23">
        <v>10.413916512658043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20">
        <v>10</v>
      </c>
      <c r="BK305" s="20">
        <v>8</v>
      </c>
      <c r="BL305" s="20">
        <v>9</v>
      </c>
      <c r="BM305" s="20">
        <v>5</v>
      </c>
      <c r="BN305" s="20">
        <v>3</v>
      </c>
      <c r="BO305" s="20">
        <v>0</v>
      </c>
      <c r="BP305" s="20">
        <v>0</v>
      </c>
      <c r="BQ305" s="20">
        <v>12</v>
      </c>
      <c r="BR305" s="20">
        <v>8</v>
      </c>
      <c r="BS305" s="20">
        <v>11</v>
      </c>
      <c r="BT305" s="20">
        <v>4</v>
      </c>
      <c r="BU305" s="20">
        <v>1</v>
      </c>
      <c r="BV305" s="20">
        <v>2762</v>
      </c>
      <c r="BW305" s="20">
        <v>4961</v>
      </c>
      <c r="BX305" s="20">
        <v>5539</v>
      </c>
      <c r="BY305" s="20">
        <v>7092</v>
      </c>
      <c r="BZ305" s="20">
        <v>5695</v>
      </c>
      <c r="CA305" s="20">
        <v>8995</v>
      </c>
      <c r="CB305" s="20">
        <v>3016</v>
      </c>
      <c r="CC305" s="20">
        <v>4657</v>
      </c>
      <c r="CD305" s="20">
        <v>5257</v>
      </c>
      <c r="CE305" s="20">
        <v>6762</v>
      </c>
      <c r="CF305" s="20">
        <v>5730</v>
      </c>
      <c r="CG305" s="20">
        <v>7712</v>
      </c>
      <c r="CH305" s="21">
        <v>0</v>
      </c>
      <c r="CI305" s="21">
        <v>22</v>
      </c>
      <c r="CJ305" s="21">
        <v>16</v>
      </c>
      <c r="CK305" s="21">
        <v>20</v>
      </c>
      <c r="CL305" s="21">
        <v>9</v>
      </c>
      <c r="CM305" s="21">
        <v>4</v>
      </c>
      <c r="CN305" s="21">
        <v>0</v>
      </c>
      <c r="CO305" s="21">
        <v>35</v>
      </c>
      <c r="CP305" s="21">
        <v>36</v>
      </c>
      <c r="CQ305" s="21">
        <v>0</v>
      </c>
      <c r="CR305" s="21">
        <v>5778</v>
      </c>
      <c r="CS305" s="21">
        <v>9618</v>
      </c>
      <c r="CT305" s="21">
        <v>10796</v>
      </c>
      <c r="CU305" s="21">
        <v>13854</v>
      </c>
      <c r="CV305" s="21">
        <v>11425</v>
      </c>
      <c r="CW305" s="21">
        <v>16707</v>
      </c>
      <c r="CX305" s="21">
        <v>35044</v>
      </c>
      <c r="CY305" s="21">
        <v>33134</v>
      </c>
      <c r="CZ305" s="19">
        <v>103</v>
      </c>
      <c r="DA305" t="s">
        <v>8081</v>
      </c>
      <c r="DB305" t="s">
        <v>9</v>
      </c>
      <c r="DD305">
        <v>10.56316774310376</v>
      </c>
      <c r="DE305">
        <v>10.272799908686222</v>
      </c>
      <c r="DF305">
        <v>-0.29036783441753755</v>
      </c>
    </row>
    <row r="306" spans="1:110" x14ac:dyDescent="0.25">
      <c r="A306" t="s">
        <v>364</v>
      </c>
      <c r="B306" t="s">
        <v>3074</v>
      </c>
      <c r="C306" t="s">
        <v>363</v>
      </c>
      <c r="D306" t="s">
        <v>278</v>
      </c>
      <c r="E306" s="17">
        <v>84407</v>
      </c>
      <c r="F306" s="17">
        <v>84266</v>
      </c>
      <c r="G306" s="17">
        <v>84209</v>
      </c>
      <c r="H306" s="17">
        <v>84303</v>
      </c>
      <c r="I306" s="17">
        <v>84983</v>
      </c>
      <c r="J306" s="17">
        <v>86020</v>
      </c>
      <c r="K306" s="17">
        <v>86906</v>
      </c>
      <c r="L306" s="17">
        <v>87499</v>
      </c>
      <c r="M306" s="17">
        <v>87801</v>
      </c>
      <c r="N306" s="17">
        <v>88324</v>
      </c>
      <c r="O306" s="17">
        <v>88961</v>
      </c>
      <c r="P306" s="17">
        <v>89774</v>
      </c>
      <c r="Q306" s="17">
        <v>90698</v>
      </c>
      <c r="R306" s="17">
        <v>91226</v>
      </c>
      <c r="S306" s="17">
        <v>91820</v>
      </c>
      <c r="T306" s="17">
        <v>92135</v>
      </c>
      <c r="U306" s="18">
        <v>11</v>
      </c>
      <c r="V306" s="18">
        <v>5</v>
      </c>
      <c r="W306" s="18">
        <v>3</v>
      </c>
      <c r="X306" s="18">
        <v>12</v>
      </c>
      <c r="Y306" s="18">
        <v>27</v>
      </c>
      <c r="Z306" s="18">
        <v>33</v>
      </c>
      <c r="AA306" s="18">
        <v>79</v>
      </c>
      <c r="AB306" s="18">
        <v>79</v>
      </c>
      <c r="AC306" s="18">
        <v>84</v>
      </c>
      <c r="AD306" s="18">
        <v>83</v>
      </c>
      <c r="AE306" s="18">
        <v>69</v>
      </c>
      <c r="AF306" s="18">
        <v>90</v>
      </c>
      <c r="AG306" s="18">
        <v>69</v>
      </c>
      <c r="AH306" s="18">
        <v>72</v>
      </c>
      <c r="AI306" s="18">
        <v>72</v>
      </c>
      <c r="AJ306" s="18">
        <v>49</v>
      </c>
      <c r="AK306" s="23">
        <v>1.3032094494532445</v>
      </c>
      <c r="AL306" s="23">
        <v>0.59335912467661933</v>
      </c>
      <c r="AM306" s="23">
        <v>0.35625645714828585</v>
      </c>
      <c r="AN306" s="23">
        <v>1.4234368883669619</v>
      </c>
      <c r="AO306" s="23">
        <v>3.1771060094371815</v>
      </c>
      <c r="AP306" s="23">
        <v>3.8363171355498724</v>
      </c>
      <c r="AQ306" s="23">
        <v>9.0902814535244971</v>
      </c>
      <c r="AR306" s="23">
        <v>9.0286746134241529</v>
      </c>
      <c r="AS306" s="23">
        <v>9.5670892131069127</v>
      </c>
      <c r="AT306" s="23">
        <v>9.3972193288347441</v>
      </c>
      <c r="AU306" s="23">
        <v>7.7562077764413626</v>
      </c>
      <c r="AV306" s="23">
        <v>10.025174326642459</v>
      </c>
      <c r="AW306" s="23">
        <v>7.6076649981256477</v>
      </c>
      <c r="AX306" s="23">
        <v>7.8924867910464123</v>
      </c>
      <c r="AY306" s="23">
        <v>7.841428882596384</v>
      </c>
      <c r="AZ306" s="23">
        <v>5.3182829543604493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1</v>
      </c>
      <c r="BJ306" s="20">
        <v>3</v>
      </c>
      <c r="BK306" s="20">
        <v>8</v>
      </c>
      <c r="BL306" s="20">
        <v>6</v>
      </c>
      <c r="BM306" s="20">
        <v>4</v>
      </c>
      <c r="BN306" s="20">
        <v>3</v>
      </c>
      <c r="BO306" s="20">
        <v>0</v>
      </c>
      <c r="BP306" s="20">
        <v>0</v>
      </c>
      <c r="BQ306" s="20">
        <v>4</v>
      </c>
      <c r="BR306" s="20">
        <v>8</v>
      </c>
      <c r="BS306" s="20">
        <v>7</v>
      </c>
      <c r="BT306" s="20">
        <v>4</v>
      </c>
      <c r="BU306" s="20">
        <v>1</v>
      </c>
      <c r="BV306" s="20">
        <v>3841</v>
      </c>
      <c r="BW306" s="20">
        <v>5870</v>
      </c>
      <c r="BX306" s="20">
        <v>8110</v>
      </c>
      <c r="BY306" s="20">
        <v>9143</v>
      </c>
      <c r="BZ306" s="20">
        <v>7533</v>
      </c>
      <c r="CA306" s="20">
        <v>13563</v>
      </c>
      <c r="CB306" s="20">
        <v>3735</v>
      </c>
      <c r="CC306" s="20">
        <v>5855</v>
      </c>
      <c r="CD306" s="20">
        <v>7444</v>
      </c>
      <c r="CE306" s="20">
        <v>8839</v>
      </c>
      <c r="CF306" s="20">
        <v>7088</v>
      </c>
      <c r="CG306" s="20">
        <v>11114</v>
      </c>
      <c r="CH306" s="21">
        <v>1</v>
      </c>
      <c r="CI306" s="21">
        <v>7</v>
      </c>
      <c r="CJ306" s="21">
        <v>16</v>
      </c>
      <c r="CK306" s="21">
        <v>13</v>
      </c>
      <c r="CL306" s="21">
        <v>8</v>
      </c>
      <c r="CM306" s="21">
        <v>4</v>
      </c>
      <c r="CN306" s="21">
        <v>0</v>
      </c>
      <c r="CO306" s="21">
        <v>25</v>
      </c>
      <c r="CP306" s="21">
        <v>24</v>
      </c>
      <c r="CQ306" s="21">
        <v>0</v>
      </c>
      <c r="CR306" s="21">
        <v>7576</v>
      </c>
      <c r="CS306" s="21">
        <v>11725</v>
      </c>
      <c r="CT306" s="21">
        <v>15554</v>
      </c>
      <c r="CU306" s="21">
        <v>17982</v>
      </c>
      <c r="CV306" s="21">
        <v>14621</v>
      </c>
      <c r="CW306" s="21">
        <v>24677</v>
      </c>
      <c r="CX306" s="21">
        <v>48060</v>
      </c>
      <c r="CY306" s="21">
        <v>44075</v>
      </c>
      <c r="CZ306" s="19">
        <v>312</v>
      </c>
      <c r="DA306" t="s">
        <v>8290</v>
      </c>
      <c r="DB306" t="s">
        <v>8481</v>
      </c>
      <c r="DD306">
        <v>5.6721497447532618</v>
      </c>
      <c r="DE306">
        <v>4.9937578027465666</v>
      </c>
      <c r="DF306">
        <v>-0.67839194200669528</v>
      </c>
    </row>
    <row r="307" spans="1:110" x14ac:dyDescent="0.25">
      <c r="A307" t="s">
        <v>2166</v>
      </c>
      <c r="B307" t="s">
        <v>3225</v>
      </c>
      <c r="C307" t="s">
        <v>3364</v>
      </c>
      <c r="D307" t="s">
        <v>211</v>
      </c>
      <c r="E307" s="17">
        <v>404207</v>
      </c>
      <c r="F307" s="17">
        <v>403833</v>
      </c>
      <c r="G307" s="17">
        <v>405477</v>
      </c>
      <c r="H307" s="17">
        <v>407145</v>
      </c>
      <c r="I307" s="17">
        <v>411205</v>
      </c>
      <c r="J307" s="17">
        <v>416810</v>
      </c>
      <c r="K307" s="17">
        <v>418562</v>
      </c>
      <c r="L307" s="17">
        <v>419922</v>
      </c>
      <c r="M307" s="17">
        <v>422945</v>
      </c>
      <c r="N307" s="17">
        <v>426247</v>
      </c>
      <c r="O307" s="17">
        <v>432305</v>
      </c>
      <c r="P307" s="17">
        <v>438565</v>
      </c>
      <c r="Q307" s="17">
        <v>443374</v>
      </c>
      <c r="R307" s="17">
        <v>445431</v>
      </c>
      <c r="S307" s="17">
        <v>448589</v>
      </c>
      <c r="T307" s="17">
        <v>453896</v>
      </c>
      <c r="U307" s="18">
        <v>78</v>
      </c>
      <c r="V307" s="18">
        <v>56</v>
      </c>
      <c r="W307" s="18">
        <v>49</v>
      </c>
      <c r="X307" s="18">
        <v>91</v>
      </c>
      <c r="Y307" s="18">
        <v>96</v>
      </c>
      <c r="Z307" s="18">
        <v>130</v>
      </c>
      <c r="AA307" s="18">
        <v>323</v>
      </c>
      <c r="AB307" s="18">
        <v>334</v>
      </c>
      <c r="AC307" s="18">
        <v>335</v>
      </c>
      <c r="AD307" s="18">
        <v>431</v>
      </c>
      <c r="AE307" s="18">
        <v>468</v>
      </c>
      <c r="AF307" s="18">
        <v>455</v>
      </c>
      <c r="AG307" s="18">
        <v>391</v>
      </c>
      <c r="AH307" s="18">
        <v>417</v>
      </c>
      <c r="AI307" s="18">
        <v>412</v>
      </c>
      <c r="AJ307" s="18">
        <v>292</v>
      </c>
      <c r="AK307" s="23">
        <v>1.9297043346602112</v>
      </c>
      <c r="AL307" s="23">
        <v>1.3867118338521123</v>
      </c>
      <c r="AM307" s="23">
        <v>1.2084532538220416</v>
      </c>
      <c r="AN307" s="23">
        <v>2.2350759557405837</v>
      </c>
      <c r="AO307" s="23">
        <v>2.3346019625247747</v>
      </c>
      <c r="AP307" s="23">
        <v>3.1189270890813563</v>
      </c>
      <c r="AQ307" s="23">
        <v>7.7168973772105449</v>
      </c>
      <c r="AR307" s="23">
        <v>7.9538580974561945</v>
      </c>
      <c r="AS307" s="23">
        <v>7.9206516213692089</v>
      </c>
      <c r="AT307" s="23">
        <v>10.111508116186156</v>
      </c>
      <c r="AU307" s="23">
        <v>10.82569019557951</v>
      </c>
      <c r="AV307" s="23">
        <v>10.374744906684299</v>
      </c>
      <c r="AW307" s="23">
        <v>8.8187399351337703</v>
      </c>
      <c r="AX307" s="23">
        <v>9.3617193235315899</v>
      </c>
      <c r="AY307" s="23">
        <v>9.1843536065306992</v>
      </c>
      <c r="AZ307" s="23">
        <v>6.4331917443643478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1</v>
      </c>
      <c r="BI307" s="20">
        <v>8</v>
      </c>
      <c r="BJ307" s="20">
        <v>27</v>
      </c>
      <c r="BK307" s="20">
        <v>33</v>
      </c>
      <c r="BL307" s="20">
        <v>40</v>
      </c>
      <c r="BM307" s="20">
        <v>20</v>
      </c>
      <c r="BN307" s="20">
        <v>8</v>
      </c>
      <c r="BO307" s="20">
        <v>1</v>
      </c>
      <c r="BP307" s="20">
        <v>3</v>
      </c>
      <c r="BQ307" s="20">
        <v>33</v>
      </c>
      <c r="BR307" s="20">
        <v>38</v>
      </c>
      <c r="BS307" s="20">
        <v>45</v>
      </c>
      <c r="BT307" s="20">
        <v>23</v>
      </c>
      <c r="BU307" s="20">
        <v>12</v>
      </c>
      <c r="BV307" s="20">
        <v>40134</v>
      </c>
      <c r="BW307" s="20">
        <v>39986</v>
      </c>
      <c r="BX307" s="20">
        <v>34271</v>
      </c>
      <c r="BY307" s="20">
        <v>36735</v>
      </c>
      <c r="BZ307" s="20">
        <v>28486</v>
      </c>
      <c r="CA307" s="20">
        <v>50677</v>
      </c>
      <c r="CB307" s="20">
        <v>42314</v>
      </c>
      <c r="CC307" s="20">
        <v>40497</v>
      </c>
      <c r="CD307" s="20">
        <v>34768</v>
      </c>
      <c r="CE307" s="20">
        <v>36692</v>
      </c>
      <c r="CF307" s="20">
        <v>28000</v>
      </c>
      <c r="CG307" s="20">
        <v>41336</v>
      </c>
      <c r="CH307" s="21">
        <v>11</v>
      </c>
      <c r="CI307" s="21">
        <v>60</v>
      </c>
      <c r="CJ307" s="21">
        <v>71</v>
      </c>
      <c r="CK307" s="21">
        <v>85</v>
      </c>
      <c r="CL307" s="21">
        <v>43</v>
      </c>
      <c r="CM307" s="21">
        <v>20</v>
      </c>
      <c r="CN307" s="21">
        <v>2</v>
      </c>
      <c r="CO307" s="21">
        <v>137</v>
      </c>
      <c r="CP307" s="21">
        <v>155</v>
      </c>
      <c r="CQ307" s="21">
        <v>0</v>
      </c>
      <c r="CR307" s="21">
        <v>82448</v>
      </c>
      <c r="CS307" s="21">
        <v>80483</v>
      </c>
      <c r="CT307" s="21">
        <v>69039</v>
      </c>
      <c r="CU307" s="21">
        <v>73427</v>
      </c>
      <c r="CV307" s="21">
        <v>56486</v>
      </c>
      <c r="CW307" s="21">
        <v>92013</v>
      </c>
      <c r="CX307" s="21">
        <v>230289</v>
      </c>
      <c r="CY307" s="21">
        <v>223607</v>
      </c>
      <c r="CZ307" s="19">
        <v>272</v>
      </c>
      <c r="DA307" t="s">
        <v>8250</v>
      </c>
      <c r="DB307" t="s">
        <v>8481</v>
      </c>
      <c r="DD307">
        <v>6.1268207167038593</v>
      </c>
      <c r="DE307">
        <v>6.7306731975908534</v>
      </c>
      <c r="DF307">
        <v>0.60385248088699406</v>
      </c>
    </row>
    <row r="308" spans="1:110" x14ac:dyDescent="0.25">
      <c r="A308" t="s">
        <v>665</v>
      </c>
      <c r="B308" t="s">
        <v>3075</v>
      </c>
      <c r="C308" t="s">
        <v>363</v>
      </c>
      <c r="D308" t="s">
        <v>278</v>
      </c>
      <c r="E308" s="17">
        <v>75047</v>
      </c>
      <c r="F308" s="17">
        <v>75246</v>
      </c>
      <c r="G308" s="17">
        <v>75892</v>
      </c>
      <c r="H308" s="17">
        <v>76968</v>
      </c>
      <c r="I308" s="17">
        <v>78006</v>
      </c>
      <c r="J308" s="17">
        <v>79493</v>
      </c>
      <c r="K308" s="17">
        <v>80492</v>
      </c>
      <c r="L308" s="17">
        <v>81894</v>
      </c>
      <c r="M308" s="17">
        <v>82912</v>
      </c>
      <c r="N308" s="17">
        <v>83879</v>
      </c>
      <c r="O308" s="17">
        <v>85024</v>
      </c>
      <c r="P308" s="17">
        <v>86274</v>
      </c>
      <c r="Q308" s="17">
        <v>86957</v>
      </c>
      <c r="R308" s="17">
        <v>87269</v>
      </c>
      <c r="S308" s="17">
        <v>88011</v>
      </c>
      <c r="T308" s="17">
        <v>88646</v>
      </c>
      <c r="U308" s="18">
        <v>16</v>
      </c>
      <c r="V308" s="18">
        <v>12</v>
      </c>
      <c r="W308" s="18">
        <v>8</v>
      </c>
      <c r="X308" s="18">
        <v>7</v>
      </c>
      <c r="Y308" s="18">
        <v>31</v>
      </c>
      <c r="Z308" s="18">
        <v>31</v>
      </c>
      <c r="AA308" s="18">
        <v>79</v>
      </c>
      <c r="AB308" s="18">
        <v>103</v>
      </c>
      <c r="AC308" s="18">
        <v>62</v>
      </c>
      <c r="AD308" s="18">
        <v>79</v>
      </c>
      <c r="AE308" s="18">
        <v>96</v>
      </c>
      <c r="AF308" s="18">
        <v>117</v>
      </c>
      <c r="AG308" s="18">
        <v>76</v>
      </c>
      <c r="AH308" s="18">
        <v>151</v>
      </c>
      <c r="AI308" s="18">
        <v>86</v>
      </c>
      <c r="AJ308" s="18">
        <v>113</v>
      </c>
      <c r="AK308" s="23">
        <v>2.1319972817034656</v>
      </c>
      <c r="AL308" s="23">
        <v>1.5947691571645004</v>
      </c>
      <c r="AM308" s="23">
        <v>1.0541295525220049</v>
      </c>
      <c r="AN308" s="23">
        <v>0.90946887017981493</v>
      </c>
      <c r="AO308" s="23">
        <v>3.9740532779529776</v>
      </c>
      <c r="AP308" s="23">
        <v>3.8997144402651807</v>
      </c>
      <c r="AQ308" s="23">
        <v>9.8146399642200475</v>
      </c>
      <c r="AR308" s="23">
        <v>12.577233985395756</v>
      </c>
      <c r="AS308" s="23">
        <v>7.4778077962176761</v>
      </c>
      <c r="AT308" s="23">
        <v>9.4183287831280769</v>
      </c>
      <c r="AU308" s="23">
        <v>11.290929619872037</v>
      </c>
      <c r="AV308" s="23">
        <v>13.561443772167744</v>
      </c>
      <c r="AW308" s="23">
        <v>8.7399519302643842</v>
      </c>
      <c r="AX308" s="23">
        <v>17.302822308036074</v>
      </c>
      <c r="AY308" s="23">
        <v>9.77150583449796</v>
      </c>
      <c r="AZ308" s="23">
        <v>12.74733208492205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5</v>
      </c>
      <c r="BJ308" s="20">
        <v>9</v>
      </c>
      <c r="BK308" s="20">
        <v>13</v>
      </c>
      <c r="BL308" s="20">
        <v>17</v>
      </c>
      <c r="BM308" s="20">
        <v>5</v>
      </c>
      <c r="BN308" s="20">
        <v>4</v>
      </c>
      <c r="BO308" s="20">
        <v>0</v>
      </c>
      <c r="BP308" s="20">
        <v>4</v>
      </c>
      <c r="BQ308" s="20">
        <v>15</v>
      </c>
      <c r="BR308" s="20">
        <v>14</v>
      </c>
      <c r="BS308" s="20">
        <v>20</v>
      </c>
      <c r="BT308" s="20">
        <v>5</v>
      </c>
      <c r="BU308" s="20">
        <v>2</v>
      </c>
      <c r="BV308" s="20">
        <v>3813</v>
      </c>
      <c r="BW308" s="20">
        <v>5900</v>
      </c>
      <c r="BX308" s="20">
        <v>6212</v>
      </c>
      <c r="BY308" s="20">
        <v>8026</v>
      </c>
      <c r="BZ308" s="20">
        <v>7380</v>
      </c>
      <c r="CA308" s="20">
        <v>13995</v>
      </c>
      <c r="CB308" s="20">
        <v>4236</v>
      </c>
      <c r="CC308" s="20">
        <v>5979</v>
      </c>
      <c r="CD308" s="20">
        <v>6218</v>
      </c>
      <c r="CE308" s="20">
        <v>8073</v>
      </c>
      <c r="CF308" s="20">
        <v>6903</v>
      </c>
      <c r="CG308" s="20">
        <v>11911</v>
      </c>
      <c r="CH308" s="21">
        <v>9</v>
      </c>
      <c r="CI308" s="21">
        <v>24</v>
      </c>
      <c r="CJ308" s="21">
        <v>27</v>
      </c>
      <c r="CK308" s="21">
        <v>37</v>
      </c>
      <c r="CL308" s="21">
        <v>10</v>
      </c>
      <c r="CM308" s="21">
        <v>6</v>
      </c>
      <c r="CN308" s="21">
        <v>0</v>
      </c>
      <c r="CO308" s="21">
        <v>53</v>
      </c>
      <c r="CP308" s="21">
        <v>60</v>
      </c>
      <c r="CQ308" s="21">
        <v>0</v>
      </c>
      <c r="CR308" s="21">
        <v>8049</v>
      </c>
      <c r="CS308" s="21">
        <v>11879</v>
      </c>
      <c r="CT308" s="21">
        <v>12430</v>
      </c>
      <c r="CU308" s="21">
        <v>16099</v>
      </c>
      <c r="CV308" s="21">
        <v>14283</v>
      </c>
      <c r="CW308" s="21">
        <v>25906</v>
      </c>
      <c r="CX308" s="21">
        <v>45326</v>
      </c>
      <c r="CY308" s="21">
        <v>43320</v>
      </c>
      <c r="CZ308" s="19">
        <v>30</v>
      </c>
      <c r="DA308" t="s">
        <v>1352</v>
      </c>
      <c r="DB308" t="s">
        <v>8480</v>
      </c>
      <c r="DD308">
        <v>12.234533702677748</v>
      </c>
      <c r="DE308">
        <v>13.237435467502095</v>
      </c>
      <c r="DF308">
        <v>1.0029017648243475</v>
      </c>
    </row>
    <row r="309" spans="1:110" x14ac:dyDescent="0.25">
      <c r="A309" t="s">
        <v>721</v>
      </c>
      <c r="B309" t="s">
        <v>2972</v>
      </c>
      <c r="C309" t="s">
        <v>58</v>
      </c>
      <c r="D309" t="s">
        <v>70</v>
      </c>
      <c r="E309" s="17">
        <v>220254</v>
      </c>
      <c r="F309" s="17">
        <v>221800</v>
      </c>
      <c r="G309" s="17">
        <v>223285</v>
      </c>
      <c r="H309" s="17">
        <v>225133</v>
      </c>
      <c r="I309" s="17">
        <v>226966</v>
      </c>
      <c r="J309" s="17">
        <v>229544</v>
      </c>
      <c r="K309" s="17">
        <v>232627</v>
      </c>
      <c r="L309" s="17">
        <v>235846</v>
      </c>
      <c r="M309" s="17">
        <v>238732</v>
      </c>
      <c r="N309" s="17">
        <v>241007</v>
      </c>
      <c r="O309" s="17">
        <v>243486</v>
      </c>
      <c r="P309" s="17">
        <v>246004</v>
      </c>
      <c r="Q309" s="17">
        <v>247679</v>
      </c>
      <c r="R309" s="17">
        <v>248550</v>
      </c>
      <c r="S309" s="17">
        <v>250359</v>
      </c>
      <c r="T309" s="17">
        <v>252091</v>
      </c>
      <c r="U309" s="18">
        <v>37</v>
      </c>
      <c r="V309" s="18">
        <v>28</v>
      </c>
      <c r="W309" s="18">
        <v>21</v>
      </c>
      <c r="X309" s="18">
        <v>35</v>
      </c>
      <c r="Y309" s="18">
        <v>56</v>
      </c>
      <c r="Z309" s="18">
        <v>114</v>
      </c>
      <c r="AA309" s="18">
        <v>217</v>
      </c>
      <c r="AB309" s="18">
        <v>220</v>
      </c>
      <c r="AC309" s="18">
        <v>197</v>
      </c>
      <c r="AD309" s="18">
        <v>240</v>
      </c>
      <c r="AE309" s="18">
        <v>246</v>
      </c>
      <c r="AF309" s="18">
        <v>278</v>
      </c>
      <c r="AG309" s="18">
        <v>252</v>
      </c>
      <c r="AH309" s="18">
        <v>230</v>
      </c>
      <c r="AI309" s="18">
        <v>266</v>
      </c>
      <c r="AJ309" s="18">
        <v>215</v>
      </c>
      <c r="AK309" s="23">
        <v>1.6798786855176295</v>
      </c>
      <c r="AL309" s="23">
        <v>1.2623985572587917</v>
      </c>
      <c r="AM309" s="23">
        <v>0.9405020489508924</v>
      </c>
      <c r="AN309" s="23">
        <v>1.5546365925919345</v>
      </c>
      <c r="AO309" s="23">
        <v>2.4673299084444364</v>
      </c>
      <c r="AP309" s="23">
        <v>4.9663681037186764</v>
      </c>
      <c r="AQ309" s="23">
        <v>9.3282379087552183</v>
      </c>
      <c r="AR309" s="23">
        <v>9.3281208924467656</v>
      </c>
      <c r="AS309" s="23">
        <v>8.2519310356382878</v>
      </c>
      <c r="AT309" s="23">
        <v>9.9582169812495067</v>
      </c>
      <c r="AU309" s="23">
        <v>10.103250289544368</v>
      </c>
      <c r="AV309" s="23">
        <v>11.300629258060845</v>
      </c>
      <c r="AW309" s="23">
        <v>10.174459683703503</v>
      </c>
      <c r="AX309" s="23">
        <v>9.2536712935023129</v>
      </c>
      <c r="AY309" s="23">
        <v>10.624742869239771</v>
      </c>
      <c r="AZ309" s="23">
        <v>8.5286662356053959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 s="20">
        <v>4</v>
      </c>
      <c r="BJ309" s="20">
        <v>28</v>
      </c>
      <c r="BK309" s="20">
        <v>14</v>
      </c>
      <c r="BL309" s="20">
        <v>35</v>
      </c>
      <c r="BM309" s="20">
        <v>13</v>
      </c>
      <c r="BN309" s="20">
        <v>8</v>
      </c>
      <c r="BO309" s="20">
        <v>0</v>
      </c>
      <c r="BP309" s="20">
        <v>6</v>
      </c>
      <c r="BQ309" s="20">
        <v>25</v>
      </c>
      <c r="BR309" s="20">
        <v>36</v>
      </c>
      <c r="BS309" s="20">
        <v>31</v>
      </c>
      <c r="BT309" s="20">
        <v>7</v>
      </c>
      <c r="BU309" s="20">
        <v>8</v>
      </c>
      <c r="BV309" s="20">
        <v>10389</v>
      </c>
      <c r="BW309" s="20">
        <v>15598</v>
      </c>
      <c r="BX309" s="20">
        <v>17683</v>
      </c>
      <c r="BY309" s="20">
        <v>23483</v>
      </c>
      <c r="BZ309" s="20">
        <v>21258</v>
      </c>
      <c r="CA309" s="20">
        <v>39396</v>
      </c>
      <c r="CB309" s="20">
        <v>12121</v>
      </c>
      <c r="CC309" s="20">
        <v>17247</v>
      </c>
      <c r="CD309" s="20">
        <v>17549</v>
      </c>
      <c r="CE309" s="20">
        <v>23630</v>
      </c>
      <c r="CF309" s="20">
        <v>20448</v>
      </c>
      <c r="CG309" s="20">
        <v>33289</v>
      </c>
      <c r="CH309" s="21">
        <v>10</v>
      </c>
      <c r="CI309" s="21">
        <v>53</v>
      </c>
      <c r="CJ309" s="21">
        <v>50</v>
      </c>
      <c r="CK309" s="21">
        <v>66</v>
      </c>
      <c r="CL309" s="21">
        <v>20</v>
      </c>
      <c r="CM309" s="21">
        <v>16</v>
      </c>
      <c r="CN309" s="21">
        <v>0</v>
      </c>
      <c r="CO309" s="21">
        <v>102</v>
      </c>
      <c r="CP309" s="21">
        <v>113</v>
      </c>
      <c r="CQ309" s="21">
        <v>0</v>
      </c>
      <c r="CR309" s="21">
        <v>22510</v>
      </c>
      <c r="CS309" s="21">
        <v>32845</v>
      </c>
      <c r="CT309" s="21">
        <v>35232</v>
      </c>
      <c r="CU309" s="21">
        <v>47113</v>
      </c>
      <c r="CV309" s="21">
        <v>41706</v>
      </c>
      <c r="CW309" s="21">
        <v>72685</v>
      </c>
      <c r="CX309" s="21">
        <v>127807</v>
      </c>
      <c r="CY309" s="21">
        <v>124284</v>
      </c>
      <c r="CZ309" s="19">
        <v>174</v>
      </c>
      <c r="DA309" t="s">
        <v>8152</v>
      </c>
      <c r="DB309" t="s">
        <v>9</v>
      </c>
      <c r="DD309">
        <v>8.2070097518586458</v>
      </c>
      <c r="DE309">
        <v>8.8414562582644152</v>
      </c>
      <c r="DF309">
        <v>0.63444650640576938</v>
      </c>
    </row>
    <row r="310" spans="1:110" x14ac:dyDescent="0.25">
      <c r="A310" t="s">
        <v>2346</v>
      </c>
      <c r="B310" t="s">
        <v>2961</v>
      </c>
      <c r="C310" t="s">
        <v>58</v>
      </c>
      <c r="D310" t="s">
        <v>278</v>
      </c>
      <c r="E310" s="17">
        <v>89953</v>
      </c>
      <c r="F310" s="17">
        <v>90869</v>
      </c>
      <c r="G310" s="17">
        <v>90887</v>
      </c>
      <c r="H310" s="17">
        <v>90717</v>
      </c>
      <c r="I310" s="17">
        <v>90483</v>
      </c>
      <c r="J310" s="17">
        <v>92046</v>
      </c>
      <c r="K310" s="17">
        <v>93817</v>
      </c>
      <c r="L310" s="17">
        <v>95645</v>
      </c>
      <c r="M310" s="17">
        <v>97942</v>
      </c>
      <c r="N310" s="17">
        <v>100123</v>
      </c>
      <c r="O310" s="17">
        <v>101831</v>
      </c>
      <c r="P310" s="17">
        <v>103297</v>
      </c>
      <c r="Q310" s="17">
        <v>103548</v>
      </c>
      <c r="R310" s="17">
        <v>104010</v>
      </c>
      <c r="S310" s="17">
        <v>104708</v>
      </c>
      <c r="T310" s="17">
        <v>105173</v>
      </c>
      <c r="U310" s="18">
        <v>10</v>
      </c>
      <c r="V310" s="18">
        <v>15</v>
      </c>
      <c r="W310" s="18">
        <v>9</v>
      </c>
      <c r="X310" s="18">
        <v>28</v>
      </c>
      <c r="Y310" s="18">
        <v>28</v>
      </c>
      <c r="Z310" s="18">
        <v>41</v>
      </c>
      <c r="AA310" s="18">
        <v>134</v>
      </c>
      <c r="AB310" s="18">
        <v>119</v>
      </c>
      <c r="AC310" s="18">
        <v>109</v>
      </c>
      <c r="AD310" s="18">
        <v>134</v>
      </c>
      <c r="AE310" s="18">
        <v>110</v>
      </c>
      <c r="AF310" s="18">
        <v>98</v>
      </c>
      <c r="AG310" s="18">
        <v>114</v>
      </c>
      <c r="AH310" s="18">
        <v>141</v>
      </c>
      <c r="AI310" s="18">
        <v>125</v>
      </c>
      <c r="AJ310" s="18">
        <v>124</v>
      </c>
      <c r="AK310" s="23">
        <v>1.1116916612008494</v>
      </c>
      <c r="AL310" s="23">
        <v>1.6507279710352265</v>
      </c>
      <c r="AM310" s="23">
        <v>0.99024062847271876</v>
      </c>
      <c r="AN310" s="23">
        <v>3.0865218206069422</v>
      </c>
      <c r="AO310" s="23">
        <v>3.0945039399666237</v>
      </c>
      <c r="AP310" s="23">
        <v>4.4542945918345174</v>
      </c>
      <c r="AQ310" s="23">
        <v>14.283125659528658</v>
      </c>
      <c r="AR310" s="23">
        <v>12.441842229076272</v>
      </c>
      <c r="AS310" s="23">
        <v>11.129035551653018</v>
      </c>
      <c r="AT310" s="23">
        <v>13.383538247955014</v>
      </c>
      <c r="AU310" s="23">
        <v>10.802211507301312</v>
      </c>
      <c r="AV310" s="23">
        <v>9.4872067920655976</v>
      </c>
      <c r="AW310" s="23">
        <v>11.009386950979257</v>
      </c>
      <c r="AX310" s="23">
        <v>13.556388808768389</v>
      </c>
      <c r="AY310" s="23">
        <v>11.937960805287085</v>
      </c>
      <c r="AZ310" s="23">
        <v>11.79009821912468</v>
      </c>
      <c r="BA310" s="20">
        <v>0</v>
      </c>
      <c r="BB310" s="20">
        <v>0</v>
      </c>
      <c r="BC310" s="20">
        <v>0</v>
      </c>
      <c r="BD310" s="20">
        <v>0</v>
      </c>
      <c r="BE310" s="20">
        <v>1</v>
      </c>
      <c r="BF310" s="20">
        <v>0</v>
      </c>
      <c r="BG310" s="20">
        <v>0</v>
      </c>
      <c r="BH310" s="20">
        <v>0</v>
      </c>
      <c r="BI310" s="20">
        <v>0</v>
      </c>
      <c r="BJ310" s="20">
        <v>11</v>
      </c>
      <c r="BK310" s="20">
        <v>27</v>
      </c>
      <c r="BL310" s="20">
        <v>10</v>
      </c>
      <c r="BM310" s="20">
        <v>10</v>
      </c>
      <c r="BN310" s="20">
        <v>4</v>
      </c>
      <c r="BO310" s="20">
        <v>0</v>
      </c>
      <c r="BP310" s="20">
        <v>2</v>
      </c>
      <c r="BQ310" s="20">
        <v>17</v>
      </c>
      <c r="BR310" s="20">
        <v>23</v>
      </c>
      <c r="BS310" s="20">
        <v>14</v>
      </c>
      <c r="BT310" s="20">
        <v>2</v>
      </c>
      <c r="BU310" s="20">
        <v>3</v>
      </c>
      <c r="BV310" s="20">
        <v>5414</v>
      </c>
      <c r="BW310" s="20">
        <v>12960</v>
      </c>
      <c r="BX310" s="20">
        <v>11549</v>
      </c>
      <c r="BY310" s="20">
        <v>8842</v>
      </c>
      <c r="BZ310" s="20">
        <v>6291</v>
      </c>
      <c r="CA310" s="20">
        <v>7640</v>
      </c>
      <c r="CB310" s="20">
        <v>5762</v>
      </c>
      <c r="CC310" s="20">
        <v>12007</v>
      </c>
      <c r="CD310" s="20">
        <v>12764</v>
      </c>
      <c r="CE310" s="20">
        <v>9151</v>
      </c>
      <c r="CF310" s="20">
        <v>6515</v>
      </c>
      <c r="CG310" s="20">
        <v>6278</v>
      </c>
      <c r="CH310" s="21">
        <v>2</v>
      </c>
      <c r="CI310" s="21">
        <v>28</v>
      </c>
      <c r="CJ310" s="21">
        <v>50</v>
      </c>
      <c r="CK310" s="21">
        <v>25</v>
      </c>
      <c r="CL310" s="21">
        <v>12</v>
      </c>
      <c r="CM310" s="21">
        <v>7</v>
      </c>
      <c r="CN310" s="21">
        <v>0</v>
      </c>
      <c r="CO310" s="21">
        <v>62</v>
      </c>
      <c r="CP310" s="21">
        <v>61</v>
      </c>
      <c r="CQ310" s="21">
        <v>1</v>
      </c>
      <c r="CR310" s="21">
        <v>11176</v>
      </c>
      <c r="CS310" s="21">
        <v>24967</v>
      </c>
      <c r="CT310" s="21">
        <v>24313</v>
      </c>
      <c r="CU310" s="21">
        <v>17993</v>
      </c>
      <c r="CV310" s="21">
        <v>12806</v>
      </c>
      <c r="CW310" s="21">
        <v>13918</v>
      </c>
      <c r="CX310" s="21">
        <v>52696</v>
      </c>
      <c r="CY310" s="21">
        <v>52477</v>
      </c>
      <c r="CZ310" s="19">
        <v>56</v>
      </c>
      <c r="DA310" t="s">
        <v>8044</v>
      </c>
      <c r="DB310" t="s">
        <v>8480</v>
      </c>
      <c r="DD310">
        <v>11.814699773233988</v>
      </c>
      <c r="DE310">
        <v>11.575831182632459</v>
      </c>
      <c r="DF310">
        <v>-0.23886859060152865</v>
      </c>
    </row>
    <row r="311" spans="1:110" x14ac:dyDescent="0.25">
      <c r="A311" t="s">
        <v>78</v>
      </c>
      <c r="B311" t="s">
        <v>3234</v>
      </c>
      <c r="C311" t="s">
        <v>3366</v>
      </c>
      <c r="D311" t="s">
        <v>70</v>
      </c>
      <c r="E311" s="17">
        <v>152037</v>
      </c>
      <c r="F311" s="17">
        <v>152449</v>
      </c>
      <c r="G311" s="17">
        <v>153129</v>
      </c>
      <c r="H311" s="17">
        <v>153749</v>
      </c>
      <c r="I311" s="17">
        <v>154536</v>
      </c>
      <c r="J311" s="17">
        <v>155280</v>
      </c>
      <c r="K311" s="17">
        <v>156377</v>
      </c>
      <c r="L311" s="17">
        <v>157222</v>
      </c>
      <c r="M311" s="17">
        <v>158951</v>
      </c>
      <c r="N311" s="17">
        <v>160219</v>
      </c>
      <c r="O311" s="17">
        <v>161351</v>
      </c>
      <c r="P311" s="17">
        <v>161899</v>
      </c>
      <c r="Q311" s="17">
        <v>162279</v>
      </c>
      <c r="R311" s="17">
        <v>163587</v>
      </c>
      <c r="S311" s="17">
        <v>164453</v>
      </c>
      <c r="T311" s="17">
        <v>164862</v>
      </c>
      <c r="U311" s="18">
        <v>20</v>
      </c>
      <c r="V311" s="18">
        <v>16</v>
      </c>
      <c r="W311" s="18">
        <v>17</v>
      </c>
      <c r="X311" s="18">
        <v>16</v>
      </c>
      <c r="Y311" s="18">
        <v>35</v>
      </c>
      <c r="Z311" s="18">
        <v>58</v>
      </c>
      <c r="AA311" s="18">
        <v>148</v>
      </c>
      <c r="AB311" s="18">
        <v>127</v>
      </c>
      <c r="AC311" s="18">
        <v>147</v>
      </c>
      <c r="AD311" s="18">
        <v>174</v>
      </c>
      <c r="AE311" s="18">
        <v>174</v>
      </c>
      <c r="AF311" s="18">
        <v>200</v>
      </c>
      <c r="AG311" s="18">
        <v>163</v>
      </c>
      <c r="AH311" s="18">
        <v>161</v>
      </c>
      <c r="AI311" s="18">
        <v>150</v>
      </c>
      <c r="AJ311" s="18">
        <v>131</v>
      </c>
      <c r="AK311" s="23">
        <v>1.3154692607720491</v>
      </c>
      <c r="AL311" s="23">
        <v>1.0495313186705062</v>
      </c>
      <c r="AM311" s="23">
        <v>1.1101750811407376</v>
      </c>
      <c r="AN311" s="23">
        <v>1.0406571750060163</v>
      </c>
      <c r="AO311" s="23">
        <v>2.2648444375420613</v>
      </c>
      <c r="AP311" s="23">
        <v>3.7351880473982484</v>
      </c>
      <c r="AQ311" s="23">
        <v>9.4643074109363905</v>
      </c>
      <c r="AR311" s="23">
        <v>8.0777499332154523</v>
      </c>
      <c r="AS311" s="23">
        <v>9.2481330724562909</v>
      </c>
      <c r="AT311" s="23">
        <v>10.860135189958743</v>
      </c>
      <c r="AU311" s="23">
        <v>10.783943080613072</v>
      </c>
      <c r="AV311" s="23">
        <v>12.353380811493587</v>
      </c>
      <c r="AW311" s="23">
        <v>10.044429655100167</v>
      </c>
      <c r="AX311" s="23">
        <v>9.8418578493401068</v>
      </c>
      <c r="AY311" s="23">
        <v>9.121147075456209</v>
      </c>
      <c r="AZ311" s="23">
        <v>7.9460397180672313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1</v>
      </c>
      <c r="BI311" s="20">
        <v>2</v>
      </c>
      <c r="BJ311" s="20">
        <v>18</v>
      </c>
      <c r="BK311" s="20">
        <v>9</v>
      </c>
      <c r="BL311" s="20">
        <v>20</v>
      </c>
      <c r="BM311" s="20">
        <v>9</v>
      </c>
      <c r="BN311" s="20">
        <v>5</v>
      </c>
      <c r="BO311" s="20">
        <v>0</v>
      </c>
      <c r="BP311" s="20">
        <v>3</v>
      </c>
      <c r="BQ311" s="20">
        <v>16</v>
      </c>
      <c r="BR311" s="20">
        <v>15</v>
      </c>
      <c r="BS311" s="20">
        <v>22</v>
      </c>
      <c r="BT311" s="20">
        <v>5</v>
      </c>
      <c r="BU311" s="20">
        <v>6</v>
      </c>
      <c r="BV311" s="20">
        <v>7644</v>
      </c>
      <c r="BW311" s="20">
        <v>11665</v>
      </c>
      <c r="BX311" s="20">
        <v>13316</v>
      </c>
      <c r="BY311" s="20">
        <v>16438</v>
      </c>
      <c r="BZ311" s="20">
        <v>12741</v>
      </c>
      <c r="CA311" s="20">
        <v>24292</v>
      </c>
      <c r="CB311" s="20">
        <v>8055</v>
      </c>
      <c r="CC311" s="20">
        <v>11316</v>
      </c>
      <c r="CD311" s="20">
        <v>12028</v>
      </c>
      <c r="CE311" s="20">
        <v>15433</v>
      </c>
      <c r="CF311" s="20">
        <v>12337</v>
      </c>
      <c r="CG311" s="20">
        <v>19597</v>
      </c>
      <c r="CH311" s="21">
        <v>5</v>
      </c>
      <c r="CI311" s="21">
        <v>34</v>
      </c>
      <c r="CJ311" s="21">
        <v>24</v>
      </c>
      <c r="CK311" s="21">
        <v>42</v>
      </c>
      <c r="CL311" s="21">
        <v>14</v>
      </c>
      <c r="CM311" s="21">
        <v>11</v>
      </c>
      <c r="CN311" s="21">
        <v>1</v>
      </c>
      <c r="CO311" s="21">
        <v>64</v>
      </c>
      <c r="CP311" s="21">
        <v>67</v>
      </c>
      <c r="CQ311" s="21">
        <v>0</v>
      </c>
      <c r="CR311" s="21">
        <v>15699</v>
      </c>
      <c r="CS311" s="21">
        <v>22981</v>
      </c>
      <c r="CT311" s="21">
        <v>25344</v>
      </c>
      <c r="CU311" s="21">
        <v>31871</v>
      </c>
      <c r="CV311" s="21">
        <v>25078</v>
      </c>
      <c r="CW311" s="21">
        <v>43889</v>
      </c>
      <c r="CX311" s="21">
        <v>86096</v>
      </c>
      <c r="CY311" s="21">
        <v>78766</v>
      </c>
      <c r="CZ311" s="19">
        <v>207</v>
      </c>
      <c r="DA311" t="s">
        <v>8185</v>
      </c>
      <c r="DB311" t="s">
        <v>9</v>
      </c>
      <c r="DD311">
        <v>8.1253332656222224</v>
      </c>
      <c r="DE311">
        <v>7.7820107786656756</v>
      </c>
      <c r="DF311">
        <v>-0.34332248695654677</v>
      </c>
    </row>
    <row r="312" spans="1:110" x14ac:dyDescent="0.25">
      <c r="A312" t="s">
        <v>1175</v>
      </c>
      <c r="B312" t="s">
        <v>2982</v>
      </c>
      <c r="C312" t="s">
        <v>1173</v>
      </c>
      <c r="D312" t="s">
        <v>278</v>
      </c>
      <c r="E312" s="17">
        <v>48032</v>
      </c>
      <c r="F312" s="17">
        <v>48092</v>
      </c>
      <c r="G312" s="17">
        <v>47853</v>
      </c>
      <c r="H312" s="17">
        <v>47956</v>
      </c>
      <c r="I312" s="17">
        <v>48479</v>
      </c>
      <c r="J312" s="17">
        <v>49218</v>
      </c>
      <c r="K312" s="17">
        <v>49684</v>
      </c>
      <c r="L312" s="17">
        <v>50432</v>
      </c>
      <c r="M312" s="17">
        <v>50955</v>
      </c>
      <c r="N312" s="17">
        <v>51545</v>
      </c>
      <c r="O312" s="17">
        <v>52183</v>
      </c>
      <c r="P312" s="17">
        <v>52642</v>
      </c>
      <c r="Q312" s="17">
        <v>52893</v>
      </c>
      <c r="R312" s="17">
        <v>53218</v>
      </c>
      <c r="S312" s="17">
        <v>53786</v>
      </c>
      <c r="T312" s="17">
        <v>54175</v>
      </c>
      <c r="U312" s="18">
        <v>5</v>
      </c>
      <c r="V312" s="18">
        <v>3</v>
      </c>
      <c r="W312" s="18">
        <v>3</v>
      </c>
      <c r="X312" s="18">
        <v>6</v>
      </c>
      <c r="Y312" s="18">
        <v>12</v>
      </c>
      <c r="Z312" s="18">
        <v>29</v>
      </c>
      <c r="AA312" s="18">
        <v>51</v>
      </c>
      <c r="AB312" s="18">
        <v>38</v>
      </c>
      <c r="AC312" s="18">
        <v>37</v>
      </c>
      <c r="AD312" s="18">
        <v>37</v>
      </c>
      <c r="AE312" s="18">
        <v>34</v>
      </c>
      <c r="AF312" s="18">
        <v>30</v>
      </c>
      <c r="AG312" s="18">
        <v>40</v>
      </c>
      <c r="AH312" s="18">
        <v>39</v>
      </c>
      <c r="AI312" s="18">
        <v>42</v>
      </c>
      <c r="AJ312" s="18">
        <v>19</v>
      </c>
      <c r="AK312" s="23">
        <v>1.0409726848767489</v>
      </c>
      <c r="AL312" s="23">
        <v>0.62380437494801622</v>
      </c>
      <c r="AM312" s="23">
        <v>0.62691994232336523</v>
      </c>
      <c r="AN312" s="23">
        <v>1.2511468846442573</v>
      </c>
      <c r="AO312" s="23">
        <v>2.4752985828915612</v>
      </c>
      <c r="AP312" s="23">
        <v>5.8921532772562877</v>
      </c>
      <c r="AQ312" s="23">
        <v>10.264874003703406</v>
      </c>
      <c r="AR312" s="23">
        <v>7.5348984771573599</v>
      </c>
      <c r="AS312" s="23">
        <v>7.2613089981356094</v>
      </c>
      <c r="AT312" s="23">
        <v>7.1781938112329033</v>
      </c>
      <c r="AU312" s="23">
        <v>6.5155318781978808</v>
      </c>
      <c r="AV312" s="23">
        <v>5.6988716234185635</v>
      </c>
      <c r="AW312" s="23">
        <v>7.5624373735655004</v>
      </c>
      <c r="AX312" s="23">
        <v>7.3283475515802925</v>
      </c>
      <c r="AY312" s="23">
        <v>7.8087234596363366</v>
      </c>
      <c r="AZ312" s="23">
        <v>3.5071527457314255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0</v>
      </c>
      <c r="BI312" s="20">
        <v>1</v>
      </c>
      <c r="BJ312" s="20">
        <v>0</v>
      </c>
      <c r="BK312" s="20">
        <v>2</v>
      </c>
      <c r="BL312" s="20">
        <v>3</v>
      </c>
      <c r="BM312" s="20">
        <v>2</v>
      </c>
      <c r="BN312" s="20">
        <v>0</v>
      </c>
      <c r="BO312" s="20">
        <v>0</v>
      </c>
      <c r="BP312" s="20">
        <v>0</v>
      </c>
      <c r="BQ312" s="20">
        <v>0</v>
      </c>
      <c r="BR312" s="20">
        <v>1</v>
      </c>
      <c r="BS312" s="20">
        <v>5</v>
      </c>
      <c r="BT312" s="20">
        <v>3</v>
      </c>
      <c r="BU312" s="20">
        <v>2</v>
      </c>
      <c r="BV312" s="20">
        <v>2219</v>
      </c>
      <c r="BW312" s="20">
        <v>3761</v>
      </c>
      <c r="BX312" s="20">
        <v>4493</v>
      </c>
      <c r="BY312" s="20">
        <v>5602</v>
      </c>
      <c r="BZ312" s="20">
        <v>4258</v>
      </c>
      <c r="CA312" s="20">
        <v>8146</v>
      </c>
      <c r="CB312" s="20">
        <v>2087</v>
      </c>
      <c r="CC312" s="20">
        <v>3462</v>
      </c>
      <c r="CD312" s="20">
        <v>4077</v>
      </c>
      <c r="CE312" s="20">
        <v>5334</v>
      </c>
      <c r="CF312" s="20">
        <v>4450</v>
      </c>
      <c r="CG312" s="20">
        <v>6286</v>
      </c>
      <c r="CH312" s="21">
        <v>1</v>
      </c>
      <c r="CI312" s="21">
        <v>0</v>
      </c>
      <c r="CJ312" s="21">
        <v>3</v>
      </c>
      <c r="CK312" s="21">
        <v>8</v>
      </c>
      <c r="CL312" s="21">
        <v>5</v>
      </c>
      <c r="CM312" s="21">
        <v>2</v>
      </c>
      <c r="CN312" s="21">
        <v>0</v>
      </c>
      <c r="CO312" s="21">
        <v>8</v>
      </c>
      <c r="CP312" s="21">
        <v>11</v>
      </c>
      <c r="CQ312" s="21">
        <v>0</v>
      </c>
      <c r="CR312" s="21">
        <v>4306</v>
      </c>
      <c r="CS312" s="21">
        <v>7223</v>
      </c>
      <c r="CT312" s="21">
        <v>8570</v>
      </c>
      <c r="CU312" s="21">
        <v>10936</v>
      </c>
      <c r="CV312" s="21">
        <v>8708</v>
      </c>
      <c r="CW312" s="21">
        <v>14432</v>
      </c>
      <c r="CX312" s="21">
        <v>28479</v>
      </c>
      <c r="CY312" s="21">
        <v>25696</v>
      </c>
      <c r="CZ312" s="19">
        <v>344</v>
      </c>
      <c r="DA312" t="s">
        <v>8322</v>
      </c>
      <c r="DB312" t="s">
        <v>8481</v>
      </c>
      <c r="DD312">
        <v>3.1133250311332503</v>
      </c>
      <c r="DE312">
        <v>3.8624951718810352</v>
      </c>
      <c r="DF312">
        <v>0.74917014074778487</v>
      </c>
    </row>
    <row r="313" spans="1:110" x14ac:dyDescent="0.25">
      <c r="A313" t="s">
        <v>464</v>
      </c>
      <c r="B313" t="s">
        <v>2989</v>
      </c>
      <c r="C313" t="s">
        <v>462</v>
      </c>
      <c r="D313" t="s">
        <v>51</v>
      </c>
      <c r="E313" s="17">
        <v>99165</v>
      </c>
      <c r="F313" s="17">
        <v>100829</v>
      </c>
      <c r="G313" s="17">
        <v>101908</v>
      </c>
      <c r="H313" s="17">
        <v>103489</v>
      </c>
      <c r="I313" s="17">
        <v>104687</v>
      </c>
      <c r="J313" s="17">
        <v>106163</v>
      </c>
      <c r="K313" s="17">
        <v>107797</v>
      </c>
      <c r="L313" s="17">
        <v>109634</v>
      </c>
      <c r="M313" s="17">
        <v>111390</v>
      </c>
      <c r="N313" s="17">
        <v>112963</v>
      </c>
      <c r="O313" s="17">
        <v>114830</v>
      </c>
      <c r="P313" s="17">
        <v>116477</v>
      </c>
      <c r="Q313" s="17">
        <v>117491</v>
      </c>
      <c r="R313" s="17">
        <v>117820</v>
      </c>
      <c r="S313" s="17">
        <v>119158</v>
      </c>
      <c r="T313" s="17">
        <v>120481</v>
      </c>
      <c r="U313" s="18">
        <v>19</v>
      </c>
      <c r="V313" s="18">
        <v>11</v>
      </c>
      <c r="W313" s="18">
        <v>14</v>
      </c>
      <c r="X313" s="18">
        <v>22</v>
      </c>
      <c r="Y313" s="18">
        <v>25</v>
      </c>
      <c r="Z313" s="18">
        <v>70</v>
      </c>
      <c r="AA313" s="18">
        <v>123</v>
      </c>
      <c r="AB313" s="18">
        <v>103</v>
      </c>
      <c r="AC313" s="18">
        <v>84</v>
      </c>
      <c r="AD313" s="18">
        <v>105</v>
      </c>
      <c r="AE313" s="18">
        <v>107</v>
      </c>
      <c r="AF313" s="18">
        <v>87</v>
      </c>
      <c r="AG313" s="18">
        <v>106</v>
      </c>
      <c r="AH313" s="18">
        <v>83</v>
      </c>
      <c r="AI313" s="18">
        <v>72</v>
      </c>
      <c r="AJ313" s="18">
        <v>74</v>
      </c>
      <c r="AK313" s="23">
        <v>1.9159985882115667</v>
      </c>
      <c r="AL313" s="23">
        <v>1.0909559749675193</v>
      </c>
      <c r="AM313" s="23">
        <v>1.3737881226204027</v>
      </c>
      <c r="AN313" s="23">
        <v>2.125829798336055</v>
      </c>
      <c r="AO313" s="23">
        <v>2.3880711072052883</v>
      </c>
      <c r="AP313" s="23">
        <v>6.5936343170407774</v>
      </c>
      <c r="AQ313" s="23">
        <v>11.410336094696513</v>
      </c>
      <c r="AR313" s="23">
        <v>9.3948957440210155</v>
      </c>
      <c r="AS313" s="23">
        <v>7.5410719095071377</v>
      </c>
      <c r="AT313" s="23">
        <v>9.2950789196462562</v>
      </c>
      <c r="AU313" s="23">
        <v>9.3181224418705906</v>
      </c>
      <c r="AV313" s="23">
        <v>7.4692857817423182</v>
      </c>
      <c r="AW313" s="23">
        <v>9.0219676400745588</v>
      </c>
      <c r="AX313" s="23">
        <v>7.0446443727720256</v>
      </c>
      <c r="AY313" s="23">
        <v>6.0423974890481542</v>
      </c>
      <c r="AZ313" s="23">
        <v>6.1420472937641621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0</v>
      </c>
      <c r="BJ313" s="20">
        <v>7</v>
      </c>
      <c r="BK313" s="20">
        <v>11</v>
      </c>
      <c r="BL313" s="20">
        <v>4</v>
      </c>
      <c r="BM313" s="20">
        <v>7</v>
      </c>
      <c r="BN313" s="20">
        <v>3</v>
      </c>
      <c r="BO313" s="20">
        <v>0</v>
      </c>
      <c r="BP313" s="20">
        <v>3</v>
      </c>
      <c r="BQ313" s="20">
        <v>9</v>
      </c>
      <c r="BR313" s="20">
        <v>13</v>
      </c>
      <c r="BS313" s="20">
        <v>11</v>
      </c>
      <c r="BT313" s="20">
        <v>5</v>
      </c>
      <c r="BU313" s="20">
        <v>1</v>
      </c>
      <c r="BV313" s="20">
        <v>4662</v>
      </c>
      <c r="BW313" s="20">
        <v>8667</v>
      </c>
      <c r="BX313" s="20">
        <v>11408</v>
      </c>
      <c r="BY313" s="20">
        <v>11985</v>
      </c>
      <c r="BZ313" s="20">
        <v>9230</v>
      </c>
      <c r="CA313" s="20">
        <v>15494</v>
      </c>
      <c r="CB313" s="20">
        <v>4965</v>
      </c>
      <c r="CC313" s="20">
        <v>8744</v>
      </c>
      <c r="CD313" s="20">
        <v>11181</v>
      </c>
      <c r="CE313" s="20">
        <v>11585</v>
      </c>
      <c r="CF313" s="20">
        <v>9136</v>
      </c>
      <c r="CG313" s="20">
        <v>13424</v>
      </c>
      <c r="CH313" s="21">
        <v>3</v>
      </c>
      <c r="CI313" s="21">
        <v>16</v>
      </c>
      <c r="CJ313" s="21">
        <v>24</v>
      </c>
      <c r="CK313" s="21">
        <v>15</v>
      </c>
      <c r="CL313" s="21">
        <v>12</v>
      </c>
      <c r="CM313" s="21">
        <v>4</v>
      </c>
      <c r="CN313" s="21">
        <v>0</v>
      </c>
      <c r="CO313" s="21">
        <v>32</v>
      </c>
      <c r="CP313" s="21">
        <v>42</v>
      </c>
      <c r="CQ313" s="21">
        <v>0</v>
      </c>
      <c r="CR313" s="21">
        <v>9627</v>
      </c>
      <c r="CS313" s="21">
        <v>17411</v>
      </c>
      <c r="CT313" s="21">
        <v>22589</v>
      </c>
      <c r="CU313" s="21">
        <v>23570</v>
      </c>
      <c r="CV313" s="21">
        <v>18366</v>
      </c>
      <c r="CW313" s="21">
        <v>28918</v>
      </c>
      <c r="CX313" s="21">
        <v>61446</v>
      </c>
      <c r="CY313" s="21">
        <v>59035</v>
      </c>
      <c r="CZ313" s="19">
        <v>276</v>
      </c>
      <c r="DA313" t="s">
        <v>8254</v>
      </c>
      <c r="DB313" t="s">
        <v>8481</v>
      </c>
      <c r="DD313">
        <v>5.4205132548488182</v>
      </c>
      <c r="DE313">
        <v>6.8352699931647303</v>
      </c>
      <c r="DF313">
        <v>1.4147567383159121</v>
      </c>
    </row>
    <row r="314" spans="1:110" x14ac:dyDescent="0.25">
      <c r="A314" t="s">
        <v>755</v>
      </c>
      <c r="B314" t="s">
        <v>3005</v>
      </c>
      <c r="C314" t="s">
        <v>754</v>
      </c>
      <c r="D314" t="s">
        <v>150</v>
      </c>
      <c r="E314" s="17">
        <v>62041</v>
      </c>
      <c r="F314" s="17">
        <v>62768</v>
      </c>
      <c r="G314" s="17">
        <v>64151</v>
      </c>
      <c r="H314" s="17">
        <v>65591</v>
      </c>
      <c r="I314" s="17">
        <v>66464</v>
      </c>
      <c r="J314" s="17">
        <v>67625</v>
      </c>
      <c r="K314" s="17">
        <v>68769</v>
      </c>
      <c r="L314" s="17">
        <v>69817</v>
      </c>
      <c r="M314" s="17">
        <v>70986</v>
      </c>
      <c r="N314" s="17">
        <v>71987</v>
      </c>
      <c r="O314" s="17">
        <v>72854</v>
      </c>
      <c r="P314" s="17">
        <v>73740</v>
      </c>
      <c r="Q314" s="17">
        <v>74732</v>
      </c>
      <c r="R314" s="17">
        <v>75732</v>
      </c>
      <c r="S314" s="17">
        <v>76859</v>
      </c>
      <c r="T314" s="17">
        <v>77792</v>
      </c>
      <c r="U314" s="18">
        <v>7</v>
      </c>
      <c r="V314" s="18">
        <v>13</v>
      </c>
      <c r="W314" s="18">
        <v>12</v>
      </c>
      <c r="X314" s="18">
        <v>17</v>
      </c>
      <c r="Y314" s="18">
        <v>20</v>
      </c>
      <c r="Z314" s="18">
        <v>45</v>
      </c>
      <c r="AA314" s="18">
        <v>83</v>
      </c>
      <c r="AB314" s="18">
        <v>83</v>
      </c>
      <c r="AC314" s="18">
        <v>73</v>
      </c>
      <c r="AD314" s="18">
        <v>101</v>
      </c>
      <c r="AE314" s="18">
        <v>126</v>
      </c>
      <c r="AF314" s="18">
        <v>137</v>
      </c>
      <c r="AG314" s="18">
        <v>110</v>
      </c>
      <c r="AH314" s="18">
        <v>94</v>
      </c>
      <c r="AI314" s="18">
        <v>103</v>
      </c>
      <c r="AJ314" s="18">
        <v>68</v>
      </c>
      <c r="AK314" s="23">
        <v>1.1282861333634209</v>
      </c>
      <c r="AL314" s="23">
        <v>2.0711190415498346</v>
      </c>
      <c r="AM314" s="23">
        <v>1.8705865847765428</v>
      </c>
      <c r="AN314" s="23">
        <v>2.5918189995578662</v>
      </c>
      <c r="AO314" s="23">
        <v>3.0091478093403947</v>
      </c>
      <c r="AP314" s="23">
        <v>6.6543438077634018</v>
      </c>
      <c r="AQ314" s="23">
        <v>12.069391731739593</v>
      </c>
      <c r="AR314" s="23">
        <v>11.888222066258935</v>
      </c>
      <c r="AS314" s="23">
        <v>10.283717916208829</v>
      </c>
      <c r="AT314" s="23">
        <v>14.030311028380126</v>
      </c>
      <c r="AU314" s="23">
        <v>17.294863700002743</v>
      </c>
      <c r="AV314" s="23">
        <v>18.578790344453484</v>
      </c>
      <c r="AW314" s="23">
        <v>14.719263501578975</v>
      </c>
      <c r="AX314" s="23">
        <v>12.412190355464004</v>
      </c>
      <c r="AY314" s="23">
        <v>13.401163168919709</v>
      </c>
      <c r="AZ314" s="23">
        <v>8.7412587412587417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1</v>
      </c>
      <c r="BJ314" s="20">
        <v>10</v>
      </c>
      <c r="BK314" s="20">
        <v>10</v>
      </c>
      <c r="BL314" s="20">
        <v>6</v>
      </c>
      <c r="BM314" s="20">
        <v>4</v>
      </c>
      <c r="BN314" s="20">
        <v>1</v>
      </c>
      <c r="BO314" s="20">
        <v>0</v>
      </c>
      <c r="BP314" s="20">
        <v>0</v>
      </c>
      <c r="BQ314" s="20">
        <v>15</v>
      </c>
      <c r="BR314" s="20">
        <v>11</v>
      </c>
      <c r="BS314" s="20">
        <v>5</v>
      </c>
      <c r="BT314" s="20">
        <v>2</v>
      </c>
      <c r="BU314" s="20">
        <v>3</v>
      </c>
      <c r="BV314" s="20">
        <v>3488</v>
      </c>
      <c r="BW314" s="20">
        <v>6186</v>
      </c>
      <c r="BX314" s="20">
        <v>6901</v>
      </c>
      <c r="BY314" s="20">
        <v>7839</v>
      </c>
      <c r="BZ314" s="20">
        <v>6064</v>
      </c>
      <c r="CA314" s="20">
        <v>9282</v>
      </c>
      <c r="CB314" s="20">
        <v>3696</v>
      </c>
      <c r="CC314" s="20">
        <v>5754</v>
      </c>
      <c r="CD314" s="20">
        <v>6687</v>
      </c>
      <c r="CE314" s="20">
        <v>7772</v>
      </c>
      <c r="CF314" s="20">
        <v>5994</v>
      </c>
      <c r="CG314" s="20">
        <v>8129</v>
      </c>
      <c r="CH314" s="21">
        <v>1</v>
      </c>
      <c r="CI314" s="21">
        <v>25</v>
      </c>
      <c r="CJ314" s="21">
        <v>21</v>
      </c>
      <c r="CK314" s="21">
        <v>11</v>
      </c>
      <c r="CL314" s="21">
        <v>6</v>
      </c>
      <c r="CM314" s="21">
        <v>4</v>
      </c>
      <c r="CN314" s="21">
        <v>0</v>
      </c>
      <c r="CO314" s="21">
        <v>32</v>
      </c>
      <c r="CP314" s="21">
        <v>36</v>
      </c>
      <c r="CQ314" s="21">
        <v>0</v>
      </c>
      <c r="CR314" s="21">
        <v>7184</v>
      </c>
      <c r="CS314" s="21">
        <v>11940</v>
      </c>
      <c r="CT314" s="21">
        <v>13588</v>
      </c>
      <c r="CU314" s="21">
        <v>15611</v>
      </c>
      <c r="CV314" s="21">
        <v>12058</v>
      </c>
      <c r="CW314" s="21">
        <v>17411</v>
      </c>
      <c r="CX314" s="21">
        <v>39760</v>
      </c>
      <c r="CY314" s="21">
        <v>38032</v>
      </c>
      <c r="CZ314" s="19">
        <v>166</v>
      </c>
      <c r="DA314" t="s">
        <v>8144</v>
      </c>
      <c r="DB314" t="s">
        <v>9</v>
      </c>
      <c r="DD314">
        <v>8.4139671855279765</v>
      </c>
      <c r="DE314">
        <v>9.0543259557344058</v>
      </c>
      <c r="DF314">
        <v>0.64035877020642928</v>
      </c>
    </row>
    <row r="315" spans="1:110" x14ac:dyDescent="0.25">
      <c r="A315" t="s">
        <v>169</v>
      </c>
      <c r="B315" t="s">
        <v>2947</v>
      </c>
      <c r="C315" t="s">
        <v>58</v>
      </c>
      <c r="D315" t="s">
        <v>168</v>
      </c>
      <c r="E315" s="17">
        <v>187901</v>
      </c>
      <c r="F315" s="17">
        <v>188971</v>
      </c>
      <c r="G315" s="17">
        <v>191157</v>
      </c>
      <c r="H315" s="17">
        <v>193013</v>
      </c>
      <c r="I315" s="17">
        <v>195388</v>
      </c>
      <c r="J315" s="17">
        <v>197635</v>
      </c>
      <c r="K315" s="17">
        <v>199766</v>
      </c>
      <c r="L315" s="17">
        <v>201498</v>
      </c>
      <c r="M315" s="17">
        <v>202215</v>
      </c>
      <c r="N315" s="17">
        <v>203251</v>
      </c>
      <c r="O315" s="17">
        <v>204732</v>
      </c>
      <c r="P315" s="17">
        <v>206430</v>
      </c>
      <c r="Q315" s="17">
        <v>209101</v>
      </c>
      <c r="R315" s="17">
        <v>212159</v>
      </c>
      <c r="S315" s="17">
        <v>214497</v>
      </c>
      <c r="T315" s="17">
        <v>217209</v>
      </c>
      <c r="U315" s="18">
        <v>28</v>
      </c>
      <c r="V315" s="18">
        <v>20</v>
      </c>
      <c r="W315" s="18">
        <v>19</v>
      </c>
      <c r="X315" s="18">
        <v>25</v>
      </c>
      <c r="Y315" s="18">
        <v>42</v>
      </c>
      <c r="Z315" s="18">
        <v>118</v>
      </c>
      <c r="AA315" s="18">
        <v>198</v>
      </c>
      <c r="AB315" s="18">
        <v>173</v>
      </c>
      <c r="AC315" s="18">
        <v>190</v>
      </c>
      <c r="AD315" s="18">
        <v>230</v>
      </c>
      <c r="AE315" s="18">
        <v>273</v>
      </c>
      <c r="AF315" s="18">
        <v>265</v>
      </c>
      <c r="AG315" s="18">
        <v>232</v>
      </c>
      <c r="AH315" s="18">
        <v>247</v>
      </c>
      <c r="AI315" s="18">
        <v>252</v>
      </c>
      <c r="AJ315" s="18">
        <v>147</v>
      </c>
      <c r="AK315" s="23">
        <v>1.4901464068844763</v>
      </c>
      <c r="AL315" s="23">
        <v>1.058363452593255</v>
      </c>
      <c r="AM315" s="23">
        <v>0.99394738356429535</v>
      </c>
      <c r="AN315" s="23">
        <v>1.2952495427769113</v>
      </c>
      <c r="AO315" s="23">
        <v>2.149569062583168</v>
      </c>
      <c r="AP315" s="23">
        <v>5.9706023730614515</v>
      </c>
      <c r="AQ315" s="23">
        <v>9.9115965679845406</v>
      </c>
      <c r="AR315" s="23">
        <v>8.5856931582447462</v>
      </c>
      <c r="AS315" s="23">
        <v>9.3959399648888553</v>
      </c>
      <c r="AT315" s="23">
        <v>11.316057485572028</v>
      </c>
      <c r="AU315" s="23">
        <v>13.334505597561691</v>
      </c>
      <c r="AV315" s="23">
        <v>12.837281402896865</v>
      </c>
      <c r="AW315" s="23">
        <v>11.095116713932502</v>
      </c>
      <c r="AX315" s="23">
        <v>11.642211737423347</v>
      </c>
      <c r="AY315" s="23">
        <v>11.748416061763102</v>
      </c>
      <c r="AZ315" s="23">
        <v>6.7676753725674352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0</v>
      </c>
      <c r="BI315" s="20">
        <v>4</v>
      </c>
      <c r="BJ315" s="20">
        <v>21</v>
      </c>
      <c r="BK315" s="20">
        <v>26</v>
      </c>
      <c r="BL315" s="20">
        <v>9</v>
      </c>
      <c r="BM315" s="20">
        <v>7</v>
      </c>
      <c r="BN315" s="20">
        <v>2</v>
      </c>
      <c r="BO315" s="20">
        <v>1</v>
      </c>
      <c r="BP315" s="20">
        <v>5</v>
      </c>
      <c r="BQ315" s="20">
        <v>23</v>
      </c>
      <c r="BR315" s="20">
        <v>20</v>
      </c>
      <c r="BS315" s="20">
        <v>22</v>
      </c>
      <c r="BT315" s="20">
        <v>5</v>
      </c>
      <c r="BU315" s="20">
        <v>2</v>
      </c>
      <c r="BV315" s="20">
        <v>11377</v>
      </c>
      <c r="BW315" s="20">
        <v>17270</v>
      </c>
      <c r="BX315" s="20">
        <v>17930</v>
      </c>
      <c r="BY315" s="20">
        <v>20840</v>
      </c>
      <c r="BZ315" s="20">
        <v>15493</v>
      </c>
      <c r="CA315" s="20">
        <v>27321</v>
      </c>
      <c r="CB315" s="20">
        <v>12781</v>
      </c>
      <c r="CC315" s="20">
        <v>17286</v>
      </c>
      <c r="CD315" s="20">
        <v>17696</v>
      </c>
      <c r="CE315" s="20">
        <v>20743</v>
      </c>
      <c r="CF315" s="20">
        <v>15312</v>
      </c>
      <c r="CG315" s="20">
        <v>23160</v>
      </c>
      <c r="CH315" s="21">
        <v>9</v>
      </c>
      <c r="CI315" s="21">
        <v>44</v>
      </c>
      <c r="CJ315" s="21">
        <v>46</v>
      </c>
      <c r="CK315" s="21">
        <v>31</v>
      </c>
      <c r="CL315" s="21">
        <v>12</v>
      </c>
      <c r="CM315" s="21">
        <v>4</v>
      </c>
      <c r="CN315" s="21">
        <v>1</v>
      </c>
      <c r="CO315" s="21">
        <v>69</v>
      </c>
      <c r="CP315" s="21">
        <v>78</v>
      </c>
      <c r="CQ315" s="21">
        <v>0</v>
      </c>
      <c r="CR315" s="21">
        <v>24158</v>
      </c>
      <c r="CS315" s="21">
        <v>34556</v>
      </c>
      <c r="CT315" s="21">
        <v>35626</v>
      </c>
      <c r="CU315" s="21">
        <v>41583</v>
      </c>
      <c r="CV315" s="21">
        <v>30805</v>
      </c>
      <c r="CW315" s="21">
        <v>50481</v>
      </c>
      <c r="CX315" s="21">
        <v>110231</v>
      </c>
      <c r="CY315" s="21">
        <v>106978</v>
      </c>
      <c r="CZ315" s="19">
        <v>262</v>
      </c>
      <c r="DA315" t="s">
        <v>8240</v>
      </c>
      <c r="DB315" t="s">
        <v>8481</v>
      </c>
      <c r="DD315">
        <v>6.4499242834975412</v>
      </c>
      <c r="DE315">
        <v>7.0760493871959795</v>
      </c>
      <c r="DF315">
        <v>0.62612510369843832</v>
      </c>
    </row>
    <row r="316" spans="1:110" x14ac:dyDescent="0.25">
      <c r="A316" t="s">
        <v>2012</v>
      </c>
      <c r="B316" t="s">
        <v>3011</v>
      </c>
      <c r="C316" t="s">
        <v>886</v>
      </c>
      <c r="D316" t="s">
        <v>168</v>
      </c>
      <c r="E316" s="17">
        <v>64967</v>
      </c>
      <c r="F316" s="17">
        <v>64950</v>
      </c>
      <c r="G316" s="17">
        <v>65272</v>
      </c>
      <c r="H316" s="17">
        <v>65269</v>
      </c>
      <c r="I316" s="17">
        <v>65524</v>
      </c>
      <c r="J316" s="17">
        <v>66134</v>
      </c>
      <c r="K316" s="17">
        <v>66758</v>
      </c>
      <c r="L316" s="17">
        <v>67349</v>
      </c>
      <c r="M316" s="17">
        <v>67762</v>
      </c>
      <c r="N316" s="17">
        <v>67876</v>
      </c>
      <c r="O316" s="17">
        <v>68249</v>
      </c>
      <c r="P316" s="17">
        <v>68277</v>
      </c>
      <c r="Q316" s="17">
        <v>68280</v>
      </c>
      <c r="R316" s="17">
        <v>68461</v>
      </c>
      <c r="S316" s="17">
        <v>68762</v>
      </c>
      <c r="T316" s="17">
        <v>69142</v>
      </c>
      <c r="U316" s="18">
        <v>13</v>
      </c>
      <c r="V316" s="18">
        <v>8</v>
      </c>
      <c r="W316" s="18">
        <v>9</v>
      </c>
      <c r="X316" s="18">
        <v>15</v>
      </c>
      <c r="Y316" s="18">
        <v>7</v>
      </c>
      <c r="Z316" s="18">
        <v>27</v>
      </c>
      <c r="AA316" s="18">
        <v>53</v>
      </c>
      <c r="AB316" s="18">
        <v>39</v>
      </c>
      <c r="AC316" s="18">
        <v>44</v>
      </c>
      <c r="AD316" s="18">
        <v>55</v>
      </c>
      <c r="AE316" s="18">
        <v>57</v>
      </c>
      <c r="AF316" s="18">
        <v>66</v>
      </c>
      <c r="AG316" s="18">
        <v>58</v>
      </c>
      <c r="AH316" s="18">
        <v>75</v>
      </c>
      <c r="AI316" s="18">
        <v>44</v>
      </c>
      <c r="AJ316" s="18">
        <v>50</v>
      </c>
      <c r="AK316" s="23">
        <v>2.0010159003801933</v>
      </c>
      <c r="AL316" s="23">
        <v>1.2317167051578137</v>
      </c>
      <c r="AM316" s="23">
        <v>1.3788454467459246</v>
      </c>
      <c r="AN316" s="23">
        <v>2.2981813724739157</v>
      </c>
      <c r="AO316" s="23">
        <v>1.0683108479335817</v>
      </c>
      <c r="AP316" s="23">
        <v>4.0826201348776729</v>
      </c>
      <c r="AQ316" s="23">
        <v>7.9391234009407112</v>
      </c>
      <c r="AR316" s="23">
        <v>5.7907318594188473</v>
      </c>
      <c r="AS316" s="23">
        <v>6.4933148372244034</v>
      </c>
      <c r="AT316" s="23">
        <v>8.1030113736814204</v>
      </c>
      <c r="AU316" s="23">
        <v>8.3517707219153401</v>
      </c>
      <c r="AV316" s="23">
        <v>9.6665055582406954</v>
      </c>
      <c r="AW316" s="23">
        <v>8.494434680726421</v>
      </c>
      <c r="AX316" s="23">
        <v>10.955142343816188</v>
      </c>
      <c r="AY316" s="23">
        <v>6.3988831040400225</v>
      </c>
      <c r="AZ316" s="23">
        <v>7.2314946053050244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1</v>
      </c>
      <c r="BI316" s="20">
        <v>0</v>
      </c>
      <c r="BJ316" s="20">
        <v>5</v>
      </c>
      <c r="BK316" s="20">
        <v>4</v>
      </c>
      <c r="BL316" s="20">
        <v>5</v>
      </c>
      <c r="BM316" s="20">
        <v>5</v>
      </c>
      <c r="BN316" s="20">
        <v>5</v>
      </c>
      <c r="BO316" s="20">
        <v>0</v>
      </c>
      <c r="BP316" s="20">
        <v>0</v>
      </c>
      <c r="BQ316" s="20">
        <v>5</v>
      </c>
      <c r="BR316" s="20">
        <v>6</v>
      </c>
      <c r="BS316" s="20">
        <v>6</v>
      </c>
      <c r="BT316" s="20">
        <v>7</v>
      </c>
      <c r="BU316" s="20">
        <v>1</v>
      </c>
      <c r="BV316" s="20">
        <v>2262</v>
      </c>
      <c r="BW316" s="20">
        <v>3445</v>
      </c>
      <c r="BX316" s="20">
        <v>4532</v>
      </c>
      <c r="BY316" s="20">
        <v>6898</v>
      </c>
      <c r="BZ316" s="20">
        <v>6765</v>
      </c>
      <c r="CA316" s="20">
        <v>12198</v>
      </c>
      <c r="CB316" s="20">
        <v>2938</v>
      </c>
      <c r="CC316" s="20">
        <v>3492</v>
      </c>
      <c r="CD316" s="20">
        <v>3946</v>
      </c>
      <c r="CE316" s="20">
        <v>5988</v>
      </c>
      <c r="CF316" s="20">
        <v>6245</v>
      </c>
      <c r="CG316" s="20">
        <v>10433</v>
      </c>
      <c r="CH316" s="21">
        <v>0</v>
      </c>
      <c r="CI316" s="21">
        <v>10</v>
      </c>
      <c r="CJ316" s="21">
        <v>10</v>
      </c>
      <c r="CK316" s="21">
        <v>11</v>
      </c>
      <c r="CL316" s="21">
        <v>12</v>
      </c>
      <c r="CM316" s="21">
        <v>6</v>
      </c>
      <c r="CN316" s="21">
        <v>1</v>
      </c>
      <c r="CO316" s="21">
        <v>25</v>
      </c>
      <c r="CP316" s="21">
        <v>25</v>
      </c>
      <c r="CQ316" s="21">
        <v>0</v>
      </c>
      <c r="CR316" s="21">
        <v>5200</v>
      </c>
      <c r="CS316" s="21">
        <v>6937</v>
      </c>
      <c r="CT316" s="21">
        <v>8478</v>
      </c>
      <c r="CU316" s="21">
        <v>12886</v>
      </c>
      <c r="CV316" s="21">
        <v>13010</v>
      </c>
      <c r="CW316" s="21">
        <v>22631</v>
      </c>
      <c r="CX316" s="21">
        <v>36100</v>
      </c>
      <c r="CY316" s="21">
        <v>33042</v>
      </c>
      <c r="CZ316" s="19">
        <v>246</v>
      </c>
      <c r="DA316" t="s">
        <v>8224</v>
      </c>
      <c r="DB316" t="s">
        <v>9</v>
      </c>
      <c r="DD316">
        <v>7.5661279583560326</v>
      </c>
      <c r="DE316">
        <v>6.9252077562326875</v>
      </c>
      <c r="DF316">
        <v>-0.64092020212334511</v>
      </c>
    </row>
    <row r="317" spans="1:110" x14ac:dyDescent="0.25">
      <c r="A317" t="s">
        <v>1963</v>
      </c>
      <c r="B317" t="s">
        <v>3106</v>
      </c>
      <c r="C317" t="s">
        <v>846</v>
      </c>
      <c r="D317" t="s">
        <v>150</v>
      </c>
      <c r="E317" s="17">
        <v>60506</v>
      </c>
      <c r="F317" s="17">
        <v>61289</v>
      </c>
      <c r="G317" s="17">
        <v>62221</v>
      </c>
      <c r="H317" s="17">
        <v>63333</v>
      </c>
      <c r="I317" s="17">
        <v>64512</v>
      </c>
      <c r="J317" s="17">
        <v>65222</v>
      </c>
      <c r="K317" s="17">
        <v>66611</v>
      </c>
      <c r="L317" s="17">
        <v>67814</v>
      </c>
      <c r="M317" s="17">
        <v>69122</v>
      </c>
      <c r="N317" s="17">
        <v>70150</v>
      </c>
      <c r="O317" s="17">
        <v>70959</v>
      </c>
      <c r="P317" s="17">
        <v>71443</v>
      </c>
      <c r="Q317" s="17">
        <v>71563</v>
      </c>
      <c r="R317" s="17">
        <v>72122</v>
      </c>
      <c r="S317" s="17">
        <v>73038</v>
      </c>
      <c r="T317" s="17">
        <v>73766</v>
      </c>
      <c r="U317" s="18">
        <v>9</v>
      </c>
      <c r="V317" s="18">
        <v>11</v>
      </c>
      <c r="W317" s="18">
        <v>9</v>
      </c>
      <c r="X317" s="18">
        <v>9</v>
      </c>
      <c r="Y317" s="18">
        <v>13</v>
      </c>
      <c r="Z317" s="18">
        <v>30</v>
      </c>
      <c r="AA317" s="18">
        <v>74</v>
      </c>
      <c r="AB317" s="18">
        <v>80</v>
      </c>
      <c r="AC317" s="18">
        <v>79</v>
      </c>
      <c r="AD317" s="18">
        <v>81</v>
      </c>
      <c r="AE317" s="18">
        <v>117</v>
      </c>
      <c r="AF317" s="18">
        <v>97</v>
      </c>
      <c r="AG317" s="18">
        <v>94</v>
      </c>
      <c r="AH317" s="18">
        <v>90</v>
      </c>
      <c r="AI317" s="18">
        <v>82</v>
      </c>
      <c r="AJ317" s="18">
        <v>77</v>
      </c>
      <c r="AK317" s="23">
        <v>1.4874557895084786</v>
      </c>
      <c r="AL317" s="23">
        <v>1.7947755714728582</v>
      </c>
      <c r="AM317" s="23">
        <v>1.4464569839764712</v>
      </c>
      <c r="AN317" s="23">
        <v>1.4210601108426886</v>
      </c>
      <c r="AO317" s="23">
        <v>2.0151289682539679</v>
      </c>
      <c r="AP317" s="23">
        <v>4.5996749563030876</v>
      </c>
      <c r="AQ317" s="23">
        <v>11.109276245665132</v>
      </c>
      <c r="AR317" s="23">
        <v>11.796974076149468</v>
      </c>
      <c r="AS317" s="23">
        <v>11.429067445965105</v>
      </c>
      <c r="AT317" s="23">
        <v>11.546685673556663</v>
      </c>
      <c r="AU317" s="23">
        <v>16.48839470680252</v>
      </c>
      <c r="AV317" s="23">
        <v>13.577257394006411</v>
      </c>
      <c r="AW317" s="23">
        <v>13.135279404161368</v>
      </c>
      <c r="AX317" s="23">
        <v>12.478855273009623</v>
      </c>
      <c r="AY317" s="23">
        <v>11.227032503628248</v>
      </c>
      <c r="AZ317" s="23">
        <v>10.438413361169101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1</v>
      </c>
      <c r="BJ317" s="20">
        <v>10</v>
      </c>
      <c r="BK317" s="20">
        <v>8</v>
      </c>
      <c r="BL317" s="20">
        <v>8</v>
      </c>
      <c r="BM317" s="20">
        <v>2</v>
      </c>
      <c r="BN317" s="20">
        <v>3</v>
      </c>
      <c r="BO317" s="20">
        <v>0</v>
      </c>
      <c r="BP317" s="20">
        <v>0</v>
      </c>
      <c r="BQ317" s="20">
        <v>9</v>
      </c>
      <c r="BR317" s="20">
        <v>17</v>
      </c>
      <c r="BS317" s="20">
        <v>15</v>
      </c>
      <c r="BT317" s="20">
        <v>4</v>
      </c>
      <c r="BU317" s="20">
        <v>0</v>
      </c>
      <c r="BV317" s="20">
        <v>3040</v>
      </c>
      <c r="BW317" s="20">
        <v>5168</v>
      </c>
      <c r="BX317" s="20">
        <v>5461</v>
      </c>
      <c r="BY317" s="20">
        <v>6599</v>
      </c>
      <c r="BZ317" s="20">
        <v>5985</v>
      </c>
      <c r="CA317" s="20">
        <v>11684</v>
      </c>
      <c r="CB317" s="20">
        <v>3197</v>
      </c>
      <c r="CC317" s="20">
        <v>5122</v>
      </c>
      <c r="CD317" s="20">
        <v>5178</v>
      </c>
      <c r="CE317" s="20">
        <v>6429</v>
      </c>
      <c r="CF317" s="20">
        <v>5658</v>
      </c>
      <c r="CG317" s="20">
        <v>10245</v>
      </c>
      <c r="CH317" s="21">
        <v>1</v>
      </c>
      <c r="CI317" s="21">
        <v>19</v>
      </c>
      <c r="CJ317" s="21">
        <v>25</v>
      </c>
      <c r="CK317" s="21">
        <v>23</v>
      </c>
      <c r="CL317" s="21">
        <v>6</v>
      </c>
      <c r="CM317" s="21">
        <v>3</v>
      </c>
      <c r="CN317" s="21">
        <v>0</v>
      </c>
      <c r="CO317" s="21">
        <v>32</v>
      </c>
      <c r="CP317" s="21">
        <v>45</v>
      </c>
      <c r="CQ317" s="21">
        <v>0</v>
      </c>
      <c r="CR317" s="21">
        <v>6237</v>
      </c>
      <c r="CS317" s="21">
        <v>10290</v>
      </c>
      <c r="CT317" s="21">
        <v>10639</v>
      </c>
      <c r="CU317" s="21">
        <v>13028</v>
      </c>
      <c r="CV317" s="21">
        <v>11643</v>
      </c>
      <c r="CW317" s="21">
        <v>21929</v>
      </c>
      <c r="CX317" s="21">
        <v>37937</v>
      </c>
      <c r="CY317" s="21">
        <v>35829</v>
      </c>
      <c r="CZ317" s="19">
        <v>102</v>
      </c>
      <c r="DA317" t="s">
        <v>8080</v>
      </c>
      <c r="DB317" t="s">
        <v>9</v>
      </c>
      <c r="DD317">
        <v>8.9313126238521861</v>
      </c>
      <c r="DE317">
        <v>11.861770830587554</v>
      </c>
      <c r="DF317">
        <v>2.9304582067353682</v>
      </c>
    </row>
    <row r="318" spans="1:110" x14ac:dyDescent="0.25">
      <c r="A318" t="s">
        <v>1789</v>
      </c>
      <c r="B318" t="s">
        <v>3107</v>
      </c>
      <c r="C318" t="s">
        <v>846</v>
      </c>
      <c r="D318" t="s">
        <v>150</v>
      </c>
      <c r="E318" s="17">
        <v>95341</v>
      </c>
      <c r="F318" s="17">
        <v>95930</v>
      </c>
      <c r="G318" s="17">
        <v>96726</v>
      </c>
      <c r="H318" s="17">
        <v>97548</v>
      </c>
      <c r="I318" s="17">
        <v>98533</v>
      </c>
      <c r="J318" s="17">
        <v>99224</v>
      </c>
      <c r="K318" s="17">
        <v>100456</v>
      </c>
      <c r="L318" s="17">
        <v>101689</v>
      </c>
      <c r="M318" s="17">
        <v>102698</v>
      </c>
      <c r="N318" s="17">
        <v>103885</v>
      </c>
      <c r="O318" s="17">
        <v>104957</v>
      </c>
      <c r="P318" s="17">
        <v>105905</v>
      </c>
      <c r="Q318" s="17">
        <v>106734</v>
      </c>
      <c r="R318" s="17">
        <v>108017</v>
      </c>
      <c r="S318" s="17">
        <v>109557</v>
      </c>
      <c r="T318" s="17">
        <v>110222</v>
      </c>
      <c r="U318" s="18">
        <v>21</v>
      </c>
      <c r="V318" s="18">
        <v>25</v>
      </c>
      <c r="W318" s="18">
        <v>22</v>
      </c>
      <c r="X318" s="18">
        <v>17</v>
      </c>
      <c r="Y318" s="18">
        <v>26</v>
      </c>
      <c r="Z318" s="18">
        <v>55</v>
      </c>
      <c r="AA318" s="18">
        <v>112</v>
      </c>
      <c r="AB318" s="18">
        <v>142</v>
      </c>
      <c r="AC318" s="18">
        <v>90</v>
      </c>
      <c r="AD318" s="18">
        <v>140</v>
      </c>
      <c r="AE318" s="18">
        <v>158</v>
      </c>
      <c r="AF318" s="18">
        <v>170</v>
      </c>
      <c r="AG318" s="18">
        <v>136</v>
      </c>
      <c r="AH318" s="18">
        <v>158</v>
      </c>
      <c r="AI318" s="18">
        <v>145</v>
      </c>
      <c r="AJ318" s="18">
        <v>101</v>
      </c>
      <c r="AK318" s="23">
        <v>2.2026200690154289</v>
      </c>
      <c r="AL318" s="23">
        <v>2.6060669237986027</v>
      </c>
      <c r="AM318" s="23">
        <v>2.2744660174100035</v>
      </c>
      <c r="AN318" s="23">
        <v>1.7427317833271825</v>
      </c>
      <c r="AO318" s="23">
        <v>2.6387098738493702</v>
      </c>
      <c r="AP318" s="23">
        <v>5.5430137869870197</v>
      </c>
      <c r="AQ318" s="23">
        <v>11.149159831169865</v>
      </c>
      <c r="AR318" s="23">
        <v>13.964145581134636</v>
      </c>
      <c r="AS318" s="23">
        <v>8.7635591734989973</v>
      </c>
      <c r="AT318" s="23">
        <v>13.476440294556481</v>
      </c>
      <c r="AU318" s="23">
        <v>15.053783930562041</v>
      </c>
      <c r="AV318" s="23">
        <v>16.052122184977101</v>
      </c>
      <c r="AW318" s="23">
        <v>12.741956639871082</v>
      </c>
      <c r="AX318" s="23">
        <v>14.627327179980929</v>
      </c>
      <c r="AY318" s="23">
        <v>13.235119618098341</v>
      </c>
      <c r="AZ318" s="23">
        <v>9.1633249260583192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2</v>
      </c>
      <c r="BJ318" s="20">
        <v>5</v>
      </c>
      <c r="BK318" s="20">
        <v>13</v>
      </c>
      <c r="BL318" s="20">
        <v>13</v>
      </c>
      <c r="BM318" s="20">
        <v>7</v>
      </c>
      <c r="BN318" s="20">
        <v>5</v>
      </c>
      <c r="BO318" s="20">
        <v>0</v>
      </c>
      <c r="BP318" s="20">
        <v>2</v>
      </c>
      <c r="BQ318" s="20">
        <v>16</v>
      </c>
      <c r="BR318" s="20">
        <v>16</v>
      </c>
      <c r="BS318" s="20">
        <v>8</v>
      </c>
      <c r="BT318" s="20">
        <v>10</v>
      </c>
      <c r="BU318" s="20">
        <v>4</v>
      </c>
      <c r="BV318" s="20">
        <v>4423</v>
      </c>
      <c r="BW318" s="20">
        <v>7575</v>
      </c>
      <c r="BX318" s="20">
        <v>8825</v>
      </c>
      <c r="BY318" s="20">
        <v>10891</v>
      </c>
      <c r="BZ318" s="20">
        <v>9659</v>
      </c>
      <c r="CA318" s="20">
        <v>16170</v>
      </c>
      <c r="CB318" s="20">
        <v>4741</v>
      </c>
      <c r="CC318" s="20">
        <v>6778</v>
      </c>
      <c r="CD318" s="20">
        <v>8068</v>
      </c>
      <c r="CE318" s="20">
        <v>10425</v>
      </c>
      <c r="CF318" s="20">
        <v>8820</v>
      </c>
      <c r="CG318" s="20">
        <v>13847</v>
      </c>
      <c r="CH318" s="21">
        <v>4</v>
      </c>
      <c r="CI318" s="21">
        <v>21</v>
      </c>
      <c r="CJ318" s="21">
        <v>29</v>
      </c>
      <c r="CK318" s="21">
        <v>21</v>
      </c>
      <c r="CL318" s="21">
        <v>17</v>
      </c>
      <c r="CM318" s="21">
        <v>9</v>
      </c>
      <c r="CN318" s="21">
        <v>0</v>
      </c>
      <c r="CO318" s="21">
        <v>45</v>
      </c>
      <c r="CP318" s="21">
        <v>56</v>
      </c>
      <c r="CQ318" s="21">
        <v>0</v>
      </c>
      <c r="CR318" s="21">
        <v>9164</v>
      </c>
      <c r="CS318" s="21">
        <v>14353</v>
      </c>
      <c r="CT318" s="21">
        <v>16893</v>
      </c>
      <c r="CU318" s="21">
        <v>21316</v>
      </c>
      <c r="CV318" s="21">
        <v>18479</v>
      </c>
      <c r="CW318" s="21">
        <v>30017</v>
      </c>
      <c r="CX318" s="21">
        <v>57543</v>
      </c>
      <c r="CY318" s="21">
        <v>52679</v>
      </c>
      <c r="CZ318" s="19">
        <v>150</v>
      </c>
      <c r="DA318" t="s">
        <v>8128</v>
      </c>
      <c r="DB318" t="s">
        <v>9</v>
      </c>
      <c r="DD318">
        <v>8.5423033846504293</v>
      </c>
      <c r="DE318">
        <v>9.73185270145804</v>
      </c>
      <c r="DF318">
        <v>1.1895493168076108</v>
      </c>
    </row>
    <row r="319" spans="1:110" x14ac:dyDescent="0.25">
      <c r="A319" t="s">
        <v>1384</v>
      </c>
      <c r="B319" t="s">
        <v>2996</v>
      </c>
      <c r="C319" t="s">
        <v>425</v>
      </c>
      <c r="D319" t="s">
        <v>199</v>
      </c>
      <c r="E319" s="17">
        <v>82091</v>
      </c>
      <c r="F319" s="17">
        <v>82368</v>
      </c>
      <c r="G319" s="17">
        <v>82455</v>
      </c>
      <c r="H319" s="17">
        <v>83066</v>
      </c>
      <c r="I319" s="17">
        <v>83770</v>
      </c>
      <c r="J319" s="17">
        <v>84393</v>
      </c>
      <c r="K319" s="17">
        <v>84840</v>
      </c>
      <c r="L319" s="17">
        <v>85310</v>
      </c>
      <c r="M319" s="17">
        <v>85409</v>
      </c>
      <c r="N319" s="17">
        <v>85510</v>
      </c>
      <c r="O319" s="17">
        <v>85554</v>
      </c>
      <c r="P319" s="17">
        <v>85376</v>
      </c>
      <c r="Q319" s="17">
        <v>85284</v>
      </c>
      <c r="R319" s="17">
        <v>85400</v>
      </c>
      <c r="S319" s="17">
        <v>85498</v>
      </c>
      <c r="T319" s="17">
        <v>85777</v>
      </c>
      <c r="U319" s="18">
        <v>15</v>
      </c>
      <c r="V319" s="18">
        <v>14</v>
      </c>
      <c r="W319" s="18">
        <v>4</v>
      </c>
      <c r="X319" s="18">
        <v>11</v>
      </c>
      <c r="Y319" s="18">
        <v>18</v>
      </c>
      <c r="Z319" s="18">
        <v>37</v>
      </c>
      <c r="AA319" s="18">
        <v>42</v>
      </c>
      <c r="AB319" s="18">
        <v>79</v>
      </c>
      <c r="AC319" s="18">
        <v>49</v>
      </c>
      <c r="AD319" s="18">
        <v>71</v>
      </c>
      <c r="AE319" s="18">
        <v>72</v>
      </c>
      <c r="AF319" s="18">
        <v>69</v>
      </c>
      <c r="AG319" s="18">
        <v>57</v>
      </c>
      <c r="AH319" s="18">
        <v>77</v>
      </c>
      <c r="AI319" s="18">
        <v>76</v>
      </c>
      <c r="AJ319" s="18">
        <v>69</v>
      </c>
      <c r="AK319" s="23">
        <v>1.8272405013947937</v>
      </c>
      <c r="AL319" s="23">
        <v>1.6996891996891996</v>
      </c>
      <c r="AM319" s="23">
        <v>0.48511309198957009</v>
      </c>
      <c r="AN319" s="23">
        <v>1.3242481881877062</v>
      </c>
      <c r="AO319" s="23">
        <v>2.1487405992598783</v>
      </c>
      <c r="AP319" s="23">
        <v>4.3842498785444288</v>
      </c>
      <c r="AQ319" s="23">
        <v>4.9504950495049505</v>
      </c>
      <c r="AR319" s="23">
        <v>9.2603446254835315</v>
      </c>
      <c r="AS319" s="23">
        <v>5.7371003055884033</v>
      </c>
      <c r="AT319" s="23">
        <v>8.3031224418196707</v>
      </c>
      <c r="AU319" s="23">
        <v>8.4157374289922142</v>
      </c>
      <c r="AV319" s="23">
        <v>8.081896551724137</v>
      </c>
      <c r="AW319" s="23">
        <v>6.6835514281694106</v>
      </c>
      <c r="AX319" s="23">
        <v>9.0163934426229506</v>
      </c>
      <c r="AY319" s="23">
        <v>8.8890968209782688</v>
      </c>
      <c r="AZ319" s="23">
        <v>8.0441143896382474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20">
        <v>10</v>
      </c>
      <c r="BK319" s="20">
        <v>9</v>
      </c>
      <c r="BL319" s="20">
        <v>9</v>
      </c>
      <c r="BM319" s="20">
        <v>4</v>
      </c>
      <c r="BN319" s="20">
        <v>4</v>
      </c>
      <c r="BO319" s="20">
        <v>0</v>
      </c>
      <c r="BP319" s="20">
        <v>2</v>
      </c>
      <c r="BQ319" s="20">
        <v>9</v>
      </c>
      <c r="BR319" s="20">
        <v>9</v>
      </c>
      <c r="BS319" s="20">
        <v>7</v>
      </c>
      <c r="BT319" s="20">
        <v>3</v>
      </c>
      <c r="BU319" s="20">
        <v>3</v>
      </c>
      <c r="BV319" s="20">
        <v>2980</v>
      </c>
      <c r="BW319" s="20">
        <v>4495</v>
      </c>
      <c r="BX319" s="20">
        <v>5750</v>
      </c>
      <c r="BY319" s="20">
        <v>8237</v>
      </c>
      <c r="BZ319" s="20">
        <v>7691</v>
      </c>
      <c r="CA319" s="20">
        <v>15216</v>
      </c>
      <c r="CB319" s="20">
        <v>3607</v>
      </c>
      <c r="CC319" s="20">
        <v>4472</v>
      </c>
      <c r="CD319" s="20">
        <v>5246</v>
      </c>
      <c r="CE319" s="20">
        <v>7665</v>
      </c>
      <c r="CF319" s="20">
        <v>7309</v>
      </c>
      <c r="CG319" s="20">
        <v>13109</v>
      </c>
      <c r="CH319" s="21">
        <v>2</v>
      </c>
      <c r="CI319" s="21">
        <v>19</v>
      </c>
      <c r="CJ319" s="21">
        <v>18</v>
      </c>
      <c r="CK319" s="21">
        <v>16</v>
      </c>
      <c r="CL319" s="21">
        <v>7</v>
      </c>
      <c r="CM319" s="21">
        <v>7</v>
      </c>
      <c r="CN319" s="21">
        <v>0</v>
      </c>
      <c r="CO319" s="21">
        <v>36</v>
      </c>
      <c r="CP319" s="21">
        <v>33</v>
      </c>
      <c r="CQ319" s="21">
        <v>0</v>
      </c>
      <c r="CR319" s="21">
        <v>6587</v>
      </c>
      <c r="CS319" s="21">
        <v>8967</v>
      </c>
      <c r="CT319" s="21">
        <v>10996</v>
      </c>
      <c r="CU319" s="21">
        <v>15902</v>
      </c>
      <c r="CV319" s="21">
        <v>15000</v>
      </c>
      <c r="CW319" s="21">
        <v>28325</v>
      </c>
      <c r="CX319" s="21">
        <v>44369</v>
      </c>
      <c r="CY319" s="21">
        <v>41408</v>
      </c>
      <c r="CZ319" s="19">
        <v>203</v>
      </c>
      <c r="DA319" t="s">
        <v>8181</v>
      </c>
      <c r="DB319" t="s">
        <v>9</v>
      </c>
      <c r="DD319">
        <v>8.6939721792890268</v>
      </c>
      <c r="DE319">
        <v>7.4376253690639871</v>
      </c>
      <c r="DF319">
        <v>-1.2563468102250397</v>
      </c>
    </row>
    <row r="320" spans="1:110" x14ac:dyDescent="0.25">
      <c r="A320" t="s">
        <v>1271</v>
      </c>
      <c r="B320" t="s">
        <v>3116</v>
      </c>
      <c r="C320" t="s">
        <v>481</v>
      </c>
      <c r="D320" t="s">
        <v>51</v>
      </c>
      <c r="E320" s="17">
        <v>86941</v>
      </c>
      <c r="F320" s="17">
        <v>87396</v>
      </c>
      <c r="G320" s="17">
        <v>88776</v>
      </c>
      <c r="H320" s="17">
        <v>89852</v>
      </c>
      <c r="I320" s="17">
        <v>90652</v>
      </c>
      <c r="J320" s="17">
        <v>91504</v>
      </c>
      <c r="K320" s="17">
        <v>92173</v>
      </c>
      <c r="L320" s="17">
        <v>93153</v>
      </c>
      <c r="M320" s="17">
        <v>94428</v>
      </c>
      <c r="N320" s="17">
        <v>95876</v>
      </c>
      <c r="O320" s="17">
        <v>97514</v>
      </c>
      <c r="P320" s="17">
        <v>98930</v>
      </c>
      <c r="Q320" s="17">
        <v>100178</v>
      </c>
      <c r="R320" s="17">
        <v>101393</v>
      </c>
      <c r="S320" s="17">
        <v>102748</v>
      </c>
      <c r="T320" s="17">
        <v>104364</v>
      </c>
      <c r="U320" s="18">
        <v>8</v>
      </c>
      <c r="V320" s="18">
        <v>15</v>
      </c>
      <c r="W320" s="18">
        <v>15</v>
      </c>
      <c r="X320" s="18">
        <v>18</v>
      </c>
      <c r="Y320" s="18">
        <v>14</v>
      </c>
      <c r="Z320" s="18">
        <v>32</v>
      </c>
      <c r="AA320" s="18">
        <v>76</v>
      </c>
      <c r="AB320" s="18">
        <v>53</v>
      </c>
      <c r="AC320" s="18">
        <v>71</v>
      </c>
      <c r="AD320" s="18">
        <v>81</v>
      </c>
      <c r="AE320" s="18">
        <v>107</v>
      </c>
      <c r="AF320" s="18">
        <v>107</v>
      </c>
      <c r="AG320" s="18">
        <v>79</v>
      </c>
      <c r="AH320" s="18">
        <v>93</v>
      </c>
      <c r="AI320" s="18">
        <v>107</v>
      </c>
      <c r="AJ320" s="18">
        <v>74</v>
      </c>
      <c r="AK320" s="23">
        <v>0.92016424931850338</v>
      </c>
      <c r="AL320" s="23">
        <v>1.7163256899629276</v>
      </c>
      <c r="AM320" s="23">
        <v>1.689645850229792</v>
      </c>
      <c r="AN320" s="23">
        <v>2.0032943061924051</v>
      </c>
      <c r="AO320" s="23">
        <v>1.5443674712085778</v>
      </c>
      <c r="AP320" s="23">
        <v>3.497114880223815</v>
      </c>
      <c r="AQ320" s="23">
        <v>8.2453646946502772</v>
      </c>
      <c r="AR320" s="23">
        <v>5.689564479941601</v>
      </c>
      <c r="AS320" s="23">
        <v>7.5189562417926883</v>
      </c>
      <c r="AT320" s="23">
        <v>8.4484125328549382</v>
      </c>
      <c r="AU320" s="23">
        <v>10.972783395204791</v>
      </c>
      <c r="AV320" s="23">
        <v>10.815728292732235</v>
      </c>
      <c r="AW320" s="23">
        <v>7.8859629858851248</v>
      </c>
      <c r="AX320" s="23">
        <v>9.1722308246131394</v>
      </c>
      <c r="AY320" s="23">
        <v>10.413828006384552</v>
      </c>
      <c r="AZ320" s="23">
        <v>7.0905676286842212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20">
        <v>6</v>
      </c>
      <c r="BK320" s="20">
        <v>9</v>
      </c>
      <c r="BL320" s="20">
        <v>11</v>
      </c>
      <c r="BM320" s="20">
        <v>7</v>
      </c>
      <c r="BN320" s="20">
        <v>4</v>
      </c>
      <c r="BO320" s="20">
        <v>0</v>
      </c>
      <c r="BP320" s="20">
        <v>0</v>
      </c>
      <c r="BQ320" s="20">
        <v>11</v>
      </c>
      <c r="BR320" s="20">
        <v>5</v>
      </c>
      <c r="BS320" s="20">
        <v>11</v>
      </c>
      <c r="BT320" s="20">
        <v>6</v>
      </c>
      <c r="BU320" s="20">
        <v>4</v>
      </c>
      <c r="BV320" s="20">
        <v>4012</v>
      </c>
      <c r="BW320" s="20">
        <v>6925</v>
      </c>
      <c r="BX320" s="20">
        <v>8222</v>
      </c>
      <c r="BY320" s="20">
        <v>9919</v>
      </c>
      <c r="BZ320" s="20">
        <v>8587</v>
      </c>
      <c r="CA320" s="20">
        <v>16493</v>
      </c>
      <c r="CB320" s="20">
        <v>4169</v>
      </c>
      <c r="CC320" s="20">
        <v>6301</v>
      </c>
      <c r="CD320" s="20">
        <v>7603</v>
      </c>
      <c r="CE320" s="20">
        <v>9393</v>
      </c>
      <c r="CF320" s="20">
        <v>8213</v>
      </c>
      <c r="CG320" s="20">
        <v>14527</v>
      </c>
      <c r="CH320" s="21">
        <v>0</v>
      </c>
      <c r="CI320" s="21">
        <v>17</v>
      </c>
      <c r="CJ320" s="21">
        <v>14</v>
      </c>
      <c r="CK320" s="21">
        <v>22</v>
      </c>
      <c r="CL320" s="21">
        <v>13</v>
      </c>
      <c r="CM320" s="21">
        <v>8</v>
      </c>
      <c r="CN320" s="21">
        <v>0</v>
      </c>
      <c r="CO320" s="21">
        <v>37</v>
      </c>
      <c r="CP320" s="21">
        <v>37</v>
      </c>
      <c r="CQ320" s="21">
        <v>0</v>
      </c>
      <c r="CR320" s="21">
        <v>8181</v>
      </c>
      <c r="CS320" s="21">
        <v>13226</v>
      </c>
      <c r="CT320" s="21">
        <v>15825</v>
      </c>
      <c r="CU320" s="21">
        <v>19312</v>
      </c>
      <c r="CV320" s="21">
        <v>16800</v>
      </c>
      <c r="CW320" s="21">
        <v>31020</v>
      </c>
      <c r="CX320" s="21">
        <v>54158</v>
      </c>
      <c r="CY320" s="21">
        <v>50206</v>
      </c>
      <c r="CZ320" s="19">
        <v>250</v>
      </c>
      <c r="DA320" t="s">
        <v>8228</v>
      </c>
      <c r="DB320" t="s">
        <v>9</v>
      </c>
      <c r="DD320">
        <v>7.3696370951679082</v>
      </c>
      <c r="DE320">
        <v>6.8318623287418294</v>
      </c>
      <c r="DF320">
        <v>-0.5377747664260788</v>
      </c>
    </row>
    <row r="321" spans="1:110" x14ac:dyDescent="0.25">
      <c r="A321" t="s">
        <v>1666</v>
      </c>
      <c r="B321" t="s">
        <v>3123</v>
      </c>
      <c r="C321" t="s">
        <v>696</v>
      </c>
      <c r="D321" t="s">
        <v>150</v>
      </c>
      <c r="E321" s="17">
        <v>59766</v>
      </c>
      <c r="F321" s="17">
        <v>60579</v>
      </c>
      <c r="G321" s="17">
        <v>62040</v>
      </c>
      <c r="H321" s="17">
        <v>62681</v>
      </c>
      <c r="I321" s="17">
        <v>63437</v>
      </c>
      <c r="J321" s="17">
        <v>64878</v>
      </c>
      <c r="K321" s="17">
        <v>65534</v>
      </c>
      <c r="L321" s="17">
        <v>66030</v>
      </c>
      <c r="M321" s="17">
        <v>66203</v>
      </c>
      <c r="N321" s="17">
        <v>66364</v>
      </c>
      <c r="O321" s="17">
        <v>66660</v>
      </c>
      <c r="P321" s="17">
        <v>66711</v>
      </c>
      <c r="Q321" s="17">
        <v>67411</v>
      </c>
      <c r="R321" s="17">
        <v>68200</v>
      </c>
      <c r="S321" s="17">
        <v>69143</v>
      </c>
      <c r="T321" s="17">
        <v>69866</v>
      </c>
      <c r="U321" s="18">
        <v>8</v>
      </c>
      <c r="V321" s="18">
        <v>8</v>
      </c>
      <c r="W321" s="18">
        <v>11</v>
      </c>
      <c r="X321" s="18">
        <v>11</v>
      </c>
      <c r="Y321" s="18">
        <v>13</v>
      </c>
      <c r="Z321" s="18">
        <v>43</v>
      </c>
      <c r="AA321" s="18">
        <v>80</v>
      </c>
      <c r="AB321" s="18">
        <v>63</v>
      </c>
      <c r="AC321" s="18">
        <v>71</v>
      </c>
      <c r="AD321" s="18">
        <v>73</v>
      </c>
      <c r="AE321" s="18">
        <v>87</v>
      </c>
      <c r="AF321" s="18">
        <v>100</v>
      </c>
      <c r="AG321" s="18">
        <v>82</v>
      </c>
      <c r="AH321" s="18">
        <v>64</v>
      </c>
      <c r="AI321" s="18">
        <v>52</v>
      </c>
      <c r="AJ321" s="18">
        <v>35</v>
      </c>
      <c r="AK321" s="23">
        <v>1.3385536927349999</v>
      </c>
      <c r="AL321" s="23">
        <v>1.3205896432757225</v>
      </c>
      <c r="AM321" s="23">
        <v>1.773049645390071</v>
      </c>
      <c r="AN321" s="23">
        <v>1.754917758172333</v>
      </c>
      <c r="AO321" s="23">
        <v>2.0492772356826459</v>
      </c>
      <c r="AP321" s="23">
        <v>6.6278245321988969</v>
      </c>
      <c r="AQ321" s="23">
        <v>12.207403790398876</v>
      </c>
      <c r="AR321" s="23">
        <v>9.5411176737846439</v>
      </c>
      <c r="AS321" s="23">
        <v>10.724589520112382</v>
      </c>
      <c r="AT321" s="23">
        <v>10.999939726357665</v>
      </c>
      <c r="AU321" s="23">
        <v>13.05130513051305</v>
      </c>
      <c r="AV321" s="23">
        <v>14.990031628966737</v>
      </c>
      <c r="AW321" s="23">
        <v>12.164186853777572</v>
      </c>
      <c r="AX321" s="23">
        <v>9.3841642228739008</v>
      </c>
      <c r="AY321" s="23">
        <v>7.5206456185007884</v>
      </c>
      <c r="AZ321" s="23">
        <v>5.0095897861620813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2</v>
      </c>
      <c r="BI321" s="20">
        <v>0</v>
      </c>
      <c r="BJ321" s="20">
        <v>6</v>
      </c>
      <c r="BK321" s="20">
        <v>6</v>
      </c>
      <c r="BL321" s="20">
        <v>2</v>
      </c>
      <c r="BM321" s="20">
        <v>1</v>
      </c>
      <c r="BN321" s="20">
        <v>3</v>
      </c>
      <c r="BO321" s="20">
        <v>0</v>
      </c>
      <c r="BP321" s="20">
        <v>2</v>
      </c>
      <c r="BQ321" s="20">
        <v>3</v>
      </c>
      <c r="BR321" s="20">
        <v>9</v>
      </c>
      <c r="BS321" s="20">
        <v>0</v>
      </c>
      <c r="BT321" s="20">
        <v>1</v>
      </c>
      <c r="BU321" s="20">
        <v>0</v>
      </c>
      <c r="BV321" s="20">
        <v>2597</v>
      </c>
      <c r="BW321" s="20">
        <v>4323</v>
      </c>
      <c r="BX321" s="20">
        <v>6304</v>
      </c>
      <c r="BY321" s="20">
        <v>7611</v>
      </c>
      <c r="BZ321" s="20">
        <v>5751</v>
      </c>
      <c r="CA321" s="20">
        <v>9315</v>
      </c>
      <c r="CB321" s="20">
        <v>3042</v>
      </c>
      <c r="CC321" s="20">
        <v>4123</v>
      </c>
      <c r="CD321" s="20">
        <v>5406</v>
      </c>
      <c r="CE321" s="20">
        <v>7183</v>
      </c>
      <c r="CF321" s="20">
        <v>5829</v>
      </c>
      <c r="CG321" s="20">
        <v>8382</v>
      </c>
      <c r="CH321" s="21">
        <v>2</v>
      </c>
      <c r="CI321" s="21">
        <v>9</v>
      </c>
      <c r="CJ321" s="21">
        <v>15</v>
      </c>
      <c r="CK321" s="21">
        <v>2</v>
      </c>
      <c r="CL321" s="21">
        <v>2</v>
      </c>
      <c r="CM321" s="21">
        <v>3</v>
      </c>
      <c r="CN321" s="21">
        <v>2</v>
      </c>
      <c r="CO321" s="21">
        <v>20</v>
      </c>
      <c r="CP321" s="21">
        <v>15</v>
      </c>
      <c r="CQ321" s="21">
        <v>0</v>
      </c>
      <c r="CR321" s="21">
        <v>5639</v>
      </c>
      <c r="CS321" s="21">
        <v>8446</v>
      </c>
      <c r="CT321" s="21">
        <v>11710</v>
      </c>
      <c r="CU321" s="21">
        <v>14794</v>
      </c>
      <c r="CV321" s="21">
        <v>11580</v>
      </c>
      <c r="CW321" s="21">
        <v>17697</v>
      </c>
      <c r="CX321" s="21">
        <v>35901</v>
      </c>
      <c r="CY321" s="21">
        <v>33965</v>
      </c>
      <c r="CZ321" s="19">
        <v>317</v>
      </c>
      <c r="DA321" t="s">
        <v>8295</v>
      </c>
      <c r="DB321" t="s">
        <v>8481</v>
      </c>
      <c r="DD321">
        <v>5.8884145443839246</v>
      </c>
      <c r="DE321">
        <v>4.1781565973092674</v>
      </c>
      <c r="DF321">
        <v>-1.7102579470746573</v>
      </c>
    </row>
    <row r="322" spans="1:110" x14ac:dyDescent="0.25">
      <c r="A322" t="s">
        <v>1181</v>
      </c>
      <c r="B322" t="s">
        <v>3144</v>
      </c>
      <c r="C322" t="s">
        <v>1083</v>
      </c>
      <c r="D322" t="s">
        <v>278</v>
      </c>
      <c r="E322" s="17">
        <v>98775</v>
      </c>
      <c r="F322" s="17">
        <v>99232</v>
      </c>
      <c r="G322" s="17">
        <v>99765</v>
      </c>
      <c r="H322" s="17">
        <v>99840</v>
      </c>
      <c r="I322" s="17">
        <v>100126</v>
      </c>
      <c r="J322" s="17">
        <v>100764</v>
      </c>
      <c r="K322" s="17">
        <v>101274</v>
      </c>
      <c r="L322" s="17">
        <v>102138</v>
      </c>
      <c r="M322" s="17">
        <v>103191</v>
      </c>
      <c r="N322" s="17">
        <v>104148</v>
      </c>
      <c r="O322" s="17">
        <v>104749</v>
      </c>
      <c r="P322" s="17">
        <v>105580</v>
      </c>
      <c r="Q322" s="17">
        <v>106031</v>
      </c>
      <c r="R322" s="17">
        <v>106478</v>
      </c>
      <c r="S322" s="17">
        <v>107489</v>
      </c>
      <c r="T322" s="17">
        <v>107890</v>
      </c>
      <c r="U322" s="18">
        <v>8</v>
      </c>
      <c r="V322" s="18">
        <v>12</v>
      </c>
      <c r="W322" s="18">
        <v>15</v>
      </c>
      <c r="X322" s="18">
        <v>23</v>
      </c>
      <c r="Y322" s="18">
        <v>28</v>
      </c>
      <c r="Z322" s="18">
        <v>38</v>
      </c>
      <c r="AA322" s="18">
        <v>107</v>
      </c>
      <c r="AB322" s="18">
        <v>133</v>
      </c>
      <c r="AC322" s="18">
        <v>112</v>
      </c>
      <c r="AD322" s="18">
        <v>86</v>
      </c>
      <c r="AE322" s="18">
        <v>80</v>
      </c>
      <c r="AF322" s="18">
        <v>76</v>
      </c>
      <c r="AG322" s="18">
        <v>66</v>
      </c>
      <c r="AH322" s="18">
        <v>103</v>
      </c>
      <c r="AI322" s="18">
        <v>85</v>
      </c>
      <c r="AJ322" s="18">
        <v>53</v>
      </c>
      <c r="AK322" s="23">
        <v>0.80992153885092388</v>
      </c>
      <c r="AL322" s="23">
        <v>1.2092873266688164</v>
      </c>
      <c r="AM322" s="23">
        <v>1.5035333032626674</v>
      </c>
      <c r="AN322" s="23">
        <v>2.3036858974358974</v>
      </c>
      <c r="AO322" s="23">
        <v>2.7964764396859958</v>
      </c>
      <c r="AP322" s="23">
        <v>3.7711881227422488</v>
      </c>
      <c r="AQ322" s="23">
        <v>10.56539684420483</v>
      </c>
      <c r="AR322" s="23">
        <v>13.021598229845896</v>
      </c>
      <c r="AS322" s="23">
        <v>10.853659718386293</v>
      </c>
      <c r="AT322" s="23">
        <v>8.2574797403694742</v>
      </c>
      <c r="AU322" s="23">
        <v>7.6373044134072883</v>
      </c>
      <c r="AV322" s="23">
        <v>7.1983330176169726</v>
      </c>
      <c r="AW322" s="23">
        <v>6.2245946940045842</v>
      </c>
      <c r="AX322" s="23">
        <v>9.6733597550667749</v>
      </c>
      <c r="AY322" s="23">
        <v>7.9077859129771415</v>
      </c>
      <c r="AZ322" s="23">
        <v>4.9124107887663362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1</v>
      </c>
      <c r="BJ322" s="20">
        <v>4</v>
      </c>
      <c r="BK322" s="20">
        <v>6</v>
      </c>
      <c r="BL322" s="20">
        <v>11</v>
      </c>
      <c r="BM322" s="20">
        <v>3</v>
      </c>
      <c r="BN322" s="20">
        <v>3</v>
      </c>
      <c r="BO322" s="20">
        <v>0</v>
      </c>
      <c r="BP322" s="20">
        <v>1</v>
      </c>
      <c r="BQ322" s="20">
        <v>5</v>
      </c>
      <c r="BR322" s="20">
        <v>11</v>
      </c>
      <c r="BS322" s="20">
        <v>3</v>
      </c>
      <c r="BT322" s="20">
        <v>3</v>
      </c>
      <c r="BU322" s="20">
        <v>2</v>
      </c>
      <c r="BV322" s="20">
        <v>4127</v>
      </c>
      <c r="BW322" s="20">
        <v>7214</v>
      </c>
      <c r="BX322" s="20">
        <v>9247</v>
      </c>
      <c r="BY322" s="20">
        <v>10956</v>
      </c>
      <c r="BZ322" s="20">
        <v>8521</v>
      </c>
      <c r="CA322" s="20">
        <v>15184</v>
      </c>
      <c r="CB322" s="20">
        <v>4932</v>
      </c>
      <c r="CC322" s="20">
        <v>7609</v>
      </c>
      <c r="CD322" s="20">
        <v>8780</v>
      </c>
      <c r="CE322" s="20">
        <v>10458</v>
      </c>
      <c r="CF322" s="20">
        <v>8175</v>
      </c>
      <c r="CG322" s="20">
        <v>12687</v>
      </c>
      <c r="CH322" s="21">
        <v>2</v>
      </c>
      <c r="CI322" s="21">
        <v>9</v>
      </c>
      <c r="CJ322" s="21">
        <v>17</v>
      </c>
      <c r="CK322" s="21">
        <v>14</v>
      </c>
      <c r="CL322" s="21">
        <v>6</v>
      </c>
      <c r="CM322" s="21">
        <v>5</v>
      </c>
      <c r="CN322" s="21">
        <v>0</v>
      </c>
      <c r="CO322" s="21">
        <v>28</v>
      </c>
      <c r="CP322" s="21">
        <v>25</v>
      </c>
      <c r="CQ322" s="21">
        <v>0</v>
      </c>
      <c r="CR322" s="21">
        <v>9059</v>
      </c>
      <c r="CS322" s="21">
        <v>14823</v>
      </c>
      <c r="CT322" s="21">
        <v>18027</v>
      </c>
      <c r="CU322" s="21">
        <v>21414</v>
      </c>
      <c r="CV322" s="21">
        <v>16696</v>
      </c>
      <c r="CW322" s="21">
        <v>27871</v>
      </c>
      <c r="CX322" s="21">
        <v>55249</v>
      </c>
      <c r="CY322" s="21">
        <v>52641</v>
      </c>
      <c r="CZ322" s="19">
        <v>321</v>
      </c>
      <c r="DA322" t="s">
        <v>8299</v>
      </c>
      <c r="DB322" t="s">
        <v>8481</v>
      </c>
      <c r="DD322">
        <v>5.3190478904276137</v>
      </c>
      <c r="DE322">
        <v>4.5249687777154337</v>
      </c>
      <c r="DF322">
        <v>-0.79407911271218001</v>
      </c>
    </row>
    <row r="323" spans="1:110" x14ac:dyDescent="0.25">
      <c r="A323" t="s">
        <v>214</v>
      </c>
      <c r="B323" t="s">
        <v>3090</v>
      </c>
      <c r="C323" t="s">
        <v>197</v>
      </c>
      <c r="D323" t="s">
        <v>199</v>
      </c>
      <c r="E323" s="17">
        <v>79871</v>
      </c>
      <c r="F323" s="17">
        <v>80237</v>
      </c>
      <c r="G323" s="17">
        <v>80769</v>
      </c>
      <c r="H323" s="17">
        <v>81515</v>
      </c>
      <c r="I323" s="17">
        <v>82034</v>
      </c>
      <c r="J323" s="17">
        <v>82555</v>
      </c>
      <c r="K323" s="17">
        <v>83557</v>
      </c>
      <c r="L323" s="17">
        <v>84217</v>
      </c>
      <c r="M323" s="17">
        <v>85015</v>
      </c>
      <c r="N323" s="17">
        <v>85759</v>
      </c>
      <c r="O323" s="17">
        <v>86166</v>
      </c>
      <c r="P323" s="17">
        <v>86537</v>
      </c>
      <c r="Q323" s="17">
        <v>86512</v>
      </c>
      <c r="R323" s="17">
        <v>86453</v>
      </c>
      <c r="S323" s="17">
        <v>86738</v>
      </c>
      <c r="T323" s="17">
        <v>87215</v>
      </c>
      <c r="U323" s="18">
        <v>27</v>
      </c>
      <c r="V323" s="18">
        <v>7</v>
      </c>
      <c r="W323" s="18">
        <v>13</v>
      </c>
      <c r="X323" s="18">
        <v>18</v>
      </c>
      <c r="Y323" s="18">
        <v>11</v>
      </c>
      <c r="Z323" s="18">
        <v>46</v>
      </c>
      <c r="AA323" s="18">
        <v>97</v>
      </c>
      <c r="AB323" s="18">
        <v>95</v>
      </c>
      <c r="AC323" s="18">
        <v>73</v>
      </c>
      <c r="AD323" s="18">
        <v>114</v>
      </c>
      <c r="AE323" s="18">
        <v>153</v>
      </c>
      <c r="AF323" s="18">
        <v>107</v>
      </c>
      <c r="AG323" s="18">
        <v>120</v>
      </c>
      <c r="AH323" s="18">
        <v>134</v>
      </c>
      <c r="AI323" s="18">
        <v>123</v>
      </c>
      <c r="AJ323" s="18">
        <v>98</v>
      </c>
      <c r="AK323" s="23">
        <v>3.3804509772007361</v>
      </c>
      <c r="AL323" s="23">
        <v>0.87241546917257629</v>
      </c>
      <c r="AM323" s="23">
        <v>1.6095284081764043</v>
      </c>
      <c r="AN323" s="23">
        <v>2.2081825430902287</v>
      </c>
      <c r="AO323" s="23">
        <v>1.3409074286271547</v>
      </c>
      <c r="AP323" s="23">
        <v>5.5720428805039068</v>
      </c>
      <c r="AQ323" s="23">
        <v>11.608841868425145</v>
      </c>
      <c r="AR323" s="23">
        <v>11.280382820570667</v>
      </c>
      <c r="AS323" s="23">
        <v>8.5867199905898968</v>
      </c>
      <c r="AT323" s="23">
        <v>13.293065450856469</v>
      </c>
      <c r="AU323" s="23">
        <v>17.756423647378316</v>
      </c>
      <c r="AV323" s="23">
        <v>12.364653269699668</v>
      </c>
      <c r="AW323" s="23">
        <v>13.870908082115776</v>
      </c>
      <c r="AX323" s="23">
        <v>15.499751309960324</v>
      </c>
      <c r="AY323" s="23">
        <v>14.180635938112475</v>
      </c>
      <c r="AZ323" s="23">
        <v>11.236599208851688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>
        <v>1</v>
      </c>
      <c r="BJ323" s="20">
        <v>12</v>
      </c>
      <c r="BK323" s="20">
        <v>18</v>
      </c>
      <c r="BL323" s="20">
        <v>9</v>
      </c>
      <c r="BM323" s="20">
        <v>7</v>
      </c>
      <c r="BN323" s="20">
        <v>5</v>
      </c>
      <c r="BO323" s="20">
        <v>0</v>
      </c>
      <c r="BP323" s="20">
        <v>2</v>
      </c>
      <c r="BQ323" s="20">
        <v>17</v>
      </c>
      <c r="BR323" s="20">
        <v>8</v>
      </c>
      <c r="BS323" s="20">
        <v>10</v>
      </c>
      <c r="BT323" s="20">
        <v>5</v>
      </c>
      <c r="BU323" s="20">
        <v>4</v>
      </c>
      <c r="BV323" s="20">
        <v>3852</v>
      </c>
      <c r="BW323" s="20">
        <v>6563</v>
      </c>
      <c r="BX323" s="20">
        <v>7127</v>
      </c>
      <c r="BY323" s="20">
        <v>8449</v>
      </c>
      <c r="BZ323" s="20">
        <v>6900</v>
      </c>
      <c r="CA323" s="20">
        <v>12103</v>
      </c>
      <c r="CB323" s="20">
        <v>4164</v>
      </c>
      <c r="CC323" s="20">
        <v>6397</v>
      </c>
      <c r="CD323" s="20">
        <v>6643</v>
      </c>
      <c r="CE323" s="20">
        <v>8177</v>
      </c>
      <c r="CF323" s="20">
        <v>6658</v>
      </c>
      <c r="CG323" s="20">
        <v>10182</v>
      </c>
      <c r="CH323" s="21">
        <v>3</v>
      </c>
      <c r="CI323" s="21">
        <v>29</v>
      </c>
      <c r="CJ323" s="21">
        <v>26</v>
      </c>
      <c r="CK323" s="21">
        <v>19</v>
      </c>
      <c r="CL323" s="21">
        <v>12</v>
      </c>
      <c r="CM323" s="21">
        <v>9</v>
      </c>
      <c r="CN323" s="21">
        <v>0</v>
      </c>
      <c r="CO323" s="21">
        <v>52</v>
      </c>
      <c r="CP323" s="21">
        <v>46</v>
      </c>
      <c r="CQ323" s="21">
        <v>0</v>
      </c>
      <c r="CR323" s="21">
        <v>8016</v>
      </c>
      <c r="CS323" s="21">
        <v>12960</v>
      </c>
      <c r="CT323" s="21">
        <v>13770</v>
      </c>
      <c r="CU323" s="21">
        <v>16626</v>
      </c>
      <c r="CV323" s="21">
        <v>13558</v>
      </c>
      <c r="CW323" s="21">
        <v>22285</v>
      </c>
      <c r="CX323" s="21">
        <v>44994</v>
      </c>
      <c r="CY323" s="21">
        <v>42221</v>
      </c>
      <c r="CZ323" s="19">
        <v>71</v>
      </c>
      <c r="DA323" t="s">
        <v>1373</v>
      </c>
      <c r="DB323" t="s">
        <v>8480</v>
      </c>
      <c r="DD323">
        <v>12.316145993699816</v>
      </c>
      <c r="DE323">
        <v>10.223585366937815</v>
      </c>
      <c r="DF323">
        <v>-2.0925606267620012</v>
      </c>
    </row>
    <row r="324" spans="1:110" x14ac:dyDescent="0.25">
      <c r="A324" t="s">
        <v>173</v>
      </c>
      <c r="B324" t="s">
        <v>3150</v>
      </c>
      <c r="C324" t="s">
        <v>171</v>
      </c>
      <c r="D324" t="s">
        <v>168</v>
      </c>
      <c r="E324" s="17">
        <v>117491</v>
      </c>
      <c r="F324" s="17">
        <v>117799</v>
      </c>
      <c r="G324" s="17">
        <v>118745</v>
      </c>
      <c r="H324" s="17">
        <v>119917</v>
      </c>
      <c r="I324" s="17">
        <v>121285</v>
      </c>
      <c r="J324" s="17">
        <v>122745</v>
      </c>
      <c r="K324" s="17">
        <v>124073</v>
      </c>
      <c r="L324" s="17">
        <v>125737</v>
      </c>
      <c r="M324" s="17">
        <v>127200</v>
      </c>
      <c r="N324" s="17">
        <v>127944</v>
      </c>
      <c r="O324" s="17">
        <v>128368</v>
      </c>
      <c r="P324" s="17">
        <v>129408</v>
      </c>
      <c r="Q324" s="17">
        <v>130271</v>
      </c>
      <c r="R324" s="17">
        <v>131107</v>
      </c>
      <c r="S324" s="17">
        <v>131704</v>
      </c>
      <c r="T324" s="17">
        <v>132206</v>
      </c>
      <c r="U324" s="18">
        <v>15</v>
      </c>
      <c r="V324" s="18">
        <v>14</v>
      </c>
      <c r="W324" s="18">
        <v>13</v>
      </c>
      <c r="X324" s="18">
        <v>20</v>
      </c>
      <c r="Y324" s="18">
        <v>42</v>
      </c>
      <c r="Z324" s="18">
        <v>77</v>
      </c>
      <c r="AA324" s="18">
        <v>151</v>
      </c>
      <c r="AB324" s="18">
        <v>140</v>
      </c>
      <c r="AC324" s="18">
        <v>149</v>
      </c>
      <c r="AD324" s="18">
        <v>169</v>
      </c>
      <c r="AE324" s="18">
        <v>143</v>
      </c>
      <c r="AF324" s="18">
        <v>144</v>
      </c>
      <c r="AG324" s="18">
        <v>136</v>
      </c>
      <c r="AH324" s="18">
        <v>157</v>
      </c>
      <c r="AI324" s="18">
        <v>209</v>
      </c>
      <c r="AJ324" s="18">
        <v>126</v>
      </c>
      <c r="AK324" s="23">
        <v>1.2766935339728152</v>
      </c>
      <c r="AL324" s="23">
        <v>1.1884650973268025</v>
      </c>
      <c r="AM324" s="23">
        <v>1.094782938228978</v>
      </c>
      <c r="AN324" s="23">
        <v>1.6678202423342812</v>
      </c>
      <c r="AO324" s="23">
        <v>3.4629179206002387</v>
      </c>
      <c r="AP324" s="23">
        <v>6.2731679498146571</v>
      </c>
      <c r="AQ324" s="23">
        <v>12.17025460817422</v>
      </c>
      <c r="AR324" s="23">
        <v>11.134351861425039</v>
      </c>
      <c r="AS324" s="23">
        <v>11.713836477987423</v>
      </c>
      <c r="AT324" s="23">
        <v>13.208903895454261</v>
      </c>
      <c r="AU324" s="23">
        <v>11.139847937180607</v>
      </c>
      <c r="AV324" s="23">
        <v>11.127596439169141</v>
      </c>
      <c r="AW324" s="23">
        <v>10.439775544825785</v>
      </c>
      <c r="AX324" s="23">
        <v>11.97495175696187</v>
      </c>
      <c r="AY324" s="23">
        <v>15.868918180161574</v>
      </c>
      <c r="AZ324" s="23">
        <v>9.5305810628867071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1</v>
      </c>
      <c r="BI324" s="20">
        <v>8</v>
      </c>
      <c r="BJ324" s="20">
        <v>18</v>
      </c>
      <c r="BK324" s="20">
        <v>16</v>
      </c>
      <c r="BL324" s="20">
        <v>12</v>
      </c>
      <c r="BM324" s="20">
        <v>8</v>
      </c>
      <c r="BN324" s="20">
        <v>4</v>
      </c>
      <c r="BO324" s="20">
        <v>0</v>
      </c>
      <c r="BP324" s="20">
        <v>9</v>
      </c>
      <c r="BQ324" s="20">
        <v>18</v>
      </c>
      <c r="BR324" s="20">
        <v>11</v>
      </c>
      <c r="BS324" s="20">
        <v>11</v>
      </c>
      <c r="BT324" s="20">
        <v>6</v>
      </c>
      <c r="BU324" s="20">
        <v>4</v>
      </c>
      <c r="BV324" s="20">
        <v>5407</v>
      </c>
      <c r="BW324" s="20">
        <v>8493</v>
      </c>
      <c r="BX324" s="20">
        <v>9335</v>
      </c>
      <c r="BY324" s="20">
        <v>11972</v>
      </c>
      <c r="BZ324" s="20">
        <v>11084</v>
      </c>
      <c r="CA324" s="20">
        <v>21524</v>
      </c>
      <c r="CB324" s="20">
        <v>5880</v>
      </c>
      <c r="CC324" s="20">
        <v>8878</v>
      </c>
      <c r="CD324" s="20">
        <v>8865</v>
      </c>
      <c r="CE324" s="20">
        <v>11579</v>
      </c>
      <c r="CF324" s="20">
        <v>10856</v>
      </c>
      <c r="CG324" s="20">
        <v>18333</v>
      </c>
      <c r="CH324" s="21">
        <v>17</v>
      </c>
      <c r="CI324" s="21">
        <v>36</v>
      </c>
      <c r="CJ324" s="21">
        <v>27</v>
      </c>
      <c r="CK324" s="21">
        <v>23</v>
      </c>
      <c r="CL324" s="21">
        <v>14</v>
      </c>
      <c r="CM324" s="21">
        <v>8</v>
      </c>
      <c r="CN324" s="21">
        <v>1</v>
      </c>
      <c r="CO324" s="21">
        <v>67</v>
      </c>
      <c r="CP324" s="21">
        <v>59</v>
      </c>
      <c r="CQ324" s="21">
        <v>0</v>
      </c>
      <c r="CR324" s="21">
        <v>11287</v>
      </c>
      <c r="CS324" s="21">
        <v>17371</v>
      </c>
      <c r="CT324" s="21">
        <v>18200</v>
      </c>
      <c r="CU324" s="21">
        <v>23551</v>
      </c>
      <c r="CV324" s="21">
        <v>21940</v>
      </c>
      <c r="CW324" s="21">
        <v>39857</v>
      </c>
      <c r="CX324" s="21">
        <v>67815</v>
      </c>
      <c r="CY324" s="21">
        <v>64391</v>
      </c>
      <c r="CZ324" s="19">
        <v>135</v>
      </c>
      <c r="DA324" t="s">
        <v>8113</v>
      </c>
      <c r="DB324" t="s">
        <v>9</v>
      </c>
      <c r="DD324">
        <v>10.405180848255192</v>
      </c>
      <c r="DE324">
        <v>8.700140087001401</v>
      </c>
      <c r="DF324">
        <v>-1.705040761253791</v>
      </c>
    </row>
    <row r="325" spans="1:110" x14ac:dyDescent="0.25">
      <c r="A325" t="s">
        <v>892</v>
      </c>
      <c r="B325" t="s">
        <v>3158</v>
      </c>
      <c r="C325" t="s">
        <v>140</v>
      </c>
      <c r="D325" t="s">
        <v>70</v>
      </c>
      <c r="E325" s="17">
        <v>82337</v>
      </c>
      <c r="F325" s="17">
        <v>82888</v>
      </c>
      <c r="G325" s="17">
        <v>83158</v>
      </c>
      <c r="H325" s="17">
        <v>83527</v>
      </c>
      <c r="I325" s="17">
        <v>83818</v>
      </c>
      <c r="J325" s="17">
        <v>84233</v>
      </c>
      <c r="K325" s="17">
        <v>84743</v>
      </c>
      <c r="L325" s="17">
        <v>85298</v>
      </c>
      <c r="M325" s="17">
        <v>85955</v>
      </c>
      <c r="N325" s="17">
        <v>86612</v>
      </c>
      <c r="O325" s="17">
        <v>87399</v>
      </c>
      <c r="P325" s="17">
        <v>87899</v>
      </c>
      <c r="Q325" s="17">
        <v>88120</v>
      </c>
      <c r="R325" s="17">
        <v>90178</v>
      </c>
      <c r="S325" s="17">
        <v>90661</v>
      </c>
      <c r="T325" s="17">
        <v>90914</v>
      </c>
      <c r="U325" s="18">
        <v>9</v>
      </c>
      <c r="V325" s="18">
        <v>10</v>
      </c>
      <c r="W325" s="18">
        <v>13</v>
      </c>
      <c r="X325" s="18">
        <v>14</v>
      </c>
      <c r="Y325" s="18">
        <v>21</v>
      </c>
      <c r="Z325" s="18">
        <v>48</v>
      </c>
      <c r="AA325" s="18">
        <v>83</v>
      </c>
      <c r="AB325" s="18">
        <v>103</v>
      </c>
      <c r="AC325" s="18">
        <v>70</v>
      </c>
      <c r="AD325" s="18">
        <v>86</v>
      </c>
      <c r="AE325" s="18">
        <v>94</v>
      </c>
      <c r="AF325" s="18">
        <v>103</v>
      </c>
      <c r="AG325" s="18">
        <v>76</v>
      </c>
      <c r="AH325" s="18">
        <v>107</v>
      </c>
      <c r="AI325" s="18">
        <v>103</v>
      </c>
      <c r="AJ325" s="18">
        <v>86</v>
      </c>
      <c r="AK325" s="23">
        <v>1.093068729732684</v>
      </c>
      <c r="AL325" s="23">
        <v>1.2064472541260496</v>
      </c>
      <c r="AM325" s="23">
        <v>1.563289160393468</v>
      </c>
      <c r="AN325" s="23">
        <v>1.6761047326014342</v>
      </c>
      <c r="AO325" s="23">
        <v>2.5054284282612325</v>
      </c>
      <c r="AP325" s="23">
        <v>5.6984792183586013</v>
      </c>
      <c r="AQ325" s="23">
        <v>9.7943192948090108</v>
      </c>
      <c r="AR325" s="23">
        <v>12.075312434054727</v>
      </c>
      <c r="AS325" s="23">
        <v>8.143796172415799</v>
      </c>
      <c r="AT325" s="23">
        <v>9.9293400452593179</v>
      </c>
      <c r="AU325" s="23">
        <v>10.755271799448506</v>
      </c>
      <c r="AV325" s="23">
        <v>11.717994516433635</v>
      </c>
      <c r="AW325" s="23">
        <v>8.6246028143440761</v>
      </c>
      <c r="AX325" s="23">
        <v>11.865421721484175</v>
      </c>
      <c r="AY325" s="23">
        <v>11.361004180408335</v>
      </c>
      <c r="AZ325" s="23">
        <v>9.4594891875838698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3</v>
      </c>
      <c r="BJ325" s="20">
        <v>13</v>
      </c>
      <c r="BK325" s="20">
        <v>15</v>
      </c>
      <c r="BL325" s="20">
        <v>6</v>
      </c>
      <c r="BM325" s="20">
        <v>6</v>
      </c>
      <c r="BN325" s="20">
        <v>2</v>
      </c>
      <c r="BO325" s="20">
        <v>1</v>
      </c>
      <c r="BP325" s="20">
        <v>0</v>
      </c>
      <c r="BQ325" s="20">
        <v>10</v>
      </c>
      <c r="BR325" s="20">
        <v>14</v>
      </c>
      <c r="BS325" s="20">
        <v>9</v>
      </c>
      <c r="BT325" s="20">
        <v>4</v>
      </c>
      <c r="BU325" s="20">
        <v>3</v>
      </c>
      <c r="BV325" s="20">
        <v>3844</v>
      </c>
      <c r="BW325" s="20">
        <v>5292</v>
      </c>
      <c r="BX325" s="20">
        <v>6314</v>
      </c>
      <c r="BY325" s="20">
        <v>8762</v>
      </c>
      <c r="BZ325" s="20">
        <v>7679</v>
      </c>
      <c r="CA325" s="20">
        <v>13939</v>
      </c>
      <c r="CB325" s="20">
        <v>4669</v>
      </c>
      <c r="CC325" s="20">
        <v>6142</v>
      </c>
      <c r="CD325" s="20">
        <v>6297</v>
      </c>
      <c r="CE325" s="20">
        <v>8689</v>
      </c>
      <c r="CF325" s="20">
        <v>7353</v>
      </c>
      <c r="CG325" s="20">
        <v>11934</v>
      </c>
      <c r="CH325" s="21">
        <v>3</v>
      </c>
      <c r="CI325" s="21">
        <v>23</v>
      </c>
      <c r="CJ325" s="21">
        <v>29</v>
      </c>
      <c r="CK325" s="21">
        <v>15</v>
      </c>
      <c r="CL325" s="21">
        <v>10</v>
      </c>
      <c r="CM325" s="21">
        <v>5</v>
      </c>
      <c r="CN325" s="21">
        <v>1</v>
      </c>
      <c r="CO325" s="21">
        <v>45</v>
      </c>
      <c r="CP325" s="21">
        <v>41</v>
      </c>
      <c r="CQ325" s="21">
        <v>0</v>
      </c>
      <c r="CR325" s="21">
        <v>8513</v>
      </c>
      <c r="CS325" s="21">
        <v>11434</v>
      </c>
      <c r="CT325" s="21">
        <v>12611</v>
      </c>
      <c r="CU325" s="21">
        <v>17451</v>
      </c>
      <c r="CV325" s="21">
        <v>15032</v>
      </c>
      <c r="CW325" s="21">
        <v>25873</v>
      </c>
      <c r="CX325" s="21">
        <v>45830</v>
      </c>
      <c r="CY325" s="21">
        <v>45084</v>
      </c>
      <c r="CZ325" s="19">
        <v>140</v>
      </c>
      <c r="DA325" t="s">
        <v>8118</v>
      </c>
      <c r="DB325" t="s">
        <v>9</v>
      </c>
      <c r="DD325">
        <v>9.9813681128560017</v>
      </c>
      <c r="DE325">
        <v>8.9461051712851845</v>
      </c>
      <c r="DF325">
        <v>-1.0352629415708172</v>
      </c>
    </row>
    <row r="326" spans="1:110" x14ac:dyDescent="0.25">
      <c r="A326" t="s">
        <v>1717</v>
      </c>
      <c r="B326" t="s">
        <v>3228</v>
      </c>
      <c r="C326" t="s">
        <v>3365</v>
      </c>
      <c r="D326" t="s">
        <v>457</v>
      </c>
      <c r="E326" s="17">
        <v>117768</v>
      </c>
      <c r="F326" s="17">
        <v>117858</v>
      </c>
      <c r="G326" s="17">
        <v>117835</v>
      </c>
      <c r="H326" s="17">
        <v>117536</v>
      </c>
      <c r="I326" s="17">
        <v>117389</v>
      </c>
      <c r="J326" s="17">
        <v>117441</v>
      </c>
      <c r="K326" s="17">
        <v>117339</v>
      </c>
      <c r="L326" s="17">
        <v>117478</v>
      </c>
      <c r="M326" s="17">
        <v>117780</v>
      </c>
      <c r="N326" s="17">
        <v>118192</v>
      </c>
      <c r="O326" s="17">
        <v>118424</v>
      </c>
      <c r="P326" s="17">
        <v>118569</v>
      </c>
      <c r="Q326" s="17">
        <v>118928</v>
      </c>
      <c r="R326" s="17">
        <v>119084</v>
      </c>
      <c r="S326" s="17">
        <v>119425</v>
      </c>
      <c r="T326" s="17">
        <v>119478</v>
      </c>
      <c r="U326" s="18">
        <v>29</v>
      </c>
      <c r="V326" s="18">
        <v>28</v>
      </c>
      <c r="W326" s="18">
        <v>21</v>
      </c>
      <c r="X326" s="18">
        <v>25</v>
      </c>
      <c r="Y326" s="18">
        <v>32</v>
      </c>
      <c r="Z326" s="18">
        <v>48</v>
      </c>
      <c r="AA326" s="18">
        <v>158</v>
      </c>
      <c r="AB326" s="18">
        <v>109</v>
      </c>
      <c r="AC326" s="18">
        <v>116</v>
      </c>
      <c r="AD326" s="18">
        <v>151</v>
      </c>
      <c r="AE326" s="18">
        <v>169</v>
      </c>
      <c r="AF326" s="18">
        <v>139</v>
      </c>
      <c r="AG326" s="18">
        <v>175</v>
      </c>
      <c r="AH326" s="18">
        <v>174</v>
      </c>
      <c r="AI326" s="18">
        <v>197</v>
      </c>
      <c r="AJ326" s="18">
        <v>136</v>
      </c>
      <c r="AK326" s="23">
        <v>2.4624685822973982</v>
      </c>
      <c r="AL326" s="23">
        <v>2.37574029764632</v>
      </c>
      <c r="AM326" s="23">
        <v>1.7821530105656216</v>
      </c>
      <c r="AN326" s="23">
        <v>2.1270078954533078</v>
      </c>
      <c r="AO326" s="23">
        <v>2.7259794358926306</v>
      </c>
      <c r="AP326" s="23">
        <v>4.0871586583901705</v>
      </c>
      <c r="AQ326" s="23">
        <v>13.465258780115732</v>
      </c>
      <c r="AR326" s="23">
        <v>9.2783329644699428</v>
      </c>
      <c r="AS326" s="23">
        <v>9.8488707760230945</v>
      </c>
      <c r="AT326" s="23">
        <v>12.77582239068634</v>
      </c>
      <c r="AU326" s="23">
        <v>14.270755927852463</v>
      </c>
      <c r="AV326" s="23">
        <v>11.723131678600645</v>
      </c>
      <c r="AW326" s="23">
        <v>14.714785416386384</v>
      </c>
      <c r="AX326" s="23">
        <v>14.6115347149911</v>
      </c>
      <c r="AY326" s="23">
        <v>16.49570860372619</v>
      </c>
      <c r="AZ326" s="23">
        <v>11.382848725288337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20">
        <v>3</v>
      </c>
      <c r="BJ326" s="20">
        <v>14</v>
      </c>
      <c r="BK326" s="20">
        <v>24</v>
      </c>
      <c r="BL326" s="20">
        <v>13</v>
      </c>
      <c r="BM326" s="20">
        <v>6</v>
      </c>
      <c r="BN326" s="20">
        <v>10</v>
      </c>
      <c r="BO326" s="20">
        <v>0</v>
      </c>
      <c r="BP326" s="20">
        <v>5</v>
      </c>
      <c r="BQ326" s="20">
        <v>15</v>
      </c>
      <c r="BR326" s="20">
        <v>18</v>
      </c>
      <c r="BS326" s="20">
        <v>17</v>
      </c>
      <c r="BT326" s="20">
        <v>5</v>
      </c>
      <c r="BU326" s="20">
        <v>6</v>
      </c>
      <c r="BV326" s="20">
        <v>5977</v>
      </c>
      <c r="BW326" s="20">
        <v>9463</v>
      </c>
      <c r="BX326" s="20">
        <v>8973</v>
      </c>
      <c r="BY326" s="20">
        <v>11588</v>
      </c>
      <c r="BZ326" s="20">
        <v>10063</v>
      </c>
      <c r="CA326" s="20">
        <v>16296</v>
      </c>
      <c r="CB326" s="20">
        <v>6442</v>
      </c>
      <c r="CC326" s="20">
        <v>9019</v>
      </c>
      <c r="CD326" s="20">
        <v>8176</v>
      </c>
      <c r="CE326" s="20">
        <v>10813</v>
      </c>
      <c r="CF326" s="20">
        <v>9814</v>
      </c>
      <c r="CG326" s="20">
        <v>12854</v>
      </c>
      <c r="CH326" s="21">
        <v>8</v>
      </c>
      <c r="CI326" s="21">
        <v>29</v>
      </c>
      <c r="CJ326" s="21">
        <v>42</v>
      </c>
      <c r="CK326" s="21">
        <v>30</v>
      </c>
      <c r="CL326" s="21">
        <v>11</v>
      </c>
      <c r="CM326" s="21">
        <v>16</v>
      </c>
      <c r="CN326" s="21">
        <v>0</v>
      </c>
      <c r="CO326" s="21">
        <v>70</v>
      </c>
      <c r="CP326" s="21">
        <v>66</v>
      </c>
      <c r="CQ326" s="21">
        <v>0</v>
      </c>
      <c r="CR326" s="21">
        <v>12419</v>
      </c>
      <c r="CS326" s="21">
        <v>18482</v>
      </c>
      <c r="CT326" s="21">
        <v>17149</v>
      </c>
      <c r="CU326" s="21">
        <v>22401</v>
      </c>
      <c r="CV326" s="21">
        <v>19877</v>
      </c>
      <c r="CW326" s="21">
        <v>29150</v>
      </c>
      <c r="CX326" s="21">
        <v>62360</v>
      </c>
      <c r="CY326" s="21">
        <v>57118</v>
      </c>
      <c r="CZ326" s="19">
        <v>68</v>
      </c>
      <c r="DA326" t="s">
        <v>1369</v>
      </c>
      <c r="DB326" t="s">
        <v>8480</v>
      </c>
      <c r="DD326">
        <v>12.255331069015021</v>
      </c>
      <c r="DE326">
        <v>10.583707504810777</v>
      </c>
      <c r="DF326">
        <v>-1.6716235642042445</v>
      </c>
    </row>
    <row r="327" spans="1:110" x14ac:dyDescent="0.25">
      <c r="A327" t="s">
        <v>2387</v>
      </c>
      <c r="B327" t="s">
        <v>2967</v>
      </c>
      <c r="C327" t="s">
        <v>58</v>
      </c>
      <c r="D327" t="s">
        <v>278</v>
      </c>
      <c r="E327" s="17">
        <v>171878</v>
      </c>
      <c r="F327" s="17">
        <v>174724</v>
      </c>
      <c r="G327" s="17">
        <v>176374</v>
      </c>
      <c r="H327" s="17">
        <v>178705</v>
      </c>
      <c r="I327" s="17">
        <v>180848</v>
      </c>
      <c r="J327" s="17">
        <v>184158</v>
      </c>
      <c r="K327" s="17">
        <v>184307</v>
      </c>
      <c r="L327" s="17">
        <v>184397</v>
      </c>
      <c r="M327" s="17">
        <v>184820</v>
      </c>
      <c r="N327" s="17">
        <v>185364</v>
      </c>
      <c r="O327" s="17">
        <v>187803</v>
      </c>
      <c r="P327" s="17">
        <v>189638</v>
      </c>
      <c r="Q327" s="17">
        <v>192375</v>
      </c>
      <c r="R327" s="17">
        <v>194254</v>
      </c>
      <c r="S327" s="17">
        <v>196707</v>
      </c>
      <c r="T327" s="17">
        <v>200385</v>
      </c>
      <c r="U327" s="18">
        <v>27</v>
      </c>
      <c r="V327" s="18">
        <v>16</v>
      </c>
      <c r="W327" s="18">
        <v>11</v>
      </c>
      <c r="X327" s="18">
        <v>14</v>
      </c>
      <c r="Y327" s="18">
        <v>46</v>
      </c>
      <c r="Z327" s="18">
        <v>98</v>
      </c>
      <c r="AA327" s="18">
        <v>218</v>
      </c>
      <c r="AB327" s="18">
        <v>209</v>
      </c>
      <c r="AC327" s="18">
        <v>195</v>
      </c>
      <c r="AD327" s="18">
        <v>202</v>
      </c>
      <c r="AE327" s="18">
        <v>230</v>
      </c>
      <c r="AF327" s="18">
        <v>252</v>
      </c>
      <c r="AG327" s="18">
        <v>220</v>
      </c>
      <c r="AH327" s="18">
        <v>173</v>
      </c>
      <c r="AI327" s="18">
        <v>233</v>
      </c>
      <c r="AJ327" s="18">
        <v>183</v>
      </c>
      <c r="AK327" s="23">
        <v>1.5708816718835452</v>
      </c>
      <c r="AL327" s="23">
        <v>0.9157299512373801</v>
      </c>
      <c r="AM327" s="23">
        <v>0.62367469128102782</v>
      </c>
      <c r="AN327" s="23">
        <v>0.7834140063232703</v>
      </c>
      <c r="AO327" s="23">
        <v>2.5435725028753429</v>
      </c>
      <c r="AP327" s="23">
        <v>5.321517392673683</v>
      </c>
      <c r="AQ327" s="23">
        <v>11.828091173965179</v>
      </c>
      <c r="AR327" s="23">
        <v>11.33424079567455</v>
      </c>
      <c r="AS327" s="23">
        <v>10.550806189806298</v>
      </c>
      <c r="AT327" s="23">
        <v>10.897477395826591</v>
      </c>
      <c r="AU327" s="23">
        <v>12.2468757155104</v>
      </c>
      <c r="AV327" s="23">
        <v>13.288475938366783</v>
      </c>
      <c r="AW327" s="23">
        <v>11.435997400909683</v>
      </c>
      <c r="AX327" s="23">
        <v>8.9058655162828053</v>
      </c>
      <c r="AY327" s="23">
        <v>11.84502839248222</v>
      </c>
      <c r="AZ327" s="23">
        <v>9.1324200913242013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 s="20">
        <v>3</v>
      </c>
      <c r="BJ327" s="20">
        <v>20</v>
      </c>
      <c r="BK327" s="20">
        <v>31</v>
      </c>
      <c r="BL327" s="20">
        <v>20</v>
      </c>
      <c r="BM327" s="20">
        <v>13</v>
      </c>
      <c r="BN327" s="20">
        <v>11</v>
      </c>
      <c r="BO327" s="20">
        <v>0</v>
      </c>
      <c r="BP327" s="20">
        <v>3</v>
      </c>
      <c r="BQ327" s="20">
        <v>28</v>
      </c>
      <c r="BR327" s="20">
        <v>19</v>
      </c>
      <c r="BS327" s="20">
        <v>21</v>
      </c>
      <c r="BT327" s="20">
        <v>9</v>
      </c>
      <c r="BU327" s="20">
        <v>5</v>
      </c>
      <c r="BV327" s="20">
        <v>20359</v>
      </c>
      <c r="BW327" s="20">
        <v>20119</v>
      </c>
      <c r="BX327" s="20">
        <v>14810</v>
      </c>
      <c r="BY327" s="20">
        <v>13898</v>
      </c>
      <c r="BZ327" s="20">
        <v>11150</v>
      </c>
      <c r="CA327" s="20">
        <v>18240</v>
      </c>
      <c r="CB327" s="20">
        <v>22539</v>
      </c>
      <c r="CC327" s="20">
        <v>22259</v>
      </c>
      <c r="CD327" s="20">
        <v>16441</v>
      </c>
      <c r="CE327" s="20">
        <v>14582</v>
      </c>
      <c r="CF327" s="20">
        <v>11280</v>
      </c>
      <c r="CG327" s="20">
        <v>14708</v>
      </c>
      <c r="CH327" s="21">
        <v>6</v>
      </c>
      <c r="CI327" s="21">
        <v>48</v>
      </c>
      <c r="CJ327" s="21">
        <v>50</v>
      </c>
      <c r="CK327" s="21">
        <v>41</v>
      </c>
      <c r="CL327" s="21">
        <v>22</v>
      </c>
      <c r="CM327" s="21">
        <v>16</v>
      </c>
      <c r="CN327" s="21">
        <v>0</v>
      </c>
      <c r="CO327" s="21">
        <v>98</v>
      </c>
      <c r="CP327" s="21">
        <v>85</v>
      </c>
      <c r="CQ327" s="21">
        <v>0</v>
      </c>
      <c r="CR327" s="21">
        <v>42898</v>
      </c>
      <c r="CS327" s="21">
        <v>42378</v>
      </c>
      <c r="CT327" s="21">
        <v>31251</v>
      </c>
      <c r="CU327" s="21">
        <v>28480</v>
      </c>
      <c r="CV327" s="21">
        <v>22430</v>
      </c>
      <c r="CW327" s="21">
        <v>32948</v>
      </c>
      <c r="CX327" s="21">
        <v>98576</v>
      </c>
      <c r="CY327" s="21">
        <v>101809</v>
      </c>
      <c r="CZ327" s="19">
        <v>152</v>
      </c>
      <c r="DA327" t="s">
        <v>8130</v>
      </c>
      <c r="DB327" t="s">
        <v>9</v>
      </c>
      <c r="DD327">
        <v>9.6258680470292415</v>
      </c>
      <c r="DE327">
        <v>8.622788508359033</v>
      </c>
      <c r="DF327">
        <v>-1.0030795386702085</v>
      </c>
    </row>
    <row r="328" spans="1:110" x14ac:dyDescent="0.25">
      <c r="A328" t="s">
        <v>2434</v>
      </c>
      <c r="B328" t="s">
        <v>2955</v>
      </c>
      <c r="C328" t="s">
        <v>58</v>
      </c>
      <c r="D328" t="s">
        <v>51</v>
      </c>
      <c r="E328" s="17">
        <v>125428</v>
      </c>
      <c r="F328" s="17">
        <v>124387</v>
      </c>
      <c r="G328" s="17">
        <v>124989</v>
      </c>
      <c r="H328" s="17">
        <v>125368</v>
      </c>
      <c r="I328" s="17">
        <v>125569</v>
      </c>
      <c r="J328" s="17">
        <v>126810</v>
      </c>
      <c r="K328" s="17">
        <v>128050</v>
      </c>
      <c r="L328" s="17">
        <v>129340</v>
      </c>
      <c r="M328" s="17">
        <v>131716</v>
      </c>
      <c r="N328" s="17">
        <v>133278</v>
      </c>
      <c r="O328" s="17">
        <v>135109</v>
      </c>
      <c r="P328" s="17">
        <v>136829</v>
      </c>
      <c r="Q328" s="17">
        <v>137221</v>
      </c>
      <c r="R328" s="17">
        <v>137929</v>
      </c>
      <c r="S328" s="17">
        <v>139715</v>
      </c>
      <c r="T328" s="17">
        <v>140300</v>
      </c>
      <c r="U328" s="18">
        <v>11</v>
      </c>
      <c r="V328" s="18">
        <v>15</v>
      </c>
      <c r="W328" s="18">
        <v>14</v>
      </c>
      <c r="X328" s="18">
        <v>16</v>
      </c>
      <c r="Y328" s="18">
        <v>20</v>
      </c>
      <c r="Z328" s="18">
        <v>67</v>
      </c>
      <c r="AA328" s="18">
        <v>137</v>
      </c>
      <c r="AB328" s="18">
        <v>127</v>
      </c>
      <c r="AC328" s="18">
        <v>126</v>
      </c>
      <c r="AD328" s="18">
        <v>114</v>
      </c>
      <c r="AE328" s="18">
        <v>143</v>
      </c>
      <c r="AF328" s="18">
        <v>113</v>
      </c>
      <c r="AG328" s="18">
        <v>159</v>
      </c>
      <c r="AH328" s="18">
        <v>141</v>
      </c>
      <c r="AI328" s="18">
        <v>183</v>
      </c>
      <c r="AJ328" s="18">
        <v>133</v>
      </c>
      <c r="AK328" s="23">
        <v>0.87699716171827669</v>
      </c>
      <c r="AL328" s="23">
        <v>1.2059138012814843</v>
      </c>
      <c r="AM328" s="23">
        <v>1.1200985686740432</v>
      </c>
      <c r="AN328" s="23">
        <v>1.2762427413694086</v>
      </c>
      <c r="AO328" s="23">
        <v>1.5927498028972118</v>
      </c>
      <c r="AP328" s="23">
        <v>5.2834949925084773</v>
      </c>
      <c r="AQ328" s="23">
        <v>10.698945724326434</v>
      </c>
      <c r="AR328" s="23">
        <v>9.8190814906448107</v>
      </c>
      <c r="AS328" s="23">
        <v>9.5660360168848122</v>
      </c>
      <c r="AT328" s="23">
        <v>8.5535497231351005</v>
      </c>
      <c r="AU328" s="23">
        <v>10.584046954681034</v>
      </c>
      <c r="AV328" s="23">
        <v>8.2584832162772503</v>
      </c>
      <c r="AW328" s="23">
        <v>11.587147739777441</v>
      </c>
      <c r="AX328" s="23">
        <v>10.222650784099065</v>
      </c>
      <c r="AY328" s="23">
        <v>13.098092545539135</v>
      </c>
      <c r="AZ328" s="23">
        <v>9.4796863863150396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1</v>
      </c>
      <c r="BI328" s="20">
        <v>2</v>
      </c>
      <c r="BJ328" s="20">
        <v>9</v>
      </c>
      <c r="BK328" s="20">
        <v>14</v>
      </c>
      <c r="BL328" s="20">
        <v>16</v>
      </c>
      <c r="BM328" s="20">
        <v>13</v>
      </c>
      <c r="BN328" s="20">
        <v>5</v>
      </c>
      <c r="BO328" s="20">
        <v>0</v>
      </c>
      <c r="BP328" s="20">
        <v>4</v>
      </c>
      <c r="BQ328" s="20">
        <v>14</v>
      </c>
      <c r="BR328" s="20">
        <v>27</v>
      </c>
      <c r="BS328" s="20">
        <v>21</v>
      </c>
      <c r="BT328" s="20">
        <v>6</v>
      </c>
      <c r="BU328" s="20">
        <v>1</v>
      </c>
      <c r="BV328" s="20">
        <v>6648</v>
      </c>
      <c r="BW328" s="20">
        <v>11509</v>
      </c>
      <c r="BX328" s="20">
        <v>12382</v>
      </c>
      <c r="BY328" s="20">
        <v>12820</v>
      </c>
      <c r="BZ328" s="20">
        <v>9998</v>
      </c>
      <c r="CA328" s="20">
        <v>18991</v>
      </c>
      <c r="CB328" s="20">
        <v>6840</v>
      </c>
      <c r="CC328" s="20">
        <v>10924</v>
      </c>
      <c r="CD328" s="20">
        <v>12267</v>
      </c>
      <c r="CE328" s="20">
        <v>12850</v>
      </c>
      <c r="CF328" s="20">
        <v>10019</v>
      </c>
      <c r="CG328" s="20">
        <v>15052</v>
      </c>
      <c r="CH328" s="21">
        <v>6</v>
      </c>
      <c r="CI328" s="21">
        <v>23</v>
      </c>
      <c r="CJ328" s="21">
        <v>41</v>
      </c>
      <c r="CK328" s="21">
        <v>37</v>
      </c>
      <c r="CL328" s="21">
        <v>19</v>
      </c>
      <c r="CM328" s="21">
        <v>6</v>
      </c>
      <c r="CN328" s="21">
        <v>1</v>
      </c>
      <c r="CO328" s="21">
        <v>60</v>
      </c>
      <c r="CP328" s="21">
        <v>73</v>
      </c>
      <c r="CQ328" s="21">
        <v>0</v>
      </c>
      <c r="CR328" s="21">
        <v>13488</v>
      </c>
      <c r="CS328" s="21">
        <v>22433</v>
      </c>
      <c r="CT328" s="21">
        <v>24649</v>
      </c>
      <c r="CU328" s="21">
        <v>25670</v>
      </c>
      <c r="CV328" s="21">
        <v>20017</v>
      </c>
      <c r="CW328" s="21">
        <v>34043</v>
      </c>
      <c r="CX328" s="21">
        <v>72348</v>
      </c>
      <c r="CY328" s="21">
        <v>67952</v>
      </c>
      <c r="CZ328" s="19">
        <v>138</v>
      </c>
      <c r="DA328" t="s">
        <v>8116</v>
      </c>
      <c r="DB328" t="s">
        <v>9</v>
      </c>
      <c r="DD328">
        <v>8.8297621850718144</v>
      </c>
      <c r="DE328">
        <v>10.090119975673135</v>
      </c>
      <c r="DF328">
        <v>1.2603577906013204</v>
      </c>
    </row>
    <row r="329" spans="1:110" x14ac:dyDescent="0.25">
      <c r="A329" t="s">
        <v>2277</v>
      </c>
      <c r="B329" t="s">
        <v>3270</v>
      </c>
      <c r="C329" t="s">
        <v>3368</v>
      </c>
      <c r="D329" t="s">
        <v>355</v>
      </c>
      <c r="E329" s="17">
        <v>195938</v>
      </c>
      <c r="F329" s="17">
        <v>200582</v>
      </c>
      <c r="G329" s="17">
        <v>200152</v>
      </c>
      <c r="H329" s="17">
        <v>199330</v>
      </c>
      <c r="I329" s="17">
        <v>201440</v>
      </c>
      <c r="J329" s="17">
        <v>205928</v>
      </c>
      <c r="K329" s="17">
        <v>211098</v>
      </c>
      <c r="L329" s="17">
        <v>215399</v>
      </c>
      <c r="M329" s="17">
        <v>219257</v>
      </c>
      <c r="N329" s="17">
        <v>222781</v>
      </c>
      <c r="O329" s="17">
        <v>225207</v>
      </c>
      <c r="P329" s="17">
        <v>229678</v>
      </c>
      <c r="Q329" s="17">
        <v>233262</v>
      </c>
      <c r="R329" s="17">
        <v>237370</v>
      </c>
      <c r="S329" s="17">
        <v>240836</v>
      </c>
      <c r="T329" s="17">
        <v>245948</v>
      </c>
      <c r="U329" s="18">
        <v>19</v>
      </c>
      <c r="V329" s="18">
        <v>12</v>
      </c>
      <c r="W329" s="18">
        <v>8</v>
      </c>
      <c r="X329" s="18">
        <v>22</v>
      </c>
      <c r="Y329" s="18">
        <v>48</v>
      </c>
      <c r="Z329" s="18">
        <v>98</v>
      </c>
      <c r="AA329" s="18">
        <v>215</v>
      </c>
      <c r="AB329" s="18">
        <v>225</v>
      </c>
      <c r="AC329" s="18">
        <v>170</v>
      </c>
      <c r="AD329" s="18">
        <v>153</v>
      </c>
      <c r="AE329" s="18">
        <v>128</v>
      </c>
      <c r="AF329" s="18">
        <v>150</v>
      </c>
      <c r="AG329" s="18">
        <v>136</v>
      </c>
      <c r="AH329" s="18">
        <v>150</v>
      </c>
      <c r="AI329" s="18">
        <v>163</v>
      </c>
      <c r="AJ329" s="18">
        <v>142</v>
      </c>
      <c r="AK329" s="23">
        <v>0.96969449519746043</v>
      </c>
      <c r="AL329" s="23">
        <v>0.59825906611759783</v>
      </c>
      <c r="AM329" s="23">
        <v>0.39969623086454298</v>
      </c>
      <c r="AN329" s="23">
        <v>1.1036973862439172</v>
      </c>
      <c r="AO329" s="23">
        <v>2.3828435266084194</v>
      </c>
      <c r="AP329" s="23">
        <v>4.7589448739365219</v>
      </c>
      <c r="AQ329" s="23">
        <v>10.18484305867417</v>
      </c>
      <c r="AR329" s="23">
        <v>10.445730945826117</v>
      </c>
      <c r="AS329" s="23">
        <v>7.7534582704315032</v>
      </c>
      <c r="AT329" s="23">
        <v>6.8677310901737583</v>
      </c>
      <c r="AU329" s="23">
        <v>5.683659921760869</v>
      </c>
      <c r="AV329" s="23">
        <v>6.5308823657468285</v>
      </c>
      <c r="AW329" s="23">
        <v>5.8303538510344595</v>
      </c>
      <c r="AX329" s="23">
        <v>6.3192484307199726</v>
      </c>
      <c r="AY329" s="23">
        <v>6.7680911491637463</v>
      </c>
      <c r="AZ329" s="23">
        <v>5.7735781547318945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0</v>
      </c>
      <c r="BH329" s="20">
        <v>0</v>
      </c>
      <c r="BI329" s="20">
        <v>0</v>
      </c>
      <c r="BJ329" s="20">
        <v>11</v>
      </c>
      <c r="BK329" s="20">
        <v>11</v>
      </c>
      <c r="BL329" s="20">
        <v>19</v>
      </c>
      <c r="BM329" s="20">
        <v>16</v>
      </c>
      <c r="BN329" s="20">
        <v>5</v>
      </c>
      <c r="BO329" s="20">
        <v>0</v>
      </c>
      <c r="BP329" s="20">
        <v>2</v>
      </c>
      <c r="BQ329" s="20">
        <v>20</v>
      </c>
      <c r="BR329" s="20">
        <v>19</v>
      </c>
      <c r="BS329" s="20">
        <v>21</v>
      </c>
      <c r="BT329" s="20">
        <v>10</v>
      </c>
      <c r="BU329" s="20">
        <v>8</v>
      </c>
      <c r="BV329" s="20">
        <v>17173</v>
      </c>
      <c r="BW329" s="20">
        <v>37465</v>
      </c>
      <c r="BX329" s="20">
        <v>23920</v>
      </c>
      <c r="BY329" s="20">
        <v>19756</v>
      </c>
      <c r="BZ329" s="20">
        <v>12436</v>
      </c>
      <c r="CA329" s="20">
        <v>13734</v>
      </c>
      <c r="CB329" s="20">
        <v>15240</v>
      </c>
      <c r="CC329" s="20">
        <v>37339</v>
      </c>
      <c r="CD329" s="20">
        <v>25911</v>
      </c>
      <c r="CE329" s="20">
        <v>20100</v>
      </c>
      <c r="CF329" s="20">
        <v>12088</v>
      </c>
      <c r="CG329" s="20">
        <v>10786</v>
      </c>
      <c r="CH329" s="21">
        <v>2</v>
      </c>
      <c r="CI329" s="21">
        <v>31</v>
      </c>
      <c r="CJ329" s="21">
        <v>30</v>
      </c>
      <c r="CK329" s="21">
        <v>40</v>
      </c>
      <c r="CL329" s="21">
        <v>26</v>
      </c>
      <c r="CM329" s="21">
        <v>13</v>
      </c>
      <c r="CN329" s="21">
        <v>0</v>
      </c>
      <c r="CO329" s="21">
        <v>62</v>
      </c>
      <c r="CP329" s="21">
        <v>80</v>
      </c>
      <c r="CQ329" s="21">
        <v>0</v>
      </c>
      <c r="CR329" s="21">
        <v>32413</v>
      </c>
      <c r="CS329" s="21">
        <v>74804</v>
      </c>
      <c r="CT329" s="21">
        <v>49831</v>
      </c>
      <c r="CU329" s="21">
        <v>39856</v>
      </c>
      <c r="CV329" s="21">
        <v>24524</v>
      </c>
      <c r="CW329" s="21">
        <v>24520</v>
      </c>
      <c r="CX329" s="21">
        <v>124484</v>
      </c>
      <c r="CY329" s="21">
        <v>121464</v>
      </c>
      <c r="CZ329" s="19">
        <v>285</v>
      </c>
      <c r="DA329" t="s">
        <v>8263</v>
      </c>
      <c r="DB329" t="s">
        <v>8481</v>
      </c>
      <c r="DD329">
        <v>5.1043930711980501</v>
      </c>
      <c r="DE329">
        <v>6.4265287105170144</v>
      </c>
      <c r="DF329">
        <v>1.3221356393189643</v>
      </c>
    </row>
    <row r="330" spans="1:110" x14ac:dyDescent="0.25">
      <c r="A330" t="s">
        <v>1302</v>
      </c>
      <c r="B330" t="s">
        <v>3177</v>
      </c>
      <c r="C330" t="s">
        <v>642</v>
      </c>
      <c r="D330" t="s">
        <v>278</v>
      </c>
      <c r="E330" s="17">
        <v>71540</v>
      </c>
      <c r="F330" s="17">
        <v>71412</v>
      </c>
      <c r="G330" s="17">
        <v>71210</v>
      </c>
      <c r="H330" s="17">
        <v>71173</v>
      </c>
      <c r="I330" s="17">
        <v>71096</v>
      </c>
      <c r="J330" s="17">
        <v>71445</v>
      </c>
      <c r="K330" s="17">
        <v>72232</v>
      </c>
      <c r="L330" s="17">
        <v>73048</v>
      </c>
      <c r="M330" s="17">
        <v>73875</v>
      </c>
      <c r="N330" s="17">
        <v>74664</v>
      </c>
      <c r="O330" s="17">
        <v>75333</v>
      </c>
      <c r="P330" s="17">
        <v>76045</v>
      </c>
      <c r="Q330" s="17">
        <v>76683</v>
      </c>
      <c r="R330" s="17">
        <v>77250</v>
      </c>
      <c r="S330" s="17">
        <v>77737</v>
      </c>
      <c r="T330" s="17">
        <v>77722</v>
      </c>
      <c r="U330" s="18">
        <v>8</v>
      </c>
      <c r="V330" s="18">
        <v>3</v>
      </c>
      <c r="W330" s="18">
        <v>5</v>
      </c>
      <c r="X330" s="18">
        <v>11</v>
      </c>
      <c r="Y330" s="18">
        <v>24</v>
      </c>
      <c r="Z330" s="18">
        <v>30</v>
      </c>
      <c r="AA330" s="18">
        <v>88</v>
      </c>
      <c r="AB330" s="18">
        <v>84</v>
      </c>
      <c r="AC330" s="18">
        <v>64</v>
      </c>
      <c r="AD330" s="18">
        <v>89</v>
      </c>
      <c r="AE330" s="18">
        <v>68</v>
      </c>
      <c r="AF330" s="18">
        <v>79</v>
      </c>
      <c r="AG330" s="18">
        <v>60</v>
      </c>
      <c r="AH330" s="18">
        <v>77</v>
      </c>
      <c r="AI330" s="18">
        <v>68</v>
      </c>
      <c r="AJ330" s="18">
        <v>59</v>
      </c>
      <c r="AK330" s="23">
        <v>1.1182555213866368</v>
      </c>
      <c r="AL330" s="23">
        <v>0.42009746261132586</v>
      </c>
      <c r="AM330" s="23">
        <v>0.70214857463839353</v>
      </c>
      <c r="AN330" s="23">
        <v>1.5455299060036811</v>
      </c>
      <c r="AO330" s="23">
        <v>3.3757173399347362</v>
      </c>
      <c r="AP330" s="23">
        <v>4.1990342221289101</v>
      </c>
      <c r="AQ330" s="23">
        <v>12.182965998449442</v>
      </c>
      <c r="AR330" s="23">
        <v>11.49928813930566</v>
      </c>
      <c r="AS330" s="23">
        <v>8.6632825719120135</v>
      </c>
      <c r="AT330" s="23">
        <v>11.920068573877639</v>
      </c>
      <c r="AU330" s="23">
        <v>9.0265886132239519</v>
      </c>
      <c r="AV330" s="23">
        <v>10.388585705832073</v>
      </c>
      <c r="AW330" s="23">
        <v>7.8244200148663978</v>
      </c>
      <c r="AX330" s="23">
        <v>9.9676375404530742</v>
      </c>
      <c r="AY330" s="23">
        <v>8.7474433024171248</v>
      </c>
      <c r="AZ330" s="23">
        <v>7.5911582306168137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 s="20">
        <v>5</v>
      </c>
      <c r="BK330" s="20">
        <v>8</v>
      </c>
      <c r="BL330" s="20">
        <v>14</v>
      </c>
      <c r="BM330" s="20">
        <v>3</v>
      </c>
      <c r="BN330" s="20">
        <v>2</v>
      </c>
      <c r="BO330" s="20">
        <v>0</v>
      </c>
      <c r="BP330" s="20">
        <v>1</v>
      </c>
      <c r="BQ330" s="20">
        <v>8</v>
      </c>
      <c r="BR330" s="20">
        <v>8</v>
      </c>
      <c r="BS330" s="20">
        <v>6</v>
      </c>
      <c r="BT330" s="20">
        <v>3</v>
      </c>
      <c r="BU330" s="20">
        <v>1</v>
      </c>
      <c r="BV330" s="20">
        <v>3298</v>
      </c>
      <c r="BW330" s="20">
        <v>6488</v>
      </c>
      <c r="BX330" s="20">
        <v>7107</v>
      </c>
      <c r="BY330" s="20">
        <v>7536</v>
      </c>
      <c r="BZ330" s="20">
        <v>5518</v>
      </c>
      <c r="CA330" s="20">
        <v>9927</v>
      </c>
      <c r="CB330" s="20">
        <v>3582</v>
      </c>
      <c r="CC330" s="20">
        <v>6106</v>
      </c>
      <c r="CD330" s="20">
        <v>6923</v>
      </c>
      <c r="CE330" s="20">
        <v>7382</v>
      </c>
      <c r="CF330" s="20">
        <v>5678</v>
      </c>
      <c r="CG330" s="20">
        <v>8177</v>
      </c>
      <c r="CH330" s="21">
        <v>1</v>
      </c>
      <c r="CI330" s="21">
        <v>13</v>
      </c>
      <c r="CJ330" s="21">
        <v>16</v>
      </c>
      <c r="CK330" s="21">
        <v>20</v>
      </c>
      <c r="CL330" s="21">
        <v>6</v>
      </c>
      <c r="CM330" s="21">
        <v>3</v>
      </c>
      <c r="CN330" s="21">
        <v>0</v>
      </c>
      <c r="CO330" s="21">
        <v>32</v>
      </c>
      <c r="CP330" s="21">
        <v>27</v>
      </c>
      <c r="CQ330" s="21">
        <v>0</v>
      </c>
      <c r="CR330" s="21">
        <v>6880</v>
      </c>
      <c r="CS330" s="21">
        <v>12594</v>
      </c>
      <c r="CT330" s="21">
        <v>14030</v>
      </c>
      <c r="CU330" s="21">
        <v>14918</v>
      </c>
      <c r="CV330" s="21">
        <v>11196</v>
      </c>
      <c r="CW330" s="21">
        <v>18104</v>
      </c>
      <c r="CX330" s="21">
        <v>39874</v>
      </c>
      <c r="CY330" s="21">
        <v>37848</v>
      </c>
      <c r="CZ330" s="19">
        <v>223</v>
      </c>
      <c r="DA330" t="s">
        <v>8201</v>
      </c>
      <c r="DB330" t="s">
        <v>9</v>
      </c>
      <c r="DD330">
        <v>8.4548721200591839</v>
      </c>
      <c r="DE330">
        <v>6.7713296885188345</v>
      </c>
      <c r="DF330">
        <v>-1.6835424315403493</v>
      </c>
    </row>
    <row r="331" spans="1:110" x14ac:dyDescent="0.25">
      <c r="A331" t="s">
        <v>49</v>
      </c>
      <c r="B331" t="s">
        <v>3203</v>
      </c>
      <c r="C331" t="s">
        <v>48</v>
      </c>
      <c r="D331" t="s">
        <v>51</v>
      </c>
      <c r="E331" s="17">
        <v>99474</v>
      </c>
      <c r="F331" s="17">
        <v>99514</v>
      </c>
      <c r="G331" s="17">
        <v>100246</v>
      </c>
      <c r="H331" s="17">
        <v>100613</v>
      </c>
      <c r="I331" s="17">
        <v>100345</v>
      </c>
      <c r="J331" s="17">
        <v>100626</v>
      </c>
      <c r="K331" s="17">
        <v>101520</v>
      </c>
      <c r="L331" s="17">
        <v>102276</v>
      </c>
      <c r="M331" s="17">
        <v>103727</v>
      </c>
      <c r="N331" s="17">
        <v>104983</v>
      </c>
      <c r="O331" s="17">
        <v>106184</v>
      </c>
      <c r="P331" s="17">
        <v>107392</v>
      </c>
      <c r="Q331" s="17">
        <v>107609</v>
      </c>
      <c r="R331" s="17">
        <v>108299</v>
      </c>
      <c r="S331" s="17">
        <v>109537</v>
      </c>
      <c r="T331" s="17">
        <v>110089</v>
      </c>
      <c r="U331" s="18">
        <v>8</v>
      </c>
      <c r="V331" s="18">
        <v>2</v>
      </c>
      <c r="W331" s="18">
        <v>9</v>
      </c>
      <c r="X331" s="18">
        <v>12</v>
      </c>
      <c r="Y331" s="18">
        <v>16</v>
      </c>
      <c r="Z331" s="18">
        <v>46</v>
      </c>
      <c r="AA331" s="18">
        <v>79</v>
      </c>
      <c r="AB331" s="18">
        <v>93</v>
      </c>
      <c r="AC331" s="18">
        <v>55</v>
      </c>
      <c r="AD331" s="18">
        <v>55</v>
      </c>
      <c r="AE331" s="18">
        <v>49</v>
      </c>
      <c r="AF331" s="18">
        <v>44</v>
      </c>
      <c r="AG331" s="18">
        <v>52</v>
      </c>
      <c r="AH331" s="18">
        <v>43</v>
      </c>
      <c r="AI331" s="18">
        <v>48</v>
      </c>
      <c r="AJ331" s="18">
        <v>44</v>
      </c>
      <c r="AK331" s="23">
        <v>0.80423025112089586</v>
      </c>
      <c r="AL331" s="23">
        <v>0.20097674699037321</v>
      </c>
      <c r="AM331" s="23">
        <v>0.89779143307463638</v>
      </c>
      <c r="AN331" s="23">
        <v>1.1926888175484283</v>
      </c>
      <c r="AO331" s="23">
        <v>1.5944989785240919</v>
      </c>
      <c r="AP331" s="23">
        <v>4.5713831415339969</v>
      </c>
      <c r="AQ331" s="23">
        <v>7.7817178881008671</v>
      </c>
      <c r="AR331" s="23">
        <v>9.0930423559779427</v>
      </c>
      <c r="AS331" s="23">
        <v>5.3023802867141629</v>
      </c>
      <c r="AT331" s="23">
        <v>5.2389434479868173</v>
      </c>
      <c r="AU331" s="23">
        <v>4.6146312062080916</v>
      </c>
      <c r="AV331" s="23">
        <v>4.097139451728248</v>
      </c>
      <c r="AW331" s="23">
        <v>4.832309565185068</v>
      </c>
      <c r="AX331" s="23">
        <v>3.9704891088560377</v>
      </c>
      <c r="AY331" s="23">
        <v>4.3820809406867083</v>
      </c>
      <c r="AZ331" s="23">
        <v>3.9967662527591314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20">
        <v>0</v>
      </c>
      <c r="BJ331" s="20">
        <v>2</v>
      </c>
      <c r="BK331" s="20">
        <v>8</v>
      </c>
      <c r="BL331" s="20">
        <v>5</v>
      </c>
      <c r="BM331" s="20">
        <v>3</v>
      </c>
      <c r="BN331" s="20">
        <v>2</v>
      </c>
      <c r="BO331" s="20">
        <v>0</v>
      </c>
      <c r="BP331" s="20">
        <v>2</v>
      </c>
      <c r="BQ331" s="20">
        <v>6</v>
      </c>
      <c r="BR331" s="20">
        <v>9</v>
      </c>
      <c r="BS331" s="20">
        <v>4</v>
      </c>
      <c r="BT331" s="20">
        <v>2</v>
      </c>
      <c r="BU331" s="20">
        <v>1</v>
      </c>
      <c r="BV331" s="20">
        <v>4343</v>
      </c>
      <c r="BW331" s="20">
        <v>9007</v>
      </c>
      <c r="BX331" s="20">
        <v>11679</v>
      </c>
      <c r="BY331" s="20">
        <v>10837</v>
      </c>
      <c r="BZ331" s="20">
        <v>7872</v>
      </c>
      <c r="CA331" s="20">
        <v>13223</v>
      </c>
      <c r="CB331" s="20">
        <v>4417</v>
      </c>
      <c r="CC331" s="20">
        <v>7978</v>
      </c>
      <c r="CD331" s="20">
        <v>11314</v>
      </c>
      <c r="CE331" s="20">
        <v>10834</v>
      </c>
      <c r="CF331" s="20">
        <v>7678</v>
      </c>
      <c r="CG331" s="20">
        <v>10907</v>
      </c>
      <c r="CH331" s="21">
        <v>2</v>
      </c>
      <c r="CI331" s="21">
        <v>8</v>
      </c>
      <c r="CJ331" s="21">
        <v>17</v>
      </c>
      <c r="CK331" s="21">
        <v>9</v>
      </c>
      <c r="CL331" s="21">
        <v>5</v>
      </c>
      <c r="CM331" s="21">
        <v>3</v>
      </c>
      <c r="CN331" s="21">
        <v>0</v>
      </c>
      <c r="CO331" s="21">
        <v>20</v>
      </c>
      <c r="CP331" s="21">
        <v>24</v>
      </c>
      <c r="CQ331" s="21">
        <v>0</v>
      </c>
      <c r="CR331" s="21">
        <v>8760</v>
      </c>
      <c r="CS331" s="21">
        <v>16985</v>
      </c>
      <c r="CT331" s="21">
        <v>22993</v>
      </c>
      <c r="CU331" s="21">
        <v>21671</v>
      </c>
      <c r="CV331" s="21">
        <v>15550</v>
      </c>
      <c r="CW331" s="21">
        <v>24130</v>
      </c>
      <c r="CX331" s="21">
        <v>56961</v>
      </c>
      <c r="CY331" s="21">
        <v>53128</v>
      </c>
      <c r="CZ331" s="19">
        <v>338</v>
      </c>
      <c r="DA331" t="s">
        <v>8316</v>
      </c>
      <c r="DB331" t="s">
        <v>8481</v>
      </c>
      <c r="DD331">
        <v>3.7644932992019271</v>
      </c>
      <c r="DE331">
        <v>4.2134091746984774</v>
      </c>
      <c r="DF331">
        <v>0.44891587549655032</v>
      </c>
    </row>
    <row r="332" spans="1:110" x14ac:dyDescent="0.25">
      <c r="A332" t="s">
        <v>487</v>
      </c>
      <c r="B332" t="s">
        <v>3167</v>
      </c>
      <c r="C332" t="s">
        <v>484</v>
      </c>
      <c r="D332" t="s">
        <v>51</v>
      </c>
      <c r="E332" s="17">
        <v>76725</v>
      </c>
      <c r="F332" s="17">
        <v>77123</v>
      </c>
      <c r="G332" s="17">
        <v>77973</v>
      </c>
      <c r="H332" s="17">
        <v>78810</v>
      </c>
      <c r="I332" s="17">
        <v>79975</v>
      </c>
      <c r="J332" s="17">
        <v>81040</v>
      </c>
      <c r="K332" s="17">
        <v>82417</v>
      </c>
      <c r="L332" s="17">
        <v>83583</v>
      </c>
      <c r="M332" s="17">
        <v>84799</v>
      </c>
      <c r="N332" s="17">
        <v>85754</v>
      </c>
      <c r="O332" s="17">
        <v>87061</v>
      </c>
      <c r="P332" s="17">
        <v>88327</v>
      </c>
      <c r="Q332" s="17">
        <v>88513</v>
      </c>
      <c r="R332" s="17">
        <v>88883</v>
      </c>
      <c r="S332" s="17">
        <v>89218</v>
      </c>
      <c r="T332" s="17">
        <v>89759</v>
      </c>
      <c r="U332" s="18">
        <v>8</v>
      </c>
      <c r="V332" s="18">
        <v>9</v>
      </c>
      <c r="W332" s="18">
        <v>4</v>
      </c>
      <c r="X332" s="18">
        <v>16</v>
      </c>
      <c r="Y332" s="18">
        <v>23</v>
      </c>
      <c r="Z332" s="18">
        <v>45</v>
      </c>
      <c r="AA332" s="18">
        <v>87</v>
      </c>
      <c r="AB332" s="18">
        <v>99</v>
      </c>
      <c r="AC332" s="18">
        <v>86</v>
      </c>
      <c r="AD332" s="18">
        <v>104</v>
      </c>
      <c r="AE332" s="18">
        <v>124</v>
      </c>
      <c r="AF332" s="18">
        <v>108</v>
      </c>
      <c r="AG332" s="18">
        <v>90</v>
      </c>
      <c r="AH332" s="18">
        <v>94</v>
      </c>
      <c r="AI332" s="18">
        <v>103</v>
      </c>
      <c r="AJ332" s="18">
        <v>70</v>
      </c>
      <c r="AK332" s="23">
        <v>1.0426849136526557</v>
      </c>
      <c r="AL332" s="23">
        <v>1.1669670526302141</v>
      </c>
      <c r="AM332" s="23">
        <v>0.51299808908211819</v>
      </c>
      <c r="AN332" s="23">
        <v>2.0301992132978048</v>
      </c>
      <c r="AO332" s="23">
        <v>2.8758987183494842</v>
      </c>
      <c r="AP332" s="23">
        <v>5.5528134254689041</v>
      </c>
      <c r="AQ332" s="23">
        <v>10.55607459626048</v>
      </c>
      <c r="AR332" s="23">
        <v>11.84451383654571</v>
      </c>
      <c r="AS332" s="23">
        <v>10.141629028644205</v>
      </c>
      <c r="AT332" s="23">
        <v>12.127714159106281</v>
      </c>
      <c r="AU332" s="23">
        <v>14.242887171063968</v>
      </c>
      <c r="AV332" s="23">
        <v>12.227291768089033</v>
      </c>
      <c r="AW332" s="23">
        <v>10.167997921209315</v>
      </c>
      <c r="AX332" s="23">
        <v>10.575700640167412</v>
      </c>
      <c r="AY332" s="23">
        <v>11.544755542603511</v>
      </c>
      <c r="AZ332" s="23">
        <v>7.798660858521151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20">
        <v>1</v>
      </c>
      <c r="BJ332" s="20">
        <v>0</v>
      </c>
      <c r="BK332" s="20">
        <v>13</v>
      </c>
      <c r="BL332" s="20">
        <v>11</v>
      </c>
      <c r="BM332" s="20">
        <v>3</v>
      </c>
      <c r="BN332" s="20">
        <v>1</v>
      </c>
      <c r="BO332" s="20">
        <v>0</v>
      </c>
      <c r="BP332" s="20">
        <v>0</v>
      </c>
      <c r="BQ332" s="20">
        <v>11</v>
      </c>
      <c r="BR332" s="20">
        <v>9</v>
      </c>
      <c r="BS332" s="20">
        <v>14</v>
      </c>
      <c r="BT332" s="20">
        <v>4</v>
      </c>
      <c r="BU332" s="20">
        <v>3</v>
      </c>
      <c r="BV332" s="20">
        <v>3791</v>
      </c>
      <c r="BW332" s="20">
        <v>6410</v>
      </c>
      <c r="BX332" s="20">
        <v>6713</v>
      </c>
      <c r="BY332" s="20">
        <v>8209</v>
      </c>
      <c r="BZ332" s="20">
        <v>6681</v>
      </c>
      <c r="CA332" s="20">
        <v>13257</v>
      </c>
      <c r="CB332" s="20">
        <v>4509</v>
      </c>
      <c r="CC332" s="20">
        <v>7734</v>
      </c>
      <c r="CD332" s="20">
        <v>6961</v>
      </c>
      <c r="CE332" s="20">
        <v>8157</v>
      </c>
      <c r="CF332" s="20">
        <v>6326</v>
      </c>
      <c r="CG332" s="20">
        <v>11011</v>
      </c>
      <c r="CH332" s="21">
        <v>1</v>
      </c>
      <c r="CI332" s="21">
        <v>11</v>
      </c>
      <c r="CJ332" s="21">
        <v>22</v>
      </c>
      <c r="CK332" s="21">
        <v>25</v>
      </c>
      <c r="CL332" s="21">
        <v>7</v>
      </c>
      <c r="CM332" s="21">
        <v>4</v>
      </c>
      <c r="CN332" s="21">
        <v>0</v>
      </c>
      <c r="CO332" s="21">
        <v>29</v>
      </c>
      <c r="CP332" s="21">
        <v>41</v>
      </c>
      <c r="CQ332" s="21">
        <v>0</v>
      </c>
      <c r="CR332" s="21">
        <v>8300</v>
      </c>
      <c r="CS332" s="21">
        <v>14144</v>
      </c>
      <c r="CT332" s="21">
        <v>13674</v>
      </c>
      <c r="CU332" s="21">
        <v>16366</v>
      </c>
      <c r="CV332" s="21">
        <v>13007</v>
      </c>
      <c r="CW332" s="21">
        <v>24268</v>
      </c>
      <c r="CX332" s="21">
        <v>45061</v>
      </c>
      <c r="CY332" s="21">
        <v>44698</v>
      </c>
      <c r="CZ332" s="19">
        <v>213</v>
      </c>
      <c r="DA332" t="s">
        <v>8191</v>
      </c>
      <c r="DB332" t="s">
        <v>9</v>
      </c>
      <c r="DD332">
        <v>6.4879860396438316</v>
      </c>
      <c r="DE332">
        <v>9.0987772131111164</v>
      </c>
      <c r="DF332">
        <v>2.6107911734672848</v>
      </c>
    </row>
    <row r="333" spans="1:110" x14ac:dyDescent="0.25">
      <c r="A333" t="s">
        <v>1358</v>
      </c>
      <c r="B333" t="s">
        <v>3219</v>
      </c>
      <c r="C333" t="s">
        <v>3363</v>
      </c>
      <c r="D333" t="s">
        <v>199</v>
      </c>
      <c r="E333" s="17">
        <v>135362</v>
      </c>
      <c r="F333" s="17">
        <v>135570</v>
      </c>
      <c r="G333" s="17">
        <v>135557</v>
      </c>
      <c r="H333" s="17">
        <v>135889</v>
      </c>
      <c r="I333" s="17">
        <v>135935</v>
      </c>
      <c r="J333" s="17">
        <v>136124</v>
      </c>
      <c r="K333" s="17">
        <v>136557</v>
      </c>
      <c r="L333" s="17">
        <v>136698</v>
      </c>
      <c r="M333" s="17">
        <v>137259</v>
      </c>
      <c r="N333" s="17">
        <v>137955</v>
      </c>
      <c r="O333" s="17">
        <v>138445</v>
      </c>
      <c r="P333" s="17">
        <v>139036</v>
      </c>
      <c r="Q333" s="17">
        <v>139707</v>
      </c>
      <c r="R333" s="17">
        <v>139950</v>
      </c>
      <c r="S333" s="17">
        <v>140774</v>
      </c>
      <c r="T333" s="17">
        <v>141333</v>
      </c>
      <c r="U333" s="18">
        <v>30</v>
      </c>
      <c r="V333" s="18">
        <v>6</v>
      </c>
      <c r="W333" s="18">
        <v>31</v>
      </c>
      <c r="X333" s="18">
        <v>45</v>
      </c>
      <c r="Y333" s="18">
        <v>40</v>
      </c>
      <c r="Z333" s="18">
        <v>81</v>
      </c>
      <c r="AA333" s="18">
        <v>163</v>
      </c>
      <c r="AB333" s="18">
        <v>151</v>
      </c>
      <c r="AC333" s="18">
        <v>164</v>
      </c>
      <c r="AD333" s="18">
        <v>212</v>
      </c>
      <c r="AE333" s="18">
        <v>194</v>
      </c>
      <c r="AF333" s="18">
        <v>204</v>
      </c>
      <c r="AG333" s="18">
        <v>208</v>
      </c>
      <c r="AH333" s="18">
        <v>234</v>
      </c>
      <c r="AI333" s="18">
        <v>229</v>
      </c>
      <c r="AJ333" s="18">
        <v>183</v>
      </c>
      <c r="AK333" s="23">
        <v>2.2162793102938787</v>
      </c>
      <c r="AL333" s="23">
        <v>0.44257579110422662</v>
      </c>
      <c r="AM333" s="23">
        <v>2.286860877711959</v>
      </c>
      <c r="AN333" s="23">
        <v>3.3115263192752913</v>
      </c>
      <c r="AO333" s="23">
        <v>2.9425828520984294</v>
      </c>
      <c r="AP333" s="23">
        <v>5.9504569363227651</v>
      </c>
      <c r="AQ333" s="23">
        <v>11.936407507487717</v>
      </c>
      <c r="AR333" s="23">
        <v>11.046247933400636</v>
      </c>
      <c r="AS333" s="23">
        <v>11.94821468901857</v>
      </c>
      <c r="AT333" s="23">
        <v>15.367329926425283</v>
      </c>
      <c r="AU333" s="23">
        <v>14.012784860413882</v>
      </c>
      <c r="AV333" s="23">
        <v>14.672458931499754</v>
      </c>
      <c r="AW333" s="23">
        <v>14.888301946216009</v>
      </c>
      <c r="AX333" s="23">
        <v>16.720257234726688</v>
      </c>
      <c r="AY333" s="23">
        <v>16.26720843337548</v>
      </c>
      <c r="AZ333" s="23">
        <v>12.948143745622042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1</v>
      </c>
      <c r="BJ333" s="20">
        <v>16</v>
      </c>
      <c r="BK333" s="20">
        <v>24</v>
      </c>
      <c r="BL333" s="20">
        <v>23</v>
      </c>
      <c r="BM333" s="20">
        <v>12</v>
      </c>
      <c r="BN333" s="20">
        <v>7</v>
      </c>
      <c r="BO333" s="20">
        <v>0</v>
      </c>
      <c r="BP333" s="20">
        <v>4</v>
      </c>
      <c r="BQ333" s="20">
        <v>13</v>
      </c>
      <c r="BR333" s="20">
        <v>37</v>
      </c>
      <c r="BS333" s="20">
        <v>21</v>
      </c>
      <c r="BT333" s="20">
        <v>19</v>
      </c>
      <c r="BU333" s="20">
        <v>6</v>
      </c>
      <c r="BV333" s="20">
        <v>6986</v>
      </c>
      <c r="BW333" s="20">
        <v>11292</v>
      </c>
      <c r="BX333" s="20">
        <v>11033</v>
      </c>
      <c r="BY333" s="20">
        <v>13080</v>
      </c>
      <c r="BZ333" s="20">
        <v>11092</v>
      </c>
      <c r="CA333" s="20">
        <v>19266</v>
      </c>
      <c r="CB333" s="20">
        <v>7187</v>
      </c>
      <c r="CC333" s="20">
        <v>10743</v>
      </c>
      <c r="CD333" s="20">
        <v>10728</v>
      </c>
      <c r="CE333" s="20">
        <v>12838</v>
      </c>
      <c r="CF333" s="20">
        <v>10970</v>
      </c>
      <c r="CG333" s="20">
        <v>16118</v>
      </c>
      <c r="CH333" s="21">
        <v>5</v>
      </c>
      <c r="CI333" s="21">
        <v>29</v>
      </c>
      <c r="CJ333" s="21">
        <v>61</v>
      </c>
      <c r="CK333" s="21">
        <v>44</v>
      </c>
      <c r="CL333" s="21">
        <v>31</v>
      </c>
      <c r="CM333" s="21">
        <v>13</v>
      </c>
      <c r="CN333" s="21">
        <v>0</v>
      </c>
      <c r="CO333" s="21">
        <v>83</v>
      </c>
      <c r="CP333" s="21">
        <v>100</v>
      </c>
      <c r="CQ333" s="21">
        <v>0</v>
      </c>
      <c r="CR333" s="21">
        <v>14173</v>
      </c>
      <c r="CS333" s="21">
        <v>22035</v>
      </c>
      <c r="CT333" s="21">
        <v>21761</v>
      </c>
      <c r="CU333" s="21">
        <v>25918</v>
      </c>
      <c r="CV333" s="21">
        <v>22062</v>
      </c>
      <c r="CW333" s="21">
        <v>35384</v>
      </c>
      <c r="CX333" s="21">
        <v>72749</v>
      </c>
      <c r="CY333" s="21">
        <v>68584</v>
      </c>
      <c r="CZ333" s="19">
        <v>26</v>
      </c>
      <c r="DA333" t="s">
        <v>1347</v>
      </c>
      <c r="DB333" t="s">
        <v>8480</v>
      </c>
      <c r="DD333">
        <v>12.101947976204363</v>
      </c>
      <c r="DE333">
        <v>13.745893414342465</v>
      </c>
      <c r="DF333">
        <v>1.6439454381381022</v>
      </c>
    </row>
    <row r="334" spans="1:110" x14ac:dyDescent="0.25">
      <c r="A334" t="s">
        <v>2458</v>
      </c>
      <c r="B334" t="s">
        <v>3159</v>
      </c>
      <c r="C334" t="s">
        <v>140</v>
      </c>
      <c r="D334" t="s">
        <v>70</v>
      </c>
      <c r="E334" s="17">
        <v>95577</v>
      </c>
      <c r="F334" s="17">
        <v>95648</v>
      </c>
      <c r="G334" s="17">
        <v>96393</v>
      </c>
      <c r="H334" s="17">
        <v>97453</v>
      </c>
      <c r="I334" s="17">
        <v>98265</v>
      </c>
      <c r="J334" s="17">
        <v>99401</v>
      </c>
      <c r="K334" s="17">
        <v>100684</v>
      </c>
      <c r="L334" s="17">
        <v>101911</v>
      </c>
      <c r="M334" s="17">
        <v>102994</v>
      </c>
      <c r="N334" s="17">
        <v>103669</v>
      </c>
      <c r="O334" s="17">
        <v>104622</v>
      </c>
      <c r="P334" s="17">
        <v>105607</v>
      </c>
      <c r="Q334" s="17">
        <v>106506</v>
      </c>
      <c r="R334" s="17">
        <v>106915</v>
      </c>
      <c r="S334" s="17">
        <v>107128</v>
      </c>
      <c r="T334" s="17">
        <v>107393</v>
      </c>
      <c r="U334" s="18">
        <v>27</v>
      </c>
      <c r="V334" s="18">
        <v>12</v>
      </c>
      <c r="W334" s="18">
        <v>21</v>
      </c>
      <c r="X334" s="18">
        <v>14</v>
      </c>
      <c r="Y334" s="18">
        <v>19</v>
      </c>
      <c r="Z334" s="18">
        <v>51</v>
      </c>
      <c r="AA334" s="18">
        <v>86</v>
      </c>
      <c r="AB334" s="18">
        <v>84</v>
      </c>
      <c r="AC334" s="18">
        <v>86</v>
      </c>
      <c r="AD334" s="18">
        <v>125</v>
      </c>
      <c r="AE334" s="18">
        <v>113</v>
      </c>
      <c r="AF334" s="18">
        <v>110</v>
      </c>
      <c r="AG334" s="18">
        <v>110</v>
      </c>
      <c r="AH334" s="18">
        <v>90</v>
      </c>
      <c r="AI334" s="18">
        <v>115</v>
      </c>
      <c r="AJ334" s="18">
        <v>87</v>
      </c>
      <c r="AK334" s="23">
        <v>2.824947424589598</v>
      </c>
      <c r="AL334" s="23">
        <v>1.2546002007360322</v>
      </c>
      <c r="AM334" s="23">
        <v>2.1785814322616788</v>
      </c>
      <c r="AN334" s="23">
        <v>1.4365899459226499</v>
      </c>
      <c r="AO334" s="23">
        <v>1.9335470411641988</v>
      </c>
      <c r="AP334" s="23">
        <v>5.1307330912163858</v>
      </c>
      <c r="AQ334" s="23">
        <v>8.5415756227404547</v>
      </c>
      <c r="AR334" s="23">
        <v>8.2424860908047215</v>
      </c>
      <c r="AS334" s="23">
        <v>8.3500009709303455</v>
      </c>
      <c r="AT334" s="23">
        <v>12.057606420434267</v>
      </c>
      <c r="AU334" s="23">
        <v>10.80078759725488</v>
      </c>
      <c r="AV334" s="23">
        <v>10.415976213697954</v>
      </c>
      <c r="AW334" s="23">
        <v>10.328056635306933</v>
      </c>
      <c r="AX334" s="23">
        <v>8.417902071739233</v>
      </c>
      <c r="AY334" s="23">
        <v>10.734821895302817</v>
      </c>
      <c r="AZ334" s="23">
        <v>8.1010866630041054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20">
        <v>0</v>
      </c>
      <c r="BJ334" s="20">
        <v>12</v>
      </c>
      <c r="BK334" s="20">
        <v>14</v>
      </c>
      <c r="BL334" s="20">
        <v>8</v>
      </c>
      <c r="BM334" s="20">
        <v>3</v>
      </c>
      <c r="BN334" s="20">
        <v>3</v>
      </c>
      <c r="BO334" s="20">
        <v>0</v>
      </c>
      <c r="BP334" s="20">
        <v>3</v>
      </c>
      <c r="BQ334" s="20">
        <v>18</v>
      </c>
      <c r="BR334" s="20">
        <v>13</v>
      </c>
      <c r="BS334" s="20">
        <v>8</v>
      </c>
      <c r="BT334" s="20">
        <v>3</v>
      </c>
      <c r="BU334" s="20">
        <v>2</v>
      </c>
      <c r="BV334" s="20">
        <v>4628</v>
      </c>
      <c r="BW334" s="20">
        <v>7154</v>
      </c>
      <c r="BX334" s="20">
        <v>8087</v>
      </c>
      <c r="BY334" s="20">
        <v>10065</v>
      </c>
      <c r="BZ334" s="20">
        <v>8521</v>
      </c>
      <c r="CA334" s="20">
        <v>15290</v>
      </c>
      <c r="CB334" s="20">
        <v>6103</v>
      </c>
      <c r="CC334" s="20">
        <v>7817</v>
      </c>
      <c r="CD334" s="20">
        <v>7947</v>
      </c>
      <c r="CE334" s="20">
        <v>10116</v>
      </c>
      <c r="CF334" s="20">
        <v>8394</v>
      </c>
      <c r="CG334" s="20">
        <v>13271</v>
      </c>
      <c r="CH334" s="21">
        <v>3</v>
      </c>
      <c r="CI334" s="21">
        <v>30</v>
      </c>
      <c r="CJ334" s="21">
        <v>27</v>
      </c>
      <c r="CK334" s="21">
        <v>16</v>
      </c>
      <c r="CL334" s="21">
        <v>6</v>
      </c>
      <c r="CM334" s="21">
        <v>5</v>
      </c>
      <c r="CN334" s="21">
        <v>0</v>
      </c>
      <c r="CO334" s="21">
        <v>40</v>
      </c>
      <c r="CP334" s="21">
        <v>47</v>
      </c>
      <c r="CQ334" s="21">
        <v>0</v>
      </c>
      <c r="CR334" s="21">
        <v>10731</v>
      </c>
      <c r="CS334" s="21">
        <v>14971</v>
      </c>
      <c r="CT334" s="21">
        <v>16034</v>
      </c>
      <c r="CU334" s="21">
        <v>20181</v>
      </c>
      <c r="CV334" s="21">
        <v>16915</v>
      </c>
      <c r="CW334" s="21">
        <v>28561</v>
      </c>
      <c r="CX334" s="21">
        <v>53745</v>
      </c>
      <c r="CY334" s="21">
        <v>53648</v>
      </c>
      <c r="CZ334" s="19">
        <v>200</v>
      </c>
      <c r="DA334" t="s">
        <v>8178</v>
      </c>
      <c r="DB334" t="s">
        <v>9</v>
      </c>
      <c r="DD334">
        <v>7.4560095436922165</v>
      </c>
      <c r="DE334">
        <v>8.7449995348404492</v>
      </c>
      <c r="DF334">
        <v>1.2889899911482328</v>
      </c>
    </row>
    <row r="335" spans="1:110" x14ac:dyDescent="0.25">
      <c r="A335" t="s">
        <v>717</v>
      </c>
      <c r="B335" t="s">
        <v>3160</v>
      </c>
      <c r="C335" t="s">
        <v>140</v>
      </c>
      <c r="D335" t="s">
        <v>70</v>
      </c>
      <c r="E335" s="17">
        <v>74335</v>
      </c>
      <c r="F335" s="17">
        <v>74920</v>
      </c>
      <c r="G335" s="17">
        <v>75324</v>
      </c>
      <c r="H335" s="17">
        <v>75460</v>
      </c>
      <c r="I335" s="17">
        <v>75704</v>
      </c>
      <c r="J335" s="17">
        <v>76150</v>
      </c>
      <c r="K335" s="17">
        <v>76750</v>
      </c>
      <c r="L335" s="17">
        <v>77356</v>
      </c>
      <c r="M335" s="17">
        <v>77785</v>
      </c>
      <c r="N335" s="17">
        <v>78224</v>
      </c>
      <c r="O335" s="17">
        <v>78526</v>
      </c>
      <c r="P335" s="17">
        <v>78814</v>
      </c>
      <c r="Q335" s="17">
        <v>78925</v>
      </c>
      <c r="R335" s="17">
        <v>79167</v>
      </c>
      <c r="S335" s="17">
        <v>79596</v>
      </c>
      <c r="T335" s="17">
        <v>79714</v>
      </c>
      <c r="U335" s="18">
        <v>9</v>
      </c>
      <c r="V335" s="18">
        <v>8</v>
      </c>
      <c r="W335" s="18">
        <v>13</v>
      </c>
      <c r="X335" s="18">
        <v>12</v>
      </c>
      <c r="Y335" s="18">
        <v>18</v>
      </c>
      <c r="Z335" s="18">
        <v>31</v>
      </c>
      <c r="AA335" s="18">
        <v>52</v>
      </c>
      <c r="AB335" s="18">
        <v>51</v>
      </c>
      <c r="AC335" s="18">
        <v>53</v>
      </c>
      <c r="AD335" s="18">
        <v>88</v>
      </c>
      <c r="AE335" s="18">
        <v>92</v>
      </c>
      <c r="AF335" s="18">
        <v>57</v>
      </c>
      <c r="AG335" s="18">
        <v>73</v>
      </c>
      <c r="AH335" s="18">
        <v>90</v>
      </c>
      <c r="AI335" s="18">
        <v>78</v>
      </c>
      <c r="AJ335" s="18">
        <v>58</v>
      </c>
      <c r="AK335" s="23">
        <v>1.2107351853097463</v>
      </c>
      <c r="AL335" s="23">
        <v>1.0678056593699947</v>
      </c>
      <c r="AM335" s="23">
        <v>1.7258775423503796</v>
      </c>
      <c r="AN335" s="23">
        <v>1.5902464882056719</v>
      </c>
      <c r="AO335" s="23">
        <v>2.3776814963542217</v>
      </c>
      <c r="AP335" s="23">
        <v>4.0709126723571893</v>
      </c>
      <c r="AQ335" s="23">
        <v>6.7752442996742666</v>
      </c>
      <c r="AR335" s="23">
        <v>6.5928951858937896</v>
      </c>
      <c r="AS335" s="23">
        <v>6.8136530179340493</v>
      </c>
      <c r="AT335" s="23">
        <v>11.249744323992637</v>
      </c>
      <c r="AU335" s="23">
        <v>11.715864809107812</v>
      </c>
      <c r="AV335" s="23">
        <v>7.2322176263100459</v>
      </c>
      <c r="AW335" s="23">
        <v>9.2492872980677863</v>
      </c>
      <c r="AX335" s="23">
        <v>11.368373185797111</v>
      </c>
      <c r="AY335" s="23">
        <v>9.7994874114277106</v>
      </c>
      <c r="AZ335" s="23">
        <v>7.2760117419775696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1</v>
      </c>
      <c r="BI335" s="20">
        <v>1</v>
      </c>
      <c r="BJ335" s="20">
        <v>4</v>
      </c>
      <c r="BK335" s="20">
        <v>9</v>
      </c>
      <c r="BL335" s="20">
        <v>8</v>
      </c>
      <c r="BM335" s="20">
        <v>6</v>
      </c>
      <c r="BN335" s="20">
        <v>2</v>
      </c>
      <c r="BO335" s="20">
        <v>1</v>
      </c>
      <c r="BP335" s="20">
        <v>2</v>
      </c>
      <c r="BQ335" s="20">
        <v>1</v>
      </c>
      <c r="BR335" s="20">
        <v>12</v>
      </c>
      <c r="BS335" s="20">
        <v>7</v>
      </c>
      <c r="BT335" s="20">
        <v>4</v>
      </c>
      <c r="BU335" s="20">
        <v>0</v>
      </c>
      <c r="BV335" s="20">
        <v>3307</v>
      </c>
      <c r="BW335" s="20">
        <v>4555</v>
      </c>
      <c r="BX335" s="20">
        <v>5811</v>
      </c>
      <c r="BY335" s="20">
        <v>7838</v>
      </c>
      <c r="BZ335" s="20">
        <v>6785</v>
      </c>
      <c r="CA335" s="20">
        <v>12441</v>
      </c>
      <c r="CB335" s="20">
        <v>3477</v>
      </c>
      <c r="CC335" s="20">
        <v>4640</v>
      </c>
      <c r="CD335" s="20">
        <v>5598</v>
      </c>
      <c r="CE335" s="20">
        <v>7689</v>
      </c>
      <c r="CF335" s="20">
        <v>6627</v>
      </c>
      <c r="CG335" s="20">
        <v>10946</v>
      </c>
      <c r="CH335" s="21">
        <v>3</v>
      </c>
      <c r="CI335" s="21">
        <v>5</v>
      </c>
      <c r="CJ335" s="21">
        <v>21</v>
      </c>
      <c r="CK335" s="21">
        <v>15</v>
      </c>
      <c r="CL335" s="21">
        <v>10</v>
      </c>
      <c r="CM335" s="21">
        <v>2</v>
      </c>
      <c r="CN335" s="21">
        <v>2</v>
      </c>
      <c r="CO335" s="21">
        <v>31</v>
      </c>
      <c r="CP335" s="21">
        <v>27</v>
      </c>
      <c r="CQ335" s="21">
        <v>0</v>
      </c>
      <c r="CR335" s="21">
        <v>6784</v>
      </c>
      <c r="CS335" s="21">
        <v>9195</v>
      </c>
      <c r="CT335" s="21">
        <v>11409</v>
      </c>
      <c r="CU335" s="21">
        <v>15527</v>
      </c>
      <c r="CV335" s="21">
        <v>13412</v>
      </c>
      <c r="CW335" s="21">
        <v>23387</v>
      </c>
      <c r="CX335" s="21">
        <v>40737</v>
      </c>
      <c r="CY335" s="21">
        <v>38977</v>
      </c>
      <c r="CZ335" s="19">
        <v>243</v>
      </c>
      <c r="DA335" t="s">
        <v>8221</v>
      </c>
      <c r="DB335" t="s">
        <v>9</v>
      </c>
      <c r="DD335">
        <v>7.9534084203504634</v>
      </c>
      <c r="DE335">
        <v>6.6278812872818325</v>
      </c>
      <c r="DF335">
        <v>-1.3255271330686309</v>
      </c>
    </row>
    <row r="336" spans="1:110" x14ac:dyDescent="0.25">
      <c r="A336" t="s">
        <v>2307</v>
      </c>
      <c r="B336" t="s">
        <v>3206</v>
      </c>
      <c r="C336" t="s">
        <v>48</v>
      </c>
      <c r="D336" t="s">
        <v>51</v>
      </c>
      <c r="E336" s="17">
        <v>58991</v>
      </c>
      <c r="F336" s="17">
        <v>59682</v>
      </c>
      <c r="G336" s="17">
        <v>60175</v>
      </c>
      <c r="H336" s="17">
        <v>60527</v>
      </c>
      <c r="I336" s="17">
        <v>60413</v>
      </c>
      <c r="J336" s="17">
        <v>60866</v>
      </c>
      <c r="K336" s="17">
        <v>61084</v>
      </c>
      <c r="L336" s="17">
        <v>61584</v>
      </c>
      <c r="M336" s="17">
        <v>62507</v>
      </c>
      <c r="N336" s="17">
        <v>63142</v>
      </c>
      <c r="O336" s="17">
        <v>63698</v>
      </c>
      <c r="P336" s="17">
        <v>64778</v>
      </c>
      <c r="Q336" s="17">
        <v>65325</v>
      </c>
      <c r="R336" s="17">
        <v>65952</v>
      </c>
      <c r="S336" s="17">
        <v>66473</v>
      </c>
      <c r="T336" s="17">
        <v>66832</v>
      </c>
      <c r="U336" s="18">
        <v>11</v>
      </c>
      <c r="V336" s="18">
        <v>13</v>
      </c>
      <c r="W336" s="18">
        <v>13</v>
      </c>
      <c r="X336" s="18">
        <v>15</v>
      </c>
      <c r="Y336" s="18">
        <v>28</v>
      </c>
      <c r="Z336" s="18">
        <v>48</v>
      </c>
      <c r="AA336" s="18">
        <v>129</v>
      </c>
      <c r="AB336" s="18">
        <v>94</v>
      </c>
      <c r="AC336" s="18">
        <v>85</v>
      </c>
      <c r="AD336" s="18">
        <v>91</v>
      </c>
      <c r="AE336" s="18">
        <v>85</v>
      </c>
      <c r="AF336" s="18">
        <v>101</v>
      </c>
      <c r="AG336" s="18">
        <v>99</v>
      </c>
      <c r="AH336" s="18">
        <v>113</v>
      </c>
      <c r="AI336" s="18">
        <v>96</v>
      </c>
      <c r="AJ336" s="18">
        <v>79</v>
      </c>
      <c r="AK336" s="23">
        <v>1.86469122408503</v>
      </c>
      <c r="AL336" s="23">
        <v>2.1782111859522133</v>
      </c>
      <c r="AM336" s="23">
        <v>2.1603656003323639</v>
      </c>
      <c r="AN336" s="23">
        <v>2.4782328547590331</v>
      </c>
      <c r="AO336" s="23">
        <v>4.6347640408521347</v>
      </c>
      <c r="AP336" s="23">
        <v>7.8861761903197189</v>
      </c>
      <c r="AQ336" s="23">
        <v>21.118459825813634</v>
      </c>
      <c r="AR336" s="23">
        <v>15.263704858404781</v>
      </c>
      <c r="AS336" s="23">
        <v>13.598476970579295</v>
      </c>
      <c r="AT336" s="23">
        <v>14.411960343353076</v>
      </c>
      <c r="AU336" s="23">
        <v>13.34421802882351</v>
      </c>
      <c r="AV336" s="23">
        <v>15.591713235975178</v>
      </c>
      <c r="AW336" s="23">
        <v>15.15499425947187</v>
      </c>
      <c r="AX336" s="23">
        <v>17.133672974284327</v>
      </c>
      <c r="AY336" s="23">
        <v>14.441953876009809</v>
      </c>
      <c r="AZ336" s="23">
        <v>11.820684701939191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 s="20">
        <v>1</v>
      </c>
      <c r="BJ336" s="20">
        <v>14</v>
      </c>
      <c r="BK336" s="20">
        <v>13</v>
      </c>
      <c r="BL336" s="20">
        <v>6</v>
      </c>
      <c r="BM336" s="20">
        <v>4</v>
      </c>
      <c r="BN336" s="20">
        <v>1</v>
      </c>
      <c r="BO336" s="20">
        <v>0</v>
      </c>
      <c r="BP336" s="20">
        <v>3</v>
      </c>
      <c r="BQ336" s="20">
        <v>12</v>
      </c>
      <c r="BR336" s="20">
        <v>12</v>
      </c>
      <c r="BS336" s="20">
        <v>5</v>
      </c>
      <c r="BT336" s="20">
        <v>6</v>
      </c>
      <c r="BU336" s="20">
        <v>2</v>
      </c>
      <c r="BV336" s="20">
        <v>3424</v>
      </c>
      <c r="BW336" s="20">
        <v>6669</v>
      </c>
      <c r="BX336" s="20">
        <v>5822</v>
      </c>
      <c r="BY336" s="20">
        <v>6527</v>
      </c>
      <c r="BZ336" s="20">
        <v>4663</v>
      </c>
      <c r="CA336" s="20">
        <v>7324</v>
      </c>
      <c r="CB336" s="20">
        <v>3622</v>
      </c>
      <c r="CC336" s="20">
        <v>6229</v>
      </c>
      <c r="CD336" s="20">
        <v>5577</v>
      </c>
      <c r="CE336" s="20">
        <v>6353</v>
      </c>
      <c r="CF336" s="20">
        <v>4854</v>
      </c>
      <c r="CG336" s="20">
        <v>5768</v>
      </c>
      <c r="CH336" s="21">
        <v>4</v>
      </c>
      <c r="CI336" s="21">
        <v>26</v>
      </c>
      <c r="CJ336" s="21">
        <v>25</v>
      </c>
      <c r="CK336" s="21">
        <v>11</v>
      </c>
      <c r="CL336" s="21">
        <v>10</v>
      </c>
      <c r="CM336" s="21">
        <v>3</v>
      </c>
      <c r="CN336" s="21">
        <v>0</v>
      </c>
      <c r="CO336" s="21">
        <v>39</v>
      </c>
      <c r="CP336" s="21">
        <v>40</v>
      </c>
      <c r="CQ336" s="21">
        <v>0</v>
      </c>
      <c r="CR336" s="21">
        <v>7046</v>
      </c>
      <c r="CS336" s="21">
        <v>12898</v>
      </c>
      <c r="CT336" s="21">
        <v>11399</v>
      </c>
      <c r="CU336" s="21">
        <v>12880</v>
      </c>
      <c r="CV336" s="21">
        <v>9517</v>
      </c>
      <c r="CW336" s="21">
        <v>13092</v>
      </c>
      <c r="CX336" s="21">
        <v>34429</v>
      </c>
      <c r="CY336" s="21">
        <v>32403</v>
      </c>
      <c r="CZ336" s="19">
        <v>53</v>
      </c>
      <c r="DA336" t="s">
        <v>8041</v>
      </c>
      <c r="DB336" t="s">
        <v>8480</v>
      </c>
      <c r="DD336">
        <v>12.035922599759282</v>
      </c>
      <c r="DE336">
        <v>11.618112637602023</v>
      </c>
      <c r="DF336">
        <v>-0.41780996215725885</v>
      </c>
    </row>
    <row r="337" spans="1:110" x14ac:dyDescent="0.25">
      <c r="A337" t="s">
        <v>1595</v>
      </c>
      <c r="B337" t="s">
        <v>3213</v>
      </c>
      <c r="C337" t="s">
        <v>3362</v>
      </c>
      <c r="D337" t="s">
        <v>199</v>
      </c>
      <c r="E337" s="17">
        <v>219337</v>
      </c>
      <c r="F337" s="17">
        <v>219654</v>
      </c>
      <c r="G337" s="17">
        <v>219290</v>
      </c>
      <c r="H337" s="17">
        <v>219542</v>
      </c>
      <c r="I337" s="17">
        <v>219460</v>
      </c>
      <c r="J337" s="17">
        <v>218966</v>
      </c>
      <c r="K337" s="17">
        <v>219161</v>
      </c>
      <c r="L337" s="17">
        <v>219745</v>
      </c>
      <c r="M337" s="17">
        <v>220551</v>
      </c>
      <c r="N337" s="17">
        <v>221650</v>
      </c>
      <c r="O337" s="17">
        <v>222230</v>
      </c>
      <c r="P337" s="17">
        <v>222699</v>
      </c>
      <c r="Q337" s="17">
        <v>223209</v>
      </c>
      <c r="R337" s="17">
        <v>224011</v>
      </c>
      <c r="S337" s="17">
        <v>225248</v>
      </c>
      <c r="T337" s="17">
        <v>226868</v>
      </c>
      <c r="U337" s="18">
        <v>57</v>
      </c>
      <c r="V337" s="18">
        <v>27</v>
      </c>
      <c r="W337" s="18">
        <v>36</v>
      </c>
      <c r="X337" s="18">
        <v>27</v>
      </c>
      <c r="Y337" s="18">
        <v>48</v>
      </c>
      <c r="Z337" s="18">
        <v>112</v>
      </c>
      <c r="AA337" s="18">
        <v>173</v>
      </c>
      <c r="AB337" s="18">
        <v>186</v>
      </c>
      <c r="AC337" s="18">
        <v>173</v>
      </c>
      <c r="AD337" s="18">
        <v>223</v>
      </c>
      <c r="AE337" s="18">
        <v>261</v>
      </c>
      <c r="AF337" s="18">
        <v>241</v>
      </c>
      <c r="AG337" s="18">
        <v>237</v>
      </c>
      <c r="AH337" s="18">
        <v>234</v>
      </c>
      <c r="AI337" s="18">
        <v>280</v>
      </c>
      <c r="AJ337" s="18">
        <v>203</v>
      </c>
      <c r="AK337" s="23">
        <v>2.5987407505345654</v>
      </c>
      <c r="AL337" s="23">
        <v>1.2292059329673031</v>
      </c>
      <c r="AM337" s="23">
        <v>1.6416617264809155</v>
      </c>
      <c r="AN337" s="23">
        <v>1.2298330160060491</v>
      </c>
      <c r="AO337" s="23">
        <v>2.1871867310671647</v>
      </c>
      <c r="AP337" s="23">
        <v>5.1149493528675682</v>
      </c>
      <c r="AQ337" s="23">
        <v>7.8937402183782703</v>
      </c>
      <c r="AR337" s="23">
        <v>8.4643564131152011</v>
      </c>
      <c r="AS337" s="23">
        <v>7.8439907323022791</v>
      </c>
      <c r="AT337" s="23">
        <v>10.060906835100383</v>
      </c>
      <c r="AU337" s="23">
        <v>11.744588939387121</v>
      </c>
      <c r="AV337" s="23">
        <v>10.821781867004342</v>
      </c>
      <c r="AW337" s="23">
        <v>10.617851430721879</v>
      </c>
      <c r="AX337" s="23">
        <v>10.445915602358813</v>
      </c>
      <c r="AY337" s="23">
        <v>12.430743003267509</v>
      </c>
      <c r="AZ337" s="23">
        <v>8.9479344817250563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0</v>
      </c>
      <c r="BI337" s="20">
        <v>3</v>
      </c>
      <c r="BJ337" s="20">
        <v>26</v>
      </c>
      <c r="BK337" s="20">
        <v>27</v>
      </c>
      <c r="BL337" s="20">
        <v>30</v>
      </c>
      <c r="BM337" s="20">
        <v>9</v>
      </c>
      <c r="BN337" s="20">
        <v>5</v>
      </c>
      <c r="BO337" s="20">
        <v>0</v>
      </c>
      <c r="BP337" s="20">
        <v>7</v>
      </c>
      <c r="BQ337" s="20">
        <v>26</v>
      </c>
      <c r="BR337" s="20">
        <v>38</v>
      </c>
      <c r="BS337" s="20">
        <v>19</v>
      </c>
      <c r="BT337" s="20">
        <v>10</v>
      </c>
      <c r="BU337" s="20">
        <v>3</v>
      </c>
      <c r="BV337" s="20">
        <v>10039</v>
      </c>
      <c r="BW337" s="20">
        <v>17891</v>
      </c>
      <c r="BX337" s="20">
        <v>19132</v>
      </c>
      <c r="BY337" s="20">
        <v>21840</v>
      </c>
      <c r="BZ337" s="20">
        <v>17412</v>
      </c>
      <c r="CA337" s="20">
        <v>30946</v>
      </c>
      <c r="CB337" s="20">
        <v>10621</v>
      </c>
      <c r="CC337" s="20">
        <v>16426</v>
      </c>
      <c r="CD337" s="20">
        <v>18416</v>
      </c>
      <c r="CE337" s="20">
        <v>21017</v>
      </c>
      <c r="CF337" s="20">
        <v>17600</v>
      </c>
      <c r="CG337" s="20">
        <v>25528</v>
      </c>
      <c r="CH337" s="21">
        <v>10</v>
      </c>
      <c r="CI337" s="21">
        <v>52</v>
      </c>
      <c r="CJ337" s="21">
        <v>65</v>
      </c>
      <c r="CK337" s="21">
        <v>49</v>
      </c>
      <c r="CL337" s="21">
        <v>19</v>
      </c>
      <c r="CM337" s="21">
        <v>8</v>
      </c>
      <c r="CN337" s="21">
        <v>0</v>
      </c>
      <c r="CO337" s="21">
        <v>100</v>
      </c>
      <c r="CP337" s="21">
        <v>103</v>
      </c>
      <c r="CQ337" s="21">
        <v>0</v>
      </c>
      <c r="CR337" s="21">
        <v>20660</v>
      </c>
      <c r="CS337" s="21">
        <v>34317</v>
      </c>
      <c r="CT337" s="21">
        <v>37548</v>
      </c>
      <c r="CU337" s="21">
        <v>42857</v>
      </c>
      <c r="CV337" s="21">
        <v>35012</v>
      </c>
      <c r="CW337" s="21">
        <v>56474</v>
      </c>
      <c r="CX337" s="21">
        <v>117260</v>
      </c>
      <c r="CY337" s="21">
        <v>109608</v>
      </c>
      <c r="CZ337" s="19">
        <v>161</v>
      </c>
      <c r="DA337" t="s">
        <v>8139</v>
      </c>
      <c r="DB337" t="s">
        <v>9</v>
      </c>
      <c r="DD337">
        <v>9.1234216480548866</v>
      </c>
      <c r="DE337">
        <v>8.7838990278014659</v>
      </c>
      <c r="DF337">
        <v>-0.33952262025342073</v>
      </c>
    </row>
    <row r="338" spans="1:110" x14ac:dyDescent="0.25">
      <c r="A338" t="s">
        <v>822</v>
      </c>
      <c r="B338" t="s">
        <v>2926</v>
      </c>
      <c r="C338" t="s">
        <v>58</v>
      </c>
      <c r="D338" t="s">
        <v>457</v>
      </c>
      <c r="E338" s="17">
        <v>137691</v>
      </c>
      <c r="F338" s="17">
        <v>139033</v>
      </c>
      <c r="G338" s="17">
        <v>140482</v>
      </c>
      <c r="H338" s="17">
        <v>141749</v>
      </c>
      <c r="I338" s="17">
        <v>142333</v>
      </c>
      <c r="J338" s="17">
        <v>143404</v>
      </c>
      <c r="K338" s="17">
        <v>144494</v>
      </c>
      <c r="L338" s="17">
        <v>145248</v>
      </c>
      <c r="M338" s="17">
        <v>146337</v>
      </c>
      <c r="N338" s="17">
        <v>147475</v>
      </c>
      <c r="O338" s="17">
        <v>148679</v>
      </c>
      <c r="P338" s="17">
        <v>149545</v>
      </c>
      <c r="Q338" s="17">
        <v>150283</v>
      </c>
      <c r="R338" s="17">
        <v>150920</v>
      </c>
      <c r="S338" s="17">
        <v>151654</v>
      </c>
      <c r="T338" s="17">
        <v>152058</v>
      </c>
      <c r="U338" s="18">
        <v>40</v>
      </c>
      <c r="V338" s="18">
        <v>28</v>
      </c>
      <c r="W338" s="18">
        <v>35</v>
      </c>
      <c r="X338" s="18">
        <v>35</v>
      </c>
      <c r="Y338" s="18">
        <v>35</v>
      </c>
      <c r="Z338" s="18">
        <v>53</v>
      </c>
      <c r="AA338" s="18">
        <v>159</v>
      </c>
      <c r="AB338" s="18">
        <v>132</v>
      </c>
      <c r="AC338" s="18">
        <v>134</v>
      </c>
      <c r="AD338" s="18">
        <v>201</v>
      </c>
      <c r="AE338" s="18">
        <v>227</v>
      </c>
      <c r="AF338" s="18">
        <v>204</v>
      </c>
      <c r="AG338" s="18">
        <v>163</v>
      </c>
      <c r="AH338" s="18">
        <v>230</v>
      </c>
      <c r="AI338" s="18">
        <v>201</v>
      </c>
      <c r="AJ338" s="18">
        <v>176</v>
      </c>
      <c r="AK338" s="23">
        <v>2.9050555228736812</v>
      </c>
      <c r="AL338" s="23">
        <v>2.013910366603612</v>
      </c>
      <c r="AM338" s="23">
        <v>2.4914223886334192</v>
      </c>
      <c r="AN338" s="23">
        <v>2.4691532215394818</v>
      </c>
      <c r="AO338" s="23">
        <v>2.4590221522767033</v>
      </c>
      <c r="AP338" s="23">
        <v>3.6958522774817997</v>
      </c>
      <c r="AQ338" s="23">
        <v>11.003917117665784</v>
      </c>
      <c r="AR338" s="23">
        <v>9.0879048248512895</v>
      </c>
      <c r="AS338" s="23">
        <v>9.1569459535182496</v>
      </c>
      <c r="AT338" s="23">
        <v>13.629428716731649</v>
      </c>
      <c r="AU338" s="23">
        <v>15.267791685443136</v>
      </c>
      <c r="AV338" s="23">
        <v>13.641378849175833</v>
      </c>
      <c r="AW338" s="23">
        <v>10.846203496070748</v>
      </c>
      <c r="AX338" s="23">
        <v>15.239862178637688</v>
      </c>
      <c r="AY338" s="23">
        <v>13.253854168040409</v>
      </c>
      <c r="AZ338" s="23">
        <v>11.574530771153112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2</v>
      </c>
      <c r="BI338" s="20">
        <v>0</v>
      </c>
      <c r="BJ338" s="20">
        <v>19</v>
      </c>
      <c r="BK338" s="20">
        <v>18</v>
      </c>
      <c r="BL338" s="20">
        <v>19</v>
      </c>
      <c r="BM338" s="20">
        <v>17</v>
      </c>
      <c r="BN338" s="20">
        <v>6</v>
      </c>
      <c r="BO338" s="20">
        <v>1</v>
      </c>
      <c r="BP338" s="20">
        <v>2</v>
      </c>
      <c r="BQ338" s="20">
        <v>18</v>
      </c>
      <c r="BR338" s="20">
        <v>26</v>
      </c>
      <c r="BS338" s="20">
        <v>30</v>
      </c>
      <c r="BT338" s="20">
        <v>15</v>
      </c>
      <c r="BU338" s="20">
        <v>3</v>
      </c>
      <c r="BV338" s="20">
        <v>8128</v>
      </c>
      <c r="BW338" s="20">
        <v>13093</v>
      </c>
      <c r="BX338" s="20">
        <v>12154</v>
      </c>
      <c r="BY338" s="20">
        <v>14579</v>
      </c>
      <c r="BZ338" s="20">
        <v>12140</v>
      </c>
      <c r="CA338" s="20">
        <v>18455</v>
      </c>
      <c r="CB338" s="20">
        <v>8928</v>
      </c>
      <c r="CC338" s="20">
        <v>12398</v>
      </c>
      <c r="CD338" s="20">
        <v>11507</v>
      </c>
      <c r="CE338" s="20">
        <v>13718</v>
      </c>
      <c r="CF338" s="20">
        <v>11591</v>
      </c>
      <c r="CG338" s="20">
        <v>15367</v>
      </c>
      <c r="CH338" s="21">
        <v>2</v>
      </c>
      <c r="CI338" s="21">
        <v>37</v>
      </c>
      <c r="CJ338" s="21">
        <v>44</v>
      </c>
      <c r="CK338" s="21">
        <v>49</v>
      </c>
      <c r="CL338" s="21">
        <v>32</v>
      </c>
      <c r="CM338" s="21">
        <v>9</v>
      </c>
      <c r="CN338" s="21">
        <v>3</v>
      </c>
      <c r="CO338" s="21">
        <v>81</v>
      </c>
      <c r="CP338" s="21">
        <v>95</v>
      </c>
      <c r="CQ338" s="21">
        <v>0</v>
      </c>
      <c r="CR338" s="21">
        <v>17056</v>
      </c>
      <c r="CS338" s="21">
        <v>25491</v>
      </c>
      <c r="CT338" s="21">
        <v>23661</v>
      </c>
      <c r="CU338" s="21">
        <v>28297</v>
      </c>
      <c r="CV338" s="21">
        <v>23731</v>
      </c>
      <c r="CW338" s="21">
        <v>33822</v>
      </c>
      <c r="CX338" s="21">
        <v>78549</v>
      </c>
      <c r="CY338" s="21">
        <v>73509</v>
      </c>
      <c r="CZ338" s="19">
        <v>60</v>
      </c>
      <c r="DA338" t="s">
        <v>8048</v>
      </c>
      <c r="DB338" t="s">
        <v>8480</v>
      </c>
      <c r="DD338">
        <v>11.019058890748072</v>
      </c>
      <c r="DE338">
        <v>12.094361481368319</v>
      </c>
      <c r="DF338">
        <v>1.0753025906202467</v>
      </c>
    </row>
    <row r="339" spans="1:110" x14ac:dyDescent="0.25">
      <c r="A339" t="s">
        <v>2456</v>
      </c>
      <c r="B339" t="s">
        <v>2943</v>
      </c>
      <c r="C339" t="s">
        <v>58</v>
      </c>
      <c r="D339" t="s">
        <v>70</v>
      </c>
      <c r="E339" s="17">
        <v>187175</v>
      </c>
      <c r="F339" s="17">
        <v>186473</v>
      </c>
      <c r="G339" s="17">
        <v>186597</v>
      </c>
      <c r="H339" s="17">
        <v>187081</v>
      </c>
      <c r="I339" s="17">
        <v>187986</v>
      </c>
      <c r="J339" s="17">
        <v>188274</v>
      </c>
      <c r="K339" s="17">
        <v>189747</v>
      </c>
      <c r="L339" s="17">
        <v>190283</v>
      </c>
      <c r="M339" s="17">
        <v>191251</v>
      </c>
      <c r="N339" s="17">
        <v>191623</v>
      </c>
      <c r="O339" s="17">
        <v>193030</v>
      </c>
      <c r="P339" s="17">
        <v>194183</v>
      </c>
      <c r="Q339" s="17">
        <v>195120</v>
      </c>
      <c r="R339" s="17">
        <v>195150</v>
      </c>
      <c r="S339" s="17">
        <v>195256</v>
      </c>
      <c r="T339" s="17">
        <v>195537</v>
      </c>
      <c r="U339" s="18">
        <v>28</v>
      </c>
      <c r="V339" s="18">
        <v>24</v>
      </c>
      <c r="W339" s="18">
        <v>40</v>
      </c>
      <c r="X339" s="18">
        <v>38</v>
      </c>
      <c r="Y339" s="18">
        <v>48</v>
      </c>
      <c r="Z339" s="18">
        <v>67</v>
      </c>
      <c r="AA339" s="18">
        <v>143</v>
      </c>
      <c r="AB339" s="18">
        <v>229</v>
      </c>
      <c r="AC339" s="18">
        <v>218</v>
      </c>
      <c r="AD339" s="18">
        <v>287</v>
      </c>
      <c r="AE339" s="18">
        <v>295</v>
      </c>
      <c r="AF339" s="18">
        <v>283</v>
      </c>
      <c r="AG339" s="18">
        <v>259</v>
      </c>
      <c r="AH339" s="18">
        <v>318</v>
      </c>
      <c r="AI339" s="18">
        <v>354</v>
      </c>
      <c r="AJ339" s="18">
        <v>238</v>
      </c>
      <c r="AK339" s="23">
        <v>1.4959262722051556</v>
      </c>
      <c r="AL339" s="23">
        <v>1.2870495996739475</v>
      </c>
      <c r="AM339" s="23">
        <v>2.14365718634276</v>
      </c>
      <c r="AN339" s="23">
        <v>2.0312057344145047</v>
      </c>
      <c r="AO339" s="23">
        <v>2.5533816348025913</v>
      </c>
      <c r="AP339" s="23">
        <v>3.5586432539809003</v>
      </c>
      <c r="AQ339" s="23">
        <v>7.5363510358530039</v>
      </c>
      <c r="AR339" s="23">
        <v>12.034706200764123</v>
      </c>
      <c r="AS339" s="23">
        <v>11.398633209760995</v>
      </c>
      <c r="AT339" s="23">
        <v>14.977325268887345</v>
      </c>
      <c r="AU339" s="23">
        <v>15.282598559809356</v>
      </c>
      <c r="AV339" s="23">
        <v>14.57388133873717</v>
      </c>
      <c r="AW339" s="23">
        <v>13.273882738827389</v>
      </c>
      <c r="AX339" s="23">
        <v>16.295157571099153</v>
      </c>
      <c r="AY339" s="23">
        <v>18.130044659319047</v>
      </c>
      <c r="AZ339" s="23">
        <v>12.171609465216301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1</v>
      </c>
      <c r="BJ339" s="20">
        <v>33</v>
      </c>
      <c r="BK339" s="20">
        <v>40</v>
      </c>
      <c r="BL339" s="20">
        <v>34</v>
      </c>
      <c r="BM339" s="20">
        <v>11</v>
      </c>
      <c r="BN339" s="20">
        <v>4</v>
      </c>
      <c r="BO339" s="20">
        <v>2</v>
      </c>
      <c r="BP339" s="20">
        <v>2</v>
      </c>
      <c r="BQ339" s="20">
        <v>39</v>
      </c>
      <c r="BR339" s="20">
        <v>31</v>
      </c>
      <c r="BS339" s="20">
        <v>24</v>
      </c>
      <c r="BT339" s="20">
        <v>10</v>
      </c>
      <c r="BU339" s="20">
        <v>7</v>
      </c>
      <c r="BV339" s="20">
        <v>12076</v>
      </c>
      <c r="BW339" s="20">
        <v>17734</v>
      </c>
      <c r="BX339" s="20">
        <v>15174</v>
      </c>
      <c r="BY339" s="20">
        <v>16577</v>
      </c>
      <c r="BZ339" s="20">
        <v>14036</v>
      </c>
      <c r="CA339" s="20">
        <v>23018</v>
      </c>
      <c r="CB339" s="20">
        <v>12581</v>
      </c>
      <c r="CC339" s="20">
        <v>17982</v>
      </c>
      <c r="CD339" s="20">
        <v>15669</v>
      </c>
      <c r="CE339" s="20">
        <v>17363</v>
      </c>
      <c r="CF339" s="20">
        <v>14011</v>
      </c>
      <c r="CG339" s="20">
        <v>19316</v>
      </c>
      <c r="CH339" s="21">
        <v>3</v>
      </c>
      <c r="CI339" s="21">
        <v>72</v>
      </c>
      <c r="CJ339" s="21">
        <v>71</v>
      </c>
      <c r="CK339" s="21">
        <v>58</v>
      </c>
      <c r="CL339" s="21">
        <v>21</v>
      </c>
      <c r="CM339" s="21">
        <v>11</v>
      </c>
      <c r="CN339" s="21">
        <v>2</v>
      </c>
      <c r="CO339" s="21">
        <v>123</v>
      </c>
      <c r="CP339" s="21">
        <v>115</v>
      </c>
      <c r="CQ339" s="21">
        <v>0</v>
      </c>
      <c r="CR339" s="21">
        <v>24657</v>
      </c>
      <c r="CS339" s="21">
        <v>35716</v>
      </c>
      <c r="CT339" s="21">
        <v>30843</v>
      </c>
      <c r="CU339" s="21">
        <v>33940</v>
      </c>
      <c r="CV339" s="21">
        <v>28047</v>
      </c>
      <c r="CW339" s="21">
        <v>42334</v>
      </c>
      <c r="CX339" s="21">
        <v>98615</v>
      </c>
      <c r="CY339" s="21">
        <v>96922</v>
      </c>
      <c r="CZ339" s="19">
        <v>41</v>
      </c>
      <c r="DA339" t="s">
        <v>8029</v>
      </c>
      <c r="DB339" t="s">
        <v>8480</v>
      </c>
      <c r="DD339">
        <v>12.690617197333939</v>
      </c>
      <c r="DE339">
        <v>11.661511940374183</v>
      </c>
      <c r="DF339">
        <v>-1.0291052569597561</v>
      </c>
    </row>
    <row r="340" spans="1:110" x14ac:dyDescent="0.25">
      <c r="A340" t="s">
        <v>116</v>
      </c>
      <c r="B340" t="s">
        <v>3186</v>
      </c>
      <c r="C340" t="s">
        <v>113</v>
      </c>
      <c r="D340" t="s">
        <v>70</v>
      </c>
      <c r="E340" s="17">
        <v>87876</v>
      </c>
      <c r="F340" s="17">
        <v>88649</v>
      </c>
      <c r="G340" s="17">
        <v>89075</v>
      </c>
      <c r="H340" s="17">
        <v>89562</v>
      </c>
      <c r="I340" s="17">
        <v>89865</v>
      </c>
      <c r="J340" s="17">
        <v>90952</v>
      </c>
      <c r="K340" s="17">
        <v>92651</v>
      </c>
      <c r="L340" s="17">
        <v>94206</v>
      </c>
      <c r="M340" s="17">
        <v>95558</v>
      </c>
      <c r="N340" s="17">
        <v>95998</v>
      </c>
      <c r="O340" s="17">
        <v>96690</v>
      </c>
      <c r="P340" s="17">
        <v>97462</v>
      </c>
      <c r="Q340" s="17">
        <v>97371</v>
      </c>
      <c r="R340" s="17">
        <v>97649</v>
      </c>
      <c r="S340" s="17">
        <v>97985</v>
      </c>
      <c r="T340" s="17">
        <v>98506</v>
      </c>
      <c r="U340" s="18">
        <v>11</v>
      </c>
      <c r="V340" s="18">
        <v>22</v>
      </c>
      <c r="W340" s="18">
        <v>25</v>
      </c>
      <c r="X340" s="18">
        <v>19</v>
      </c>
      <c r="Y340" s="18">
        <v>38</v>
      </c>
      <c r="Z340" s="18">
        <v>42</v>
      </c>
      <c r="AA340" s="18">
        <v>93</v>
      </c>
      <c r="AB340" s="18">
        <v>84</v>
      </c>
      <c r="AC340" s="18">
        <v>87</v>
      </c>
      <c r="AD340" s="18">
        <v>102</v>
      </c>
      <c r="AE340" s="18">
        <v>98</v>
      </c>
      <c r="AF340" s="18">
        <v>103</v>
      </c>
      <c r="AG340" s="18">
        <v>83</v>
      </c>
      <c r="AH340" s="18">
        <v>108</v>
      </c>
      <c r="AI340" s="18">
        <v>80</v>
      </c>
      <c r="AJ340" s="18">
        <v>56</v>
      </c>
      <c r="AK340" s="23">
        <v>1.2517638490600391</v>
      </c>
      <c r="AL340" s="23">
        <v>2.4816974810770569</v>
      </c>
      <c r="AM340" s="23">
        <v>2.8066236317709796</v>
      </c>
      <c r="AN340" s="23">
        <v>2.1214354302047744</v>
      </c>
      <c r="AO340" s="23">
        <v>4.2285650698269626</v>
      </c>
      <c r="AP340" s="23">
        <v>4.6178203887764973</v>
      </c>
      <c r="AQ340" s="23">
        <v>10.037668238874918</v>
      </c>
      <c r="AR340" s="23">
        <v>8.9166295140436915</v>
      </c>
      <c r="AS340" s="23">
        <v>9.104418259067792</v>
      </c>
      <c r="AT340" s="23">
        <v>10.625221358778308</v>
      </c>
      <c r="AU340" s="23">
        <v>10.135484538214914</v>
      </c>
      <c r="AV340" s="23">
        <v>10.56822146067185</v>
      </c>
      <c r="AW340" s="23">
        <v>8.524098550903247</v>
      </c>
      <c r="AX340" s="23">
        <v>11.060021095966166</v>
      </c>
      <c r="AY340" s="23">
        <v>8.1645149767821614</v>
      </c>
      <c r="AZ340" s="23">
        <v>5.6849328974884772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 s="20">
        <v>0</v>
      </c>
      <c r="BJ340" s="20">
        <v>4</v>
      </c>
      <c r="BK340" s="20">
        <v>8</v>
      </c>
      <c r="BL340" s="20">
        <v>7</v>
      </c>
      <c r="BM340" s="20">
        <v>7</v>
      </c>
      <c r="BN340" s="20">
        <v>6</v>
      </c>
      <c r="BO340" s="20">
        <v>0</v>
      </c>
      <c r="BP340" s="20">
        <v>2</v>
      </c>
      <c r="BQ340" s="20">
        <v>2</v>
      </c>
      <c r="BR340" s="20">
        <v>5</v>
      </c>
      <c r="BS340" s="20">
        <v>7</v>
      </c>
      <c r="BT340" s="20">
        <v>3</v>
      </c>
      <c r="BU340" s="20">
        <v>5</v>
      </c>
      <c r="BV340" s="20">
        <v>3631</v>
      </c>
      <c r="BW340" s="20">
        <v>5510</v>
      </c>
      <c r="BX340" s="20">
        <v>7397</v>
      </c>
      <c r="BY340" s="20">
        <v>9790</v>
      </c>
      <c r="BZ340" s="20">
        <v>8388</v>
      </c>
      <c r="CA340" s="20">
        <v>16572</v>
      </c>
      <c r="CB340" s="20">
        <v>3859</v>
      </c>
      <c r="CC340" s="20">
        <v>5437</v>
      </c>
      <c r="CD340" s="20">
        <v>6638</v>
      </c>
      <c r="CE340" s="20">
        <v>9086</v>
      </c>
      <c r="CF340" s="20">
        <v>8192</v>
      </c>
      <c r="CG340" s="20">
        <v>14006</v>
      </c>
      <c r="CH340" s="21">
        <v>2</v>
      </c>
      <c r="CI340" s="21">
        <v>6</v>
      </c>
      <c r="CJ340" s="21">
        <v>13</v>
      </c>
      <c r="CK340" s="21">
        <v>14</v>
      </c>
      <c r="CL340" s="21">
        <v>10</v>
      </c>
      <c r="CM340" s="21">
        <v>11</v>
      </c>
      <c r="CN340" s="21">
        <v>0</v>
      </c>
      <c r="CO340" s="21">
        <v>32</v>
      </c>
      <c r="CP340" s="21">
        <v>24</v>
      </c>
      <c r="CQ340" s="21">
        <v>0</v>
      </c>
      <c r="CR340" s="21">
        <v>7490</v>
      </c>
      <c r="CS340" s="21">
        <v>10947</v>
      </c>
      <c r="CT340" s="21">
        <v>14035</v>
      </c>
      <c r="CU340" s="21">
        <v>18876</v>
      </c>
      <c r="CV340" s="21">
        <v>16580</v>
      </c>
      <c r="CW340" s="21">
        <v>30578</v>
      </c>
      <c r="CX340" s="21">
        <v>51288</v>
      </c>
      <c r="CY340" s="21">
        <v>47218</v>
      </c>
      <c r="CZ340" s="19">
        <v>292</v>
      </c>
      <c r="DA340" t="s">
        <v>8270</v>
      </c>
      <c r="DB340" t="s">
        <v>8481</v>
      </c>
      <c r="DD340">
        <v>6.7770765386081582</v>
      </c>
      <c r="DE340">
        <v>4.6794571829667762</v>
      </c>
      <c r="DF340">
        <v>-2.097619355641382</v>
      </c>
    </row>
    <row r="341" spans="1:110" x14ac:dyDescent="0.25">
      <c r="A341" t="s">
        <v>1055</v>
      </c>
      <c r="B341" t="s">
        <v>3046</v>
      </c>
      <c r="C341" t="s">
        <v>1052</v>
      </c>
      <c r="D341" t="s">
        <v>168</v>
      </c>
      <c r="E341" s="17">
        <v>83652</v>
      </c>
      <c r="F341" s="17">
        <v>83702</v>
      </c>
      <c r="G341" s="17">
        <v>83874</v>
      </c>
      <c r="H341" s="17">
        <v>84330</v>
      </c>
      <c r="I341" s="17">
        <v>84906</v>
      </c>
      <c r="J341" s="17">
        <v>85593</v>
      </c>
      <c r="K341" s="17">
        <v>86223</v>
      </c>
      <c r="L341" s="17">
        <v>86960</v>
      </c>
      <c r="M341" s="17">
        <v>87508</v>
      </c>
      <c r="N341" s="17">
        <v>88165</v>
      </c>
      <c r="O341" s="17">
        <v>88893</v>
      </c>
      <c r="P341" s="17">
        <v>89503</v>
      </c>
      <c r="Q341" s="17">
        <v>90020</v>
      </c>
      <c r="R341" s="17">
        <v>90635</v>
      </c>
      <c r="S341" s="17">
        <v>91704</v>
      </c>
      <c r="T341" s="17">
        <v>92869</v>
      </c>
      <c r="U341" s="18">
        <v>12</v>
      </c>
      <c r="V341" s="18">
        <v>5</v>
      </c>
      <c r="W341" s="18">
        <v>9</v>
      </c>
      <c r="X341" s="18">
        <v>20</v>
      </c>
      <c r="Y341" s="18">
        <v>12</v>
      </c>
      <c r="Z341" s="18">
        <v>38</v>
      </c>
      <c r="AA341" s="18">
        <v>75</v>
      </c>
      <c r="AB341" s="18">
        <v>78</v>
      </c>
      <c r="AC341" s="18">
        <v>80</v>
      </c>
      <c r="AD341" s="18">
        <v>92</v>
      </c>
      <c r="AE341" s="18">
        <v>75</v>
      </c>
      <c r="AF341" s="18">
        <v>84</v>
      </c>
      <c r="AG341" s="18">
        <v>73</v>
      </c>
      <c r="AH341" s="18">
        <v>85</v>
      </c>
      <c r="AI341" s="18">
        <v>99</v>
      </c>
      <c r="AJ341" s="18">
        <v>71</v>
      </c>
      <c r="AK341" s="23">
        <v>1.4345144168698896</v>
      </c>
      <c r="AL341" s="23">
        <v>0.59735729134309812</v>
      </c>
      <c r="AM341" s="23">
        <v>1.0730381286215036</v>
      </c>
      <c r="AN341" s="23">
        <v>2.3716352424997034</v>
      </c>
      <c r="AO341" s="23">
        <v>1.4133276800226133</v>
      </c>
      <c r="AP341" s="23">
        <v>4.4396153891089227</v>
      </c>
      <c r="AQ341" s="23">
        <v>8.6983751435231902</v>
      </c>
      <c r="AR341" s="23">
        <v>8.9696412143514266</v>
      </c>
      <c r="AS341" s="23">
        <v>9.1420213009096312</v>
      </c>
      <c r="AT341" s="23">
        <v>10.434979867294278</v>
      </c>
      <c r="AU341" s="23">
        <v>8.4371097836725042</v>
      </c>
      <c r="AV341" s="23">
        <v>9.3851602739572968</v>
      </c>
      <c r="AW341" s="23">
        <v>8.1093090424350152</v>
      </c>
      <c r="AX341" s="23">
        <v>9.3782755006344125</v>
      </c>
      <c r="AY341" s="23">
        <v>10.795603245223765</v>
      </c>
      <c r="AZ341" s="23">
        <v>7.6451776157813693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0</v>
      </c>
      <c r="BJ341" s="20">
        <v>10</v>
      </c>
      <c r="BK341" s="20">
        <v>12</v>
      </c>
      <c r="BL341" s="20">
        <v>6</v>
      </c>
      <c r="BM341" s="20">
        <v>4</v>
      </c>
      <c r="BN341" s="20">
        <v>2</v>
      </c>
      <c r="BO341" s="20">
        <v>0</v>
      </c>
      <c r="BP341" s="20">
        <v>1</v>
      </c>
      <c r="BQ341" s="20">
        <v>10</v>
      </c>
      <c r="BR341" s="20">
        <v>13</v>
      </c>
      <c r="BS341" s="20">
        <v>8</v>
      </c>
      <c r="BT341" s="20">
        <v>3</v>
      </c>
      <c r="BU341" s="20">
        <v>2</v>
      </c>
      <c r="BV341" s="20">
        <v>3679</v>
      </c>
      <c r="BW341" s="20">
        <v>5726</v>
      </c>
      <c r="BX341" s="20">
        <v>7321</v>
      </c>
      <c r="BY341" s="20">
        <v>9362</v>
      </c>
      <c r="BZ341" s="20">
        <v>7984</v>
      </c>
      <c r="CA341" s="20">
        <v>13701</v>
      </c>
      <c r="CB341" s="20">
        <v>4045</v>
      </c>
      <c r="CC341" s="20">
        <v>5463</v>
      </c>
      <c r="CD341" s="20">
        <v>7202</v>
      </c>
      <c r="CE341" s="20">
        <v>9006</v>
      </c>
      <c r="CF341" s="20">
        <v>7879</v>
      </c>
      <c r="CG341" s="20">
        <v>11501</v>
      </c>
      <c r="CH341" s="21">
        <v>1</v>
      </c>
      <c r="CI341" s="21">
        <v>20</v>
      </c>
      <c r="CJ341" s="21">
        <v>25</v>
      </c>
      <c r="CK341" s="21">
        <v>14</v>
      </c>
      <c r="CL341" s="21">
        <v>7</v>
      </c>
      <c r="CM341" s="21">
        <v>4</v>
      </c>
      <c r="CN341" s="21">
        <v>0</v>
      </c>
      <c r="CO341" s="21">
        <v>34</v>
      </c>
      <c r="CP341" s="21">
        <v>37</v>
      </c>
      <c r="CQ341" s="21">
        <v>0</v>
      </c>
      <c r="CR341" s="21">
        <v>7724</v>
      </c>
      <c r="CS341" s="21">
        <v>11189</v>
      </c>
      <c r="CT341" s="21">
        <v>14523</v>
      </c>
      <c r="CU341" s="21">
        <v>18368</v>
      </c>
      <c r="CV341" s="21">
        <v>15863</v>
      </c>
      <c r="CW341" s="21">
        <v>25202</v>
      </c>
      <c r="CX341" s="21">
        <v>47773</v>
      </c>
      <c r="CY341" s="21">
        <v>45096</v>
      </c>
      <c r="CZ341" s="19">
        <v>219</v>
      </c>
      <c r="DA341" t="s">
        <v>8197</v>
      </c>
      <c r="DB341" t="s">
        <v>9</v>
      </c>
      <c r="DD341">
        <v>7.5394713500088706</v>
      </c>
      <c r="DE341">
        <v>7.7449605425658836</v>
      </c>
      <c r="DF341">
        <v>0.20548919255701303</v>
      </c>
    </row>
    <row r="342" spans="1:110" x14ac:dyDescent="0.25">
      <c r="A342" t="s">
        <v>1258</v>
      </c>
      <c r="B342" t="s">
        <v>3168</v>
      </c>
      <c r="C342" t="s">
        <v>484</v>
      </c>
      <c r="D342" t="s">
        <v>51</v>
      </c>
      <c r="E342" s="17">
        <v>89952</v>
      </c>
      <c r="F342" s="17">
        <v>90050</v>
      </c>
      <c r="G342" s="17">
        <v>90670</v>
      </c>
      <c r="H342" s="17">
        <v>91753</v>
      </c>
      <c r="I342" s="17">
        <v>92967</v>
      </c>
      <c r="J342" s="17">
        <v>94234</v>
      </c>
      <c r="K342" s="17">
        <v>95504</v>
      </c>
      <c r="L342" s="17">
        <v>97312</v>
      </c>
      <c r="M342" s="17">
        <v>98280</v>
      </c>
      <c r="N342" s="17">
        <v>98615</v>
      </c>
      <c r="O342" s="17">
        <v>99159</v>
      </c>
      <c r="P342" s="17">
        <v>99497</v>
      </c>
      <c r="Q342" s="17">
        <v>99541</v>
      </c>
      <c r="R342" s="17">
        <v>99869</v>
      </c>
      <c r="S342" s="17">
        <v>100387</v>
      </c>
      <c r="T342" s="17">
        <v>100806</v>
      </c>
      <c r="U342" s="18">
        <v>19</v>
      </c>
      <c r="V342" s="18">
        <v>8</v>
      </c>
      <c r="W342" s="18">
        <v>11</v>
      </c>
      <c r="X342" s="18">
        <v>11</v>
      </c>
      <c r="Y342" s="18">
        <v>27</v>
      </c>
      <c r="Z342" s="18">
        <v>33</v>
      </c>
      <c r="AA342" s="18">
        <v>90</v>
      </c>
      <c r="AB342" s="18">
        <v>95</v>
      </c>
      <c r="AC342" s="18">
        <v>68</v>
      </c>
      <c r="AD342" s="18">
        <v>109</v>
      </c>
      <c r="AE342" s="18">
        <v>117</v>
      </c>
      <c r="AF342" s="18">
        <v>93</v>
      </c>
      <c r="AG342" s="18">
        <v>115</v>
      </c>
      <c r="AH342" s="18">
        <v>88</v>
      </c>
      <c r="AI342" s="18">
        <v>79</v>
      </c>
      <c r="AJ342" s="18">
        <v>79</v>
      </c>
      <c r="AK342" s="23">
        <v>2.1122376378512984</v>
      </c>
      <c r="AL342" s="23">
        <v>0.88839533592448638</v>
      </c>
      <c r="AM342" s="23">
        <v>1.2131906915186943</v>
      </c>
      <c r="AN342" s="23">
        <v>1.1988708816060509</v>
      </c>
      <c r="AO342" s="23">
        <v>2.9042563490270741</v>
      </c>
      <c r="AP342" s="23">
        <v>3.5019207504722285</v>
      </c>
      <c r="AQ342" s="23">
        <v>9.4236890601440777</v>
      </c>
      <c r="AR342" s="23">
        <v>9.7624136797106207</v>
      </c>
      <c r="AS342" s="23">
        <v>6.919006919006919</v>
      </c>
      <c r="AT342" s="23">
        <v>11.053085230441617</v>
      </c>
      <c r="AU342" s="23">
        <v>11.799231537228088</v>
      </c>
      <c r="AV342" s="23">
        <v>9.3470154879041587</v>
      </c>
      <c r="AW342" s="23">
        <v>11.553028400357642</v>
      </c>
      <c r="AX342" s="23">
        <v>8.8115431214891515</v>
      </c>
      <c r="AY342" s="23">
        <v>7.8695448613864345</v>
      </c>
      <c r="AZ342" s="23">
        <v>7.8368351090212887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0</v>
      </c>
      <c r="BI342" s="20">
        <v>0</v>
      </c>
      <c r="BJ342" s="20">
        <v>8</v>
      </c>
      <c r="BK342" s="20">
        <v>7</v>
      </c>
      <c r="BL342" s="20">
        <v>12</v>
      </c>
      <c r="BM342" s="20">
        <v>5</v>
      </c>
      <c r="BN342" s="20">
        <v>3</v>
      </c>
      <c r="BO342" s="20">
        <v>0</v>
      </c>
      <c r="BP342" s="20">
        <v>0</v>
      </c>
      <c r="BQ342" s="20">
        <v>9</v>
      </c>
      <c r="BR342" s="20">
        <v>15</v>
      </c>
      <c r="BS342" s="20">
        <v>12</v>
      </c>
      <c r="BT342" s="20">
        <v>7</v>
      </c>
      <c r="BU342" s="20">
        <v>1</v>
      </c>
      <c r="BV342" s="20">
        <v>3595</v>
      </c>
      <c r="BW342" s="20">
        <v>5014</v>
      </c>
      <c r="BX342" s="20">
        <v>6970</v>
      </c>
      <c r="BY342" s="20">
        <v>9610</v>
      </c>
      <c r="BZ342" s="20">
        <v>9035</v>
      </c>
      <c r="CA342" s="20">
        <v>17959</v>
      </c>
      <c r="CB342" s="20">
        <v>4054</v>
      </c>
      <c r="CC342" s="20">
        <v>5082</v>
      </c>
      <c r="CD342" s="20">
        <v>6566</v>
      </c>
      <c r="CE342" s="20">
        <v>9140</v>
      </c>
      <c r="CF342" s="20">
        <v>8598</v>
      </c>
      <c r="CG342" s="20">
        <v>15183</v>
      </c>
      <c r="CH342" s="21">
        <v>0</v>
      </c>
      <c r="CI342" s="21">
        <v>17</v>
      </c>
      <c r="CJ342" s="21">
        <v>22</v>
      </c>
      <c r="CK342" s="21">
        <v>24</v>
      </c>
      <c r="CL342" s="21">
        <v>12</v>
      </c>
      <c r="CM342" s="21">
        <v>4</v>
      </c>
      <c r="CN342" s="21">
        <v>0</v>
      </c>
      <c r="CO342" s="21">
        <v>35</v>
      </c>
      <c r="CP342" s="21">
        <v>44</v>
      </c>
      <c r="CQ342" s="21">
        <v>0</v>
      </c>
      <c r="CR342" s="21">
        <v>7649</v>
      </c>
      <c r="CS342" s="21">
        <v>10096</v>
      </c>
      <c r="CT342" s="21">
        <v>13536</v>
      </c>
      <c r="CU342" s="21">
        <v>18750</v>
      </c>
      <c r="CV342" s="21">
        <v>17633</v>
      </c>
      <c r="CW342" s="21">
        <v>33142</v>
      </c>
      <c r="CX342" s="21">
        <v>52183</v>
      </c>
      <c r="CY342" s="21">
        <v>48623</v>
      </c>
      <c r="CZ342" s="19">
        <v>211</v>
      </c>
      <c r="DA342" t="s">
        <v>8189</v>
      </c>
      <c r="DB342" t="s">
        <v>9</v>
      </c>
      <c r="DD342">
        <v>7.1982395162783037</v>
      </c>
      <c r="DE342">
        <v>8.4318647835501981</v>
      </c>
      <c r="DF342">
        <v>1.2336252672718944</v>
      </c>
    </row>
    <row r="343" spans="1:110" x14ac:dyDescent="0.25">
      <c r="A343" t="s">
        <v>799</v>
      </c>
      <c r="B343" t="s">
        <v>3229</v>
      </c>
      <c r="C343" t="s">
        <v>3365</v>
      </c>
      <c r="D343" t="s">
        <v>457</v>
      </c>
      <c r="E343" s="17">
        <v>220232</v>
      </c>
      <c r="F343" s="17">
        <v>220318</v>
      </c>
      <c r="G343" s="17">
        <v>219988</v>
      </c>
      <c r="H343" s="17">
        <v>219542</v>
      </c>
      <c r="I343" s="17">
        <v>219394</v>
      </c>
      <c r="J343" s="17">
        <v>219592</v>
      </c>
      <c r="K343" s="17">
        <v>219772</v>
      </c>
      <c r="L343" s="17">
        <v>219967</v>
      </c>
      <c r="M343" s="17">
        <v>219479</v>
      </c>
      <c r="N343" s="17">
        <v>219731</v>
      </c>
      <c r="O343" s="17">
        <v>220465</v>
      </c>
      <c r="P343" s="17">
        <v>220528</v>
      </c>
      <c r="Q343" s="17">
        <v>221054</v>
      </c>
      <c r="R343" s="17">
        <v>221536</v>
      </c>
      <c r="S343" s="17">
        <v>222418</v>
      </c>
      <c r="T343" s="17">
        <v>222847</v>
      </c>
      <c r="U343" s="18">
        <v>44</v>
      </c>
      <c r="V343" s="18">
        <v>26</v>
      </c>
      <c r="W343" s="18">
        <v>29</v>
      </c>
      <c r="X343" s="18">
        <v>53</v>
      </c>
      <c r="Y343" s="18">
        <v>64</v>
      </c>
      <c r="Z343" s="18">
        <v>118</v>
      </c>
      <c r="AA343" s="18">
        <v>322</v>
      </c>
      <c r="AB343" s="18">
        <v>288</v>
      </c>
      <c r="AC343" s="18">
        <v>274</v>
      </c>
      <c r="AD343" s="18">
        <v>369</v>
      </c>
      <c r="AE343" s="18">
        <v>428</v>
      </c>
      <c r="AF343" s="18">
        <v>386</v>
      </c>
      <c r="AG343" s="18">
        <v>374</v>
      </c>
      <c r="AH343" s="18">
        <v>372</v>
      </c>
      <c r="AI343" s="18">
        <v>361</v>
      </c>
      <c r="AJ343" s="18">
        <v>295</v>
      </c>
      <c r="AK343" s="23">
        <v>1.9978931308801628</v>
      </c>
      <c r="AL343" s="23">
        <v>1.1801123830100129</v>
      </c>
      <c r="AM343" s="23">
        <v>1.3182537229303417</v>
      </c>
      <c r="AN343" s="23">
        <v>2.4141166610489111</v>
      </c>
      <c r="AO343" s="23">
        <v>2.9171262659872195</v>
      </c>
      <c r="AP343" s="23">
        <v>5.3736019527123027</v>
      </c>
      <c r="AQ343" s="23">
        <v>14.651547967893999</v>
      </c>
      <c r="AR343" s="23">
        <v>13.092873021862371</v>
      </c>
      <c r="AS343" s="23">
        <v>12.48411009709357</v>
      </c>
      <c r="AT343" s="23">
        <v>16.793260850767531</v>
      </c>
      <c r="AU343" s="23">
        <v>19.413512348898919</v>
      </c>
      <c r="AV343" s="23">
        <v>17.503446274395994</v>
      </c>
      <c r="AW343" s="23">
        <v>16.918942882734534</v>
      </c>
      <c r="AX343" s="23">
        <v>16.791853242813811</v>
      </c>
      <c r="AY343" s="23">
        <v>16.230700752636928</v>
      </c>
      <c r="AZ343" s="23">
        <v>13.237781975974547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0</v>
      </c>
      <c r="BI343" s="20">
        <v>3</v>
      </c>
      <c r="BJ343" s="20">
        <v>53</v>
      </c>
      <c r="BK343" s="20">
        <v>35</v>
      </c>
      <c r="BL343" s="20">
        <v>30</v>
      </c>
      <c r="BM343" s="20">
        <v>16</v>
      </c>
      <c r="BN343" s="20">
        <v>12</v>
      </c>
      <c r="BO343" s="20">
        <v>0</v>
      </c>
      <c r="BP343" s="20">
        <v>8</v>
      </c>
      <c r="BQ343" s="20">
        <v>44</v>
      </c>
      <c r="BR343" s="20">
        <v>38</v>
      </c>
      <c r="BS343" s="20">
        <v>34</v>
      </c>
      <c r="BT343" s="20">
        <v>12</v>
      </c>
      <c r="BU343" s="20">
        <v>10</v>
      </c>
      <c r="BV343" s="20">
        <v>13338</v>
      </c>
      <c r="BW343" s="20">
        <v>17672</v>
      </c>
      <c r="BX343" s="20">
        <v>17061</v>
      </c>
      <c r="BY343" s="20">
        <v>20666</v>
      </c>
      <c r="BZ343" s="20">
        <v>18362</v>
      </c>
      <c r="CA343" s="20">
        <v>28778</v>
      </c>
      <c r="CB343" s="20">
        <v>13511</v>
      </c>
      <c r="CC343" s="20">
        <v>17713</v>
      </c>
      <c r="CD343" s="20">
        <v>15790</v>
      </c>
      <c r="CE343" s="20">
        <v>19458</v>
      </c>
      <c r="CF343" s="20">
        <v>17733</v>
      </c>
      <c r="CG343" s="20">
        <v>22765</v>
      </c>
      <c r="CH343" s="21">
        <v>11</v>
      </c>
      <c r="CI343" s="21">
        <v>97</v>
      </c>
      <c r="CJ343" s="21">
        <v>73</v>
      </c>
      <c r="CK343" s="21">
        <v>64</v>
      </c>
      <c r="CL343" s="21">
        <v>28</v>
      </c>
      <c r="CM343" s="21">
        <v>22</v>
      </c>
      <c r="CN343" s="21">
        <v>0</v>
      </c>
      <c r="CO343" s="21">
        <v>149</v>
      </c>
      <c r="CP343" s="21">
        <v>146</v>
      </c>
      <c r="CQ343" s="21">
        <v>0</v>
      </c>
      <c r="CR343" s="21">
        <v>26849</v>
      </c>
      <c r="CS343" s="21">
        <v>35385</v>
      </c>
      <c r="CT343" s="21">
        <v>32851</v>
      </c>
      <c r="CU343" s="21">
        <v>40124</v>
      </c>
      <c r="CV343" s="21">
        <v>36095</v>
      </c>
      <c r="CW343" s="21">
        <v>51543</v>
      </c>
      <c r="CX343" s="21">
        <v>115877</v>
      </c>
      <c r="CY343" s="21">
        <v>106970</v>
      </c>
      <c r="CZ343" s="19">
        <v>21</v>
      </c>
      <c r="DA343" t="s">
        <v>1341</v>
      </c>
      <c r="DB343" t="s">
        <v>8480</v>
      </c>
      <c r="DD343">
        <v>13.929139010937647</v>
      </c>
      <c r="DE343">
        <v>12.599566782018865</v>
      </c>
      <c r="DF343">
        <v>-1.3295722289187815</v>
      </c>
    </row>
    <row r="344" spans="1:110" x14ac:dyDescent="0.25">
      <c r="A344" t="s">
        <v>1099</v>
      </c>
      <c r="B344" t="s">
        <v>3178</v>
      </c>
      <c r="C344" t="s">
        <v>642</v>
      </c>
      <c r="D344" t="s">
        <v>278</v>
      </c>
      <c r="E344" s="17">
        <v>62041</v>
      </c>
      <c r="F344" s="17">
        <v>61875</v>
      </c>
      <c r="G344" s="17">
        <v>61748</v>
      </c>
      <c r="H344" s="17">
        <v>61995</v>
      </c>
      <c r="I344" s="17">
        <v>62453</v>
      </c>
      <c r="J344" s="17">
        <v>63143</v>
      </c>
      <c r="K344" s="17">
        <v>63975</v>
      </c>
      <c r="L344" s="17">
        <v>64866</v>
      </c>
      <c r="M344" s="17">
        <v>65098</v>
      </c>
      <c r="N344" s="17">
        <v>65892</v>
      </c>
      <c r="O344" s="17">
        <v>66696</v>
      </c>
      <c r="P344" s="17">
        <v>67278</v>
      </c>
      <c r="Q344" s="17">
        <v>67485</v>
      </c>
      <c r="R344" s="17">
        <v>67813</v>
      </c>
      <c r="S344" s="17">
        <v>68336</v>
      </c>
      <c r="T344" s="17">
        <v>68923</v>
      </c>
      <c r="U344" s="18">
        <v>9</v>
      </c>
      <c r="V344" s="18">
        <v>8</v>
      </c>
      <c r="W344" s="18">
        <v>10</v>
      </c>
      <c r="X344" s="18">
        <v>8</v>
      </c>
      <c r="Y344" s="18">
        <v>20</v>
      </c>
      <c r="Z344" s="18">
        <v>37</v>
      </c>
      <c r="AA344" s="18">
        <v>88</v>
      </c>
      <c r="AB344" s="18">
        <v>57</v>
      </c>
      <c r="AC344" s="18">
        <v>62</v>
      </c>
      <c r="AD344" s="18">
        <v>63</v>
      </c>
      <c r="AE344" s="18">
        <v>63</v>
      </c>
      <c r="AF344" s="18">
        <v>66</v>
      </c>
      <c r="AG344" s="18">
        <v>62</v>
      </c>
      <c r="AH344" s="18">
        <v>48</v>
      </c>
      <c r="AI344" s="18">
        <v>45</v>
      </c>
      <c r="AJ344" s="18">
        <v>32</v>
      </c>
      <c r="AK344" s="23">
        <v>1.450653600038684</v>
      </c>
      <c r="AL344" s="23">
        <v>1.2929292929292928</v>
      </c>
      <c r="AM344" s="23">
        <v>1.619485651357129</v>
      </c>
      <c r="AN344" s="23">
        <v>1.290426647310267</v>
      </c>
      <c r="AO344" s="23">
        <v>3.202408210974653</v>
      </c>
      <c r="AP344" s="23">
        <v>5.8597152495130098</v>
      </c>
      <c r="AQ344" s="23">
        <v>13.75537319265338</v>
      </c>
      <c r="AR344" s="23">
        <v>8.7873462214411244</v>
      </c>
      <c r="AS344" s="23">
        <v>9.5241021229530869</v>
      </c>
      <c r="AT344" s="23">
        <v>9.5610999817883808</v>
      </c>
      <c r="AU344" s="23">
        <v>9.4458438287153648</v>
      </c>
      <c r="AV344" s="23">
        <v>9.8100419156336383</v>
      </c>
      <c r="AW344" s="23">
        <v>9.1872267911387713</v>
      </c>
      <c r="AX344" s="23">
        <v>7.0782888236768757</v>
      </c>
      <c r="AY344" s="23">
        <v>6.5851088738000474</v>
      </c>
      <c r="AZ344" s="23">
        <v>4.6428623246231302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1</v>
      </c>
      <c r="BJ344" s="20">
        <v>1</v>
      </c>
      <c r="BK344" s="20">
        <v>3</v>
      </c>
      <c r="BL344" s="20">
        <v>6</v>
      </c>
      <c r="BM344" s="20">
        <v>3</v>
      </c>
      <c r="BN344" s="20">
        <v>0</v>
      </c>
      <c r="BO344" s="20">
        <v>0</v>
      </c>
      <c r="BP344" s="20">
        <v>2</v>
      </c>
      <c r="BQ344" s="20">
        <v>3</v>
      </c>
      <c r="BR344" s="20">
        <v>1</v>
      </c>
      <c r="BS344" s="20">
        <v>6</v>
      </c>
      <c r="BT344" s="20">
        <v>4</v>
      </c>
      <c r="BU344" s="20">
        <v>2</v>
      </c>
      <c r="BV344" s="20">
        <v>2862</v>
      </c>
      <c r="BW344" s="20">
        <v>4671</v>
      </c>
      <c r="BX344" s="20">
        <v>6158</v>
      </c>
      <c r="BY344" s="20">
        <v>7080</v>
      </c>
      <c r="BZ344" s="20">
        <v>5265</v>
      </c>
      <c r="CA344" s="20">
        <v>8966</v>
      </c>
      <c r="CB344" s="20">
        <v>3201</v>
      </c>
      <c r="CC344" s="20">
        <v>4803</v>
      </c>
      <c r="CD344" s="20">
        <v>6010</v>
      </c>
      <c r="CE344" s="20">
        <v>7142</v>
      </c>
      <c r="CF344" s="20">
        <v>5219</v>
      </c>
      <c r="CG344" s="20">
        <v>7546</v>
      </c>
      <c r="CH344" s="21">
        <v>3</v>
      </c>
      <c r="CI344" s="21">
        <v>4</v>
      </c>
      <c r="CJ344" s="21">
        <v>4</v>
      </c>
      <c r="CK344" s="21">
        <v>12</v>
      </c>
      <c r="CL344" s="21">
        <v>7</v>
      </c>
      <c r="CM344" s="21">
        <v>2</v>
      </c>
      <c r="CN344" s="21">
        <v>0</v>
      </c>
      <c r="CO344" s="21">
        <v>14</v>
      </c>
      <c r="CP344" s="21">
        <v>18</v>
      </c>
      <c r="CQ344" s="21">
        <v>0</v>
      </c>
      <c r="CR344" s="21">
        <v>6063</v>
      </c>
      <c r="CS344" s="21">
        <v>9474</v>
      </c>
      <c r="CT344" s="21">
        <v>12168</v>
      </c>
      <c r="CU344" s="21">
        <v>14222</v>
      </c>
      <c r="CV344" s="21">
        <v>10484</v>
      </c>
      <c r="CW344" s="21">
        <v>16512</v>
      </c>
      <c r="CX344" s="21">
        <v>35002</v>
      </c>
      <c r="CY344" s="21">
        <v>33921</v>
      </c>
      <c r="CZ344" s="19">
        <v>328</v>
      </c>
      <c r="DA344" t="s">
        <v>8306</v>
      </c>
      <c r="DB344" t="s">
        <v>8481</v>
      </c>
      <c r="DD344">
        <v>4.127236814952389</v>
      </c>
      <c r="DE344">
        <v>5.1425632820981662</v>
      </c>
      <c r="DF344">
        <v>1.0153264671457771</v>
      </c>
    </row>
    <row r="345" spans="1:110" x14ac:dyDescent="0.25">
      <c r="A345" t="s">
        <v>639</v>
      </c>
      <c r="B345" t="s">
        <v>3271</v>
      </c>
      <c r="C345" t="s">
        <v>3369</v>
      </c>
      <c r="D345" t="s">
        <v>355</v>
      </c>
      <c r="E345" s="17">
        <v>138749</v>
      </c>
      <c r="F345" s="17">
        <v>139563</v>
      </c>
      <c r="G345" s="17">
        <v>139570</v>
      </c>
      <c r="H345" s="17">
        <v>139624</v>
      </c>
      <c r="I345" s="17">
        <v>139641</v>
      </c>
      <c r="J345" s="17">
        <v>140462</v>
      </c>
      <c r="K345" s="17">
        <v>141323</v>
      </c>
      <c r="L345" s="17">
        <v>142233</v>
      </c>
      <c r="M345" s="17">
        <v>143671</v>
      </c>
      <c r="N345" s="17">
        <v>145504</v>
      </c>
      <c r="O345" s="17">
        <v>146338</v>
      </c>
      <c r="P345" s="17">
        <v>147902</v>
      </c>
      <c r="Q345" s="17">
        <v>149672</v>
      </c>
      <c r="R345" s="17">
        <v>151229</v>
      </c>
      <c r="S345" s="17">
        <v>152818</v>
      </c>
      <c r="T345" s="17">
        <v>153955</v>
      </c>
      <c r="U345" s="18">
        <v>12</v>
      </c>
      <c r="V345" s="18">
        <v>22</v>
      </c>
      <c r="W345" s="18">
        <v>13</v>
      </c>
      <c r="X345" s="18">
        <v>18</v>
      </c>
      <c r="Y345" s="18">
        <v>46</v>
      </c>
      <c r="Z345" s="18">
        <v>66</v>
      </c>
      <c r="AA345" s="18">
        <v>173</v>
      </c>
      <c r="AB345" s="18">
        <v>176</v>
      </c>
      <c r="AC345" s="18">
        <v>151</v>
      </c>
      <c r="AD345" s="18">
        <v>118</v>
      </c>
      <c r="AE345" s="18">
        <v>155</v>
      </c>
      <c r="AF345" s="18">
        <v>175</v>
      </c>
      <c r="AG345" s="18">
        <v>103</v>
      </c>
      <c r="AH345" s="18">
        <v>152</v>
      </c>
      <c r="AI345" s="18">
        <v>143</v>
      </c>
      <c r="AJ345" s="18">
        <v>143</v>
      </c>
      <c r="AK345" s="23">
        <v>0.8648710981700769</v>
      </c>
      <c r="AL345" s="23">
        <v>1.5763490323366509</v>
      </c>
      <c r="AM345" s="23">
        <v>0.93143225621551906</v>
      </c>
      <c r="AN345" s="23">
        <v>1.2891766458488514</v>
      </c>
      <c r="AO345" s="23">
        <v>3.2941614568787103</v>
      </c>
      <c r="AP345" s="23">
        <v>4.6987797411399521</v>
      </c>
      <c r="AQ345" s="23">
        <v>12.241461050218295</v>
      </c>
      <c r="AR345" s="23">
        <v>12.374062278092989</v>
      </c>
      <c r="AS345" s="23">
        <v>10.510123824571417</v>
      </c>
      <c r="AT345" s="23">
        <v>8.1097426874862553</v>
      </c>
      <c r="AU345" s="23">
        <v>10.591917342043763</v>
      </c>
      <c r="AV345" s="23">
        <v>11.832159132398479</v>
      </c>
      <c r="AW345" s="23">
        <v>6.8817146827729969</v>
      </c>
      <c r="AX345" s="23">
        <v>10.050982285143721</v>
      </c>
      <c r="AY345" s="23">
        <v>9.3575364158672407</v>
      </c>
      <c r="AZ345" s="23">
        <v>9.2884284368809062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1</v>
      </c>
      <c r="BI345" s="20">
        <v>1</v>
      </c>
      <c r="BJ345" s="20">
        <v>18</v>
      </c>
      <c r="BK345" s="20">
        <v>20</v>
      </c>
      <c r="BL345" s="20">
        <v>15</v>
      </c>
      <c r="BM345" s="20">
        <v>16</v>
      </c>
      <c r="BN345" s="20">
        <v>6</v>
      </c>
      <c r="BO345" s="20">
        <v>0</v>
      </c>
      <c r="BP345" s="20">
        <v>2</v>
      </c>
      <c r="BQ345" s="20">
        <v>14</v>
      </c>
      <c r="BR345" s="20">
        <v>12</v>
      </c>
      <c r="BS345" s="20">
        <v>25</v>
      </c>
      <c r="BT345" s="20">
        <v>8</v>
      </c>
      <c r="BU345" s="20">
        <v>5</v>
      </c>
      <c r="BV345" s="20">
        <v>6912</v>
      </c>
      <c r="BW345" s="20">
        <v>14997</v>
      </c>
      <c r="BX345" s="20">
        <v>15912</v>
      </c>
      <c r="BY345" s="20">
        <v>15120</v>
      </c>
      <c r="BZ345" s="20">
        <v>10415</v>
      </c>
      <c r="CA345" s="20">
        <v>16874</v>
      </c>
      <c r="CB345" s="20">
        <v>7183</v>
      </c>
      <c r="CC345" s="20">
        <v>12975</v>
      </c>
      <c r="CD345" s="20">
        <v>15380</v>
      </c>
      <c r="CE345" s="20">
        <v>14617</v>
      </c>
      <c r="CF345" s="20">
        <v>10285</v>
      </c>
      <c r="CG345" s="20">
        <v>13285</v>
      </c>
      <c r="CH345" s="21">
        <v>3</v>
      </c>
      <c r="CI345" s="21">
        <v>32</v>
      </c>
      <c r="CJ345" s="21">
        <v>32</v>
      </c>
      <c r="CK345" s="21">
        <v>40</v>
      </c>
      <c r="CL345" s="21">
        <v>24</v>
      </c>
      <c r="CM345" s="21">
        <v>11</v>
      </c>
      <c r="CN345" s="21">
        <v>1</v>
      </c>
      <c r="CO345" s="21">
        <v>77</v>
      </c>
      <c r="CP345" s="21">
        <v>66</v>
      </c>
      <c r="CQ345" s="21">
        <v>0</v>
      </c>
      <c r="CR345" s="21">
        <v>14095</v>
      </c>
      <c r="CS345" s="21">
        <v>27972</v>
      </c>
      <c r="CT345" s="21">
        <v>31292</v>
      </c>
      <c r="CU345" s="21">
        <v>29737</v>
      </c>
      <c r="CV345" s="21">
        <v>20700</v>
      </c>
      <c r="CW345" s="21">
        <v>30159</v>
      </c>
      <c r="CX345" s="21">
        <v>80230</v>
      </c>
      <c r="CY345" s="21">
        <v>73725</v>
      </c>
      <c r="CZ345" s="19">
        <v>146</v>
      </c>
      <c r="DA345" t="s">
        <v>8124</v>
      </c>
      <c r="DB345" t="s">
        <v>9</v>
      </c>
      <c r="DD345">
        <v>10.444218379111565</v>
      </c>
      <c r="DE345">
        <v>8.2263492459179854</v>
      </c>
      <c r="DF345">
        <v>-2.2178691331935791</v>
      </c>
    </row>
    <row r="346" spans="1:110" x14ac:dyDescent="0.25">
      <c r="A346" t="s">
        <v>671</v>
      </c>
      <c r="B346" t="s">
        <v>3076</v>
      </c>
      <c r="C346" t="s">
        <v>363</v>
      </c>
      <c r="D346" t="s">
        <v>278</v>
      </c>
      <c r="E346" s="17">
        <v>92189</v>
      </c>
      <c r="F346" s="17">
        <v>93323</v>
      </c>
      <c r="G346" s="17">
        <v>94209</v>
      </c>
      <c r="H346" s="17">
        <v>95320</v>
      </c>
      <c r="I346" s="17">
        <v>95893</v>
      </c>
      <c r="J346" s="17">
        <v>96676</v>
      </c>
      <c r="K346" s="17">
        <v>97690</v>
      </c>
      <c r="L346" s="17">
        <v>99483</v>
      </c>
      <c r="M346" s="17">
        <v>101260</v>
      </c>
      <c r="N346" s="17">
        <v>102409</v>
      </c>
      <c r="O346" s="17">
        <v>104109</v>
      </c>
      <c r="P346" s="17">
        <v>105332</v>
      </c>
      <c r="Q346" s="17">
        <v>106348</v>
      </c>
      <c r="R346" s="17">
        <v>107588</v>
      </c>
      <c r="S346" s="17">
        <v>109033</v>
      </c>
      <c r="T346" s="17">
        <v>110416</v>
      </c>
      <c r="U346" s="18">
        <v>13</v>
      </c>
      <c r="V346" s="18">
        <v>11</v>
      </c>
      <c r="W346" s="18">
        <v>15</v>
      </c>
      <c r="X346" s="18">
        <v>17</v>
      </c>
      <c r="Y346" s="18">
        <v>22</v>
      </c>
      <c r="Z346" s="18">
        <v>55</v>
      </c>
      <c r="AA346" s="18">
        <v>126</v>
      </c>
      <c r="AB346" s="18">
        <v>142</v>
      </c>
      <c r="AC346" s="18">
        <v>128</v>
      </c>
      <c r="AD346" s="18">
        <v>160</v>
      </c>
      <c r="AE346" s="18">
        <v>221</v>
      </c>
      <c r="AF346" s="18">
        <v>168</v>
      </c>
      <c r="AG346" s="18">
        <v>160</v>
      </c>
      <c r="AH346" s="18">
        <v>153</v>
      </c>
      <c r="AI346" s="18">
        <v>181</v>
      </c>
      <c r="AJ346" s="18">
        <v>133</v>
      </c>
      <c r="AK346" s="23">
        <v>1.4101465467680527</v>
      </c>
      <c r="AL346" s="23">
        <v>1.1787019277134254</v>
      </c>
      <c r="AM346" s="23">
        <v>1.5922045664426967</v>
      </c>
      <c r="AN346" s="23">
        <v>1.7834662190516155</v>
      </c>
      <c r="AO346" s="23">
        <v>2.2942237702439177</v>
      </c>
      <c r="AP346" s="23">
        <v>5.689105879432331</v>
      </c>
      <c r="AQ346" s="23">
        <v>12.897942471081995</v>
      </c>
      <c r="AR346" s="23">
        <v>14.273795522853151</v>
      </c>
      <c r="AS346" s="23">
        <v>12.640726841793404</v>
      </c>
      <c r="AT346" s="23">
        <v>15.623626829673173</v>
      </c>
      <c r="AU346" s="23">
        <v>21.227751683331892</v>
      </c>
      <c r="AV346" s="23">
        <v>15.949568981885847</v>
      </c>
      <c r="AW346" s="23">
        <v>15.044946778500771</v>
      </c>
      <c r="AX346" s="23">
        <v>14.220916830873332</v>
      </c>
      <c r="AY346" s="23">
        <v>16.600478754138656</v>
      </c>
      <c r="AZ346" s="23">
        <v>12.045355745544123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 s="20">
        <v>2</v>
      </c>
      <c r="BJ346" s="20">
        <v>9</v>
      </c>
      <c r="BK346" s="20">
        <v>21</v>
      </c>
      <c r="BL346" s="20">
        <v>9</v>
      </c>
      <c r="BM346" s="20">
        <v>14</v>
      </c>
      <c r="BN346" s="20">
        <v>6</v>
      </c>
      <c r="BO346" s="20">
        <v>0</v>
      </c>
      <c r="BP346" s="20">
        <v>1</v>
      </c>
      <c r="BQ346" s="20">
        <v>23</v>
      </c>
      <c r="BR346" s="20">
        <v>23</v>
      </c>
      <c r="BS346" s="20">
        <v>13</v>
      </c>
      <c r="BT346" s="20">
        <v>7</v>
      </c>
      <c r="BU346" s="20">
        <v>5</v>
      </c>
      <c r="BV346" s="20">
        <v>5356</v>
      </c>
      <c r="BW346" s="20">
        <v>8738</v>
      </c>
      <c r="BX346" s="20">
        <v>8830</v>
      </c>
      <c r="BY346" s="20">
        <v>10546</v>
      </c>
      <c r="BZ346" s="20">
        <v>8526</v>
      </c>
      <c r="CA346" s="20">
        <v>14463</v>
      </c>
      <c r="CB346" s="20">
        <v>6031</v>
      </c>
      <c r="CC346" s="20">
        <v>8244</v>
      </c>
      <c r="CD346" s="20">
        <v>8401</v>
      </c>
      <c r="CE346" s="20">
        <v>10335</v>
      </c>
      <c r="CF346" s="20">
        <v>8566</v>
      </c>
      <c r="CG346" s="20">
        <v>12380</v>
      </c>
      <c r="CH346" s="21">
        <v>3</v>
      </c>
      <c r="CI346" s="21">
        <v>32</v>
      </c>
      <c r="CJ346" s="21">
        <v>44</v>
      </c>
      <c r="CK346" s="21">
        <v>22</v>
      </c>
      <c r="CL346" s="21">
        <v>21</v>
      </c>
      <c r="CM346" s="21">
        <v>11</v>
      </c>
      <c r="CN346" s="21">
        <v>0</v>
      </c>
      <c r="CO346" s="21">
        <v>61</v>
      </c>
      <c r="CP346" s="21">
        <v>72</v>
      </c>
      <c r="CQ346" s="21">
        <v>0</v>
      </c>
      <c r="CR346" s="21">
        <v>11387</v>
      </c>
      <c r="CS346" s="21">
        <v>16982</v>
      </c>
      <c r="CT346" s="21">
        <v>17231</v>
      </c>
      <c r="CU346" s="21">
        <v>20881</v>
      </c>
      <c r="CV346" s="21">
        <v>17092</v>
      </c>
      <c r="CW346" s="21">
        <v>26843</v>
      </c>
      <c r="CX346" s="21">
        <v>56459</v>
      </c>
      <c r="CY346" s="21">
        <v>53957</v>
      </c>
      <c r="CZ346" s="19">
        <v>44</v>
      </c>
      <c r="DA346" t="s">
        <v>8032</v>
      </c>
      <c r="DB346" t="s">
        <v>8480</v>
      </c>
      <c r="DD346">
        <v>11.305298663750765</v>
      </c>
      <c r="DE346">
        <v>12.752616943268567</v>
      </c>
      <c r="DF346">
        <v>1.4473182795178019</v>
      </c>
    </row>
    <row r="347" spans="1:110" x14ac:dyDescent="0.25">
      <c r="A347" t="s">
        <v>2220</v>
      </c>
      <c r="B347" t="s">
        <v>3328</v>
      </c>
      <c r="C347" t="s">
        <v>491</v>
      </c>
      <c r="D347" t="s">
        <v>491</v>
      </c>
      <c r="E347" s="17">
        <v>176063</v>
      </c>
      <c r="F347" s="17">
        <v>175625</v>
      </c>
      <c r="G347" s="17">
        <v>177270</v>
      </c>
      <c r="H347" s="17">
        <v>179189</v>
      </c>
      <c r="I347" s="17">
        <v>181225</v>
      </c>
      <c r="J347" s="17">
        <v>182568</v>
      </c>
      <c r="K347" s="17">
        <v>184058</v>
      </c>
      <c r="L347" s="17">
        <v>185708</v>
      </c>
      <c r="M347" s="17">
        <v>187271</v>
      </c>
      <c r="N347" s="17">
        <v>188718</v>
      </c>
      <c r="O347" s="17">
        <v>190590</v>
      </c>
      <c r="P347" s="17">
        <v>191909</v>
      </c>
      <c r="Q347" s="17">
        <v>192893</v>
      </c>
      <c r="R347" s="17">
        <v>193324</v>
      </c>
      <c r="S347" s="17">
        <v>194267</v>
      </c>
      <c r="T347" s="17">
        <v>195356</v>
      </c>
      <c r="U347" s="18">
        <v>32</v>
      </c>
      <c r="V347" s="18">
        <v>36</v>
      </c>
      <c r="W347" s="18">
        <v>28</v>
      </c>
      <c r="X347" s="18">
        <v>44</v>
      </c>
      <c r="Y347" s="18">
        <v>25</v>
      </c>
      <c r="Z347" s="18">
        <v>52</v>
      </c>
      <c r="AA347" s="18">
        <v>161</v>
      </c>
      <c r="AB347" s="18">
        <v>147</v>
      </c>
      <c r="AC347" s="18">
        <v>160</v>
      </c>
      <c r="AD347" s="18">
        <v>207</v>
      </c>
      <c r="AE347" s="18">
        <v>221</v>
      </c>
      <c r="AF347" s="18">
        <v>214</v>
      </c>
      <c r="AG347" s="18">
        <v>184</v>
      </c>
      <c r="AH347" s="18">
        <v>218</v>
      </c>
      <c r="AI347" s="18">
        <v>223</v>
      </c>
      <c r="AJ347" s="18">
        <v>164</v>
      </c>
      <c r="AK347" s="23">
        <v>1.8175312246184605</v>
      </c>
      <c r="AL347" s="23">
        <v>2.0498220640569396</v>
      </c>
      <c r="AM347" s="23">
        <v>1.5795114796637899</v>
      </c>
      <c r="AN347" s="23">
        <v>2.4555078715769381</v>
      </c>
      <c r="AO347" s="23">
        <v>1.3795006207752794</v>
      </c>
      <c r="AP347" s="23">
        <v>2.8482538013233425</v>
      </c>
      <c r="AQ347" s="23">
        <v>8.7472427169696498</v>
      </c>
      <c r="AR347" s="23">
        <v>7.9156525297779305</v>
      </c>
      <c r="AS347" s="23">
        <v>8.5437681221331658</v>
      </c>
      <c r="AT347" s="23">
        <v>10.968747019362223</v>
      </c>
      <c r="AU347" s="23">
        <v>11.595571645941551</v>
      </c>
      <c r="AV347" s="23">
        <v>11.15111849887186</v>
      </c>
      <c r="AW347" s="23">
        <v>9.5389671994318093</v>
      </c>
      <c r="AX347" s="23">
        <v>11.276406447207796</v>
      </c>
      <c r="AY347" s="23">
        <v>11.479046878780236</v>
      </c>
      <c r="AZ347" s="23">
        <v>8.3949302811277864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20">
        <v>5</v>
      </c>
      <c r="BJ347" s="20">
        <v>22</v>
      </c>
      <c r="BK347" s="20">
        <v>22</v>
      </c>
      <c r="BL347" s="20">
        <v>23</v>
      </c>
      <c r="BM347" s="20">
        <v>8</v>
      </c>
      <c r="BN347" s="20">
        <v>7</v>
      </c>
      <c r="BO347" s="20">
        <v>0</v>
      </c>
      <c r="BP347" s="20">
        <v>8</v>
      </c>
      <c r="BQ347" s="20">
        <v>19</v>
      </c>
      <c r="BR347" s="20">
        <v>19</v>
      </c>
      <c r="BS347" s="20">
        <v>16</v>
      </c>
      <c r="BT347" s="20">
        <v>10</v>
      </c>
      <c r="BU347" s="20">
        <v>5</v>
      </c>
      <c r="BV347" s="20">
        <v>12872</v>
      </c>
      <c r="BW347" s="20">
        <v>15051</v>
      </c>
      <c r="BX347" s="20">
        <v>14282</v>
      </c>
      <c r="BY347" s="20">
        <v>16032</v>
      </c>
      <c r="BZ347" s="20">
        <v>14717</v>
      </c>
      <c r="CA347" s="20">
        <v>26049</v>
      </c>
      <c r="CB347" s="20">
        <v>15796</v>
      </c>
      <c r="CC347" s="20">
        <v>16343</v>
      </c>
      <c r="CD347" s="20">
        <v>14251</v>
      </c>
      <c r="CE347" s="20">
        <v>15792</v>
      </c>
      <c r="CF347" s="20">
        <v>13408</v>
      </c>
      <c r="CG347" s="20">
        <v>20763</v>
      </c>
      <c r="CH347" s="21">
        <v>13</v>
      </c>
      <c r="CI347" s="21">
        <v>41</v>
      </c>
      <c r="CJ347" s="21">
        <v>41</v>
      </c>
      <c r="CK347" s="21">
        <v>39</v>
      </c>
      <c r="CL347" s="21">
        <v>18</v>
      </c>
      <c r="CM347" s="21">
        <v>12</v>
      </c>
      <c r="CN347" s="21">
        <v>0</v>
      </c>
      <c r="CO347" s="21">
        <v>87</v>
      </c>
      <c r="CP347" s="21">
        <v>77</v>
      </c>
      <c r="CQ347" s="21">
        <v>0</v>
      </c>
      <c r="CR347" s="21">
        <v>28668</v>
      </c>
      <c r="CS347" s="21">
        <v>31394</v>
      </c>
      <c r="CT347" s="21">
        <v>28533</v>
      </c>
      <c r="CU347" s="21">
        <v>31824</v>
      </c>
      <c r="CV347" s="21">
        <v>28125</v>
      </c>
      <c r="CW347" s="21">
        <v>46812</v>
      </c>
      <c r="CX347" s="21">
        <v>99003</v>
      </c>
      <c r="CY347" s="21">
        <v>96353</v>
      </c>
      <c r="CZ347" s="19">
        <v>183</v>
      </c>
      <c r="DA347" t="s">
        <v>8161</v>
      </c>
      <c r="DB347" t="s">
        <v>9</v>
      </c>
      <c r="DD347">
        <v>9.029298516911771</v>
      </c>
      <c r="DE347">
        <v>7.7775420946839997</v>
      </c>
      <c r="DF347">
        <v>-1.2517564222277713</v>
      </c>
    </row>
    <row r="348" spans="1:110" x14ac:dyDescent="0.25">
      <c r="A348" t="s">
        <v>2366</v>
      </c>
      <c r="B348" t="s">
        <v>2952</v>
      </c>
      <c r="C348" t="s">
        <v>58</v>
      </c>
      <c r="D348" t="s">
        <v>168</v>
      </c>
      <c r="E348" s="17">
        <v>137393</v>
      </c>
      <c r="F348" s="17">
        <v>138066</v>
      </c>
      <c r="G348" s="17">
        <v>139692</v>
      </c>
      <c r="H348" s="17">
        <v>141670</v>
      </c>
      <c r="I348" s="17">
        <v>143377</v>
      </c>
      <c r="J348" s="17">
        <v>146377</v>
      </c>
      <c r="K348" s="17">
        <v>148818</v>
      </c>
      <c r="L348" s="17">
        <v>152700</v>
      </c>
      <c r="M348" s="17">
        <v>156507</v>
      </c>
      <c r="N348" s="17">
        <v>158884</v>
      </c>
      <c r="O348" s="17">
        <v>160997</v>
      </c>
      <c r="P348" s="17">
        <v>163136</v>
      </c>
      <c r="Q348" s="17">
        <v>164550</v>
      </c>
      <c r="R348" s="17">
        <v>166065</v>
      </c>
      <c r="S348" s="17">
        <v>167195</v>
      </c>
      <c r="T348" s="17">
        <v>168134</v>
      </c>
      <c r="U348" s="18">
        <v>28</v>
      </c>
      <c r="V348" s="18">
        <v>24</v>
      </c>
      <c r="W348" s="18">
        <v>26</v>
      </c>
      <c r="X348" s="18">
        <v>37</v>
      </c>
      <c r="Y348" s="18">
        <v>53</v>
      </c>
      <c r="Z348" s="18">
        <v>125</v>
      </c>
      <c r="AA348" s="18">
        <v>271</v>
      </c>
      <c r="AB348" s="18">
        <v>198</v>
      </c>
      <c r="AC348" s="18">
        <v>257</v>
      </c>
      <c r="AD348" s="18">
        <v>241</v>
      </c>
      <c r="AE348" s="18">
        <v>245</v>
      </c>
      <c r="AF348" s="18">
        <v>233</v>
      </c>
      <c r="AG348" s="18">
        <v>260</v>
      </c>
      <c r="AH348" s="18">
        <v>246</v>
      </c>
      <c r="AI348" s="18">
        <v>228</v>
      </c>
      <c r="AJ348" s="18">
        <v>179</v>
      </c>
      <c r="AK348" s="23">
        <v>2.0379495316355274</v>
      </c>
      <c r="AL348" s="23">
        <v>1.7382990743557429</v>
      </c>
      <c r="AM348" s="23">
        <v>1.8612375798184577</v>
      </c>
      <c r="AN348" s="23">
        <v>2.6117032540410814</v>
      </c>
      <c r="AO348" s="23">
        <v>3.6965482608786626</v>
      </c>
      <c r="AP348" s="23">
        <v>8.5395929688407328</v>
      </c>
      <c r="AQ348" s="23">
        <v>18.210162749129811</v>
      </c>
      <c r="AR348" s="23">
        <v>12.966601178781925</v>
      </c>
      <c r="AS348" s="23">
        <v>16.42099075440715</v>
      </c>
      <c r="AT348" s="23">
        <v>15.168298884720929</v>
      </c>
      <c r="AU348" s="23">
        <v>15.217674863506774</v>
      </c>
      <c r="AV348" s="23">
        <v>14.282561788936839</v>
      </c>
      <c r="AW348" s="23">
        <v>15.800668489820723</v>
      </c>
      <c r="AX348" s="23">
        <v>14.81347665070906</v>
      </c>
      <c r="AY348" s="23">
        <v>13.636771434552468</v>
      </c>
      <c r="AZ348" s="23">
        <v>10.646270236834905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4</v>
      </c>
      <c r="BJ348" s="20">
        <v>19</v>
      </c>
      <c r="BK348" s="20">
        <v>31</v>
      </c>
      <c r="BL348" s="20">
        <v>22</v>
      </c>
      <c r="BM348" s="20">
        <v>10</v>
      </c>
      <c r="BN348" s="20">
        <v>6</v>
      </c>
      <c r="BO348" s="20">
        <v>1</v>
      </c>
      <c r="BP348" s="20">
        <v>5</v>
      </c>
      <c r="BQ348" s="20">
        <v>21</v>
      </c>
      <c r="BR348" s="20">
        <v>34</v>
      </c>
      <c r="BS348" s="20">
        <v>13</v>
      </c>
      <c r="BT348" s="20">
        <v>11</v>
      </c>
      <c r="BU348" s="20">
        <v>2</v>
      </c>
      <c r="BV348" s="20">
        <v>8031</v>
      </c>
      <c r="BW348" s="20">
        <v>15475</v>
      </c>
      <c r="BX348" s="20">
        <v>15449</v>
      </c>
      <c r="BY348" s="20">
        <v>15962</v>
      </c>
      <c r="BZ348" s="20">
        <v>12090</v>
      </c>
      <c r="CA348" s="20">
        <v>17944</v>
      </c>
      <c r="CB348" s="20">
        <v>8262</v>
      </c>
      <c r="CC348" s="20">
        <v>14715</v>
      </c>
      <c r="CD348" s="20">
        <v>16157</v>
      </c>
      <c r="CE348" s="20">
        <v>16726</v>
      </c>
      <c r="CF348" s="20">
        <v>12201</v>
      </c>
      <c r="CG348" s="20">
        <v>15122</v>
      </c>
      <c r="CH348" s="21">
        <v>9</v>
      </c>
      <c r="CI348" s="21">
        <v>40</v>
      </c>
      <c r="CJ348" s="21">
        <v>65</v>
      </c>
      <c r="CK348" s="21">
        <v>35</v>
      </c>
      <c r="CL348" s="21">
        <v>21</v>
      </c>
      <c r="CM348" s="21">
        <v>8</v>
      </c>
      <c r="CN348" s="21">
        <v>1</v>
      </c>
      <c r="CO348" s="21">
        <v>92</v>
      </c>
      <c r="CP348" s="21">
        <v>87</v>
      </c>
      <c r="CQ348" s="21">
        <v>0</v>
      </c>
      <c r="CR348" s="21">
        <v>16293</v>
      </c>
      <c r="CS348" s="21">
        <v>30190</v>
      </c>
      <c r="CT348" s="21">
        <v>31606</v>
      </c>
      <c r="CU348" s="21">
        <v>32688</v>
      </c>
      <c r="CV348" s="21">
        <v>24291</v>
      </c>
      <c r="CW348" s="21">
        <v>33066</v>
      </c>
      <c r="CX348" s="21">
        <v>84951</v>
      </c>
      <c r="CY348" s="21">
        <v>83183</v>
      </c>
      <c r="CZ348" s="19">
        <v>94</v>
      </c>
      <c r="DA348" t="s">
        <v>8072</v>
      </c>
      <c r="DB348" t="s">
        <v>9</v>
      </c>
      <c r="DD348">
        <v>11.059952153685247</v>
      </c>
      <c r="DE348">
        <v>10.241197867005685</v>
      </c>
      <c r="DF348">
        <v>-0.81875428667956207</v>
      </c>
    </row>
    <row r="349" spans="1:110" x14ac:dyDescent="0.25">
      <c r="A349" t="s">
        <v>1584</v>
      </c>
      <c r="B349" t="s">
        <v>3214</v>
      </c>
      <c r="C349" t="s">
        <v>3362</v>
      </c>
      <c r="D349" t="s">
        <v>199</v>
      </c>
      <c r="E349" s="17">
        <v>161411</v>
      </c>
      <c r="F349" s="17">
        <v>161972</v>
      </c>
      <c r="G349" s="17">
        <v>162273</v>
      </c>
      <c r="H349" s="17">
        <v>163086</v>
      </c>
      <c r="I349" s="17">
        <v>163830</v>
      </c>
      <c r="J349" s="17">
        <v>164286</v>
      </c>
      <c r="K349" s="17">
        <v>165398</v>
      </c>
      <c r="L349" s="17">
        <v>166321</v>
      </c>
      <c r="M349" s="17">
        <v>167823</v>
      </c>
      <c r="N349" s="17">
        <v>168939</v>
      </c>
      <c r="O349" s="17">
        <v>170235</v>
      </c>
      <c r="P349" s="17">
        <v>171263</v>
      </c>
      <c r="Q349" s="17">
        <v>171737</v>
      </c>
      <c r="R349" s="17">
        <v>171930</v>
      </c>
      <c r="S349" s="17">
        <v>172011</v>
      </c>
      <c r="T349" s="17">
        <v>172707</v>
      </c>
      <c r="U349" s="18">
        <v>36</v>
      </c>
      <c r="V349" s="18">
        <v>34</v>
      </c>
      <c r="W349" s="18">
        <v>33</v>
      </c>
      <c r="X349" s="18">
        <v>49</v>
      </c>
      <c r="Y349" s="18">
        <v>51</v>
      </c>
      <c r="Z349" s="18">
        <v>112</v>
      </c>
      <c r="AA349" s="18">
        <v>220</v>
      </c>
      <c r="AB349" s="18">
        <v>187</v>
      </c>
      <c r="AC349" s="18">
        <v>249</v>
      </c>
      <c r="AD349" s="18">
        <v>259</v>
      </c>
      <c r="AE349" s="18">
        <v>288</v>
      </c>
      <c r="AF349" s="18">
        <v>264</v>
      </c>
      <c r="AG349" s="18">
        <v>278</v>
      </c>
      <c r="AH349" s="18">
        <v>288</v>
      </c>
      <c r="AI349" s="18">
        <v>286</v>
      </c>
      <c r="AJ349" s="18">
        <v>257</v>
      </c>
      <c r="AK349" s="23">
        <v>2.2303312661466692</v>
      </c>
      <c r="AL349" s="23">
        <v>2.0991282443879191</v>
      </c>
      <c r="AM349" s="23">
        <v>2.0336100275461724</v>
      </c>
      <c r="AN349" s="23">
        <v>3.0045497467593787</v>
      </c>
      <c r="AO349" s="23">
        <v>3.1129829701519869</v>
      </c>
      <c r="AP349" s="23">
        <v>6.8173794480357417</v>
      </c>
      <c r="AQ349" s="23">
        <v>13.301249108211707</v>
      </c>
      <c r="AR349" s="23">
        <v>11.243318642865303</v>
      </c>
      <c r="AS349" s="23">
        <v>14.837060474428416</v>
      </c>
      <c r="AT349" s="23">
        <v>15.33097745340034</v>
      </c>
      <c r="AU349" s="23">
        <v>16.917790113666403</v>
      </c>
      <c r="AV349" s="23">
        <v>15.414888212865593</v>
      </c>
      <c r="AW349" s="23">
        <v>16.187542579642127</v>
      </c>
      <c r="AX349" s="23">
        <v>16.751003315302739</v>
      </c>
      <c r="AY349" s="23">
        <v>16.626843632093294</v>
      </c>
      <c r="AZ349" s="23">
        <v>14.88069389196732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7</v>
      </c>
      <c r="BJ349" s="20">
        <v>36</v>
      </c>
      <c r="BK349" s="20">
        <v>30</v>
      </c>
      <c r="BL349" s="20">
        <v>27</v>
      </c>
      <c r="BM349" s="20">
        <v>15</v>
      </c>
      <c r="BN349" s="20">
        <v>14</v>
      </c>
      <c r="BO349" s="20">
        <v>0</v>
      </c>
      <c r="BP349" s="20">
        <v>2</v>
      </c>
      <c r="BQ349" s="20">
        <v>38</v>
      </c>
      <c r="BR349" s="20">
        <v>28</v>
      </c>
      <c r="BS349" s="20">
        <v>36</v>
      </c>
      <c r="BT349" s="20">
        <v>13</v>
      </c>
      <c r="BU349" s="20">
        <v>11</v>
      </c>
      <c r="BV349" s="20">
        <v>8840</v>
      </c>
      <c r="BW349" s="20">
        <v>15244</v>
      </c>
      <c r="BX349" s="20">
        <v>14174</v>
      </c>
      <c r="BY349" s="20">
        <v>16809</v>
      </c>
      <c r="BZ349" s="20">
        <v>12811</v>
      </c>
      <c r="CA349" s="20">
        <v>20746</v>
      </c>
      <c r="CB349" s="20">
        <v>9193</v>
      </c>
      <c r="CC349" s="20">
        <v>13830</v>
      </c>
      <c r="CD349" s="20">
        <v>13765</v>
      </c>
      <c r="CE349" s="20">
        <v>16632</v>
      </c>
      <c r="CF349" s="20">
        <v>13066</v>
      </c>
      <c r="CG349" s="20">
        <v>17597</v>
      </c>
      <c r="CH349" s="21">
        <v>9</v>
      </c>
      <c r="CI349" s="21">
        <v>74</v>
      </c>
      <c r="CJ349" s="21">
        <v>58</v>
      </c>
      <c r="CK349" s="21">
        <v>63</v>
      </c>
      <c r="CL349" s="21">
        <v>28</v>
      </c>
      <c r="CM349" s="21">
        <v>25</v>
      </c>
      <c r="CN349" s="21">
        <v>0</v>
      </c>
      <c r="CO349" s="21">
        <v>129</v>
      </c>
      <c r="CP349" s="21">
        <v>128</v>
      </c>
      <c r="CQ349" s="21">
        <v>0</v>
      </c>
      <c r="CR349" s="21">
        <v>18033</v>
      </c>
      <c r="CS349" s="21">
        <v>29074</v>
      </c>
      <c r="CT349" s="21">
        <v>27939</v>
      </c>
      <c r="CU349" s="21">
        <v>33441</v>
      </c>
      <c r="CV349" s="21">
        <v>25877</v>
      </c>
      <c r="CW349" s="21">
        <v>38343</v>
      </c>
      <c r="CX349" s="21">
        <v>88624</v>
      </c>
      <c r="CY349" s="21">
        <v>84083</v>
      </c>
      <c r="CZ349" s="19">
        <v>7</v>
      </c>
      <c r="DA349" t="s">
        <v>1371</v>
      </c>
      <c r="DB349" t="s">
        <v>8480</v>
      </c>
      <c r="DD349">
        <v>15.341983516287478</v>
      </c>
      <c r="DE349">
        <v>14.443040259974726</v>
      </c>
      <c r="DF349">
        <v>-0.89894325631275152</v>
      </c>
    </row>
    <row r="350" spans="1:110" x14ac:dyDescent="0.25">
      <c r="A350" t="s">
        <v>145</v>
      </c>
      <c r="B350" t="s">
        <v>3161</v>
      </c>
      <c r="C350" t="s">
        <v>140</v>
      </c>
      <c r="D350" t="s">
        <v>70</v>
      </c>
      <c r="E350" s="17">
        <v>55088</v>
      </c>
      <c r="F350" s="17">
        <v>55628</v>
      </c>
      <c r="G350" s="17">
        <v>55844</v>
      </c>
      <c r="H350" s="17">
        <v>56195</v>
      </c>
      <c r="I350" s="17">
        <v>56350</v>
      </c>
      <c r="J350" s="17">
        <v>56824</v>
      </c>
      <c r="K350" s="17">
        <v>57384</v>
      </c>
      <c r="L350" s="17">
        <v>57861</v>
      </c>
      <c r="M350" s="17">
        <v>58419</v>
      </c>
      <c r="N350" s="17">
        <v>58907</v>
      </c>
      <c r="O350" s="17">
        <v>59217</v>
      </c>
      <c r="P350" s="17">
        <v>59556</v>
      </c>
      <c r="Q350" s="17">
        <v>59783</v>
      </c>
      <c r="R350" s="17">
        <v>59899</v>
      </c>
      <c r="S350" s="17">
        <v>59964</v>
      </c>
      <c r="T350" s="17">
        <v>60211</v>
      </c>
      <c r="U350" s="18">
        <v>15</v>
      </c>
      <c r="V350" s="18">
        <v>10</v>
      </c>
      <c r="W350" s="18">
        <v>11</v>
      </c>
      <c r="X350" s="18">
        <v>13</v>
      </c>
      <c r="Y350" s="18">
        <v>18</v>
      </c>
      <c r="Z350" s="18">
        <v>30</v>
      </c>
      <c r="AA350" s="18">
        <v>97</v>
      </c>
      <c r="AB350" s="18">
        <v>88</v>
      </c>
      <c r="AC350" s="18">
        <v>89</v>
      </c>
      <c r="AD350" s="18">
        <v>92</v>
      </c>
      <c r="AE350" s="18">
        <v>99</v>
      </c>
      <c r="AF350" s="18">
        <v>138</v>
      </c>
      <c r="AG350" s="18">
        <v>111</v>
      </c>
      <c r="AH350" s="18">
        <v>109</v>
      </c>
      <c r="AI350" s="18">
        <v>117</v>
      </c>
      <c r="AJ350" s="18">
        <v>66</v>
      </c>
      <c r="AK350" s="23">
        <v>2.7229160615742085</v>
      </c>
      <c r="AL350" s="23">
        <v>1.7976558567627814</v>
      </c>
      <c r="AM350" s="23">
        <v>1.9697729389012248</v>
      </c>
      <c r="AN350" s="23">
        <v>2.3133730758964322</v>
      </c>
      <c r="AO350" s="23">
        <v>3.1943212067435671</v>
      </c>
      <c r="AP350" s="23">
        <v>5.2794593833591446</v>
      </c>
      <c r="AQ350" s="23">
        <v>16.903666527254984</v>
      </c>
      <c r="AR350" s="23">
        <v>15.208862619035274</v>
      </c>
      <c r="AS350" s="23">
        <v>15.234769509919717</v>
      </c>
      <c r="AT350" s="23">
        <v>15.617838287470081</v>
      </c>
      <c r="AU350" s="23">
        <v>16.718172146511982</v>
      </c>
      <c r="AV350" s="23">
        <v>23.171468869635298</v>
      </c>
      <c r="AW350" s="23">
        <v>18.567151196828529</v>
      </c>
      <c r="AX350" s="23">
        <v>18.197298786290258</v>
      </c>
      <c r="AY350" s="23">
        <v>19.51170702421453</v>
      </c>
      <c r="AZ350" s="23">
        <v>10.96145222633738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 s="20">
        <v>0</v>
      </c>
      <c r="BJ350" s="20">
        <v>10</v>
      </c>
      <c r="BK350" s="20">
        <v>15</v>
      </c>
      <c r="BL350" s="20">
        <v>4</v>
      </c>
      <c r="BM350" s="20">
        <v>2</v>
      </c>
      <c r="BN350" s="20">
        <v>3</v>
      </c>
      <c r="BO350" s="20">
        <v>0</v>
      </c>
      <c r="BP350" s="20">
        <v>0</v>
      </c>
      <c r="BQ350" s="20">
        <v>10</v>
      </c>
      <c r="BR350" s="20">
        <v>16</v>
      </c>
      <c r="BS350" s="20">
        <v>1</v>
      </c>
      <c r="BT350" s="20">
        <v>4</v>
      </c>
      <c r="BU350" s="20">
        <v>1</v>
      </c>
      <c r="BV350" s="20">
        <v>3102</v>
      </c>
      <c r="BW350" s="20">
        <v>5227</v>
      </c>
      <c r="BX350" s="20">
        <v>5130</v>
      </c>
      <c r="BY350" s="20">
        <v>5551</v>
      </c>
      <c r="BZ350" s="20">
        <v>4860</v>
      </c>
      <c r="CA350" s="20">
        <v>7226</v>
      </c>
      <c r="CB350" s="20">
        <v>3125</v>
      </c>
      <c r="CC350" s="20">
        <v>4874</v>
      </c>
      <c r="CD350" s="20">
        <v>4980</v>
      </c>
      <c r="CE350" s="20">
        <v>5511</v>
      </c>
      <c r="CF350" s="20">
        <v>4525</v>
      </c>
      <c r="CG350" s="20">
        <v>6100</v>
      </c>
      <c r="CH350" s="21">
        <v>0</v>
      </c>
      <c r="CI350" s="21">
        <v>20</v>
      </c>
      <c r="CJ350" s="21">
        <v>31</v>
      </c>
      <c r="CK350" s="21">
        <v>5</v>
      </c>
      <c r="CL350" s="21">
        <v>6</v>
      </c>
      <c r="CM350" s="21">
        <v>4</v>
      </c>
      <c r="CN350" s="21">
        <v>0</v>
      </c>
      <c r="CO350" s="21">
        <v>34</v>
      </c>
      <c r="CP350" s="21">
        <v>32</v>
      </c>
      <c r="CQ350" s="21">
        <v>0</v>
      </c>
      <c r="CR350" s="21">
        <v>6227</v>
      </c>
      <c r="CS350" s="21">
        <v>10101</v>
      </c>
      <c r="CT350" s="21">
        <v>10110</v>
      </c>
      <c r="CU350" s="21">
        <v>11062</v>
      </c>
      <c r="CV350" s="21">
        <v>9385</v>
      </c>
      <c r="CW350" s="21">
        <v>13326</v>
      </c>
      <c r="CX350" s="21">
        <v>31096</v>
      </c>
      <c r="CY350" s="21">
        <v>29115</v>
      </c>
      <c r="CZ350" s="19">
        <v>80</v>
      </c>
      <c r="DA350" t="s">
        <v>1379</v>
      </c>
      <c r="DB350" t="s">
        <v>8480</v>
      </c>
      <c r="DD350">
        <v>11.677829297612913</v>
      </c>
      <c r="DE350">
        <v>10.290712631849756</v>
      </c>
      <c r="DF350">
        <v>-1.3871166657631573</v>
      </c>
    </row>
    <row r="351" spans="1:110" x14ac:dyDescent="0.25">
      <c r="A351" t="s">
        <v>643</v>
      </c>
      <c r="B351" t="s">
        <v>3179</v>
      </c>
      <c r="C351" t="s">
        <v>642</v>
      </c>
      <c r="D351" t="s">
        <v>278</v>
      </c>
      <c r="E351" s="17">
        <v>61070</v>
      </c>
      <c r="F351" s="17">
        <v>61265</v>
      </c>
      <c r="G351" s="17">
        <v>60862</v>
      </c>
      <c r="H351" s="17">
        <v>60900</v>
      </c>
      <c r="I351" s="17">
        <v>60761</v>
      </c>
      <c r="J351" s="17">
        <v>61114</v>
      </c>
      <c r="K351" s="17">
        <v>61704</v>
      </c>
      <c r="L351" s="17">
        <v>62555</v>
      </c>
      <c r="M351" s="17">
        <v>63238</v>
      </c>
      <c r="N351" s="17">
        <v>63842</v>
      </c>
      <c r="O351" s="17">
        <v>64426</v>
      </c>
      <c r="P351" s="17">
        <v>64872</v>
      </c>
      <c r="Q351" s="17">
        <v>65440</v>
      </c>
      <c r="R351" s="17">
        <v>66252</v>
      </c>
      <c r="S351" s="17">
        <v>67011</v>
      </c>
      <c r="T351" s="17">
        <v>67569</v>
      </c>
      <c r="U351" s="18">
        <v>8</v>
      </c>
      <c r="V351" s="18">
        <v>3</v>
      </c>
      <c r="W351" s="18">
        <v>12</v>
      </c>
      <c r="X351" s="18">
        <v>6</v>
      </c>
      <c r="Y351" s="18">
        <v>11</v>
      </c>
      <c r="Z351" s="18">
        <v>29</v>
      </c>
      <c r="AA351" s="18">
        <v>65</v>
      </c>
      <c r="AB351" s="18">
        <v>67</v>
      </c>
      <c r="AC351" s="18">
        <v>62</v>
      </c>
      <c r="AD351" s="18">
        <v>59</v>
      </c>
      <c r="AE351" s="18">
        <v>60</v>
      </c>
      <c r="AF351" s="18">
        <v>65</v>
      </c>
      <c r="AG351" s="18">
        <v>49</v>
      </c>
      <c r="AH351" s="18">
        <v>65</v>
      </c>
      <c r="AI351" s="18">
        <v>39</v>
      </c>
      <c r="AJ351" s="18">
        <v>37</v>
      </c>
      <c r="AK351" s="23">
        <v>1.3099721630915344</v>
      </c>
      <c r="AL351" s="23">
        <v>0.48967599771484532</v>
      </c>
      <c r="AM351" s="23">
        <v>1.9716736222930564</v>
      </c>
      <c r="AN351" s="23">
        <v>0.98522167487684731</v>
      </c>
      <c r="AO351" s="23">
        <v>1.8103717845328418</v>
      </c>
      <c r="AP351" s="23">
        <v>4.7452302254802499</v>
      </c>
      <c r="AQ351" s="23">
        <v>10.534163101257617</v>
      </c>
      <c r="AR351" s="23">
        <v>10.710574694269043</v>
      </c>
      <c r="AS351" s="23">
        <v>9.8042316328789649</v>
      </c>
      <c r="AT351" s="23">
        <v>9.2415651138748789</v>
      </c>
      <c r="AU351" s="23">
        <v>9.3130102753546709</v>
      </c>
      <c r="AV351" s="23">
        <v>10.019731162905414</v>
      </c>
      <c r="AW351" s="23">
        <v>7.4877750611246947</v>
      </c>
      <c r="AX351" s="23">
        <v>9.8110245728430847</v>
      </c>
      <c r="AY351" s="23">
        <v>5.8199400098491294</v>
      </c>
      <c r="AZ351" s="23">
        <v>5.4758839112610813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1</v>
      </c>
      <c r="BJ351" s="20">
        <v>3</v>
      </c>
      <c r="BK351" s="20">
        <v>4</v>
      </c>
      <c r="BL351" s="20">
        <v>7</v>
      </c>
      <c r="BM351" s="20">
        <v>1</v>
      </c>
      <c r="BN351" s="20">
        <v>1</v>
      </c>
      <c r="BO351" s="20">
        <v>0</v>
      </c>
      <c r="BP351" s="20">
        <v>3</v>
      </c>
      <c r="BQ351" s="20">
        <v>5</v>
      </c>
      <c r="BR351" s="20">
        <v>6</v>
      </c>
      <c r="BS351" s="20">
        <v>2</v>
      </c>
      <c r="BT351" s="20">
        <v>4</v>
      </c>
      <c r="BU351" s="20">
        <v>0</v>
      </c>
      <c r="BV351" s="20">
        <v>2760</v>
      </c>
      <c r="BW351" s="20">
        <v>4666</v>
      </c>
      <c r="BX351" s="20">
        <v>5865</v>
      </c>
      <c r="BY351" s="20">
        <v>6789</v>
      </c>
      <c r="BZ351" s="20">
        <v>5422</v>
      </c>
      <c r="CA351" s="20">
        <v>9502</v>
      </c>
      <c r="CB351" s="20">
        <v>2879</v>
      </c>
      <c r="CC351" s="20">
        <v>4419</v>
      </c>
      <c r="CD351" s="20">
        <v>5428</v>
      </c>
      <c r="CE351" s="20">
        <v>6741</v>
      </c>
      <c r="CF351" s="20">
        <v>5226</v>
      </c>
      <c r="CG351" s="20">
        <v>7872</v>
      </c>
      <c r="CH351" s="21">
        <v>4</v>
      </c>
      <c r="CI351" s="21">
        <v>8</v>
      </c>
      <c r="CJ351" s="21">
        <v>10</v>
      </c>
      <c r="CK351" s="21">
        <v>9</v>
      </c>
      <c r="CL351" s="21">
        <v>5</v>
      </c>
      <c r="CM351" s="21">
        <v>1</v>
      </c>
      <c r="CN351" s="21">
        <v>0</v>
      </c>
      <c r="CO351" s="21">
        <v>17</v>
      </c>
      <c r="CP351" s="21">
        <v>20</v>
      </c>
      <c r="CQ351" s="21">
        <v>0</v>
      </c>
      <c r="CR351" s="21">
        <v>5639</v>
      </c>
      <c r="CS351" s="21">
        <v>9085</v>
      </c>
      <c r="CT351" s="21">
        <v>11293</v>
      </c>
      <c r="CU351" s="21">
        <v>13530</v>
      </c>
      <c r="CV351" s="21">
        <v>10648</v>
      </c>
      <c r="CW351" s="21">
        <v>17374</v>
      </c>
      <c r="CX351" s="21">
        <v>35004</v>
      </c>
      <c r="CY351" s="21">
        <v>32565</v>
      </c>
      <c r="CZ351" s="19">
        <v>305</v>
      </c>
      <c r="DA351" t="s">
        <v>8283</v>
      </c>
      <c r="DB351" t="s">
        <v>8481</v>
      </c>
      <c r="DD351">
        <v>5.2203285736219867</v>
      </c>
      <c r="DE351">
        <v>5.7136327276882639</v>
      </c>
      <c r="DF351">
        <v>0.49330415406627726</v>
      </c>
    </row>
    <row r="352" spans="1:110" x14ac:dyDescent="0.25">
      <c r="A352" t="s">
        <v>994</v>
      </c>
      <c r="B352" t="s">
        <v>3151</v>
      </c>
      <c r="C352" t="s">
        <v>171</v>
      </c>
      <c r="D352" t="s">
        <v>168</v>
      </c>
      <c r="E352" s="17">
        <v>78016</v>
      </c>
      <c r="F352" s="17">
        <v>80128</v>
      </c>
      <c r="G352" s="17">
        <v>81420</v>
      </c>
      <c r="H352" s="17">
        <v>82190</v>
      </c>
      <c r="I352" s="17">
        <v>82662</v>
      </c>
      <c r="J352" s="17">
        <v>83562</v>
      </c>
      <c r="K352" s="17">
        <v>84153</v>
      </c>
      <c r="L352" s="17">
        <v>84989</v>
      </c>
      <c r="M352" s="17">
        <v>85697</v>
      </c>
      <c r="N352" s="17">
        <v>86265</v>
      </c>
      <c r="O352" s="17">
        <v>86917</v>
      </c>
      <c r="P352" s="17">
        <v>87455</v>
      </c>
      <c r="Q352" s="17">
        <v>88378</v>
      </c>
      <c r="R352" s="17">
        <v>89213</v>
      </c>
      <c r="S352" s="17">
        <v>89756</v>
      </c>
      <c r="T352" s="17">
        <v>90745</v>
      </c>
      <c r="U352" s="18">
        <v>15</v>
      </c>
      <c r="V352" s="18">
        <v>10</v>
      </c>
      <c r="W352" s="18">
        <v>11</v>
      </c>
      <c r="X352" s="18">
        <v>18</v>
      </c>
      <c r="Y352" s="18">
        <v>22</v>
      </c>
      <c r="Z352" s="18">
        <v>30</v>
      </c>
      <c r="AA352" s="18">
        <v>83</v>
      </c>
      <c r="AB352" s="18">
        <v>76</v>
      </c>
      <c r="AC352" s="18">
        <v>65</v>
      </c>
      <c r="AD352" s="18">
        <v>85</v>
      </c>
      <c r="AE352" s="18">
        <v>112</v>
      </c>
      <c r="AF352" s="18">
        <v>81</v>
      </c>
      <c r="AG352" s="18">
        <v>115</v>
      </c>
      <c r="AH352" s="18">
        <v>99</v>
      </c>
      <c r="AI352" s="18">
        <v>137</v>
      </c>
      <c r="AJ352" s="18">
        <v>82</v>
      </c>
      <c r="AK352" s="23">
        <v>1.9226825266611978</v>
      </c>
      <c r="AL352" s="23">
        <v>1.2480031948881789</v>
      </c>
      <c r="AM352" s="23">
        <v>1.3510194055514615</v>
      </c>
      <c r="AN352" s="23">
        <v>2.1900474510281054</v>
      </c>
      <c r="AO352" s="23">
        <v>2.6614405651931965</v>
      </c>
      <c r="AP352" s="23">
        <v>3.5901486321533711</v>
      </c>
      <c r="AQ352" s="23">
        <v>9.8629876534407561</v>
      </c>
      <c r="AR352" s="23">
        <v>8.9423337137747243</v>
      </c>
      <c r="AS352" s="23">
        <v>7.5848629473610512</v>
      </c>
      <c r="AT352" s="23">
        <v>9.8533588361444391</v>
      </c>
      <c r="AU352" s="23">
        <v>12.885856621834625</v>
      </c>
      <c r="AV352" s="23">
        <v>9.261906123149048</v>
      </c>
      <c r="AW352" s="23">
        <v>13.01228812600421</v>
      </c>
      <c r="AX352" s="23">
        <v>11.097037427280776</v>
      </c>
      <c r="AY352" s="23">
        <v>15.26360354739516</v>
      </c>
      <c r="AZ352" s="23">
        <v>9.0363105405256476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0</v>
      </c>
      <c r="BI352" s="20">
        <v>0</v>
      </c>
      <c r="BJ352" s="20">
        <v>11</v>
      </c>
      <c r="BK352" s="20">
        <v>7</v>
      </c>
      <c r="BL352" s="20">
        <v>8</v>
      </c>
      <c r="BM352" s="20">
        <v>7</v>
      </c>
      <c r="BN352" s="20">
        <v>3</v>
      </c>
      <c r="BO352" s="20">
        <v>1</v>
      </c>
      <c r="BP352" s="20">
        <v>2</v>
      </c>
      <c r="BQ352" s="20">
        <v>12</v>
      </c>
      <c r="BR352" s="20">
        <v>8</v>
      </c>
      <c r="BS352" s="20">
        <v>11</v>
      </c>
      <c r="BT352" s="20">
        <v>7</v>
      </c>
      <c r="BU352" s="20">
        <v>5</v>
      </c>
      <c r="BV352" s="20">
        <v>3887</v>
      </c>
      <c r="BW352" s="20">
        <v>6730</v>
      </c>
      <c r="BX352" s="20">
        <v>6933</v>
      </c>
      <c r="BY352" s="20">
        <v>8463</v>
      </c>
      <c r="BZ352" s="20">
        <v>7466</v>
      </c>
      <c r="CA352" s="20">
        <v>13826</v>
      </c>
      <c r="CB352" s="20">
        <v>4290</v>
      </c>
      <c r="CC352" s="20">
        <v>6590</v>
      </c>
      <c r="CD352" s="20">
        <v>6232</v>
      </c>
      <c r="CE352" s="20">
        <v>7848</v>
      </c>
      <c r="CF352" s="20">
        <v>7105</v>
      </c>
      <c r="CG352" s="20">
        <v>11375</v>
      </c>
      <c r="CH352" s="21">
        <v>2</v>
      </c>
      <c r="CI352" s="21">
        <v>23</v>
      </c>
      <c r="CJ352" s="21">
        <v>15</v>
      </c>
      <c r="CK352" s="21">
        <v>19</v>
      </c>
      <c r="CL352" s="21">
        <v>14</v>
      </c>
      <c r="CM352" s="21">
        <v>8</v>
      </c>
      <c r="CN352" s="21">
        <v>1</v>
      </c>
      <c r="CO352" s="21">
        <v>36</v>
      </c>
      <c r="CP352" s="21">
        <v>46</v>
      </c>
      <c r="CQ352" s="21">
        <v>0</v>
      </c>
      <c r="CR352" s="21">
        <v>8177</v>
      </c>
      <c r="CS352" s="21">
        <v>13320</v>
      </c>
      <c r="CT352" s="21">
        <v>13165</v>
      </c>
      <c r="CU352" s="21">
        <v>16311</v>
      </c>
      <c r="CV352" s="21">
        <v>14571</v>
      </c>
      <c r="CW352" s="21">
        <v>25201</v>
      </c>
      <c r="CX352" s="21">
        <v>47305</v>
      </c>
      <c r="CY352" s="21">
        <v>43440</v>
      </c>
      <c r="CZ352" s="19">
        <v>155</v>
      </c>
      <c r="DA352" t="s">
        <v>8133</v>
      </c>
      <c r="DB352" t="s">
        <v>9</v>
      </c>
      <c r="DD352">
        <v>8.2872928176795568</v>
      </c>
      <c r="DE352">
        <v>9.7241306415812279</v>
      </c>
      <c r="DF352">
        <v>1.436837823901671</v>
      </c>
    </row>
    <row r="353" spans="1:110" x14ac:dyDescent="0.25">
      <c r="A353" t="s">
        <v>1005</v>
      </c>
      <c r="B353" t="s">
        <v>3012</v>
      </c>
      <c r="C353" t="s">
        <v>886</v>
      </c>
      <c r="D353" t="s">
        <v>168</v>
      </c>
      <c r="E353" s="17">
        <v>95211</v>
      </c>
      <c r="F353" s="17">
        <v>95890</v>
      </c>
      <c r="G353" s="17">
        <v>96546</v>
      </c>
      <c r="H353" s="17">
        <v>97157</v>
      </c>
      <c r="I353" s="17">
        <v>97757</v>
      </c>
      <c r="J353" s="17">
        <v>98454</v>
      </c>
      <c r="K353" s="17">
        <v>98937</v>
      </c>
      <c r="L353" s="17">
        <v>99617</v>
      </c>
      <c r="M353" s="17">
        <v>100200</v>
      </c>
      <c r="N353" s="17">
        <v>100482</v>
      </c>
      <c r="O353" s="17">
        <v>100652</v>
      </c>
      <c r="P353" s="17">
        <v>100850</v>
      </c>
      <c r="Q353" s="17">
        <v>101685</v>
      </c>
      <c r="R353" s="17">
        <v>102555</v>
      </c>
      <c r="S353" s="17">
        <v>103738</v>
      </c>
      <c r="T353" s="17">
        <v>105009</v>
      </c>
      <c r="U353" s="18">
        <v>14</v>
      </c>
      <c r="V353" s="18">
        <v>14</v>
      </c>
      <c r="W353" s="18">
        <v>15</v>
      </c>
      <c r="X353" s="18">
        <v>12</v>
      </c>
      <c r="Y353" s="18">
        <v>27</v>
      </c>
      <c r="Z353" s="18">
        <v>50</v>
      </c>
      <c r="AA353" s="18">
        <v>86</v>
      </c>
      <c r="AB353" s="18">
        <v>91</v>
      </c>
      <c r="AC353" s="18">
        <v>88</v>
      </c>
      <c r="AD353" s="18">
        <v>117</v>
      </c>
      <c r="AE353" s="18">
        <v>112</v>
      </c>
      <c r="AF353" s="18">
        <v>97</v>
      </c>
      <c r="AG353" s="18">
        <v>124</v>
      </c>
      <c r="AH353" s="18">
        <v>138</v>
      </c>
      <c r="AI353" s="18">
        <v>128</v>
      </c>
      <c r="AJ353" s="18">
        <v>89</v>
      </c>
      <c r="AK353" s="23">
        <v>1.4704183340160277</v>
      </c>
      <c r="AL353" s="23">
        <v>1.4600062571696737</v>
      </c>
      <c r="AM353" s="23">
        <v>1.5536635386240754</v>
      </c>
      <c r="AN353" s="23">
        <v>1.2351142995358029</v>
      </c>
      <c r="AO353" s="23">
        <v>2.7619505508556932</v>
      </c>
      <c r="AP353" s="23">
        <v>5.078513823714629</v>
      </c>
      <c r="AQ353" s="23">
        <v>8.6924002142777734</v>
      </c>
      <c r="AR353" s="23">
        <v>9.1349870002108062</v>
      </c>
      <c r="AS353" s="23">
        <v>8.7824351297405201</v>
      </c>
      <c r="AT353" s="23">
        <v>11.643876515196753</v>
      </c>
      <c r="AU353" s="23">
        <v>11.127449032309341</v>
      </c>
      <c r="AV353" s="23">
        <v>9.6182449181953409</v>
      </c>
      <c r="AW353" s="23">
        <v>12.194522299257512</v>
      </c>
      <c r="AX353" s="23">
        <v>13.456194237238554</v>
      </c>
      <c r="AY353" s="23">
        <v>12.33877653318938</v>
      </c>
      <c r="AZ353" s="23">
        <v>8.4754640078469468</v>
      </c>
      <c r="BA353" s="20">
        <v>0</v>
      </c>
      <c r="BB353" s="20">
        <v>0</v>
      </c>
      <c r="BC353" s="20">
        <v>0</v>
      </c>
      <c r="BD353" s="20">
        <v>0</v>
      </c>
      <c r="BE353" s="20">
        <v>1</v>
      </c>
      <c r="BF353" s="20">
        <v>0</v>
      </c>
      <c r="BG353" s="20">
        <v>0</v>
      </c>
      <c r="BH353" s="20">
        <v>1</v>
      </c>
      <c r="BI353" s="20">
        <v>2</v>
      </c>
      <c r="BJ353" s="20">
        <v>9</v>
      </c>
      <c r="BK353" s="20">
        <v>14</v>
      </c>
      <c r="BL353" s="20">
        <v>13</v>
      </c>
      <c r="BM353" s="20">
        <v>3</v>
      </c>
      <c r="BN353" s="20">
        <v>4</v>
      </c>
      <c r="BO353" s="20">
        <v>0</v>
      </c>
      <c r="BP353" s="20">
        <v>3</v>
      </c>
      <c r="BQ353" s="20">
        <v>14</v>
      </c>
      <c r="BR353" s="20">
        <v>13</v>
      </c>
      <c r="BS353" s="20">
        <v>7</v>
      </c>
      <c r="BT353" s="20">
        <v>1</v>
      </c>
      <c r="BU353" s="20">
        <v>4</v>
      </c>
      <c r="BV353" s="20">
        <v>3982</v>
      </c>
      <c r="BW353" s="20">
        <v>6272</v>
      </c>
      <c r="BX353" s="20">
        <v>7245</v>
      </c>
      <c r="BY353" s="20">
        <v>10071</v>
      </c>
      <c r="BZ353" s="20">
        <v>9383</v>
      </c>
      <c r="CA353" s="20">
        <v>18118</v>
      </c>
      <c r="CB353" s="20">
        <v>4371</v>
      </c>
      <c r="CC353" s="20">
        <v>6109</v>
      </c>
      <c r="CD353" s="20">
        <v>6686</v>
      </c>
      <c r="CE353" s="20">
        <v>9345</v>
      </c>
      <c r="CF353" s="20">
        <v>8607</v>
      </c>
      <c r="CG353" s="20">
        <v>14820</v>
      </c>
      <c r="CH353" s="21">
        <v>5</v>
      </c>
      <c r="CI353" s="21">
        <v>23</v>
      </c>
      <c r="CJ353" s="21">
        <v>27</v>
      </c>
      <c r="CK353" s="21">
        <v>21</v>
      </c>
      <c r="CL353" s="21">
        <v>4</v>
      </c>
      <c r="CM353" s="21">
        <v>8</v>
      </c>
      <c r="CN353" s="21">
        <v>1</v>
      </c>
      <c r="CO353" s="21">
        <v>46</v>
      </c>
      <c r="CP353" s="21">
        <v>42</v>
      </c>
      <c r="CQ353" s="21">
        <v>1</v>
      </c>
      <c r="CR353" s="21">
        <v>8353</v>
      </c>
      <c r="CS353" s="21">
        <v>12381</v>
      </c>
      <c r="CT353" s="21">
        <v>13931</v>
      </c>
      <c r="CU353" s="21">
        <v>19416</v>
      </c>
      <c r="CV353" s="21">
        <v>17990</v>
      </c>
      <c r="CW353" s="21">
        <v>32938</v>
      </c>
      <c r="CX353" s="21">
        <v>55071</v>
      </c>
      <c r="CY353" s="21">
        <v>49938</v>
      </c>
      <c r="CZ353" s="19">
        <v>179</v>
      </c>
      <c r="DA353" t="s">
        <v>8157</v>
      </c>
      <c r="DB353" t="s">
        <v>9</v>
      </c>
      <c r="DD353">
        <v>9.2114221634827178</v>
      </c>
      <c r="DE353">
        <v>7.6265184943073479</v>
      </c>
      <c r="DF353">
        <v>-1.58490366917537</v>
      </c>
    </row>
    <row r="354" spans="1:110" x14ac:dyDescent="0.25">
      <c r="A354" t="s">
        <v>2529</v>
      </c>
      <c r="B354" t="s">
        <v>2942</v>
      </c>
      <c r="C354" t="s">
        <v>58</v>
      </c>
      <c r="D354" t="s">
        <v>70</v>
      </c>
      <c r="E354" s="17">
        <v>116607</v>
      </c>
      <c r="F354" s="17">
        <v>118938</v>
      </c>
      <c r="G354" s="17">
        <v>119753</v>
      </c>
      <c r="H354" s="17">
        <v>120514</v>
      </c>
      <c r="I354" s="17">
        <v>121270</v>
      </c>
      <c r="J354" s="17">
        <v>122399</v>
      </c>
      <c r="K354" s="17">
        <v>123802</v>
      </c>
      <c r="L354" s="17">
        <v>124603</v>
      </c>
      <c r="M354" s="17">
        <v>125433</v>
      </c>
      <c r="N354" s="17">
        <v>126169</v>
      </c>
      <c r="O354" s="17">
        <v>127028</v>
      </c>
      <c r="P354" s="17">
        <v>127921</v>
      </c>
      <c r="Q354" s="17">
        <v>128689</v>
      </c>
      <c r="R354" s="17">
        <v>129499</v>
      </c>
      <c r="S354" s="17">
        <v>130430</v>
      </c>
      <c r="T354" s="17">
        <v>132028</v>
      </c>
      <c r="U354" s="18">
        <v>37</v>
      </c>
      <c r="V354" s="18">
        <v>28</v>
      </c>
      <c r="W354" s="18">
        <v>15</v>
      </c>
      <c r="X354" s="18">
        <v>25</v>
      </c>
      <c r="Y354" s="18">
        <v>49</v>
      </c>
      <c r="Z354" s="18">
        <v>93</v>
      </c>
      <c r="AA354" s="18">
        <v>179</v>
      </c>
      <c r="AB354" s="18">
        <v>151</v>
      </c>
      <c r="AC354" s="18">
        <v>190</v>
      </c>
      <c r="AD354" s="18">
        <v>215</v>
      </c>
      <c r="AE354" s="18">
        <v>210</v>
      </c>
      <c r="AF354" s="18">
        <v>218</v>
      </c>
      <c r="AG354" s="18">
        <v>213</v>
      </c>
      <c r="AH354" s="18">
        <v>214</v>
      </c>
      <c r="AI354" s="18">
        <v>266</v>
      </c>
      <c r="AJ354" s="18">
        <v>182</v>
      </c>
      <c r="AK354" s="23">
        <v>3.1730513605529684</v>
      </c>
      <c r="AL354" s="23">
        <v>2.354167717634398</v>
      </c>
      <c r="AM354" s="23">
        <v>1.2525782235100582</v>
      </c>
      <c r="AN354" s="23">
        <v>2.0744477820004317</v>
      </c>
      <c r="AO354" s="23">
        <v>4.0405706275253568</v>
      </c>
      <c r="AP354" s="23">
        <v>7.5981012916772199</v>
      </c>
      <c r="AQ354" s="23">
        <v>14.458570943926594</v>
      </c>
      <c r="AR354" s="23">
        <v>12.118488318900829</v>
      </c>
      <c r="AS354" s="23">
        <v>15.147528959683655</v>
      </c>
      <c r="AT354" s="23">
        <v>17.040635972386244</v>
      </c>
      <c r="AU354" s="23">
        <v>16.531788267153701</v>
      </c>
      <c r="AV354" s="23">
        <v>17.041767966166621</v>
      </c>
      <c r="AW354" s="23">
        <v>16.551531210903807</v>
      </c>
      <c r="AX354" s="23">
        <v>16.52522413300489</v>
      </c>
      <c r="AY354" s="23">
        <v>20.394081116307596</v>
      </c>
      <c r="AZ354" s="23">
        <v>13.784954706577393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3</v>
      </c>
      <c r="BJ354" s="20">
        <v>19</v>
      </c>
      <c r="BK354" s="20">
        <v>25</v>
      </c>
      <c r="BL354" s="20">
        <v>20</v>
      </c>
      <c r="BM354" s="20">
        <v>9</v>
      </c>
      <c r="BN354" s="20">
        <v>8</v>
      </c>
      <c r="BO354" s="20">
        <v>0</v>
      </c>
      <c r="BP354" s="20">
        <v>5</v>
      </c>
      <c r="BQ354" s="20">
        <v>27</v>
      </c>
      <c r="BR354" s="20">
        <v>24</v>
      </c>
      <c r="BS354" s="20">
        <v>27</v>
      </c>
      <c r="BT354" s="20">
        <v>11</v>
      </c>
      <c r="BU354" s="20">
        <v>4</v>
      </c>
      <c r="BV354" s="20">
        <v>7546</v>
      </c>
      <c r="BW354" s="20">
        <v>10801</v>
      </c>
      <c r="BX354" s="20">
        <v>10859</v>
      </c>
      <c r="BY354" s="20">
        <v>12457</v>
      </c>
      <c r="BZ354" s="20">
        <v>10018</v>
      </c>
      <c r="CA354" s="20">
        <v>15155</v>
      </c>
      <c r="CB354" s="20">
        <v>8218</v>
      </c>
      <c r="CC354" s="20">
        <v>10797</v>
      </c>
      <c r="CD354" s="20">
        <v>11215</v>
      </c>
      <c r="CE354" s="20">
        <v>12559</v>
      </c>
      <c r="CF354" s="20">
        <v>9533</v>
      </c>
      <c r="CG354" s="20">
        <v>12870</v>
      </c>
      <c r="CH354" s="21">
        <v>8</v>
      </c>
      <c r="CI354" s="21">
        <v>46</v>
      </c>
      <c r="CJ354" s="21">
        <v>49</v>
      </c>
      <c r="CK354" s="21">
        <v>47</v>
      </c>
      <c r="CL354" s="21">
        <v>20</v>
      </c>
      <c r="CM354" s="21">
        <v>12</v>
      </c>
      <c r="CN354" s="21">
        <v>0</v>
      </c>
      <c r="CO354" s="21">
        <v>84</v>
      </c>
      <c r="CP354" s="21">
        <v>98</v>
      </c>
      <c r="CQ354" s="21">
        <v>0</v>
      </c>
      <c r="CR354" s="21">
        <v>15764</v>
      </c>
      <c r="CS354" s="21">
        <v>21598</v>
      </c>
      <c r="CT354" s="21">
        <v>22074</v>
      </c>
      <c r="CU354" s="21">
        <v>25016</v>
      </c>
      <c r="CV354" s="21">
        <v>19551</v>
      </c>
      <c r="CW354" s="21">
        <v>28025</v>
      </c>
      <c r="CX354" s="21">
        <v>66836</v>
      </c>
      <c r="CY354" s="21">
        <v>65192</v>
      </c>
      <c r="CZ354" s="19">
        <v>16</v>
      </c>
      <c r="DA354" t="s">
        <v>1335</v>
      </c>
      <c r="DB354" t="s">
        <v>8480</v>
      </c>
      <c r="DD354">
        <v>12.885016566449872</v>
      </c>
      <c r="DE354">
        <v>14.662756598240469</v>
      </c>
      <c r="DF354">
        <v>1.7777400317905965</v>
      </c>
    </row>
    <row r="355" spans="1:110" x14ac:dyDescent="0.25">
      <c r="A355" t="s">
        <v>624</v>
      </c>
      <c r="B355" t="s">
        <v>3039</v>
      </c>
      <c r="C355" t="s">
        <v>466</v>
      </c>
      <c r="D355" t="s">
        <v>51</v>
      </c>
      <c r="E355" s="17">
        <v>110470</v>
      </c>
      <c r="F355" s="17">
        <v>111516</v>
      </c>
      <c r="G355" s="17">
        <v>112029</v>
      </c>
      <c r="H355" s="17">
        <v>112615</v>
      </c>
      <c r="I355" s="17">
        <v>112929</v>
      </c>
      <c r="J355" s="17">
        <v>113125</v>
      </c>
      <c r="K355" s="17">
        <v>113369</v>
      </c>
      <c r="L355" s="17">
        <v>113575</v>
      </c>
      <c r="M355" s="17">
        <v>113648</v>
      </c>
      <c r="N355" s="17">
        <v>113064</v>
      </c>
      <c r="O355" s="17">
        <v>112780</v>
      </c>
      <c r="P355" s="17">
        <v>112239</v>
      </c>
      <c r="Q355" s="17">
        <v>112460</v>
      </c>
      <c r="R355" s="17">
        <v>112924</v>
      </c>
      <c r="S355" s="17">
        <v>113863</v>
      </c>
      <c r="T355" s="17">
        <v>114872</v>
      </c>
      <c r="U355" s="18">
        <v>23</v>
      </c>
      <c r="V355" s="18">
        <v>14</v>
      </c>
      <c r="W355" s="18">
        <v>21</v>
      </c>
      <c r="X355" s="18">
        <v>18</v>
      </c>
      <c r="Y355" s="18">
        <v>33</v>
      </c>
      <c r="Z355" s="18">
        <v>35</v>
      </c>
      <c r="AA355" s="18">
        <v>112</v>
      </c>
      <c r="AB355" s="18">
        <v>97</v>
      </c>
      <c r="AC355" s="18">
        <v>115</v>
      </c>
      <c r="AD355" s="18">
        <v>146</v>
      </c>
      <c r="AE355" s="18">
        <v>162</v>
      </c>
      <c r="AF355" s="18">
        <v>140</v>
      </c>
      <c r="AG355" s="18">
        <v>158</v>
      </c>
      <c r="AH355" s="18">
        <v>188</v>
      </c>
      <c r="AI355" s="18">
        <v>169</v>
      </c>
      <c r="AJ355" s="18">
        <v>138</v>
      </c>
      <c r="AK355" s="23">
        <v>2.0820132162578076</v>
      </c>
      <c r="AL355" s="23">
        <v>1.2554252304602032</v>
      </c>
      <c r="AM355" s="23">
        <v>1.8745146346035402</v>
      </c>
      <c r="AN355" s="23">
        <v>1.5983661146383696</v>
      </c>
      <c r="AO355" s="23">
        <v>2.9221900486146164</v>
      </c>
      <c r="AP355" s="23">
        <v>3.0939226519337018</v>
      </c>
      <c r="AQ355" s="23">
        <v>9.8792438850126576</v>
      </c>
      <c r="AR355" s="23">
        <v>8.5406119304424397</v>
      </c>
      <c r="AS355" s="23">
        <v>10.118963818105026</v>
      </c>
      <c r="AT355" s="23">
        <v>12.913040401896271</v>
      </c>
      <c r="AU355" s="23">
        <v>14.36424898031566</v>
      </c>
      <c r="AV355" s="23">
        <v>12.473382692290558</v>
      </c>
      <c r="AW355" s="23">
        <v>14.049439800818067</v>
      </c>
      <c r="AX355" s="23">
        <v>16.648365272218484</v>
      </c>
      <c r="AY355" s="23">
        <v>14.84239832078902</v>
      </c>
      <c r="AZ355" s="23">
        <v>12.01337140469392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2</v>
      </c>
      <c r="BJ355" s="20">
        <v>18</v>
      </c>
      <c r="BK355" s="20">
        <v>18</v>
      </c>
      <c r="BL355" s="20">
        <v>17</v>
      </c>
      <c r="BM355" s="20">
        <v>5</v>
      </c>
      <c r="BN355" s="20">
        <v>10</v>
      </c>
      <c r="BO355" s="20">
        <v>0</v>
      </c>
      <c r="BP355" s="20">
        <v>4</v>
      </c>
      <c r="BQ355" s="20">
        <v>15</v>
      </c>
      <c r="BR355" s="20">
        <v>18</v>
      </c>
      <c r="BS355" s="20">
        <v>15</v>
      </c>
      <c r="BT355" s="20">
        <v>7</v>
      </c>
      <c r="BU355" s="20">
        <v>9</v>
      </c>
      <c r="BV355" s="20">
        <v>4643</v>
      </c>
      <c r="BW355" s="20">
        <v>6217</v>
      </c>
      <c r="BX355" s="20">
        <v>7144</v>
      </c>
      <c r="BY355" s="20">
        <v>9887</v>
      </c>
      <c r="BZ355" s="20">
        <v>9934</v>
      </c>
      <c r="CA355" s="20">
        <v>22705</v>
      </c>
      <c r="CB355" s="20">
        <v>5054</v>
      </c>
      <c r="CC355" s="20">
        <v>5812</v>
      </c>
      <c r="CD355" s="20">
        <v>6361</v>
      </c>
      <c r="CE355" s="20">
        <v>9286</v>
      </c>
      <c r="CF355" s="20">
        <v>9041</v>
      </c>
      <c r="CG355" s="20">
        <v>18788</v>
      </c>
      <c r="CH355" s="21">
        <v>6</v>
      </c>
      <c r="CI355" s="21">
        <v>33</v>
      </c>
      <c r="CJ355" s="21">
        <v>36</v>
      </c>
      <c r="CK355" s="21">
        <v>32</v>
      </c>
      <c r="CL355" s="21">
        <v>12</v>
      </c>
      <c r="CM355" s="21">
        <v>19</v>
      </c>
      <c r="CN355" s="21">
        <v>0</v>
      </c>
      <c r="CO355" s="21">
        <v>70</v>
      </c>
      <c r="CP355" s="21">
        <v>68</v>
      </c>
      <c r="CQ355" s="21">
        <v>0</v>
      </c>
      <c r="CR355" s="21">
        <v>9697</v>
      </c>
      <c r="CS355" s="21">
        <v>12029</v>
      </c>
      <c r="CT355" s="21">
        <v>13505</v>
      </c>
      <c r="CU355" s="21">
        <v>19173</v>
      </c>
      <c r="CV355" s="21">
        <v>18975</v>
      </c>
      <c r="CW355" s="21">
        <v>41493</v>
      </c>
      <c r="CX355" s="21">
        <v>60530</v>
      </c>
      <c r="CY355" s="21">
        <v>54342</v>
      </c>
      <c r="CZ355" s="19">
        <v>47</v>
      </c>
      <c r="DA355" t="s">
        <v>8035</v>
      </c>
      <c r="DB355" t="s">
        <v>8480</v>
      </c>
      <c r="DD355">
        <v>12.881380884030769</v>
      </c>
      <c r="DE355">
        <v>11.234098793986453</v>
      </c>
      <c r="DF355">
        <v>-1.6472820900443157</v>
      </c>
    </row>
    <row r="356" spans="1:110" x14ac:dyDescent="0.25">
      <c r="A356" t="s">
        <v>2109</v>
      </c>
      <c r="B356" t="s">
        <v>3058</v>
      </c>
      <c r="C356" t="s">
        <v>276</v>
      </c>
      <c r="D356" t="s">
        <v>278</v>
      </c>
      <c r="E356" s="17">
        <v>83718</v>
      </c>
      <c r="F356" s="17">
        <v>84297</v>
      </c>
      <c r="G356" s="17">
        <v>84861</v>
      </c>
      <c r="H356" s="17">
        <v>85604</v>
      </c>
      <c r="I356" s="17">
        <v>86129</v>
      </c>
      <c r="J356" s="17">
        <v>86871</v>
      </c>
      <c r="K356" s="17">
        <v>87821</v>
      </c>
      <c r="L356" s="17">
        <v>88891</v>
      </c>
      <c r="M356" s="17">
        <v>89727</v>
      </c>
      <c r="N356" s="17">
        <v>90161</v>
      </c>
      <c r="O356" s="17">
        <v>90882</v>
      </c>
      <c r="P356" s="17">
        <v>91747</v>
      </c>
      <c r="Q356" s="17">
        <v>92165</v>
      </c>
      <c r="R356" s="17">
        <v>93287</v>
      </c>
      <c r="S356" s="17">
        <v>94327</v>
      </c>
      <c r="T356" s="17">
        <v>95395</v>
      </c>
      <c r="U356" s="18">
        <v>10</v>
      </c>
      <c r="V356" s="18">
        <v>8</v>
      </c>
      <c r="W356" s="18">
        <v>8</v>
      </c>
      <c r="X356" s="18">
        <v>11</v>
      </c>
      <c r="Y356" s="18">
        <v>30</v>
      </c>
      <c r="Z356" s="18">
        <v>50</v>
      </c>
      <c r="AA356" s="18">
        <v>119</v>
      </c>
      <c r="AB356" s="18">
        <v>102</v>
      </c>
      <c r="AC356" s="18">
        <v>69</v>
      </c>
      <c r="AD356" s="18">
        <v>75</v>
      </c>
      <c r="AE356" s="18">
        <v>98</v>
      </c>
      <c r="AF356" s="18">
        <v>65</v>
      </c>
      <c r="AG356" s="18">
        <v>89</v>
      </c>
      <c r="AH356" s="18">
        <v>83</v>
      </c>
      <c r="AI356" s="18">
        <v>84</v>
      </c>
      <c r="AJ356" s="18">
        <v>65</v>
      </c>
      <c r="AK356" s="23">
        <v>1.1944862514632457</v>
      </c>
      <c r="AL356" s="23">
        <v>0.94902546947103694</v>
      </c>
      <c r="AM356" s="23">
        <v>0.94271809193858191</v>
      </c>
      <c r="AN356" s="23">
        <v>1.2849866828652865</v>
      </c>
      <c r="AO356" s="23">
        <v>3.4831473719653077</v>
      </c>
      <c r="AP356" s="23">
        <v>5.755660692290868</v>
      </c>
      <c r="AQ356" s="23">
        <v>13.550289794012821</v>
      </c>
      <c r="AR356" s="23">
        <v>11.474727475222464</v>
      </c>
      <c r="AS356" s="23">
        <v>7.6899929787020627</v>
      </c>
      <c r="AT356" s="23">
        <v>8.3184525460010423</v>
      </c>
      <c r="AU356" s="23">
        <v>10.783213397592482</v>
      </c>
      <c r="AV356" s="23">
        <v>7.0847003171765834</v>
      </c>
      <c r="AW356" s="23">
        <v>9.6565941517929801</v>
      </c>
      <c r="AX356" s="23">
        <v>8.8972740038804972</v>
      </c>
      <c r="AY356" s="23">
        <v>8.9051915146246579</v>
      </c>
      <c r="AZ356" s="23">
        <v>6.8137743068294983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 s="20">
        <v>0</v>
      </c>
      <c r="BJ356" s="20">
        <v>9</v>
      </c>
      <c r="BK356" s="20">
        <v>11</v>
      </c>
      <c r="BL356" s="20">
        <v>10</v>
      </c>
      <c r="BM356" s="20">
        <v>4</v>
      </c>
      <c r="BN356" s="20">
        <v>0</v>
      </c>
      <c r="BO356" s="20">
        <v>0</v>
      </c>
      <c r="BP356" s="20">
        <v>2</v>
      </c>
      <c r="BQ356" s="20">
        <v>15</v>
      </c>
      <c r="BR356" s="20">
        <v>5</v>
      </c>
      <c r="BS356" s="20">
        <v>5</v>
      </c>
      <c r="BT356" s="20">
        <v>1</v>
      </c>
      <c r="BU356" s="20">
        <v>3</v>
      </c>
      <c r="BV356" s="20">
        <v>3941</v>
      </c>
      <c r="BW356" s="20">
        <v>6347</v>
      </c>
      <c r="BX356" s="20">
        <v>8007</v>
      </c>
      <c r="BY356" s="20">
        <v>9615</v>
      </c>
      <c r="BZ356" s="20">
        <v>7731</v>
      </c>
      <c r="CA356" s="20">
        <v>13660</v>
      </c>
      <c r="CB356" s="20">
        <v>4227</v>
      </c>
      <c r="CC356" s="20">
        <v>6014</v>
      </c>
      <c r="CD356" s="20">
        <v>7368</v>
      </c>
      <c r="CE356" s="20">
        <v>9309</v>
      </c>
      <c r="CF356" s="20">
        <v>7573</v>
      </c>
      <c r="CG356" s="20">
        <v>11603</v>
      </c>
      <c r="CH356" s="21">
        <v>2</v>
      </c>
      <c r="CI356" s="21">
        <v>24</v>
      </c>
      <c r="CJ356" s="21">
        <v>16</v>
      </c>
      <c r="CK356" s="21">
        <v>15</v>
      </c>
      <c r="CL356" s="21">
        <v>5</v>
      </c>
      <c r="CM356" s="21">
        <v>3</v>
      </c>
      <c r="CN356" s="21">
        <v>0</v>
      </c>
      <c r="CO356" s="21">
        <v>34</v>
      </c>
      <c r="CP356" s="21">
        <v>31</v>
      </c>
      <c r="CQ356" s="21">
        <v>0</v>
      </c>
      <c r="CR356" s="21">
        <v>8168</v>
      </c>
      <c r="CS356" s="21">
        <v>12361</v>
      </c>
      <c r="CT356" s="21">
        <v>15375</v>
      </c>
      <c r="CU356" s="21">
        <v>18924</v>
      </c>
      <c r="CV356" s="21">
        <v>15304</v>
      </c>
      <c r="CW356" s="21">
        <v>25263</v>
      </c>
      <c r="CX356" s="21">
        <v>49301</v>
      </c>
      <c r="CY356" s="21">
        <v>46094</v>
      </c>
      <c r="CZ356" s="19">
        <v>259</v>
      </c>
      <c r="DA356" t="s">
        <v>8237</v>
      </c>
      <c r="DB356" t="s">
        <v>9</v>
      </c>
      <c r="DD356">
        <v>7.3762311797630931</v>
      </c>
      <c r="DE356">
        <v>6.2879049106508988</v>
      </c>
      <c r="DF356">
        <v>-1.0883262691121942</v>
      </c>
    </row>
    <row r="357" spans="1:110" x14ac:dyDescent="0.25">
      <c r="A357" t="s">
        <v>1069</v>
      </c>
      <c r="B357" t="s">
        <v>3047</v>
      </c>
      <c r="C357" t="s">
        <v>1052</v>
      </c>
      <c r="D357" t="s">
        <v>168</v>
      </c>
      <c r="E357" s="17">
        <v>59849</v>
      </c>
      <c r="F357" s="17">
        <v>59956</v>
      </c>
      <c r="G357" s="17">
        <v>60482</v>
      </c>
      <c r="H357" s="17">
        <v>60868</v>
      </c>
      <c r="I357" s="17">
        <v>61063</v>
      </c>
      <c r="J357" s="17">
        <v>61587</v>
      </c>
      <c r="K357" s="17">
        <v>62237</v>
      </c>
      <c r="L357" s="17">
        <v>62882</v>
      </c>
      <c r="M357" s="17">
        <v>63448</v>
      </c>
      <c r="N357" s="17">
        <v>64174</v>
      </c>
      <c r="O357" s="17">
        <v>65055</v>
      </c>
      <c r="P357" s="17">
        <v>65697</v>
      </c>
      <c r="Q357" s="17">
        <v>66316</v>
      </c>
      <c r="R357" s="17">
        <v>67310</v>
      </c>
      <c r="S357" s="17">
        <v>68452</v>
      </c>
      <c r="T357" s="17">
        <v>69228</v>
      </c>
      <c r="U357" s="18">
        <v>4</v>
      </c>
      <c r="V357" s="18">
        <v>3</v>
      </c>
      <c r="W357" s="18">
        <v>6</v>
      </c>
      <c r="X357" s="18">
        <v>14</v>
      </c>
      <c r="Y357" s="18">
        <v>20</v>
      </c>
      <c r="Z357" s="18">
        <v>51</v>
      </c>
      <c r="AA357" s="18">
        <v>73</v>
      </c>
      <c r="AB357" s="18">
        <v>55</v>
      </c>
      <c r="AC357" s="18">
        <v>52</v>
      </c>
      <c r="AD357" s="18">
        <v>61</v>
      </c>
      <c r="AE357" s="18">
        <v>90</v>
      </c>
      <c r="AF357" s="18">
        <v>81</v>
      </c>
      <c r="AG357" s="18">
        <v>69</v>
      </c>
      <c r="AH357" s="18">
        <v>63</v>
      </c>
      <c r="AI357" s="18">
        <v>76</v>
      </c>
      <c r="AJ357" s="18">
        <v>38</v>
      </c>
      <c r="AK357" s="23">
        <v>0.66834867750505433</v>
      </c>
      <c r="AL357" s="23">
        <v>0.50036693575288549</v>
      </c>
      <c r="AM357" s="23">
        <v>0.99203068681591222</v>
      </c>
      <c r="AN357" s="23">
        <v>2.3000591443779981</v>
      </c>
      <c r="AO357" s="23">
        <v>3.2753058316820334</v>
      </c>
      <c r="AP357" s="23">
        <v>8.2809683861853962</v>
      </c>
      <c r="AQ357" s="23">
        <v>11.729357134823337</v>
      </c>
      <c r="AR357" s="23">
        <v>8.746541140548965</v>
      </c>
      <c r="AS357" s="23">
        <v>8.1956878073382935</v>
      </c>
      <c r="AT357" s="23">
        <v>9.5054071742450219</v>
      </c>
      <c r="AU357" s="23">
        <v>13.834447774959649</v>
      </c>
      <c r="AV357" s="23">
        <v>12.329330106397553</v>
      </c>
      <c r="AW357" s="23">
        <v>10.404728873876589</v>
      </c>
      <c r="AX357" s="23">
        <v>9.3596790967166843</v>
      </c>
      <c r="AY357" s="23">
        <v>11.102670484427044</v>
      </c>
      <c r="AZ357" s="23">
        <v>5.4891084532270185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 s="20">
        <v>1</v>
      </c>
      <c r="BJ357" s="20">
        <v>2</v>
      </c>
      <c r="BK357" s="20">
        <v>3</v>
      </c>
      <c r="BL357" s="20">
        <v>6</v>
      </c>
      <c r="BM357" s="20">
        <v>4</v>
      </c>
      <c r="BN357" s="20">
        <v>3</v>
      </c>
      <c r="BO357" s="20">
        <v>0</v>
      </c>
      <c r="BP357" s="20">
        <v>2</v>
      </c>
      <c r="BQ357" s="20">
        <v>1</v>
      </c>
      <c r="BR357" s="20">
        <v>5</v>
      </c>
      <c r="BS357" s="20">
        <v>5</v>
      </c>
      <c r="BT357" s="20">
        <v>3</v>
      </c>
      <c r="BU357" s="20">
        <v>3</v>
      </c>
      <c r="BV357" s="20">
        <v>2662</v>
      </c>
      <c r="BW357" s="20">
        <v>4977</v>
      </c>
      <c r="BX357" s="20">
        <v>5429</v>
      </c>
      <c r="BY357" s="20">
        <v>6616</v>
      </c>
      <c r="BZ357" s="20">
        <v>5739</v>
      </c>
      <c r="CA357" s="20">
        <v>10387</v>
      </c>
      <c r="CB357" s="20">
        <v>2811</v>
      </c>
      <c r="CC357" s="20">
        <v>4640</v>
      </c>
      <c r="CD357" s="20">
        <v>5343</v>
      </c>
      <c r="CE357" s="20">
        <v>6606</v>
      </c>
      <c r="CF357" s="20">
        <v>5425</v>
      </c>
      <c r="CG357" s="20">
        <v>8593</v>
      </c>
      <c r="CH357" s="21">
        <v>3</v>
      </c>
      <c r="CI357" s="21">
        <v>3</v>
      </c>
      <c r="CJ357" s="21">
        <v>8</v>
      </c>
      <c r="CK357" s="21">
        <v>11</v>
      </c>
      <c r="CL357" s="21">
        <v>7</v>
      </c>
      <c r="CM357" s="21">
        <v>6</v>
      </c>
      <c r="CN357" s="21">
        <v>0</v>
      </c>
      <c r="CO357" s="21">
        <v>19</v>
      </c>
      <c r="CP357" s="21">
        <v>19</v>
      </c>
      <c r="CQ357" s="21">
        <v>0</v>
      </c>
      <c r="CR357" s="21">
        <v>5473</v>
      </c>
      <c r="CS357" s="21">
        <v>9617</v>
      </c>
      <c r="CT357" s="21">
        <v>10772</v>
      </c>
      <c r="CU357" s="21">
        <v>13222</v>
      </c>
      <c r="CV357" s="21">
        <v>11164</v>
      </c>
      <c r="CW357" s="21">
        <v>18980</v>
      </c>
      <c r="CX357" s="21">
        <v>35810</v>
      </c>
      <c r="CY357" s="21">
        <v>33418</v>
      </c>
      <c r="CZ357" s="19">
        <v>304</v>
      </c>
      <c r="DA357" t="s">
        <v>8282</v>
      </c>
      <c r="DB357" t="s">
        <v>8481</v>
      </c>
      <c r="DD357">
        <v>5.6855586809503862</v>
      </c>
      <c r="DE357">
        <v>5.3057805082379224</v>
      </c>
      <c r="DF357">
        <v>-0.37977817271246384</v>
      </c>
    </row>
    <row r="358" spans="1:110" x14ac:dyDescent="0.25">
      <c r="A358" t="s">
        <v>658</v>
      </c>
      <c r="B358" t="s">
        <v>3077</v>
      </c>
      <c r="C358" t="s">
        <v>363</v>
      </c>
      <c r="D358" t="s">
        <v>278</v>
      </c>
      <c r="E358" s="17">
        <v>97689</v>
      </c>
      <c r="F358" s="17">
        <v>97921</v>
      </c>
      <c r="G358" s="17">
        <v>98762</v>
      </c>
      <c r="H358" s="17">
        <v>99241</v>
      </c>
      <c r="I358" s="17">
        <v>100044</v>
      </c>
      <c r="J358" s="17">
        <v>100694</v>
      </c>
      <c r="K358" s="17">
        <v>101107</v>
      </c>
      <c r="L358" s="17">
        <v>101980</v>
      </c>
      <c r="M358" s="17">
        <v>102891</v>
      </c>
      <c r="N358" s="17">
        <v>103412</v>
      </c>
      <c r="O358" s="17">
        <v>104497</v>
      </c>
      <c r="P358" s="17">
        <v>105245</v>
      </c>
      <c r="Q358" s="17">
        <v>106284</v>
      </c>
      <c r="R358" s="17">
        <v>107152</v>
      </c>
      <c r="S358" s="17">
        <v>108666</v>
      </c>
      <c r="T358" s="17">
        <v>109957</v>
      </c>
      <c r="U358" s="18">
        <v>14</v>
      </c>
      <c r="V358" s="18">
        <v>13</v>
      </c>
      <c r="W358" s="18">
        <v>3</v>
      </c>
      <c r="X358" s="18">
        <v>17</v>
      </c>
      <c r="Y358" s="18">
        <v>22</v>
      </c>
      <c r="Z358" s="18">
        <v>46</v>
      </c>
      <c r="AA358" s="18">
        <v>117</v>
      </c>
      <c r="AB358" s="18">
        <v>117</v>
      </c>
      <c r="AC358" s="18">
        <v>119</v>
      </c>
      <c r="AD358" s="18">
        <v>156</v>
      </c>
      <c r="AE358" s="18">
        <v>198</v>
      </c>
      <c r="AF358" s="18">
        <v>180</v>
      </c>
      <c r="AG358" s="18">
        <v>176</v>
      </c>
      <c r="AH358" s="18">
        <v>158</v>
      </c>
      <c r="AI358" s="18">
        <v>163</v>
      </c>
      <c r="AJ358" s="18">
        <v>151</v>
      </c>
      <c r="AK358" s="23">
        <v>1.4331193890816776</v>
      </c>
      <c r="AL358" s="23">
        <v>1.3276008210700463</v>
      </c>
      <c r="AM358" s="23">
        <v>0.30376055567930987</v>
      </c>
      <c r="AN358" s="23">
        <v>1.7130016827722412</v>
      </c>
      <c r="AO358" s="23">
        <v>2.1990324257326774</v>
      </c>
      <c r="AP358" s="23">
        <v>4.5682960255824581</v>
      </c>
      <c r="AQ358" s="23">
        <v>11.571899077215228</v>
      </c>
      <c r="AR358" s="23">
        <v>11.472837811335557</v>
      </c>
      <c r="AS358" s="23">
        <v>11.565637422126327</v>
      </c>
      <c r="AT358" s="23">
        <v>15.085289908327853</v>
      </c>
      <c r="AU358" s="23">
        <v>18.947912380259719</v>
      </c>
      <c r="AV358" s="23">
        <v>17.102950258919666</v>
      </c>
      <c r="AW358" s="23">
        <v>16.559406872153851</v>
      </c>
      <c r="AX358" s="23">
        <v>14.745408391817231</v>
      </c>
      <c r="AY358" s="23">
        <v>15.000092025104449</v>
      </c>
      <c r="AZ358" s="23">
        <v>13.732640941458934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0</v>
      </c>
      <c r="BI358" s="20">
        <v>3</v>
      </c>
      <c r="BJ358" s="20">
        <v>19</v>
      </c>
      <c r="BK358" s="20">
        <v>17</v>
      </c>
      <c r="BL358" s="20">
        <v>13</v>
      </c>
      <c r="BM358" s="20">
        <v>11</v>
      </c>
      <c r="BN358" s="20">
        <v>8</v>
      </c>
      <c r="BO358" s="20">
        <v>0</v>
      </c>
      <c r="BP358" s="20">
        <v>4</v>
      </c>
      <c r="BQ358" s="20">
        <v>22</v>
      </c>
      <c r="BR358" s="20">
        <v>23</v>
      </c>
      <c r="BS358" s="20">
        <v>15</v>
      </c>
      <c r="BT358" s="20">
        <v>10</v>
      </c>
      <c r="BU358" s="20">
        <v>6</v>
      </c>
      <c r="BV358" s="20">
        <v>5426</v>
      </c>
      <c r="BW358" s="20">
        <v>8003</v>
      </c>
      <c r="BX358" s="20">
        <v>8048</v>
      </c>
      <c r="BY358" s="20">
        <v>9814</v>
      </c>
      <c r="BZ358" s="20">
        <v>9035</v>
      </c>
      <c r="CA358" s="20">
        <v>17671</v>
      </c>
      <c r="CB358" s="20">
        <v>5877</v>
      </c>
      <c r="CC358" s="20">
        <v>7090</v>
      </c>
      <c r="CD358" s="20">
        <v>7240</v>
      </c>
      <c r="CE358" s="20">
        <v>9100</v>
      </c>
      <c r="CF358" s="20">
        <v>8405</v>
      </c>
      <c r="CG358" s="20">
        <v>14248</v>
      </c>
      <c r="CH358" s="21">
        <v>7</v>
      </c>
      <c r="CI358" s="21">
        <v>41</v>
      </c>
      <c r="CJ358" s="21">
        <v>40</v>
      </c>
      <c r="CK358" s="21">
        <v>28</v>
      </c>
      <c r="CL358" s="21">
        <v>21</v>
      </c>
      <c r="CM358" s="21">
        <v>14</v>
      </c>
      <c r="CN358" s="21">
        <v>0</v>
      </c>
      <c r="CO358" s="21">
        <v>71</v>
      </c>
      <c r="CP358" s="21">
        <v>80</v>
      </c>
      <c r="CQ358" s="21">
        <v>0</v>
      </c>
      <c r="CR358" s="21">
        <v>11303</v>
      </c>
      <c r="CS358" s="21">
        <v>15093</v>
      </c>
      <c r="CT358" s="21">
        <v>15288</v>
      </c>
      <c r="CU358" s="21">
        <v>18914</v>
      </c>
      <c r="CV358" s="21">
        <v>17440</v>
      </c>
      <c r="CW358" s="21">
        <v>31919</v>
      </c>
      <c r="CX358" s="21">
        <v>57997</v>
      </c>
      <c r="CY358" s="21">
        <v>51960</v>
      </c>
      <c r="CZ358" s="19">
        <v>17</v>
      </c>
      <c r="DA358" t="s">
        <v>1336</v>
      </c>
      <c r="DB358" t="s">
        <v>8480</v>
      </c>
      <c r="DD358">
        <v>13.664357197844497</v>
      </c>
      <c r="DE358">
        <v>13.793816921564909</v>
      </c>
      <c r="DF358">
        <v>0.12945972372041226</v>
      </c>
    </row>
    <row r="359" spans="1:110" x14ac:dyDescent="0.25">
      <c r="A359" t="s">
        <v>1152</v>
      </c>
      <c r="B359" t="s">
        <v>3065</v>
      </c>
      <c r="C359" t="s">
        <v>48</v>
      </c>
      <c r="D359" t="s">
        <v>51</v>
      </c>
      <c r="E359" s="17">
        <v>64001</v>
      </c>
      <c r="F359" s="17">
        <v>63802</v>
      </c>
      <c r="G359" s="17">
        <v>64234</v>
      </c>
      <c r="H359" s="17">
        <v>64500</v>
      </c>
      <c r="I359" s="17">
        <v>64402</v>
      </c>
      <c r="J359" s="17">
        <v>64682</v>
      </c>
      <c r="K359" s="17">
        <v>64903</v>
      </c>
      <c r="L359" s="17">
        <v>65593</v>
      </c>
      <c r="M359" s="17">
        <v>66359</v>
      </c>
      <c r="N359" s="17">
        <v>67166</v>
      </c>
      <c r="O359" s="17">
        <v>67652</v>
      </c>
      <c r="P359" s="17">
        <v>68035</v>
      </c>
      <c r="Q359" s="17">
        <v>68682</v>
      </c>
      <c r="R359" s="17">
        <v>69151</v>
      </c>
      <c r="S359" s="17">
        <v>69829</v>
      </c>
      <c r="T359" s="17">
        <v>70771</v>
      </c>
      <c r="U359" s="18">
        <v>6</v>
      </c>
      <c r="V359" s="18">
        <v>1</v>
      </c>
      <c r="W359" s="18">
        <v>5</v>
      </c>
      <c r="X359" s="18">
        <v>11</v>
      </c>
      <c r="Y359" s="18">
        <v>13</v>
      </c>
      <c r="Z359" s="18">
        <v>32</v>
      </c>
      <c r="AA359" s="18">
        <v>58</v>
      </c>
      <c r="AB359" s="18">
        <v>49</v>
      </c>
      <c r="AC359" s="18">
        <v>51</v>
      </c>
      <c r="AD359" s="18">
        <v>48</v>
      </c>
      <c r="AE359" s="18">
        <v>49</v>
      </c>
      <c r="AF359" s="18">
        <v>56</v>
      </c>
      <c r="AG359" s="18">
        <v>58</v>
      </c>
      <c r="AH359" s="18">
        <v>53</v>
      </c>
      <c r="AI359" s="18">
        <v>48</v>
      </c>
      <c r="AJ359" s="18">
        <v>47</v>
      </c>
      <c r="AK359" s="23">
        <v>0.93748535179137815</v>
      </c>
      <c r="AL359" s="23">
        <v>0.1567348985925206</v>
      </c>
      <c r="AM359" s="23">
        <v>0.77840396051935112</v>
      </c>
      <c r="AN359" s="23">
        <v>1.7054263565891472</v>
      </c>
      <c r="AO359" s="23">
        <v>2.0185708518368992</v>
      </c>
      <c r="AP359" s="23">
        <v>4.9472805417272188</v>
      </c>
      <c r="AQ359" s="23">
        <v>8.9364128006409569</v>
      </c>
      <c r="AR359" s="23">
        <v>7.470309331788453</v>
      </c>
      <c r="AS359" s="23">
        <v>7.6854684368359978</v>
      </c>
      <c r="AT359" s="23">
        <v>7.1464729178453386</v>
      </c>
      <c r="AU359" s="23">
        <v>7.2429492106663522</v>
      </c>
      <c r="AV359" s="23">
        <v>8.2310575439112217</v>
      </c>
      <c r="AW359" s="23">
        <v>8.4447162284150146</v>
      </c>
      <c r="AX359" s="23">
        <v>7.6643866321528256</v>
      </c>
      <c r="AY359" s="23">
        <v>6.8739348981082351</v>
      </c>
      <c r="AZ359" s="23">
        <v>6.6411383193681024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1</v>
      </c>
      <c r="BJ359" s="20">
        <v>8</v>
      </c>
      <c r="BK359" s="20">
        <v>5</v>
      </c>
      <c r="BL359" s="20">
        <v>7</v>
      </c>
      <c r="BM359" s="20">
        <v>1</v>
      </c>
      <c r="BN359" s="20">
        <v>0</v>
      </c>
      <c r="BO359" s="20">
        <v>0</v>
      </c>
      <c r="BP359" s="20">
        <v>1</v>
      </c>
      <c r="BQ359" s="20">
        <v>9</v>
      </c>
      <c r="BR359" s="20">
        <v>6</v>
      </c>
      <c r="BS359" s="20">
        <v>3</v>
      </c>
      <c r="BT359" s="20">
        <v>3</v>
      </c>
      <c r="BU359" s="20">
        <v>3</v>
      </c>
      <c r="BV359" s="20">
        <v>3020</v>
      </c>
      <c r="BW359" s="20">
        <v>5541</v>
      </c>
      <c r="BX359" s="20">
        <v>6686</v>
      </c>
      <c r="BY359" s="20">
        <v>7117</v>
      </c>
      <c r="BZ359" s="20">
        <v>5296</v>
      </c>
      <c r="CA359" s="20">
        <v>9197</v>
      </c>
      <c r="CB359" s="20">
        <v>3161</v>
      </c>
      <c r="CC359" s="20">
        <v>5143</v>
      </c>
      <c r="CD359" s="20">
        <v>6300</v>
      </c>
      <c r="CE359" s="20">
        <v>6922</v>
      </c>
      <c r="CF359" s="20">
        <v>5125</v>
      </c>
      <c r="CG359" s="20">
        <v>7263</v>
      </c>
      <c r="CH359" s="21">
        <v>2</v>
      </c>
      <c r="CI359" s="21">
        <v>17</v>
      </c>
      <c r="CJ359" s="21">
        <v>11</v>
      </c>
      <c r="CK359" s="21">
        <v>10</v>
      </c>
      <c r="CL359" s="21">
        <v>4</v>
      </c>
      <c r="CM359" s="21">
        <v>3</v>
      </c>
      <c r="CN359" s="21">
        <v>0</v>
      </c>
      <c r="CO359" s="21">
        <v>22</v>
      </c>
      <c r="CP359" s="21">
        <v>25</v>
      </c>
      <c r="CQ359" s="21">
        <v>0</v>
      </c>
      <c r="CR359" s="21">
        <v>6181</v>
      </c>
      <c r="CS359" s="21">
        <v>10684</v>
      </c>
      <c r="CT359" s="21">
        <v>12986</v>
      </c>
      <c r="CU359" s="21">
        <v>14039</v>
      </c>
      <c r="CV359" s="21">
        <v>10421</v>
      </c>
      <c r="CW359" s="21">
        <v>16460</v>
      </c>
      <c r="CX359" s="21">
        <v>36857</v>
      </c>
      <c r="CY359" s="21">
        <v>33914</v>
      </c>
      <c r="CZ359" s="19">
        <v>265</v>
      </c>
      <c r="DA359" t="s">
        <v>8243</v>
      </c>
      <c r="DB359" t="s">
        <v>8481</v>
      </c>
      <c r="DD359">
        <v>6.4869965206109574</v>
      </c>
      <c r="DE359">
        <v>6.7829720270233604</v>
      </c>
      <c r="DF359">
        <v>0.295975506412403</v>
      </c>
    </row>
    <row r="360" spans="1:110" x14ac:dyDescent="0.25">
      <c r="A360" t="s">
        <v>591</v>
      </c>
      <c r="B360" t="s">
        <v>2956</v>
      </c>
      <c r="C360" t="s">
        <v>58</v>
      </c>
      <c r="D360" t="s">
        <v>51</v>
      </c>
      <c r="E360" s="17">
        <v>107004</v>
      </c>
      <c r="F360" s="17">
        <v>108408</v>
      </c>
      <c r="G360" s="17">
        <v>109606</v>
      </c>
      <c r="H360" s="17">
        <v>110667</v>
      </c>
      <c r="I360" s="17">
        <v>111514</v>
      </c>
      <c r="J360" s="17">
        <v>112577</v>
      </c>
      <c r="K360" s="17">
        <v>113993</v>
      </c>
      <c r="L360" s="17">
        <v>115160</v>
      </c>
      <c r="M360" s="17">
        <v>116562</v>
      </c>
      <c r="N360" s="17">
        <v>117541</v>
      </c>
      <c r="O360" s="17">
        <v>118660</v>
      </c>
      <c r="P360" s="17">
        <v>119777</v>
      </c>
      <c r="Q360" s="17">
        <v>120531</v>
      </c>
      <c r="R360" s="17">
        <v>121434</v>
      </c>
      <c r="S360" s="17">
        <v>123177</v>
      </c>
      <c r="T360" s="17">
        <v>124250</v>
      </c>
      <c r="U360" s="18">
        <v>19</v>
      </c>
      <c r="V360" s="18">
        <v>15</v>
      </c>
      <c r="W360" s="18">
        <v>18</v>
      </c>
      <c r="X360" s="18">
        <v>17</v>
      </c>
      <c r="Y360" s="18">
        <v>28</v>
      </c>
      <c r="Z360" s="18">
        <v>70</v>
      </c>
      <c r="AA360" s="18">
        <v>165</v>
      </c>
      <c r="AB360" s="18">
        <v>155</v>
      </c>
      <c r="AC360" s="18">
        <v>151</v>
      </c>
      <c r="AD360" s="18">
        <v>155</v>
      </c>
      <c r="AE360" s="18">
        <v>207</v>
      </c>
      <c r="AF360" s="18">
        <v>170</v>
      </c>
      <c r="AG360" s="18">
        <v>174</v>
      </c>
      <c r="AH360" s="18">
        <v>192</v>
      </c>
      <c r="AI360" s="18">
        <v>186</v>
      </c>
      <c r="AJ360" s="18">
        <v>109</v>
      </c>
      <c r="AK360" s="23">
        <v>1.7756345557175433</v>
      </c>
      <c r="AL360" s="23">
        <v>1.3836617223821119</v>
      </c>
      <c r="AM360" s="23">
        <v>1.6422458624527854</v>
      </c>
      <c r="AN360" s="23">
        <v>1.5361399513856886</v>
      </c>
      <c r="AO360" s="23">
        <v>2.5108954929425904</v>
      </c>
      <c r="AP360" s="23">
        <v>6.2179663696847491</v>
      </c>
      <c r="AQ360" s="23">
        <v>14.474573000096498</v>
      </c>
      <c r="AR360" s="23">
        <v>13.459534560611324</v>
      </c>
      <c r="AS360" s="23">
        <v>12.954479161304713</v>
      </c>
      <c r="AT360" s="23">
        <v>13.186887979513532</v>
      </c>
      <c r="AU360" s="23">
        <v>17.444800269678073</v>
      </c>
      <c r="AV360" s="23">
        <v>14.193042069846467</v>
      </c>
      <c r="AW360" s="23">
        <v>14.436120168255469</v>
      </c>
      <c r="AX360" s="23">
        <v>15.81105785858985</v>
      </c>
      <c r="AY360" s="23">
        <v>15.100221632285249</v>
      </c>
      <c r="AZ360" s="23">
        <v>8.7726358148893357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2</v>
      </c>
      <c r="BI360" s="20">
        <v>1</v>
      </c>
      <c r="BJ360" s="20">
        <v>10</v>
      </c>
      <c r="BK360" s="20">
        <v>19</v>
      </c>
      <c r="BL360" s="20">
        <v>11</v>
      </c>
      <c r="BM360" s="20">
        <v>1</v>
      </c>
      <c r="BN360" s="20">
        <v>2</v>
      </c>
      <c r="BO360" s="20">
        <v>0</v>
      </c>
      <c r="BP360" s="20">
        <v>2</v>
      </c>
      <c r="BQ360" s="20">
        <v>21</v>
      </c>
      <c r="BR360" s="20">
        <v>15</v>
      </c>
      <c r="BS360" s="20">
        <v>18</v>
      </c>
      <c r="BT360" s="20">
        <v>2</v>
      </c>
      <c r="BU360" s="20">
        <v>5</v>
      </c>
      <c r="BV360" s="20">
        <v>6526</v>
      </c>
      <c r="BW360" s="20">
        <v>12519</v>
      </c>
      <c r="BX360" s="20">
        <v>12443</v>
      </c>
      <c r="BY360" s="20">
        <v>11498</v>
      </c>
      <c r="BZ360" s="20">
        <v>8168</v>
      </c>
      <c r="CA360" s="20">
        <v>12524</v>
      </c>
      <c r="CB360" s="20">
        <v>6650</v>
      </c>
      <c r="CC360" s="20">
        <v>11202</v>
      </c>
      <c r="CD360" s="20">
        <v>12018</v>
      </c>
      <c r="CE360" s="20">
        <v>11878</v>
      </c>
      <c r="CF360" s="20">
        <v>8503</v>
      </c>
      <c r="CG360" s="20">
        <v>10321</v>
      </c>
      <c r="CH360" s="21">
        <v>3</v>
      </c>
      <c r="CI360" s="21">
        <v>31</v>
      </c>
      <c r="CJ360" s="21">
        <v>34</v>
      </c>
      <c r="CK360" s="21">
        <v>29</v>
      </c>
      <c r="CL360" s="21">
        <v>3</v>
      </c>
      <c r="CM360" s="21">
        <v>7</v>
      </c>
      <c r="CN360" s="21">
        <v>2</v>
      </c>
      <c r="CO360" s="21">
        <v>46</v>
      </c>
      <c r="CP360" s="21">
        <v>63</v>
      </c>
      <c r="CQ360" s="21">
        <v>0</v>
      </c>
      <c r="CR360" s="21">
        <v>13176</v>
      </c>
      <c r="CS360" s="21">
        <v>23721</v>
      </c>
      <c r="CT360" s="21">
        <v>24461</v>
      </c>
      <c r="CU360" s="21">
        <v>23376</v>
      </c>
      <c r="CV360" s="21">
        <v>16671</v>
      </c>
      <c r="CW360" s="21">
        <v>22845</v>
      </c>
      <c r="CX360" s="21">
        <v>63678</v>
      </c>
      <c r="CY360" s="21">
        <v>60572</v>
      </c>
      <c r="CZ360" s="19">
        <v>164</v>
      </c>
      <c r="DA360" t="s">
        <v>8142</v>
      </c>
      <c r="DB360" t="s">
        <v>9</v>
      </c>
      <c r="DD360">
        <v>7.594267978603976</v>
      </c>
      <c r="DE360">
        <v>9.8935268067464435</v>
      </c>
      <c r="DF360">
        <v>2.2992588281424675</v>
      </c>
    </row>
    <row r="361" spans="1:110" x14ac:dyDescent="0.25">
      <c r="A361" t="s">
        <v>736</v>
      </c>
      <c r="B361" t="s">
        <v>3078</v>
      </c>
      <c r="C361" t="s">
        <v>363</v>
      </c>
      <c r="D361" t="s">
        <v>278</v>
      </c>
      <c r="E361" s="17">
        <v>81065</v>
      </c>
      <c r="F361" s="17">
        <v>81690</v>
      </c>
      <c r="G361" s="17">
        <v>82391</v>
      </c>
      <c r="H361" s="17">
        <v>82980</v>
      </c>
      <c r="I361" s="17">
        <v>83650</v>
      </c>
      <c r="J361" s="17">
        <v>84631</v>
      </c>
      <c r="K361" s="17">
        <v>86303</v>
      </c>
      <c r="L361" s="17">
        <v>87933</v>
      </c>
      <c r="M361" s="17">
        <v>89044</v>
      </c>
      <c r="N361" s="17">
        <v>90305</v>
      </c>
      <c r="O361" s="17">
        <v>91579</v>
      </c>
      <c r="P361" s="17">
        <v>92485</v>
      </c>
      <c r="Q361" s="17">
        <v>93351</v>
      </c>
      <c r="R361" s="17">
        <v>94361</v>
      </c>
      <c r="S361" s="17">
        <v>95533</v>
      </c>
      <c r="T361" s="17">
        <v>96585</v>
      </c>
      <c r="U361" s="18">
        <v>15</v>
      </c>
      <c r="V361" s="18">
        <v>16</v>
      </c>
      <c r="W361" s="18">
        <v>19</v>
      </c>
      <c r="X361" s="18">
        <v>13</v>
      </c>
      <c r="Y361" s="18">
        <v>19</v>
      </c>
      <c r="Z361" s="18">
        <v>53</v>
      </c>
      <c r="AA361" s="18">
        <v>97</v>
      </c>
      <c r="AB361" s="18">
        <v>131</v>
      </c>
      <c r="AC361" s="18">
        <v>77</v>
      </c>
      <c r="AD361" s="18">
        <v>109</v>
      </c>
      <c r="AE361" s="18">
        <v>107</v>
      </c>
      <c r="AF361" s="18">
        <v>88</v>
      </c>
      <c r="AG361" s="18">
        <v>121</v>
      </c>
      <c r="AH361" s="18">
        <v>119</v>
      </c>
      <c r="AI361" s="18">
        <v>96</v>
      </c>
      <c r="AJ361" s="18">
        <v>73</v>
      </c>
      <c r="AK361" s="23">
        <v>1.8503669894529082</v>
      </c>
      <c r="AL361" s="23">
        <v>1.9586240665932182</v>
      </c>
      <c r="AM361" s="23">
        <v>2.3060771200737946</v>
      </c>
      <c r="AN361" s="23">
        <v>1.5666425644733672</v>
      </c>
      <c r="AO361" s="23">
        <v>2.2713687985654514</v>
      </c>
      <c r="AP361" s="23">
        <v>6.2624806512979871</v>
      </c>
      <c r="AQ361" s="23">
        <v>11.239470238578033</v>
      </c>
      <c r="AR361" s="23">
        <v>14.897706208135741</v>
      </c>
      <c r="AS361" s="23">
        <v>8.6474102690804546</v>
      </c>
      <c r="AT361" s="23">
        <v>12.070206522340955</v>
      </c>
      <c r="AU361" s="23">
        <v>11.683901331091189</v>
      </c>
      <c r="AV361" s="23">
        <v>9.5150564956479418</v>
      </c>
      <c r="AW361" s="23">
        <v>12.961832224614627</v>
      </c>
      <c r="AX361" s="23">
        <v>12.611142315151387</v>
      </c>
      <c r="AY361" s="23">
        <v>10.048883631834027</v>
      </c>
      <c r="AZ361" s="23">
        <v>7.5581094372832229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0</v>
      </c>
      <c r="BI361" s="20">
        <v>3</v>
      </c>
      <c r="BJ361" s="20">
        <v>10</v>
      </c>
      <c r="BK361" s="20">
        <v>12</v>
      </c>
      <c r="BL361" s="20">
        <v>6</v>
      </c>
      <c r="BM361" s="20">
        <v>0</v>
      </c>
      <c r="BN361" s="20">
        <v>4</v>
      </c>
      <c r="BO361" s="20">
        <v>0</v>
      </c>
      <c r="BP361" s="20">
        <v>0</v>
      </c>
      <c r="BQ361" s="20">
        <v>12</v>
      </c>
      <c r="BR361" s="20">
        <v>12</v>
      </c>
      <c r="BS361" s="20">
        <v>8</v>
      </c>
      <c r="BT361" s="20">
        <v>5</v>
      </c>
      <c r="BU361" s="20">
        <v>1</v>
      </c>
      <c r="BV361" s="20">
        <v>4509</v>
      </c>
      <c r="BW361" s="20">
        <v>6922</v>
      </c>
      <c r="BX361" s="20">
        <v>8768</v>
      </c>
      <c r="BY361" s="20">
        <v>9918</v>
      </c>
      <c r="BZ361" s="20">
        <v>7183</v>
      </c>
      <c r="CA361" s="20">
        <v>12794</v>
      </c>
      <c r="CB361" s="20">
        <v>4512</v>
      </c>
      <c r="CC361" s="20">
        <v>6266</v>
      </c>
      <c r="CD361" s="20">
        <v>8070</v>
      </c>
      <c r="CE361" s="20">
        <v>9640</v>
      </c>
      <c r="CF361" s="20">
        <v>7304</v>
      </c>
      <c r="CG361" s="20">
        <v>10699</v>
      </c>
      <c r="CH361" s="21">
        <v>3</v>
      </c>
      <c r="CI361" s="21">
        <v>22</v>
      </c>
      <c r="CJ361" s="21">
        <v>24</v>
      </c>
      <c r="CK361" s="21">
        <v>14</v>
      </c>
      <c r="CL361" s="21">
        <v>5</v>
      </c>
      <c r="CM361" s="21">
        <v>5</v>
      </c>
      <c r="CN361" s="21">
        <v>0</v>
      </c>
      <c r="CO361" s="21">
        <v>35</v>
      </c>
      <c r="CP361" s="21">
        <v>38</v>
      </c>
      <c r="CQ361" s="21">
        <v>0</v>
      </c>
      <c r="CR361" s="21">
        <v>9021</v>
      </c>
      <c r="CS361" s="21">
        <v>13188</v>
      </c>
      <c r="CT361" s="21">
        <v>16838</v>
      </c>
      <c r="CU361" s="21">
        <v>19558</v>
      </c>
      <c r="CV361" s="21">
        <v>14487</v>
      </c>
      <c r="CW361" s="21">
        <v>23493</v>
      </c>
      <c r="CX361" s="21">
        <v>50094</v>
      </c>
      <c r="CY361" s="21">
        <v>46491</v>
      </c>
      <c r="CZ361" s="19">
        <v>225</v>
      </c>
      <c r="DA361" t="s">
        <v>8203</v>
      </c>
      <c r="DB361" t="s">
        <v>9</v>
      </c>
      <c r="DD361">
        <v>7.528338818265901</v>
      </c>
      <c r="DE361">
        <v>7.5857388110352533</v>
      </c>
      <c r="DF361">
        <v>5.7399992769352259E-2</v>
      </c>
    </row>
    <row r="362" spans="1:110" x14ac:dyDescent="0.25">
      <c r="A362" t="s">
        <v>2619</v>
      </c>
      <c r="B362" t="s">
        <v>2949</v>
      </c>
      <c r="C362" t="s">
        <v>58</v>
      </c>
      <c r="D362" t="s">
        <v>168</v>
      </c>
      <c r="E362" s="17">
        <v>102221</v>
      </c>
      <c r="F362" s="17">
        <v>103520</v>
      </c>
      <c r="G362" s="17">
        <v>104144</v>
      </c>
      <c r="H362" s="17">
        <v>104826</v>
      </c>
      <c r="I362" s="17">
        <v>105463</v>
      </c>
      <c r="J362" s="17">
        <v>105926</v>
      </c>
      <c r="K362" s="17">
        <v>105941</v>
      </c>
      <c r="L362" s="17">
        <v>106314</v>
      </c>
      <c r="M362" s="17">
        <v>106464</v>
      </c>
      <c r="N362" s="17">
        <v>106383</v>
      </c>
      <c r="O362" s="17">
        <v>106378</v>
      </c>
      <c r="P362" s="17">
        <v>106363</v>
      </c>
      <c r="Q362" s="17">
        <v>106633</v>
      </c>
      <c r="R362" s="17">
        <v>107155</v>
      </c>
      <c r="S362" s="17">
        <v>107913</v>
      </c>
      <c r="T362" s="17">
        <v>108131</v>
      </c>
      <c r="U362" s="18">
        <v>19</v>
      </c>
      <c r="V362" s="18">
        <v>16</v>
      </c>
      <c r="W362" s="18">
        <v>15</v>
      </c>
      <c r="X362" s="18">
        <v>23</v>
      </c>
      <c r="Y362" s="18">
        <v>31</v>
      </c>
      <c r="Z362" s="18">
        <v>48</v>
      </c>
      <c r="AA362" s="18">
        <v>112</v>
      </c>
      <c r="AB362" s="18">
        <v>106</v>
      </c>
      <c r="AC362" s="18">
        <v>125</v>
      </c>
      <c r="AD362" s="18">
        <v>123</v>
      </c>
      <c r="AE362" s="18">
        <v>136</v>
      </c>
      <c r="AF362" s="18">
        <v>131</v>
      </c>
      <c r="AG362" s="18">
        <v>122</v>
      </c>
      <c r="AH362" s="18">
        <v>148</v>
      </c>
      <c r="AI362" s="18">
        <v>156</v>
      </c>
      <c r="AJ362" s="18">
        <v>139</v>
      </c>
      <c r="AK362" s="23">
        <v>1.8587178759746041</v>
      </c>
      <c r="AL362" s="23">
        <v>1.545595054095827</v>
      </c>
      <c r="AM362" s="23">
        <v>1.4403134121984944</v>
      </c>
      <c r="AN362" s="23">
        <v>2.1941121477496042</v>
      </c>
      <c r="AO362" s="23">
        <v>2.9394195120563609</v>
      </c>
      <c r="AP362" s="23">
        <v>4.5314653626116339</v>
      </c>
      <c r="AQ362" s="23">
        <v>10.571922107588186</v>
      </c>
      <c r="AR362" s="23">
        <v>9.9704648494083568</v>
      </c>
      <c r="AS362" s="23">
        <v>11.741058010219417</v>
      </c>
      <c r="AT362" s="23">
        <v>11.561997687600462</v>
      </c>
      <c r="AU362" s="23">
        <v>12.78459831920134</v>
      </c>
      <c r="AV362" s="23">
        <v>12.316313003582072</v>
      </c>
      <c r="AW362" s="23">
        <v>11.441111100691156</v>
      </c>
      <c r="AX362" s="23">
        <v>13.81176799962671</v>
      </c>
      <c r="AY362" s="23">
        <v>14.456089627755693</v>
      </c>
      <c r="AZ362" s="23">
        <v>12.854778000758339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1</v>
      </c>
      <c r="BI362" s="20">
        <v>5</v>
      </c>
      <c r="BJ362" s="20">
        <v>13</v>
      </c>
      <c r="BK362" s="20">
        <v>21</v>
      </c>
      <c r="BL362" s="20">
        <v>22</v>
      </c>
      <c r="BM362" s="20">
        <v>4</v>
      </c>
      <c r="BN362" s="20">
        <v>8</v>
      </c>
      <c r="BO362" s="20">
        <v>0</v>
      </c>
      <c r="BP362" s="20">
        <v>4</v>
      </c>
      <c r="BQ362" s="20">
        <v>17</v>
      </c>
      <c r="BR362" s="20">
        <v>16</v>
      </c>
      <c r="BS362" s="20">
        <v>12</v>
      </c>
      <c r="BT362" s="20">
        <v>9</v>
      </c>
      <c r="BU362" s="20">
        <v>7</v>
      </c>
      <c r="BV362" s="20">
        <v>4506</v>
      </c>
      <c r="BW362" s="20">
        <v>6825</v>
      </c>
      <c r="BX362" s="20">
        <v>7252</v>
      </c>
      <c r="BY362" s="20">
        <v>9801</v>
      </c>
      <c r="BZ362" s="20">
        <v>9273</v>
      </c>
      <c r="CA362" s="20">
        <v>18776</v>
      </c>
      <c r="CB362" s="20">
        <v>4876</v>
      </c>
      <c r="CC362" s="20">
        <v>6608</v>
      </c>
      <c r="CD362" s="20">
        <v>6646</v>
      </c>
      <c r="CE362" s="20">
        <v>9333</v>
      </c>
      <c r="CF362" s="20">
        <v>8706</v>
      </c>
      <c r="CG362" s="20">
        <v>15529</v>
      </c>
      <c r="CH362" s="21">
        <v>9</v>
      </c>
      <c r="CI362" s="21">
        <v>30</v>
      </c>
      <c r="CJ362" s="21">
        <v>37</v>
      </c>
      <c r="CK362" s="21">
        <v>34</v>
      </c>
      <c r="CL362" s="21">
        <v>13</v>
      </c>
      <c r="CM362" s="21">
        <v>15</v>
      </c>
      <c r="CN362" s="21">
        <v>1</v>
      </c>
      <c r="CO362" s="21">
        <v>74</v>
      </c>
      <c r="CP362" s="21">
        <v>65</v>
      </c>
      <c r="CQ362" s="21">
        <v>0</v>
      </c>
      <c r="CR362" s="21">
        <v>9382</v>
      </c>
      <c r="CS362" s="21">
        <v>13433</v>
      </c>
      <c r="CT362" s="21">
        <v>13898</v>
      </c>
      <c r="CU362" s="21">
        <v>19134</v>
      </c>
      <c r="CV362" s="21">
        <v>17979</v>
      </c>
      <c r="CW362" s="21">
        <v>34305</v>
      </c>
      <c r="CX362" s="21">
        <v>56433</v>
      </c>
      <c r="CY362" s="21">
        <v>51698</v>
      </c>
      <c r="CZ362" s="19">
        <v>28</v>
      </c>
      <c r="DA362" t="s">
        <v>1349</v>
      </c>
      <c r="DB362" t="s">
        <v>8480</v>
      </c>
      <c r="DD362">
        <v>14.313899957445161</v>
      </c>
      <c r="DE362">
        <v>11.518083390923751</v>
      </c>
      <c r="DF362">
        <v>-2.7958165665214096</v>
      </c>
    </row>
    <row r="363" spans="1:110" x14ac:dyDescent="0.25">
      <c r="A363" t="s">
        <v>1843</v>
      </c>
      <c r="B363" t="s">
        <v>3336</v>
      </c>
      <c r="C363" t="s">
        <v>491</v>
      </c>
      <c r="D363" t="s">
        <v>491</v>
      </c>
      <c r="E363" s="17">
        <v>69011</v>
      </c>
      <c r="F363" s="17">
        <v>68981</v>
      </c>
      <c r="G363" s="17">
        <v>69071</v>
      </c>
      <c r="H363" s="17">
        <v>69351</v>
      </c>
      <c r="I363" s="17">
        <v>69472</v>
      </c>
      <c r="J363" s="17">
        <v>69764</v>
      </c>
      <c r="K363" s="17">
        <v>70084</v>
      </c>
      <c r="L363" s="17">
        <v>70444</v>
      </c>
      <c r="M363" s="17">
        <v>70753</v>
      </c>
      <c r="N363" s="17">
        <v>71104</v>
      </c>
      <c r="O363" s="17">
        <v>71117</v>
      </c>
      <c r="P363" s="17">
        <v>71371</v>
      </c>
      <c r="Q363" s="17">
        <v>71767</v>
      </c>
      <c r="R363" s="17">
        <v>71980</v>
      </c>
      <c r="S363" s="17">
        <v>72248</v>
      </c>
      <c r="T363" s="17">
        <v>72726</v>
      </c>
      <c r="U363" s="18">
        <v>16</v>
      </c>
      <c r="V363" s="18">
        <v>10</v>
      </c>
      <c r="W363" s="18">
        <v>20</v>
      </c>
      <c r="X363" s="18">
        <v>21</v>
      </c>
      <c r="Y363" s="18">
        <v>17</v>
      </c>
      <c r="Z363" s="18">
        <v>29</v>
      </c>
      <c r="AA363" s="18">
        <v>67</v>
      </c>
      <c r="AB363" s="18">
        <v>89</v>
      </c>
      <c r="AC363" s="18">
        <v>93</v>
      </c>
      <c r="AD363" s="18">
        <v>106</v>
      </c>
      <c r="AE363" s="18">
        <v>122</v>
      </c>
      <c r="AF363" s="18">
        <v>93</v>
      </c>
      <c r="AG363" s="18">
        <v>84</v>
      </c>
      <c r="AH363" s="18">
        <v>102</v>
      </c>
      <c r="AI363" s="18">
        <v>107</v>
      </c>
      <c r="AJ363" s="18">
        <v>87</v>
      </c>
      <c r="AK363" s="23">
        <v>2.3184709683963427</v>
      </c>
      <c r="AL363" s="23">
        <v>1.4496745480639597</v>
      </c>
      <c r="AM363" s="23">
        <v>2.8955712238131777</v>
      </c>
      <c r="AN363" s="23">
        <v>3.0280745771510142</v>
      </c>
      <c r="AO363" s="23">
        <v>2.4470290188853063</v>
      </c>
      <c r="AP363" s="23">
        <v>4.1568717390057905</v>
      </c>
      <c r="AQ363" s="23">
        <v>9.5599566234803959</v>
      </c>
      <c r="AR363" s="23">
        <v>12.63414911135086</v>
      </c>
      <c r="AS363" s="23">
        <v>13.144318968806976</v>
      </c>
      <c r="AT363" s="23">
        <v>14.907740774077409</v>
      </c>
      <c r="AU363" s="23">
        <v>17.154829365693153</v>
      </c>
      <c r="AV363" s="23">
        <v>13.030502585083578</v>
      </c>
      <c r="AW363" s="23">
        <v>11.704543871138544</v>
      </c>
      <c r="AX363" s="23">
        <v>14.170602945262573</v>
      </c>
      <c r="AY363" s="23">
        <v>14.810098549440816</v>
      </c>
      <c r="AZ363" s="23">
        <v>11.962709347413581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2</v>
      </c>
      <c r="BJ363" s="20">
        <v>6</v>
      </c>
      <c r="BK363" s="20">
        <v>6</v>
      </c>
      <c r="BL363" s="20">
        <v>14</v>
      </c>
      <c r="BM363" s="20">
        <v>6</v>
      </c>
      <c r="BN363" s="20">
        <v>1</v>
      </c>
      <c r="BO363" s="20">
        <v>0</v>
      </c>
      <c r="BP363" s="20">
        <v>3</v>
      </c>
      <c r="BQ363" s="20">
        <v>10</v>
      </c>
      <c r="BR363" s="20">
        <v>11</v>
      </c>
      <c r="BS363" s="20">
        <v>17</v>
      </c>
      <c r="BT363" s="20">
        <v>8</v>
      </c>
      <c r="BU363" s="20">
        <v>3</v>
      </c>
      <c r="BV363" s="20">
        <v>3839</v>
      </c>
      <c r="BW363" s="20">
        <v>5881</v>
      </c>
      <c r="BX363" s="20">
        <v>5426</v>
      </c>
      <c r="BY363" s="20">
        <v>6801</v>
      </c>
      <c r="BZ363" s="20">
        <v>5829</v>
      </c>
      <c r="CA363" s="20">
        <v>9920</v>
      </c>
      <c r="CB363" s="20">
        <v>4057</v>
      </c>
      <c r="CC363" s="20">
        <v>5503</v>
      </c>
      <c r="CD363" s="20">
        <v>5092</v>
      </c>
      <c r="CE363" s="20">
        <v>6558</v>
      </c>
      <c r="CF363" s="20">
        <v>5633</v>
      </c>
      <c r="CG363" s="20">
        <v>8187</v>
      </c>
      <c r="CH363" s="21">
        <v>5</v>
      </c>
      <c r="CI363" s="21">
        <v>16</v>
      </c>
      <c r="CJ363" s="21">
        <v>17</v>
      </c>
      <c r="CK363" s="21">
        <v>31</v>
      </c>
      <c r="CL363" s="21">
        <v>14</v>
      </c>
      <c r="CM363" s="21">
        <v>4</v>
      </c>
      <c r="CN363" s="21">
        <v>0</v>
      </c>
      <c r="CO363" s="21">
        <v>35</v>
      </c>
      <c r="CP363" s="21">
        <v>52</v>
      </c>
      <c r="CQ363" s="21">
        <v>0</v>
      </c>
      <c r="CR363" s="21">
        <v>7896</v>
      </c>
      <c r="CS363" s="21">
        <v>11384</v>
      </c>
      <c r="CT363" s="21">
        <v>10518</v>
      </c>
      <c r="CU363" s="21">
        <v>13359</v>
      </c>
      <c r="CV363" s="21">
        <v>11462</v>
      </c>
      <c r="CW363" s="21">
        <v>18107</v>
      </c>
      <c r="CX363" s="21">
        <v>37696</v>
      </c>
      <c r="CY363" s="21">
        <v>35030</v>
      </c>
      <c r="CZ363" s="19">
        <v>48</v>
      </c>
      <c r="DA363" t="s">
        <v>8036</v>
      </c>
      <c r="DB363" t="s">
        <v>8480</v>
      </c>
      <c r="DD363">
        <v>9.9914359120753637</v>
      </c>
      <c r="DE363">
        <v>13.794567062818336</v>
      </c>
      <c r="DF363">
        <v>3.8031311507429724</v>
      </c>
    </row>
    <row r="364" spans="1:110" x14ac:dyDescent="0.25">
      <c r="A364" t="s">
        <v>1002</v>
      </c>
      <c r="B364" t="s">
        <v>3013</v>
      </c>
      <c r="C364" t="s">
        <v>886</v>
      </c>
      <c r="D364" t="s">
        <v>168</v>
      </c>
      <c r="E364" s="17">
        <v>45693</v>
      </c>
      <c r="F364" s="17">
        <v>46775</v>
      </c>
      <c r="G364" s="17">
        <v>47368</v>
      </c>
      <c r="H364" s="17">
        <v>48117</v>
      </c>
      <c r="I364" s="17">
        <v>48863</v>
      </c>
      <c r="J364" s="17">
        <v>49319</v>
      </c>
      <c r="K364" s="17">
        <v>50015</v>
      </c>
      <c r="L364" s="17">
        <v>50575</v>
      </c>
      <c r="M364" s="17">
        <v>51107</v>
      </c>
      <c r="N364" s="17">
        <v>51290</v>
      </c>
      <c r="O364" s="17">
        <v>51552</v>
      </c>
      <c r="P364" s="17">
        <v>51901</v>
      </c>
      <c r="Q364" s="17">
        <v>52565</v>
      </c>
      <c r="R364" s="17">
        <v>52888</v>
      </c>
      <c r="S364" s="17">
        <v>53396</v>
      </c>
      <c r="T364" s="17">
        <v>54013</v>
      </c>
      <c r="U364" s="18">
        <v>11</v>
      </c>
      <c r="V364" s="18">
        <v>8</v>
      </c>
      <c r="W364" s="18">
        <v>4</v>
      </c>
      <c r="X364" s="18">
        <v>4</v>
      </c>
      <c r="Y364" s="18">
        <v>12</v>
      </c>
      <c r="Z364" s="18">
        <v>9</v>
      </c>
      <c r="AA364" s="18">
        <v>40</v>
      </c>
      <c r="AB364" s="18">
        <v>36</v>
      </c>
      <c r="AC364" s="18">
        <v>26</v>
      </c>
      <c r="AD364" s="18">
        <v>44</v>
      </c>
      <c r="AE364" s="18">
        <v>54</v>
      </c>
      <c r="AF364" s="18">
        <v>58</v>
      </c>
      <c r="AG364" s="18">
        <v>79</v>
      </c>
      <c r="AH364" s="18">
        <v>61</v>
      </c>
      <c r="AI364" s="18">
        <v>79</v>
      </c>
      <c r="AJ364" s="18">
        <v>51</v>
      </c>
      <c r="AK364" s="23">
        <v>2.4073709320902545</v>
      </c>
      <c r="AL364" s="23">
        <v>1.7103153393907002</v>
      </c>
      <c r="AM364" s="23">
        <v>0.84445195068400614</v>
      </c>
      <c r="AN364" s="23">
        <v>0.83130702246607235</v>
      </c>
      <c r="AO364" s="23">
        <v>2.4558459365982439</v>
      </c>
      <c r="AP364" s="23">
        <v>1.8248545185425498</v>
      </c>
      <c r="AQ364" s="23">
        <v>7.9976007197840646</v>
      </c>
      <c r="AR364" s="23">
        <v>7.1181413741967381</v>
      </c>
      <c r="AS364" s="23">
        <v>5.0873657228951021</v>
      </c>
      <c r="AT364" s="23">
        <v>8.5786703061025538</v>
      </c>
      <c r="AU364" s="23">
        <v>10.474860335195531</v>
      </c>
      <c r="AV364" s="23">
        <v>11.175121866630702</v>
      </c>
      <c r="AW364" s="23">
        <v>15.029011699800247</v>
      </c>
      <c r="AX364" s="23">
        <v>11.533807290878839</v>
      </c>
      <c r="AY364" s="23">
        <v>14.795115739006668</v>
      </c>
      <c r="AZ364" s="23">
        <v>9.44217132912447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0</v>
      </c>
      <c r="BI364" s="20">
        <v>1</v>
      </c>
      <c r="BJ364" s="20">
        <v>6</v>
      </c>
      <c r="BK364" s="20">
        <v>11</v>
      </c>
      <c r="BL364" s="20">
        <v>9</v>
      </c>
      <c r="BM364" s="20">
        <v>2</v>
      </c>
      <c r="BN364" s="20">
        <v>0</v>
      </c>
      <c r="BO364" s="20">
        <v>0</v>
      </c>
      <c r="BP364" s="20">
        <v>4</v>
      </c>
      <c r="BQ364" s="20">
        <v>7</v>
      </c>
      <c r="BR364" s="20">
        <v>7</v>
      </c>
      <c r="BS364" s="20">
        <v>2</v>
      </c>
      <c r="BT364" s="20">
        <v>2</v>
      </c>
      <c r="BU364" s="20">
        <v>0</v>
      </c>
      <c r="BV364" s="20">
        <v>1997</v>
      </c>
      <c r="BW364" s="20">
        <v>3112</v>
      </c>
      <c r="BX364" s="20">
        <v>3634</v>
      </c>
      <c r="BY364" s="20">
        <v>4856</v>
      </c>
      <c r="BZ364" s="20">
        <v>5182</v>
      </c>
      <c r="CA364" s="20">
        <v>9194</v>
      </c>
      <c r="CB364" s="20">
        <v>2281</v>
      </c>
      <c r="CC364" s="20">
        <v>2941</v>
      </c>
      <c r="CD364" s="20">
        <v>3267</v>
      </c>
      <c r="CE364" s="20">
        <v>4706</v>
      </c>
      <c r="CF364" s="20">
        <v>4762</v>
      </c>
      <c r="CG364" s="20">
        <v>8081</v>
      </c>
      <c r="CH364" s="21">
        <v>5</v>
      </c>
      <c r="CI364" s="21">
        <v>13</v>
      </c>
      <c r="CJ364" s="21">
        <v>18</v>
      </c>
      <c r="CK364" s="21">
        <v>11</v>
      </c>
      <c r="CL364" s="21">
        <v>4</v>
      </c>
      <c r="CM364" s="21">
        <v>0</v>
      </c>
      <c r="CN364" s="21">
        <v>0</v>
      </c>
      <c r="CO364" s="21">
        <v>29</v>
      </c>
      <c r="CP364" s="21">
        <v>22</v>
      </c>
      <c r="CQ364" s="21">
        <v>0</v>
      </c>
      <c r="CR364" s="21">
        <v>4278</v>
      </c>
      <c r="CS364" s="21">
        <v>6053</v>
      </c>
      <c r="CT364" s="21">
        <v>6901</v>
      </c>
      <c r="CU364" s="21">
        <v>9562</v>
      </c>
      <c r="CV364" s="21">
        <v>9944</v>
      </c>
      <c r="CW364" s="21">
        <v>17275</v>
      </c>
      <c r="CX364" s="21">
        <v>27975</v>
      </c>
      <c r="CY364" s="21">
        <v>26038</v>
      </c>
      <c r="CZ364" s="19">
        <v>142</v>
      </c>
      <c r="DA364" t="s">
        <v>8120</v>
      </c>
      <c r="DB364" t="s">
        <v>9</v>
      </c>
      <c r="DD364">
        <v>11.137568169598278</v>
      </c>
      <c r="DE364">
        <v>7.8641644325290443</v>
      </c>
      <c r="DF364">
        <v>-3.2734037370692342</v>
      </c>
    </row>
    <row r="365" spans="1:110" x14ac:dyDescent="0.25">
      <c r="A365" t="s">
        <v>911</v>
      </c>
      <c r="B365" t="s">
        <v>3272</v>
      </c>
      <c r="C365" t="s">
        <v>3368</v>
      </c>
      <c r="D365" t="s">
        <v>355</v>
      </c>
      <c r="E365" s="17">
        <v>146193</v>
      </c>
      <c r="F365" s="17">
        <v>150865</v>
      </c>
      <c r="G365" s="17">
        <v>155886</v>
      </c>
      <c r="H365" s="17">
        <v>156839</v>
      </c>
      <c r="I365" s="17">
        <v>159110</v>
      </c>
      <c r="J365" s="17">
        <v>161802</v>
      </c>
      <c r="K365" s="17">
        <v>166595</v>
      </c>
      <c r="L365" s="17">
        <v>173325</v>
      </c>
      <c r="M365" s="17">
        <v>179676</v>
      </c>
      <c r="N365" s="17">
        <v>187347</v>
      </c>
      <c r="O365" s="17">
        <v>193979</v>
      </c>
      <c r="P365" s="17">
        <v>200617</v>
      </c>
      <c r="Q365" s="17">
        <v>205348</v>
      </c>
      <c r="R365" s="17">
        <v>212378</v>
      </c>
      <c r="S365" s="17">
        <v>221189</v>
      </c>
      <c r="T365" s="17">
        <v>230243</v>
      </c>
      <c r="U365" s="18">
        <v>13</v>
      </c>
      <c r="V365" s="18">
        <v>8</v>
      </c>
      <c r="W365" s="18">
        <v>6</v>
      </c>
      <c r="X365" s="18">
        <v>21</v>
      </c>
      <c r="Y365" s="18">
        <v>23</v>
      </c>
      <c r="Z365" s="18">
        <v>39</v>
      </c>
      <c r="AA365" s="18">
        <v>118</v>
      </c>
      <c r="AB365" s="18">
        <v>121</v>
      </c>
      <c r="AC365" s="18">
        <v>88</v>
      </c>
      <c r="AD365" s="18">
        <v>78</v>
      </c>
      <c r="AE365" s="18">
        <v>98</v>
      </c>
      <c r="AF365" s="18">
        <v>129</v>
      </c>
      <c r="AG365" s="18">
        <v>98</v>
      </c>
      <c r="AH365" s="18">
        <v>129</v>
      </c>
      <c r="AI365" s="18">
        <v>135</v>
      </c>
      <c r="AJ365" s="18">
        <v>133</v>
      </c>
      <c r="AK365" s="23">
        <v>0.88923546271025289</v>
      </c>
      <c r="AL365" s="23">
        <v>0.53027541179199944</v>
      </c>
      <c r="AM365" s="23">
        <v>0.38489665524806588</v>
      </c>
      <c r="AN365" s="23">
        <v>1.338952683962535</v>
      </c>
      <c r="AO365" s="23">
        <v>1.4455408208157878</v>
      </c>
      <c r="AP365" s="23">
        <v>2.4103533948900511</v>
      </c>
      <c r="AQ365" s="23">
        <v>7.0830457096551518</v>
      </c>
      <c r="AR365" s="23">
        <v>6.9811048608106159</v>
      </c>
      <c r="AS365" s="23">
        <v>4.8977047574523027</v>
      </c>
      <c r="AT365" s="23">
        <v>4.1633973322230942</v>
      </c>
      <c r="AU365" s="23">
        <v>5.0520932678279609</v>
      </c>
      <c r="AV365" s="23">
        <v>6.4301629473075561</v>
      </c>
      <c r="AW365" s="23">
        <v>4.7723863879852733</v>
      </c>
      <c r="AX365" s="23">
        <v>6.074075469210559</v>
      </c>
      <c r="AY365" s="23">
        <v>6.1033776544041523</v>
      </c>
      <c r="AZ365" s="23">
        <v>5.7765056918125639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0</v>
      </c>
      <c r="BI365" s="20">
        <v>3</v>
      </c>
      <c r="BJ365" s="20">
        <v>15</v>
      </c>
      <c r="BK365" s="20">
        <v>22</v>
      </c>
      <c r="BL365" s="20">
        <v>20</v>
      </c>
      <c r="BM365" s="20">
        <v>4</v>
      </c>
      <c r="BN365" s="20">
        <v>2</v>
      </c>
      <c r="BO365" s="20">
        <v>1</v>
      </c>
      <c r="BP365" s="20">
        <v>3</v>
      </c>
      <c r="BQ365" s="20">
        <v>19</v>
      </c>
      <c r="BR365" s="20">
        <v>26</v>
      </c>
      <c r="BS365" s="20">
        <v>10</v>
      </c>
      <c r="BT365" s="20">
        <v>6</v>
      </c>
      <c r="BU365" s="20">
        <v>2</v>
      </c>
      <c r="BV365" s="20">
        <v>17533</v>
      </c>
      <c r="BW365" s="20">
        <v>41177</v>
      </c>
      <c r="BX365" s="20">
        <v>21276</v>
      </c>
      <c r="BY365" s="20">
        <v>12033</v>
      </c>
      <c r="BZ365" s="20">
        <v>8365</v>
      </c>
      <c r="CA365" s="20">
        <v>9643</v>
      </c>
      <c r="CB365" s="20">
        <v>16746</v>
      </c>
      <c r="CC365" s="20">
        <v>44398</v>
      </c>
      <c r="CD365" s="20">
        <v>26820</v>
      </c>
      <c r="CE365" s="20">
        <v>15100</v>
      </c>
      <c r="CF365" s="20">
        <v>9107</v>
      </c>
      <c r="CG365" s="20">
        <v>8045</v>
      </c>
      <c r="CH365" s="21">
        <v>6</v>
      </c>
      <c r="CI365" s="21">
        <v>34</v>
      </c>
      <c r="CJ365" s="21">
        <v>48</v>
      </c>
      <c r="CK365" s="21">
        <v>30</v>
      </c>
      <c r="CL365" s="21">
        <v>10</v>
      </c>
      <c r="CM365" s="21">
        <v>4</v>
      </c>
      <c r="CN365" s="21">
        <v>1</v>
      </c>
      <c r="CO365" s="21">
        <v>66</v>
      </c>
      <c r="CP365" s="21">
        <v>67</v>
      </c>
      <c r="CQ365" s="21">
        <v>0</v>
      </c>
      <c r="CR365" s="21">
        <v>34279</v>
      </c>
      <c r="CS365" s="21">
        <v>85575</v>
      </c>
      <c r="CT365" s="21">
        <v>48096</v>
      </c>
      <c r="CU365" s="21">
        <v>27133</v>
      </c>
      <c r="CV365" s="21">
        <v>17472</v>
      </c>
      <c r="CW365" s="21">
        <v>17688</v>
      </c>
      <c r="CX365" s="21">
        <v>110027</v>
      </c>
      <c r="CY365" s="21">
        <v>120216</v>
      </c>
      <c r="CZ365" s="19">
        <v>284</v>
      </c>
      <c r="DA365" t="s">
        <v>8262</v>
      </c>
      <c r="DB365" t="s">
        <v>8481</v>
      </c>
      <c r="DD365">
        <v>5.4901177879816334</v>
      </c>
      <c r="DE365">
        <v>6.0894144164614135</v>
      </c>
      <c r="DF365">
        <v>0.59929662847978005</v>
      </c>
    </row>
    <row r="366" spans="1:110" x14ac:dyDescent="0.25">
      <c r="A366" t="s">
        <v>1589</v>
      </c>
      <c r="B366" t="s">
        <v>3215</v>
      </c>
      <c r="C366" t="s">
        <v>3362</v>
      </c>
      <c r="D366" t="s">
        <v>199</v>
      </c>
      <c r="E366" s="17">
        <v>162640</v>
      </c>
      <c r="F366" s="17">
        <v>162127</v>
      </c>
      <c r="G366" s="17">
        <v>162982</v>
      </c>
      <c r="H366" s="17">
        <v>164605</v>
      </c>
      <c r="I366" s="17">
        <v>165538</v>
      </c>
      <c r="J366" s="17">
        <v>166401</v>
      </c>
      <c r="K366" s="17">
        <v>168072</v>
      </c>
      <c r="L366" s="17">
        <v>169552</v>
      </c>
      <c r="M366" s="17">
        <v>170838</v>
      </c>
      <c r="N366" s="17">
        <v>172471</v>
      </c>
      <c r="O366" s="17">
        <v>174123</v>
      </c>
      <c r="P366" s="17">
        <v>175275</v>
      </c>
      <c r="Q366" s="17">
        <v>176157</v>
      </c>
      <c r="R366" s="17">
        <v>177254</v>
      </c>
      <c r="S366" s="17">
        <v>178771</v>
      </c>
      <c r="T366" s="17">
        <v>179151</v>
      </c>
      <c r="U366" s="18">
        <v>35</v>
      </c>
      <c r="V366" s="18">
        <v>19</v>
      </c>
      <c r="W366" s="18">
        <v>26</v>
      </c>
      <c r="X366" s="18">
        <v>23</v>
      </c>
      <c r="Y366" s="18">
        <v>30</v>
      </c>
      <c r="Z366" s="18">
        <v>89</v>
      </c>
      <c r="AA366" s="18">
        <v>151</v>
      </c>
      <c r="AB366" s="18">
        <v>155</v>
      </c>
      <c r="AC366" s="18">
        <v>124</v>
      </c>
      <c r="AD366" s="18">
        <v>150</v>
      </c>
      <c r="AE366" s="18">
        <v>203</v>
      </c>
      <c r="AF366" s="18">
        <v>190</v>
      </c>
      <c r="AG366" s="18">
        <v>179</v>
      </c>
      <c r="AH366" s="18">
        <v>171</v>
      </c>
      <c r="AI366" s="18">
        <v>169</v>
      </c>
      <c r="AJ366" s="18">
        <v>135</v>
      </c>
      <c r="AK366" s="23">
        <v>2.1519921298573537</v>
      </c>
      <c r="AL366" s="23">
        <v>1.1719207781553966</v>
      </c>
      <c r="AM366" s="23">
        <v>1.5952681891251796</v>
      </c>
      <c r="AN366" s="23">
        <v>1.39728440812855</v>
      </c>
      <c r="AO366" s="23">
        <v>1.8122727107975207</v>
      </c>
      <c r="AP366" s="23">
        <v>5.348525549726264</v>
      </c>
      <c r="AQ366" s="23">
        <v>8.9842448474463321</v>
      </c>
      <c r="AR366" s="23">
        <v>9.141738227800321</v>
      </c>
      <c r="AS366" s="23">
        <v>7.2583383088071738</v>
      </c>
      <c r="AT366" s="23">
        <v>8.697114297476098</v>
      </c>
      <c r="AU366" s="23">
        <v>11.658425365976923</v>
      </c>
      <c r="AV366" s="23">
        <v>10.840108401084011</v>
      </c>
      <c r="AW366" s="23">
        <v>10.16139012358294</v>
      </c>
      <c r="AX366" s="23">
        <v>9.6471729834023492</v>
      </c>
      <c r="AY366" s="23">
        <v>9.4534348412214513</v>
      </c>
      <c r="AZ366" s="23">
        <v>7.5355426427985339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 s="20">
        <v>1</v>
      </c>
      <c r="BJ366" s="20">
        <v>11</v>
      </c>
      <c r="BK366" s="20">
        <v>14</v>
      </c>
      <c r="BL366" s="20">
        <v>18</v>
      </c>
      <c r="BM366" s="20">
        <v>6</v>
      </c>
      <c r="BN366" s="20">
        <v>4</v>
      </c>
      <c r="BO366" s="20">
        <v>0</v>
      </c>
      <c r="BP366" s="20">
        <v>2</v>
      </c>
      <c r="BQ366" s="20">
        <v>25</v>
      </c>
      <c r="BR366" s="20">
        <v>20</v>
      </c>
      <c r="BS366" s="20">
        <v>20</v>
      </c>
      <c r="BT366" s="20">
        <v>8</v>
      </c>
      <c r="BU366" s="20">
        <v>6</v>
      </c>
      <c r="BV366" s="20">
        <v>7545</v>
      </c>
      <c r="BW366" s="20">
        <v>14624</v>
      </c>
      <c r="BX366" s="20">
        <v>17298</v>
      </c>
      <c r="BY366" s="20">
        <v>18080</v>
      </c>
      <c r="BZ366" s="20">
        <v>12983</v>
      </c>
      <c r="CA366" s="20">
        <v>22073</v>
      </c>
      <c r="CB366" s="20">
        <v>8384</v>
      </c>
      <c r="CC366" s="20">
        <v>14152</v>
      </c>
      <c r="CD366" s="20">
        <v>16209</v>
      </c>
      <c r="CE366" s="20">
        <v>17022</v>
      </c>
      <c r="CF366" s="20">
        <v>13135</v>
      </c>
      <c r="CG366" s="20">
        <v>17646</v>
      </c>
      <c r="CH366" s="21">
        <v>3</v>
      </c>
      <c r="CI366" s="21">
        <v>36</v>
      </c>
      <c r="CJ366" s="21">
        <v>34</v>
      </c>
      <c r="CK366" s="21">
        <v>38</v>
      </c>
      <c r="CL366" s="21">
        <v>14</v>
      </c>
      <c r="CM366" s="21">
        <v>10</v>
      </c>
      <c r="CN366" s="21">
        <v>0</v>
      </c>
      <c r="CO366" s="21">
        <v>54</v>
      </c>
      <c r="CP366" s="21">
        <v>81</v>
      </c>
      <c r="CQ366" s="21">
        <v>0</v>
      </c>
      <c r="CR366" s="21">
        <v>15929</v>
      </c>
      <c r="CS366" s="21">
        <v>28776</v>
      </c>
      <c r="CT366" s="21">
        <v>33507</v>
      </c>
      <c r="CU366" s="21">
        <v>35102</v>
      </c>
      <c r="CV366" s="21">
        <v>26118</v>
      </c>
      <c r="CW366" s="21">
        <v>39719</v>
      </c>
      <c r="CX366" s="21">
        <v>92603</v>
      </c>
      <c r="CY366" s="21">
        <v>86548</v>
      </c>
      <c r="CZ366" s="19">
        <v>227</v>
      </c>
      <c r="DA366" t="s">
        <v>8205</v>
      </c>
      <c r="DB366" t="s">
        <v>9</v>
      </c>
      <c r="DD366">
        <v>6.2393122891343529</v>
      </c>
      <c r="DE366">
        <v>8.7470168353077113</v>
      </c>
      <c r="DF366">
        <v>2.5077045461733585</v>
      </c>
    </row>
    <row r="367" spans="1:110" x14ac:dyDescent="0.25">
      <c r="A367" t="s">
        <v>2577</v>
      </c>
      <c r="B367" t="s">
        <v>3079</v>
      </c>
      <c r="C367" t="s">
        <v>363</v>
      </c>
      <c r="D367" t="s">
        <v>278</v>
      </c>
      <c r="E367" s="17">
        <v>79514</v>
      </c>
      <c r="F367" s="17">
        <v>79733</v>
      </c>
      <c r="G367" s="17">
        <v>79677</v>
      </c>
      <c r="H367" s="17">
        <v>79760</v>
      </c>
      <c r="I367" s="17">
        <v>80166</v>
      </c>
      <c r="J367" s="17">
        <v>80773</v>
      </c>
      <c r="K367" s="17">
        <v>81670</v>
      </c>
      <c r="L367" s="17">
        <v>83285</v>
      </c>
      <c r="M367" s="17">
        <v>85211</v>
      </c>
      <c r="N367" s="17">
        <v>86610</v>
      </c>
      <c r="O367" s="17">
        <v>87583</v>
      </c>
      <c r="P367" s="17">
        <v>88385</v>
      </c>
      <c r="Q367" s="17">
        <v>88736</v>
      </c>
      <c r="R367" s="17">
        <v>89023</v>
      </c>
      <c r="S367" s="17">
        <v>89485</v>
      </c>
      <c r="T367" s="17">
        <v>89608</v>
      </c>
      <c r="U367" s="18">
        <v>10</v>
      </c>
      <c r="V367" s="18">
        <v>7</v>
      </c>
      <c r="W367" s="18">
        <v>5</v>
      </c>
      <c r="X367" s="18">
        <v>11</v>
      </c>
      <c r="Y367" s="18">
        <v>26</v>
      </c>
      <c r="Z367" s="18">
        <v>24</v>
      </c>
      <c r="AA367" s="18">
        <v>97</v>
      </c>
      <c r="AB367" s="18">
        <v>80</v>
      </c>
      <c r="AC367" s="18">
        <v>54</v>
      </c>
      <c r="AD367" s="18">
        <v>67</v>
      </c>
      <c r="AE367" s="18">
        <v>72</v>
      </c>
      <c r="AF367" s="18">
        <v>70</v>
      </c>
      <c r="AG367" s="18">
        <v>82</v>
      </c>
      <c r="AH367" s="18">
        <v>69</v>
      </c>
      <c r="AI367" s="18">
        <v>82</v>
      </c>
      <c r="AJ367" s="18">
        <v>51</v>
      </c>
      <c r="AK367" s="23">
        <v>1.2576401639962775</v>
      </c>
      <c r="AL367" s="23">
        <v>0.87793009168098524</v>
      </c>
      <c r="AM367" s="23">
        <v>0.62753366718124426</v>
      </c>
      <c r="AN367" s="23">
        <v>1.3791374122367102</v>
      </c>
      <c r="AO367" s="23">
        <v>3.243270214305316</v>
      </c>
      <c r="AP367" s="23">
        <v>2.9712899112327138</v>
      </c>
      <c r="AQ367" s="23">
        <v>11.877066242194196</v>
      </c>
      <c r="AR367" s="23">
        <v>9.6055712313141619</v>
      </c>
      <c r="AS367" s="23">
        <v>6.3372099846263978</v>
      </c>
      <c r="AT367" s="23">
        <v>7.7358272716776346</v>
      </c>
      <c r="AU367" s="23">
        <v>8.2207734377676029</v>
      </c>
      <c r="AV367" s="23">
        <v>7.919895909939469</v>
      </c>
      <c r="AW367" s="23">
        <v>9.2408943382618105</v>
      </c>
      <c r="AX367" s="23">
        <v>7.7508059714905135</v>
      </c>
      <c r="AY367" s="23">
        <v>9.1635469631781863</v>
      </c>
      <c r="AZ367" s="23">
        <v>5.6914561199892875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0</v>
      </c>
      <c r="BI367" s="20">
        <v>1</v>
      </c>
      <c r="BJ367" s="20">
        <v>7</v>
      </c>
      <c r="BK367" s="20">
        <v>3</v>
      </c>
      <c r="BL367" s="20">
        <v>7</v>
      </c>
      <c r="BM367" s="20">
        <v>2</v>
      </c>
      <c r="BN367" s="20">
        <v>5</v>
      </c>
      <c r="BO367" s="20">
        <v>0</v>
      </c>
      <c r="BP367" s="20">
        <v>2</v>
      </c>
      <c r="BQ367" s="20">
        <v>10</v>
      </c>
      <c r="BR367" s="20">
        <v>8</v>
      </c>
      <c r="BS367" s="20">
        <v>3</v>
      </c>
      <c r="BT367" s="20">
        <v>2</v>
      </c>
      <c r="BU367" s="20">
        <v>1</v>
      </c>
      <c r="BV367" s="20">
        <v>3528</v>
      </c>
      <c r="BW367" s="20">
        <v>6560</v>
      </c>
      <c r="BX367" s="20">
        <v>7889</v>
      </c>
      <c r="BY367" s="20">
        <v>8975</v>
      </c>
      <c r="BZ367" s="20">
        <v>6783</v>
      </c>
      <c r="CA367" s="20">
        <v>12000</v>
      </c>
      <c r="CB367" s="20">
        <v>3749</v>
      </c>
      <c r="CC367" s="20">
        <v>6842</v>
      </c>
      <c r="CD367" s="20">
        <v>8042</v>
      </c>
      <c r="CE367" s="20">
        <v>9078</v>
      </c>
      <c r="CF367" s="20">
        <v>6367</v>
      </c>
      <c r="CG367" s="20">
        <v>9795</v>
      </c>
      <c r="CH367" s="21">
        <v>3</v>
      </c>
      <c r="CI367" s="21">
        <v>17</v>
      </c>
      <c r="CJ367" s="21">
        <v>11</v>
      </c>
      <c r="CK367" s="21">
        <v>10</v>
      </c>
      <c r="CL367" s="21">
        <v>4</v>
      </c>
      <c r="CM367" s="21">
        <v>6</v>
      </c>
      <c r="CN367" s="21">
        <v>0</v>
      </c>
      <c r="CO367" s="21">
        <v>25</v>
      </c>
      <c r="CP367" s="21">
        <v>26</v>
      </c>
      <c r="CQ367" s="21">
        <v>0</v>
      </c>
      <c r="CR367" s="21">
        <v>7277</v>
      </c>
      <c r="CS367" s="21">
        <v>13402</v>
      </c>
      <c r="CT367" s="21">
        <v>15931</v>
      </c>
      <c r="CU367" s="21">
        <v>18053</v>
      </c>
      <c r="CV367" s="21">
        <v>13150</v>
      </c>
      <c r="CW367" s="21">
        <v>21795</v>
      </c>
      <c r="CX367" s="21">
        <v>45735</v>
      </c>
      <c r="CY367" s="21">
        <v>43873</v>
      </c>
      <c r="CZ367" s="19">
        <v>290</v>
      </c>
      <c r="DA367" t="s">
        <v>8268</v>
      </c>
      <c r="DB367" t="s">
        <v>8481</v>
      </c>
      <c r="DD367">
        <v>5.6982654479976302</v>
      </c>
      <c r="DE367">
        <v>5.6849240188039794</v>
      </c>
      <c r="DF367">
        <v>-1.3341429193650889E-2</v>
      </c>
    </row>
    <row r="368" spans="1:110" x14ac:dyDescent="0.25">
      <c r="A368" t="s">
        <v>467</v>
      </c>
      <c r="B368" t="s">
        <v>3040</v>
      </c>
      <c r="C368" t="s">
        <v>466</v>
      </c>
      <c r="D368" t="s">
        <v>51</v>
      </c>
      <c r="E368" s="17">
        <v>52733</v>
      </c>
      <c r="F368" s="17">
        <v>53030</v>
      </c>
      <c r="G368" s="17">
        <v>53492</v>
      </c>
      <c r="H368" s="17">
        <v>54021</v>
      </c>
      <c r="I368" s="17">
        <v>54457</v>
      </c>
      <c r="J368" s="17">
        <v>55098</v>
      </c>
      <c r="K368" s="17">
        <v>56073</v>
      </c>
      <c r="L368" s="17">
        <v>56947</v>
      </c>
      <c r="M368" s="17">
        <v>58066</v>
      </c>
      <c r="N368" s="17">
        <v>59129</v>
      </c>
      <c r="O368" s="17">
        <v>60547</v>
      </c>
      <c r="P368" s="17">
        <v>61683</v>
      </c>
      <c r="Q368" s="17">
        <v>62784</v>
      </c>
      <c r="R368" s="17">
        <v>63897</v>
      </c>
      <c r="S368" s="17">
        <v>65050</v>
      </c>
      <c r="T368" s="17">
        <v>65939</v>
      </c>
      <c r="U368" s="18">
        <v>14</v>
      </c>
      <c r="V368" s="18">
        <v>10</v>
      </c>
      <c r="W368" s="18">
        <v>6</v>
      </c>
      <c r="X368" s="18">
        <v>10</v>
      </c>
      <c r="Y368" s="18">
        <v>15</v>
      </c>
      <c r="Z368" s="18">
        <v>18</v>
      </c>
      <c r="AA368" s="18">
        <v>49</v>
      </c>
      <c r="AB368" s="18">
        <v>62</v>
      </c>
      <c r="AC368" s="18">
        <v>60</v>
      </c>
      <c r="AD368" s="18">
        <v>55</v>
      </c>
      <c r="AE368" s="18">
        <v>68</v>
      </c>
      <c r="AF368" s="18">
        <v>48</v>
      </c>
      <c r="AG368" s="18">
        <v>41</v>
      </c>
      <c r="AH368" s="18">
        <v>58</v>
      </c>
      <c r="AI368" s="18">
        <v>55</v>
      </c>
      <c r="AJ368" s="18">
        <v>35</v>
      </c>
      <c r="AK368" s="23">
        <v>2.6548840384578916</v>
      </c>
      <c r="AL368" s="23">
        <v>1.8857250612860643</v>
      </c>
      <c r="AM368" s="23">
        <v>1.1216630524190534</v>
      </c>
      <c r="AN368" s="23">
        <v>1.8511319671979414</v>
      </c>
      <c r="AO368" s="23">
        <v>2.7544668270378465</v>
      </c>
      <c r="AP368" s="23">
        <v>3.2669062397909179</v>
      </c>
      <c r="AQ368" s="23">
        <v>8.738608599504218</v>
      </c>
      <c r="AR368" s="23">
        <v>10.887316276537835</v>
      </c>
      <c r="AS368" s="23">
        <v>10.333069266007646</v>
      </c>
      <c r="AT368" s="23">
        <v>9.3016962911600061</v>
      </c>
      <c r="AU368" s="23">
        <v>11.230944555469305</v>
      </c>
      <c r="AV368" s="23">
        <v>7.7817226788580323</v>
      </c>
      <c r="AW368" s="23">
        <v>6.5303261977573905</v>
      </c>
      <c r="AX368" s="23">
        <v>9.077108471446234</v>
      </c>
      <c r="AY368" s="23">
        <v>8.4550345887778633</v>
      </c>
      <c r="AZ368" s="23">
        <v>5.3079361227801449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0</v>
      </c>
      <c r="BJ368" s="20">
        <v>5</v>
      </c>
      <c r="BK368" s="20">
        <v>3</v>
      </c>
      <c r="BL368" s="20">
        <v>4</v>
      </c>
      <c r="BM368" s="20">
        <v>1</v>
      </c>
      <c r="BN368" s="20">
        <v>1</v>
      </c>
      <c r="BO368" s="20">
        <v>0</v>
      </c>
      <c r="BP368" s="20">
        <v>2</v>
      </c>
      <c r="BQ368" s="20">
        <v>8</v>
      </c>
      <c r="BR368" s="20">
        <v>4</v>
      </c>
      <c r="BS368" s="20">
        <v>3</v>
      </c>
      <c r="BT368" s="20">
        <v>1</v>
      </c>
      <c r="BU368" s="20">
        <v>3</v>
      </c>
      <c r="BV368" s="20">
        <v>2655</v>
      </c>
      <c r="BW368" s="20">
        <v>4315</v>
      </c>
      <c r="BX368" s="20">
        <v>5833</v>
      </c>
      <c r="BY368" s="20">
        <v>7065</v>
      </c>
      <c r="BZ368" s="20">
        <v>5298</v>
      </c>
      <c r="CA368" s="20">
        <v>8670</v>
      </c>
      <c r="CB368" s="20">
        <v>2988</v>
      </c>
      <c r="CC368" s="20">
        <v>4061</v>
      </c>
      <c r="CD368" s="20">
        <v>5395</v>
      </c>
      <c r="CE368" s="20">
        <v>6775</v>
      </c>
      <c r="CF368" s="20">
        <v>5329</v>
      </c>
      <c r="CG368" s="20">
        <v>7555</v>
      </c>
      <c r="CH368" s="21">
        <v>2</v>
      </c>
      <c r="CI368" s="21">
        <v>13</v>
      </c>
      <c r="CJ368" s="21">
        <v>7</v>
      </c>
      <c r="CK368" s="21">
        <v>7</v>
      </c>
      <c r="CL368" s="21">
        <v>2</v>
      </c>
      <c r="CM368" s="21">
        <v>4</v>
      </c>
      <c r="CN368" s="21">
        <v>0</v>
      </c>
      <c r="CO368" s="21">
        <v>14</v>
      </c>
      <c r="CP368" s="21">
        <v>21</v>
      </c>
      <c r="CQ368" s="21">
        <v>0</v>
      </c>
      <c r="CR368" s="21">
        <v>5643</v>
      </c>
      <c r="CS368" s="21">
        <v>8376</v>
      </c>
      <c r="CT368" s="21">
        <v>11228</v>
      </c>
      <c r="CU368" s="21">
        <v>13840</v>
      </c>
      <c r="CV368" s="21">
        <v>10627</v>
      </c>
      <c r="CW368" s="21">
        <v>16225</v>
      </c>
      <c r="CX368" s="21">
        <v>33836</v>
      </c>
      <c r="CY368" s="21">
        <v>32103</v>
      </c>
      <c r="CZ368" s="19">
        <v>313</v>
      </c>
      <c r="DA368" t="s">
        <v>8291</v>
      </c>
      <c r="DB368" t="s">
        <v>8481</v>
      </c>
      <c r="DD368">
        <v>4.3609631498613837</v>
      </c>
      <c r="DE368">
        <v>6.2064073767584826</v>
      </c>
      <c r="DF368">
        <v>1.845444226897099</v>
      </c>
    </row>
    <row r="369" spans="1:110" x14ac:dyDescent="0.25">
      <c r="A369" t="s">
        <v>495</v>
      </c>
      <c r="B369" t="s">
        <v>3331</v>
      </c>
      <c r="C369" t="s">
        <v>491</v>
      </c>
      <c r="D369" t="s">
        <v>491</v>
      </c>
      <c r="E369" s="17">
        <v>90306</v>
      </c>
      <c r="F369" s="17">
        <v>90414</v>
      </c>
      <c r="G369" s="17">
        <v>91467</v>
      </c>
      <c r="H369" s="17">
        <v>92228</v>
      </c>
      <c r="I369" s="17">
        <v>93485</v>
      </c>
      <c r="J369" s="17">
        <v>94527</v>
      </c>
      <c r="K369" s="17">
        <v>95475</v>
      </c>
      <c r="L369" s="17">
        <v>96651</v>
      </c>
      <c r="M369" s="17">
        <v>97658</v>
      </c>
      <c r="N369" s="17">
        <v>98421</v>
      </c>
      <c r="O369" s="17">
        <v>98824</v>
      </c>
      <c r="P369" s="17">
        <v>99443</v>
      </c>
      <c r="Q369" s="17">
        <v>99722</v>
      </c>
      <c r="R369" s="17">
        <v>100113</v>
      </c>
      <c r="S369" s="17">
        <v>100662</v>
      </c>
      <c r="T369" s="17">
        <v>100652</v>
      </c>
      <c r="U369" s="18">
        <v>16</v>
      </c>
      <c r="V369" s="18">
        <v>17</v>
      </c>
      <c r="W369" s="18">
        <v>19</v>
      </c>
      <c r="X369" s="18">
        <v>10</v>
      </c>
      <c r="Y369" s="18">
        <v>13</v>
      </c>
      <c r="Z369" s="18">
        <v>38</v>
      </c>
      <c r="AA369" s="18">
        <v>87</v>
      </c>
      <c r="AB369" s="18">
        <v>124</v>
      </c>
      <c r="AC369" s="18">
        <v>90</v>
      </c>
      <c r="AD369" s="18">
        <v>120</v>
      </c>
      <c r="AE369" s="18">
        <v>118</v>
      </c>
      <c r="AF369" s="18">
        <v>102</v>
      </c>
      <c r="AG369" s="18">
        <v>91</v>
      </c>
      <c r="AH369" s="18">
        <v>98</v>
      </c>
      <c r="AI369" s="18">
        <v>134</v>
      </c>
      <c r="AJ369" s="18">
        <v>82</v>
      </c>
      <c r="AK369" s="23">
        <v>1.7717538148074325</v>
      </c>
      <c r="AL369" s="23">
        <v>1.8802397858738691</v>
      </c>
      <c r="AM369" s="23">
        <v>2.0772519050586551</v>
      </c>
      <c r="AN369" s="23">
        <v>1.0842694192652991</v>
      </c>
      <c r="AO369" s="23">
        <v>1.3905974220463175</v>
      </c>
      <c r="AP369" s="23">
        <v>4.0200154453225005</v>
      </c>
      <c r="AQ369" s="23">
        <v>9.1123330714846826</v>
      </c>
      <c r="AR369" s="23">
        <v>12.829665497511666</v>
      </c>
      <c r="AS369" s="23">
        <v>9.215834852239448</v>
      </c>
      <c r="AT369" s="23">
        <v>12.19251988904807</v>
      </c>
      <c r="AU369" s="23">
        <v>11.940419331336518</v>
      </c>
      <c r="AV369" s="23">
        <v>10.257132226501614</v>
      </c>
      <c r="AW369" s="23">
        <v>9.1253685244981035</v>
      </c>
      <c r="AX369" s="23">
        <v>9.7889384994955684</v>
      </c>
      <c r="AY369" s="23">
        <v>13.31187538495162</v>
      </c>
      <c r="AZ369" s="23">
        <v>8.1468823272264839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1</v>
      </c>
      <c r="BI369" s="20">
        <v>0</v>
      </c>
      <c r="BJ369" s="20">
        <v>9</v>
      </c>
      <c r="BK369" s="20">
        <v>16</v>
      </c>
      <c r="BL369" s="20">
        <v>14</v>
      </c>
      <c r="BM369" s="20">
        <v>1</v>
      </c>
      <c r="BN369" s="20">
        <v>1</v>
      </c>
      <c r="BO369" s="20">
        <v>0</v>
      </c>
      <c r="BP369" s="20">
        <v>2</v>
      </c>
      <c r="BQ369" s="20">
        <v>10</v>
      </c>
      <c r="BR369" s="20">
        <v>11</v>
      </c>
      <c r="BS369" s="20">
        <v>8</v>
      </c>
      <c r="BT369" s="20">
        <v>6</v>
      </c>
      <c r="BU369" s="20">
        <v>3</v>
      </c>
      <c r="BV369" s="20">
        <v>4583</v>
      </c>
      <c r="BW369" s="20">
        <v>6822</v>
      </c>
      <c r="BX369" s="20">
        <v>8226</v>
      </c>
      <c r="BY369" s="20">
        <v>9644</v>
      </c>
      <c r="BZ369" s="20">
        <v>8678</v>
      </c>
      <c r="CA369" s="20">
        <v>14443</v>
      </c>
      <c r="CB369" s="20">
        <v>4983</v>
      </c>
      <c r="CC369" s="20">
        <v>7218</v>
      </c>
      <c r="CD369" s="20">
        <v>7804</v>
      </c>
      <c r="CE369" s="20">
        <v>8814</v>
      </c>
      <c r="CF369" s="20">
        <v>7907</v>
      </c>
      <c r="CG369" s="20">
        <v>11530</v>
      </c>
      <c r="CH369" s="21">
        <v>2</v>
      </c>
      <c r="CI369" s="21">
        <v>19</v>
      </c>
      <c r="CJ369" s="21">
        <v>27</v>
      </c>
      <c r="CK369" s="21">
        <v>22</v>
      </c>
      <c r="CL369" s="21">
        <v>7</v>
      </c>
      <c r="CM369" s="21">
        <v>4</v>
      </c>
      <c r="CN369" s="21">
        <v>1</v>
      </c>
      <c r="CO369" s="21">
        <v>42</v>
      </c>
      <c r="CP369" s="21">
        <v>40</v>
      </c>
      <c r="CQ369" s="21">
        <v>0</v>
      </c>
      <c r="CR369" s="21">
        <v>9566</v>
      </c>
      <c r="CS369" s="21">
        <v>14040</v>
      </c>
      <c r="CT369" s="21">
        <v>16030</v>
      </c>
      <c r="CU369" s="21">
        <v>18458</v>
      </c>
      <c r="CV369" s="21">
        <v>16585</v>
      </c>
      <c r="CW369" s="21">
        <v>25973</v>
      </c>
      <c r="CX369" s="21">
        <v>52396</v>
      </c>
      <c r="CY369" s="21">
        <v>48256</v>
      </c>
      <c r="CZ369" s="19">
        <v>196</v>
      </c>
      <c r="DA369" t="s">
        <v>8174</v>
      </c>
      <c r="DB369" t="s">
        <v>9</v>
      </c>
      <c r="DD369">
        <v>8.703580901856764</v>
      </c>
      <c r="DE369">
        <v>7.6341705473700276</v>
      </c>
      <c r="DF369">
        <v>-1.0694103544867364</v>
      </c>
    </row>
    <row r="370" spans="1:110" x14ac:dyDescent="0.25">
      <c r="A370" t="s">
        <v>1087</v>
      </c>
      <c r="B370" t="s">
        <v>3145</v>
      </c>
      <c r="C370" t="s">
        <v>1083</v>
      </c>
      <c r="D370" t="s">
        <v>278</v>
      </c>
      <c r="E370" s="17">
        <v>88220</v>
      </c>
      <c r="F370" s="17">
        <v>88946</v>
      </c>
      <c r="G370" s="17">
        <v>89066</v>
      </c>
      <c r="H370" s="17">
        <v>89658</v>
      </c>
      <c r="I370" s="17">
        <v>90097</v>
      </c>
      <c r="J370" s="17">
        <v>91032</v>
      </c>
      <c r="K370" s="17">
        <v>91982</v>
      </c>
      <c r="L370" s="17">
        <v>92841</v>
      </c>
      <c r="M370" s="17">
        <v>93324</v>
      </c>
      <c r="N370" s="17">
        <v>93939</v>
      </c>
      <c r="O370" s="17">
        <v>94580</v>
      </c>
      <c r="P370" s="17">
        <v>95541</v>
      </c>
      <c r="Q370" s="17">
        <v>96279</v>
      </c>
      <c r="R370" s="17">
        <v>96988</v>
      </c>
      <c r="S370" s="17">
        <v>98056</v>
      </c>
      <c r="T370" s="17">
        <v>99466</v>
      </c>
      <c r="U370" s="18">
        <v>13</v>
      </c>
      <c r="V370" s="18">
        <v>17</v>
      </c>
      <c r="W370" s="18">
        <v>8</v>
      </c>
      <c r="X370" s="18">
        <v>14</v>
      </c>
      <c r="Y370" s="18">
        <v>33</v>
      </c>
      <c r="Z370" s="18">
        <v>61</v>
      </c>
      <c r="AA370" s="18">
        <v>88</v>
      </c>
      <c r="AB370" s="18">
        <v>99</v>
      </c>
      <c r="AC370" s="18">
        <v>58</v>
      </c>
      <c r="AD370" s="18">
        <v>92</v>
      </c>
      <c r="AE370" s="18">
        <v>75</v>
      </c>
      <c r="AF370" s="18">
        <v>87</v>
      </c>
      <c r="AG370" s="18">
        <v>86</v>
      </c>
      <c r="AH370" s="18">
        <v>70</v>
      </c>
      <c r="AI370" s="18">
        <v>76</v>
      </c>
      <c r="AJ370" s="18">
        <v>61</v>
      </c>
      <c r="AK370" s="23">
        <v>1.4735887553842666</v>
      </c>
      <c r="AL370" s="23">
        <v>1.9112720077350303</v>
      </c>
      <c r="AM370" s="23">
        <v>0.89821031594547862</v>
      </c>
      <c r="AN370" s="23">
        <v>1.5614892145709252</v>
      </c>
      <c r="AO370" s="23">
        <v>3.6627190694473732</v>
      </c>
      <c r="AP370" s="23">
        <v>6.7009403286756308</v>
      </c>
      <c r="AQ370" s="23">
        <v>9.5670892131069127</v>
      </c>
      <c r="AR370" s="23">
        <v>10.663392251268297</v>
      </c>
      <c r="AS370" s="23">
        <v>6.2149072050062149</v>
      </c>
      <c r="AT370" s="23">
        <v>9.7935894569880446</v>
      </c>
      <c r="AU370" s="23">
        <v>7.9297948826390359</v>
      </c>
      <c r="AV370" s="23">
        <v>9.1060382453606312</v>
      </c>
      <c r="AW370" s="23">
        <v>8.9323736224929622</v>
      </c>
      <c r="AX370" s="23">
        <v>7.2173877180682142</v>
      </c>
      <c r="AY370" s="23">
        <v>7.7506730847678877</v>
      </c>
      <c r="AZ370" s="23">
        <v>6.1327488790139348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1</v>
      </c>
      <c r="BI370" s="20">
        <v>2</v>
      </c>
      <c r="BJ370" s="20">
        <v>3</v>
      </c>
      <c r="BK370" s="20">
        <v>9</v>
      </c>
      <c r="BL370" s="20">
        <v>9</v>
      </c>
      <c r="BM370" s="20">
        <v>5</v>
      </c>
      <c r="BN370" s="20">
        <v>0</v>
      </c>
      <c r="BO370" s="20">
        <v>0</v>
      </c>
      <c r="BP370" s="20">
        <v>0</v>
      </c>
      <c r="BQ370" s="20">
        <v>12</v>
      </c>
      <c r="BR370" s="20">
        <v>11</v>
      </c>
      <c r="BS370" s="20">
        <v>4</v>
      </c>
      <c r="BT370" s="20">
        <v>1</v>
      </c>
      <c r="BU370" s="20">
        <v>4</v>
      </c>
      <c r="BV370" s="20">
        <v>3967</v>
      </c>
      <c r="BW370" s="20">
        <v>7448</v>
      </c>
      <c r="BX370" s="20">
        <v>8393</v>
      </c>
      <c r="BY370" s="20">
        <v>9518</v>
      </c>
      <c r="BZ370" s="20">
        <v>7812</v>
      </c>
      <c r="CA370" s="20">
        <v>13440</v>
      </c>
      <c r="CB370" s="20">
        <v>4492</v>
      </c>
      <c r="CC370" s="20">
        <v>7597</v>
      </c>
      <c r="CD370" s="20">
        <v>8297</v>
      </c>
      <c r="CE370" s="20">
        <v>9358</v>
      </c>
      <c r="CF370" s="20">
        <v>7601</v>
      </c>
      <c r="CG370" s="20">
        <v>11543</v>
      </c>
      <c r="CH370" s="21">
        <v>2</v>
      </c>
      <c r="CI370" s="21">
        <v>15</v>
      </c>
      <c r="CJ370" s="21">
        <v>20</v>
      </c>
      <c r="CK370" s="21">
        <v>13</v>
      </c>
      <c r="CL370" s="21">
        <v>6</v>
      </c>
      <c r="CM370" s="21">
        <v>4</v>
      </c>
      <c r="CN370" s="21">
        <v>1</v>
      </c>
      <c r="CO370" s="21">
        <v>29</v>
      </c>
      <c r="CP370" s="21">
        <v>32</v>
      </c>
      <c r="CQ370" s="21">
        <v>0</v>
      </c>
      <c r="CR370" s="21">
        <v>8459</v>
      </c>
      <c r="CS370" s="21">
        <v>15045</v>
      </c>
      <c r="CT370" s="21">
        <v>16690</v>
      </c>
      <c r="CU370" s="21">
        <v>18876</v>
      </c>
      <c r="CV370" s="21">
        <v>15413</v>
      </c>
      <c r="CW370" s="21">
        <v>24983</v>
      </c>
      <c r="CX370" s="21">
        <v>50578</v>
      </c>
      <c r="CY370" s="21">
        <v>48888</v>
      </c>
      <c r="CZ370" s="19">
        <v>277</v>
      </c>
      <c r="DA370" t="s">
        <v>8255</v>
      </c>
      <c r="DB370" t="s">
        <v>8481</v>
      </c>
      <c r="DD370">
        <v>5.9319260350188188</v>
      </c>
      <c r="DE370">
        <v>6.3268614812764437</v>
      </c>
      <c r="DF370">
        <v>0.39493544625762489</v>
      </c>
    </row>
    <row r="371" spans="1:110" x14ac:dyDescent="0.25">
      <c r="A371" t="s">
        <v>1559</v>
      </c>
      <c r="B371" t="s">
        <v>3241</v>
      </c>
      <c r="C371" t="s">
        <v>3367</v>
      </c>
      <c r="D371" t="s">
        <v>211</v>
      </c>
      <c r="E371" s="17">
        <v>241308</v>
      </c>
      <c r="F371" s="17">
        <v>242626</v>
      </c>
      <c r="G371" s="17">
        <v>244022</v>
      </c>
      <c r="H371" s="17">
        <v>245707</v>
      </c>
      <c r="I371" s="17">
        <v>247083</v>
      </c>
      <c r="J371" s="17">
        <v>248452</v>
      </c>
      <c r="K371" s="17">
        <v>250517</v>
      </c>
      <c r="L371" s="17">
        <v>252211</v>
      </c>
      <c r="M371" s="17">
        <v>254045</v>
      </c>
      <c r="N371" s="17">
        <v>255559</v>
      </c>
      <c r="O371" s="17">
        <v>256945</v>
      </c>
      <c r="P371" s="17">
        <v>258024</v>
      </c>
      <c r="Q371" s="17">
        <v>259246</v>
      </c>
      <c r="R371" s="17">
        <v>260843</v>
      </c>
      <c r="S371" s="17">
        <v>262243</v>
      </c>
      <c r="T371" s="17">
        <v>264112</v>
      </c>
      <c r="U371" s="18">
        <v>38</v>
      </c>
      <c r="V371" s="18">
        <v>56</v>
      </c>
      <c r="W371" s="18">
        <v>47</v>
      </c>
      <c r="X371" s="18">
        <v>51</v>
      </c>
      <c r="Y371" s="18">
        <v>50</v>
      </c>
      <c r="Z371" s="18">
        <v>129</v>
      </c>
      <c r="AA371" s="18">
        <v>280</v>
      </c>
      <c r="AB371" s="18">
        <v>263</v>
      </c>
      <c r="AC371" s="18">
        <v>268</v>
      </c>
      <c r="AD371" s="18">
        <v>367</v>
      </c>
      <c r="AE371" s="18">
        <v>419</v>
      </c>
      <c r="AF371" s="18">
        <v>393</v>
      </c>
      <c r="AG371" s="18">
        <v>362</v>
      </c>
      <c r="AH371" s="18">
        <v>388</v>
      </c>
      <c r="AI371" s="18">
        <v>428</v>
      </c>
      <c r="AJ371" s="18">
        <v>297</v>
      </c>
      <c r="AK371" s="23">
        <v>1.5747509407064828</v>
      </c>
      <c r="AL371" s="23">
        <v>2.3080791011680528</v>
      </c>
      <c r="AM371" s="23">
        <v>1.9260558474235929</v>
      </c>
      <c r="AN371" s="23">
        <v>2.0756429405755634</v>
      </c>
      <c r="AO371" s="23">
        <v>2.023611498969982</v>
      </c>
      <c r="AP371" s="23">
        <v>5.1921497915090242</v>
      </c>
      <c r="AQ371" s="23">
        <v>11.176886199339764</v>
      </c>
      <c r="AR371" s="23">
        <v>10.427776742489424</v>
      </c>
      <c r="AS371" s="23">
        <v>10.549312129740795</v>
      </c>
      <c r="AT371" s="23">
        <v>14.360676008279889</v>
      </c>
      <c r="AU371" s="23">
        <v>16.306991768666446</v>
      </c>
      <c r="AV371" s="23">
        <v>15.231141289182402</v>
      </c>
      <c r="AW371" s="23">
        <v>13.963571279788308</v>
      </c>
      <c r="AX371" s="23">
        <v>14.874848088697032</v>
      </c>
      <c r="AY371" s="23">
        <v>16.320740687072675</v>
      </c>
      <c r="AZ371" s="23">
        <v>11.245229296662023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0</v>
      </c>
      <c r="BI371" s="20">
        <v>2</v>
      </c>
      <c r="BJ371" s="20">
        <v>39</v>
      </c>
      <c r="BK371" s="20">
        <v>39</v>
      </c>
      <c r="BL371" s="20">
        <v>45</v>
      </c>
      <c r="BM371" s="20">
        <v>18</v>
      </c>
      <c r="BN371" s="20">
        <v>12</v>
      </c>
      <c r="BO371" s="20">
        <v>0</v>
      </c>
      <c r="BP371" s="20">
        <v>3</v>
      </c>
      <c r="BQ371" s="20">
        <v>38</v>
      </c>
      <c r="BR371" s="20">
        <v>39</v>
      </c>
      <c r="BS371" s="20">
        <v>31</v>
      </c>
      <c r="BT371" s="20">
        <v>20</v>
      </c>
      <c r="BU371" s="20">
        <v>11</v>
      </c>
      <c r="BV371" s="20">
        <v>12808</v>
      </c>
      <c r="BW371" s="20">
        <v>22314</v>
      </c>
      <c r="BX371" s="20">
        <v>21036</v>
      </c>
      <c r="BY371" s="20">
        <v>25019</v>
      </c>
      <c r="BZ371" s="20">
        <v>20556</v>
      </c>
      <c r="CA371" s="20">
        <v>33901</v>
      </c>
      <c r="CB371" s="20">
        <v>13333</v>
      </c>
      <c r="CC371" s="20">
        <v>20877</v>
      </c>
      <c r="CD371" s="20">
        <v>20210</v>
      </c>
      <c r="CE371" s="20">
        <v>25307</v>
      </c>
      <c r="CF371" s="20">
        <v>20529</v>
      </c>
      <c r="CG371" s="20">
        <v>28222</v>
      </c>
      <c r="CH371" s="21">
        <v>5</v>
      </c>
      <c r="CI371" s="21">
        <v>77</v>
      </c>
      <c r="CJ371" s="21">
        <v>78</v>
      </c>
      <c r="CK371" s="21">
        <v>76</v>
      </c>
      <c r="CL371" s="21">
        <v>38</v>
      </c>
      <c r="CM371" s="21">
        <v>23</v>
      </c>
      <c r="CN371" s="21">
        <v>0</v>
      </c>
      <c r="CO371" s="21">
        <v>155</v>
      </c>
      <c r="CP371" s="21">
        <v>142</v>
      </c>
      <c r="CQ371" s="21">
        <v>0</v>
      </c>
      <c r="CR371" s="21">
        <v>26141</v>
      </c>
      <c r="CS371" s="21">
        <v>43191</v>
      </c>
      <c r="CT371" s="21">
        <v>41246</v>
      </c>
      <c r="CU371" s="21">
        <v>50326</v>
      </c>
      <c r="CV371" s="21">
        <v>41085</v>
      </c>
      <c r="CW371" s="21">
        <v>62123</v>
      </c>
      <c r="CX371" s="21">
        <v>135634</v>
      </c>
      <c r="CY371" s="21">
        <v>128478</v>
      </c>
      <c r="CZ371" s="19">
        <v>70</v>
      </c>
      <c r="DA371" t="s">
        <v>1372</v>
      </c>
      <c r="DB371" t="s">
        <v>8480</v>
      </c>
      <c r="DD371">
        <v>12.06432229642429</v>
      </c>
      <c r="DE371">
        <v>10.469351342583717</v>
      </c>
      <c r="DF371">
        <v>-1.5949709538405727</v>
      </c>
    </row>
    <row r="372" spans="1:110" x14ac:dyDescent="0.25">
      <c r="A372" t="s">
        <v>109</v>
      </c>
      <c r="B372" t="s">
        <v>3235</v>
      </c>
      <c r="C372" t="s">
        <v>3366</v>
      </c>
      <c r="D372" t="s">
        <v>70</v>
      </c>
      <c r="E372" s="17">
        <v>192579</v>
      </c>
      <c r="F372" s="17">
        <v>191507</v>
      </c>
      <c r="G372" s="17">
        <v>192353</v>
      </c>
      <c r="H372" s="17">
        <v>193504</v>
      </c>
      <c r="I372" s="17">
        <v>194656</v>
      </c>
      <c r="J372" s="17">
        <v>196189</v>
      </c>
      <c r="K372" s="17">
        <v>197433</v>
      </c>
      <c r="L372" s="17">
        <v>198741</v>
      </c>
      <c r="M372" s="17">
        <v>200524</v>
      </c>
      <c r="N372" s="17">
        <v>202122</v>
      </c>
      <c r="O372" s="17">
        <v>204004</v>
      </c>
      <c r="P372" s="17">
        <v>206203</v>
      </c>
      <c r="Q372" s="17">
        <v>207444</v>
      </c>
      <c r="R372" s="17">
        <v>208276</v>
      </c>
      <c r="S372" s="17">
        <v>209594</v>
      </c>
      <c r="T372" s="17">
        <v>210992</v>
      </c>
      <c r="U372" s="18">
        <v>33</v>
      </c>
      <c r="V372" s="18">
        <v>11</v>
      </c>
      <c r="W372" s="18">
        <v>26</v>
      </c>
      <c r="X372" s="18">
        <v>20</v>
      </c>
      <c r="Y372" s="18">
        <v>51</v>
      </c>
      <c r="Z372" s="18">
        <v>129</v>
      </c>
      <c r="AA372" s="18">
        <v>253</v>
      </c>
      <c r="AB372" s="18">
        <v>260</v>
      </c>
      <c r="AC372" s="18">
        <v>218</v>
      </c>
      <c r="AD372" s="18">
        <v>275</v>
      </c>
      <c r="AE372" s="18">
        <v>309</v>
      </c>
      <c r="AF372" s="18">
        <v>270</v>
      </c>
      <c r="AG372" s="18">
        <v>230</v>
      </c>
      <c r="AH372" s="18">
        <v>280</v>
      </c>
      <c r="AI372" s="18">
        <v>283</v>
      </c>
      <c r="AJ372" s="18">
        <v>269</v>
      </c>
      <c r="AK372" s="23">
        <v>1.7135824778402631</v>
      </c>
      <c r="AL372" s="23">
        <v>0.57439153660179521</v>
      </c>
      <c r="AM372" s="23">
        <v>1.3516815438282739</v>
      </c>
      <c r="AN372" s="23">
        <v>1.0335703654704813</v>
      </c>
      <c r="AO372" s="23">
        <v>2.6200065757027784</v>
      </c>
      <c r="AP372" s="23">
        <v>6.5752921927325181</v>
      </c>
      <c r="AQ372" s="23">
        <v>12.814473770848846</v>
      </c>
      <c r="AR372" s="23">
        <v>13.082353414745826</v>
      </c>
      <c r="AS372" s="23">
        <v>10.871516626438732</v>
      </c>
      <c r="AT372" s="23">
        <v>13.605644115929982</v>
      </c>
      <c r="AU372" s="23">
        <v>15.146761828199446</v>
      </c>
      <c r="AV372" s="23">
        <v>13.093892911354345</v>
      </c>
      <c r="AW372" s="23">
        <v>11.087329592564741</v>
      </c>
      <c r="AX372" s="23">
        <v>13.443699706159135</v>
      </c>
      <c r="AY372" s="23">
        <v>13.502294913022318</v>
      </c>
      <c r="AZ372" s="23">
        <v>12.749298551603852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0</v>
      </c>
      <c r="BJ372" s="20">
        <v>42</v>
      </c>
      <c r="BK372" s="20">
        <v>30</v>
      </c>
      <c r="BL372" s="20">
        <v>45</v>
      </c>
      <c r="BM372" s="20">
        <v>13</v>
      </c>
      <c r="BN372" s="20">
        <v>10</v>
      </c>
      <c r="BO372" s="20">
        <v>0</v>
      </c>
      <c r="BP372" s="20">
        <v>2</v>
      </c>
      <c r="BQ372" s="20">
        <v>32</v>
      </c>
      <c r="BR372" s="20">
        <v>34</v>
      </c>
      <c r="BS372" s="20">
        <v>40</v>
      </c>
      <c r="BT372" s="20">
        <v>13</v>
      </c>
      <c r="BU372" s="20">
        <v>8</v>
      </c>
      <c r="BV372" s="20">
        <v>11910</v>
      </c>
      <c r="BW372" s="20">
        <v>18801</v>
      </c>
      <c r="BX372" s="20">
        <v>16731</v>
      </c>
      <c r="BY372" s="20">
        <v>19057</v>
      </c>
      <c r="BZ372" s="20">
        <v>14903</v>
      </c>
      <c r="CA372" s="20">
        <v>27209</v>
      </c>
      <c r="CB372" s="20">
        <v>11914</v>
      </c>
      <c r="CC372" s="20">
        <v>17871</v>
      </c>
      <c r="CD372" s="20">
        <v>17017</v>
      </c>
      <c r="CE372" s="20">
        <v>18918</v>
      </c>
      <c r="CF372" s="20">
        <v>14716</v>
      </c>
      <c r="CG372" s="20">
        <v>21945</v>
      </c>
      <c r="CH372" s="21">
        <v>2</v>
      </c>
      <c r="CI372" s="21">
        <v>74</v>
      </c>
      <c r="CJ372" s="21">
        <v>64</v>
      </c>
      <c r="CK372" s="21">
        <v>85</v>
      </c>
      <c r="CL372" s="21">
        <v>26</v>
      </c>
      <c r="CM372" s="21">
        <v>18</v>
      </c>
      <c r="CN372" s="21">
        <v>0</v>
      </c>
      <c r="CO372" s="21">
        <v>140</v>
      </c>
      <c r="CP372" s="21">
        <v>129</v>
      </c>
      <c r="CQ372" s="21">
        <v>0</v>
      </c>
      <c r="CR372" s="21">
        <v>23824</v>
      </c>
      <c r="CS372" s="21">
        <v>36672</v>
      </c>
      <c r="CT372" s="21">
        <v>33748</v>
      </c>
      <c r="CU372" s="21">
        <v>37975</v>
      </c>
      <c r="CV372" s="21">
        <v>29619</v>
      </c>
      <c r="CW372" s="21">
        <v>49154</v>
      </c>
      <c r="CX372" s="21">
        <v>108611</v>
      </c>
      <c r="CY372" s="21">
        <v>102381</v>
      </c>
      <c r="CZ372" s="19">
        <v>29</v>
      </c>
      <c r="DA372" t="s">
        <v>1350</v>
      </c>
      <c r="DB372" t="s">
        <v>8480</v>
      </c>
      <c r="DD372">
        <v>13.674412244459422</v>
      </c>
      <c r="DE372">
        <v>11.877250002301793</v>
      </c>
      <c r="DF372">
        <v>-1.7971622421576292</v>
      </c>
    </row>
    <row r="373" spans="1:110" x14ac:dyDescent="0.25">
      <c r="A373" t="s">
        <v>913</v>
      </c>
      <c r="B373" t="s">
        <v>3273</v>
      </c>
      <c r="C373" t="s">
        <v>3369</v>
      </c>
      <c r="D373" t="s">
        <v>355</v>
      </c>
      <c r="E373" s="17">
        <v>168095</v>
      </c>
      <c r="F373" s="17">
        <v>169784</v>
      </c>
      <c r="G373" s="17">
        <v>171154</v>
      </c>
      <c r="H373" s="17">
        <v>171219</v>
      </c>
      <c r="I373" s="17">
        <v>171407</v>
      </c>
      <c r="J373" s="17">
        <v>172505</v>
      </c>
      <c r="K373" s="17">
        <v>175347</v>
      </c>
      <c r="L373" s="17">
        <v>178896</v>
      </c>
      <c r="M373" s="17">
        <v>184113</v>
      </c>
      <c r="N373" s="17">
        <v>188884</v>
      </c>
      <c r="O373" s="17">
        <v>193359</v>
      </c>
      <c r="P373" s="17">
        <v>198122</v>
      </c>
      <c r="Q373" s="17">
        <v>199733</v>
      </c>
      <c r="R373" s="17">
        <v>202000</v>
      </c>
      <c r="S373" s="17">
        <v>203724</v>
      </c>
      <c r="T373" s="17">
        <v>206048</v>
      </c>
      <c r="U373" s="18">
        <v>19</v>
      </c>
      <c r="V373" s="18">
        <v>12</v>
      </c>
      <c r="W373" s="18">
        <v>18</v>
      </c>
      <c r="X373" s="18">
        <v>18</v>
      </c>
      <c r="Y373" s="18">
        <v>26</v>
      </c>
      <c r="Z373" s="18">
        <v>52</v>
      </c>
      <c r="AA373" s="18">
        <v>138</v>
      </c>
      <c r="AB373" s="18">
        <v>131</v>
      </c>
      <c r="AC373" s="18">
        <v>112</v>
      </c>
      <c r="AD373" s="18">
        <v>142</v>
      </c>
      <c r="AE373" s="18">
        <v>136</v>
      </c>
      <c r="AF373" s="18">
        <v>135</v>
      </c>
      <c r="AG373" s="18">
        <v>126</v>
      </c>
      <c r="AH373" s="18">
        <v>141</v>
      </c>
      <c r="AI373" s="18">
        <v>154</v>
      </c>
      <c r="AJ373" s="18">
        <v>135</v>
      </c>
      <c r="AK373" s="23">
        <v>1.1303132157410989</v>
      </c>
      <c r="AL373" s="23">
        <v>0.70678037977665731</v>
      </c>
      <c r="AM373" s="23">
        <v>1.0516844479240917</v>
      </c>
      <c r="AN373" s="23">
        <v>1.0512851961522962</v>
      </c>
      <c r="AO373" s="23">
        <v>1.5168575379068532</v>
      </c>
      <c r="AP373" s="23">
        <v>3.0144053795542156</v>
      </c>
      <c r="AQ373" s="23">
        <v>7.8701089839004945</v>
      </c>
      <c r="AR373" s="23">
        <v>7.3226902781504339</v>
      </c>
      <c r="AS373" s="23">
        <v>6.0832206308082544</v>
      </c>
      <c r="AT373" s="23">
        <v>7.5178416382541666</v>
      </c>
      <c r="AU373" s="23">
        <v>7.0335489943576457</v>
      </c>
      <c r="AV373" s="23">
        <v>6.8139833032172099</v>
      </c>
      <c r="AW373" s="23">
        <v>6.3084217430269405</v>
      </c>
      <c r="AX373" s="23">
        <v>6.9801980198019802</v>
      </c>
      <c r="AY373" s="23">
        <v>7.5592468241346138</v>
      </c>
      <c r="AZ373" s="23">
        <v>6.5518714086038203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 s="20">
        <v>1</v>
      </c>
      <c r="BJ373" s="20">
        <v>9</v>
      </c>
      <c r="BK373" s="20">
        <v>24</v>
      </c>
      <c r="BL373" s="20">
        <v>23</v>
      </c>
      <c r="BM373" s="20">
        <v>7</v>
      </c>
      <c r="BN373" s="20">
        <v>4</v>
      </c>
      <c r="BO373" s="20">
        <v>0</v>
      </c>
      <c r="BP373" s="20">
        <v>0</v>
      </c>
      <c r="BQ373" s="20">
        <v>13</v>
      </c>
      <c r="BR373" s="20">
        <v>21</v>
      </c>
      <c r="BS373" s="20">
        <v>24</v>
      </c>
      <c r="BT373" s="20">
        <v>7</v>
      </c>
      <c r="BU373" s="20">
        <v>2</v>
      </c>
      <c r="BV373" s="20">
        <v>11145</v>
      </c>
      <c r="BW373" s="20">
        <v>25518</v>
      </c>
      <c r="BX373" s="20">
        <v>21469</v>
      </c>
      <c r="BY373" s="20">
        <v>17943</v>
      </c>
      <c r="BZ373" s="20">
        <v>12347</v>
      </c>
      <c r="CA373" s="20">
        <v>15426</v>
      </c>
      <c r="CB373" s="20">
        <v>11649</v>
      </c>
      <c r="CC373" s="20">
        <v>26932</v>
      </c>
      <c r="CD373" s="20">
        <v>22275</v>
      </c>
      <c r="CE373" s="20">
        <v>17604</v>
      </c>
      <c r="CF373" s="20">
        <v>11285</v>
      </c>
      <c r="CG373" s="20">
        <v>12455</v>
      </c>
      <c r="CH373" s="21">
        <v>1</v>
      </c>
      <c r="CI373" s="21">
        <v>22</v>
      </c>
      <c r="CJ373" s="21">
        <v>45</v>
      </c>
      <c r="CK373" s="21">
        <v>47</v>
      </c>
      <c r="CL373" s="21">
        <v>14</v>
      </c>
      <c r="CM373" s="21">
        <v>6</v>
      </c>
      <c r="CN373" s="21">
        <v>0</v>
      </c>
      <c r="CO373" s="21">
        <v>68</v>
      </c>
      <c r="CP373" s="21">
        <v>67</v>
      </c>
      <c r="CQ373" s="21">
        <v>0</v>
      </c>
      <c r="CR373" s="21">
        <v>22794</v>
      </c>
      <c r="CS373" s="21">
        <v>52450</v>
      </c>
      <c r="CT373" s="21">
        <v>43744</v>
      </c>
      <c r="CU373" s="21">
        <v>35547</v>
      </c>
      <c r="CV373" s="21">
        <v>23632</v>
      </c>
      <c r="CW373" s="21">
        <v>27881</v>
      </c>
      <c r="CX373" s="21">
        <v>103848</v>
      </c>
      <c r="CY373" s="21">
        <v>102200</v>
      </c>
      <c r="CZ373" s="19">
        <v>268</v>
      </c>
      <c r="DA373" t="s">
        <v>8246</v>
      </c>
      <c r="DB373" t="s">
        <v>8481</v>
      </c>
      <c r="DD373">
        <v>6.6536203522504884</v>
      </c>
      <c r="DE373">
        <v>6.4517371543024415</v>
      </c>
      <c r="DF373">
        <v>-0.20188319794804688</v>
      </c>
    </row>
    <row r="374" spans="1:110" x14ac:dyDescent="0.25">
      <c r="A374" t="s">
        <v>2482</v>
      </c>
      <c r="B374" t="s">
        <v>3274</v>
      </c>
      <c r="C374" t="s">
        <v>3368</v>
      </c>
      <c r="D374" t="s">
        <v>355</v>
      </c>
      <c r="E374" s="17">
        <v>222058</v>
      </c>
      <c r="F374" s="17">
        <v>226130</v>
      </c>
      <c r="G374" s="17">
        <v>228429</v>
      </c>
      <c r="H374" s="17">
        <v>229323</v>
      </c>
      <c r="I374" s="17">
        <v>230278</v>
      </c>
      <c r="J374" s="17">
        <v>234183</v>
      </c>
      <c r="K374" s="17">
        <v>237905</v>
      </c>
      <c r="L374" s="17">
        <v>240639</v>
      </c>
      <c r="M374" s="17">
        <v>242347</v>
      </c>
      <c r="N374" s="17">
        <v>245639</v>
      </c>
      <c r="O374" s="17">
        <v>247871</v>
      </c>
      <c r="P374" s="17">
        <v>251877</v>
      </c>
      <c r="Q374" s="17">
        <v>251353</v>
      </c>
      <c r="R374" s="17">
        <v>252281</v>
      </c>
      <c r="S374" s="17">
        <v>252442</v>
      </c>
      <c r="T374" s="17">
        <v>253600</v>
      </c>
      <c r="U374" s="18">
        <v>16</v>
      </c>
      <c r="V374" s="18">
        <v>10</v>
      </c>
      <c r="W374" s="18">
        <v>11</v>
      </c>
      <c r="X374" s="18">
        <v>22</v>
      </c>
      <c r="Y374" s="18">
        <v>36</v>
      </c>
      <c r="Z374" s="18">
        <v>73</v>
      </c>
      <c r="AA374" s="18">
        <v>157</v>
      </c>
      <c r="AB374" s="18">
        <v>133</v>
      </c>
      <c r="AC374" s="18">
        <v>97</v>
      </c>
      <c r="AD374" s="18">
        <v>104</v>
      </c>
      <c r="AE374" s="18">
        <v>107</v>
      </c>
      <c r="AF374" s="18">
        <v>108</v>
      </c>
      <c r="AG374" s="18">
        <v>132</v>
      </c>
      <c r="AH374" s="18">
        <v>120</v>
      </c>
      <c r="AI374" s="18">
        <v>106</v>
      </c>
      <c r="AJ374" s="18">
        <v>120</v>
      </c>
      <c r="AK374" s="23">
        <v>0.72053247349791494</v>
      </c>
      <c r="AL374" s="23">
        <v>0.44222349975677711</v>
      </c>
      <c r="AM374" s="23">
        <v>0.48155006588480448</v>
      </c>
      <c r="AN374" s="23">
        <v>0.95934555190713533</v>
      </c>
      <c r="AO374" s="23">
        <v>1.5633278037849905</v>
      </c>
      <c r="AP374" s="23">
        <v>3.1172202935311271</v>
      </c>
      <c r="AQ374" s="23">
        <v>6.5992728189823664</v>
      </c>
      <c r="AR374" s="23">
        <v>5.5269511592052822</v>
      </c>
      <c r="AS374" s="23">
        <v>4.0025253046251859</v>
      </c>
      <c r="AT374" s="23">
        <v>4.2338553731288604</v>
      </c>
      <c r="AU374" s="23">
        <v>4.3167615412855884</v>
      </c>
      <c r="AV374" s="23">
        <v>4.2878071439631249</v>
      </c>
      <c r="AW374" s="23">
        <v>5.2515784573886126</v>
      </c>
      <c r="AX374" s="23">
        <v>4.7566007745331591</v>
      </c>
      <c r="AY374" s="23">
        <v>4.1989843211509967</v>
      </c>
      <c r="AZ374" s="23">
        <v>4.7318611987381702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2</v>
      </c>
      <c r="BI374" s="20">
        <v>1</v>
      </c>
      <c r="BJ374" s="20">
        <v>9</v>
      </c>
      <c r="BK374" s="20">
        <v>25</v>
      </c>
      <c r="BL374" s="20">
        <v>18</v>
      </c>
      <c r="BM374" s="20">
        <v>6</v>
      </c>
      <c r="BN374" s="20">
        <v>1</v>
      </c>
      <c r="BO374" s="20">
        <v>0</v>
      </c>
      <c r="BP374" s="20">
        <v>2</v>
      </c>
      <c r="BQ374" s="20">
        <v>9</v>
      </c>
      <c r="BR374" s="20">
        <v>22</v>
      </c>
      <c r="BS374" s="20">
        <v>14</v>
      </c>
      <c r="BT374" s="20">
        <v>7</v>
      </c>
      <c r="BU374" s="20">
        <v>4</v>
      </c>
      <c r="BV374" s="20">
        <v>13664</v>
      </c>
      <c r="BW374" s="20">
        <v>46035</v>
      </c>
      <c r="BX374" s="20">
        <v>27084</v>
      </c>
      <c r="BY374" s="20">
        <v>18214</v>
      </c>
      <c r="BZ374" s="20">
        <v>11911</v>
      </c>
      <c r="CA374" s="20">
        <v>16462</v>
      </c>
      <c r="CB374" s="20">
        <v>10175</v>
      </c>
      <c r="CC374" s="20">
        <v>40939</v>
      </c>
      <c r="CD374" s="20">
        <v>27829</v>
      </c>
      <c r="CE374" s="20">
        <v>17532</v>
      </c>
      <c r="CF374" s="20">
        <v>10908</v>
      </c>
      <c r="CG374" s="20">
        <v>12847</v>
      </c>
      <c r="CH374" s="21">
        <v>3</v>
      </c>
      <c r="CI374" s="21">
        <v>18</v>
      </c>
      <c r="CJ374" s="21">
        <v>47</v>
      </c>
      <c r="CK374" s="21">
        <v>32</v>
      </c>
      <c r="CL374" s="21">
        <v>13</v>
      </c>
      <c r="CM374" s="21">
        <v>5</v>
      </c>
      <c r="CN374" s="21">
        <v>2</v>
      </c>
      <c r="CO374" s="21">
        <v>62</v>
      </c>
      <c r="CP374" s="21">
        <v>58</v>
      </c>
      <c r="CQ374" s="21">
        <v>0</v>
      </c>
      <c r="CR374" s="21">
        <v>23839</v>
      </c>
      <c r="CS374" s="21">
        <v>86974</v>
      </c>
      <c r="CT374" s="21">
        <v>54913</v>
      </c>
      <c r="CU374" s="21">
        <v>35746</v>
      </c>
      <c r="CV374" s="21">
        <v>22819</v>
      </c>
      <c r="CW374" s="21">
        <v>29309</v>
      </c>
      <c r="CX374" s="21">
        <v>133370</v>
      </c>
      <c r="CY374" s="21">
        <v>120230</v>
      </c>
      <c r="CZ374" s="19">
        <v>324</v>
      </c>
      <c r="DA374" t="s">
        <v>8302</v>
      </c>
      <c r="DB374" t="s">
        <v>8481</v>
      </c>
      <c r="DD374">
        <v>5.1567828329036018</v>
      </c>
      <c r="DE374">
        <v>4.3488040788783087</v>
      </c>
      <c r="DF374">
        <v>-0.80797875402529318</v>
      </c>
    </row>
    <row r="375" spans="1:110" x14ac:dyDescent="0.25">
      <c r="A375" t="s">
        <v>2754</v>
      </c>
      <c r="B375" t="s">
        <v>2929</v>
      </c>
      <c r="C375" t="s">
        <v>58</v>
      </c>
      <c r="D375" t="s">
        <v>199</v>
      </c>
      <c r="E375" s="17">
        <v>145770</v>
      </c>
      <c r="F375" s="17">
        <v>146516</v>
      </c>
      <c r="G375" s="17">
        <v>146968</v>
      </c>
      <c r="H375" s="17">
        <v>147570</v>
      </c>
      <c r="I375" s="17">
        <v>147495</v>
      </c>
      <c r="J375" s="17">
        <v>148792</v>
      </c>
      <c r="K375" s="17">
        <v>150618</v>
      </c>
      <c r="L375" s="17">
        <v>152496</v>
      </c>
      <c r="M375" s="17">
        <v>154182</v>
      </c>
      <c r="N375" s="17">
        <v>156145</v>
      </c>
      <c r="O375" s="17">
        <v>157409</v>
      </c>
      <c r="P375" s="17">
        <v>158719</v>
      </c>
      <c r="Q375" s="17">
        <v>159549</v>
      </c>
      <c r="R375" s="17">
        <v>160810</v>
      </c>
      <c r="S375" s="17">
        <v>161981</v>
      </c>
      <c r="T375" s="17">
        <v>163186</v>
      </c>
      <c r="U375" s="18">
        <v>51</v>
      </c>
      <c r="V375" s="18">
        <v>32</v>
      </c>
      <c r="W375" s="18">
        <v>17</v>
      </c>
      <c r="X375" s="18">
        <v>35</v>
      </c>
      <c r="Y375" s="18">
        <v>55</v>
      </c>
      <c r="Z375" s="18">
        <v>83</v>
      </c>
      <c r="AA375" s="18">
        <v>167</v>
      </c>
      <c r="AB375" s="18">
        <v>172</v>
      </c>
      <c r="AC375" s="18">
        <v>210</v>
      </c>
      <c r="AD375" s="18">
        <v>220</v>
      </c>
      <c r="AE375" s="18">
        <v>240</v>
      </c>
      <c r="AF375" s="18">
        <v>202</v>
      </c>
      <c r="AG375" s="18">
        <v>248</v>
      </c>
      <c r="AH375" s="18">
        <v>244</v>
      </c>
      <c r="AI375" s="18">
        <v>216</v>
      </c>
      <c r="AJ375" s="18">
        <v>169</v>
      </c>
      <c r="AK375" s="23">
        <v>3.498662276188516</v>
      </c>
      <c r="AL375" s="23">
        <v>2.1840618089491932</v>
      </c>
      <c r="AM375" s="23">
        <v>1.1567143868052909</v>
      </c>
      <c r="AN375" s="23">
        <v>2.3717557769194282</v>
      </c>
      <c r="AO375" s="23">
        <v>3.7289399640665786</v>
      </c>
      <c r="AP375" s="23">
        <v>5.578256895532018</v>
      </c>
      <c r="AQ375" s="23">
        <v>11.087652206243611</v>
      </c>
      <c r="AR375" s="23">
        <v>11.278984366803062</v>
      </c>
      <c r="AS375" s="23">
        <v>13.62026695723236</v>
      </c>
      <c r="AT375" s="23">
        <v>14.089468122578372</v>
      </c>
      <c r="AU375" s="23">
        <v>15.246904560730327</v>
      </c>
      <c r="AV375" s="23">
        <v>12.726894700697459</v>
      </c>
      <c r="AW375" s="23">
        <v>15.543814126067854</v>
      </c>
      <c r="AX375" s="23">
        <v>15.173185747155028</v>
      </c>
      <c r="AY375" s="23">
        <v>13.334897302770079</v>
      </c>
      <c r="AZ375" s="23">
        <v>10.356280563283615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 s="20">
        <v>3</v>
      </c>
      <c r="BJ375" s="20">
        <v>21</v>
      </c>
      <c r="BK375" s="20">
        <v>19</v>
      </c>
      <c r="BL375" s="20">
        <v>23</v>
      </c>
      <c r="BM375" s="20">
        <v>8</v>
      </c>
      <c r="BN375" s="20">
        <v>9</v>
      </c>
      <c r="BO375" s="20">
        <v>0</v>
      </c>
      <c r="BP375" s="20">
        <v>4</v>
      </c>
      <c r="BQ375" s="20">
        <v>24</v>
      </c>
      <c r="BR375" s="20">
        <v>28</v>
      </c>
      <c r="BS375" s="20">
        <v>17</v>
      </c>
      <c r="BT375" s="20">
        <v>9</v>
      </c>
      <c r="BU375" s="20">
        <v>4</v>
      </c>
      <c r="BV375" s="20">
        <v>7617</v>
      </c>
      <c r="BW375" s="20">
        <v>13141</v>
      </c>
      <c r="BX375" s="20">
        <v>13815</v>
      </c>
      <c r="BY375" s="20">
        <v>16200</v>
      </c>
      <c r="BZ375" s="20">
        <v>12053</v>
      </c>
      <c r="CA375" s="20">
        <v>20139</v>
      </c>
      <c r="CB375" s="20">
        <v>8381</v>
      </c>
      <c r="CC375" s="20">
        <v>13200</v>
      </c>
      <c r="CD375" s="20">
        <v>13766</v>
      </c>
      <c r="CE375" s="20">
        <v>16091</v>
      </c>
      <c r="CF375" s="20">
        <v>12046</v>
      </c>
      <c r="CG375" s="20">
        <v>16737</v>
      </c>
      <c r="CH375" s="21">
        <v>7</v>
      </c>
      <c r="CI375" s="21">
        <v>45</v>
      </c>
      <c r="CJ375" s="21">
        <v>47</v>
      </c>
      <c r="CK375" s="21">
        <v>40</v>
      </c>
      <c r="CL375" s="21">
        <v>17</v>
      </c>
      <c r="CM375" s="21">
        <v>13</v>
      </c>
      <c r="CN375" s="21">
        <v>0</v>
      </c>
      <c r="CO375" s="21">
        <v>83</v>
      </c>
      <c r="CP375" s="21">
        <v>86</v>
      </c>
      <c r="CQ375" s="21">
        <v>0</v>
      </c>
      <c r="CR375" s="21">
        <v>15998</v>
      </c>
      <c r="CS375" s="21">
        <v>26341</v>
      </c>
      <c r="CT375" s="21">
        <v>27581</v>
      </c>
      <c r="CU375" s="21">
        <v>32291</v>
      </c>
      <c r="CV375" s="21">
        <v>24099</v>
      </c>
      <c r="CW375" s="21">
        <v>36876</v>
      </c>
      <c r="CX375" s="21">
        <v>82965</v>
      </c>
      <c r="CY375" s="21">
        <v>80221</v>
      </c>
      <c r="CZ375" s="19">
        <v>104</v>
      </c>
      <c r="DA375" t="s">
        <v>8082</v>
      </c>
      <c r="DB375" t="s">
        <v>9</v>
      </c>
      <c r="DD375">
        <v>10.346418020219145</v>
      </c>
      <c r="DE375">
        <v>10.365816910745496</v>
      </c>
      <c r="DF375">
        <v>1.9398890526350243E-2</v>
      </c>
    </row>
    <row r="376" spans="1:110" x14ac:dyDescent="0.25">
      <c r="A376" t="s">
        <v>159</v>
      </c>
      <c r="B376" t="s">
        <v>3187</v>
      </c>
      <c r="C376" t="s">
        <v>113</v>
      </c>
      <c r="D376" t="s">
        <v>70</v>
      </c>
      <c r="E376" s="17">
        <v>98231</v>
      </c>
      <c r="F376" s="17">
        <v>100272</v>
      </c>
      <c r="G376" s="17">
        <v>102251</v>
      </c>
      <c r="H376" s="17">
        <v>104236</v>
      </c>
      <c r="I376" s="17">
        <v>105893</v>
      </c>
      <c r="J376" s="17">
        <v>107468</v>
      </c>
      <c r="K376" s="17">
        <v>108323</v>
      </c>
      <c r="L376" s="17">
        <v>109151</v>
      </c>
      <c r="M376" s="17">
        <v>110057</v>
      </c>
      <c r="N376" s="17">
        <v>111469</v>
      </c>
      <c r="O376" s="17">
        <v>111687</v>
      </c>
      <c r="P376" s="17">
        <v>111179</v>
      </c>
      <c r="Q376" s="17">
        <v>111948</v>
      </c>
      <c r="R376" s="17">
        <v>111687</v>
      </c>
      <c r="S376" s="17">
        <v>112438</v>
      </c>
      <c r="T376" s="17">
        <v>112807</v>
      </c>
      <c r="U376" s="18">
        <v>5</v>
      </c>
      <c r="V376" s="18">
        <v>12</v>
      </c>
      <c r="W376" s="18">
        <v>7</v>
      </c>
      <c r="X376" s="18">
        <v>19</v>
      </c>
      <c r="Y376" s="18">
        <v>18</v>
      </c>
      <c r="Z376" s="18">
        <v>49</v>
      </c>
      <c r="AA376" s="18">
        <v>71</v>
      </c>
      <c r="AB376" s="18">
        <v>79</v>
      </c>
      <c r="AC376" s="18">
        <v>78</v>
      </c>
      <c r="AD376" s="18">
        <v>66</v>
      </c>
      <c r="AE376" s="18">
        <v>86</v>
      </c>
      <c r="AF376" s="18">
        <v>66</v>
      </c>
      <c r="AG376" s="18">
        <v>55</v>
      </c>
      <c r="AH376" s="18">
        <v>76</v>
      </c>
      <c r="AI376" s="18">
        <v>53</v>
      </c>
      <c r="AJ376" s="18">
        <v>56</v>
      </c>
      <c r="AK376" s="23">
        <v>0.50900428581608659</v>
      </c>
      <c r="AL376" s="23">
        <v>1.1967448539971277</v>
      </c>
      <c r="AM376" s="23">
        <v>0.68458988176154756</v>
      </c>
      <c r="AN376" s="23">
        <v>1.822786753137112</v>
      </c>
      <c r="AO376" s="23">
        <v>1.6998290727432408</v>
      </c>
      <c r="AP376" s="23">
        <v>4.5594967804369677</v>
      </c>
      <c r="AQ376" s="23">
        <v>6.5544713495748832</v>
      </c>
      <c r="AR376" s="23">
        <v>7.2376799113155164</v>
      </c>
      <c r="AS376" s="23">
        <v>7.0872366137546914</v>
      </c>
      <c r="AT376" s="23">
        <v>5.9209286886937171</v>
      </c>
      <c r="AU376" s="23">
        <v>7.7000904312945995</v>
      </c>
      <c r="AV376" s="23">
        <v>5.9363728761726584</v>
      </c>
      <c r="AW376" s="23">
        <v>4.9129953192553684</v>
      </c>
      <c r="AX376" s="23">
        <v>6.8047310788184836</v>
      </c>
      <c r="AY376" s="23">
        <v>4.7137088884540814</v>
      </c>
      <c r="AZ376" s="23">
        <v>4.9642309431152318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1</v>
      </c>
      <c r="BI376" s="20">
        <v>0</v>
      </c>
      <c r="BJ376" s="20">
        <v>4</v>
      </c>
      <c r="BK376" s="20">
        <v>8</v>
      </c>
      <c r="BL376" s="20">
        <v>9</v>
      </c>
      <c r="BM376" s="20">
        <v>2</v>
      </c>
      <c r="BN376" s="20">
        <v>3</v>
      </c>
      <c r="BO376" s="20">
        <v>0</v>
      </c>
      <c r="BP376" s="20">
        <v>0</v>
      </c>
      <c r="BQ376" s="20">
        <v>8</v>
      </c>
      <c r="BR376" s="20">
        <v>7</v>
      </c>
      <c r="BS376" s="20">
        <v>8</v>
      </c>
      <c r="BT376" s="20">
        <v>5</v>
      </c>
      <c r="BU376" s="20">
        <v>1</v>
      </c>
      <c r="BV376" s="20">
        <v>7438</v>
      </c>
      <c r="BW376" s="20">
        <v>8515</v>
      </c>
      <c r="BX376" s="20">
        <v>9266</v>
      </c>
      <c r="BY376" s="20">
        <v>9878</v>
      </c>
      <c r="BZ376" s="20">
        <v>7611</v>
      </c>
      <c r="CA376" s="20">
        <v>13961</v>
      </c>
      <c r="CB376" s="20">
        <v>8265</v>
      </c>
      <c r="CC376" s="20">
        <v>9761</v>
      </c>
      <c r="CD376" s="20">
        <v>9219</v>
      </c>
      <c r="CE376" s="20">
        <v>9720</v>
      </c>
      <c r="CF376" s="20">
        <v>7658</v>
      </c>
      <c r="CG376" s="20">
        <v>11515</v>
      </c>
      <c r="CH376" s="21">
        <v>0</v>
      </c>
      <c r="CI376" s="21">
        <v>12</v>
      </c>
      <c r="CJ376" s="21">
        <v>15</v>
      </c>
      <c r="CK376" s="21">
        <v>17</v>
      </c>
      <c r="CL376" s="21">
        <v>7</v>
      </c>
      <c r="CM376" s="21">
        <v>4</v>
      </c>
      <c r="CN376" s="21">
        <v>1</v>
      </c>
      <c r="CO376" s="21">
        <v>27</v>
      </c>
      <c r="CP376" s="21">
        <v>29</v>
      </c>
      <c r="CQ376" s="21">
        <v>0</v>
      </c>
      <c r="CR376" s="21">
        <v>15703</v>
      </c>
      <c r="CS376" s="21">
        <v>18276</v>
      </c>
      <c r="CT376" s="21">
        <v>18485</v>
      </c>
      <c r="CU376" s="21">
        <v>19598</v>
      </c>
      <c r="CV376" s="21">
        <v>15269</v>
      </c>
      <c r="CW376" s="21">
        <v>25476</v>
      </c>
      <c r="CX376" s="21">
        <v>56669</v>
      </c>
      <c r="CY376" s="21">
        <v>56138</v>
      </c>
      <c r="CZ376" s="19">
        <v>319</v>
      </c>
      <c r="DA376" t="s">
        <v>8297</v>
      </c>
      <c r="DB376" t="s">
        <v>8481</v>
      </c>
      <c r="DD376">
        <v>4.8095764010117925</v>
      </c>
      <c r="DE376">
        <v>5.1174363408565533</v>
      </c>
      <c r="DF376">
        <v>0.30785993984476079</v>
      </c>
    </row>
    <row r="377" spans="1:110" x14ac:dyDescent="0.25">
      <c r="A377" t="s">
        <v>2787</v>
      </c>
      <c r="B377" t="s">
        <v>3066</v>
      </c>
      <c r="C377" t="s">
        <v>48</v>
      </c>
      <c r="D377" t="s">
        <v>51</v>
      </c>
      <c r="E377" s="17">
        <v>61932</v>
      </c>
      <c r="F377" s="17">
        <v>62174</v>
      </c>
      <c r="G377" s="17">
        <v>61902</v>
      </c>
      <c r="H377" s="17">
        <v>62254</v>
      </c>
      <c r="I377" s="17">
        <v>62519</v>
      </c>
      <c r="J377" s="17">
        <v>63377</v>
      </c>
      <c r="K377" s="17">
        <v>63380</v>
      </c>
      <c r="L377" s="17">
        <v>64002</v>
      </c>
      <c r="M377" s="17">
        <v>65339</v>
      </c>
      <c r="N377" s="17">
        <v>66649</v>
      </c>
      <c r="O377" s="17">
        <v>68335</v>
      </c>
      <c r="P377" s="17">
        <v>69770</v>
      </c>
      <c r="Q377" s="17">
        <v>70354</v>
      </c>
      <c r="R377" s="17">
        <v>71528</v>
      </c>
      <c r="S377" s="17">
        <v>72646</v>
      </c>
      <c r="T377" s="17">
        <v>73264</v>
      </c>
      <c r="U377" s="18">
        <v>3</v>
      </c>
      <c r="V377" s="18">
        <v>9</v>
      </c>
      <c r="W377" s="18">
        <v>9</v>
      </c>
      <c r="X377" s="18">
        <v>3</v>
      </c>
      <c r="Y377" s="18">
        <v>11</v>
      </c>
      <c r="Z377" s="18">
        <v>35</v>
      </c>
      <c r="AA377" s="18">
        <v>83</v>
      </c>
      <c r="AB377" s="18">
        <v>67</v>
      </c>
      <c r="AC377" s="18">
        <v>53</v>
      </c>
      <c r="AD377" s="18">
        <v>61</v>
      </c>
      <c r="AE377" s="18">
        <v>76</v>
      </c>
      <c r="AF377" s="18">
        <v>69</v>
      </c>
      <c r="AG377" s="18">
        <v>57</v>
      </c>
      <c r="AH377" s="18">
        <v>72</v>
      </c>
      <c r="AI377" s="18">
        <v>58</v>
      </c>
      <c r="AJ377" s="18">
        <v>70</v>
      </c>
      <c r="AK377" s="23">
        <v>0.48440224762642897</v>
      </c>
      <c r="AL377" s="23">
        <v>1.4475504230064014</v>
      </c>
      <c r="AM377" s="23">
        <v>1.4539110206455363</v>
      </c>
      <c r="AN377" s="23">
        <v>0.48189674559064477</v>
      </c>
      <c r="AO377" s="23">
        <v>1.7594651226027287</v>
      </c>
      <c r="AP377" s="23">
        <v>5.5225081654227877</v>
      </c>
      <c r="AQ377" s="23">
        <v>13.09561375828337</v>
      </c>
      <c r="AR377" s="23">
        <v>10.468422861785568</v>
      </c>
      <c r="AS377" s="23">
        <v>8.1115413459036727</v>
      </c>
      <c r="AT377" s="23">
        <v>9.1524253927290733</v>
      </c>
      <c r="AU377" s="23">
        <v>11.121679959025389</v>
      </c>
      <c r="AV377" s="23">
        <v>9.8896373799627355</v>
      </c>
      <c r="AW377" s="23">
        <v>8.1018847542428301</v>
      </c>
      <c r="AX377" s="23">
        <v>10.065988144502853</v>
      </c>
      <c r="AY377" s="23">
        <v>7.9839220328717344</v>
      </c>
      <c r="AZ377" s="23">
        <v>9.5544878794496615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0</v>
      </c>
      <c r="BJ377" s="20">
        <v>4</v>
      </c>
      <c r="BK377" s="20">
        <v>11</v>
      </c>
      <c r="BL377" s="20">
        <v>18</v>
      </c>
      <c r="BM377" s="20">
        <v>4</v>
      </c>
      <c r="BN377" s="20">
        <v>3</v>
      </c>
      <c r="BO377" s="20">
        <v>0</v>
      </c>
      <c r="BP377" s="20">
        <v>1</v>
      </c>
      <c r="BQ377" s="20">
        <v>8</v>
      </c>
      <c r="BR377" s="20">
        <v>9</v>
      </c>
      <c r="BS377" s="20">
        <v>7</v>
      </c>
      <c r="BT377" s="20">
        <v>4</v>
      </c>
      <c r="BU377" s="20">
        <v>1</v>
      </c>
      <c r="BV377" s="20">
        <v>3615</v>
      </c>
      <c r="BW377" s="20">
        <v>8564</v>
      </c>
      <c r="BX377" s="20">
        <v>7632</v>
      </c>
      <c r="BY377" s="20">
        <v>6278</v>
      </c>
      <c r="BZ377" s="20">
        <v>4467</v>
      </c>
      <c r="CA377" s="20">
        <v>6875</v>
      </c>
      <c r="CB377" s="20">
        <v>3531</v>
      </c>
      <c r="CC377" s="20">
        <v>7935</v>
      </c>
      <c r="CD377" s="20">
        <v>7838</v>
      </c>
      <c r="CE377" s="20">
        <v>6569</v>
      </c>
      <c r="CF377" s="20">
        <v>4579</v>
      </c>
      <c r="CG377" s="20">
        <v>5381</v>
      </c>
      <c r="CH377" s="21">
        <v>1</v>
      </c>
      <c r="CI377" s="21">
        <v>12</v>
      </c>
      <c r="CJ377" s="21">
        <v>20</v>
      </c>
      <c r="CK377" s="21">
        <v>25</v>
      </c>
      <c r="CL377" s="21">
        <v>8</v>
      </c>
      <c r="CM377" s="21">
        <v>4</v>
      </c>
      <c r="CN377" s="21">
        <v>0</v>
      </c>
      <c r="CO377" s="21">
        <v>40</v>
      </c>
      <c r="CP377" s="21">
        <v>30</v>
      </c>
      <c r="CQ377" s="21">
        <v>0</v>
      </c>
      <c r="CR377" s="21">
        <v>7146</v>
      </c>
      <c r="CS377" s="21">
        <v>16499</v>
      </c>
      <c r="CT377" s="21">
        <v>15470</v>
      </c>
      <c r="CU377" s="21">
        <v>12847</v>
      </c>
      <c r="CV377" s="21">
        <v>9046</v>
      </c>
      <c r="CW377" s="21">
        <v>12256</v>
      </c>
      <c r="CX377" s="21">
        <v>37431</v>
      </c>
      <c r="CY377" s="21">
        <v>35833</v>
      </c>
      <c r="CZ377" s="19">
        <v>134</v>
      </c>
      <c r="DA377" t="s">
        <v>8112</v>
      </c>
      <c r="DB377" t="s">
        <v>9</v>
      </c>
      <c r="DD377">
        <v>11.162894538553847</v>
      </c>
      <c r="DE377">
        <v>8.0147471347278998</v>
      </c>
      <c r="DF377">
        <v>-3.1481474038259467</v>
      </c>
    </row>
    <row r="378" spans="1:110" x14ac:dyDescent="0.25">
      <c r="A378" t="s">
        <v>1267</v>
      </c>
      <c r="B378" t="s">
        <v>3169</v>
      </c>
      <c r="C378" t="s">
        <v>484</v>
      </c>
      <c r="D378" t="s">
        <v>51</v>
      </c>
      <c r="E378" s="17">
        <v>87130</v>
      </c>
      <c r="F378" s="17">
        <v>87977</v>
      </c>
      <c r="G378" s="17">
        <v>88648</v>
      </c>
      <c r="H378" s="17">
        <v>89551</v>
      </c>
      <c r="I378" s="17">
        <v>90658</v>
      </c>
      <c r="J378" s="17">
        <v>91716</v>
      </c>
      <c r="K378" s="17">
        <v>92164</v>
      </c>
      <c r="L378" s="17">
        <v>92624</v>
      </c>
      <c r="M378" s="17">
        <v>92883</v>
      </c>
      <c r="N378" s="17">
        <v>92827</v>
      </c>
      <c r="O378" s="17">
        <v>92755</v>
      </c>
      <c r="P378" s="17">
        <v>92695</v>
      </c>
      <c r="Q378" s="17">
        <v>93060</v>
      </c>
      <c r="R378" s="17">
        <v>93410</v>
      </c>
      <c r="S378" s="17">
        <v>93341</v>
      </c>
      <c r="T378" s="17">
        <v>93641</v>
      </c>
      <c r="U378" s="18">
        <v>20</v>
      </c>
      <c r="V378" s="18">
        <v>8</v>
      </c>
      <c r="W378" s="18">
        <v>7</v>
      </c>
      <c r="X378" s="18">
        <v>8</v>
      </c>
      <c r="Y378" s="18">
        <v>13</v>
      </c>
      <c r="Z378" s="18">
        <v>43</v>
      </c>
      <c r="AA378" s="18">
        <v>79</v>
      </c>
      <c r="AB378" s="18">
        <v>67</v>
      </c>
      <c r="AC378" s="18">
        <v>110</v>
      </c>
      <c r="AD378" s="18">
        <v>103</v>
      </c>
      <c r="AE378" s="18">
        <v>111</v>
      </c>
      <c r="AF378" s="18">
        <v>140</v>
      </c>
      <c r="AG378" s="18">
        <v>104</v>
      </c>
      <c r="AH378" s="18">
        <v>115</v>
      </c>
      <c r="AI378" s="18">
        <v>105</v>
      </c>
      <c r="AJ378" s="18">
        <v>92</v>
      </c>
      <c r="AK378" s="23">
        <v>2.2954206358315159</v>
      </c>
      <c r="AL378" s="23">
        <v>0.90932857451379334</v>
      </c>
      <c r="AM378" s="23">
        <v>0.78963992419456719</v>
      </c>
      <c r="AN378" s="23">
        <v>0.89334569128206265</v>
      </c>
      <c r="AO378" s="23">
        <v>1.4339605991749211</v>
      </c>
      <c r="AP378" s="23">
        <v>4.6883858868681587</v>
      </c>
      <c r="AQ378" s="23">
        <v>8.5716765765374774</v>
      </c>
      <c r="AR378" s="23">
        <v>7.2335463810675424</v>
      </c>
      <c r="AS378" s="23">
        <v>11.842856066233864</v>
      </c>
      <c r="AT378" s="23">
        <v>11.095909595268617</v>
      </c>
      <c r="AU378" s="23">
        <v>11.967009864697321</v>
      </c>
      <c r="AV378" s="23">
        <v>15.103295754895086</v>
      </c>
      <c r="AW378" s="23">
        <v>11.17558564367075</v>
      </c>
      <c r="AX378" s="23">
        <v>12.311315704956643</v>
      </c>
      <c r="AY378" s="23">
        <v>11.249075968759708</v>
      </c>
      <c r="AZ378" s="23">
        <v>9.8247562499332552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1</v>
      </c>
      <c r="BJ378" s="20">
        <v>13</v>
      </c>
      <c r="BK378" s="20">
        <v>14</v>
      </c>
      <c r="BL378" s="20">
        <v>11</v>
      </c>
      <c r="BM378" s="20">
        <v>4</v>
      </c>
      <c r="BN378" s="20">
        <v>6</v>
      </c>
      <c r="BO378" s="20">
        <v>0</v>
      </c>
      <c r="BP378" s="20">
        <v>1</v>
      </c>
      <c r="BQ378" s="20">
        <v>12</v>
      </c>
      <c r="BR378" s="20">
        <v>17</v>
      </c>
      <c r="BS378" s="20">
        <v>9</v>
      </c>
      <c r="BT378" s="20">
        <v>4</v>
      </c>
      <c r="BU378" s="20">
        <v>0</v>
      </c>
      <c r="BV378" s="20">
        <v>4008</v>
      </c>
      <c r="BW378" s="20">
        <v>6070</v>
      </c>
      <c r="BX378" s="20">
        <v>6288</v>
      </c>
      <c r="BY378" s="20">
        <v>8192</v>
      </c>
      <c r="BZ378" s="20">
        <v>7775</v>
      </c>
      <c r="CA378" s="20">
        <v>16484</v>
      </c>
      <c r="CB378" s="20">
        <v>4311</v>
      </c>
      <c r="CC378" s="20">
        <v>5680</v>
      </c>
      <c r="CD378" s="20">
        <v>5991</v>
      </c>
      <c r="CE378" s="20">
        <v>7714</v>
      </c>
      <c r="CF378" s="20">
        <v>7107</v>
      </c>
      <c r="CG378" s="20">
        <v>14021</v>
      </c>
      <c r="CH378" s="21">
        <v>2</v>
      </c>
      <c r="CI378" s="21">
        <v>25</v>
      </c>
      <c r="CJ378" s="21">
        <v>31</v>
      </c>
      <c r="CK378" s="21">
        <v>20</v>
      </c>
      <c r="CL378" s="21">
        <v>8</v>
      </c>
      <c r="CM378" s="21">
        <v>6</v>
      </c>
      <c r="CN378" s="21">
        <v>0</v>
      </c>
      <c r="CO378" s="21">
        <v>49</v>
      </c>
      <c r="CP378" s="21">
        <v>43</v>
      </c>
      <c r="CQ378" s="21">
        <v>0</v>
      </c>
      <c r="CR378" s="21">
        <v>8319</v>
      </c>
      <c r="CS378" s="21">
        <v>11750</v>
      </c>
      <c r="CT378" s="21">
        <v>12279</v>
      </c>
      <c r="CU378" s="21">
        <v>15906</v>
      </c>
      <c r="CV378" s="21">
        <v>14882</v>
      </c>
      <c r="CW378" s="21">
        <v>30505</v>
      </c>
      <c r="CX378" s="21">
        <v>48817</v>
      </c>
      <c r="CY378" s="21">
        <v>44824</v>
      </c>
      <c r="CZ378" s="19">
        <v>122</v>
      </c>
      <c r="DA378" t="s">
        <v>8100</v>
      </c>
      <c r="DB378" t="s">
        <v>9</v>
      </c>
      <c r="DD378">
        <v>10.931643762270213</v>
      </c>
      <c r="DE378">
        <v>8.8084069074297879</v>
      </c>
      <c r="DF378">
        <v>-2.1232368548404246</v>
      </c>
    </row>
    <row r="379" spans="1:110" x14ac:dyDescent="0.25">
      <c r="A379" t="s">
        <v>1095</v>
      </c>
      <c r="B379" t="s">
        <v>3180</v>
      </c>
      <c r="C379" t="s">
        <v>642</v>
      </c>
      <c r="D379" t="s">
        <v>278</v>
      </c>
      <c r="E379" s="17">
        <v>90067</v>
      </c>
      <c r="F379" s="17">
        <v>90182</v>
      </c>
      <c r="G379" s="17">
        <v>90143</v>
      </c>
      <c r="H379" s="17">
        <v>90443</v>
      </c>
      <c r="I379" s="17">
        <v>90437</v>
      </c>
      <c r="J379" s="17">
        <v>90359</v>
      </c>
      <c r="K379" s="17">
        <v>90890</v>
      </c>
      <c r="L379" s="17">
        <v>91479</v>
      </c>
      <c r="M379" s="17">
        <v>92219</v>
      </c>
      <c r="N379" s="17">
        <v>93077</v>
      </c>
      <c r="O379" s="17">
        <v>93609</v>
      </c>
      <c r="P379" s="17">
        <v>94212</v>
      </c>
      <c r="Q379" s="17">
        <v>94277</v>
      </c>
      <c r="R379" s="17">
        <v>94626</v>
      </c>
      <c r="S379" s="17">
        <v>94978</v>
      </c>
      <c r="T379" s="17">
        <v>95278</v>
      </c>
      <c r="U379" s="18">
        <v>15</v>
      </c>
      <c r="V379" s="18">
        <v>6</v>
      </c>
      <c r="W379" s="18">
        <v>16</v>
      </c>
      <c r="X379" s="18">
        <v>16</v>
      </c>
      <c r="Y379" s="18">
        <v>16</v>
      </c>
      <c r="Z379" s="18">
        <v>44</v>
      </c>
      <c r="AA379" s="18">
        <v>95</v>
      </c>
      <c r="AB379" s="18">
        <v>90</v>
      </c>
      <c r="AC379" s="18">
        <v>55</v>
      </c>
      <c r="AD379" s="18">
        <v>58</v>
      </c>
      <c r="AE379" s="18">
        <v>54</v>
      </c>
      <c r="AF379" s="18">
        <v>45</v>
      </c>
      <c r="AG379" s="18">
        <v>48</v>
      </c>
      <c r="AH379" s="18">
        <v>62</v>
      </c>
      <c r="AI379" s="18">
        <v>61</v>
      </c>
      <c r="AJ379" s="18">
        <v>45</v>
      </c>
      <c r="AK379" s="23">
        <v>1.6654268489013735</v>
      </c>
      <c r="AL379" s="23">
        <v>0.66532123927169506</v>
      </c>
      <c r="AM379" s="23">
        <v>1.7749575674206539</v>
      </c>
      <c r="AN379" s="23">
        <v>1.7690700220028084</v>
      </c>
      <c r="AO379" s="23">
        <v>1.7691873901168771</v>
      </c>
      <c r="AP379" s="23">
        <v>4.8694651335229473</v>
      </c>
      <c r="AQ379" s="23">
        <v>10.452194960941798</v>
      </c>
      <c r="AR379" s="23">
        <v>9.8383235496671357</v>
      </c>
      <c r="AS379" s="23">
        <v>5.9640638046389567</v>
      </c>
      <c r="AT379" s="23">
        <v>6.2313998087604885</v>
      </c>
      <c r="AU379" s="23">
        <v>5.7686760888376112</v>
      </c>
      <c r="AV379" s="23">
        <v>4.7764615972487583</v>
      </c>
      <c r="AW379" s="23">
        <v>5.0913796578168586</v>
      </c>
      <c r="AX379" s="23">
        <v>6.5521104136283901</v>
      </c>
      <c r="AY379" s="23">
        <v>6.4225399566215335</v>
      </c>
      <c r="AZ379" s="23">
        <v>4.7230210541782993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20">
        <v>3</v>
      </c>
      <c r="BK379" s="20">
        <v>6</v>
      </c>
      <c r="BL379" s="20">
        <v>7</v>
      </c>
      <c r="BM379" s="20">
        <v>1</v>
      </c>
      <c r="BN379" s="20">
        <v>1</v>
      </c>
      <c r="BO379" s="20">
        <v>0</v>
      </c>
      <c r="BP379" s="20">
        <v>1</v>
      </c>
      <c r="BQ379" s="20">
        <v>5</v>
      </c>
      <c r="BR379" s="20">
        <v>8</v>
      </c>
      <c r="BS379" s="20">
        <v>9</v>
      </c>
      <c r="BT379" s="20">
        <v>3</v>
      </c>
      <c r="BU379" s="20">
        <v>1</v>
      </c>
      <c r="BV379" s="20">
        <v>3896</v>
      </c>
      <c r="BW379" s="20">
        <v>5396</v>
      </c>
      <c r="BX379" s="20">
        <v>8705</v>
      </c>
      <c r="BY379" s="20">
        <v>9431</v>
      </c>
      <c r="BZ379" s="20">
        <v>7485</v>
      </c>
      <c r="CA379" s="20">
        <v>14787</v>
      </c>
      <c r="CB379" s="20">
        <v>4463</v>
      </c>
      <c r="CC379" s="20">
        <v>5089</v>
      </c>
      <c r="CD379" s="20">
        <v>7863</v>
      </c>
      <c r="CE379" s="20">
        <v>9190</v>
      </c>
      <c r="CF379" s="20">
        <v>7166</v>
      </c>
      <c r="CG379" s="20">
        <v>11807</v>
      </c>
      <c r="CH379" s="21">
        <v>1</v>
      </c>
      <c r="CI379" s="21">
        <v>8</v>
      </c>
      <c r="CJ379" s="21">
        <v>14</v>
      </c>
      <c r="CK379" s="21">
        <v>16</v>
      </c>
      <c r="CL379" s="21">
        <v>4</v>
      </c>
      <c r="CM379" s="21">
        <v>2</v>
      </c>
      <c r="CN379" s="21">
        <v>0</v>
      </c>
      <c r="CO379" s="21">
        <v>18</v>
      </c>
      <c r="CP379" s="21">
        <v>27</v>
      </c>
      <c r="CQ379" s="21">
        <v>0</v>
      </c>
      <c r="CR379" s="21">
        <v>8359</v>
      </c>
      <c r="CS379" s="21">
        <v>10485</v>
      </c>
      <c r="CT379" s="21">
        <v>16568</v>
      </c>
      <c r="CU379" s="21">
        <v>18621</v>
      </c>
      <c r="CV379" s="21">
        <v>14651</v>
      </c>
      <c r="CW379" s="21">
        <v>26594</v>
      </c>
      <c r="CX379" s="21">
        <v>49700</v>
      </c>
      <c r="CY379" s="21">
        <v>45578</v>
      </c>
      <c r="CZ379" s="19">
        <v>325</v>
      </c>
      <c r="DA379" t="s">
        <v>8303</v>
      </c>
      <c r="DB379" t="s">
        <v>8481</v>
      </c>
      <c r="DD379">
        <v>3.949273772434069</v>
      </c>
      <c r="DE379">
        <v>5.4325955734406444</v>
      </c>
      <c r="DF379">
        <v>1.4833218010065754</v>
      </c>
    </row>
    <row r="380" spans="1:110" x14ac:dyDescent="0.25">
      <c r="A380" t="s">
        <v>327</v>
      </c>
      <c r="B380" t="s">
        <v>3027</v>
      </c>
      <c r="C380" t="s">
        <v>305</v>
      </c>
      <c r="D380" t="s">
        <v>278</v>
      </c>
      <c r="E380" s="17">
        <v>109427</v>
      </c>
      <c r="F380" s="17">
        <v>109853</v>
      </c>
      <c r="G380" s="17">
        <v>110538</v>
      </c>
      <c r="H380" s="17">
        <v>111534</v>
      </c>
      <c r="I380" s="17">
        <v>112424</v>
      </c>
      <c r="J380" s="17">
        <v>113202</v>
      </c>
      <c r="K380" s="17">
        <v>114248</v>
      </c>
      <c r="L380" s="17">
        <v>115523</v>
      </c>
      <c r="M380" s="17">
        <v>116247</v>
      </c>
      <c r="N380" s="17">
        <v>116533</v>
      </c>
      <c r="O380" s="17">
        <v>117743</v>
      </c>
      <c r="P380" s="17">
        <v>119032</v>
      </c>
      <c r="Q380" s="17">
        <v>120685</v>
      </c>
      <c r="R380" s="17">
        <v>122251</v>
      </c>
      <c r="S380" s="17">
        <v>124259</v>
      </c>
      <c r="T380" s="17">
        <v>125718</v>
      </c>
      <c r="U380" s="18">
        <v>10</v>
      </c>
      <c r="V380" s="18">
        <v>6</v>
      </c>
      <c r="W380" s="18">
        <v>7</v>
      </c>
      <c r="X380" s="18">
        <v>16</v>
      </c>
      <c r="Y380" s="18">
        <v>27</v>
      </c>
      <c r="Z380" s="18">
        <v>37</v>
      </c>
      <c r="AA380" s="18">
        <v>107</v>
      </c>
      <c r="AB380" s="18">
        <v>79</v>
      </c>
      <c r="AC380" s="18">
        <v>101</v>
      </c>
      <c r="AD380" s="18">
        <v>116</v>
      </c>
      <c r="AE380" s="18">
        <v>102</v>
      </c>
      <c r="AF380" s="18">
        <v>110</v>
      </c>
      <c r="AG380" s="18">
        <v>132</v>
      </c>
      <c r="AH380" s="18">
        <v>105</v>
      </c>
      <c r="AI380" s="18">
        <v>91</v>
      </c>
      <c r="AJ380" s="18">
        <v>91</v>
      </c>
      <c r="AK380" s="23">
        <v>0.91385124329461653</v>
      </c>
      <c r="AL380" s="23">
        <v>0.54618444648757891</v>
      </c>
      <c r="AM380" s="23">
        <v>0.63326638802945601</v>
      </c>
      <c r="AN380" s="23">
        <v>1.4345401402262987</v>
      </c>
      <c r="AO380" s="23">
        <v>2.4016224293745108</v>
      </c>
      <c r="AP380" s="23">
        <v>3.2684934895143196</v>
      </c>
      <c r="AQ380" s="23">
        <v>9.365590644912821</v>
      </c>
      <c r="AR380" s="23">
        <v>6.8384650675623044</v>
      </c>
      <c r="AS380" s="23">
        <v>8.6883962596884228</v>
      </c>
      <c r="AT380" s="23">
        <v>9.9542618829001235</v>
      </c>
      <c r="AU380" s="23">
        <v>8.6629353762007089</v>
      </c>
      <c r="AV380" s="23">
        <v>9.2412124470730568</v>
      </c>
      <c r="AW380" s="23">
        <v>10.937564734639766</v>
      </c>
      <c r="AX380" s="23">
        <v>8.5888867984719965</v>
      </c>
      <c r="AY380" s="23">
        <v>7.3234131934105378</v>
      </c>
      <c r="AZ380" s="23">
        <v>7.2384225011533756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1</v>
      </c>
      <c r="BI380" s="20">
        <v>2</v>
      </c>
      <c r="BJ380" s="20">
        <v>10</v>
      </c>
      <c r="BK380" s="20">
        <v>10</v>
      </c>
      <c r="BL380" s="20">
        <v>13</v>
      </c>
      <c r="BM380" s="20">
        <v>8</v>
      </c>
      <c r="BN380" s="20">
        <v>5</v>
      </c>
      <c r="BO380" s="20">
        <v>0</v>
      </c>
      <c r="BP380" s="20">
        <v>5</v>
      </c>
      <c r="BQ380" s="20">
        <v>8</v>
      </c>
      <c r="BR380" s="20">
        <v>11</v>
      </c>
      <c r="BS380" s="20">
        <v>7</v>
      </c>
      <c r="BT380" s="20">
        <v>5</v>
      </c>
      <c r="BU380" s="20">
        <v>6</v>
      </c>
      <c r="BV380" s="20">
        <v>4790</v>
      </c>
      <c r="BW380" s="20">
        <v>6957</v>
      </c>
      <c r="BX380" s="20">
        <v>9124</v>
      </c>
      <c r="BY380" s="20">
        <v>12422</v>
      </c>
      <c r="BZ380" s="20">
        <v>11052</v>
      </c>
      <c r="CA380" s="20">
        <v>21735</v>
      </c>
      <c r="CB380" s="20">
        <v>5183</v>
      </c>
      <c r="CC380" s="20">
        <v>6739</v>
      </c>
      <c r="CD380" s="20">
        <v>7918</v>
      </c>
      <c r="CE380" s="20">
        <v>11668</v>
      </c>
      <c r="CF380" s="20">
        <v>10364</v>
      </c>
      <c r="CG380" s="20">
        <v>17766</v>
      </c>
      <c r="CH380" s="21">
        <v>7</v>
      </c>
      <c r="CI380" s="21">
        <v>18</v>
      </c>
      <c r="CJ380" s="21">
        <v>21</v>
      </c>
      <c r="CK380" s="21">
        <v>20</v>
      </c>
      <c r="CL380" s="21">
        <v>13</v>
      </c>
      <c r="CM380" s="21">
        <v>11</v>
      </c>
      <c r="CN380" s="21">
        <v>1</v>
      </c>
      <c r="CO380" s="21">
        <v>49</v>
      </c>
      <c r="CP380" s="21">
        <v>42</v>
      </c>
      <c r="CQ380" s="21">
        <v>0</v>
      </c>
      <c r="CR380" s="21">
        <v>9973</v>
      </c>
      <c r="CS380" s="21">
        <v>13696</v>
      </c>
      <c r="CT380" s="21">
        <v>17042</v>
      </c>
      <c r="CU380" s="21">
        <v>24090</v>
      </c>
      <c r="CV380" s="21">
        <v>21416</v>
      </c>
      <c r="CW380" s="21">
        <v>39501</v>
      </c>
      <c r="CX380" s="21">
        <v>66080</v>
      </c>
      <c r="CY380" s="21">
        <v>59638</v>
      </c>
      <c r="CZ380" s="19">
        <v>245</v>
      </c>
      <c r="DA380" t="s">
        <v>8223</v>
      </c>
      <c r="DB380" t="s">
        <v>9</v>
      </c>
      <c r="DD380">
        <v>8.2162379690801171</v>
      </c>
      <c r="DE380">
        <v>6.3559322033898304</v>
      </c>
      <c r="DF380">
        <v>-1.8603057656902866</v>
      </c>
    </row>
    <row r="381" spans="1:110" x14ac:dyDescent="0.25">
      <c r="A381" t="s">
        <v>1826</v>
      </c>
      <c r="B381" t="s">
        <v>3124</v>
      </c>
      <c r="C381" t="s">
        <v>696</v>
      </c>
      <c r="D381" t="s">
        <v>150</v>
      </c>
      <c r="E381" s="17">
        <v>54819</v>
      </c>
      <c r="F381" s="17">
        <v>55266</v>
      </c>
      <c r="G381" s="17">
        <v>55724</v>
      </c>
      <c r="H381" s="17">
        <v>55842</v>
      </c>
      <c r="I381" s="17">
        <v>56054</v>
      </c>
      <c r="J381" s="17">
        <v>56852</v>
      </c>
      <c r="K381" s="17">
        <v>57440</v>
      </c>
      <c r="L381" s="17">
        <v>57832</v>
      </c>
      <c r="M381" s="17">
        <v>58113</v>
      </c>
      <c r="N381" s="17">
        <v>58185</v>
      </c>
      <c r="O381" s="17">
        <v>58383</v>
      </c>
      <c r="P381" s="17">
        <v>58646</v>
      </c>
      <c r="Q381" s="17">
        <v>58863</v>
      </c>
      <c r="R381" s="17">
        <v>58596</v>
      </c>
      <c r="S381" s="17">
        <v>58942</v>
      </c>
      <c r="T381" s="17">
        <v>59508</v>
      </c>
      <c r="U381" s="18">
        <v>14</v>
      </c>
      <c r="V381" s="18">
        <v>7</v>
      </c>
      <c r="W381" s="18">
        <v>17</v>
      </c>
      <c r="X381" s="18">
        <v>17</v>
      </c>
      <c r="Y381" s="18">
        <v>10</v>
      </c>
      <c r="Z381" s="18">
        <v>29</v>
      </c>
      <c r="AA381" s="18">
        <v>49</v>
      </c>
      <c r="AB381" s="18">
        <v>75</v>
      </c>
      <c r="AC381" s="18">
        <v>74</v>
      </c>
      <c r="AD381" s="18">
        <v>98</v>
      </c>
      <c r="AE381" s="18">
        <v>94</v>
      </c>
      <c r="AF381" s="18">
        <v>114</v>
      </c>
      <c r="AG381" s="18">
        <v>87</v>
      </c>
      <c r="AH381" s="18">
        <v>82</v>
      </c>
      <c r="AI381" s="18">
        <v>92</v>
      </c>
      <c r="AJ381" s="18">
        <v>52</v>
      </c>
      <c r="AK381" s="23">
        <v>2.5538590634633977</v>
      </c>
      <c r="AL381" s="23">
        <v>1.2666015271595557</v>
      </c>
      <c r="AM381" s="23">
        <v>3.0507501256191225</v>
      </c>
      <c r="AN381" s="23">
        <v>3.0443035707890118</v>
      </c>
      <c r="AO381" s="23">
        <v>1.7839940057801404</v>
      </c>
      <c r="AP381" s="23">
        <v>5.1009639062829804</v>
      </c>
      <c r="AQ381" s="23">
        <v>8.5306406685236773</v>
      </c>
      <c r="AR381" s="23">
        <v>12.968598699681836</v>
      </c>
      <c r="AS381" s="23">
        <v>12.733811711665204</v>
      </c>
      <c r="AT381" s="23">
        <v>16.842828907794107</v>
      </c>
      <c r="AU381" s="23">
        <v>16.100577222821713</v>
      </c>
      <c r="AV381" s="23">
        <v>19.438665893667086</v>
      </c>
      <c r="AW381" s="23">
        <v>14.780082564599155</v>
      </c>
      <c r="AX381" s="23">
        <v>13.994129292101849</v>
      </c>
      <c r="AY381" s="23">
        <v>15.608564351396288</v>
      </c>
      <c r="AZ381" s="23">
        <v>8.7383208980305174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1</v>
      </c>
      <c r="BJ381" s="20">
        <v>4</v>
      </c>
      <c r="BK381" s="20">
        <v>13</v>
      </c>
      <c r="BL381" s="20">
        <v>7</v>
      </c>
      <c r="BM381" s="20">
        <v>3</v>
      </c>
      <c r="BN381" s="20">
        <v>2</v>
      </c>
      <c r="BO381" s="20">
        <v>0</v>
      </c>
      <c r="BP381" s="20">
        <v>1</v>
      </c>
      <c r="BQ381" s="20">
        <v>4</v>
      </c>
      <c r="BR381" s="20">
        <v>8</v>
      </c>
      <c r="BS381" s="20">
        <v>4</v>
      </c>
      <c r="BT381" s="20">
        <v>2</v>
      </c>
      <c r="BU381" s="20">
        <v>3</v>
      </c>
      <c r="BV381" s="20">
        <v>2547</v>
      </c>
      <c r="BW381" s="20">
        <v>4817</v>
      </c>
      <c r="BX381" s="20">
        <v>5153</v>
      </c>
      <c r="BY381" s="20">
        <v>5676</v>
      </c>
      <c r="BZ381" s="20">
        <v>4734</v>
      </c>
      <c r="CA381" s="20">
        <v>7799</v>
      </c>
      <c r="CB381" s="20">
        <v>2811</v>
      </c>
      <c r="CC381" s="20">
        <v>4302</v>
      </c>
      <c r="CD381" s="20">
        <v>4883</v>
      </c>
      <c r="CE381" s="20">
        <v>5630</v>
      </c>
      <c r="CF381" s="20">
        <v>4516</v>
      </c>
      <c r="CG381" s="20">
        <v>6640</v>
      </c>
      <c r="CH381" s="21">
        <v>2</v>
      </c>
      <c r="CI381" s="21">
        <v>8</v>
      </c>
      <c r="CJ381" s="21">
        <v>21</v>
      </c>
      <c r="CK381" s="21">
        <v>11</v>
      </c>
      <c r="CL381" s="21">
        <v>5</v>
      </c>
      <c r="CM381" s="21">
        <v>5</v>
      </c>
      <c r="CN381" s="21">
        <v>0</v>
      </c>
      <c r="CO381" s="21">
        <v>30</v>
      </c>
      <c r="CP381" s="21">
        <v>22</v>
      </c>
      <c r="CQ381" s="21">
        <v>0</v>
      </c>
      <c r="CR381" s="21">
        <v>5358</v>
      </c>
      <c r="CS381" s="21">
        <v>9119</v>
      </c>
      <c r="CT381" s="21">
        <v>10036</v>
      </c>
      <c r="CU381" s="21">
        <v>11306</v>
      </c>
      <c r="CV381" s="21">
        <v>9250</v>
      </c>
      <c r="CW381" s="21">
        <v>14439</v>
      </c>
      <c r="CX381" s="21">
        <v>30726</v>
      </c>
      <c r="CY381" s="21">
        <v>28782</v>
      </c>
      <c r="CZ381" s="19">
        <v>167</v>
      </c>
      <c r="DA381" t="s">
        <v>8145</v>
      </c>
      <c r="DB381" t="s">
        <v>9</v>
      </c>
      <c r="DD381">
        <v>10.423181154888471</v>
      </c>
      <c r="DE381">
        <v>7.1600598841372127</v>
      </c>
      <c r="DF381">
        <v>-3.2631212707512587</v>
      </c>
    </row>
    <row r="382" spans="1:110" x14ac:dyDescent="0.25">
      <c r="A382" t="s">
        <v>53</v>
      </c>
      <c r="B382" t="s">
        <v>3204</v>
      </c>
      <c r="C382" t="s">
        <v>48</v>
      </c>
      <c r="D382" t="s">
        <v>51</v>
      </c>
      <c r="E382" s="17">
        <v>75556</v>
      </c>
      <c r="F382" s="17">
        <v>76103</v>
      </c>
      <c r="G382" s="17">
        <v>76910</v>
      </c>
      <c r="H382" s="17">
        <v>78137</v>
      </c>
      <c r="I382" s="17">
        <v>79371</v>
      </c>
      <c r="J382" s="17">
        <v>81915</v>
      </c>
      <c r="K382" s="17">
        <v>83735</v>
      </c>
      <c r="L382" s="17">
        <v>85052</v>
      </c>
      <c r="M382" s="17">
        <v>85171</v>
      </c>
      <c r="N382" s="17">
        <v>85720</v>
      </c>
      <c r="O382" s="17">
        <v>86811</v>
      </c>
      <c r="P382" s="17">
        <v>87816</v>
      </c>
      <c r="Q382" s="17">
        <v>88813</v>
      </c>
      <c r="R382" s="17">
        <v>90619</v>
      </c>
      <c r="S382" s="17">
        <v>91988</v>
      </c>
      <c r="T382" s="17">
        <v>94451</v>
      </c>
      <c r="U382" s="18">
        <v>7</v>
      </c>
      <c r="V382" s="18">
        <v>6</v>
      </c>
      <c r="W382" s="18">
        <v>14</v>
      </c>
      <c r="X382" s="18">
        <v>16</v>
      </c>
      <c r="Y382" s="18">
        <v>18</v>
      </c>
      <c r="Z382" s="18">
        <v>42</v>
      </c>
      <c r="AA382" s="18">
        <v>121</v>
      </c>
      <c r="AB382" s="18">
        <v>97</v>
      </c>
      <c r="AC382" s="18">
        <v>81</v>
      </c>
      <c r="AD382" s="18">
        <v>85</v>
      </c>
      <c r="AE382" s="18">
        <v>82</v>
      </c>
      <c r="AF382" s="18">
        <v>67</v>
      </c>
      <c r="AG382" s="18">
        <v>79</v>
      </c>
      <c r="AH382" s="18">
        <v>91</v>
      </c>
      <c r="AI382" s="18">
        <v>88</v>
      </c>
      <c r="AJ382" s="18">
        <v>71</v>
      </c>
      <c r="AK382" s="23">
        <v>0.92646513844036216</v>
      </c>
      <c r="AL382" s="23">
        <v>0.7884051877061351</v>
      </c>
      <c r="AM382" s="23">
        <v>1.820309452606943</v>
      </c>
      <c r="AN382" s="23">
        <v>2.0476854755109617</v>
      </c>
      <c r="AO382" s="23">
        <v>2.2678308198208414</v>
      </c>
      <c r="AP382" s="23">
        <v>5.1272660684856248</v>
      </c>
      <c r="AQ382" s="23">
        <v>14.450349316295457</v>
      </c>
      <c r="AR382" s="23">
        <v>11.404787659314302</v>
      </c>
      <c r="AS382" s="23">
        <v>9.5102793204259672</v>
      </c>
      <c r="AT382" s="23">
        <v>9.9160055996266916</v>
      </c>
      <c r="AU382" s="23">
        <v>9.4458075589499018</v>
      </c>
      <c r="AV382" s="23">
        <v>7.6295891409310368</v>
      </c>
      <c r="AW382" s="23">
        <v>8.8950941866618631</v>
      </c>
      <c r="AX382" s="23">
        <v>10.04204416292389</v>
      </c>
      <c r="AY382" s="23">
        <v>9.5664651911118845</v>
      </c>
      <c r="AZ382" s="23">
        <v>7.5171252818921976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2</v>
      </c>
      <c r="BJ382" s="20">
        <v>7</v>
      </c>
      <c r="BK382" s="20">
        <v>10</v>
      </c>
      <c r="BL382" s="20">
        <v>9</v>
      </c>
      <c r="BM382" s="20">
        <v>4</v>
      </c>
      <c r="BN382" s="20">
        <v>3</v>
      </c>
      <c r="BO382" s="20">
        <v>0</v>
      </c>
      <c r="BP382" s="20">
        <v>3</v>
      </c>
      <c r="BQ382" s="20">
        <v>5</v>
      </c>
      <c r="BR382" s="20">
        <v>13</v>
      </c>
      <c r="BS382" s="20">
        <v>9</v>
      </c>
      <c r="BT382" s="20">
        <v>3</v>
      </c>
      <c r="BU382" s="20">
        <v>3</v>
      </c>
      <c r="BV382" s="20">
        <v>8125</v>
      </c>
      <c r="BW382" s="20">
        <v>8392</v>
      </c>
      <c r="BX382" s="20">
        <v>7595</v>
      </c>
      <c r="BY382" s="20">
        <v>7681</v>
      </c>
      <c r="BZ382" s="20">
        <v>5889</v>
      </c>
      <c r="CA382" s="20">
        <v>10373</v>
      </c>
      <c r="CB382" s="20">
        <v>8585</v>
      </c>
      <c r="CC382" s="20">
        <v>8768</v>
      </c>
      <c r="CD382" s="20">
        <v>7380</v>
      </c>
      <c r="CE382" s="20">
        <v>7480</v>
      </c>
      <c r="CF382" s="20">
        <v>6047</v>
      </c>
      <c r="CG382" s="20">
        <v>8136</v>
      </c>
      <c r="CH382" s="21">
        <v>5</v>
      </c>
      <c r="CI382" s="21">
        <v>12</v>
      </c>
      <c r="CJ382" s="21">
        <v>23</v>
      </c>
      <c r="CK382" s="21">
        <v>18</v>
      </c>
      <c r="CL382" s="21">
        <v>7</v>
      </c>
      <c r="CM382" s="21">
        <v>6</v>
      </c>
      <c r="CN382" s="21">
        <v>0</v>
      </c>
      <c r="CO382" s="21">
        <v>35</v>
      </c>
      <c r="CP382" s="21">
        <v>36</v>
      </c>
      <c r="CQ382" s="21">
        <v>0</v>
      </c>
      <c r="CR382" s="21">
        <v>16710</v>
      </c>
      <c r="CS382" s="21">
        <v>17160</v>
      </c>
      <c r="CT382" s="21">
        <v>14975</v>
      </c>
      <c r="CU382" s="21">
        <v>15161</v>
      </c>
      <c r="CV382" s="21">
        <v>11936</v>
      </c>
      <c r="CW382" s="21">
        <v>18509</v>
      </c>
      <c r="CX382" s="21">
        <v>48055</v>
      </c>
      <c r="CY382" s="21">
        <v>46396</v>
      </c>
      <c r="CZ382" s="19">
        <v>228</v>
      </c>
      <c r="DA382" t="s">
        <v>8206</v>
      </c>
      <c r="DB382" t="s">
        <v>9</v>
      </c>
      <c r="DD382">
        <v>7.5437537718768866</v>
      </c>
      <c r="DE382">
        <v>7.4914160857350947</v>
      </c>
      <c r="DF382">
        <v>-5.2337686141791906E-2</v>
      </c>
    </row>
    <row r="383" spans="1:110" x14ac:dyDescent="0.25">
      <c r="A383" t="s">
        <v>1936</v>
      </c>
      <c r="B383" t="s">
        <v>2959</v>
      </c>
      <c r="C383" t="s">
        <v>58</v>
      </c>
      <c r="D383" t="s">
        <v>278</v>
      </c>
      <c r="E383" s="17">
        <v>110078</v>
      </c>
      <c r="F383" s="17">
        <v>110423</v>
      </c>
      <c r="G383" s="17">
        <v>110136</v>
      </c>
      <c r="H383" s="17">
        <v>110440</v>
      </c>
      <c r="I383" s="17">
        <v>111088</v>
      </c>
      <c r="J383" s="17">
        <v>112259</v>
      </c>
      <c r="K383" s="17">
        <v>113737</v>
      </c>
      <c r="L383" s="17">
        <v>115295</v>
      </c>
      <c r="M383" s="17">
        <v>116954</v>
      </c>
      <c r="N383" s="17">
        <v>117910</v>
      </c>
      <c r="O383" s="17">
        <v>118708</v>
      </c>
      <c r="P383" s="17">
        <v>118711</v>
      </c>
      <c r="Q383" s="17">
        <v>118994</v>
      </c>
      <c r="R383" s="17">
        <v>119666</v>
      </c>
      <c r="S383" s="17">
        <v>120101</v>
      </c>
      <c r="T383" s="17">
        <v>120339</v>
      </c>
      <c r="U383" s="18">
        <v>11</v>
      </c>
      <c r="V383" s="18">
        <v>12</v>
      </c>
      <c r="W383" s="18">
        <v>17</v>
      </c>
      <c r="X383" s="18">
        <v>13</v>
      </c>
      <c r="Y383" s="18">
        <v>40</v>
      </c>
      <c r="Z383" s="18">
        <v>84</v>
      </c>
      <c r="AA383" s="18">
        <v>184</v>
      </c>
      <c r="AB383" s="18">
        <v>136</v>
      </c>
      <c r="AC383" s="18">
        <v>121</v>
      </c>
      <c r="AD383" s="18">
        <v>133</v>
      </c>
      <c r="AE383" s="18">
        <v>139</v>
      </c>
      <c r="AF383" s="18">
        <v>150</v>
      </c>
      <c r="AG383" s="18">
        <v>141</v>
      </c>
      <c r="AH383" s="18">
        <v>135</v>
      </c>
      <c r="AI383" s="18">
        <v>114</v>
      </c>
      <c r="AJ383" s="18">
        <v>106</v>
      </c>
      <c r="AK383" s="23">
        <v>0.99929141154454115</v>
      </c>
      <c r="AL383" s="23">
        <v>1.0867301196308741</v>
      </c>
      <c r="AM383" s="23">
        <v>1.5435461611099004</v>
      </c>
      <c r="AN383" s="23">
        <v>1.1771097428467947</v>
      </c>
      <c r="AO383" s="23">
        <v>3.6007489557828025</v>
      </c>
      <c r="AP383" s="23">
        <v>7.4826962648874478</v>
      </c>
      <c r="AQ383" s="23">
        <v>16.177673052744488</v>
      </c>
      <c r="AR383" s="23">
        <v>11.795828093152348</v>
      </c>
      <c r="AS383" s="23">
        <v>10.345947979547516</v>
      </c>
      <c r="AT383" s="23">
        <v>11.279789670087354</v>
      </c>
      <c r="AU383" s="23">
        <v>11.709404589412676</v>
      </c>
      <c r="AV383" s="23">
        <v>12.635728786717323</v>
      </c>
      <c r="AW383" s="23">
        <v>11.849336941358388</v>
      </c>
      <c r="AX383" s="23">
        <v>11.281399896378252</v>
      </c>
      <c r="AY383" s="23">
        <v>9.4920108908335479</v>
      </c>
      <c r="AZ383" s="23">
        <v>8.8084494635986683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20">
        <v>1</v>
      </c>
      <c r="BJ383" s="20">
        <v>14</v>
      </c>
      <c r="BK383" s="20">
        <v>16</v>
      </c>
      <c r="BL383" s="20">
        <v>11</v>
      </c>
      <c r="BM383" s="20">
        <v>11</v>
      </c>
      <c r="BN383" s="20">
        <v>6</v>
      </c>
      <c r="BO383" s="20">
        <v>0</v>
      </c>
      <c r="BP383" s="20">
        <v>6</v>
      </c>
      <c r="BQ383" s="20">
        <v>4</v>
      </c>
      <c r="BR383" s="20">
        <v>12</v>
      </c>
      <c r="BS383" s="20">
        <v>15</v>
      </c>
      <c r="BT383" s="20">
        <v>6</v>
      </c>
      <c r="BU383" s="20">
        <v>4</v>
      </c>
      <c r="BV383" s="20">
        <v>4903</v>
      </c>
      <c r="BW383" s="20">
        <v>8480</v>
      </c>
      <c r="BX383" s="20">
        <v>11098</v>
      </c>
      <c r="BY383" s="20">
        <v>12242</v>
      </c>
      <c r="BZ383" s="20">
        <v>9632</v>
      </c>
      <c r="CA383" s="20">
        <v>14914</v>
      </c>
      <c r="CB383" s="20">
        <v>5540</v>
      </c>
      <c r="CC383" s="20">
        <v>8344</v>
      </c>
      <c r="CD383" s="20">
        <v>10303</v>
      </c>
      <c r="CE383" s="20">
        <v>12408</v>
      </c>
      <c r="CF383" s="20">
        <v>9677</v>
      </c>
      <c r="CG383" s="20">
        <v>12798</v>
      </c>
      <c r="CH383" s="21">
        <v>7</v>
      </c>
      <c r="CI383" s="21">
        <v>18</v>
      </c>
      <c r="CJ383" s="21">
        <v>28</v>
      </c>
      <c r="CK383" s="21">
        <v>26</v>
      </c>
      <c r="CL383" s="21">
        <v>17</v>
      </c>
      <c r="CM383" s="21">
        <v>10</v>
      </c>
      <c r="CN383" s="21">
        <v>0</v>
      </c>
      <c r="CO383" s="21">
        <v>59</v>
      </c>
      <c r="CP383" s="21">
        <v>47</v>
      </c>
      <c r="CQ383" s="21">
        <v>0</v>
      </c>
      <c r="CR383" s="21">
        <v>10443</v>
      </c>
      <c r="CS383" s="21">
        <v>16824</v>
      </c>
      <c r="CT383" s="21">
        <v>21401</v>
      </c>
      <c r="CU383" s="21">
        <v>24650</v>
      </c>
      <c r="CV383" s="21">
        <v>19309</v>
      </c>
      <c r="CW383" s="21">
        <v>27712</v>
      </c>
      <c r="CX383" s="21">
        <v>61269</v>
      </c>
      <c r="CY383" s="21">
        <v>59070</v>
      </c>
      <c r="CZ383" s="19">
        <v>163</v>
      </c>
      <c r="DA383" t="s">
        <v>8141</v>
      </c>
      <c r="DB383" t="s">
        <v>9</v>
      </c>
      <c r="DD383">
        <v>9.9881496529541227</v>
      </c>
      <c r="DE383">
        <v>7.6710897843934127</v>
      </c>
      <c r="DF383">
        <v>-2.31705986856071</v>
      </c>
    </row>
    <row r="384" spans="1:110" x14ac:dyDescent="0.25">
      <c r="A384" t="s">
        <v>1000</v>
      </c>
      <c r="B384" t="s">
        <v>3014</v>
      </c>
      <c r="C384" t="s">
        <v>886</v>
      </c>
      <c r="D384" t="s">
        <v>168</v>
      </c>
      <c r="E384" s="17">
        <v>38362</v>
      </c>
      <c r="F384" s="17">
        <v>38692</v>
      </c>
      <c r="G384" s="17">
        <v>39660</v>
      </c>
      <c r="H384" s="17">
        <v>39341</v>
      </c>
      <c r="I384" s="17">
        <v>39750</v>
      </c>
      <c r="J384" s="17">
        <v>40106</v>
      </c>
      <c r="K384" s="17">
        <v>40518</v>
      </c>
      <c r="L384" s="17">
        <v>41341</v>
      </c>
      <c r="M384" s="17">
        <v>42178</v>
      </c>
      <c r="N384" s="17">
        <v>42623</v>
      </c>
      <c r="O384" s="17">
        <v>43100</v>
      </c>
      <c r="P384" s="17">
        <v>43498</v>
      </c>
      <c r="Q384" s="17">
        <v>43831</v>
      </c>
      <c r="R384" s="17">
        <v>43950</v>
      </c>
      <c r="S384" s="17">
        <v>44312</v>
      </c>
      <c r="T384" s="17">
        <v>44449</v>
      </c>
      <c r="U384" s="18">
        <v>7</v>
      </c>
      <c r="V384" s="18">
        <v>1</v>
      </c>
      <c r="W384" s="18">
        <v>8</v>
      </c>
      <c r="X384" s="18">
        <v>6</v>
      </c>
      <c r="Y384" s="18">
        <v>9</v>
      </c>
      <c r="Z384" s="18">
        <v>22</v>
      </c>
      <c r="AA384" s="18">
        <v>26</v>
      </c>
      <c r="AB384" s="18">
        <v>42</v>
      </c>
      <c r="AC384" s="18">
        <v>49</v>
      </c>
      <c r="AD384" s="18">
        <v>25</v>
      </c>
      <c r="AE384" s="18">
        <v>47</v>
      </c>
      <c r="AF384" s="18">
        <v>46</v>
      </c>
      <c r="AG384" s="18">
        <v>44</v>
      </c>
      <c r="AH384" s="18">
        <v>67</v>
      </c>
      <c r="AI384" s="18">
        <v>56</v>
      </c>
      <c r="AJ384" s="18">
        <v>40</v>
      </c>
      <c r="AK384" s="23">
        <v>1.8247223815233824</v>
      </c>
      <c r="AL384" s="23">
        <v>0.25845135945415071</v>
      </c>
      <c r="AM384" s="23">
        <v>2.0171457387796266</v>
      </c>
      <c r="AN384" s="23">
        <v>1.525126458402176</v>
      </c>
      <c r="AO384" s="23">
        <v>2.2641509433962264</v>
      </c>
      <c r="AP384" s="23">
        <v>5.4854635216675813</v>
      </c>
      <c r="AQ384" s="23">
        <v>6.416901130361814</v>
      </c>
      <c r="AR384" s="23">
        <v>10.159405916644493</v>
      </c>
      <c r="AS384" s="23">
        <v>11.617430888140737</v>
      </c>
      <c r="AT384" s="23">
        <v>5.8653778476409446</v>
      </c>
      <c r="AU384" s="23">
        <v>10.904872389791183</v>
      </c>
      <c r="AV384" s="23">
        <v>10.575198859717689</v>
      </c>
      <c r="AW384" s="23">
        <v>10.038557185553604</v>
      </c>
      <c r="AX384" s="23">
        <v>15.244596131968146</v>
      </c>
      <c r="AY384" s="23">
        <v>12.637660227477884</v>
      </c>
      <c r="AZ384" s="23">
        <v>8.9990775945465593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1</v>
      </c>
      <c r="BJ384" s="20">
        <v>5</v>
      </c>
      <c r="BK384" s="20">
        <v>3</v>
      </c>
      <c r="BL384" s="20">
        <v>3</v>
      </c>
      <c r="BM384" s="20">
        <v>2</v>
      </c>
      <c r="BN384" s="20">
        <v>5</v>
      </c>
      <c r="BO384" s="20">
        <v>0</v>
      </c>
      <c r="BP384" s="20">
        <v>2</v>
      </c>
      <c r="BQ384" s="20">
        <v>4</v>
      </c>
      <c r="BR384" s="20">
        <v>6</v>
      </c>
      <c r="BS384" s="20">
        <v>4</v>
      </c>
      <c r="BT384" s="20">
        <v>3</v>
      </c>
      <c r="BU384" s="20">
        <v>2</v>
      </c>
      <c r="BV384" s="20">
        <v>1506</v>
      </c>
      <c r="BW384" s="20">
        <v>2387</v>
      </c>
      <c r="BX384" s="20">
        <v>2972</v>
      </c>
      <c r="BY384" s="20">
        <v>4276</v>
      </c>
      <c r="BZ384" s="20">
        <v>4208</v>
      </c>
      <c r="CA384" s="20">
        <v>7708</v>
      </c>
      <c r="CB384" s="20">
        <v>1659</v>
      </c>
      <c r="CC384" s="20">
        <v>2394</v>
      </c>
      <c r="CD384" s="20">
        <v>2647</v>
      </c>
      <c r="CE384" s="20">
        <v>4064</v>
      </c>
      <c r="CF384" s="20">
        <v>3962</v>
      </c>
      <c r="CG384" s="20">
        <v>6666</v>
      </c>
      <c r="CH384" s="21">
        <v>3</v>
      </c>
      <c r="CI384" s="21">
        <v>9</v>
      </c>
      <c r="CJ384" s="21">
        <v>9</v>
      </c>
      <c r="CK384" s="21">
        <v>7</v>
      </c>
      <c r="CL384" s="21">
        <v>5</v>
      </c>
      <c r="CM384" s="21">
        <v>7</v>
      </c>
      <c r="CN384" s="21">
        <v>0</v>
      </c>
      <c r="CO384" s="21">
        <v>19</v>
      </c>
      <c r="CP384" s="21">
        <v>21</v>
      </c>
      <c r="CQ384" s="21">
        <v>0</v>
      </c>
      <c r="CR384" s="21">
        <v>3165</v>
      </c>
      <c r="CS384" s="21">
        <v>4781</v>
      </c>
      <c r="CT384" s="21">
        <v>5619</v>
      </c>
      <c r="CU384" s="21">
        <v>8340</v>
      </c>
      <c r="CV384" s="21">
        <v>8170</v>
      </c>
      <c r="CW384" s="21">
        <v>14374</v>
      </c>
      <c r="CX384" s="21">
        <v>23057</v>
      </c>
      <c r="CY384" s="21">
        <v>21392</v>
      </c>
      <c r="CZ384" s="19">
        <v>156</v>
      </c>
      <c r="DA384" t="s">
        <v>8134</v>
      </c>
      <c r="DB384" t="s">
        <v>9</v>
      </c>
      <c r="DD384">
        <v>8.8818249813014205</v>
      </c>
      <c r="DE384">
        <v>9.1078631218285118</v>
      </c>
      <c r="DF384">
        <v>0.22603814052709126</v>
      </c>
    </row>
    <row r="385" spans="1:110" x14ac:dyDescent="0.25">
      <c r="A385" t="s">
        <v>185</v>
      </c>
      <c r="B385" t="s">
        <v>3020</v>
      </c>
      <c r="C385" t="s">
        <v>184</v>
      </c>
      <c r="D385" t="s">
        <v>168</v>
      </c>
      <c r="E385" s="17">
        <v>73205</v>
      </c>
      <c r="F385" s="17">
        <v>73785</v>
      </c>
      <c r="G385" s="17">
        <v>74690</v>
      </c>
      <c r="H385" s="17">
        <v>75761</v>
      </c>
      <c r="I385" s="17">
        <v>76281</v>
      </c>
      <c r="J385" s="17">
        <v>77081</v>
      </c>
      <c r="K385" s="17">
        <v>77832</v>
      </c>
      <c r="L385" s="17">
        <v>78843</v>
      </c>
      <c r="M385" s="17">
        <v>79600</v>
      </c>
      <c r="N385" s="17">
        <v>80038</v>
      </c>
      <c r="O385" s="17">
        <v>80558</v>
      </c>
      <c r="P385" s="17">
        <v>80957</v>
      </c>
      <c r="Q385" s="17">
        <v>81337</v>
      </c>
      <c r="R385" s="17">
        <v>81846</v>
      </c>
      <c r="S385" s="17">
        <v>82235</v>
      </c>
      <c r="T385" s="17">
        <v>82655</v>
      </c>
      <c r="U385" s="18">
        <v>5</v>
      </c>
      <c r="V385" s="18">
        <v>10</v>
      </c>
      <c r="W385" s="18">
        <v>14</v>
      </c>
      <c r="X385" s="18">
        <v>13</v>
      </c>
      <c r="Y385" s="18">
        <v>8</v>
      </c>
      <c r="Z385" s="18">
        <v>39</v>
      </c>
      <c r="AA385" s="18">
        <v>73</v>
      </c>
      <c r="AB385" s="18">
        <v>92</v>
      </c>
      <c r="AC385" s="18">
        <v>47</v>
      </c>
      <c r="AD385" s="18">
        <v>59</v>
      </c>
      <c r="AE385" s="18">
        <v>66</v>
      </c>
      <c r="AF385" s="18">
        <v>62</v>
      </c>
      <c r="AG385" s="18">
        <v>76</v>
      </c>
      <c r="AH385" s="18">
        <v>64</v>
      </c>
      <c r="AI385" s="18">
        <v>75</v>
      </c>
      <c r="AJ385" s="18">
        <v>41</v>
      </c>
      <c r="AK385" s="23">
        <v>0.68301345536507063</v>
      </c>
      <c r="AL385" s="23">
        <v>1.3552890153825303</v>
      </c>
      <c r="AM385" s="23">
        <v>1.8744142455482662</v>
      </c>
      <c r="AN385" s="23">
        <v>1.7159224403056983</v>
      </c>
      <c r="AO385" s="23">
        <v>1.04875394921409</v>
      </c>
      <c r="AP385" s="23">
        <v>5.0596126153007868</v>
      </c>
      <c r="AQ385" s="23">
        <v>9.3791756603967524</v>
      </c>
      <c r="AR385" s="23">
        <v>11.668759433304162</v>
      </c>
      <c r="AS385" s="23">
        <v>5.9045226130653257</v>
      </c>
      <c r="AT385" s="23">
        <v>7.3714985381943583</v>
      </c>
      <c r="AU385" s="23">
        <v>8.1928548375083796</v>
      </c>
      <c r="AV385" s="23">
        <v>7.6583865508850373</v>
      </c>
      <c r="AW385" s="23">
        <v>9.3438410563458199</v>
      </c>
      <c r="AX385" s="23">
        <v>7.8195635706082154</v>
      </c>
      <c r="AY385" s="23">
        <v>9.1202042925761546</v>
      </c>
      <c r="AZ385" s="23">
        <v>4.9603774726271856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0</v>
      </c>
      <c r="BI385" s="20">
        <v>0</v>
      </c>
      <c r="BJ385" s="20">
        <v>2</v>
      </c>
      <c r="BK385" s="20">
        <v>5</v>
      </c>
      <c r="BL385" s="20">
        <v>3</v>
      </c>
      <c r="BM385" s="20">
        <v>2</v>
      </c>
      <c r="BN385" s="20">
        <v>4</v>
      </c>
      <c r="BO385" s="20">
        <v>0</v>
      </c>
      <c r="BP385" s="20">
        <v>2</v>
      </c>
      <c r="BQ385" s="20">
        <v>11</v>
      </c>
      <c r="BR385" s="20">
        <v>5</v>
      </c>
      <c r="BS385" s="20">
        <v>4</v>
      </c>
      <c r="BT385" s="20">
        <v>3</v>
      </c>
      <c r="BU385" s="20">
        <v>0</v>
      </c>
      <c r="BV385" s="20">
        <v>2734</v>
      </c>
      <c r="BW385" s="20">
        <v>4073</v>
      </c>
      <c r="BX385" s="20">
        <v>5106</v>
      </c>
      <c r="BY385" s="20">
        <v>7613</v>
      </c>
      <c r="BZ385" s="20">
        <v>7723</v>
      </c>
      <c r="CA385" s="20">
        <v>16164</v>
      </c>
      <c r="CB385" s="20">
        <v>3032</v>
      </c>
      <c r="CC385" s="20">
        <v>4052</v>
      </c>
      <c r="CD385" s="20">
        <v>4663</v>
      </c>
      <c r="CE385" s="20">
        <v>7061</v>
      </c>
      <c r="CF385" s="20">
        <v>6983</v>
      </c>
      <c r="CG385" s="20">
        <v>13451</v>
      </c>
      <c r="CH385" s="21">
        <v>2</v>
      </c>
      <c r="CI385" s="21">
        <v>13</v>
      </c>
      <c r="CJ385" s="21">
        <v>10</v>
      </c>
      <c r="CK385" s="21">
        <v>7</v>
      </c>
      <c r="CL385" s="21">
        <v>5</v>
      </c>
      <c r="CM385" s="21">
        <v>4</v>
      </c>
      <c r="CN385" s="21">
        <v>0</v>
      </c>
      <c r="CO385" s="21">
        <v>16</v>
      </c>
      <c r="CP385" s="21">
        <v>25</v>
      </c>
      <c r="CQ385" s="21">
        <v>0</v>
      </c>
      <c r="CR385" s="21">
        <v>5766</v>
      </c>
      <c r="CS385" s="21">
        <v>8125</v>
      </c>
      <c r="CT385" s="21">
        <v>9769</v>
      </c>
      <c r="CU385" s="21">
        <v>14674</v>
      </c>
      <c r="CV385" s="21">
        <v>14706</v>
      </c>
      <c r="CW385" s="21">
        <v>29615</v>
      </c>
      <c r="CX385" s="21">
        <v>43413</v>
      </c>
      <c r="CY385" s="21">
        <v>39242</v>
      </c>
      <c r="CZ385" s="19">
        <v>320</v>
      </c>
      <c r="DA385" t="s">
        <v>8298</v>
      </c>
      <c r="DB385" t="s">
        <v>8481</v>
      </c>
      <c r="DD385">
        <v>4.0772641557514913</v>
      </c>
      <c r="DE385">
        <v>5.758643724230069</v>
      </c>
      <c r="DF385">
        <v>1.6813795684785777</v>
      </c>
    </row>
    <row r="386" spans="1:110" x14ac:dyDescent="0.25">
      <c r="A386" t="s">
        <v>1354</v>
      </c>
      <c r="B386" t="s">
        <v>3091</v>
      </c>
      <c r="C386" t="s">
        <v>197</v>
      </c>
      <c r="D386" t="s">
        <v>199</v>
      </c>
      <c r="E386" s="17">
        <v>82981</v>
      </c>
      <c r="F386" s="17">
        <v>83558</v>
      </c>
      <c r="G386" s="17">
        <v>84082</v>
      </c>
      <c r="H386" s="17">
        <v>84691</v>
      </c>
      <c r="I386" s="17">
        <v>85247</v>
      </c>
      <c r="J386" s="17">
        <v>85537</v>
      </c>
      <c r="K386" s="17">
        <v>86134</v>
      </c>
      <c r="L386" s="17">
        <v>86515</v>
      </c>
      <c r="M386" s="17">
        <v>86703</v>
      </c>
      <c r="N386" s="17">
        <v>86993</v>
      </c>
      <c r="O386" s="17">
        <v>87729</v>
      </c>
      <c r="P386" s="17">
        <v>87923</v>
      </c>
      <c r="Q386" s="17">
        <v>88344</v>
      </c>
      <c r="R386" s="17">
        <v>88957</v>
      </c>
      <c r="S386" s="17">
        <v>89598</v>
      </c>
      <c r="T386" s="17">
        <v>90493</v>
      </c>
      <c r="U386" s="18">
        <v>21</v>
      </c>
      <c r="V386" s="18">
        <v>14</v>
      </c>
      <c r="W386" s="18">
        <v>9</v>
      </c>
      <c r="X386" s="18">
        <v>19</v>
      </c>
      <c r="Y386" s="18">
        <v>18</v>
      </c>
      <c r="Z386" s="18">
        <v>42</v>
      </c>
      <c r="AA386" s="18">
        <v>86</v>
      </c>
      <c r="AB386" s="18">
        <v>88</v>
      </c>
      <c r="AC386" s="18">
        <v>73</v>
      </c>
      <c r="AD386" s="18">
        <v>109</v>
      </c>
      <c r="AE386" s="18">
        <v>108</v>
      </c>
      <c r="AF386" s="18">
        <v>108</v>
      </c>
      <c r="AG386" s="18">
        <v>127</v>
      </c>
      <c r="AH386" s="18">
        <v>96</v>
      </c>
      <c r="AI386" s="18">
        <v>121</v>
      </c>
      <c r="AJ386" s="18">
        <v>99</v>
      </c>
      <c r="AK386" s="23">
        <v>2.5306997987491111</v>
      </c>
      <c r="AL386" s="23">
        <v>1.6754828981067045</v>
      </c>
      <c r="AM386" s="23">
        <v>1.0703836730810399</v>
      </c>
      <c r="AN386" s="23">
        <v>2.2434497172072594</v>
      </c>
      <c r="AO386" s="23">
        <v>2.1115112555280535</v>
      </c>
      <c r="AP386" s="23">
        <v>4.9101558389936519</v>
      </c>
      <c r="AQ386" s="23">
        <v>9.9844428448696227</v>
      </c>
      <c r="AR386" s="23">
        <v>10.1716465352829</v>
      </c>
      <c r="AS386" s="23">
        <v>8.4195471898319543</v>
      </c>
      <c r="AT386" s="23">
        <v>12.529743772487443</v>
      </c>
      <c r="AU386" s="23">
        <v>12.310638443388163</v>
      </c>
      <c r="AV386" s="23">
        <v>12.283475313626697</v>
      </c>
      <c r="AW386" s="23">
        <v>14.375622566331613</v>
      </c>
      <c r="AX386" s="23">
        <v>10.791730836246726</v>
      </c>
      <c r="AY386" s="23">
        <v>13.504765731377933</v>
      </c>
      <c r="AZ386" s="23">
        <v>10.940072712806515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2</v>
      </c>
      <c r="BJ386" s="20">
        <v>11</v>
      </c>
      <c r="BK386" s="20">
        <v>19</v>
      </c>
      <c r="BL386" s="20">
        <v>10</v>
      </c>
      <c r="BM386" s="20">
        <v>3</v>
      </c>
      <c r="BN386" s="20">
        <v>4</v>
      </c>
      <c r="BO386" s="20">
        <v>0</v>
      </c>
      <c r="BP386" s="20">
        <v>4</v>
      </c>
      <c r="BQ386" s="20">
        <v>12</v>
      </c>
      <c r="BR386" s="20">
        <v>16</v>
      </c>
      <c r="BS386" s="20">
        <v>7</v>
      </c>
      <c r="BT386" s="20">
        <v>7</v>
      </c>
      <c r="BU386" s="20">
        <v>4</v>
      </c>
      <c r="BV386" s="20">
        <v>6320</v>
      </c>
      <c r="BW386" s="20">
        <v>5587</v>
      </c>
      <c r="BX386" s="20">
        <v>6520</v>
      </c>
      <c r="BY386" s="20">
        <v>8452</v>
      </c>
      <c r="BZ386" s="20">
        <v>7419</v>
      </c>
      <c r="CA386" s="20">
        <v>12977</v>
      </c>
      <c r="CB386" s="20">
        <v>5884</v>
      </c>
      <c r="CC386" s="20">
        <v>5628</v>
      </c>
      <c r="CD386" s="20">
        <v>5865</v>
      </c>
      <c r="CE386" s="20">
        <v>8146</v>
      </c>
      <c r="CF386" s="20">
        <v>6862</v>
      </c>
      <c r="CG386" s="20">
        <v>10833</v>
      </c>
      <c r="CH386" s="21">
        <v>6</v>
      </c>
      <c r="CI386" s="21">
        <v>23</v>
      </c>
      <c r="CJ386" s="21">
        <v>35</v>
      </c>
      <c r="CK386" s="21">
        <v>17</v>
      </c>
      <c r="CL386" s="21">
        <v>10</v>
      </c>
      <c r="CM386" s="21">
        <v>8</v>
      </c>
      <c r="CN386" s="21">
        <v>0</v>
      </c>
      <c r="CO386" s="21">
        <v>49</v>
      </c>
      <c r="CP386" s="21">
        <v>50</v>
      </c>
      <c r="CQ386" s="21">
        <v>0</v>
      </c>
      <c r="CR386" s="21">
        <v>12204</v>
      </c>
      <c r="CS386" s="21">
        <v>11215</v>
      </c>
      <c r="CT386" s="21">
        <v>12385</v>
      </c>
      <c r="CU386" s="21">
        <v>16598</v>
      </c>
      <c r="CV386" s="21">
        <v>14281</v>
      </c>
      <c r="CW386" s="21">
        <v>23810</v>
      </c>
      <c r="CX386" s="21">
        <v>47275</v>
      </c>
      <c r="CY386" s="21">
        <v>43218</v>
      </c>
      <c r="CZ386" s="19">
        <v>81</v>
      </c>
      <c r="DA386" t="s">
        <v>8059</v>
      </c>
      <c r="DB386" t="s">
        <v>8480</v>
      </c>
      <c r="DD386">
        <v>11.337868480725625</v>
      </c>
      <c r="DE386">
        <v>10.576414595452142</v>
      </c>
      <c r="DF386">
        <v>-0.76145388527348246</v>
      </c>
    </row>
    <row r="387" spans="1:110" x14ac:dyDescent="0.25">
      <c r="A387" t="s">
        <v>847</v>
      </c>
      <c r="B387" t="s">
        <v>3108</v>
      </c>
      <c r="C387" t="s">
        <v>846</v>
      </c>
      <c r="D387" t="s">
        <v>150</v>
      </c>
      <c r="E387" s="17">
        <v>61026</v>
      </c>
      <c r="F387" s="17">
        <v>61858</v>
      </c>
      <c r="G387" s="17">
        <v>63097</v>
      </c>
      <c r="H387" s="17">
        <v>64260</v>
      </c>
      <c r="I387" s="17">
        <v>65464</v>
      </c>
      <c r="J387" s="17">
        <v>66390</v>
      </c>
      <c r="K387" s="17">
        <v>67531</v>
      </c>
      <c r="L387" s="17">
        <v>68877</v>
      </c>
      <c r="M387" s="17">
        <v>69873</v>
      </c>
      <c r="N387" s="17">
        <v>70387</v>
      </c>
      <c r="O387" s="17">
        <v>71236</v>
      </c>
      <c r="P387" s="17">
        <v>71503</v>
      </c>
      <c r="Q387" s="17">
        <v>72095</v>
      </c>
      <c r="R387" s="17">
        <v>72839</v>
      </c>
      <c r="S387" s="17">
        <v>73768</v>
      </c>
      <c r="T387" s="17">
        <v>74690</v>
      </c>
      <c r="U387" s="18">
        <v>15</v>
      </c>
      <c r="V387" s="18">
        <v>10</v>
      </c>
      <c r="W387" s="18">
        <v>11</v>
      </c>
      <c r="X387" s="18">
        <v>12</v>
      </c>
      <c r="Y387" s="18">
        <v>15</v>
      </c>
      <c r="Z387" s="18">
        <v>31</v>
      </c>
      <c r="AA387" s="18">
        <v>75</v>
      </c>
      <c r="AB387" s="18">
        <v>48</v>
      </c>
      <c r="AC387" s="18">
        <v>76</v>
      </c>
      <c r="AD387" s="18">
        <v>110</v>
      </c>
      <c r="AE387" s="18">
        <v>64</v>
      </c>
      <c r="AF387" s="18">
        <v>100</v>
      </c>
      <c r="AG387" s="18">
        <v>114</v>
      </c>
      <c r="AH387" s="18">
        <v>90</v>
      </c>
      <c r="AI387" s="18">
        <v>87</v>
      </c>
      <c r="AJ387" s="18">
        <v>67</v>
      </c>
      <c r="AK387" s="23">
        <v>2.4579687346376953</v>
      </c>
      <c r="AL387" s="23">
        <v>1.6166057745158267</v>
      </c>
      <c r="AM387" s="23">
        <v>1.7433475442572548</v>
      </c>
      <c r="AN387" s="23">
        <v>1.8674136321195143</v>
      </c>
      <c r="AO387" s="23">
        <v>2.2913356959550284</v>
      </c>
      <c r="AP387" s="23">
        <v>4.6693779183611994</v>
      </c>
      <c r="AQ387" s="23">
        <v>11.106010572922065</v>
      </c>
      <c r="AR387" s="23">
        <v>6.9689446404460123</v>
      </c>
      <c r="AS387" s="23">
        <v>10.876876619008774</v>
      </c>
      <c r="AT387" s="23">
        <v>15.627885831190419</v>
      </c>
      <c r="AU387" s="23">
        <v>8.9842214610590148</v>
      </c>
      <c r="AV387" s="23">
        <v>13.985427184873362</v>
      </c>
      <c r="AW387" s="23">
        <v>15.81246965809002</v>
      </c>
      <c r="AX387" s="23">
        <v>12.356018067244197</v>
      </c>
      <c r="AY387" s="23">
        <v>11.793731699381846</v>
      </c>
      <c r="AZ387" s="23">
        <v>8.9704110322667034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3</v>
      </c>
      <c r="BJ387" s="20">
        <v>5</v>
      </c>
      <c r="BK387" s="20">
        <v>7</v>
      </c>
      <c r="BL387" s="20">
        <v>8</v>
      </c>
      <c r="BM387" s="20">
        <v>1</v>
      </c>
      <c r="BN387" s="20">
        <v>6</v>
      </c>
      <c r="BO387" s="20">
        <v>0</v>
      </c>
      <c r="BP387" s="20">
        <v>5</v>
      </c>
      <c r="BQ387" s="20">
        <v>13</v>
      </c>
      <c r="BR387" s="20">
        <v>9</v>
      </c>
      <c r="BS387" s="20">
        <v>5</v>
      </c>
      <c r="BT387" s="20">
        <v>4</v>
      </c>
      <c r="BU387" s="20">
        <v>1</v>
      </c>
      <c r="BV387" s="20">
        <v>3187</v>
      </c>
      <c r="BW387" s="20">
        <v>4590</v>
      </c>
      <c r="BX387" s="20">
        <v>5335</v>
      </c>
      <c r="BY387" s="20">
        <v>7530</v>
      </c>
      <c r="BZ387" s="20">
        <v>6676</v>
      </c>
      <c r="CA387" s="20">
        <v>11292</v>
      </c>
      <c r="CB387" s="20">
        <v>3342</v>
      </c>
      <c r="CC387" s="20">
        <v>4301</v>
      </c>
      <c r="CD387" s="20">
        <v>4817</v>
      </c>
      <c r="CE387" s="20">
        <v>6894</v>
      </c>
      <c r="CF387" s="20">
        <v>6310</v>
      </c>
      <c r="CG387" s="20">
        <v>10416</v>
      </c>
      <c r="CH387" s="21">
        <v>8</v>
      </c>
      <c r="CI387" s="21">
        <v>18</v>
      </c>
      <c r="CJ387" s="21">
        <v>16</v>
      </c>
      <c r="CK387" s="21">
        <v>13</v>
      </c>
      <c r="CL387" s="21">
        <v>5</v>
      </c>
      <c r="CM387" s="21">
        <v>7</v>
      </c>
      <c r="CN387" s="21">
        <v>0</v>
      </c>
      <c r="CO387" s="21">
        <v>30</v>
      </c>
      <c r="CP387" s="21">
        <v>37</v>
      </c>
      <c r="CQ387" s="21">
        <v>0</v>
      </c>
      <c r="CR387" s="21">
        <v>6529</v>
      </c>
      <c r="CS387" s="21">
        <v>8891</v>
      </c>
      <c r="CT387" s="21">
        <v>10152</v>
      </c>
      <c r="CU387" s="21">
        <v>14424</v>
      </c>
      <c r="CV387" s="21">
        <v>12986</v>
      </c>
      <c r="CW387" s="21">
        <v>21708</v>
      </c>
      <c r="CX387" s="21">
        <v>38610</v>
      </c>
      <c r="CY387" s="21">
        <v>36080</v>
      </c>
      <c r="CZ387" s="19">
        <v>160</v>
      </c>
      <c r="DA387" t="s">
        <v>8138</v>
      </c>
      <c r="DB387" t="s">
        <v>9</v>
      </c>
      <c r="DD387">
        <v>8.3148558758314852</v>
      </c>
      <c r="DE387">
        <v>9.5830095830095825</v>
      </c>
      <c r="DF387">
        <v>1.2681537071780973</v>
      </c>
    </row>
    <row r="388" spans="1:110" x14ac:dyDescent="0.25">
      <c r="A388" t="s">
        <v>1084</v>
      </c>
      <c r="B388" t="s">
        <v>3146</v>
      </c>
      <c r="C388" t="s">
        <v>1083</v>
      </c>
      <c r="D388" t="s">
        <v>278</v>
      </c>
      <c r="E388" s="17">
        <v>73872</v>
      </c>
      <c r="F388" s="17">
        <v>74078</v>
      </c>
      <c r="G388" s="17">
        <v>74323</v>
      </c>
      <c r="H388" s="17">
        <v>75146</v>
      </c>
      <c r="I388" s="17">
        <v>75762</v>
      </c>
      <c r="J388" s="17">
        <v>76479</v>
      </c>
      <c r="K388" s="17">
        <v>77870</v>
      </c>
      <c r="L388" s="17">
        <v>79670</v>
      </c>
      <c r="M388" s="17">
        <v>80718</v>
      </c>
      <c r="N388" s="17">
        <v>81712</v>
      </c>
      <c r="O388" s="17">
        <v>82703</v>
      </c>
      <c r="P388" s="17">
        <v>83336</v>
      </c>
      <c r="Q388" s="17">
        <v>84731</v>
      </c>
      <c r="R388" s="17">
        <v>85433</v>
      </c>
      <c r="S388" s="17">
        <v>85549</v>
      </c>
      <c r="T388" s="17">
        <v>85960</v>
      </c>
      <c r="U388" s="18">
        <v>16</v>
      </c>
      <c r="V388" s="18">
        <v>5</v>
      </c>
      <c r="W388" s="18">
        <v>13</v>
      </c>
      <c r="X388" s="18">
        <v>25</v>
      </c>
      <c r="Y388" s="18">
        <v>35</v>
      </c>
      <c r="Z388" s="18">
        <v>60</v>
      </c>
      <c r="AA388" s="18">
        <v>128</v>
      </c>
      <c r="AB388" s="18">
        <v>113</v>
      </c>
      <c r="AC388" s="18">
        <v>99</v>
      </c>
      <c r="AD388" s="18">
        <v>88</v>
      </c>
      <c r="AE388" s="18">
        <v>81</v>
      </c>
      <c r="AF388" s="18">
        <v>107</v>
      </c>
      <c r="AG388" s="18">
        <v>88</v>
      </c>
      <c r="AH388" s="18">
        <v>68</v>
      </c>
      <c r="AI388" s="18">
        <v>68</v>
      </c>
      <c r="AJ388" s="18">
        <v>59</v>
      </c>
      <c r="AK388" s="23">
        <v>2.1659085986571367</v>
      </c>
      <c r="AL388" s="23">
        <v>0.67496422689597457</v>
      </c>
      <c r="AM388" s="23">
        <v>1.7491220752660683</v>
      </c>
      <c r="AN388" s="23">
        <v>3.3268570516062064</v>
      </c>
      <c r="AO388" s="23">
        <v>4.6197302077558673</v>
      </c>
      <c r="AP388" s="23">
        <v>7.8452908641587884</v>
      </c>
      <c r="AQ388" s="23">
        <v>16.437652497752662</v>
      </c>
      <c r="AR388" s="23">
        <v>14.183506966235722</v>
      </c>
      <c r="AS388" s="23">
        <v>12.264922322158627</v>
      </c>
      <c r="AT388" s="23">
        <v>10.769532014881534</v>
      </c>
      <c r="AU388" s="23">
        <v>9.7940824395729287</v>
      </c>
      <c r="AV388" s="23">
        <v>12.839589133147738</v>
      </c>
      <c r="AW388" s="23">
        <v>10.385809207964028</v>
      </c>
      <c r="AX388" s="23">
        <v>7.959453606920043</v>
      </c>
      <c r="AY388" s="23">
        <v>7.9486610012975021</v>
      </c>
      <c r="AZ388" s="23">
        <v>6.8636575151233128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1</v>
      </c>
      <c r="BI388" s="20">
        <v>2</v>
      </c>
      <c r="BJ388" s="20">
        <v>9</v>
      </c>
      <c r="BK388" s="20">
        <v>10</v>
      </c>
      <c r="BL388" s="20">
        <v>8</v>
      </c>
      <c r="BM388" s="20">
        <v>5</v>
      </c>
      <c r="BN388" s="20">
        <v>1</v>
      </c>
      <c r="BO388" s="20">
        <v>0</v>
      </c>
      <c r="BP388" s="20">
        <v>2</v>
      </c>
      <c r="BQ388" s="20">
        <v>10</v>
      </c>
      <c r="BR388" s="20">
        <v>5</v>
      </c>
      <c r="BS388" s="20">
        <v>3</v>
      </c>
      <c r="BT388" s="20">
        <v>2</v>
      </c>
      <c r="BU388" s="20">
        <v>1</v>
      </c>
      <c r="BV388" s="20">
        <v>3334</v>
      </c>
      <c r="BW388" s="20">
        <v>6198</v>
      </c>
      <c r="BX388" s="20">
        <v>7176</v>
      </c>
      <c r="BY388" s="20">
        <v>8455</v>
      </c>
      <c r="BZ388" s="20">
        <v>6695</v>
      </c>
      <c r="CA388" s="20">
        <v>12040</v>
      </c>
      <c r="CB388" s="20">
        <v>3824</v>
      </c>
      <c r="CC388" s="20">
        <v>6830</v>
      </c>
      <c r="CD388" s="20">
        <v>6859</v>
      </c>
      <c r="CE388" s="20">
        <v>8062</v>
      </c>
      <c r="CF388" s="20">
        <v>6345</v>
      </c>
      <c r="CG388" s="20">
        <v>10142</v>
      </c>
      <c r="CH388" s="21">
        <v>4</v>
      </c>
      <c r="CI388" s="21">
        <v>19</v>
      </c>
      <c r="CJ388" s="21">
        <v>15</v>
      </c>
      <c r="CK388" s="21">
        <v>11</v>
      </c>
      <c r="CL388" s="21">
        <v>7</v>
      </c>
      <c r="CM388" s="21">
        <v>2</v>
      </c>
      <c r="CN388" s="21">
        <v>1</v>
      </c>
      <c r="CO388" s="21">
        <v>36</v>
      </c>
      <c r="CP388" s="21">
        <v>23</v>
      </c>
      <c r="CQ388" s="21">
        <v>0</v>
      </c>
      <c r="CR388" s="21">
        <v>7158</v>
      </c>
      <c r="CS388" s="21">
        <v>13028</v>
      </c>
      <c r="CT388" s="21">
        <v>14035</v>
      </c>
      <c r="CU388" s="21">
        <v>16517</v>
      </c>
      <c r="CV388" s="21">
        <v>13040</v>
      </c>
      <c r="CW388" s="21">
        <v>22182</v>
      </c>
      <c r="CX388" s="21">
        <v>43898</v>
      </c>
      <c r="CY388" s="21">
        <v>42062</v>
      </c>
      <c r="CZ388" s="19">
        <v>258</v>
      </c>
      <c r="DA388" t="s">
        <v>8236</v>
      </c>
      <c r="DB388" t="s">
        <v>9</v>
      </c>
      <c r="DD388">
        <v>8.5587941610004279</v>
      </c>
      <c r="DE388">
        <v>5.2394186523304018</v>
      </c>
      <c r="DF388">
        <v>-3.3193755086700261</v>
      </c>
    </row>
    <row r="389" spans="1:110" x14ac:dyDescent="0.25">
      <c r="A389" t="s">
        <v>998</v>
      </c>
      <c r="B389" t="s">
        <v>3152</v>
      </c>
      <c r="C389" t="s">
        <v>171</v>
      </c>
      <c r="D389" t="s">
        <v>168</v>
      </c>
      <c r="E389" s="17">
        <v>28421</v>
      </c>
      <c r="F389" s="17">
        <v>28667</v>
      </c>
      <c r="G389" s="17">
        <v>28794</v>
      </c>
      <c r="H389" s="17">
        <v>28946</v>
      </c>
      <c r="I389" s="17">
        <v>28945</v>
      </c>
      <c r="J389" s="17">
        <v>28882</v>
      </c>
      <c r="K389" s="17">
        <v>28949</v>
      </c>
      <c r="L389" s="17">
        <v>29227</v>
      </c>
      <c r="M389" s="17">
        <v>29434</v>
      </c>
      <c r="N389" s="17">
        <v>29306</v>
      </c>
      <c r="O389" s="17">
        <v>29333</v>
      </c>
      <c r="P389" s="17">
        <v>29039</v>
      </c>
      <c r="Q389" s="17">
        <v>29048</v>
      </c>
      <c r="R389" s="17">
        <v>28913</v>
      </c>
      <c r="S389" s="17">
        <v>28916</v>
      </c>
      <c r="T389" s="17">
        <v>29030</v>
      </c>
      <c r="U389" s="18">
        <v>4</v>
      </c>
      <c r="V389" s="18">
        <v>6</v>
      </c>
      <c r="W389" s="18">
        <v>2</v>
      </c>
      <c r="X389" s="18">
        <v>5</v>
      </c>
      <c r="Y389" s="18">
        <v>2</v>
      </c>
      <c r="Z389" s="18">
        <v>14</v>
      </c>
      <c r="AA389" s="18">
        <v>24</v>
      </c>
      <c r="AB389" s="18">
        <v>33</v>
      </c>
      <c r="AC389" s="18">
        <v>31</v>
      </c>
      <c r="AD389" s="18">
        <v>33</v>
      </c>
      <c r="AE389" s="18">
        <v>46</v>
      </c>
      <c r="AF389" s="18">
        <v>40</v>
      </c>
      <c r="AG389" s="18">
        <v>30</v>
      </c>
      <c r="AH389" s="18">
        <v>26</v>
      </c>
      <c r="AI389" s="18">
        <v>20</v>
      </c>
      <c r="AJ389" s="18">
        <v>30</v>
      </c>
      <c r="AK389" s="23">
        <v>1.4074100137222476</v>
      </c>
      <c r="AL389" s="23">
        <v>2.0929989186172251</v>
      </c>
      <c r="AM389" s="23">
        <v>0.69458915051746895</v>
      </c>
      <c r="AN389" s="23">
        <v>1.7273543840254266</v>
      </c>
      <c r="AO389" s="23">
        <v>0.69096562446018317</v>
      </c>
      <c r="AP389" s="23">
        <v>4.847309743092584</v>
      </c>
      <c r="AQ389" s="23">
        <v>8.2904418114615357</v>
      </c>
      <c r="AR389" s="23">
        <v>11.290929619872037</v>
      </c>
      <c r="AS389" s="23">
        <v>10.532037779438744</v>
      </c>
      <c r="AT389" s="23">
        <v>11.260492731863783</v>
      </c>
      <c r="AU389" s="23">
        <v>15.681996386322572</v>
      </c>
      <c r="AV389" s="23">
        <v>13.774579014428873</v>
      </c>
      <c r="AW389" s="23">
        <v>10.327733406774993</v>
      </c>
      <c r="AX389" s="23">
        <v>8.9924947255559786</v>
      </c>
      <c r="AY389" s="23">
        <v>6.9165859731636461</v>
      </c>
      <c r="AZ389" s="23">
        <v>10.334137099552187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1</v>
      </c>
      <c r="BI389" s="20">
        <v>0</v>
      </c>
      <c r="BJ389" s="20">
        <v>2</v>
      </c>
      <c r="BK389" s="20">
        <v>2</v>
      </c>
      <c r="BL389" s="20">
        <v>3</v>
      </c>
      <c r="BM389" s="20">
        <v>4</v>
      </c>
      <c r="BN389" s="20">
        <v>3</v>
      </c>
      <c r="BO389" s="20">
        <v>0</v>
      </c>
      <c r="BP389" s="20">
        <v>0</v>
      </c>
      <c r="BQ389" s="20">
        <v>3</v>
      </c>
      <c r="BR389" s="20">
        <v>1</v>
      </c>
      <c r="BS389" s="20">
        <v>5</v>
      </c>
      <c r="BT389" s="20">
        <v>3</v>
      </c>
      <c r="BU389" s="20">
        <v>3</v>
      </c>
      <c r="BV389" s="20">
        <v>1032</v>
      </c>
      <c r="BW389" s="20">
        <v>1409</v>
      </c>
      <c r="BX389" s="20">
        <v>1473</v>
      </c>
      <c r="BY389" s="20">
        <v>2402</v>
      </c>
      <c r="BZ389" s="20">
        <v>2822</v>
      </c>
      <c r="CA389" s="20">
        <v>6129</v>
      </c>
      <c r="CB389" s="20">
        <v>1161</v>
      </c>
      <c r="CC389" s="20">
        <v>1410</v>
      </c>
      <c r="CD389" s="20">
        <v>1254</v>
      </c>
      <c r="CE389" s="20">
        <v>2262</v>
      </c>
      <c r="CF389" s="20">
        <v>2562</v>
      </c>
      <c r="CG389" s="20">
        <v>5114</v>
      </c>
      <c r="CH389" s="21">
        <v>0</v>
      </c>
      <c r="CI389" s="21">
        <v>5</v>
      </c>
      <c r="CJ389" s="21">
        <v>3</v>
      </c>
      <c r="CK389" s="21">
        <v>8</v>
      </c>
      <c r="CL389" s="21">
        <v>7</v>
      </c>
      <c r="CM389" s="21">
        <v>6</v>
      </c>
      <c r="CN389" s="21">
        <v>1</v>
      </c>
      <c r="CO389" s="21">
        <v>15</v>
      </c>
      <c r="CP389" s="21">
        <v>15</v>
      </c>
      <c r="CQ389" s="21">
        <v>0</v>
      </c>
      <c r="CR389" s="21">
        <v>2193</v>
      </c>
      <c r="CS389" s="21">
        <v>2819</v>
      </c>
      <c r="CT389" s="21">
        <v>2727</v>
      </c>
      <c r="CU389" s="21">
        <v>4664</v>
      </c>
      <c r="CV389" s="21">
        <v>5384</v>
      </c>
      <c r="CW389" s="21">
        <v>11243</v>
      </c>
      <c r="CX389" s="21">
        <v>15267</v>
      </c>
      <c r="CY389" s="21">
        <v>13763</v>
      </c>
      <c r="CZ389" s="19">
        <v>106</v>
      </c>
      <c r="DA389" t="s">
        <v>8084</v>
      </c>
      <c r="DB389" t="s">
        <v>9</v>
      </c>
      <c r="DD389">
        <v>10.898786601758337</v>
      </c>
      <c r="DE389">
        <v>9.825112988799372</v>
      </c>
      <c r="DF389">
        <v>-1.0736736129589648</v>
      </c>
    </row>
    <row r="390" spans="1:110" x14ac:dyDescent="0.25">
      <c r="A390" t="s">
        <v>957</v>
      </c>
      <c r="B390" t="s">
        <v>3275</v>
      </c>
      <c r="C390" t="s">
        <v>3368</v>
      </c>
      <c r="D390" t="s">
        <v>355</v>
      </c>
      <c r="E390" s="17">
        <v>167024</v>
      </c>
      <c r="F390" s="17">
        <v>173319</v>
      </c>
      <c r="G390" s="17">
        <v>178256</v>
      </c>
      <c r="H390" s="17">
        <v>180829</v>
      </c>
      <c r="I390" s="17">
        <v>183955</v>
      </c>
      <c r="J390" s="17">
        <v>192122</v>
      </c>
      <c r="K390" s="17">
        <v>191687</v>
      </c>
      <c r="L390" s="17">
        <v>189045</v>
      </c>
      <c r="M390" s="17">
        <v>186521</v>
      </c>
      <c r="N390" s="17">
        <v>183488</v>
      </c>
      <c r="O390" s="17">
        <v>182067</v>
      </c>
      <c r="P390" s="17">
        <v>183510</v>
      </c>
      <c r="Q390" s="17">
        <v>186276</v>
      </c>
      <c r="R390" s="17">
        <v>187732</v>
      </c>
      <c r="S390" s="17">
        <v>192598</v>
      </c>
      <c r="T390" s="17">
        <v>199690</v>
      </c>
      <c r="U390" s="18">
        <v>19</v>
      </c>
      <c r="V390" s="18">
        <v>13</v>
      </c>
      <c r="W390" s="18">
        <v>26</v>
      </c>
      <c r="X390" s="18">
        <v>24</v>
      </c>
      <c r="Y390" s="18">
        <v>41</v>
      </c>
      <c r="Z390" s="18">
        <v>61</v>
      </c>
      <c r="AA390" s="18">
        <v>109</v>
      </c>
      <c r="AB390" s="18">
        <v>105</v>
      </c>
      <c r="AC390" s="18">
        <v>56</v>
      </c>
      <c r="AD390" s="18">
        <v>63</v>
      </c>
      <c r="AE390" s="18">
        <v>65</v>
      </c>
      <c r="AF390" s="18">
        <v>74</v>
      </c>
      <c r="AG390" s="18">
        <v>62</v>
      </c>
      <c r="AH390" s="18">
        <v>66</v>
      </c>
      <c r="AI390" s="18">
        <v>61</v>
      </c>
      <c r="AJ390" s="18">
        <v>60</v>
      </c>
      <c r="AK390" s="23">
        <v>1.1375610690679183</v>
      </c>
      <c r="AL390" s="23">
        <v>0.75006202435970659</v>
      </c>
      <c r="AM390" s="23">
        <v>1.4585764294049006</v>
      </c>
      <c r="AN390" s="23">
        <v>1.3272207444602357</v>
      </c>
      <c r="AO390" s="23">
        <v>2.2288059579788535</v>
      </c>
      <c r="AP390" s="23">
        <v>3.1750658435785595</v>
      </c>
      <c r="AQ390" s="23">
        <v>5.6863532738266036</v>
      </c>
      <c r="AR390" s="23">
        <v>5.5542331190986269</v>
      </c>
      <c r="AS390" s="23">
        <v>3.0023428997271084</v>
      </c>
      <c r="AT390" s="23">
        <v>3.4334670387164286</v>
      </c>
      <c r="AU390" s="23">
        <v>3.5701142985823902</v>
      </c>
      <c r="AV390" s="23">
        <v>4.0324777941256604</v>
      </c>
      <c r="AW390" s="23">
        <v>3.328394425476175</v>
      </c>
      <c r="AX390" s="23">
        <v>3.5156499691048944</v>
      </c>
      <c r="AY390" s="23">
        <v>3.1672187665500164</v>
      </c>
      <c r="AZ390" s="23">
        <v>3.0046572186889677</v>
      </c>
      <c r="BA390" s="20">
        <v>0</v>
      </c>
      <c r="BB390" s="20">
        <v>0</v>
      </c>
      <c r="BC390" s="20">
        <v>0</v>
      </c>
      <c r="BD390" s="20">
        <v>0</v>
      </c>
      <c r="BE390" s="20">
        <v>1</v>
      </c>
      <c r="BF390" s="20">
        <v>0</v>
      </c>
      <c r="BG390" s="20">
        <v>0</v>
      </c>
      <c r="BH390" s="20">
        <v>0</v>
      </c>
      <c r="BI390" s="20">
        <v>0</v>
      </c>
      <c r="BJ390" s="20">
        <v>5</v>
      </c>
      <c r="BK390" s="20">
        <v>11</v>
      </c>
      <c r="BL390" s="20">
        <v>10</v>
      </c>
      <c r="BM390" s="20">
        <v>3</v>
      </c>
      <c r="BN390" s="20">
        <v>4</v>
      </c>
      <c r="BO390" s="20">
        <v>0</v>
      </c>
      <c r="BP390" s="20">
        <v>1</v>
      </c>
      <c r="BQ390" s="20">
        <v>5</v>
      </c>
      <c r="BR390" s="20">
        <v>5</v>
      </c>
      <c r="BS390" s="20">
        <v>12</v>
      </c>
      <c r="BT390" s="20">
        <v>2</v>
      </c>
      <c r="BU390" s="20">
        <v>1</v>
      </c>
      <c r="BV390" s="20">
        <v>10122</v>
      </c>
      <c r="BW390" s="20">
        <v>25830</v>
      </c>
      <c r="BX390" s="20">
        <v>18928</v>
      </c>
      <c r="BY390" s="20">
        <v>14699</v>
      </c>
      <c r="BZ390" s="20">
        <v>11290</v>
      </c>
      <c r="CA390" s="20">
        <v>15098</v>
      </c>
      <c r="CB390" s="20">
        <v>11834</v>
      </c>
      <c r="CC390" s="20">
        <v>29233</v>
      </c>
      <c r="CD390" s="20">
        <v>22926</v>
      </c>
      <c r="CE390" s="20">
        <v>16155</v>
      </c>
      <c r="CF390" s="20">
        <v>10288</v>
      </c>
      <c r="CG390" s="20">
        <v>13287</v>
      </c>
      <c r="CH390" s="21">
        <v>1</v>
      </c>
      <c r="CI390" s="21">
        <v>10</v>
      </c>
      <c r="CJ390" s="21">
        <v>16</v>
      </c>
      <c r="CK390" s="21">
        <v>23</v>
      </c>
      <c r="CL390" s="21">
        <v>5</v>
      </c>
      <c r="CM390" s="21">
        <v>5</v>
      </c>
      <c r="CN390" s="21">
        <v>0</v>
      </c>
      <c r="CO390" s="21">
        <v>33</v>
      </c>
      <c r="CP390" s="21">
        <v>26</v>
      </c>
      <c r="CQ390" s="21">
        <v>1</v>
      </c>
      <c r="CR390" s="21">
        <v>21956</v>
      </c>
      <c r="CS390" s="21">
        <v>55063</v>
      </c>
      <c r="CT390" s="21">
        <v>41854</v>
      </c>
      <c r="CU390" s="21">
        <v>30854</v>
      </c>
      <c r="CV390" s="21">
        <v>21578</v>
      </c>
      <c r="CW390" s="21">
        <v>28385</v>
      </c>
      <c r="CX390" s="21">
        <v>95967</v>
      </c>
      <c r="CY390" s="21">
        <v>103723</v>
      </c>
      <c r="CZ390" s="19">
        <v>348</v>
      </c>
      <c r="DA390" t="s">
        <v>8326</v>
      </c>
      <c r="DB390" t="s">
        <v>8481</v>
      </c>
      <c r="DD390">
        <v>3.1815508614289985</v>
      </c>
      <c r="DE390">
        <v>2.7092646430543832</v>
      </c>
      <c r="DF390">
        <v>-0.47228621837461526</v>
      </c>
    </row>
    <row r="391" spans="1:110" x14ac:dyDescent="0.25">
      <c r="A391" t="s">
        <v>881</v>
      </c>
      <c r="B391" t="s">
        <v>3021</v>
      </c>
      <c r="C391" t="s">
        <v>184</v>
      </c>
      <c r="D391" t="s">
        <v>168</v>
      </c>
      <c r="E391" s="17">
        <v>49897</v>
      </c>
      <c r="F391" s="17">
        <v>50407</v>
      </c>
      <c r="G391" s="17">
        <v>51042</v>
      </c>
      <c r="H391" s="17">
        <v>51262</v>
      </c>
      <c r="I391" s="17">
        <v>51151</v>
      </c>
      <c r="J391" s="17">
        <v>51548</v>
      </c>
      <c r="K391" s="17">
        <v>51738</v>
      </c>
      <c r="L391" s="17">
        <v>52018</v>
      </c>
      <c r="M391" s="17">
        <v>52242</v>
      </c>
      <c r="N391" s="17">
        <v>52478</v>
      </c>
      <c r="O391" s="17">
        <v>52519</v>
      </c>
      <c r="P391" s="17">
        <v>52780</v>
      </c>
      <c r="Q391" s="17">
        <v>52808</v>
      </c>
      <c r="R391" s="17">
        <v>52853</v>
      </c>
      <c r="S391" s="17">
        <v>52681</v>
      </c>
      <c r="T391" s="17">
        <v>52924</v>
      </c>
      <c r="U391" s="18">
        <v>8</v>
      </c>
      <c r="V391" s="18">
        <v>4</v>
      </c>
      <c r="W391" s="18">
        <v>8</v>
      </c>
      <c r="X391" s="18">
        <v>6</v>
      </c>
      <c r="Y391" s="18">
        <v>14</v>
      </c>
      <c r="Z391" s="18">
        <v>21</v>
      </c>
      <c r="AA391" s="18">
        <v>46</v>
      </c>
      <c r="AB391" s="18">
        <v>64</v>
      </c>
      <c r="AC391" s="18">
        <v>49</v>
      </c>
      <c r="AD391" s="18">
        <v>74</v>
      </c>
      <c r="AE391" s="18">
        <v>69</v>
      </c>
      <c r="AF391" s="18">
        <v>66</v>
      </c>
      <c r="AG391" s="18">
        <v>77</v>
      </c>
      <c r="AH391" s="18">
        <v>67</v>
      </c>
      <c r="AI391" s="18">
        <v>79</v>
      </c>
      <c r="AJ391" s="18">
        <v>63</v>
      </c>
      <c r="AK391" s="23">
        <v>1.6033028037757782</v>
      </c>
      <c r="AL391" s="23">
        <v>0.79354057968139347</v>
      </c>
      <c r="AM391" s="23">
        <v>1.5673367031072452</v>
      </c>
      <c r="AN391" s="23">
        <v>1.1704576489407357</v>
      </c>
      <c r="AO391" s="23">
        <v>2.7369943891615023</v>
      </c>
      <c r="AP391" s="23">
        <v>4.0738728951656711</v>
      </c>
      <c r="AQ391" s="23">
        <v>8.8909505585836328</v>
      </c>
      <c r="AR391" s="23">
        <v>12.303433426890692</v>
      </c>
      <c r="AS391" s="23">
        <v>9.3794265150645071</v>
      </c>
      <c r="AT391" s="23">
        <v>14.101147147376043</v>
      </c>
      <c r="AU391" s="23">
        <v>13.138102401035816</v>
      </c>
      <c r="AV391" s="23">
        <v>12.504736642667677</v>
      </c>
      <c r="AW391" s="23">
        <v>14.581124072110287</v>
      </c>
      <c r="AX391" s="23">
        <v>12.676669252454921</v>
      </c>
      <c r="AY391" s="23">
        <v>14.99591883221655</v>
      </c>
      <c r="AZ391" s="23">
        <v>11.903862141939385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 s="20">
        <v>5</v>
      </c>
      <c r="BK391" s="20">
        <v>9</v>
      </c>
      <c r="BL391" s="20">
        <v>8</v>
      </c>
      <c r="BM391" s="20">
        <v>8</v>
      </c>
      <c r="BN391" s="20">
        <v>0</v>
      </c>
      <c r="BO391" s="20">
        <v>0</v>
      </c>
      <c r="BP391" s="20">
        <v>0</v>
      </c>
      <c r="BQ391" s="20">
        <v>8</v>
      </c>
      <c r="BR391" s="20">
        <v>7</v>
      </c>
      <c r="BS391" s="20">
        <v>10</v>
      </c>
      <c r="BT391" s="20">
        <v>8</v>
      </c>
      <c r="BU391" s="20">
        <v>0</v>
      </c>
      <c r="BV391" s="20">
        <v>2209</v>
      </c>
      <c r="BW391" s="20">
        <v>3327</v>
      </c>
      <c r="BX391" s="20">
        <v>3530</v>
      </c>
      <c r="BY391" s="20">
        <v>4784</v>
      </c>
      <c r="BZ391" s="20">
        <v>4650</v>
      </c>
      <c r="CA391" s="20">
        <v>8443</v>
      </c>
      <c r="CB391" s="20">
        <v>2621</v>
      </c>
      <c r="CC391" s="20">
        <v>3429</v>
      </c>
      <c r="CD391" s="20">
        <v>3506</v>
      </c>
      <c r="CE391" s="20">
        <v>4777</v>
      </c>
      <c r="CF391" s="20">
        <v>4359</v>
      </c>
      <c r="CG391" s="20">
        <v>7289</v>
      </c>
      <c r="CH391" s="21">
        <v>0</v>
      </c>
      <c r="CI391" s="21">
        <v>13</v>
      </c>
      <c r="CJ391" s="21">
        <v>16</v>
      </c>
      <c r="CK391" s="21">
        <v>18</v>
      </c>
      <c r="CL391" s="21">
        <v>16</v>
      </c>
      <c r="CM391" s="21">
        <v>0</v>
      </c>
      <c r="CN391" s="21">
        <v>0</v>
      </c>
      <c r="CO391" s="21">
        <v>30</v>
      </c>
      <c r="CP391" s="21">
        <v>33</v>
      </c>
      <c r="CQ391" s="21">
        <v>0</v>
      </c>
      <c r="CR391" s="21">
        <v>4830</v>
      </c>
      <c r="CS391" s="21">
        <v>6756</v>
      </c>
      <c r="CT391" s="21">
        <v>7036</v>
      </c>
      <c r="CU391" s="21">
        <v>9561</v>
      </c>
      <c r="CV391" s="21">
        <v>9009</v>
      </c>
      <c r="CW391" s="21">
        <v>15732</v>
      </c>
      <c r="CX391" s="21">
        <v>26943</v>
      </c>
      <c r="CY391" s="21">
        <v>25981</v>
      </c>
      <c r="CZ391" s="19">
        <v>50</v>
      </c>
      <c r="DA391" t="s">
        <v>8038</v>
      </c>
      <c r="DB391" t="s">
        <v>8480</v>
      </c>
      <c r="DD391">
        <v>11.546899657441976</v>
      </c>
      <c r="DE391">
        <v>12.248079278476784</v>
      </c>
      <c r="DF391">
        <v>0.70117962103480735</v>
      </c>
    </row>
    <row r="392" spans="1:110" x14ac:dyDescent="0.25">
      <c r="A392" t="s">
        <v>1607</v>
      </c>
      <c r="B392" t="s">
        <v>3216</v>
      </c>
      <c r="C392" t="s">
        <v>3362</v>
      </c>
      <c r="D392" t="s">
        <v>199</v>
      </c>
      <c r="E392" s="17">
        <v>231922</v>
      </c>
      <c r="F392" s="17">
        <v>231913</v>
      </c>
      <c r="G392" s="17">
        <v>233064</v>
      </c>
      <c r="H392" s="17">
        <v>234867</v>
      </c>
      <c r="I392" s="17">
        <v>236323</v>
      </c>
      <c r="J392" s="17">
        <v>237801</v>
      </c>
      <c r="K392" s="17">
        <v>239912</v>
      </c>
      <c r="L392" s="17">
        <v>241618</v>
      </c>
      <c r="M392" s="17">
        <v>243917</v>
      </c>
      <c r="N392" s="17">
        <v>246301</v>
      </c>
      <c r="O392" s="17">
        <v>248369</v>
      </c>
      <c r="P392" s="17">
        <v>250182</v>
      </c>
      <c r="Q392" s="17">
        <v>250995</v>
      </c>
      <c r="R392" s="17">
        <v>251917</v>
      </c>
      <c r="S392" s="17">
        <v>253208</v>
      </c>
      <c r="T392" s="17">
        <v>254481</v>
      </c>
      <c r="U392" s="18">
        <v>53</v>
      </c>
      <c r="V392" s="18">
        <v>37</v>
      </c>
      <c r="W392" s="18">
        <v>46</v>
      </c>
      <c r="X392" s="18">
        <v>65</v>
      </c>
      <c r="Y392" s="18">
        <v>97</v>
      </c>
      <c r="Z392" s="18">
        <v>151</v>
      </c>
      <c r="AA392" s="18">
        <v>295</v>
      </c>
      <c r="AB392" s="18">
        <v>223</v>
      </c>
      <c r="AC392" s="18">
        <v>302</v>
      </c>
      <c r="AD392" s="18">
        <v>392</v>
      </c>
      <c r="AE392" s="18">
        <v>439</v>
      </c>
      <c r="AF392" s="18">
        <v>385</v>
      </c>
      <c r="AG392" s="18">
        <v>367</v>
      </c>
      <c r="AH392" s="18">
        <v>409</v>
      </c>
      <c r="AI392" s="18">
        <v>485</v>
      </c>
      <c r="AJ392" s="18">
        <v>301</v>
      </c>
      <c r="AK392" s="23">
        <v>2.2852510757927234</v>
      </c>
      <c r="AL392" s="23">
        <v>1.5954258709084872</v>
      </c>
      <c r="AM392" s="23">
        <v>1.9737067929839016</v>
      </c>
      <c r="AN392" s="23">
        <v>2.7675237474826178</v>
      </c>
      <c r="AO392" s="23">
        <v>4.1045518210246144</v>
      </c>
      <c r="AP392" s="23">
        <v>6.3498471410969675</v>
      </c>
      <c r="AQ392" s="23">
        <v>12.296175264263564</v>
      </c>
      <c r="AR392" s="23">
        <v>9.2294448261305035</v>
      </c>
      <c r="AS392" s="23">
        <v>12.381260838727927</v>
      </c>
      <c r="AT392" s="23">
        <v>15.915485523810297</v>
      </c>
      <c r="AU392" s="23">
        <v>17.675313746884676</v>
      </c>
      <c r="AV392" s="23">
        <v>15.388796955816165</v>
      </c>
      <c r="AW392" s="23">
        <v>14.621805215243333</v>
      </c>
      <c r="AX392" s="23">
        <v>16.235506138926709</v>
      </c>
      <c r="AY392" s="23">
        <v>19.154213137025689</v>
      </c>
      <c r="AZ392" s="23">
        <v>11.827995017309741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1</v>
      </c>
      <c r="BI392" s="20">
        <v>9</v>
      </c>
      <c r="BJ392" s="20">
        <v>41</v>
      </c>
      <c r="BK392" s="20">
        <v>26</v>
      </c>
      <c r="BL392" s="20">
        <v>48</v>
      </c>
      <c r="BM392" s="20">
        <v>13</v>
      </c>
      <c r="BN392" s="20">
        <v>10</v>
      </c>
      <c r="BO392" s="20">
        <v>1</v>
      </c>
      <c r="BP392" s="20">
        <v>11</v>
      </c>
      <c r="BQ392" s="20">
        <v>41</v>
      </c>
      <c r="BR392" s="20">
        <v>42</v>
      </c>
      <c r="BS392" s="20">
        <v>33</v>
      </c>
      <c r="BT392" s="20">
        <v>13</v>
      </c>
      <c r="BU392" s="20">
        <v>12</v>
      </c>
      <c r="BV392" s="20">
        <v>12588</v>
      </c>
      <c r="BW392" s="20">
        <v>20853</v>
      </c>
      <c r="BX392" s="20">
        <v>20677</v>
      </c>
      <c r="BY392" s="20">
        <v>24507</v>
      </c>
      <c r="BZ392" s="20">
        <v>18932</v>
      </c>
      <c r="CA392" s="20">
        <v>31715</v>
      </c>
      <c r="CB392" s="20">
        <v>13184</v>
      </c>
      <c r="CC392" s="20">
        <v>20259</v>
      </c>
      <c r="CD392" s="20">
        <v>20505</v>
      </c>
      <c r="CE392" s="20">
        <v>24890</v>
      </c>
      <c r="CF392" s="20">
        <v>18722</v>
      </c>
      <c r="CG392" s="20">
        <v>27649</v>
      </c>
      <c r="CH392" s="21">
        <v>20</v>
      </c>
      <c r="CI392" s="21">
        <v>82</v>
      </c>
      <c r="CJ392" s="21">
        <v>68</v>
      </c>
      <c r="CK392" s="21">
        <v>81</v>
      </c>
      <c r="CL392" s="21">
        <v>26</v>
      </c>
      <c r="CM392" s="21">
        <v>22</v>
      </c>
      <c r="CN392" s="21">
        <v>2</v>
      </c>
      <c r="CO392" s="21">
        <v>148</v>
      </c>
      <c r="CP392" s="21">
        <v>153</v>
      </c>
      <c r="CQ392" s="21">
        <v>0</v>
      </c>
      <c r="CR392" s="21">
        <v>25772</v>
      </c>
      <c r="CS392" s="21">
        <v>41112</v>
      </c>
      <c r="CT392" s="21">
        <v>41182</v>
      </c>
      <c r="CU392" s="21">
        <v>49397</v>
      </c>
      <c r="CV392" s="21">
        <v>37654</v>
      </c>
      <c r="CW392" s="21">
        <v>59364</v>
      </c>
      <c r="CX392" s="21">
        <v>129272</v>
      </c>
      <c r="CY392" s="21">
        <v>125209</v>
      </c>
      <c r="CZ392" s="19">
        <v>52</v>
      </c>
      <c r="DA392" t="s">
        <v>8040</v>
      </c>
      <c r="DB392" t="s">
        <v>8480</v>
      </c>
      <c r="DD392">
        <v>11.820236564464217</v>
      </c>
      <c r="DE392">
        <v>11.835509623120243</v>
      </c>
      <c r="DF392">
        <v>1.527305865602635E-2</v>
      </c>
    </row>
    <row r="393" spans="1:110" x14ac:dyDescent="0.25">
      <c r="A393" t="s">
        <v>175</v>
      </c>
      <c r="B393" t="s">
        <v>2975</v>
      </c>
      <c r="C393" t="s">
        <v>58</v>
      </c>
      <c r="D393" t="s">
        <v>168</v>
      </c>
      <c r="E393" s="17">
        <v>330334</v>
      </c>
      <c r="F393" s="17">
        <v>334417</v>
      </c>
      <c r="G393" s="17">
        <v>338191</v>
      </c>
      <c r="H393" s="17">
        <v>341321</v>
      </c>
      <c r="I393" s="17">
        <v>343267</v>
      </c>
      <c r="J393" s="17">
        <v>345916</v>
      </c>
      <c r="K393" s="17">
        <v>350087</v>
      </c>
      <c r="L393" s="17">
        <v>355617</v>
      </c>
      <c r="M393" s="17">
        <v>360786</v>
      </c>
      <c r="N393" s="17">
        <v>363889</v>
      </c>
      <c r="O393" s="17">
        <v>367266</v>
      </c>
      <c r="P393" s="17">
        <v>370735</v>
      </c>
      <c r="Q393" s="17">
        <v>373252</v>
      </c>
      <c r="R393" s="17">
        <v>376198</v>
      </c>
      <c r="S393" s="17">
        <v>379183</v>
      </c>
      <c r="T393" s="17">
        <v>382047</v>
      </c>
      <c r="U393" s="18">
        <v>72</v>
      </c>
      <c r="V393" s="18">
        <v>61</v>
      </c>
      <c r="W393" s="18">
        <v>50</v>
      </c>
      <c r="X393" s="18">
        <v>68</v>
      </c>
      <c r="Y393" s="18">
        <v>139</v>
      </c>
      <c r="Z393" s="18">
        <v>244</v>
      </c>
      <c r="AA393" s="18">
        <v>508</v>
      </c>
      <c r="AB393" s="18">
        <v>466</v>
      </c>
      <c r="AC393" s="18">
        <v>374</v>
      </c>
      <c r="AD393" s="18">
        <v>404</v>
      </c>
      <c r="AE393" s="18">
        <v>462</v>
      </c>
      <c r="AF393" s="18">
        <v>372</v>
      </c>
      <c r="AG393" s="18">
        <v>365</v>
      </c>
      <c r="AH393" s="18">
        <v>436</v>
      </c>
      <c r="AI393" s="18">
        <v>505</v>
      </c>
      <c r="AJ393" s="18">
        <v>343</v>
      </c>
      <c r="AK393" s="23">
        <v>2.1796121501268413</v>
      </c>
      <c r="AL393" s="23">
        <v>1.8240699485971108</v>
      </c>
      <c r="AM393" s="23">
        <v>1.4784544828218376</v>
      </c>
      <c r="AN393" s="23">
        <v>1.9922594859384568</v>
      </c>
      <c r="AO393" s="23">
        <v>4.0493260348358566</v>
      </c>
      <c r="AP393" s="23">
        <v>7.053735588986922</v>
      </c>
      <c r="AQ393" s="23">
        <v>14.510678774133288</v>
      </c>
      <c r="AR393" s="23">
        <v>13.103985467511395</v>
      </c>
      <c r="AS393" s="23">
        <v>10.36625589684744</v>
      </c>
      <c r="AT393" s="23">
        <v>11.102286686324675</v>
      </c>
      <c r="AU393" s="23">
        <v>12.579438336246753</v>
      </c>
      <c r="AV393" s="23">
        <v>10.034121407474341</v>
      </c>
      <c r="AW393" s="23">
        <v>9.7789161210120774</v>
      </c>
      <c r="AX393" s="23">
        <v>11.589641624889021</v>
      </c>
      <c r="AY393" s="23">
        <v>13.318107615584033</v>
      </c>
      <c r="AZ393" s="23">
        <v>8.977952974372263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8</v>
      </c>
      <c r="BJ393" s="20">
        <v>35</v>
      </c>
      <c r="BK393" s="20">
        <v>43</v>
      </c>
      <c r="BL393" s="20">
        <v>44</v>
      </c>
      <c r="BM393" s="20">
        <v>29</v>
      </c>
      <c r="BN393" s="20">
        <v>13</v>
      </c>
      <c r="BO393" s="20">
        <v>0</v>
      </c>
      <c r="BP393" s="20">
        <v>10</v>
      </c>
      <c r="BQ393" s="20">
        <v>45</v>
      </c>
      <c r="BR393" s="20">
        <v>46</v>
      </c>
      <c r="BS393" s="20">
        <v>42</v>
      </c>
      <c r="BT393" s="20">
        <v>17</v>
      </c>
      <c r="BU393" s="20">
        <v>11</v>
      </c>
      <c r="BV393" s="20">
        <v>15931</v>
      </c>
      <c r="BW393" s="20">
        <v>25662</v>
      </c>
      <c r="BX393" s="20">
        <v>30854</v>
      </c>
      <c r="BY393" s="20">
        <v>37628</v>
      </c>
      <c r="BZ393" s="20">
        <v>30794</v>
      </c>
      <c r="CA393" s="20">
        <v>53791</v>
      </c>
      <c r="CB393" s="20">
        <v>18463</v>
      </c>
      <c r="CC393" s="20">
        <v>28193</v>
      </c>
      <c r="CD393" s="20">
        <v>28930</v>
      </c>
      <c r="CE393" s="20">
        <v>36482</v>
      </c>
      <c r="CF393" s="20">
        <v>29924</v>
      </c>
      <c r="CG393" s="20">
        <v>45395</v>
      </c>
      <c r="CH393" s="21">
        <v>18</v>
      </c>
      <c r="CI393" s="21">
        <v>80</v>
      </c>
      <c r="CJ393" s="21">
        <v>89</v>
      </c>
      <c r="CK393" s="21">
        <v>86</v>
      </c>
      <c r="CL393" s="21">
        <v>46</v>
      </c>
      <c r="CM393" s="21">
        <v>24</v>
      </c>
      <c r="CN393" s="21">
        <v>0</v>
      </c>
      <c r="CO393" s="21">
        <v>172</v>
      </c>
      <c r="CP393" s="21">
        <v>171</v>
      </c>
      <c r="CQ393" s="21">
        <v>0</v>
      </c>
      <c r="CR393" s="21">
        <v>34394</v>
      </c>
      <c r="CS393" s="21">
        <v>53855</v>
      </c>
      <c r="CT393" s="21">
        <v>59784</v>
      </c>
      <c r="CU393" s="21">
        <v>74110</v>
      </c>
      <c r="CV393" s="21">
        <v>60718</v>
      </c>
      <c r="CW393" s="21">
        <v>99186</v>
      </c>
      <c r="CX393" s="21">
        <v>194660</v>
      </c>
      <c r="CY393" s="21">
        <v>187387</v>
      </c>
      <c r="CZ393" s="19">
        <v>157</v>
      </c>
      <c r="DA393" t="s">
        <v>8135</v>
      </c>
      <c r="DB393" t="s">
        <v>9</v>
      </c>
      <c r="DD393">
        <v>9.1788651293846417</v>
      </c>
      <c r="DE393">
        <v>8.7845474160073973</v>
      </c>
      <c r="DF393">
        <v>-0.39431771337724442</v>
      </c>
    </row>
    <row r="394" spans="1:110" x14ac:dyDescent="0.25">
      <c r="A394" t="s">
        <v>1124</v>
      </c>
      <c r="B394" t="s">
        <v>3059</v>
      </c>
      <c r="C394" t="s">
        <v>276</v>
      </c>
      <c r="D394" t="s">
        <v>278</v>
      </c>
      <c r="E394" s="17">
        <v>84506</v>
      </c>
      <c r="F394" s="17">
        <v>84409</v>
      </c>
      <c r="G394" s="17">
        <v>84924</v>
      </c>
      <c r="H394" s="17">
        <v>85449</v>
      </c>
      <c r="I394" s="17">
        <v>85848</v>
      </c>
      <c r="J394" s="17">
        <v>86326</v>
      </c>
      <c r="K394" s="17">
        <v>86808</v>
      </c>
      <c r="L394" s="17">
        <v>87859</v>
      </c>
      <c r="M394" s="17">
        <v>89166</v>
      </c>
      <c r="N394" s="17">
        <v>90285</v>
      </c>
      <c r="O394" s="17">
        <v>91304</v>
      </c>
      <c r="P394" s="17">
        <v>92057</v>
      </c>
      <c r="Q394" s="17">
        <v>92613</v>
      </c>
      <c r="R394" s="17">
        <v>93366</v>
      </c>
      <c r="S394" s="17">
        <v>94179</v>
      </c>
      <c r="T394" s="17">
        <v>95380</v>
      </c>
      <c r="U394" s="18">
        <v>8</v>
      </c>
      <c r="V394" s="18">
        <v>10</v>
      </c>
      <c r="W394" s="18">
        <v>15</v>
      </c>
      <c r="X394" s="18">
        <v>13</v>
      </c>
      <c r="Y394" s="18">
        <v>12</v>
      </c>
      <c r="Z394" s="18">
        <v>32</v>
      </c>
      <c r="AA394" s="18">
        <v>88</v>
      </c>
      <c r="AB394" s="18">
        <v>84</v>
      </c>
      <c r="AC394" s="18">
        <v>78</v>
      </c>
      <c r="AD394" s="18">
        <v>79</v>
      </c>
      <c r="AE394" s="18">
        <v>60</v>
      </c>
      <c r="AF394" s="18">
        <v>67</v>
      </c>
      <c r="AG394" s="18">
        <v>67</v>
      </c>
      <c r="AH394" s="18">
        <v>52</v>
      </c>
      <c r="AI394" s="18">
        <v>76</v>
      </c>
      <c r="AJ394" s="18">
        <v>42</v>
      </c>
      <c r="AK394" s="23">
        <v>0.9466783423662225</v>
      </c>
      <c r="AL394" s="23">
        <v>1.1847077918231468</v>
      </c>
      <c r="AM394" s="23">
        <v>1.7662851490744667</v>
      </c>
      <c r="AN394" s="23">
        <v>1.5213753232922562</v>
      </c>
      <c r="AO394" s="23">
        <v>1.3978194017332961</v>
      </c>
      <c r="AP394" s="23">
        <v>3.7068785765586263</v>
      </c>
      <c r="AQ394" s="23">
        <v>10.137314533222744</v>
      </c>
      <c r="AR394" s="23">
        <v>9.5607735121046229</v>
      </c>
      <c r="AS394" s="23">
        <v>8.7477289549828416</v>
      </c>
      <c r="AT394" s="23">
        <v>8.7500692252312131</v>
      </c>
      <c r="AU394" s="23">
        <v>6.5714536055375454</v>
      </c>
      <c r="AV394" s="23">
        <v>7.2780994383914317</v>
      </c>
      <c r="AW394" s="23">
        <v>7.234405537019641</v>
      </c>
      <c r="AX394" s="23">
        <v>5.5694792536897797</v>
      </c>
      <c r="AY394" s="23">
        <v>8.0697395385383146</v>
      </c>
      <c r="AZ394" s="23">
        <v>4.4034388760746488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0</v>
      </c>
      <c r="BI394" s="20">
        <v>1</v>
      </c>
      <c r="BJ394" s="20">
        <v>4</v>
      </c>
      <c r="BK394" s="20">
        <v>4</v>
      </c>
      <c r="BL394" s="20">
        <v>4</v>
      </c>
      <c r="BM394" s="20">
        <v>2</v>
      </c>
      <c r="BN394" s="20">
        <v>6</v>
      </c>
      <c r="BO394" s="20">
        <v>1</v>
      </c>
      <c r="BP394" s="20">
        <v>2</v>
      </c>
      <c r="BQ394" s="20">
        <v>5</v>
      </c>
      <c r="BR394" s="20">
        <v>5</v>
      </c>
      <c r="BS394" s="20">
        <v>3</v>
      </c>
      <c r="BT394" s="20">
        <v>2</v>
      </c>
      <c r="BU394" s="20">
        <v>3</v>
      </c>
      <c r="BV394" s="20">
        <v>6318</v>
      </c>
      <c r="BW394" s="20">
        <v>5967</v>
      </c>
      <c r="BX394" s="20">
        <v>7892</v>
      </c>
      <c r="BY394" s="20">
        <v>8891</v>
      </c>
      <c r="BZ394" s="20">
        <v>7373</v>
      </c>
      <c r="CA394" s="20">
        <v>13649</v>
      </c>
      <c r="CB394" s="20">
        <v>5510</v>
      </c>
      <c r="CC394" s="20">
        <v>5662</v>
      </c>
      <c r="CD394" s="20">
        <v>7230</v>
      </c>
      <c r="CE394" s="20">
        <v>8656</v>
      </c>
      <c r="CF394" s="20">
        <v>7105</v>
      </c>
      <c r="CG394" s="20">
        <v>11127</v>
      </c>
      <c r="CH394" s="21">
        <v>3</v>
      </c>
      <c r="CI394" s="21">
        <v>9</v>
      </c>
      <c r="CJ394" s="21">
        <v>9</v>
      </c>
      <c r="CK394" s="21">
        <v>7</v>
      </c>
      <c r="CL394" s="21">
        <v>4</v>
      </c>
      <c r="CM394" s="21">
        <v>9</v>
      </c>
      <c r="CN394" s="21">
        <v>1</v>
      </c>
      <c r="CO394" s="21">
        <v>21</v>
      </c>
      <c r="CP394" s="21">
        <v>21</v>
      </c>
      <c r="CQ394" s="21">
        <v>0</v>
      </c>
      <c r="CR394" s="21">
        <v>11828</v>
      </c>
      <c r="CS394" s="21">
        <v>11629</v>
      </c>
      <c r="CT394" s="21">
        <v>15122</v>
      </c>
      <c r="CU394" s="21">
        <v>17547</v>
      </c>
      <c r="CV394" s="21">
        <v>14478</v>
      </c>
      <c r="CW394" s="21">
        <v>24776</v>
      </c>
      <c r="CX394" s="21">
        <v>50090</v>
      </c>
      <c r="CY394" s="21">
        <v>45290</v>
      </c>
      <c r="CZ394" s="19">
        <v>331</v>
      </c>
      <c r="DA394" t="s">
        <v>8309</v>
      </c>
      <c r="DB394" t="s">
        <v>8481</v>
      </c>
      <c r="DD394">
        <v>4.6367851622874809</v>
      </c>
      <c r="DE394">
        <v>4.1924535835496108</v>
      </c>
      <c r="DF394">
        <v>-0.4443315787378701</v>
      </c>
    </row>
    <row r="395" spans="1:110" x14ac:dyDescent="0.25">
      <c r="A395" t="s">
        <v>2093</v>
      </c>
      <c r="B395" t="s">
        <v>2962</v>
      </c>
      <c r="C395" t="s">
        <v>58</v>
      </c>
      <c r="D395" t="s">
        <v>278</v>
      </c>
      <c r="E395" s="17">
        <v>104001</v>
      </c>
      <c r="F395" s="17">
        <v>103645</v>
      </c>
      <c r="G395" s="17">
        <v>103604</v>
      </c>
      <c r="H395" s="17">
        <v>103936</v>
      </c>
      <c r="I395" s="17">
        <v>104481</v>
      </c>
      <c r="J395" s="17">
        <v>105621</v>
      </c>
      <c r="K395" s="17">
        <v>106919</v>
      </c>
      <c r="L395" s="17">
        <v>108330</v>
      </c>
      <c r="M395" s="17">
        <v>109921</v>
      </c>
      <c r="N395" s="17">
        <v>110799</v>
      </c>
      <c r="O395" s="17">
        <v>111790</v>
      </c>
      <c r="P395" s="17">
        <v>112520</v>
      </c>
      <c r="Q395" s="17">
        <v>112904</v>
      </c>
      <c r="R395" s="17">
        <v>113296</v>
      </c>
      <c r="S395" s="17">
        <v>114003</v>
      </c>
      <c r="T395" s="17">
        <v>113962</v>
      </c>
      <c r="U395" s="18">
        <v>9</v>
      </c>
      <c r="V395" s="18">
        <v>20</v>
      </c>
      <c r="W395" s="18">
        <v>12</v>
      </c>
      <c r="X395" s="18">
        <v>20</v>
      </c>
      <c r="Y395" s="18">
        <v>37</v>
      </c>
      <c r="Z395" s="18">
        <v>71</v>
      </c>
      <c r="AA395" s="18">
        <v>140</v>
      </c>
      <c r="AB395" s="18">
        <v>110</v>
      </c>
      <c r="AC395" s="18">
        <v>98</v>
      </c>
      <c r="AD395" s="18">
        <v>74</v>
      </c>
      <c r="AE395" s="18">
        <v>81</v>
      </c>
      <c r="AF395" s="18">
        <v>67</v>
      </c>
      <c r="AG395" s="18">
        <v>75</v>
      </c>
      <c r="AH395" s="18">
        <v>72</v>
      </c>
      <c r="AI395" s="18">
        <v>86</v>
      </c>
      <c r="AJ395" s="18">
        <v>67</v>
      </c>
      <c r="AK395" s="23">
        <v>0.86537629445870712</v>
      </c>
      <c r="AL395" s="23">
        <v>1.929663756090501</v>
      </c>
      <c r="AM395" s="23">
        <v>1.1582564379753677</v>
      </c>
      <c r="AN395" s="23">
        <v>1.9242610837438425</v>
      </c>
      <c r="AO395" s="23">
        <v>3.5413137316832728</v>
      </c>
      <c r="AP395" s="23">
        <v>6.7221480576779244</v>
      </c>
      <c r="AQ395" s="23">
        <v>13.094024448414221</v>
      </c>
      <c r="AR395" s="23">
        <v>10.154158589495061</v>
      </c>
      <c r="AS395" s="23">
        <v>8.9154938546774503</v>
      </c>
      <c r="AT395" s="23">
        <v>6.6787606386339231</v>
      </c>
      <c r="AU395" s="23">
        <v>7.2457285982646029</v>
      </c>
      <c r="AV395" s="23">
        <v>5.9544969783149666</v>
      </c>
      <c r="AW395" s="23">
        <v>6.6428115921490827</v>
      </c>
      <c r="AX395" s="23">
        <v>6.3550345996328206</v>
      </c>
      <c r="AY395" s="23">
        <v>7.5436611317246038</v>
      </c>
      <c r="AZ395" s="23">
        <v>5.8791527000228143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0</v>
      </c>
      <c r="BI395" s="20">
        <v>1</v>
      </c>
      <c r="BJ395" s="20">
        <v>5</v>
      </c>
      <c r="BK395" s="20">
        <v>8</v>
      </c>
      <c r="BL395" s="20">
        <v>9</v>
      </c>
      <c r="BM395" s="20">
        <v>4</v>
      </c>
      <c r="BN395" s="20">
        <v>5</v>
      </c>
      <c r="BO395" s="20">
        <v>0</v>
      </c>
      <c r="BP395" s="20">
        <v>0</v>
      </c>
      <c r="BQ395" s="20">
        <v>11</v>
      </c>
      <c r="BR395" s="20">
        <v>9</v>
      </c>
      <c r="BS395" s="20">
        <v>8</v>
      </c>
      <c r="BT395" s="20">
        <v>4</v>
      </c>
      <c r="BU395" s="20">
        <v>3</v>
      </c>
      <c r="BV395" s="20">
        <v>4350</v>
      </c>
      <c r="BW395" s="20">
        <v>9018</v>
      </c>
      <c r="BX395" s="20">
        <v>10770</v>
      </c>
      <c r="BY395" s="20">
        <v>11253</v>
      </c>
      <c r="BZ395" s="20">
        <v>8277</v>
      </c>
      <c r="CA395" s="20">
        <v>14838</v>
      </c>
      <c r="CB395" s="20">
        <v>4552</v>
      </c>
      <c r="CC395" s="20">
        <v>8745</v>
      </c>
      <c r="CD395" s="20">
        <v>10636</v>
      </c>
      <c r="CE395" s="20">
        <v>11330</v>
      </c>
      <c r="CF395" s="20">
        <v>8126</v>
      </c>
      <c r="CG395" s="20">
        <v>12067</v>
      </c>
      <c r="CH395" s="21">
        <v>1</v>
      </c>
      <c r="CI395" s="21">
        <v>16</v>
      </c>
      <c r="CJ395" s="21">
        <v>17</v>
      </c>
      <c r="CK395" s="21">
        <v>17</v>
      </c>
      <c r="CL395" s="21">
        <v>8</v>
      </c>
      <c r="CM395" s="21">
        <v>8</v>
      </c>
      <c r="CN395" s="21">
        <v>0</v>
      </c>
      <c r="CO395" s="21">
        <v>32</v>
      </c>
      <c r="CP395" s="21">
        <v>35</v>
      </c>
      <c r="CQ395" s="21">
        <v>0</v>
      </c>
      <c r="CR395" s="21">
        <v>8902</v>
      </c>
      <c r="CS395" s="21">
        <v>17763</v>
      </c>
      <c r="CT395" s="21">
        <v>21406</v>
      </c>
      <c r="CU395" s="21">
        <v>22583</v>
      </c>
      <c r="CV395" s="21">
        <v>16403</v>
      </c>
      <c r="CW395" s="21">
        <v>26905</v>
      </c>
      <c r="CX395" s="21">
        <v>58506</v>
      </c>
      <c r="CY395" s="21">
        <v>55456</v>
      </c>
      <c r="CZ395" s="19">
        <v>281</v>
      </c>
      <c r="DA395" t="s">
        <v>8259</v>
      </c>
      <c r="DB395" t="s">
        <v>8481</v>
      </c>
      <c r="DD395">
        <v>5.7703404500865547</v>
      </c>
      <c r="DE395">
        <v>5.9822924144532186</v>
      </c>
      <c r="DF395">
        <v>0.21195196436666386</v>
      </c>
    </row>
    <row r="396" spans="1:110" x14ac:dyDescent="0.25">
      <c r="A396" t="s">
        <v>545</v>
      </c>
      <c r="B396" t="s">
        <v>3221</v>
      </c>
      <c r="C396" t="s">
        <v>3363</v>
      </c>
      <c r="D396" t="s">
        <v>199</v>
      </c>
      <c r="E396" s="17">
        <v>241821</v>
      </c>
      <c r="F396" s="17">
        <v>241107</v>
      </c>
      <c r="G396" s="17">
        <v>242026</v>
      </c>
      <c r="H396" s="17">
        <v>243194</v>
      </c>
      <c r="I396" s="17">
        <v>243596</v>
      </c>
      <c r="J396" s="17">
        <v>244249</v>
      </c>
      <c r="K396" s="17">
        <v>245444</v>
      </c>
      <c r="L396" s="17">
        <v>246309</v>
      </c>
      <c r="M396" s="17">
        <v>247747</v>
      </c>
      <c r="N396" s="17">
        <v>249337</v>
      </c>
      <c r="O396" s="17">
        <v>251086</v>
      </c>
      <c r="P396" s="17">
        <v>252259</v>
      </c>
      <c r="Q396" s="17">
        <v>252587</v>
      </c>
      <c r="R396" s="17">
        <v>252839</v>
      </c>
      <c r="S396" s="17">
        <v>253315</v>
      </c>
      <c r="T396" s="17">
        <v>253381</v>
      </c>
      <c r="U396" s="18">
        <v>33</v>
      </c>
      <c r="V396" s="18">
        <v>26</v>
      </c>
      <c r="W396" s="18">
        <v>29</v>
      </c>
      <c r="X396" s="18">
        <v>41</v>
      </c>
      <c r="Y396" s="18">
        <v>44</v>
      </c>
      <c r="Z396" s="18">
        <v>128</v>
      </c>
      <c r="AA396" s="18">
        <v>259</v>
      </c>
      <c r="AB396" s="18">
        <v>219</v>
      </c>
      <c r="AC396" s="18">
        <v>252</v>
      </c>
      <c r="AD396" s="18">
        <v>308</v>
      </c>
      <c r="AE396" s="18">
        <v>324</v>
      </c>
      <c r="AF396" s="18">
        <v>344</v>
      </c>
      <c r="AG396" s="18">
        <v>329</v>
      </c>
      <c r="AH396" s="18">
        <v>297</v>
      </c>
      <c r="AI396" s="18">
        <v>366</v>
      </c>
      <c r="AJ396" s="18">
        <v>280</v>
      </c>
      <c r="AK396" s="23">
        <v>1.3646457503690745</v>
      </c>
      <c r="AL396" s="23">
        <v>1.0783594005980748</v>
      </c>
      <c r="AM396" s="23">
        <v>1.1982183732326279</v>
      </c>
      <c r="AN396" s="23">
        <v>1.6858968560079608</v>
      </c>
      <c r="AO396" s="23">
        <v>1.8062693968702277</v>
      </c>
      <c r="AP396" s="23">
        <v>5.2405536972515758</v>
      </c>
      <c r="AQ396" s="23">
        <v>10.55230521014977</v>
      </c>
      <c r="AR396" s="23">
        <v>8.8912707209237176</v>
      </c>
      <c r="AS396" s="23">
        <v>10.171667063576955</v>
      </c>
      <c r="AT396" s="23">
        <v>12.352759518242378</v>
      </c>
      <c r="AU396" s="23">
        <v>12.903945261782816</v>
      </c>
      <c r="AV396" s="23">
        <v>13.636778073329396</v>
      </c>
      <c r="AW396" s="23">
        <v>13.025215074410005</v>
      </c>
      <c r="AX396" s="23">
        <v>11.746605547403684</v>
      </c>
      <c r="AY396" s="23">
        <v>14.448414029962695</v>
      </c>
      <c r="AZ396" s="23">
        <v>11.050552330285223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3</v>
      </c>
      <c r="BJ396" s="20">
        <v>33</v>
      </c>
      <c r="BK396" s="20">
        <v>29</v>
      </c>
      <c r="BL396" s="20">
        <v>41</v>
      </c>
      <c r="BM396" s="20">
        <v>17</v>
      </c>
      <c r="BN396" s="20">
        <v>13</v>
      </c>
      <c r="BO396" s="20">
        <v>0</v>
      </c>
      <c r="BP396" s="20">
        <v>5</v>
      </c>
      <c r="BQ396" s="20">
        <v>37</v>
      </c>
      <c r="BR396" s="20">
        <v>44</v>
      </c>
      <c r="BS396" s="20">
        <v>29</v>
      </c>
      <c r="BT396" s="20">
        <v>19</v>
      </c>
      <c r="BU396" s="20">
        <v>10</v>
      </c>
      <c r="BV396" s="20">
        <v>11511</v>
      </c>
      <c r="BW396" s="20">
        <v>18781</v>
      </c>
      <c r="BX396" s="20">
        <v>19784</v>
      </c>
      <c r="BY396" s="20">
        <v>24502</v>
      </c>
      <c r="BZ396" s="20">
        <v>21481</v>
      </c>
      <c r="CA396" s="20">
        <v>37109</v>
      </c>
      <c r="CB396" s="20">
        <v>12161</v>
      </c>
      <c r="CC396" s="20">
        <v>17720</v>
      </c>
      <c r="CD396" s="20">
        <v>17989</v>
      </c>
      <c r="CE396" s="20">
        <v>22610</v>
      </c>
      <c r="CF396" s="20">
        <v>19835</v>
      </c>
      <c r="CG396" s="20">
        <v>29898</v>
      </c>
      <c r="CH396" s="21">
        <v>8</v>
      </c>
      <c r="CI396" s="21">
        <v>70</v>
      </c>
      <c r="CJ396" s="21">
        <v>73</v>
      </c>
      <c r="CK396" s="21">
        <v>70</v>
      </c>
      <c r="CL396" s="21">
        <v>36</v>
      </c>
      <c r="CM396" s="21">
        <v>23</v>
      </c>
      <c r="CN396" s="21">
        <v>0</v>
      </c>
      <c r="CO396" s="21">
        <v>136</v>
      </c>
      <c r="CP396" s="21">
        <v>144</v>
      </c>
      <c r="CQ396" s="21">
        <v>0</v>
      </c>
      <c r="CR396" s="21">
        <v>23672</v>
      </c>
      <c r="CS396" s="21">
        <v>36501</v>
      </c>
      <c r="CT396" s="21">
        <v>37773</v>
      </c>
      <c r="CU396" s="21">
        <v>47112</v>
      </c>
      <c r="CV396" s="21">
        <v>41316</v>
      </c>
      <c r="CW396" s="21">
        <v>67007</v>
      </c>
      <c r="CX396" s="21">
        <v>133168</v>
      </c>
      <c r="CY396" s="21">
        <v>120213</v>
      </c>
      <c r="CZ396" s="19">
        <v>76</v>
      </c>
      <c r="DA396" t="s">
        <v>8055</v>
      </c>
      <c r="DB396" t="s">
        <v>8480</v>
      </c>
      <c r="DD396">
        <v>11.313252310482227</v>
      </c>
      <c r="DE396">
        <v>10.813408626697104</v>
      </c>
      <c r="DF396">
        <v>-0.49984368378512301</v>
      </c>
    </row>
    <row r="397" spans="1:110" x14ac:dyDescent="0.25">
      <c r="A397" t="s">
        <v>1106</v>
      </c>
      <c r="B397" t="s">
        <v>3181</v>
      </c>
      <c r="C397" t="s">
        <v>642</v>
      </c>
      <c r="D397" t="s">
        <v>278</v>
      </c>
      <c r="E397" s="17">
        <v>68778</v>
      </c>
      <c r="F397" s="17">
        <v>69300</v>
      </c>
      <c r="G397" s="17">
        <v>68884</v>
      </c>
      <c r="H397" s="17">
        <v>69107</v>
      </c>
      <c r="I397" s="17">
        <v>69369</v>
      </c>
      <c r="J397" s="17">
        <v>70502</v>
      </c>
      <c r="K397" s="17">
        <v>72068</v>
      </c>
      <c r="L397" s="17">
        <v>73344</v>
      </c>
      <c r="M397" s="17">
        <v>74262</v>
      </c>
      <c r="N397" s="17">
        <v>75118</v>
      </c>
      <c r="O397" s="17">
        <v>76225</v>
      </c>
      <c r="P397" s="17">
        <v>77198</v>
      </c>
      <c r="Q397" s="17">
        <v>76713</v>
      </c>
      <c r="R397" s="17">
        <v>76595</v>
      </c>
      <c r="S397" s="17">
        <v>76412</v>
      </c>
      <c r="T397" s="17">
        <v>76048</v>
      </c>
      <c r="U397" s="18">
        <v>5</v>
      </c>
      <c r="V397" s="18">
        <v>6</v>
      </c>
      <c r="W397" s="18">
        <v>11</v>
      </c>
      <c r="X397" s="18">
        <v>12</v>
      </c>
      <c r="Y397" s="18">
        <v>8</v>
      </c>
      <c r="Z397" s="18">
        <v>35</v>
      </c>
      <c r="AA397" s="18">
        <v>74</v>
      </c>
      <c r="AB397" s="18">
        <v>69</v>
      </c>
      <c r="AC397" s="18">
        <v>66</v>
      </c>
      <c r="AD397" s="18">
        <v>63</v>
      </c>
      <c r="AE397" s="18">
        <v>71</v>
      </c>
      <c r="AF397" s="18">
        <v>38</v>
      </c>
      <c r="AG397" s="18">
        <v>43</v>
      </c>
      <c r="AH397" s="18">
        <v>43</v>
      </c>
      <c r="AI397" s="18">
        <v>56</v>
      </c>
      <c r="AJ397" s="18">
        <v>43</v>
      </c>
      <c r="AK397" s="23">
        <v>0.72697664951001773</v>
      </c>
      <c r="AL397" s="23">
        <v>0.86580086580086579</v>
      </c>
      <c r="AM397" s="23">
        <v>1.596887521049881</v>
      </c>
      <c r="AN397" s="23">
        <v>1.736437698062425</v>
      </c>
      <c r="AO397" s="23">
        <v>1.1532528939439808</v>
      </c>
      <c r="AP397" s="23">
        <v>4.9643981731014719</v>
      </c>
      <c r="AQ397" s="23">
        <v>10.268080146528279</v>
      </c>
      <c r="AR397" s="23">
        <v>9.4077225130890056</v>
      </c>
      <c r="AS397" s="23">
        <v>8.8874525329239713</v>
      </c>
      <c r="AT397" s="23">
        <v>8.386804760510131</v>
      </c>
      <c r="AU397" s="23">
        <v>9.3145293538865204</v>
      </c>
      <c r="AV397" s="23">
        <v>4.9224073162517161</v>
      </c>
      <c r="AW397" s="23">
        <v>5.6053080964112993</v>
      </c>
      <c r="AX397" s="23">
        <v>5.6139434688948358</v>
      </c>
      <c r="AY397" s="23">
        <v>7.3286918285086111</v>
      </c>
      <c r="AZ397" s="23">
        <v>5.6543235851041445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1</v>
      </c>
      <c r="BJ397" s="20">
        <v>5</v>
      </c>
      <c r="BK397" s="20">
        <v>7</v>
      </c>
      <c r="BL397" s="20">
        <v>6</v>
      </c>
      <c r="BM397" s="20">
        <v>4</v>
      </c>
      <c r="BN397" s="20">
        <v>1</v>
      </c>
      <c r="BO397" s="20">
        <v>1</v>
      </c>
      <c r="BP397" s="20">
        <v>0</v>
      </c>
      <c r="BQ397" s="20">
        <v>5</v>
      </c>
      <c r="BR397" s="20">
        <v>6</v>
      </c>
      <c r="BS397" s="20">
        <v>5</v>
      </c>
      <c r="BT397" s="20">
        <v>2</v>
      </c>
      <c r="BU397" s="20">
        <v>0</v>
      </c>
      <c r="BV397" s="20">
        <v>2902</v>
      </c>
      <c r="BW397" s="20">
        <v>6368</v>
      </c>
      <c r="BX397" s="20">
        <v>7818</v>
      </c>
      <c r="BY397" s="20">
        <v>7169</v>
      </c>
      <c r="BZ397" s="20">
        <v>5433</v>
      </c>
      <c r="CA397" s="20">
        <v>8968</v>
      </c>
      <c r="CB397" s="20">
        <v>3003</v>
      </c>
      <c r="CC397" s="20">
        <v>5990</v>
      </c>
      <c r="CD397" s="20">
        <v>8070</v>
      </c>
      <c r="CE397" s="20">
        <v>7214</v>
      </c>
      <c r="CF397" s="20">
        <v>5633</v>
      </c>
      <c r="CG397" s="20">
        <v>7480</v>
      </c>
      <c r="CH397" s="21">
        <v>1</v>
      </c>
      <c r="CI397" s="21">
        <v>10</v>
      </c>
      <c r="CJ397" s="21">
        <v>13</v>
      </c>
      <c r="CK397" s="21">
        <v>11</v>
      </c>
      <c r="CL397" s="21">
        <v>6</v>
      </c>
      <c r="CM397" s="21">
        <v>1</v>
      </c>
      <c r="CN397" s="21">
        <v>1</v>
      </c>
      <c r="CO397" s="21">
        <v>24</v>
      </c>
      <c r="CP397" s="21">
        <v>19</v>
      </c>
      <c r="CQ397" s="21">
        <v>0</v>
      </c>
      <c r="CR397" s="21">
        <v>5905</v>
      </c>
      <c r="CS397" s="21">
        <v>12358</v>
      </c>
      <c r="CT397" s="21">
        <v>15888</v>
      </c>
      <c r="CU397" s="21">
        <v>14383</v>
      </c>
      <c r="CV397" s="21">
        <v>11066</v>
      </c>
      <c r="CW397" s="21">
        <v>16448</v>
      </c>
      <c r="CX397" s="21">
        <v>38658</v>
      </c>
      <c r="CY397" s="21">
        <v>37390</v>
      </c>
      <c r="CZ397" s="19">
        <v>297</v>
      </c>
      <c r="DA397" t="s">
        <v>8275</v>
      </c>
      <c r="DB397" t="s">
        <v>8481</v>
      </c>
      <c r="DD397">
        <v>6.418828563787109</v>
      </c>
      <c r="DE397">
        <v>4.9148947177815714</v>
      </c>
      <c r="DF397">
        <v>-1.5039338460055376</v>
      </c>
    </row>
    <row r="398" spans="1:110" x14ac:dyDescent="0.25">
      <c r="A398" t="s">
        <v>2091</v>
      </c>
      <c r="B398" t="s">
        <v>2963</v>
      </c>
      <c r="C398" t="s">
        <v>58</v>
      </c>
      <c r="D398" t="s">
        <v>278</v>
      </c>
      <c r="E398" s="17">
        <v>113972</v>
      </c>
      <c r="F398" s="17">
        <v>115063</v>
      </c>
      <c r="G398" s="17">
        <v>114903</v>
      </c>
      <c r="H398" s="17">
        <v>114821</v>
      </c>
      <c r="I398" s="17">
        <v>115030</v>
      </c>
      <c r="J398" s="17">
        <v>115555</v>
      </c>
      <c r="K398" s="17">
        <v>116542</v>
      </c>
      <c r="L398" s="17">
        <v>117783</v>
      </c>
      <c r="M398" s="17">
        <v>118687</v>
      </c>
      <c r="N398" s="17">
        <v>119252</v>
      </c>
      <c r="O398" s="17">
        <v>119416</v>
      </c>
      <c r="P398" s="17">
        <v>119367</v>
      </c>
      <c r="Q398" s="17">
        <v>120682</v>
      </c>
      <c r="R398" s="17">
        <v>121369</v>
      </c>
      <c r="S398" s="17">
        <v>122233</v>
      </c>
      <c r="T398" s="17">
        <v>123117</v>
      </c>
      <c r="U398" s="18">
        <v>12</v>
      </c>
      <c r="V398" s="18">
        <v>12</v>
      </c>
      <c r="W398" s="18">
        <v>14</v>
      </c>
      <c r="X398" s="18">
        <v>17</v>
      </c>
      <c r="Y398" s="18">
        <v>22</v>
      </c>
      <c r="Z398" s="18">
        <v>50</v>
      </c>
      <c r="AA398" s="18">
        <v>107</v>
      </c>
      <c r="AB398" s="18">
        <v>96</v>
      </c>
      <c r="AC398" s="18">
        <v>62</v>
      </c>
      <c r="AD398" s="18">
        <v>89</v>
      </c>
      <c r="AE398" s="18">
        <v>71</v>
      </c>
      <c r="AF398" s="18">
        <v>82</v>
      </c>
      <c r="AG398" s="18">
        <v>65</v>
      </c>
      <c r="AH398" s="18">
        <v>81</v>
      </c>
      <c r="AI398" s="18">
        <v>54</v>
      </c>
      <c r="AJ398" s="18">
        <v>52</v>
      </c>
      <c r="AK398" s="23">
        <v>1.0528901835538553</v>
      </c>
      <c r="AL398" s="23">
        <v>1.0429069292474558</v>
      </c>
      <c r="AM398" s="23">
        <v>1.2184190142990174</v>
      </c>
      <c r="AN398" s="23">
        <v>1.4805654017993224</v>
      </c>
      <c r="AO398" s="23">
        <v>1.9125445535947145</v>
      </c>
      <c r="AP398" s="23">
        <v>4.3269438795378825</v>
      </c>
      <c r="AQ398" s="23">
        <v>9.1812393815105278</v>
      </c>
      <c r="AR398" s="23">
        <v>8.1505820024961153</v>
      </c>
      <c r="AS398" s="23">
        <v>5.223824007684077</v>
      </c>
      <c r="AT398" s="23">
        <v>7.463187200214672</v>
      </c>
      <c r="AU398" s="23">
        <v>5.9456019293896967</v>
      </c>
      <c r="AV398" s="23">
        <v>6.8695703167542117</v>
      </c>
      <c r="AW398" s="23">
        <v>5.3860559155466436</v>
      </c>
      <c r="AX398" s="23">
        <v>6.67386235364879</v>
      </c>
      <c r="AY398" s="23">
        <v>4.4177922492289321</v>
      </c>
      <c r="AZ398" s="23">
        <v>4.2236246822128543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0</v>
      </c>
      <c r="BI398" s="20">
        <v>2</v>
      </c>
      <c r="BJ398" s="20">
        <v>6</v>
      </c>
      <c r="BK398" s="20">
        <v>5</v>
      </c>
      <c r="BL398" s="20">
        <v>4</v>
      </c>
      <c r="BM398" s="20">
        <v>1</v>
      </c>
      <c r="BN398" s="20">
        <v>2</v>
      </c>
      <c r="BO398" s="20">
        <v>0</v>
      </c>
      <c r="BP398" s="20">
        <v>1</v>
      </c>
      <c r="BQ398" s="20">
        <v>8</v>
      </c>
      <c r="BR398" s="20">
        <v>10</v>
      </c>
      <c r="BS398" s="20">
        <v>6</v>
      </c>
      <c r="BT398" s="20">
        <v>4</v>
      </c>
      <c r="BU398" s="20">
        <v>3</v>
      </c>
      <c r="BV398" s="20">
        <v>5030</v>
      </c>
      <c r="BW398" s="20">
        <v>9000</v>
      </c>
      <c r="BX398" s="20">
        <v>12227</v>
      </c>
      <c r="BY398" s="20">
        <v>12629</v>
      </c>
      <c r="BZ398" s="20">
        <v>9257</v>
      </c>
      <c r="CA398" s="20">
        <v>15102</v>
      </c>
      <c r="CB398" s="20">
        <v>5529</v>
      </c>
      <c r="CC398" s="20">
        <v>8402</v>
      </c>
      <c r="CD398" s="20">
        <v>11518</v>
      </c>
      <c r="CE398" s="20">
        <v>12414</v>
      </c>
      <c r="CF398" s="20">
        <v>9438</v>
      </c>
      <c r="CG398" s="20">
        <v>12571</v>
      </c>
      <c r="CH398" s="21">
        <v>3</v>
      </c>
      <c r="CI398" s="21">
        <v>14</v>
      </c>
      <c r="CJ398" s="21">
        <v>15</v>
      </c>
      <c r="CK398" s="21">
        <v>10</v>
      </c>
      <c r="CL398" s="21">
        <v>5</v>
      </c>
      <c r="CM398" s="21">
        <v>5</v>
      </c>
      <c r="CN398" s="21">
        <v>0</v>
      </c>
      <c r="CO398" s="21">
        <v>20</v>
      </c>
      <c r="CP398" s="21">
        <v>32</v>
      </c>
      <c r="CQ398" s="21">
        <v>0</v>
      </c>
      <c r="CR398" s="21">
        <v>10559</v>
      </c>
      <c r="CS398" s="21">
        <v>17402</v>
      </c>
      <c r="CT398" s="21">
        <v>23745</v>
      </c>
      <c r="CU398" s="21">
        <v>25043</v>
      </c>
      <c r="CV398" s="21">
        <v>18695</v>
      </c>
      <c r="CW398" s="21">
        <v>27673</v>
      </c>
      <c r="CX398" s="21">
        <v>63245</v>
      </c>
      <c r="CY398" s="21">
        <v>59872</v>
      </c>
      <c r="CZ398" s="19">
        <v>334</v>
      </c>
      <c r="DA398" t="s">
        <v>8312</v>
      </c>
      <c r="DB398" t="s">
        <v>8481</v>
      </c>
      <c r="DD398">
        <v>3.3404596472474615</v>
      </c>
      <c r="DE398">
        <v>5.0596885129259235</v>
      </c>
      <c r="DF398">
        <v>1.719228865678462</v>
      </c>
    </row>
    <row r="399" spans="1:110" x14ac:dyDescent="0.25">
      <c r="A399" t="s">
        <v>901</v>
      </c>
      <c r="B399" t="s">
        <v>3236</v>
      </c>
      <c r="C399" t="s">
        <v>3366</v>
      </c>
      <c r="D399" t="s">
        <v>70</v>
      </c>
      <c r="E399" s="17">
        <v>182850</v>
      </c>
      <c r="F399" s="17">
        <v>182381</v>
      </c>
      <c r="G399" s="17">
        <v>183617</v>
      </c>
      <c r="H399" s="17">
        <v>184458</v>
      </c>
      <c r="I399" s="17">
        <v>185409</v>
      </c>
      <c r="J399" s="17">
        <v>186374</v>
      </c>
      <c r="K399" s="17">
        <v>187720</v>
      </c>
      <c r="L399" s="17">
        <v>188602</v>
      </c>
      <c r="M399" s="17">
        <v>189627</v>
      </c>
      <c r="N399" s="17">
        <v>190458</v>
      </c>
      <c r="O399" s="17">
        <v>191891</v>
      </c>
      <c r="P399" s="17">
        <v>193687</v>
      </c>
      <c r="Q399" s="17">
        <v>194617</v>
      </c>
      <c r="R399" s="17">
        <v>194708</v>
      </c>
      <c r="S399" s="17">
        <v>195329</v>
      </c>
      <c r="T399" s="17">
        <v>196239</v>
      </c>
      <c r="U399" s="18">
        <v>18</v>
      </c>
      <c r="V399" s="18">
        <v>30</v>
      </c>
      <c r="W399" s="18">
        <v>19</v>
      </c>
      <c r="X399" s="18">
        <v>28</v>
      </c>
      <c r="Y399" s="18">
        <v>40</v>
      </c>
      <c r="Z399" s="18">
        <v>92</v>
      </c>
      <c r="AA399" s="18">
        <v>216</v>
      </c>
      <c r="AB399" s="18">
        <v>197</v>
      </c>
      <c r="AC399" s="18">
        <v>185</v>
      </c>
      <c r="AD399" s="18">
        <v>237</v>
      </c>
      <c r="AE399" s="18">
        <v>236</v>
      </c>
      <c r="AF399" s="18">
        <v>214</v>
      </c>
      <c r="AG399" s="18">
        <v>212</v>
      </c>
      <c r="AH399" s="18">
        <v>203</v>
      </c>
      <c r="AI399" s="18">
        <v>280</v>
      </c>
      <c r="AJ399" s="18">
        <v>229</v>
      </c>
      <c r="AK399" s="23">
        <v>0.98441345365053312</v>
      </c>
      <c r="AL399" s="23">
        <v>1.6449081867080453</v>
      </c>
      <c r="AM399" s="23">
        <v>1.0347625764498929</v>
      </c>
      <c r="AN399" s="23">
        <v>1.5179607281874465</v>
      </c>
      <c r="AO399" s="23">
        <v>2.1573925753334522</v>
      </c>
      <c r="AP399" s="23">
        <v>4.9363108588107787</v>
      </c>
      <c r="AQ399" s="23">
        <v>11.50649904112508</v>
      </c>
      <c r="AR399" s="23">
        <v>10.44527629611563</v>
      </c>
      <c r="AS399" s="23">
        <v>9.7559946632072432</v>
      </c>
      <c r="AT399" s="23">
        <v>12.443688372239549</v>
      </c>
      <c r="AU399" s="23">
        <v>12.298648712029225</v>
      </c>
      <c r="AV399" s="23">
        <v>11.048753917402822</v>
      </c>
      <c r="AW399" s="23">
        <v>10.893190214626676</v>
      </c>
      <c r="AX399" s="23">
        <v>10.425868479980277</v>
      </c>
      <c r="AY399" s="23">
        <v>14.33478899702553</v>
      </c>
      <c r="AZ399" s="23">
        <v>11.669443892396517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5</v>
      </c>
      <c r="BJ399" s="20">
        <v>12</v>
      </c>
      <c r="BK399" s="20">
        <v>43</v>
      </c>
      <c r="BL399" s="20">
        <v>29</v>
      </c>
      <c r="BM399" s="20">
        <v>10</v>
      </c>
      <c r="BN399" s="20">
        <v>7</v>
      </c>
      <c r="BO399" s="20">
        <v>0</v>
      </c>
      <c r="BP399" s="20">
        <v>4</v>
      </c>
      <c r="BQ399" s="20">
        <v>35</v>
      </c>
      <c r="BR399" s="20">
        <v>27</v>
      </c>
      <c r="BS399" s="20">
        <v>35</v>
      </c>
      <c r="BT399" s="20">
        <v>14</v>
      </c>
      <c r="BU399" s="20">
        <v>8</v>
      </c>
      <c r="BV399" s="20">
        <v>11554</v>
      </c>
      <c r="BW399" s="20">
        <v>18027</v>
      </c>
      <c r="BX399" s="20">
        <v>16111</v>
      </c>
      <c r="BY399" s="20">
        <v>17549</v>
      </c>
      <c r="BZ399" s="20">
        <v>13484</v>
      </c>
      <c r="CA399" s="20">
        <v>23508</v>
      </c>
      <c r="CB399" s="20">
        <v>12097</v>
      </c>
      <c r="CC399" s="20">
        <v>17903</v>
      </c>
      <c r="CD399" s="20">
        <v>16698</v>
      </c>
      <c r="CE399" s="20">
        <v>16874</v>
      </c>
      <c r="CF399" s="20">
        <v>13254</v>
      </c>
      <c r="CG399" s="20">
        <v>19180</v>
      </c>
      <c r="CH399" s="21">
        <v>9</v>
      </c>
      <c r="CI399" s="21">
        <v>47</v>
      </c>
      <c r="CJ399" s="21">
        <v>70</v>
      </c>
      <c r="CK399" s="21">
        <v>64</v>
      </c>
      <c r="CL399" s="21">
        <v>24</v>
      </c>
      <c r="CM399" s="21">
        <v>15</v>
      </c>
      <c r="CN399" s="21">
        <v>0</v>
      </c>
      <c r="CO399" s="21">
        <v>106</v>
      </c>
      <c r="CP399" s="21">
        <v>123</v>
      </c>
      <c r="CQ399" s="21">
        <v>0</v>
      </c>
      <c r="CR399" s="21">
        <v>23651</v>
      </c>
      <c r="CS399" s="21">
        <v>35930</v>
      </c>
      <c r="CT399" s="21">
        <v>32809</v>
      </c>
      <c r="CU399" s="21">
        <v>34423</v>
      </c>
      <c r="CV399" s="21">
        <v>26738</v>
      </c>
      <c r="CW399" s="21">
        <v>42688</v>
      </c>
      <c r="CX399" s="21">
        <v>100233</v>
      </c>
      <c r="CY399" s="21">
        <v>96006</v>
      </c>
      <c r="CZ399" s="19">
        <v>58</v>
      </c>
      <c r="DA399" t="s">
        <v>8046</v>
      </c>
      <c r="DB399" t="s">
        <v>8480</v>
      </c>
      <c r="DD399">
        <v>11.040976605628815</v>
      </c>
      <c r="DE399">
        <v>12.271407620244828</v>
      </c>
      <c r="DF399">
        <v>1.2304310146160127</v>
      </c>
    </row>
    <row r="400" spans="1:110" x14ac:dyDescent="0.25">
      <c r="A400" t="s">
        <v>2826</v>
      </c>
      <c r="B400" t="s">
        <v>3200</v>
      </c>
      <c r="C400" t="s">
        <v>76</v>
      </c>
      <c r="D400" t="s">
        <v>70</v>
      </c>
      <c r="E400" s="17">
        <v>71897</v>
      </c>
      <c r="F400" s="17">
        <v>72308</v>
      </c>
      <c r="G400" s="17">
        <v>72457</v>
      </c>
      <c r="H400" s="17">
        <v>72983</v>
      </c>
      <c r="I400" s="17">
        <v>73079</v>
      </c>
      <c r="J400" s="17">
        <v>73574</v>
      </c>
      <c r="K400" s="17">
        <v>74109</v>
      </c>
      <c r="L400" s="17">
        <v>74641</v>
      </c>
      <c r="M400" s="17">
        <v>75560</v>
      </c>
      <c r="N400" s="17">
        <v>76374</v>
      </c>
      <c r="O400" s="17">
        <v>76936</v>
      </c>
      <c r="P400" s="17">
        <v>77900</v>
      </c>
      <c r="Q400" s="17">
        <v>78770</v>
      </c>
      <c r="R400" s="17">
        <v>79397</v>
      </c>
      <c r="S400" s="17">
        <v>79819</v>
      </c>
      <c r="T400" s="17">
        <v>80268</v>
      </c>
      <c r="U400" s="18">
        <v>21</v>
      </c>
      <c r="V400" s="18">
        <v>11</v>
      </c>
      <c r="W400" s="18">
        <v>8</v>
      </c>
      <c r="X400" s="18">
        <v>14</v>
      </c>
      <c r="Y400" s="18">
        <v>24</v>
      </c>
      <c r="Z400" s="18">
        <v>45</v>
      </c>
      <c r="AA400" s="18">
        <v>106</v>
      </c>
      <c r="AB400" s="18">
        <v>98</v>
      </c>
      <c r="AC400" s="18">
        <v>91</v>
      </c>
      <c r="AD400" s="18">
        <v>74</v>
      </c>
      <c r="AE400" s="18">
        <v>107</v>
      </c>
      <c r="AF400" s="18">
        <v>106</v>
      </c>
      <c r="AG400" s="18">
        <v>75</v>
      </c>
      <c r="AH400" s="18">
        <v>72</v>
      </c>
      <c r="AI400" s="18">
        <v>101</v>
      </c>
      <c r="AJ400" s="18">
        <v>81</v>
      </c>
      <c r="AK400" s="23">
        <v>2.9208450978483107</v>
      </c>
      <c r="AL400" s="23">
        <v>1.5212701222547989</v>
      </c>
      <c r="AM400" s="23">
        <v>1.1041031232317098</v>
      </c>
      <c r="AN400" s="23">
        <v>1.9182549360810051</v>
      </c>
      <c r="AO400" s="23">
        <v>3.284117188248334</v>
      </c>
      <c r="AP400" s="23">
        <v>6.1162910810884279</v>
      </c>
      <c r="AQ400" s="23">
        <v>14.303256014789028</v>
      </c>
      <c r="AR400" s="23">
        <v>13.129513270186628</v>
      </c>
      <c r="AS400" s="23">
        <v>12.043409211222869</v>
      </c>
      <c r="AT400" s="23">
        <v>9.6891612328803003</v>
      </c>
      <c r="AU400" s="23">
        <v>13.907663512529895</v>
      </c>
      <c r="AV400" s="23">
        <v>13.607188703465983</v>
      </c>
      <c r="AW400" s="23">
        <v>9.5213913926621814</v>
      </c>
      <c r="AX400" s="23">
        <v>9.0683527085406261</v>
      </c>
      <c r="AY400" s="23">
        <v>12.653628835239731</v>
      </c>
      <c r="AZ400" s="23">
        <v>10.091194498430259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1</v>
      </c>
      <c r="BI400" s="20">
        <v>2</v>
      </c>
      <c r="BJ400" s="20">
        <v>9</v>
      </c>
      <c r="BK400" s="20">
        <v>10</v>
      </c>
      <c r="BL400" s="20">
        <v>15</v>
      </c>
      <c r="BM400" s="20">
        <v>5</v>
      </c>
      <c r="BN400" s="20">
        <v>2</v>
      </c>
      <c r="BO400" s="20">
        <v>0</v>
      </c>
      <c r="BP400" s="20">
        <v>1</v>
      </c>
      <c r="BQ400" s="20">
        <v>9</v>
      </c>
      <c r="BR400" s="20">
        <v>11</v>
      </c>
      <c r="BS400" s="20">
        <v>9</v>
      </c>
      <c r="BT400" s="20">
        <v>6</v>
      </c>
      <c r="BU400" s="20">
        <v>1</v>
      </c>
      <c r="BV400" s="20">
        <v>5856</v>
      </c>
      <c r="BW400" s="20">
        <v>7121</v>
      </c>
      <c r="BX400" s="20">
        <v>6665</v>
      </c>
      <c r="BY400" s="20">
        <v>6919</v>
      </c>
      <c r="BZ400" s="20">
        <v>5373</v>
      </c>
      <c r="CA400" s="20">
        <v>9066</v>
      </c>
      <c r="CB400" s="20">
        <v>5713</v>
      </c>
      <c r="CC400" s="20">
        <v>6967</v>
      </c>
      <c r="CD400" s="20">
        <v>6663</v>
      </c>
      <c r="CE400" s="20">
        <v>7172</v>
      </c>
      <c r="CF400" s="20">
        <v>5374</v>
      </c>
      <c r="CG400" s="20">
        <v>7379</v>
      </c>
      <c r="CH400" s="21">
        <v>3</v>
      </c>
      <c r="CI400" s="21">
        <v>18</v>
      </c>
      <c r="CJ400" s="21">
        <v>21</v>
      </c>
      <c r="CK400" s="21">
        <v>24</v>
      </c>
      <c r="CL400" s="21">
        <v>11</v>
      </c>
      <c r="CM400" s="21">
        <v>3</v>
      </c>
      <c r="CN400" s="21">
        <v>1</v>
      </c>
      <c r="CO400" s="21">
        <v>44</v>
      </c>
      <c r="CP400" s="21">
        <v>37</v>
      </c>
      <c r="CQ400" s="21">
        <v>0</v>
      </c>
      <c r="CR400" s="21">
        <v>11569</v>
      </c>
      <c r="CS400" s="21">
        <v>14088</v>
      </c>
      <c r="CT400" s="21">
        <v>13328</v>
      </c>
      <c r="CU400" s="21">
        <v>14091</v>
      </c>
      <c r="CV400" s="21">
        <v>10747</v>
      </c>
      <c r="CW400" s="21">
        <v>16445</v>
      </c>
      <c r="CX400" s="21">
        <v>41000</v>
      </c>
      <c r="CY400" s="21">
        <v>39268</v>
      </c>
      <c r="CZ400" s="19">
        <v>114</v>
      </c>
      <c r="DA400" t="s">
        <v>8092</v>
      </c>
      <c r="DB400" t="s">
        <v>9</v>
      </c>
      <c r="DD400">
        <v>11.205052460018335</v>
      </c>
      <c r="DE400">
        <v>9.0243902439024399</v>
      </c>
      <c r="DF400">
        <v>-2.1806622161158948</v>
      </c>
    </row>
    <row r="401" spans="1:110" x14ac:dyDescent="0.25">
      <c r="A401" t="s">
        <v>312</v>
      </c>
      <c r="B401" t="s">
        <v>3195</v>
      </c>
      <c r="C401" t="s">
        <v>307</v>
      </c>
      <c r="D401" t="s">
        <v>278</v>
      </c>
      <c r="E401" s="17">
        <v>77857</v>
      </c>
      <c r="F401" s="17">
        <v>77815</v>
      </c>
      <c r="G401" s="17">
        <v>78143</v>
      </c>
      <c r="H401" s="17">
        <v>78549</v>
      </c>
      <c r="I401" s="17">
        <v>79011</v>
      </c>
      <c r="J401" s="17">
        <v>79588</v>
      </c>
      <c r="K401" s="17">
        <v>80196</v>
      </c>
      <c r="L401" s="17">
        <v>80973</v>
      </c>
      <c r="M401" s="17">
        <v>81733</v>
      </c>
      <c r="N401" s="17">
        <v>82204</v>
      </c>
      <c r="O401" s="17">
        <v>82975</v>
      </c>
      <c r="P401" s="17">
        <v>84016</v>
      </c>
      <c r="Q401" s="17">
        <v>84494</v>
      </c>
      <c r="R401" s="17">
        <v>84828</v>
      </c>
      <c r="S401" s="17">
        <v>85543</v>
      </c>
      <c r="T401" s="17">
        <v>86250</v>
      </c>
      <c r="U401" s="18">
        <v>11</v>
      </c>
      <c r="V401" s="18">
        <v>12</v>
      </c>
      <c r="W401" s="18">
        <v>10</v>
      </c>
      <c r="X401" s="18">
        <v>10</v>
      </c>
      <c r="Y401" s="18">
        <v>18</v>
      </c>
      <c r="Z401" s="18">
        <v>43</v>
      </c>
      <c r="AA401" s="18">
        <v>98</v>
      </c>
      <c r="AB401" s="18">
        <v>70</v>
      </c>
      <c r="AC401" s="18">
        <v>51</v>
      </c>
      <c r="AD401" s="18">
        <v>99</v>
      </c>
      <c r="AE401" s="18">
        <v>113</v>
      </c>
      <c r="AF401" s="18">
        <v>111</v>
      </c>
      <c r="AG401" s="18">
        <v>84</v>
      </c>
      <c r="AH401" s="18">
        <v>95</v>
      </c>
      <c r="AI401" s="18">
        <v>109</v>
      </c>
      <c r="AJ401" s="18">
        <v>73</v>
      </c>
      <c r="AK401" s="23">
        <v>1.4128466290763835</v>
      </c>
      <c r="AL401" s="23">
        <v>1.5421191287026923</v>
      </c>
      <c r="AM401" s="23">
        <v>1.2797051559320733</v>
      </c>
      <c r="AN401" s="23">
        <v>1.2730906822492964</v>
      </c>
      <c r="AO401" s="23">
        <v>2.2781637999772184</v>
      </c>
      <c r="AP401" s="23">
        <v>5.4028245464140321</v>
      </c>
      <c r="AQ401" s="23">
        <v>12.220060850915257</v>
      </c>
      <c r="AR401" s="23">
        <v>8.6448569276178482</v>
      </c>
      <c r="AS401" s="23">
        <v>6.2398296893543614</v>
      </c>
      <c r="AT401" s="23">
        <v>12.043209576176341</v>
      </c>
      <c r="AU401" s="23">
        <v>13.618559807170834</v>
      </c>
      <c r="AV401" s="23">
        <v>13.211769186821558</v>
      </c>
      <c r="AW401" s="23">
        <v>9.9415343101285298</v>
      </c>
      <c r="AX401" s="23">
        <v>11.199132361955957</v>
      </c>
      <c r="AY401" s="23">
        <v>12.742129689162175</v>
      </c>
      <c r="AZ401" s="23">
        <v>8.4637681159420293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1</v>
      </c>
      <c r="BI401" s="20">
        <v>1</v>
      </c>
      <c r="BJ401" s="20">
        <v>5</v>
      </c>
      <c r="BK401" s="20">
        <v>9</v>
      </c>
      <c r="BL401" s="20">
        <v>15</v>
      </c>
      <c r="BM401" s="20">
        <v>2</v>
      </c>
      <c r="BN401" s="20">
        <v>4</v>
      </c>
      <c r="BO401" s="20">
        <v>1</v>
      </c>
      <c r="BP401" s="20">
        <v>1</v>
      </c>
      <c r="BQ401" s="20">
        <v>8</v>
      </c>
      <c r="BR401" s="20">
        <v>12</v>
      </c>
      <c r="BS401" s="20">
        <v>11</v>
      </c>
      <c r="BT401" s="20">
        <v>2</v>
      </c>
      <c r="BU401" s="20">
        <v>1</v>
      </c>
      <c r="BV401" s="20">
        <v>3488</v>
      </c>
      <c r="BW401" s="20">
        <v>6374</v>
      </c>
      <c r="BX401" s="20">
        <v>7400</v>
      </c>
      <c r="BY401" s="20">
        <v>8150</v>
      </c>
      <c r="BZ401" s="20">
        <v>6471</v>
      </c>
      <c r="CA401" s="20">
        <v>13588</v>
      </c>
      <c r="CB401" s="20">
        <v>3633</v>
      </c>
      <c r="CC401" s="20">
        <v>5906</v>
      </c>
      <c r="CD401" s="20">
        <v>6836</v>
      </c>
      <c r="CE401" s="20">
        <v>7938</v>
      </c>
      <c r="CF401" s="20">
        <v>6080</v>
      </c>
      <c r="CG401" s="20">
        <v>10386</v>
      </c>
      <c r="CH401" s="21">
        <v>2</v>
      </c>
      <c r="CI401" s="21">
        <v>13</v>
      </c>
      <c r="CJ401" s="21">
        <v>21</v>
      </c>
      <c r="CK401" s="21">
        <v>26</v>
      </c>
      <c r="CL401" s="21">
        <v>4</v>
      </c>
      <c r="CM401" s="21">
        <v>5</v>
      </c>
      <c r="CN401" s="21">
        <v>2</v>
      </c>
      <c r="CO401" s="21">
        <v>37</v>
      </c>
      <c r="CP401" s="21">
        <v>36</v>
      </c>
      <c r="CQ401" s="21">
        <v>0</v>
      </c>
      <c r="CR401" s="21">
        <v>7121</v>
      </c>
      <c r="CS401" s="21">
        <v>12280</v>
      </c>
      <c r="CT401" s="21">
        <v>14236</v>
      </c>
      <c r="CU401" s="21">
        <v>16088</v>
      </c>
      <c r="CV401" s="21">
        <v>12551</v>
      </c>
      <c r="CW401" s="21">
        <v>23974</v>
      </c>
      <c r="CX401" s="21">
        <v>45471</v>
      </c>
      <c r="CY401" s="21">
        <v>40779</v>
      </c>
      <c r="CZ401" s="19">
        <v>181</v>
      </c>
      <c r="DA401" t="s">
        <v>8159</v>
      </c>
      <c r="DB401" t="s">
        <v>9</v>
      </c>
      <c r="DD401">
        <v>9.0732975305917272</v>
      </c>
      <c r="DE401">
        <v>7.9171339974929067</v>
      </c>
      <c r="DF401">
        <v>-1.1561635330988205</v>
      </c>
    </row>
    <row r="402" spans="1:110" x14ac:dyDescent="0.25">
      <c r="A402" t="s">
        <v>1453</v>
      </c>
      <c r="B402" t="s">
        <v>3324</v>
      </c>
      <c r="C402" t="s">
        <v>491</v>
      </c>
      <c r="D402" t="s">
        <v>491</v>
      </c>
      <c r="E402" s="17">
        <v>98846</v>
      </c>
      <c r="F402" s="17">
        <v>99732</v>
      </c>
      <c r="G402" s="17">
        <v>100087</v>
      </c>
      <c r="H402" s="17">
        <v>100629</v>
      </c>
      <c r="I402" s="17">
        <v>100822</v>
      </c>
      <c r="J402" s="17">
        <v>101060</v>
      </c>
      <c r="K402" s="17">
        <v>102025</v>
      </c>
      <c r="L402" s="17">
        <v>102897</v>
      </c>
      <c r="M402" s="17">
        <v>103880</v>
      </c>
      <c r="N402" s="17">
        <v>104722</v>
      </c>
      <c r="O402" s="17">
        <v>105379</v>
      </c>
      <c r="P402" s="17">
        <v>106015</v>
      </c>
      <c r="Q402" s="17">
        <v>106615</v>
      </c>
      <c r="R402" s="17">
        <v>107020</v>
      </c>
      <c r="S402" s="17">
        <v>107275</v>
      </c>
      <c r="T402" s="17">
        <v>107164</v>
      </c>
      <c r="U402" s="18">
        <v>21</v>
      </c>
      <c r="V402" s="18">
        <v>24</v>
      </c>
      <c r="W402" s="18">
        <v>34</v>
      </c>
      <c r="X402" s="18">
        <v>28</v>
      </c>
      <c r="Y402" s="18">
        <v>24</v>
      </c>
      <c r="Z402" s="18">
        <v>49</v>
      </c>
      <c r="AA402" s="18">
        <v>106</v>
      </c>
      <c r="AB402" s="18">
        <v>113</v>
      </c>
      <c r="AC402" s="18">
        <v>126</v>
      </c>
      <c r="AD402" s="18">
        <v>148</v>
      </c>
      <c r="AE402" s="18">
        <v>151</v>
      </c>
      <c r="AF402" s="18">
        <v>127</v>
      </c>
      <c r="AG402" s="18">
        <v>133</v>
      </c>
      <c r="AH402" s="18">
        <v>139</v>
      </c>
      <c r="AI402" s="18">
        <v>152</v>
      </c>
      <c r="AJ402" s="18">
        <v>113</v>
      </c>
      <c r="AK402" s="23">
        <v>2.1245169253181717</v>
      </c>
      <c r="AL402" s="23">
        <v>2.4064492840813378</v>
      </c>
      <c r="AM402" s="23">
        <v>3.3970445712230357</v>
      </c>
      <c r="AN402" s="23">
        <v>2.7824980870325655</v>
      </c>
      <c r="AO402" s="23">
        <v>2.3804328420384437</v>
      </c>
      <c r="AP402" s="23">
        <v>4.848604789234118</v>
      </c>
      <c r="AQ402" s="23">
        <v>10.38961038961039</v>
      </c>
      <c r="AR402" s="23">
        <v>10.981855642049817</v>
      </c>
      <c r="AS402" s="23">
        <v>12.129380053908356</v>
      </c>
      <c r="AT402" s="23">
        <v>14.132655984415884</v>
      </c>
      <c r="AU402" s="23">
        <v>14.329230681634861</v>
      </c>
      <c r="AV402" s="23">
        <v>11.979436872140736</v>
      </c>
      <c r="AW402" s="23">
        <v>12.474792477606339</v>
      </c>
      <c r="AX402" s="23">
        <v>12.988226499719678</v>
      </c>
      <c r="AY402" s="23">
        <v>14.169191330692147</v>
      </c>
      <c r="AZ402" s="23">
        <v>10.544585868388639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0</v>
      </c>
      <c r="BJ402" s="20">
        <v>14</v>
      </c>
      <c r="BK402" s="20">
        <v>17</v>
      </c>
      <c r="BL402" s="20">
        <v>16</v>
      </c>
      <c r="BM402" s="20">
        <v>4</v>
      </c>
      <c r="BN402" s="20">
        <v>6</v>
      </c>
      <c r="BO402" s="20">
        <v>0</v>
      </c>
      <c r="BP402" s="20">
        <v>1</v>
      </c>
      <c r="BQ402" s="20">
        <v>16</v>
      </c>
      <c r="BR402" s="20">
        <v>13</v>
      </c>
      <c r="BS402" s="20">
        <v>13</v>
      </c>
      <c r="BT402" s="20">
        <v>10</v>
      </c>
      <c r="BU402" s="20">
        <v>3</v>
      </c>
      <c r="BV402" s="20">
        <v>5084</v>
      </c>
      <c r="BW402" s="20">
        <v>8818</v>
      </c>
      <c r="BX402" s="20">
        <v>8389</v>
      </c>
      <c r="BY402" s="20">
        <v>9818</v>
      </c>
      <c r="BZ402" s="20">
        <v>8390</v>
      </c>
      <c r="CA402" s="20">
        <v>13739</v>
      </c>
      <c r="CB402" s="20">
        <v>5742</v>
      </c>
      <c r="CC402" s="20">
        <v>8887</v>
      </c>
      <c r="CD402" s="20">
        <v>8667</v>
      </c>
      <c r="CE402" s="20">
        <v>9599</v>
      </c>
      <c r="CF402" s="20">
        <v>8031</v>
      </c>
      <c r="CG402" s="20">
        <v>12000</v>
      </c>
      <c r="CH402" s="21">
        <v>1</v>
      </c>
      <c r="CI402" s="21">
        <v>30</v>
      </c>
      <c r="CJ402" s="21">
        <v>30</v>
      </c>
      <c r="CK402" s="21">
        <v>29</v>
      </c>
      <c r="CL402" s="21">
        <v>14</v>
      </c>
      <c r="CM402" s="21">
        <v>9</v>
      </c>
      <c r="CN402" s="21">
        <v>0</v>
      </c>
      <c r="CO402" s="21">
        <v>57</v>
      </c>
      <c r="CP402" s="21">
        <v>56</v>
      </c>
      <c r="CQ402" s="21">
        <v>0</v>
      </c>
      <c r="CR402" s="21">
        <v>10826</v>
      </c>
      <c r="CS402" s="21">
        <v>17705</v>
      </c>
      <c r="CT402" s="21">
        <v>17056</v>
      </c>
      <c r="CU402" s="21">
        <v>19417</v>
      </c>
      <c r="CV402" s="21">
        <v>16421</v>
      </c>
      <c r="CW402" s="21">
        <v>25739</v>
      </c>
      <c r="CX402" s="21">
        <v>54238</v>
      </c>
      <c r="CY402" s="21">
        <v>52926</v>
      </c>
      <c r="CZ402" s="19">
        <v>96</v>
      </c>
      <c r="DA402" t="s">
        <v>8074</v>
      </c>
      <c r="DB402" t="s">
        <v>9</v>
      </c>
      <c r="DD402">
        <v>10.769753996145562</v>
      </c>
      <c r="DE402">
        <v>10.324864486153619</v>
      </c>
      <c r="DF402">
        <v>-0.44488950999194365</v>
      </c>
    </row>
    <row r="403" spans="1:110" x14ac:dyDescent="0.25">
      <c r="A403" t="s">
        <v>119</v>
      </c>
      <c r="B403" t="s">
        <v>3201</v>
      </c>
      <c r="C403" t="s">
        <v>76</v>
      </c>
      <c r="D403" t="s">
        <v>70</v>
      </c>
      <c r="E403" s="17">
        <v>88023</v>
      </c>
      <c r="F403" s="17">
        <v>89101</v>
      </c>
      <c r="G403" s="17">
        <v>89588</v>
      </c>
      <c r="H403" s="17">
        <v>90036</v>
      </c>
      <c r="I403" s="17">
        <v>90305</v>
      </c>
      <c r="J403" s="17">
        <v>90725</v>
      </c>
      <c r="K403" s="17">
        <v>91392</v>
      </c>
      <c r="L403" s="17">
        <v>92282</v>
      </c>
      <c r="M403" s="17">
        <v>92625</v>
      </c>
      <c r="N403" s="17">
        <v>93098</v>
      </c>
      <c r="O403" s="17">
        <v>93863</v>
      </c>
      <c r="P403" s="17">
        <v>94369</v>
      </c>
      <c r="Q403" s="17">
        <v>95042</v>
      </c>
      <c r="R403" s="17">
        <v>95976</v>
      </c>
      <c r="S403" s="17">
        <v>96834</v>
      </c>
      <c r="T403" s="17">
        <v>98275</v>
      </c>
      <c r="U403" s="18">
        <v>17</v>
      </c>
      <c r="V403" s="18">
        <v>13</v>
      </c>
      <c r="W403" s="18">
        <v>18</v>
      </c>
      <c r="X403" s="18">
        <v>13</v>
      </c>
      <c r="Y403" s="18">
        <v>43</v>
      </c>
      <c r="Z403" s="18">
        <v>61</v>
      </c>
      <c r="AA403" s="18">
        <v>77</v>
      </c>
      <c r="AB403" s="18">
        <v>105</v>
      </c>
      <c r="AC403" s="18">
        <v>93</v>
      </c>
      <c r="AD403" s="18">
        <v>101</v>
      </c>
      <c r="AE403" s="18">
        <v>110</v>
      </c>
      <c r="AF403" s="18">
        <v>108</v>
      </c>
      <c r="AG403" s="18">
        <v>95</v>
      </c>
      <c r="AH403" s="18">
        <v>109</v>
      </c>
      <c r="AI403" s="18">
        <v>85</v>
      </c>
      <c r="AJ403" s="18">
        <v>65</v>
      </c>
      <c r="AK403" s="23">
        <v>1.9313134067232429</v>
      </c>
      <c r="AL403" s="23">
        <v>1.4590184173017138</v>
      </c>
      <c r="AM403" s="23">
        <v>2.0091976604009463</v>
      </c>
      <c r="AN403" s="23">
        <v>1.4438668976853704</v>
      </c>
      <c r="AO403" s="23">
        <v>4.7616411051436796</v>
      </c>
      <c r="AP403" s="23">
        <v>6.7236153210250755</v>
      </c>
      <c r="AQ403" s="23">
        <v>8.4252450980392162</v>
      </c>
      <c r="AR403" s="23">
        <v>11.378166923126937</v>
      </c>
      <c r="AS403" s="23">
        <v>10.040485829959515</v>
      </c>
      <c r="AT403" s="23">
        <v>10.848783002857203</v>
      </c>
      <c r="AU403" s="23">
        <v>11.719207781553967</v>
      </c>
      <c r="AV403" s="23">
        <v>11.44443620256652</v>
      </c>
      <c r="AW403" s="23">
        <v>9.9955809010753143</v>
      </c>
      <c r="AX403" s="23">
        <v>11.357005918146202</v>
      </c>
      <c r="AY403" s="23">
        <v>8.7779085858272925</v>
      </c>
      <c r="AZ403" s="23">
        <v>6.6140931060798778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0</v>
      </c>
      <c r="BJ403" s="20">
        <v>6</v>
      </c>
      <c r="BK403" s="20">
        <v>8</v>
      </c>
      <c r="BL403" s="20">
        <v>12</v>
      </c>
      <c r="BM403" s="20">
        <v>4</v>
      </c>
      <c r="BN403" s="20">
        <v>0</v>
      </c>
      <c r="BO403" s="20">
        <v>0</v>
      </c>
      <c r="BP403" s="20">
        <v>3</v>
      </c>
      <c r="BQ403" s="20">
        <v>6</v>
      </c>
      <c r="BR403" s="20">
        <v>13</v>
      </c>
      <c r="BS403" s="20">
        <v>8</v>
      </c>
      <c r="BT403" s="20">
        <v>2</v>
      </c>
      <c r="BU403" s="20">
        <v>3</v>
      </c>
      <c r="BV403" s="20">
        <v>3717</v>
      </c>
      <c r="BW403" s="20">
        <v>5969</v>
      </c>
      <c r="BX403" s="20">
        <v>7214</v>
      </c>
      <c r="BY403" s="20">
        <v>9720</v>
      </c>
      <c r="BZ403" s="20">
        <v>8477</v>
      </c>
      <c r="CA403" s="20">
        <v>15443</v>
      </c>
      <c r="CB403" s="20">
        <v>4141</v>
      </c>
      <c r="CC403" s="20">
        <v>5768</v>
      </c>
      <c r="CD403" s="20">
        <v>6591</v>
      </c>
      <c r="CE403" s="20">
        <v>9348</v>
      </c>
      <c r="CF403" s="20">
        <v>8275</v>
      </c>
      <c r="CG403" s="20">
        <v>13612</v>
      </c>
      <c r="CH403" s="21">
        <v>3</v>
      </c>
      <c r="CI403" s="21">
        <v>12</v>
      </c>
      <c r="CJ403" s="21">
        <v>21</v>
      </c>
      <c r="CK403" s="21">
        <v>20</v>
      </c>
      <c r="CL403" s="21">
        <v>6</v>
      </c>
      <c r="CM403" s="21">
        <v>3</v>
      </c>
      <c r="CN403" s="21">
        <v>0</v>
      </c>
      <c r="CO403" s="21">
        <v>30</v>
      </c>
      <c r="CP403" s="21">
        <v>35</v>
      </c>
      <c r="CQ403" s="21">
        <v>0</v>
      </c>
      <c r="CR403" s="21">
        <v>7858</v>
      </c>
      <c r="CS403" s="21">
        <v>11737</v>
      </c>
      <c r="CT403" s="21">
        <v>13805</v>
      </c>
      <c r="CU403" s="21">
        <v>19068</v>
      </c>
      <c r="CV403" s="21">
        <v>16752</v>
      </c>
      <c r="CW403" s="21">
        <v>29055</v>
      </c>
      <c r="CX403" s="21">
        <v>50540</v>
      </c>
      <c r="CY403" s="21">
        <v>47735</v>
      </c>
      <c r="CZ403" s="19">
        <v>267</v>
      </c>
      <c r="DA403" t="s">
        <v>8245</v>
      </c>
      <c r="DB403" t="s">
        <v>8481</v>
      </c>
      <c r="DD403">
        <v>6.2846967633811666</v>
      </c>
      <c r="DE403">
        <v>6.9252077562326866</v>
      </c>
      <c r="DF403">
        <v>0.64051099285152002</v>
      </c>
    </row>
    <row r="404" spans="1:110" x14ac:dyDescent="0.25">
      <c r="A404" t="s">
        <v>1176</v>
      </c>
      <c r="B404" t="s">
        <v>2983</v>
      </c>
      <c r="C404" t="s">
        <v>1173</v>
      </c>
      <c r="D404" t="s">
        <v>278</v>
      </c>
      <c r="E404" s="17">
        <v>123710</v>
      </c>
      <c r="F404" s="17">
        <v>123933</v>
      </c>
      <c r="G404" s="17">
        <v>124265</v>
      </c>
      <c r="H404" s="17">
        <v>124898</v>
      </c>
      <c r="I404" s="17">
        <v>125200</v>
      </c>
      <c r="J404" s="17">
        <v>126215</v>
      </c>
      <c r="K404" s="17">
        <v>127097</v>
      </c>
      <c r="L404" s="17">
        <v>128030</v>
      </c>
      <c r="M404" s="17">
        <v>129039</v>
      </c>
      <c r="N404" s="17">
        <v>129934</v>
      </c>
      <c r="O404" s="17">
        <v>131295</v>
      </c>
      <c r="P404" s="17">
        <v>132658</v>
      </c>
      <c r="Q404" s="17">
        <v>133657</v>
      </c>
      <c r="R404" s="17">
        <v>133969</v>
      </c>
      <c r="S404" s="17">
        <v>134857</v>
      </c>
      <c r="T404" s="17">
        <v>135646</v>
      </c>
      <c r="U404" s="18">
        <v>18</v>
      </c>
      <c r="V404" s="18">
        <v>14</v>
      </c>
      <c r="W404" s="18">
        <v>11</v>
      </c>
      <c r="X404" s="18">
        <v>21</v>
      </c>
      <c r="Y404" s="18">
        <v>20</v>
      </c>
      <c r="Z404" s="18">
        <v>55</v>
      </c>
      <c r="AA404" s="18">
        <v>149</v>
      </c>
      <c r="AB404" s="18">
        <v>93</v>
      </c>
      <c r="AC404" s="18">
        <v>81</v>
      </c>
      <c r="AD404" s="18">
        <v>91</v>
      </c>
      <c r="AE404" s="18">
        <v>122</v>
      </c>
      <c r="AF404" s="18">
        <v>119</v>
      </c>
      <c r="AG404" s="18">
        <v>115</v>
      </c>
      <c r="AH404" s="18">
        <v>115</v>
      </c>
      <c r="AI404" s="18">
        <v>102</v>
      </c>
      <c r="AJ404" s="18">
        <v>77</v>
      </c>
      <c r="AK404" s="23">
        <v>1.455015762670762</v>
      </c>
      <c r="AL404" s="23">
        <v>1.1296426294852864</v>
      </c>
      <c r="AM404" s="23">
        <v>0.88520500543193981</v>
      </c>
      <c r="AN404" s="23">
        <v>1.6813719995516341</v>
      </c>
      <c r="AO404" s="23">
        <v>1.5974440894568691</v>
      </c>
      <c r="AP404" s="23">
        <v>4.3576437032048485</v>
      </c>
      <c r="AQ404" s="23">
        <v>11.723329425556857</v>
      </c>
      <c r="AR404" s="23">
        <v>7.2639225181598057</v>
      </c>
      <c r="AS404" s="23">
        <v>6.2771720177620711</v>
      </c>
      <c r="AT404" s="23">
        <v>7.003555651330676</v>
      </c>
      <c r="AU404" s="23">
        <v>9.2920522487528086</v>
      </c>
      <c r="AV404" s="23">
        <v>8.970435254564368</v>
      </c>
      <c r="AW404" s="23">
        <v>8.6041135144436875</v>
      </c>
      <c r="AX404" s="23">
        <v>8.5840754204330842</v>
      </c>
      <c r="AY404" s="23">
        <v>7.5635673342874297</v>
      </c>
      <c r="AZ404" s="23">
        <v>5.6765404066467129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1</v>
      </c>
      <c r="BI404" s="20">
        <v>0</v>
      </c>
      <c r="BJ404" s="20">
        <v>11</v>
      </c>
      <c r="BK404" s="20">
        <v>5</v>
      </c>
      <c r="BL404" s="20">
        <v>12</v>
      </c>
      <c r="BM404" s="20">
        <v>1</v>
      </c>
      <c r="BN404" s="20">
        <v>3</v>
      </c>
      <c r="BO404" s="20">
        <v>1</v>
      </c>
      <c r="BP404" s="20">
        <v>4</v>
      </c>
      <c r="BQ404" s="20">
        <v>12</v>
      </c>
      <c r="BR404" s="20">
        <v>10</v>
      </c>
      <c r="BS404" s="20">
        <v>11</v>
      </c>
      <c r="BT404" s="20">
        <v>2</v>
      </c>
      <c r="BU404" s="20">
        <v>4</v>
      </c>
      <c r="BV404" s="20">
        <v>7021</v>
      </c>
      <c r="BW404" s="20">
        <v>10931</v>
      </c>
      <c r="BX404" s="20">
        <v>12292</v>
      </c>
      <c r="BY404" s="20">
        <v>12617</v>
      </c>
      <c r="BZ404" s="20">
        <v>9971</v>
      </c>
      <c r="CA404" s="20">
        <v>16648</v>
      </c>
      <c r="CB404" s="20">
        <v>7179</v>
      </c>
      <c r="CC404" s="20">
        <v>10403</v>
      </c>
      <c r="CD404" s="20">
        <v>12115</v>
      </c>
      <c r="CE404" s="20">
        <v>12836</v>
      </c>
      <c r="CF404" s="20">
        <v>9591</v>
      </c>
      <c r="CG404" s="20">
        <v>14042</v>
      </c>
      <c r="CH404" s="21">
        <v>4</v>
      </c>
      <c r="CI404" s="21">
        <v>23</v>
      </c>
      <c r="CJ404" s="21">
        <v>15</v>
      </c>
      <c r="CK404" s="21">
        <v>23</v>
      </c>
      <c r="CL404" s="21">
        <v>3</v>
      </c>
      <c r="CM404" s="21">
        <v>7</v>
      </c>
      <c r="CN404" s="21">
        <v>2</v>
      </c>
      <c r="CO404" s="21">
        <v>33</v>
      </c>
      <c r="CP404" s="21">
        <v>44</v>
      </c>
      <c r="CQ404" s="21">
        <v>0</v>
      </c>
      <c r="CR404" s="21">
        <v>14200</v>
      </c>
      <c r="CS404" s="21">
        <v>21334</v>
      </c>
      <c r="CT404" s="21">
        <v>24407</v>
      </c>
      <c r="CU404" s="21">
        <v>25453</v>
      </c>
      <c r="CV404" s="21">
        <v>19562</v>
      </c>
      <c r="CW404" s="21">
        <v>30690</v>
      </c>
      <c r="CX404" s="21">
        <v>69480</v>
      </c>
      <c r="CY404" s="21">
        <v>66166</v>
      </c>
      <c r="CZ404" s="19">
        <v>293</v>
      </c>
      <c r="DA404" t="s">
        <v>8271</v>
      </c>
      <c r="DB404" t="s">
        <v>8481</v>
      </c>
      <c r="DD404">
        <v>4.9874557930054708</v>
      </c>
      <c r="DE404">
        <v>6.3327576280944156</v>
      </c>
      <c r="DF404">
        <v>1.3453018350889447</v>
      </c>
    </row>
    <row r="405" spans="1:110" x14ac:dyDescent="0.25">
      <c r="A405" t="s">
        <v>1037</v>
      </c>
      <c r="B405" t="s">
        <v>3092</v>
      </c>
      <c r="C405" t="s">
        <v>197</v>
      </c>
      <c r="D405" t="s">
        <v>199</v>
      </c>
      <c r="E405" s="17">
        <v>82522</v>
      </c>
      <c r="F405" s="17">
        <v>83354</v>
      </c>
      <c r="G405" s="17">
        <v>84257</v>
      </c>
      <c r="H405" s="17">
        <v>85163</v>
      </c>
      <c r="I405" s="17">
        <v>85862</v>
      </c>
      <c r="J405" s="17">
        <v>86360</v>
      </c>
      <c r="K405" s="17">
        <v>86861</v>
      </c>
      <c r="L405" s="17">
        <v>87300</v>
      </c>
      <c r="M405" s="17">
        <v>87441</v>
      </c>
      <c r="N405" s="17">
        <v>87567</v>
      </c>
      <c r="O405" s="17">
        <v>87712</v>
      </c>
      <c r="P405" s="17">
        <v>87789</v>
      </c>
      <c r="Q405" s="17">
        <v>88061</v>
      </c>
      <c r="R405" s="17">
        <v>88506</v>
      </c>
      <c r="S405" s="17">
        <v>89010</v>
      </c>
      <c r="T405" s="17">
        <v>89838</v>
      </c>
      <c r="U405" s="18">
        <v>19</v>
      </c>
      <c r="V405" s="18">
        <v>17</v>
      </c>
      <c r="W405" s="18">
        <v>17</v>
      </c>
      <c r="X405" s="18">
        <v>17</v>
      </c>
      <c r="Y405" s="18">
        <v>15</v>
      </c>
      <c r="Z405" s="18">
        <v>49</v>
      </c>
      <c r="AA405" s="18">
        <v>86</v>
      </c>
      <c r="AB405" s="18">
        <v>45</v>
      </c>
      <c r="AC405" s="18">
        <v>57</v>
      </c>
      <c r="AD405" s="18">
        <v>103</v>
      </c>
      <c r="AE405" s="18">
        <v>100</v>
      </c>
      <c r="AF405" s="18">
        <v>100</v>
      </c>
      <c r="AG405" s="18">
        <v>115</v>
      </c>
      <c r="AH405" s="18">
        <v>87</v>
      </c>
      <c r="AI405" s="18">
        <v>121</v>
      </c>
      <c r="AJ405" s="18">
        <v>85</v>
      </c>
      <c r="AK405" s="23">
        <v>2.3024163253435446</v>
      </c>
      <c r="AL405" s="23">
        <v>2.0394942054370517</v>
      </c>
      <c r="AM405" s="23">
        <v>2.017636516847265</v>
      </c>
      <c r="AN405" s="23">
        <v>1.9961720465460353</v>
      </c>
      <c r="AO405" s="23">
        <v>1.7469893550115301</v>
      </c>
      <c r="AP405" s="23">
        <v>5.6739231125521075</v>
      </c>
      <c r="AQ405" s="23">
        <v>9.9008761124094828</v>
      </c>
      <c r="AR405" s="23">
        <v>5.1546391752577323</v>
      </c>
      <c r="AS405" s="23">
        <v>6.5186811678731944</v>
      </c>
      <c r="AT405" s="23">
        <v>11.762421916932178</v>
      </c>
      <c r="AU405" s="23">
        <v>11.400948558920101</v>
      </c>
      <c r="AV405" s="23">
        <v>11.390948752121565</v>
      </c>
      <c r="AW405" s="23">
        <v>13.05912946707396</v>
      </c>
      <c r="AX405" s="23">
        <v>9.8298420446071457</v>
      </c>
      <c r="AY405" s="23">
        <v>13.593978204696102</v>
      </c>
      <c r="AZ405" s="23">
        <v>9.4614750996237671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20">
        <v>1</v>
      </c>
      <c r="BJ405" s="20">
        <v>9</v>
      </c>
      <c r="BK405" s="20">
        <v>6</v>
      </c>
      <c r="BL405" s="20">
        <v>13</v>
      </c>
      <c r="BM405" s="20">
        <v>6</v>
      </c>
      <c r="BN405" s="20">
        <v>2</v>
      </c>
      <c r="BO405" s="20">
        <v>0</v>
      </c>
      <c r="BP405" s="20">
        <v>0</v>
      </c>
      <c r="BQ405" s="20">
        <v>13</v>
      </c>
      <c r="BR405" s="20">
        <v>10</v>
      </c>
      <c r="BS405" s="20">
        <v>12</v>
      </c>
      <c r="BT405" s="20">
        <v>4</v>
      </c>
      <c r="BU405" s="20">
        <v>9</v>
      </c>
      <c r="BV405" s="20">
        <v>3707</v>
      </c>
      <c r="BW405" s="20">
        <v>5276</v>
      </c>
      <c r="BX405" s="20">
        <v>5913</v>
      </c>
      <c r="BY405" s="20">
        <v>8219</v>
      </c>
      <c r="BZ405" s="20">
        <v>7643</v>
      </c>
      <c r="CA405" s="20">
        <v>15967</v>
      </c>
      <c r="CB405" s="20">
        <v>4078</v>
      </c>
      <c r="CC405" s="20">
        <v>5360</v>
      </c>
      <c r="CD405" s="20">
        <v>5412</v>
      </c>
      <c r="CE405" s="20">
        <v>7820</v>
      </c>
      <c r="CF405" s="20">
        <v>7208</v>
      </c>
      <c r="CG405" s="20">
        <v>13235</v>
      </c>
      <c r="CH405" s="21">
        <v>1</v>
      </c>
      <c r="CI405" s="21">
        <v>22</v>
      </c>
      <c r="CJ405" s="21">
        <v>16</v>
      </c>
      <c r="CK405" s="21">
        <v>25</v>
      </c>
      <c r="CL405" s="21">
        <v>10</v>
      </c>
      <c r="CM405" s="21">
        <v>11</v>
      </c>
      <c r="CN405" s="21">
        <v>0</v>
      </c>
      <c r="CO405" s="21">
        <v>37</v>
      </c>
      <c r="CP405" s="21">
        <v>48</v>
      </c>
      <c r="CQ405" s="21">
        <v>0</v>
      </c>
      <c r="CR405" s="21">
        <v>7785</v>
      </c>
      <c r="CS405" s="21">
        <v>10636</v>
      </c>
      <c r="CT405" s="21">
        <v>11325</v>
      </c>
      <c r="CU405" s="21">
        <v>16039</v>
      </c>
      <c r="CV405" s="21">
        <v>14851</v>
      </c>
      <c r="CW405" s="21">
        <v>29202</v>
      </c>
      <c r="CX405" s="21">
        <v>46725</v>
      </c>
      <c r="CY405" s="21">
        <v>43113</v>
      </c>
      <c r="CZ405" s="19">
        <v>139</v>
      </c>
      <c r="DA405" t="s">
        <v>8117</v>
      </c>
      <c r="DB405" t="s">
        <v>9</v>
      </c>
      <c r="DD405">
        <v>8.5820982070373208</v>
      </c>
      <c r="DE405">
        <v>10.272873194221509</v>
      </c>
      <c r="DF405">
        <v>1.6907749871841879</v>
      </c>
    </row>
    <row r="406" spans="1:110" x14ac:dyDescent="0.25">
      <c r="A406" t="s">
        <v>893</v>
      </c>
      <c r="B406" t="s">
        <v>3202</v>
      </c>
      <c r="C406" t="s">
        <v>76</v>
      </c>
      <c r="D406" t="s">
        <v>70</v>
      </c>
      <c r="E406" s="17">
        <v>76045</v>
      </c>
      <c r="F406" s="17">
        <v>76324</v>
      </c>
      <c r="G406" s="17">
        <v>76372</v>
      </c>
      <c r="H406" s="17">
        <v>76809</v>
      </c>
      <c r="I406" s="17">
        <v>77107</v>
      </c>
      <c r="J406" s="17">
        <v>77556</v>
      </c>
      <c r="K406" s="17">
        <v>77919</v>
      </c>
      <c r="L406" s="17">
        <v>78299</v>
      </c>
      <c r="M406" s="17">
        <v>78587</v>
      </c>
      <c r="N406" s="17">
        <v>78673</v>
      </c>
      <c r="O406" s="17">
        <v>78809</v>
      </c>
      <c r="P406" s="17">
        <v>79065</v>
      </c>
      <c r="Q406" s="17">
        <v>79088</v>
      </c>
      <c r="R406" s="17">
        <v>79270</v>
      </c>
      <c r="S406" s="17">
        <v>79756</v>
      </c>
      <c r="T406" s="17">
        <v>80267</v>
      </c>
      <c r="U406" s="18">
        <v>25</v>
      </c>
      <c r="V406" s="18">
        <v>12</v>
      </c>
      <c r="W406" s="18">
        <v>13</v>
      </c>
      <c r="X406" s="18">
        <v>13</v>
      </c>
      <c r="Y406" s="18">
        <v>8</v>
      </c>
      <c r="Z406" s="18">
        <v>37</v>
      </c>
      <c r="AA406" s="18">
        <v>93</v>
      </c>
      <c r="AB406" s="18">
        <v>77</v>
      </c>
      <c r="AC406" s="18">
        <v>84</v>
      </c>
      <c r="AD406" s="18">
        <v>102</v>
      </c>
      <c r="AE406" s="18">
        <v>87</v>
      </c>
      <c r="AF406" s="18">
        <v>89</v>
      </c>
      <c r="AG406" s="18">
        <v>104</v>
      </c>
      <c r="AH406" s="18">
        <v>109</v>
      </c>
      <c r="AI406" s="18">
        <v>139</v>
      </c>
      <c r="AJ406" s="18">
        <v>80</v>
      </c>
      <c r="AK406" s="23">
        <v>3.2875271220987572</v>
      </c>
      <c r="AL406" s="23">
        <v>1.572244641266181</v>
      </c>
      <c r="AM406" s="23">
        <v>1.7021945215524013</v>
      </c>
      <c r="AN406" s="23">
        <v>1.6925099923186084</v>
      </c>
      <c r="AO406" s="23">
        <v>1.0375192913743241</v>
      </c>
      <c r="AP406" s="23">
        <v>4.7707462994481409</v>
      </c>
      <c r="AQ406" s="23">
        <v>11.93547145112232</v>
      </c>
      <c r="AR406" s="23">
        <v>9.834097498052337</v>
      </c>
      <c r="AS406" s="23">
        <v>10.688790766920738</v>
      </c>
      <c r="AT406" s="23">
        <v>12.965057897881103</v>
      </c>
      <c r="AU406" s="23">
        <v>11.039348297783247</v>
      </c>
      <c r="AV406" s="23">
        <v>11.256561057357869</v>
      </c>
      <c r="AW406" s="23">
        <v>13.149908962168722</v>
      </c>
      <c r="AX406" s="23">
        <v>13.750473066733948</v>
      </c>
      <c r="AY406" s="23">
        <v>17.428155875420032</v>
      </c>
      <c r="AZ406" s="23">
        <v>9.9667360185381284</v>
      </c>
      <c r="BA406" s="20">
        <v>0</v>
      </c>
      <c r="BB406" s="20">
        <v>0</v>
      </c>
      <c r="BC406" s="20">
        <v>0</v>
      </c>
      <c r="BD406" s="20">
        <v>1</v>
      </c>
      <c r="BE406" s="20">
        <v>0</v>
      </c>
      <c r="BF406" s="20">
        <v>0</v>
      </c>
      <c r="BG406" s="20">
        <v>0</v>
      </c>
      <c r="BH406" s="20">
        <v>0</v>
      </c>
      <c r="BI406" s="20">
        <v>0</v>
      </c>
      <c r="BJ406" s="20">
        <v>8</v>
      </c>
      <c r="BK406" s="20">
        <v>13</v>
      </c>
      <c r="BL406" s="20">
        <v>12</v>
      </c>
      <c r="BM406" s="20">
        <v>4</v>
      </c>
      <c r="BN406" s="20">
        <v>1</v>
      </c>
      <c r="BO406" s="20">
        <v>0</v>
      </c>
      <c r="BP406" s="20">
        <v>0</v>
      </c>
      <c r="BQ406" s="20">
        <v>14</v>
      </c>
      <c r="BR406" s="20">
        <v>11</v>
      </c>
      <c r="BS406" s="20">
        <v>10</v>
      </c>
      <c r="BT406" s="20">
        <v>3</v>
      </c>
      <c r="BU406" s="20">
        <v>3</v>
      </c>
      <c r="BV406" s="20">
        <v>3307</v>
      </c>
      <c r="BW406" s="20">
        <v>5471</v>
      </c>
      <c r="BX406" s="20">
        <v>5990</v>
      </c>
      <c r="BY406" s="20">
        <v>7323</v>
      </c>
      <c r="BZ406" s="20">
        <v>6427</v>
      </c>
      <c r="CA406" s="20">
        <v>12628</v>
      </c>
      <c r="CB406" s="20">
        <v>3725</v>
      </c>
      <c r="CC406" s="20">
        <v>5264</v>
      </c>
      <c r="CD406" s="20">
        <v>5738</v>
      </c>
      <c r="CE406" s="20">
        <v>7166</v>
      </c>
      <c r="CF406" s="20">
        <v>6145</v>
      </c>
      <c r="CG406" s="20">
        <v>11083</v>
      </c>
      <c r="CH406" s="21">
        <v>0</v>
      </c>
      <c r="CI406" s="21">
        <v>22</v>
      </c>
      <c r="CJ406" s="21">
        <v>25</v>
      </c>
      <c r="CK406" s="21">
        <v>22</v>
      </c>
      <c r="CL406" s="21">
        <v>7</v>
      </c>
      <c r="CM406" s="21">
        <v>4</v>
      </c>
      <c r="CN406" s="21">
        <v>0</v>
      </c>
      <c r="CO406" s="21">
        <v>38</v>
      </c>
      <c r="CP406" s="21">
        <v>41</v>
      </c>
      <c r="CQ406" s="21">
        <v>1</v>
      </c>
      <c r="CR406" s="21">
        <v>7032</v>
      </c>
      <c r="CS406" s="21">
        <v>10735</v>
      </c>
      <c r="CT406" s="21">
        <v>11728</v>
      </c>
      <c r="CU406" s="21">
        <v>14489</v>
      </c>
      <c r="CV406" s="21">
        <v>12572</v>
      </c>
      <c r="CW406" s="21">
        <v>23711</v>
      </c>
      <c r="CX406" s="21">
        <v>41146</v>
      </c>
      <c r="CY406" s="21">
        <v>39121</v>
      </c>
      <c r="CZ406" s="19">
        <v>118</v>
      </c>
      <c r="DA406" t="s">
        <v>8096</v>
      </c>
      <c r="DB406" t="s">
        <v>9</v>
      </c>
      <c r="DD406">
        <v>9.7134531325886346</v>
      </c>
      <c r="DE406">
        <v>9.9645165994264318</v>
      </c>
      <c r="DF406">
        <v>0.25106346683779712</v>
      </c>
    </row>
    <row r="407" spans="1:110" x14ac:dyDescent="0.25">
      <c r="A407" t="s">
        <v>2877</v>
      </c>
      <c r="B407" t="s">
        <v>2936</v>
      </c>
      <c r="C407" t="s">
        <v>58</v>
      </c>
      <c r="D407" t="s">
        <v>211</v>
      </c>
      <c r="E407" s="17">
        <v>142986</v>
      </c>
      <c r="F407" s="17">
        <v>145377</v>
      </c>
      <c r="G407" s="17">
        <v>146749</v>
      </c>
      <c r="H407" s="17">
        <v>148874</v>
      </c>
      <c r="I407" s="17">
        <v>151738</v>
      </c>
      <c r="J407" s="17">
        <v>153413</v>
      </c>
      <c r="K407" s="17">
        <v>154257</v>
      </c>
      <c r="L407" s="17">
        <v>155034</v>
      </c>
      <c r="M407" s="17">
        <v>155988</v>
      </c>
      <c r="N407" s="17">
        <v>157353</v>
      </c>
      <c r="O407" s="17">
        <v>159671</v>
      </c>
      <c r="P407" s="17">
        <v>161843</v>
      </c>
      <c r="Q407" s="17">
        <v>163951</v>
      </c>
      <c r="R407" s="17">
        <v>166104</v>
      </c>
      <c r="S407" s="17">
        <v>167816</v>
      </c>
      <c r="T407" s="17">
        <v>170157</v>
      </c>
      <c r="U407" s="18">
        <v>23</v>
      </c>
      <c r="V407" s="18">
        <v>26</v>
      </c>
      <c r="W407" s="18">
        <v>24</v>
      </c>
      <c r="X407" s="18">
        <v>19</v>
      </c>
      <c r="Y407" s="18">
        <v>31</v>
      </c>
      <c r="Z407" s="18">
        <v>66</v>
      </c>
      <c r="AA407" s="18">
        <v>147</v>
      </c>
      <c r="AB407" s="18">
        <v>144</v>
      </c>
      <c r="AC407" s="18">
        <v>121</v>
      </c>
      <c r="AD407" s="18">
        <v>137</v>
      </c>
      <c r="AE407" s="18">
        <v>167</v>
      </c>
      <c r="AF407" s="18">
        <v>141</v>
      </c>
      <c r="AG407" s="18">
        <v>131</v>
      </c>
      <c r="AH407" s="18">
        <v>152</v>
      </c>
      <c r="AI407" s="18">
        <v>141</v>
      </c>
      <c r="AJ407" s="18">
        <v>96</v>
      </c>
      <c r="AK407" s="23">
        <v>1.6085490887219727</v>
      </c>
      <c r="AL407" s="23">
        <v>1.788453469255797</v>
      </c>
      <c r="AM407" s="23">
        <v>1.6354455566988533</v>
      </c>
      <c r="AN407" s="23">
        <v>1.2762470276878435</v>
      </c>
      <c r="AO407" s="23">
        <v>2.0429951627146794</v>
      </c>
      <c r="AP407" s="23">
        <v>4.3021125980197246</v>
      </c>
      <c r="AQ407" s="23">
        <v>9.5295513331647825</v>
      </c>
      <c r="AR407" s="23">
        <v>9.2882851503541168</v>
      </c>
      <c r="AS407" s="23">
        <v>7.7570069492525064</v>
      </c>
      <c r="AT407" s="23">
        <v>8.706538801293906</v>
      </c>
      <c r="AU407" s="23">
        <v>10.4590063317697</v>
      </c>
      <c r="AV407" s="23">
        <v>8.7121469572363335</v>
      </c>
      <c r="AW407" s="23">
        <v>7.9901921915694327</v>
      </c>
      <c r="AX407" s="23">
        <v>9.150893416173</v>
      </c>
      <c r="AY407" s="23">
        <v>8.4020593983887117</v>
      </c>
      <c r="AZ407" s="23">
        <v>5.641848410585518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3</v>
      </c>
      <c r="BJ407" s="20">
        <v>13</v>
      </c>
      <c r="BK407" s="20">
        <v>11</v>
      </c>
      <c r="BL407" s="20">
        <v>14</v>
      </c>
      <c r="BM407" s="20">
        <v>7</v>
      </c>
      <c r="BN407" s="20">
        <v>4</v>
      </c>
      <c r="BO407" s="20">
        <v>0</v>
      </c>
      <c r="BP407" s="20">
        <v>1</v>
      </c>
      <c r="BQ407" s="20">
        <v>14</v>
      </c>
      <c r="BR407" s="20">
        <v>12</v>
      </c>
      <c r="BS407" s="20">
        <v>8</v>
      </c>
      <c r="BT407" s="20">
        <v>5</v>
      </c>
      <c r="BU407" s="20">
        <v>4</v>
      </c>
      <c r="BV407" s="20">
        <v>15849</v>
      </c>
      <c r="BW407" s="20">
        <v>13775</v>
      </c>
      <c r="BX407" s="20">
        <v>12382</v>
      </c>
      <c r="BY407" s="20">
        <v>13762</v>
      </c>
      <c r="BZ407" s="20">
        <v>11096</v>
      </c>
      <c r="CA407" s="20">
        <v>20793</v>
      </c>
      <c r="CB407" s="20">
        <v>14789</v>
      </c>
      <c r="CC407" s="20">
        <v>15099</v>
      </c>
      <c r="CD407" s="20">
        <v>12321</v>
      </c>
      <c r="CE407" s="20">
        <v>13292</v>
      </c>
      <c r="CF407" s="20">
        <v>10755</v>
      </c>
      <c r="CG407" s="20">
        <v>16244</v>
      </c>
      <c r="CH407" s="21">
        <v>4</v>
      </c>
      <c r="CI407" s="21">
        <v>27</v>
      </c>
      <c r="CJ407" s="21">
        <v>23</v>
      </c>
      <c r="CK407" s="21">
        <v>22</v>
      </c>
      <c r="CL407" s="21">
        <v>12</v>
      </c>
      <c r="CM407" s="21">
        <v>8</v>
      </c>
      <c r="CN407" s="21">
        <v>0</v>
      </c>
      <c r="CO407" s="21">
        <v>52</v>
      </c>
      <c r="CP407" s="21">
        <v>44</v>
      </c>
      <c r="CQ407" s="21">
        <v>0</v>
      </c>
      <c r="CR407" s="21">
        <v>30638</v>
      </c>
      <c r="CS407" s="21">
        <v>28874</v>
      </c>
      <c r="CT407" s="21">
        <v>24703</v>
      </c>
      <c r="CU407" s="21">
        <v>27054</v>
      </c>
      <c r="CV407" s="21">
        <v>21851</v>
      </c>
      <c r="CW407" s="21">
        <v>37037</v>
      </c>
      <c r="CX407" s="21">
        <v>87657</v>
      </c>
      <c r="CY407" s="21">
        <v>82500</v>
      </c>
      <c r="CZ407" s="19">
        <v>298</v>
      </c>
      <c r="DA407" t="s">
        <v>8276</v>
      </c>
      <c r="DB407" t="s">
        <v>8481</v>
      </c>
      <c r="DD407">
        <v>6.3030303030303028</v>
      </c>
      <c r="DE407">
        <v>5.0195648949884202</v>
      </c>
      <c r="DF407">
        <v>-1.2834654080418826</v>
      </c>
    </row>
  </sheetData>
  <conditionalFormatting sqref="DD60:DD407">
    <cfRule type="expression" dxfId="10" priority="7">
      <formula>DD60=MAX(DD$60:DD$407)</formula>
    </cfRule>
  </conditionalFormatting>
  <conditionalFormatting sqref="DE61:DE407">
    <cfRule type="expression" dxfId="9" priority="6">
      <formula>DE61=MAX(DE$60:DE$407)</formula>
    </cfRule>
  </conditionalFormatting>
  <conditionalFormatting sqref="DD60:DD407">
    <cfRule type="expression" dxfId="8" priority="5">
      <formula>DD60=MIN(DD$60:DD$407)</formula>
    </cfRule>
  </conditionalFormatting>
  <conditionalFormatting sqref="DE60:DE407">
    <cfRule type="expression" dxfId="7" priority="4">
      <formula>DE60=MAX(DE$60:DE$407)</formula>
    </cfRule>
  </conditionalFormatting>
  <conditionalFormatting sqref="DE60:DE407">
    <cfRule type="expression" dxfId="6" priority="3">
      <formula>DE60=MIN(DE$60:DE$407)</formula>
    </cfRule>
  </conditionalFormatting>
  <conditionalFormatting sqref="DF60:DF407">
    <cfRule type="expression" dxfId="5" priority="2">
      <formula>DF60=MAX(DF$60:DF$407)</formula>
    </cfRule>
  </conditionalFormatting>
  <conditionalFormatting sqref="DF60:DF407">
    <cfRule type="expression" dxfId="4" priority="1">
      <formula>DF60=MIN(DF$60:DF$407)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403"/>
  <sheetViews>
    <sheetView topLeftCell="A385" workbookViewId="0">
      <selection activeCell="A64" sqref="A64"/>
    </sheetView>
  </sheetViews>
  <sheetFormatPr defaultRowHeight="15" x14ac:dyDescent="0.25"/>
  <cols>
    <col min="10" max="12" width="9.140625" style="31"/>
  </cols>
  <sheetData>
    <row r="1" spans="1:16" x14ac:dyDescent="0.25">
      <c r="B1" t="s">
        <v>8329</v>
      </c>
      <c r="D1" t="s">
        <v>7982</v>
      </c>
      <c r="F1" t="s">
        <v>8330</v>
      </c>
      <c r="H1" t="s">
        <v>8331</v>
      </c>
      <c r="J1" s="31" t="s">
        <v>8333</v>
      </c>
    </row>
    <row r="2" spans="1:16" x14ac:dyDescent="0.25">
      <c r="A2" t="s">
        <v>7984</v>
      </c>
      <c r="C2" t="str">
        <f>INDEX(TOTAL_Data!$DA:$DA,MATCH('List box lookups'!$N$6,TOTAL_Data!$A:$A,0))</f>
        <v>L347</v>
      </c>
      <c r="E2" t="str">
        <f>INDEX(BKT_Data!$DA:$DA,MATCH('List box lookups'!$N$6,BKT_Data!$A:$A,0))</f>
        <v>L259</v>
      </c>
      <c r="G2" t="str">
        <f>INDEX(DRO_Data!$DA:$DA,MATCH('List box lookups'!$N$6,DRO_Data!$A:$A,0))</f>
        <v>L344</v>
      </c>
      <c r="I2" t="str">
        <f>INDEX(IVA_Data!$DA:$DA,MATCH('List box lookups'!$N$6,IVA_Data!$A:$A,0))</f>
        <v>L348</v>
      </c>
      <c r="J2" s="31" t="s">
        <v>8334</v>
      </c>
      <c r="K2" s="31" t="s">
        <v>8328</v>
      </c>
      <c r="L2" s="31" t="s">
        <v>8332</v>
      </c>
    </row>
    <row r="4" spans="1:16" x14ac:dyDescent="0.25">
      <c r="A4" t="s">
        <v>8332</v>
      </c>
      <c r="B4" s="30">
        <f>TOTAL_Data!$AZ$5</f>
        <v>17.592931620455602</v>
      </c>
      <c r="D4" s="30">
        <f>BKT_Data!$AZ$5</f>
        <v>3.4774276223901497</v>
      </c>
      <c r="F4" s="30">
        <f>DRO_Data!$AZ$5</f>
        <v>5.3038998593868687</v>
      </c>
      <c r="H4" s="30">
        <f>IVA_Data!$AZ$5</f>
        <v>8.8116041386785842</v>
      </c>
      <c r="J4" s="32">
        <f>IF('List box lookups'!$S$2=1,'Distribution graph'!B4,IF('List box lookups'!$S$2=2,'Distribution graph'!D4,IF('List box lookups'!$S$2=3,'Distribution graph'!F4,'Distribution graph'!H4)))</f>
        <v>17.592931620455602</v>
      </c>
      <c r="K4" s="32"/>
      <c r="L4" s="32"/>
    </row>
    <row r="6" spans="1:16" x14ac:dyDescent="0.25">
      <c r="A6" s="22" t="s">
        <v>7975</v>
      </c>
      <c r="C6" s="22"/>
      <c r="E6" s="22"/>
      <c r="G6" s="22"/>
      <c r="I6" s="22"/>
      <c r="O6" t="s">
        <v>8410</v>
      </c>
    </row>
    <row r="7" spans="1:16" x14ac:dyDescent="0.25">
      <c r="A7" t="s">
        <v>7985</v>
      </c>
      <c r="B7" s="30">
        <f>INDEX(TOTAL_Data!$AZ:$AZ,MATCH('Distribution graph'!$A7,TOTAL_Data!$DA:$DA,0))</f>
        <v>22.588281900234453</v>
      </c>
      <c r="C7" s="30" t="str">
        <f>IF($A7=C$2,B7,"")</f>
        <v/>
      </c>
      <c r="D7" s="30">
        <f>INDEX(BKT_Data!$AZ:$AZ,MATCH('Distribution graph'!$A7,BKT_Data!$DA:$DA,0))</f>
        <v>4.4471870351642027</v>
      </c>
      <c r="E7" s="30" t="str">
        <f>IF($A7=E$2,D7,"")</f>
        <v/>
      </c>
      <c r="F7" s="30">
        <f>INDEX(DRO_Data!$AZ:$AZ,MATCH('Distribution graph'!$A7,DRO_Data!$DA:$DA,0))</f>
        <v>7.3933169427256029</v>
      </c>
      <c r="G7" s="30" t="str">
        <f>IF($A7=G$2,F7,"")</f>
        <v/>
      </c>
      <c r="H7" s="30">
        <f>INDEX(IVA_Data!$AZ:$AZ,MATCH('Distribution graph'!$A7,IVA_Data!$DA:$DA,0))</f>
        <v>10.994170090143625</v>
      </c>
      <c r="I7" s="30" t="str">
        <f>IF($A7=I$2,H7,"")</f>
        <v/>
      </c>
      <c r="J7" s="32">
        <f>IF('List box lookups'!$S$2=1,'Distribution graph'!B7,IF('List box lookups'!$S$2=2,'Distribution graph'!D7,IF('List box lookups'!$S$2=3,'Distribution graph'!F7,'Distribution graph'!H7)))</f>
        <v>22.588281900234453</v>
      </c>
      <c r="K7" s="32" t="str">
        <f>IF('List box lookups'!$S$2=1,'Distribution graph'!C7,IF('List box lookups'!$S$2=2,'Distribution graph'!E7,IF('List box lookups'!$S$2=3,'Distribution graph'!G7,'Distribution graph'!I7)))</f>
        <v/>
      </c>
      <c r="L7" s="32">
        <f>$J$4</f>
        <v>17.592931620455602</v>
      </c>
      <c r="M7">
        <v>1</v>
      </c>
      <c r="O7" t="s">
        <v>8409</v>
      </c>
      <c r="P7">
        <f>IF('List box lookups'!N2=1,49,IF('List box lookups'!N2=2,12,0))</f>
        <v>49</v>
      </c>
    </row>
    <row r="8" spans="1:16" x14ac:dyDescent="0.25">
      <c r="A8" t="s">
        <v>7986</v>
      </c>
      <c r="B8" s="30">
        <f>INDEX(TOTAL_Data!$AZ:$AZ,MATCH('Distribution graph'!$A8,TOTAL_Data!$DA:$DA,0))</f>
        <v>20.612430934002628</v>
      </c>
      <c r="C8" s="30" t="str">
        <f t="shared" ref="C8:E16" si="0">IF($A8=C$2,B8,"")</f>
        <v/>
      </c>
      <c r="D8" s="30">
        <f>INDEX(BKT_Data!$AZ:$AZ,MATCH('Distribution graph'!$A8,BKT_Data!$DA:$DA,0))</f>
        <v>4.037275076274196</v>
      </c>
      <c r="E8" s="30" t="str">
        <f t="shared" si="0"/>
        <v/>
      </c>
      <c r="F8" s="30">
        <f>INDEX(DRO_Data!$AZ:$AZ,MATCH('Distribution graph'!$A8,DRO_Data!$DA:$DA,0))</f>
        <v>7.1469247749266263</v>
      </c>
      <c r="G8" s="30" t="str">
        <f t="shared" ref="G8" si="1">IF($A8=G$2,F8,"")</f>
        <v/>
      </c>
      <c r="H8" s="30">
        <f>INDEX(IVA_Data!$AZ:$AZ,MATCH('Distribution graph'!$A8,IVA_Data!$DA:$DA,0))</f>
        <v>10.167236623989158</v>
      </c>
      <c r="I8" s="30" t="str">
        <f t="shared" ref="I8" si="2">IF($A8=I$2,H8,"")</f>
        <v/>
      </c>
      <c r="J8" s="32">
        <f>IF('List box lookups'!$S$2=1,'Distribution graph'!B8,IF('List box lookups'!$S$2=2,'Distribution graph'!D8,IF('List box lookups'!$S$2=3,'Distribution graph'!F8,'Distribution graph'!H8)))</f>
        <v>20.612430934002628</v>
      </c>
      <c r="K8" s="32" t="str">
        <f>IF('List box lookups'!$S$2=1,'Distribution graph'!C8,IF('List box lookups'!$S$2=2,'Distribution graph'!E8,IF('List box lookups'!$S$2=3,'Distribution graph'!G8,'Distribution graph'!I8)))</f>
        <v/>
      </c>
      <c r="L8" s="32">
        <f t="shared" ref="L8:L16" si="3">$J$4</f>
        <v>17.592931620455602</v>
      </c>
      <c r="M8">
        <v>2</v>
      </c>
      <c r="O8" t="s">
        <v>8411</v>
      </c>
      <c r="P8">
        <f>IF('List box lookups'!N2=1,348,IF('List box lookups'!N2=2,35,10))</f>
        <v>348</v>
      </c>
    </row>
    <row r="9" spans="1:16" x14ac:dyDescent="0.25">
      <c r="A9" t="s">
        <v>7987</v>
      </c>
      <c r="B9" s="30">
        <f>INDEX(TOTAL_Data!$AZ:$AZ,MATCH('Distribution graph'!$A9,TOTAL_Data!$DA:$DA,0))</f>
        <v>20.373394286037783</v>
      </c>
      <c r="C9" s="30" t="str">
        <f t="shared" si="0"/>
        <v/>
      </c>
      <c r="D9" s="30">
        <f>INDEX(BKT_Data!$AZ:$AZ,MATCH('Distribution graph'!$A9,BKT_Data!$DA:$DA,0))</f>
        <v>4.0223405813698454</v>
      </c>
      <c r="E9" s="30" t="str">
        <f t="shared" si="0"/>
        <v/>
      </c>
      <c r="F9" s="30">
        <f>INDEX(DRO_Data!$AZ:$AZ,MATCH('Distribution graph'!$A9,DRO_Data!$DA:$DA,0))</f>
        <v>6.7963381283049698</v>
      </c>
      <c r="G9" s="30" t="str">
        <f t="shared" ref="G9" si="4">IF($A9=G$2,F9,"")</f>
        <v/>
      </c>
      <c r="H9" s="30">
        <f>INDEX(IVA_Data!$AZ:$AZ,MATCH('Distribution graph'!$A9,IVA_Data!$DA:$DA,0))</f>
        <v>9.6566874955587032</v>
      </c>
      <c r="I9" s="30" t="str">
        <f t="shared" ref="I9" si="5">IF($A9=I$2,H9,"")</f>
        <v/>
      </c>
      <c r="J9" s="32">
        <f>IF('List box lookups'!$S$2=1,'Distribution graph'!B9,IF('List box lookups'!$S$2=2,'Distribution graph'!D9,IF('List box lookups'!$S$2=3,'Distribution graph'!F9,'Distribution graph'!H9)))</f>
        <v>20.373394286037783</v>
      </c>
      <c r="K9" s="32" t="str">
        <f>IF('List box lookups'!$S$2=1,'Distribution graph'!C9,IF('List box lookups'!$S$2=2,'Distribution graph'!E9,IF('List box lookups'!$S$2=3,'Distribution graph'!G9,'Distribution graph'!I9)))</f>
        <v/>
      </c>
      <c r="L9" s="32">
        <f t="shared" si="3"/>
        <v>17.592931620455602</v>
      </c>
      <c r="M9">
        <v>3</v>
      </c>
    </row>
    <row r="10" spans="1:16" x14ac:dyDescent="0.25">
      <c r="A10" t="s">
        <v>7988</v>
      </c>
      <c r="B10" s="30">
        <f>INDEX(TOTAL_Data!$AZ:$AZ,MATCH('Distribution graph'!$A10,TOTAL_Data!$DA:$DA,0))</f>
        <v>19.943777675642938</v>
      </c>
      <c r="C10" s="30" t="str">
        <f t="shared" si="0"/>
        <v/>
      </c>
      <c r="D10" s="30">
        <f>INDEX(BKT_Data!$AZ:$AZ,MATCH('Distribution graph'!$A10,BKT_Data!$DA:$DA,0))</f>
        <v>3.96463846778488</v>
      </c>
      <c r="E10" s="30" t="str">
        <f t="shared" si="0"/>
        <v/>
      </c>
      <c r="F10" s="30">
        <f>INDEX(DRO_Data!$AZ:$AZ,MATCH('Distribution graph'!$A10,DRO_Data!$DA:$DA,0))</f>
        <v>6.2415191942637467</v>
      </c>
      <c r="G10" s="30" t="str">
        <f t="shared" ref="G10" si="6">IF($A10=G$2,F10,"")</f>
        <v/>
      </c>
      <c r="H10" s="30">
        <f>INDEX(IVA_Data!$AZ:$AZ,MATCH('Distribution graph'!$A10,IVA_Data!$DA:$DA,0))</f>
        <v>9.5749561462690593</v>
      </c>
      <c r="I10" s="30" t="str">
        <f t="shared" ref="I10" si="7">IF($A10=I$2,H10,"")</f>
        <v/>
      </c>
      <c r="J10" s="32">
        <f>IF('List box lookups'!$S$2=1,'Distribution graph'!B10,IF('List box lookups'!$S$2=2,'Distribution graph'!D10,IF('List box lookups'!$S$2=3,'Distribution graph'!F10,'Distribution graph'!H10)))</f>
        <v>19.943777675642938</v>
      </c>
      <c r="K10" s="32" t="str">
        <f>IF('List box lookups'!$S$2=1,'Distribution graph'!C10,IF('List box lookups'!$S$2=2,'Distribution graph'!E10,IF('List box lookups'!$S$2=3,'Distribution graph'!G10,'Distribution graph'!I10)))</f>
        <v/>
      </c>
      <c r="L10" s="32">
        <f t="shared" si="3"/>
        <v>17.592931620455602</v>
      </c>
      <c r="M10">
        <v>4</v>
      </c>
    </row>
    <row r="11" spans="1:16" x14ac:dyDescent="0.25">
      <c r="A11" t="s">
        <v>7989</v>
      </c>
      <c r="B11" s="30">
        <f>INDEX(TOTAL_Data!$AZ:$AZ,MATCH('Distribution graph'!$A11,TOTAL_Data!$DA:$DA,0))</f>
        <v>18.938183018924423</v>
      </c>
      <c r="C11" s="30" t="str">
        <f t="shared" si="0"/>
        <v/>
      </c>
      <c r="D11" s="30">
        <f>INDEX(BKT_Data!$AZ:$AZ,MATCH('Distribution graph'!$A11,BKT_Data!$DA:$DA,0))</f>
        <v>3.6514121659870722</v>
      </c>
      <c r="E11" s="30" t="str">
        <f t="shared" si="0"/>
        <v/>
      </c>
      <c r="F11" s="30">
        <f>INDEX(DRO_Data!$AZ:$AZ,MATCH('Distribution graph'!$A11,DRO_Data!$DA:$DA,0))</f>
        <v>5.7071357240187766</v>
      </c>
      <c r="G11" s="30" t="str">
        <f t="shared" ref="G11" si="8">IF($A11=G$2,F11,"")</f>
        <v/>
      </c>
      <c r="H11" s="30">
        <f>INDEX(IVA_Data!$AZ:$AZ,MATCH('Distribution graph'!$A11,IVA_Data!$DA:$DA,0))</f>
        <v>9.4960273813508955</v>
      </c>
      <c r="I11" s="30" t="str">
        <f t="shared" ref="I11" si="9">IF($A11=I$2,H11,"")</f>
        <v/>
      </c>
      <c r="J11" s="32">
        <f>IF('List box lookups'!$S$2=1,'Distribution graph'!B11,IF('List box lookups'!$S$2=2,'Distribution graph'!D11,IF('List box lookups'!$S$2=3,'Distribution graph'!F11,'Distribution graph'!H11)))</f>
        <v>18.938183018924423</v>
      </c>
      <c r="K11" s="32" t="str">
        <f>IF('List box lookups'!$S$2=1,'Distribution graph'!C11,IF('List box lookups'!$S$2=2,'Distribution graph'!E11,IF('List box lookups'!$S$2=3,'Distribution graph'!G11,'Distribution graph'!I11)))</f>
        <v/>
      </c>
      <c r="L11" s="32">
        <f t="shared" si="3"/>
        <v>17.592931620455602</v>
      </c>
      <c r="M11">
        <v>5</v>
      </c>
    </row>
    <row r="12" spans="1:16" x14ac:dyDescent="0.25">
      <c r="A12" t="s">
        <v>7990</v>
      </c>
      <c r="B12" s="30">
        <f>INDEX(TOTAL_Data!$AZ:$AZ,MATCH('Distribution graph'!$A12,TOTAL_Data!$DA:$DA,0))</f>
        <v>18.368868532497594</v>
      </c>
      <c r="C12" s="30" t="str">
        <f t="shared" si="0"/>
        <v/>
      </c>
      <c r="D12" s="30">
        <f>INDEX(BKT_Data!$AZ:$AZ,MATCH('Distribution graph'!$A12,BKT_Data!$DA:$DA,0))</f>
        <v>3.4607168855139165</v>
      </c>
      <c r="E12" s="30" t="str">
        <f t="shared" si="0"/>
        <v/>
      </c>
      <c r="F12" s="30">
        <f>INDEX(DRO_Data!$AZ:$AZ,MATCH('Distribution graph'!$A12,DRO_Data!$DA:$DA,0))</f>
        <v>5.523636713852957</v>
      </c>
      <c r="G12" s="30" t="str">
        <f t="shared" ref="G12" si="10">IF($A12=G$2,F12,"")</f>
        <v/>
      </c>
      <c r="H12" s="30">
        <f>INDEX(IVA_Data!$AZ:$AZ,MATCH('Distribution graph'!$A12,IVA_Data!$DA:$DA,0))</f>
        <v>9.3922057237016219</v>
      </c>
      <c r="I12" s="30" t="str">
        <f t="shared" ref="I12" si="11">IF($A12=I$2,H12,"")</f>
        <v/>
      </c>
      <c r="J12" s="32">
        <f>IF('List box lookups'!$S$2=1,'Distribution graph'!B12,IF('List box lookups'!$S$2=2,'Distribution graph'!D12,IF('List box lookups'!$S$2=3,'Distribution graph'!F12,'Distribution graph'!H12)))</f>
        <v>18.368868532497594</v>
      </c>
      <c r="K12" s="32" t="str">
        <f>IF('List box lookups'!$S$2=1,'Distribution graph'!C12,IF('List box lookups'!$S$2=2,'Distribution graph'!E12,IF('List box lookups'!$S$2=3,'Distribution graph'!G12,'Distribution graph'!I12)))</f>
        <v/>
      </c>
      <c r="L12" s="32">
        <f t="shared" si="3"/>
        <v>17.592931620455602</v>
      </c>
      <c r="M12">
        <v>6</v>
      </c>
    </row>
    <row r="13" spans="1:16" x14ac:dyDescent="0.25">
      <c r="A13" t="s">
        <v>7991</v>
      </c>
      <c r="B13" s="30">
        <f>INDEX(TOTAL_Data!$AZ:$AZ,MATCH('Distribution graph'!$A13,TOTAL_Data!$DA:$DA,0))</f>
        <v>17.905815679395495</v>
      </c>
      <c r="C13" s="30" t="str">
        <f t="shared" si="0"/>
        <v/>
      </c>
      <c r="D13" s="30">
        <f>INDEX(BKT_Data!$AZ:$AZ,MATCH('Distribution graph'!$A13,BKT_Data!$DA:$DA,0))</f>
        <v>3.278909728781541</v>
      </c>
      <c r="E13" s="30" t="str">
        <f t="shared" si="0"/>
        <v/>
      </c>
      <c r="F13" s="30">
        <f>INDEX(DRO_Data!$AZ:$AZ,MATCH('Distribution graph'!$A13,DRO_Data!$DA:$DA,0))</f>
        <v>5.3470483518466683</v>
      </c>
      <c r="G13" s="30" t="str">
        <f t="shared" ref="G13" si="12">IF($A13=G$2,F13,"")</f>
        <v/>
      </c>
      <c r="H13" s="30">
        <f>INDEX(IVA_Data!$AZ:$AZ,MATCH('Distribution graph'!$A13,IVA_Data!$DA:$DA,0))</f>
        <v>9.1818389150028281</v>
      </c>
      <c r="I13" s="30" t="str">
        <f t="shared" ref="I13" si="13">IF($A13=I$2,H13,"")</f>
        <v/>
      </c>
      <c r="J13" s="32">
        <f>IF('List box lookups'!$S$2=1,'Distribution graph'!B13,IF('List box lookups'!$S$2=2,'Distribution graph'!D13,IF('List box lookups'!$S$2=3,'Distribution graph'!F13,'Distribution graph'!H13)))</f>
        <v>17.905815679395495</v>
      </c>
      <c r="K13" s="32" t="str">
        <f>IF('List box lookups'!$S$2=1,'Distribution graph'!C13,IF('List box lookups'!$S$2=2,'Distribution graph'!E13,IF('List box lookups'!$S$2=3,'Distribution graph'!G13,'Distribution graph'!I13)))</f>
        <v/>
      </c>
      <c r="L13" s="32">
        <f t="shared" si="3"/>
        <v>17.592931620455602</v>
      </c>
      <c r="M13">
        <v>7</v>
      </c>
    </row>
    <row r="14" spans="1:16" x14ac:dyDescent="0.25">
      <c r="A14" t="s">
        <v>7992</v>
      </c>
      <c r="B14" s="30">
        <f>INDEX(TOTAL_Data!$AZ:$AZ,MATCH('Distribution graph'!$A14,TOTAL_Data!$DA:$DA,0))</f>
        <v>17.307771622833364</v>
      </c>
      <c r="C14" s="30" t="str">
        <f t="shared" si="0"/>
        <v/>
      </c>
      <c r="D14" s="30">
        <f>INDEX(BKT_Data!$AZ:$AZ,MATCH('Distribution graph'!$A14,BKT_Data!$DA:$DA,0))</f>
        <v>3.1807276355443754</v>
      </c>
      <c r="E14" s="30" t="str">
        <f t="shared" si="0"/>
        <v/>
      </c>
      <c r="F14" s="30">
        <f>INDEX(DRO_Data!$AZ:$AZ,MATCH('Distribution graph'!$A14,DRO_Data!$DA:$DA,0))</f>
        <v>5.0519498043448925</v>
      </c>
      <c r="G14" s="30" t="str">
        <f t="shared" ref="G14" si="14">IF($A14=G$2,F14,"")</f>
        <v/>
      </c>
      <c r="H14" s="30">
        <f>INDEX(IVA_Data!$AZ:$AZ,MATCH('Distribution graph'!$A14,IVA_Data!$DA:$DA,0))</f>
        <v>8.5000063854727781</v>
      </c>
      <c r="I14" s="30" t="str">
        <f t="shared" ref="I14" si="15">IF($A14=I$2,H14,"")</f>
        <v/>
      </c>
      <c r="J14" s="32">
        <f>IF('List box lookups'!$S$2=1,'Distribution graph'!B14,IF('List box lookups'!$S$2=2,'Distribution graph'!D14,IF('List box lookups'!$S$2=3,'Distribution graph'!F14,'Distribution graph'!H14)))</f>
        <v>17.307771622833364</v>
      </c>
      <c r="K14" s="32" t="str">
        <f>IF('List box lookups'!$S$2=1,'Distribution graph'!C14,IF('List box lookups'!$S$2=2,'Distribution graph'!E14,IF('List box lookups'!$S$2=3,'Distribution graph'!G14,'Distribution graph'!I14)))</f>
        <v/>
      </c>
      <c r="L14" s="32">
        <f t="shared" si="3"/>
        <v>17.592931620455602</v>
      </c>
      <c r="M14">
        <v>8</v>
      </c>
    </row>
    <row r="15" spans="1:16" x14ac:dyDescent="0.25">
      <c r="A15" t="s">
        <v>7993</v>
      </c>
      <c r="B15" s="30">
        <f>INDEX(TOTAL_Data!$AZ:$AZ,MATCH('Distribution graph'!$A15,TOTAL_Data!$DA:$DA,0))</f>
        <v>14.983275574771424</v>
      </c>
      <c r="C15" s="30" t="str">
        <f t="shared" si="0"/>
        <v/>
      </c>
      <c r="D15" s="30">
        <f>INDEX(BKT_Data!$AZ:$AZ,MATCH('Distribution graph'!$A15,BKT_Data!$DA:$DA,0))</f>
        <v>3.0050453129201129</v>
      </c>
      <c r="E15" s="30" t="str">
        <f t="shared" si="0"/>
        <v/>
      </c>
      <c r="F15" s="30">
        <f>INDEX(DRO_Data!$AZ:$AZ,MATCH('Distribution graph'!$A15,DRO_Data!$DA:$DA,0))</f>
        <v>3.9104741816241004</v>
      </c>
      <c r="G15" s="30" t="str">
        <f t="shared" ref="G15" si="16">IF($A15=G$2,F15,"")</f>
        <v/>
      </c>
      <c r="H15" s="30">
        <f>INDEX(IVA_Data!$AZ:$AZ,MATCH('Distribution graph'!$A15,IVA_Data!$DA:$DA,0))</f>
        <v>7.8920737576029492</v>
      </c>
      <c r="I15" s="30" t="str">
        <f t="shared" ref="I15" si="17">IF($A15=I$2,H15,"")</f>
        <v/>
      </c>
      <c r="J15" s="32">
        <f>IF('List box lookups'!$S$2=1,'Distribution graph'!B15,IF('List box lookups'!$S$2=2,'Distribution graph'!D15,IF('List box lookups'!$S$2=3,'Distribution graph'!F15,'Distribution graph'!H15)))</f>
        <v>14.983275574771424</v>
      </c>
      <c r="K15" s="32" t="str">
        <f>IF('List box lookups'!$S$2=1,'Distribution graph'!C15,IF('List box lookups'!$S$2=2,'Distribution graph'!E15,IF('List box lookups'!$S$2=3,'Distribution graph'!G15,'Distribution graph'!I15)))</f>
        <v/>
      </c>
      <c r="L15" s="32">
        <f t="shared" si="3"/>
        <v>17.592931620455602</v>
      </c>
      <c r="M15">
        <v>9</v>
      </c>
    </row>
    <row r="16" spans="1:16" x14ac:dyDescent="0.25">
      <c r="A16" t="s">
        <v>8327</v>
      </c>
      <c r="B16" s="30">
        <f>INDEX(TOTAL_Data!$AZ:$AZ,MATCH('Distribution graph'!$A16,TOTAL_Data!$DA:$DA,0))</f>
        <v>11.772332726713001</v>
      </c>
      <c r="C16" s="30" t="str">
        <f t="shared" si="0"/>
        <v/>
      </c>
      <c r="D16" s="30">
        <f>INDEX(BKT_Data!$AZ:$AZ,MATCH('Distribution graph'!$A16,BKT_Data!$DA:$DA,0))</f>
        <v>2.7065057166191799</v>
      </c>
      <c r="E16" s="30" t="str">
        <f t="shared" si="0"/>
        <v/>
      </c>
      <c r="F16" s="30">
        <f>INDEX(DRO_Data!$AZ:$AZ,MATCH('Distribution graph'!$A16,DRO_Data!$DA:$DA,0))</f>
        <v>2.8151230433444137</v>
      </c>
      <c r="G16" s="30" t="str">
        <f t="shared" ref="G16" si="18">IF($A16=G$2,F16,"")</f>
        <v/>
      </c>
      <c r="H16" s="30">
        <f>INDEX(IVA_Data!$AZ:$AZ,MATCH('Distribution graph'!$A16,IVA_Data!$DA:$DA,0))</f>
        <v>6.25070396674941</v>
      </c>
      <c r="I16" s="30" t="str">
        <f t="shared" ref="I16" si="19">IF($A16=I$2,H16,"")</f>
        <v/>
      </c>
      <c r="J16" s="32">
        <f>IF('List box lookups'!$S$2=1,'Distribution graph'!B16,IF('List box lookups'!$S$2=2,'Distribution graph'!D16,IF('List box lookups'!$S$2=3,'Distribution graph'!F16,'Distribution graph'!H16)))</f>
        <v>11.772332726713001</v>
      </c>
      <c r="K16" s="32" t="str">
        <f>IF('List box lookups'!$S$2=1,'Distribution graph'!C16,IF('List box lookups'!$S$2=2,'Distribution graph'!E16,IF('List box lookups'!$S$2=3,'Distribution graph'!G16,'Distribution graph'!I16)))</f>
        <v/>
      </c>
      <c r="L16" s="32">
        <f t="shared" si="3"/>
        <v>17.592931620455602</v>
      </c>
      <c r="M16" s="31">
        <v>10</v>
      </c>
    </row>
    <row r="17" spans="1:13" x14ac:dyDescent="0.25">
      <c r="M17">
        <v>11</v>
      </c>
    </row>
    <row r="18" spans="1:13" x14ac:dyDescent="0.25">
      <c r="A18" s="22" t="s">
        <v>3361</v>
      </c>
      <c r="C18" s="22"/>
      <c r="E18" s="22"/>
      <c r="G18" s="22"/>
      <c r="I18" s="22"/>
      <c r="M18">
        <v>12</v>
      </c>
    </row>
    <row r="19" spans="1:13" x14ac:dyDescent="0.25">
      <c r="A19" t="s">
        <v>7994</v>
      </c>
      <c r="B19" s="30">
        <f>INDEX(TOTAL_Data!$AZ:$AZ,MATCH('Distribution graph'!$A19,TOTAL_Data!$DA:$DA,0))</f>
        <v>23.466995902446008</v>
      </c>
      <c r="C19" s="30" t="str">
        <f t="shared" ref="C19:E53" si="20">IF($A19=C$2,B19,"")</f>
        <v/>
      </c>
      <c r="D19" s="30">
        <f>INDEX(BKT_Data!$AZ:$AZ,MATCH('Distribution graph'!$A19,BKT_Data!$DA:$DA,0))</f>
        <v>4.4727400767027348</v>
      </c>
      <c r="E19" s="30" t="str">
        <f t="shared" si="20"/>
        <v/>
      </c>
      <c r="F19" s="30">
        <f>INDEX(DRO_Data!$AZ:$AZ,MATCH('Distribution graph'!$A19,DRO_Data!$DA:$DA,0))</f>
        <v>8.8553263179282276</v>
      </c>
      <c r="G19" s="30" t="str">
        <f t="shared" ref="G19" si="21">IF($A19=G$2,F19,"")</f>
        <v/>
      </c>
      <c r="H19" s="30">
        <f>INDEX(IVA_Data!$AZ:$AZ,MATCH('Distribution graph'!$A19,IVA_Data!$DA:$DA,0))</f>
        <v>10.648212008760805</v>
      </c>
      <c r="I19" s="30" t="str">
        <f t="shared" ref="I19" si="22">IF($A19=I$2,H19,"")</f>
        <v/>
      </c>
      <c r="J19" s="32">
        <f>IF('List box lookups'!$S$2=1,'Distribution graph'!B19,IF('List box lookups'!$S$2=2,'Distribution graph'!D19,IF('List box lookups'!$S$2=3,'Distribution graph'!F19,'Distribution graph'!H19)))</f>
        <v>23.466995902446008</v>
      </c>
      <c r="K19" s="32" t="str">
        <f>IF('List box lookups'!$S$2=1,'Distribution graph'!C19,IF('List box lookups'!$S$2=2,'Distribution graph'!E19,IF('List box lookups'!$S$2=3,'Distribution graph'!G19,'Distribution graph'!I19)))</f>
        <v/>
      </c>
      <c r="L19" s="32">
        <f t="shared" ref="L19:L53" si="23">$J$4</f>
        <v>17.592931620455602</v>
      </c>
      <c r="M19" s="31">
        <v>13</v>
      </c>
    </row>
    <row r="20" spans="1:13" x14ac:dyDescent="0.25">
      <c r="A20" t="s">
        <v>7995</v>
      </c>
      <c r="B20" s="30">
        <f>INDEX(TOTAL_Data!$AZ:$AZ,MATCH('Distribution graph'!$A20,TOTAL_Data!$DA:$DA,0))</f>
        <v>22.544026276598458</v>
      </c>
      <c r="C20" s="30" t="str">
        <f t="shared" si="20"/>
        <v/>
      </c>
      <c r="D20" s="30">
        <f>INDEX(BKT_Data!$AZ:$AZ,MATCH('Distribution graph'!$A20,BKT_Data!$DA:$DA,0))</f>
        <v>4.3903223279838732</v>
      </c>
      <c r="E20" s="30" t="str">
        <f t="shared" si="20"/>
        <v/>
      </c>
      <c r="F20" s="30">
        <f>INDEX(DRO_Data!$AZ:$AZ,MATCH('Distribution graph'!$A20,DRO_Data!$DA:$DA,0))</f>
        <v>8.6424392076869392</v>
      </c>
      <c r="G20" s="30" t="str">
        <f t="shared" ref="G20" si="24">IF($A20=G$2,F20,"")</f>
        <v/>
      </c>
      <c r="H20" s="30">
        <f>INDEX(IVA_Data!$AZ:$AZ,MATCH('Distribution graph'!$A20,IVA_Data!$DA:$DA,0))</f>
        <v>10.579348156602464</v>
      </c>
      <c r="I20" s="30" t="str">
        <f t="shared" ref="I20" si="25">IF($A20=I$2,H20,"")</f>
        <v/>
      </c>
      <c r="J20" s="32">
        <f>IF('List box lookups'!$S$2=1,'Distribution graph'!B20,IF('List box lookups'!$S$2=2,'Distribution graph'!D20,IF('List box lookups'!$S$2=3,'Distribution graph'!F20,'Distribution graph'!H20)))</f>
        <v>22.544026276598458</v>
      </c>
      <c r="K20" s="32" t="str">
        <f>IF('List box lookups'!$S$2=1,'Distribution graph'!C20,IF('List box lookups'!$S$2=2,'Distribution graph'!E20,IF('List box lookups'!$S$2=3,'Distribution graph'!G20,'Distribution graph'!I20)))</f>
        <v/>
      </c>
      <c r="L20" s="32">
        <f t="shared" si="23"/>
        <v>17.592931620455602</v>
      </c>
      <c r="M20">
        <v>14</v>
      </c>
    </row>
    <row r="21" spans="1:13" x14ac:dyDescent="0.25">
      <c r="A21" t="s">
        <v>7996</v>
      </c>
      <c r="B21" s="30">
        <f>INDEX(TOTAL_Data!$AZ:$AZ,MATCH('Distribution graph'!$A21,TOTAL_Data!$DA:$DA,0))</f>
        <v>22.129849899679144</v>
      </c>
      <c r="C21" s="30" t="str">
        <f t="shared" si="20"/>
        <v/>
      </c>
      <c r="D21" s="30">
        <f>INDEX(BKT_Data!$AZ:$AZ,MATCH('Distribution graph'!$A21,BKT_Data!$DA:$DA,0))</f>
        <v>4.3469052141793387</v>
      </c>
      <c r="E21" s="30" t="str">
        <f t="shared" si="20"/>
        <v/>
      </c>
      <c r="F21" s="30">
        <f>INDEX(DRO_Data!$AZ:$AZ,MATCH('Distribution graph'!$A21,DRO_Data!$DA:$DA,0))</f>
        <v>7.9508444861392489</v>
      </c>
      <c r="G21" s="30" t="str">
        <f t="shared" ref="G21" si="26">IF($A21=G$2,F21,"")</f>
        <v/>
      </c>
      <c r="H21" s="30">
        <f>INDEX(IVA_Data!$AZ:$AZ,MATCH('Distribution graph'!$A21,IVA_Data!$DA:$DA,0))</f>
        <v>10.4854438420384</v>
      </c>
      <c r="I21" s="30" t="str">
        <f t="shared" ref="I21" si="27">IF($A21=I$2,H21,"")</f>
        <v/>
      </c>
      <c r="J21" s="32">
        <f>IF('List box lookups'!$S$2=1,'Distribution graph'!B21,IF('List box lookups'!$S$2=2,'Distribution graph'!D21,IF('List box lookups'!$S$2=3,'Distribution graph'!F21,'Distribution graph'!H21)))</f>
        <v>22.129849899679144</v>
      </c>
      <c r="K21" s="32" t="str">
        <f>IF('List box lookups'!$S$2=1,'Distribution graph'!C21,IF('List box lookups'!$S$2=2,'Distribution graph'!E21,IF('List box lookups'!$S$2=3,'Distribution graph'!G21,'Distribution graph'!I21)))</f>
        <v/>
      </c>
      <c r="L21" s="32">
        <f t="shared" si="23"/>
        <v>17.592931620455602</v>
      </c>
      <c r="M21">
        <v>15</v>
      </c>
    </row>
    <row r="22" spans="1:13" x14ac:dyDescent="0.25">
      <c r="A22" t="s">
        <v>7997</v>
      </c>
      <c r="B22" s="30">
        <f>INDEX(TOTAL_Data!$AZ:$AZ,MATCH('Distribution graph'!$A22,TOTAL_Data!$DA:$DA,0))</f>
        <v>21.237584974131067</v>
      </c>
      <c r="C22" s="30" t="str">
        <f t="shared" si="20"/>
        <v/>
      </c>
      <c r="D22" s="30">
        <f>INDEX(BKT_Data!$AZ:$AZ,MATCH('Distribution graph'!$A22,BKT_Data!$DA:$DA,0))</f>
        <v>4.3391128527206684</v>
      </c>
      <c r="E22" s="30" t="str">
        <f t="shared" si="20"/>
        <v/>
      </c>
      <c r="F22" s="30">
        <f>INDEX(DRO_Data!$AZ:$AZ,MATCH('Distribution graph'!$A22,DRO_Data!$DA:$DA,0))</f>
        <v>7.9077478458283412</v>
      </c>
      <c r="G22" s="30" t="str">
        <f t="shared" ref="G22" si="28">IF($A22=G$2,F22,"")</f>
        <v/>
      </c>
      <c r="H22" s="30">
        <f>INDEX(IVA_Data!$AZ:$AZ,MATCH('Distribution graph'!$A22,IVA_Data!$DA:$DA,0))</f>
        <v>10.407427392330371</v>
      </c>
      <c r="I22" s="30" t="str">
        <f t="shared" ref="I22" si="29">IF($A22=I$2,H22,"")</f>
        <v/>
      </c>
      <c r="J22" s="32">
        <f>IF('List box lookups'!$S$2=1,'Distribution graph'!B22,IF('List box lookups'!$S$2=2,'Distribution graph'!D22,IF('List box lookups'!$S$2=3,'Distribution graph'!F22,'Distribution graph'!H22)))</f>
        <v>21.237584974131067</v>
      </c>
      <c r="K22" s="32" t="str">
        <f>IF('List box lookups'!$S$2=1,'Distribution graph'!C22,IF('List box lookups'!$S$2=2,'Distribution graph'!E22,IF('List box lookups'!$S$2=3,'Distribution graph'!G22,'Distribution graph'!I22)))</f>
        <v/>
      </c>
      <c r="L22" s="32">
        <f t="shared" si="23"/>
        <v>17.592931620455602</v>
      </c>
      <c r="M22">
        <v>16</v>
      </c>
    </row>
    <row r="23" spans="1:13" x14ac:dyDescent="0.25">
      <c r="A23" t="s">
        <v>7998</v>
      </c>
      <c r="B23" s="30">
        <f>INDEX(TOTAL_Data!$AZ:$AZ,MATCH('Distribution graph'!$A23,TOTAL_Data!$DA:$DA,0))</f>
        <v>21.18897348904893</v>
      </c>
      <c r="C23" s="30" t="str">
        <f t="shared" si="20"/>
        <v/>
      </c>
      <c r="D23" s="30">
        <f>INDEX(BKT_Data!$AZ:$AZ,MATCH('Distribution graph'!$A23,BKT_Data!$DA:$DA,0))</f>
        <v>4.3006747318427712</v>
      </c>
      <c r="E23" s="30" t="str">
        <f t="shared" si="20"/>
        <v/>
      </c>
      <c r="F23" s="30">
        <f>INDEX(DRO_Data!$AZ:$AZ,MATCH('Distribution graph'!$A23,DRO_Data!$DA:$DA,0))</f>
        <v>7.6569522892662532</v>
      </c>
      <c r="G23" s="30" t="str">
        <f t="shared" ref="G23" si="30">IF($A23=G$2,F23,"")</f>
        <v/>
      </c>
      <c r="H23" s="30">
        <f>INDEX(IVA_Data!$AZ:$AZ,MATCH('Distribution graph'!$A23,IVA_Data!$DA:$DA,0))</f>
        <v>10.318161872722531</v>
      </c>
      <c r="I23" s="30" t="str">
        <f t="shared" ref="I23" si="31">IF($A23=I$2,H23,"")</f>
        <v/>
      </c>
      <c r="J23" s="32">
        <f>IF('List box lookups'!$S$2=1,'Distribution graph'!B23,IF('List box lookups'!$S$2=2,'Distribution graph'!D23,IF('List box lookups'!$S$2=3,'Distribution graph'!F23,'Distribution graph'!H23)))</f>
        <v>21.18897348904893</v>
      </c>
      <c r="K23" s="32" t="str">
        <f>IF('List box lookups'!$S$2=1,'Distribution graph'!C23,IF('List box lookups'!$S$2=2,'Distribution graph'!E23,IF('List box lookups'!$S$2=3,'Distribution graph'!G23,'Distribution graph'!I23)))</f>
        <v/>
      </c>
      <c r="L23" s="32">
        <f t="shared" si="23"/>
        <v>17.592931620455602</v>
      </c>
      <c r="M23">
        <v>17</v>
      </c>
    </row>
    <row r="24" spans="1:13" x14ac:dyDescent="0.25">
      <c r="A24" t="s">
        <v>7999</v>
      </c>
      <c r="B24" s="30">
        <f>INDEX(TOTAL_Data!$AZ:$AZ,MATCH('Distribution graph'!$A24,TOTAL_Data!$DA:$DA,0))</f>
        <v>21.148627959773467</v>
      </c>
      <c r="C24" s="30" t="str">
        <f t="shared" si="20"/>
        <v/>
      </c>
      <c r="D24" s="30">
        <f>INDEX(BKT_Data!$AZ:$AZ,MATCH('Distribution graph'!$A24,BKT_Data!$DA:$DA,0))</f>
        <v>4.1534399382917497</v>
      </c>
      <c r="E24" s="30" t="str">
        <f t="shared" si="20"/>
        <v/>
      </c>
      <c r="F24" s="30">
        <f>INDEX(DRO_Data!$AZ:$AZ,MATCH('Distribution graph'!$A24,DRO_Data!$DA:$DA,0))</f>
        <v>7.5814530378152725</v>
      </c>
      <c r="G24" s="30" t="str">
        <f t="shared" ref="G24" si="32">IF($A24=G$2,F24,"")</f>
        <v/>
      </c>
      <c r="H24" s="30">
        <f>INDEX(IVA_Data!$AZ:$AZ,MATCH('Distribution graph'!$A24,IVA_Data!$DA:$DA,0))</f>
        <v>10.318038358824959</v>
      </c>
      <c r="I24" s="30" t="str">
        <f t="shared" ref="I24" si="33">IF($A24=I$2,H24,"")</f>
        <v/>
      </c>
      <c r="J24" s="32">
        <f>IF('List box lookups'!$S$2=1,'Distribution graph'!B24,IF('List box lookups'!$S$2=2,'Distribution graph'!D24,IF('List box lookups'!$S$2=3,'Distribution graph'!F24,'Distribution graph'!H24)))</f>
        <v>21.148627959773467</v>
      </c>
      <c r="K24" s="32" t="str">
        <f>IF('List box lookups'!$S$2=1,'Distribution graph'!C24,IF('List box lookups'!$S$2=2,'Distribution graph'!E24,IF('List box lookups'!$S$2=3,'Distribution graph'!G24,'Distribution graph'!I24)))</f>
        <v/>
      </c>
      <c r="L24" s="32">
        <f t="shared" si="23"/>
        <v>17.592931620455602</v>
      </c>
      <c r="M24">
        <v>18</v>
      </c>
    </row>
    <row r="25" spans="1:13" x14ac:dyDescent="0.25">
      <c r="A25" t="s">
        <v>8000</v>
      </c>
      <c r="B25" s="30">
        <f>INDEX(TOTAL_Data!$AZ:$AZ,MATCH('Distribution graph'!$A25,TOTAL_Data!$DA:$DA,0))</f>
        <v>20.539442121164207</v>
      </c>
      <c r="C25" s="30" t="str">
        <f t="shared" si="20"/>
        <v/>
      </c>
      <c r="D25" s="30">
        <f>INDEX(BKT_Data!$AZ:$AZ,MATCH('Distribution graph'!$A25,BKT_Data!$DA:$DA,0))</f>
        <v>4.1218590641266148</v>
      </c>
      <c r="E25" s="30" t="str">
        <f t="shared" si="20"/>
        <v/>
      </c>
      <c r="F25" s="30">
        <f>INDEX(DRO_Data!$AZ:$AZ,MATCH('Distribution graph'!$A25,DRO_Data!$DA:$DA,0))</f>
        <v>7.5027104572118777</v>
      </c>
      <c r="G25" s="30" t="str">
        <f t="shared" ref="G25" si="34">IF($A25=G$2,F25,"")</f>
        <v/>
      </c>
      <c r="H25" s="30">
        <f>INDEX(IVA_Data!$AZ:$AZ,MATCH('Distribution graph'!$A25,IVA_Data!$DA:$DA,0))</f>
        <v>10.24627657627987</v>
      </c>
      <c r="I25" s="30" t="str">
        <f t="shared" ref="I25" si="35">IF($A25=I$2,H25,"")</f>
        <v/>
      </c>
      <c r="J25" s="32">
        <f>IF('List box lookups'!$S$2=1,'Distribution graph'!B25,IF('List box lookups'!$S$2=2,'Distribution graph'!D25,IF('List box lookups'!$S$2=3,'Distribution graph'!F25,'Distribution graph'!H25)))</f>
        <v>20.539442121164207</v>
      </c>
      <c r="K25" s="32" t="str">
        <f>IF('List box lookups'!$S$2=1,'Distribution graph'!C25,IF('List box lookups'!$S$2=2,'Distribution graph'!E25,IF('List box lookups'!$S$2=3,'Distribution graph'!G25,'Distribution graph'!I25)))</f>
        <v/>
      </c>
      <c r="L25" s="32">
        <f t="shared" si="23"/>
        <v>17.592931620455602</v>
      </c>
      <c r="M25">
        <v>19</v>
      </c>
    </row>
    <row r="26" spans="1:13" x14ac:dyDescent="0.25">
      <c r="A26" t="s">
        <v>8001</v>
      </c>
      <c r="B26" s="30">
        <f>INDEX(TOTAL_Data!$AZ:$AZ,MATCH('Distribution graph'!$A26,TOTAL_Data!$DA:$DA,0))</f>
        <v>20.101989589663646</v>
      </c>
      <c r="C26" s="30" t="str">
        <f t="shared" si="20"/>
        <v/>
      </c>
      <c r="D26" s="30">
        <f>INDEX(BKT_Data!$AZ:$AZ,MATCH('Distribution graph'!$A26,BKT_Data!$DA:$DA,0))</f>
        <v>3.9201571730852551</v>
      </c>
      <c r="E26" s="30" t="str">
        <f t="shared" si="20"/>
        <v/>
      </c>
      <c r="F26" s="30">
        <f>INDEX(DRO_Data!$AZ:$AZ,MATCH('Distribution graph'!$A26,DRO_Data!$DA:$DA,0))</f>
        <v>7.3660842991408639</v>
      </c>
      <c r="G26" s="30" t="str">
        <f t="shared" ref="G26" si="36">IF($A26=G$2,F26,"")</f>
        <v/>
      </c>
      <c r="H26" s="30">
        <f>INDEX(IVA_Data!$AZ:$AZ,MATCH('Distribution graph'!$A26,IVA_Data!$DA:$DA,0))</f>
        <v>9.9558749702750564</v>
      </c>
      <c r="I26" s="30" t="str">
        <f t="shared" ref="I26" si="37">IF($A26=I$2,H26,"")</f>
        <v/>
      </c>
      <c r="J26" s="32">
        <f>IF('List box lookups'!$S$2=1,'Distribution graph'!B26,IF('List box lookups'!$S$2=2,'Distribution graph'!D26,IF('List box lookups'!$S$2=3,'Distribution graph'!F26,'Distribution graph'!H26)))</f>
        <v>20.101989589663646</v>
      </c>
      <c r="K26" s="32" t="str">
        <f>IF('List box lookups'!$S$2=1,'Distribution graph'!C26,IF('List box lookups'!$S$2=2,'Distribution graph'!E26,IF('List box lookups'!$S$2=3,'Distribution graph'!G26,'Distribution graph'!I26)))</f>
        <v/>
      </c>
      <c r="L26" s="32">
        <f t="shared" si="23"/>
        <v>17.592931620455602</v>
      </c>
      <c r="M26">
        <v>20</v>
      </c>
    </row>
    <row r="27" spans="1:13" x14ac:dyDescent="0.25">
      <c r="A27" t="s">
        <v>8002</v>
      </c>
      <c r="B27" s="30">
        <f>INDEX(TOTAL_Data!$AZ:$AZ,MATCH('Distribution graph'!$A27,TOTAL_Data!$DA:$DA,0))</f>
        <v>19.740250256166831</v>
      </c>
      <c r="C27" s="30" t="str">
        <f t="shared" si="20"/>
        <v/>
      </c>
      <c r="D27" s="30">
        <f>INDEX(BKT_Data!$AZ:$AZ,MATCH('Distribution graph'!$A27,BKT_Data!$DA:$DA,0))</f>
        <v>3.8186396007201884</v>
      </c>
      <c r="E27" s="30" t="str">
        <f t="shared" si="20"/>
        <v/>
      </c>
      <c r="F27" s="30">
        <f>INDEX(DRO_Data!$AZ:$AZ,MATCH('Distribution graph'!$A27,DRO_Data!$DA:$DA,0))</f>
        <v>6.7094029772405186</v>
      </c>
      <c r="G27" s="30" t="str">
        <f t="shared" ref="G27" si="38">IF($A27=G$2,F27,"")</f>
        <v/>
      </c>
      <c r="H27" s="30">
        <f>INDEX(IVA_Data!$AZ:$AZ,MATCH('Distribution graph'!$A27,IVA_Data!$DA:$DA,0))</f>
        <v>9.8548812223066946</v>
      </c>
      <c r="I27" s="30" t="str">
        <f t="shared" ref="I27" si="39">IF($A27=I$2,H27,"")</f>
        <v/>
      </c>
      <c r="J27" s="32">
        <f>IF('List box lookups'!$S$2=1,'Distribution graph'!B27,IF('List box lookups'!$S$2=2,'Distribution graph'!D27,IF('List box lookups'!$S$2=3,'Distribution graph'!F27,'Distribution graph'!H27)))</f>
        <v>19.740250256166831</v>
      </c>
      <c r="K27" s="32" t="str">
        <f>IF('List box lookups'!$S$2=1,'Distribution graph'!C27,IF('List box lookups'!$S$2=2,'Distribution graph'!E27,IF('List box lookups'!$S$2=3,'Distribution graph'!G27,'Distribution graph'!I27)))</f>
        <v/>
      </c>
      <c r="L27" s="32">
        <f t="shared" si="23"/>
        <v>17.592931620455602</v>
      </c>
      <c r="M27">
        <v>21</v>
      </c>
    </row>
    <row r="28" spans="1:13" x14ac:dyDescent="0.25">
      <c r="A28" t="s">
        <v>8003</v>
      </c>
      <c r="B28" s="30">
        <f>INDEX(TOTAL_Data!$AZ:$AZ,MATCH('Distribution graph'!$A28,TOTAL_Data!$DA:$DA,0))</f>
        <v>19.468877808280578</v>
      </c>
      <c r="C28" s="30" t="str">
        <f t="shared" si="20"/>
        <v/>
      </c>
      <c r="D28" s="30">
        <f>INDEX(BKT_Data!$AZ:$AZ,MATCH('Distribution graph'!$A28,BKT_Data!$DA:$DA,0))</f>
        <v>3.767796559080725</v>
      </c>
      <c r="E28" s="30" t="str">
        <f t="shared" si="20"/>
        <v/>
      </c>
      <c r="F28" s="30">
        <f>INDEX(DRO_Data!$AZ:$AZ,MATCH('Distribution graph'!$A28,DRO_Data!$DA:$DA,0))</f>
        <v>6.5179762331277225</v>
      </c>
      <c r="G28" s="30" t="str">
        <f t="shared" ref="G28" si="40">IF($A28=G$2,F28,"")</f>
        <v/>
      </c>
      <c r="H28" s="30">
        <f>INDEX(IVA_Data!$AZ:$AZ,MATCH('Distribution graph'!$A28,IVA_Data!$DA:$DA,0))</f>
        <v>9.829514473477321</v>
      </c>
      <c r="I28" s="30" t="str">
        <f t="shared" ref="I28" si="41">IF($A28=I$2,H28,"")</f>
        <v/>
      </c>
      <c r="J28" s="32">
        <f>IF('List box lookups'!$S$2=1,'Distribution graph'!B28,IF('List box lookups'!$S$2=2,'Distribution graph'!D28,IF('List box lookups'!$S$2=3,'Distribution graph'!F28,'Distribution graph'!H28)))</f>
        <v>19.468877808280578</v>
      </c>
      <c r="K28" s="32" t="str">
        <f>IF('List box lookups'!$S$2=1,'Distribution graph'!C28,IF('List box lookups'!$S$2=2,'Distribution graph'!E28,IF('List box lookups'!$S$2=3,'Distribution graph'!G28,'Distribution graph'!I28)))</f>
        <v/>
      </c>
      <c r="L28" s="32">
        <f t="shared" si="23"/>
        <v>17.592931620455602</v>
      </c>
      <c r="M28">
        <v>22</v>
      </c>
    </row>
    <row r="29" spans="1:13" x14ac:dyDescent="0.25">
      <c r="A29" t="s">
        <v>8004</v>
      </c>
      <c r="B29" s="30">
        <f>INDEX(TOTAL_Data!$AZ:$AZ,MATCH('Distribution graph'!$A29,TOTAL_Data!$DA:$DA,0))</f>
        <v>19.15253583230259</v>
      </c>
      <c r="C29" s="30" t="str">
        <f t="shared" si="20"/>
        <v/>
      </c>
      <c r="D29" s="30">
        <f>INDEX(BKT_Data!$AZ:$AZ,MATCH('Distribution graph'!$A29,BKT_Data!$DA:$DA,0))</f>
        <v>3.7619896979359044</v>
      </c>
      <c r="E29" s="30" t="str">
        <f t="shared" si="20"/>
        <v/>
      </c>
      <c r="F29" s="30">
        <f>INDEX(DRO_Data!$AZ:$AZ,MATCH('Distribution graph'!$A29,DRO_Data!$DA:$DA,0))</f>
        <v>6.4595788489165065</v>
      </c>
      <c r="G29" s="30" t="str">
        <f t="shared" ref="G29" si="42">IF($A29=G$2,F29,"")</f>
        <v/>
      </c>
      <c r="H29" s="30">
        <f>INDEX(IVA_Data!$AZ:$AZ,MATCH('Distribution graph'!$A29,IVA_Data!$DA:$DA,0))</f>
        <v>9.4679819443521076</v>
      </c>
      <c r="I29" s="30" t="str">
        <f t="shared" ref="I29" si="43">IF($A29=I$2,H29,"")</f>
        <v/>
      </c>
      <c r="J29" s="32">
        <f>IF('List box lookups'!$S$2=1,'Distribution graph'!B29,IF('List box lookups'!$S$2=2,'Distribution graph'!D29,IF('List box lookups'!$S$2=3,'Distribution graph'!F29,'Distribution graph'!H29)))</f>
        <v>19.15253583230259</v>
      </c>
      <c r="K29" s="32" t="str">
        <f>IF('List box lookups'!$S$2=1,'Distribution graph'!C29,IF('List box lookups'!$S$2=2,'Distribution graph'!E29,IF('List box lookups'!$S$2=3,'Distribution graph'!G29,'Distribution graph'!I29)))</f>
        <v/>
      </c>
      <c r="L29" s="32">
        <f t="shared" si="23"/>
        <v>17.592931620455602</v>
      </c>
      <c r="M29">
        <v>23</v>
      </c>
    </row>
    <row r="30" spans="1:13" x14ac:dyDescent="0.25">
      <c r="A30" t="s">
        <v>8005</v>
      </c>
      <c r="B30" s="30">
        <f>INDEX(TOTAL_Data!$AZ:$AZ,MATCH('Distribution graph'!$A30,TOTAL_Data!$DA:$DA,0))</f>
        <v>19.085510004036209</v>
      </c>
      <c r="C30" s="30" t="str">
        <f t="shared" si="20"/>
        <v/>
      </c>
      <c r="D30" s="30">
        <f>INDEX(BKT_Data!$AZ:$AZ,MATCH('Distribution graph'!$A30,BKT_Data!$DA:$DA,0))</f>
        <v>3.7194738578569604</v>
      </c>
      <c r="E30" s="30" t="str">
        <f t="shared" si="20"/>
        <v/>
      </c>
      <c r="F30" s="30">
        <f>INDEX(DRO_Data!$AZ:$AZ,MATCH('Distribution graph'!$A30,DRO_Data!$DA:$DA,0))</f>
        <v>6.4057022396664376</v>
      </c>
      <c r="G30" s="30" t="str">
        <f t="shared" ref="G30" si="44">IF($A30=G$2,F30,"")</f>
        <v/>
      </c>
      <c r="H30" s="30">
        <f>INDEX(IVA_Data!$AZ:$AZ,MATCH('Distribution graph'!$A30,IVA_Data!$DA:$DA,0))</f>
        <v>9.3021699019715864</v>
      </c>
      <c r="I30" s="30" t="str">
        <f t="shared" ref="I30" si="45">IF($A30=I$2,H30,"")</f>
        <v/>
      </c>
      <c r="J30" s="32">
        <f>IF('List box lookups'!$S$2=1,'Distribution graph'!B30,IF('List box lookups'!$S$2=2,'Distribution graph'!D30,IF('List box lookups'!$S$2=3,'Distribution graph'!F30,'Distribution graph'!H30)))</f>
        <v>19.085510004036209</v>
      </c>
      <c r="K30" s="32" t="str">
        <f>IF('List box lookups'!$S$2=1,'Distribution graph'!C30,IF('List box lookups'!$S$2=2,'Distribution graph'!E30,IF('List box lookups'!$S$2=3,'Distribution graph'!G30,'Distribution graph'!I30)))</f>
        <v/>
      </c>
      <c r="L30" s="32">
        <f t="shared" si="23"/>
        <v>17.592931620455602</v>
      </c>
      <c r="M30">
        <v>24</v>
      </c>
    </row>
    <row r="31" spans="1:13" x14ac:dyDescent="0.25">
      <c r="A31" t="s">
        <v>8006</v>
      </c>
      <c r="B31" s="30">
        <f>INDEX(TOTAL_Data!$AZ:$AZ,MATCH('Distribution graph'!$A31,TOTAL_Data!$DA:$DA,0))</f>
        <v>18.998785108513282</v>
      </c>
      <c r="C31" s="30" t="str">
        <f t="shared" si="20"/>
        <v/>
      </c>
      <c r="D31" s="30">
        <f>INDEX(BKT_Data!$AZ:$AZ,MATCH('Distribution graph'!$A31,BKT_Data!$DA:$DA,0))</f>
        <v>3.6539258085705479</v>
      </c>
      <c r="E31" s="30" t="str">
        <f t="shared" si="20"/>
        <v/>
      </c>
      <c r="F31" s="30">
        <f>INDEX(DRO_Data!$AZ:$AZ,MATCH('Distribution graph'!$A31,DRO_Data!$DA:$DA,0))</f>
        <v>6.1843159524235523</v>
      </c>
      <c r="G31" s="30" t="str">
        <f t="shared" ref="G31" si="46">IF($A31=G$2,F31,"")</f>
        <v/>
      </c>
      <c r="H31" s="30">
        <f>INDEX(IVA_Data!$AZ:$AZ,MATCH('Distribution graph'!$A31,IVA_Data!$DA:$DA,0))</f>
        <v>9.2959407038531783</v>
      </c>
      <c r="I31" s="30" t="str">
        <f t="shared" ref="I31" si="47">IF($A31=I$2,H31,"")</f>
        <v/>
      </c>
      <c r="J31" s="32">
        <f>IF('List box lookups'!$S$2=1,'Distribution graph'!B31,IF('List box lookups'!$S$2=2,'Distribution graph'!D31,IF('List box lookups'!$S$2=3,'Distribution graph'!F31,'Distribution graph'!H31)))</f>
        <v>18.998785108513282</v>
      </c>
      <c r="K31" s="32" t="str">
        <f>IF('List box lookups'!$S$2=1,'Distribution graph'!C31,IF('List box lookups'!$S$2=2,'Distribution graph'!E31,IF('List box lookups'!$S$2=3,'Distribution graph'!G31,'Distribution graph'!I31)))</f>
        <v/>
      </c>
      <c r="L31" s="32">
        <f t="shared" si="23"/>
        <v>17.592931620455602</v>
      </c>
      <c r="M31">
        <v>25</v>
      </c>
    </row>
    <row r="32" spans="1:13" x14ac:dyDescent="0.25">
      <c r="A32" t="s">
        <v>8007</v>
      </c>
      <c r="B32" s="30">
        <f>INDEX(TOTAL_Data!$AZ:$AZ,MATCH('Distribution graph'!$A32,TOTAL_Data!$DA:$DA,0))</f>
        <v>18.841426593048894</v>
      </c>
      <c r="C32" s="30" t="str">
        <f t="shared" si="20"/>
        <v/>
      </c>
      <c r="D32" s="30">
        <f>INDEX(BKT_Data!$AZ:$AZ,MATCH('Distribution graph'!$A32,BKT_Data!$DA:$DA,0))</f>
        <v>3.6451429875273322</v>
      </c>
      <c r="E32" s="30" t="str">
        <f t="shared" si="20"/>
        <v/>
      </c>
      <c r="F32" s="30">
        <f>INDEX(DRO_Data!$AZ:$AZ,MATCH('Distribution graph'!$A32,DRO_Data!$DA:$DA,0))</f>
        <v>6.0242555552619761</v>
      </c>
      <c r="G32" s="30" t="str">
        <f t="shared" ref="G32" si="48">IF($A32=G$2,F32,"")</f>
        <v/>
      </c>
      <c r="H32" s="30">
        <f>INDEX(IVA_Data!$AZ:$AZ,MATCH('Distribution graph'!$A32,IVA_Data!$DA:$DA,0))</f>
        <v>9.1833918596130601</v>
      </c>
      <c r="I32" s="30" t="str">
        <f t="shared" ref="I32" si="49">IF($A32=I$2,H32,"")</f>
        <v/>
      </c>
      <c r="J32" s="32">
        <f>IF('List box lookups'!$S$2=1,'Distribution graph'!B32,IF('List box lookups'!$S$2=2,'Distribution graph'!D32,IF('List box lookups'!$S$2=3,'Distribution graph'!F32,'Distribution graph'!H32)))</f>
        <v>18.841426593048894</v>
      </c>
      <c r="K32" s="32" t="str">
        <f>IF('List box lookups'!$S$2=1,'Distribution graph'!C32,IF('List box lookups'!$S$2=2,'Distribution graph'!E32,IF('List box lookups'!$S$2=3,'Distribution graph'!G32,'Distribution graph'!I32)))</f>
        <v/>
      </c>
      <c r="L32" s="32">
        <f t="shared" si="23"/>
        <v>17.592931620455602</v>
      </c>
      <c r="M32">
        <v>26</v>
      </c>
    </row>
    <row r="33" spans="1:13" x14ac:dyDescent="0.25">
      <c r="A33" t="s">
        <v>8008</v>
      </c>
      <c r="B33" s="30">
        <f>INDEX(TOTAL_Data!$AZ:$AZ,MATCH('Distribution graph'!$A33,TOTAL_Data!$DA:$DA,0))</f>
        <v>18.505917441986174</v>
      </c>
      <c r="C33" s="30" t="str">
        <f t="shared" si="20"/>
        <v/>
      </c>
      <c r="D33" s="30">
        <f>INDEX(BKT_Data!$AZ:$AZ,MATCH('Distribution graph'!$A33,BKT_Data!$DA:$DA,0))</f>
        <v>3.581369888540781</v>
      </c>
      <c r="E33" s="30" t="str">
        <f t="shared" si="20"/>
        <v/>
      </c>
      <c r="F33" s="30">
        <f>INDEX(DRO_Data!$AZ:$AZ,MATCH('Distribution graph'!$A33,DRO_Data!$DA:$DA,0))</f>
        <v>5.9975417483204412</v>
      </c>
      <c r="G33" s="30" t="str">
        <f t="shared" ref="G33" si="50">IF($A33=G$2,F33,"")</f>
        <v/>
      </c>
      <c r="H33" s="30">
        <f>INDEX(IVA_Data!$AZ:$AZ,MATCH('Distribution graph'!$A33,IVA_Data!$DA:$DA,0))</f>
        <v>8.9738488499081459</v>
      </c>
      <c r="I33" s="30" t="str">
        <f t="shared" ref="I33" si="51">IF($A33=I$2,H33,"")</f>
        <v/>
      </c>
      <c r="J33" s="32">
        <f>IF('List box lookups'!$S$2=1,'Distribution graph'!B33,IF('List box lookups'!$S$2=2,'Distribution graph'!D33,IF('List box lookups'!$S$2=3,'Distribution graph'!F33,'Distribution graph'!H33)))</f>
        <v>18.505917441986174</v>
      </c>
      <c r="K33" s="32" t="str">
        <f>IF('List box lookups'!$S$2=1,'Distribution graph'!C33,IF('List box lookups'!$S$2=2,'Distribution graph'!E33,IF('List box lookups'!$S$2=3,'Distribution graph'!G33,'Distribution graph'!I33)))</f>
        <v/>
      </c>
      <c r="L33" s="32">
        <f t="shared" si="23"/>
        <v>17.592931620455602</v>
      </c>
      <c r="M33">
        <v>27</v>
      </c>
    </row>
    <row r="34" spans="1:13" x14ac:dyDescent="0.25">
      <c r="A34" t="s">
        <v>8009</v>
      </c>
      <c r="B34" s="30">
        <f>INDEX(TOTAL_Data!$AZ:$AZ,MATCH('Distribution graph'!$A34,TOTAL_Data!$DA:$DA,0))</f>
        <v>18.237383831102399</v>
      </c>
      <c r="C34" s="30" t="str">
        <f t="shared" si="20"/>
        <v/>
      </c>
      <c r="D34" s="30">
        <f>INDEX(BKT_Data!$AZ:$AZ,MATCH('Distribution graph'!$A34,BKT_Data!$DA:$DA,0))</f>
        <v>3.5573480763130467</v>
      </c>
      <c r="E34" s="30" t="str">
        <f t="shared" si="20"/>
        <v/>
      </c>
      <c r="F34" s="30">
        <f>INDEX(DRO_Data!$AZ:$AZ,MATCH('Distribution graph'!$A34,DRO_Data!$DA:$DA,0))</f>
        <v>5.9817827525263967</v>
      </c>
      <c r="G34" s="30" t="str">
        <f t="shared" ref="G34" si="52">IF($A34=G$2,F34,"")</f>
        <v/>
      </c>
      <c r="H34" s="30">
        <f>INDEX(IVA_Data!$AZ:$AZ,MATCH('Distribution graph'!$A34,IVA_Data!$DA:$DA,0))</f>
        <v>8.894078302485152</v>
      </c>
      <c r="I34" s="30" t="str">
        <f t="shared" ref="I34" si="53">IF($A34=I$2,H34,"")</f>
        <v/>
      </c>
      <c r="J34" s="32">
        <f>IF('List box lookups'!$S$2=1,'Distribution graph'!B34,IF('List box lookups'!$S$2=2,'Distribution graph'!D34,IF('List box lookups'!$S$2=3,'Distribution graph'!F34,'Distribution graph'!H34)))</f>
        <v>18.237383831102399</v>
      </c>
      <c r="K34" s="32" t="str">
        <f>IF('List box lookups'!$S$2=1,'Distribution graph'!C34,IF('List box lookups'!$S$2=2,'Distribution graph'!E34,IF('List box lookups'!$S$2=3,'Distribution graph'!G34,'Distribution graph'!I34)))</f>
        <v/>
      </c>
      <c r="L34" s="32">
        <f t="shared" si="23"/>
        <v>17.592931620455602</v>
      </c>
      <c r="M34">
        <v>28</v>
      </c>
    </row>
    <row r="35" spans="1:13" x14ac:dyDescent="0.25">
      <c r="A35" t="s">
        <v>8010</v>
      </c>
      <c r="B35" s="30">
        <f>INDEX(TOTAL_Data!$AZ:$AZ,MATCH('Distribution graph'!$A35,TOTAL_Data!$DA:$DA,0))</f>
        <v>18.21883659969772</v>
      </c>
      <c r="C35" s="30" t="str">
        <f t="shared" si="20"/>
        <v/>
      </c>
      <c r="D35" s="30">
        <f>INDEX(BKT_Data!$AZ:$AZ,MATCH('Distribution graph'!$A35,BKT_Data!$DA:$DA,0))</f>
        <v>3.4316512634868941</v>
      </c>
      <c r="E35" s="30" t="str">
        <f t="shared" si="20"/>
        <v/>
      </c>
      <c r="F35" s="30">
        <f>INDEX(DRO_Data!$AZ:$AZ,MATCH('Distribution graph'!$A35,DRO_Data!$DA:$DA,0))</f>
        <v>5.8853308825067598</v>
      </c>
      <c r="G35" s="30" t="str">
        <f t="shared" ref="G35" si="54">IF($A35=G$2,F35,"")</f>
        <v/>
      </c>
      <c r="H35" s="30">
        <f>INDEX(IVA_Data!$AZ:$AZ,MATCH('Distribution graph'!$A35,IVA_Data!$DA:$DA,0))</f>
        <v>8.8774073406345639</v>
      </c>
      <c r="I35" s="30" t="str">
        <f t="shared" ref="I35" si="55">IF($A35=I$2,H35,"")</f>
        <v/>
      </c>
      <c r="J35" s="32">
        <f>IF('List box lookups'!$S$2=1,'Distribution graph'!B35,IF('List box lookups'!$S$2=2,'Distribution graph'!D35,IF('List box lookups'!$S$2=3,'Distribution graph'!F35,'Distribution graph'!H35)))</f>
        <v>18.21883659969772</v>
      </c>
      <c r="K35" s="32" t="str">
        <f>IF('List box lookups'!$S$2=1,'Distribution graph'!C35,IF('List box lookups'!$S$2=2,'Distribution graph'!E35,IF('List box lookups'!$S$2=3,'Distribution graph'!G35,'Distribution graph'!I35)))</f>
        <v/>
      </c>
      <c r="L35" s="32">
        <f t="shared" si="23"/>
        <v>17.592931620455602</v>
      </c>
      <c r="M35">
        <v>29</v>
      </c>
    </row>
    <row r="36" spans="1:13" x14ac:dyDescent="0.25">
      <c r="A36" t="s">
        <v>8011</v>
      </c>
      <c r="B36" s="30">
        <f>INDEX(TOTAL_Data!$AZ:$AZ,MATCH('Distribution graph'!$A36,TOTAL_Data!$DA:$DA,0))</f>
        <v>18.160779414769092</v>
      </c>
      <c r="C36" s="30" t="str">
        <f t="shared" si="20"/>
        <v/>
      </c>
      <c r="D36" s="30">
        <f>INDEX(BKT_Data!$AZ:$AZ,MATCH('Distribution graph'!$A36,BKT_Data!$DA:$DA,0))</f>
        <v>3.4113656404678077</v>
      </c>
      <c r="E36" s="30" t="str">
        <f t="shared" si="20"/>
        <v/>
      </c>
      <c r="F36" s="30">
        <f>INDEX(DRO_Data!$AZ:$AZ,MATCH('Distribution graph'!$A36,DRO_Data!$DA:$DA,0))</f>
        <v>5.7458035113640218</v>
      </c>
      <c r="G36" s="30" t="str">
        <f t="shared" ref="G36" si="56">IF($A36=G$2,F36,"")</f>
        <v/>
      </c>
      <c r="H36" s="30">
        <f>INDEX(IVA_Data!$AZ:$AZ,MATCH('Distribution graph'!$A36,IVA_Data!$DA:$DA,0))</f>
        <v>8.8218219956259194</v>
      </c>
      <c r="I36" s="30" t="str">
        <f t="shared" ref="I36" si="57">IF($A36=I$2,H36,"")</f>
        <v/>
      </c>
      <c r="J36" s="32">
        <f>IF('List box lookups'!$S$2=1,'Distribution graph'!B36,IF('List box lookups'!$S$2=2,'Distribution graph'!D36,IF('List box lookups'!$S$2=3,'Distribution graph'!F36,'Distribution graph'!H36)))</f>
        <v>18.160779414769092</v>
      </c>
      <c r="K36" s="32" t="str">
        <f>IF('List box lookups'!$S$2=1,'Distribution graph'!C36,IF('List box lookups'!$S$2=2,'Distribution graph'!E36,IF('List box lookups'!$S$2=3,'Distribution graph'!G36,'Distribution graph'!I36)))</f>
        <v/>
      </c>
      <c r="L36" s="32">
        <f t="shared" si="23"/>
        <v>17.592931620455602</v>
      </c>
      <c r="M36">
        <v>30</v>
      </c>
    </row>
    <row r="37" spans="1:13" x14ac:dyDescent="0.25">
      <c r="A37" t="s">
        <v>8012</v>
      </c>
      <c r="B37" s="30">
        <f>INDEX(TOTAL_Data!$AZ:$AZ,MATCH('Distribution graph'!$A37,TOTAL_Data!$DA:$DA,0))</f>
        <v>17.557447502358464</v>
      </c>
      <c r="C37" s="30" t="str">
        <f t="shared" si="20"/>
        <v/>
      </c>
      <c r="D37" s="30">
        <f>INDEX(BKT_Data!$AZ:$AZ,MATCH('Distribution graph'!$A37,BKT_Data!$DA:$DA,0))</f>
        <v>3.3237362248399642</v>
      </c>
      <c r="E37" s="30" t="str">
        <f t="shared" si="20"/>
        <v/>
      </c>
      <c r="F37" s="30">
        <f>INDEX(DRO_Data!$AZ:$AZ,MATCH('Distribution graph'!$A37,DRO_Data!$DA:$DA,0))</f>
        <v>5.4313655915986585</v>
      </c>
      <c r="G37" s="30" t="str">
        <f t="shared" ref="G37" si="58">IF($A37=G$2,F37,"")</f>
        <v/>
      </c>
      <c r="H37" s="30">
        <f>INDEX(IVA_Data!$AZ:$AZ,MATCH('Distribution graph'!$A37,IVA_Data!$DA:$DA,0))</f>
        <v>8.8111068676770063</v>
      </c>
      <c r="I37" s="30" t="str">
        <f t="shared" ref="I37" si="59">IF($A37=I$2,H37,"")</f>
        <v/>
      </c>
      <c r="J37" s="32">
        <f>IF('List box lookups'!$S$2=1,'Distribution graph'!B37,IF('List box lookups'!$S$2=2,'Distribution graph'!D37,IF('List box lookups'!$S$2=3,'Distribution graph'!F37,'Distribution graph'!H37)))</f>
        <v>17.557447502358464</v>
      </c>
      <c r="K37" s="32" t="str">
        <f>IF('List box lookups'!$S$2=1,'Distribution graph'!C37,IF('List box lookups'!$S$2=2,'Distribution graph'!E37,IF('List box lookups'!$S$2=3,'Distribution graph'!G37,'Distribution graph'!I37)))</f>
        <v/>
      </c>
      <c r="L37" s="32">
        <f t="shared" si="23"/>
        <v>17.592931620455602</v>
      </c>
      <c r="M37">
        <v>31</v>
      </c>
    </row>
    <row r="38" spans="1:13" x14ac:dyDescent="0.25">
      <c r="A38" t="s">
        <v>8013</v>
      </c>
      <c r="B38" s="30">
        <f>INDEX(TOTAL_Data!$AZ:$AZ,MATCH('Distribution graph'!$A38,TOTAL_Data!$DA:$DA,0))</f>
        <v>17.400275442658071</v>
      </c>
      <c r="C38" s="30" t="str">
        <f t="shared" si="20"/>
        <v/>
      </c>
      <c r="D38" s="30">
        <f>INDEX(BKT_Data!$AZ:$AZ,MATCH('Distribution graph'!$A38,BKT_Data!$DA:$DA,0))</f>
        <v>3.3204557070474121</v>
      </c>
      <c r="E38" s="30" t="str">
        <f t="shared" si="20"/>
        <v/>
      </c>
      <c r="F38" s="30">
        <f>INDEX(DRO_Data!$AZ:$AZ,MATCH('Distribution graph'!$A38,DRO_Data!$DA:$DA,0))</f>
        <v>4.9183541872306371</v>
      </c>
      <c r="G38" s="30" t="str">
        <f t="shared" ref="G38" si="60">IF($A38=G$2,F38,"")</f>
        <v/>
      </c>
      <c r="H38" s="30">
        <f>INDEX(IVA_Data!$AZ:$AZ,MATCH('Distribution graph'!$A38,IVA_Data!$DA:$DA,0))</f>
        <v>8.6543934876135111</v>
      </c>
      <c r="I38" s="30" t="str">
        <f t="shared" ref="I38" si="61">IF($A38=I$2,H38,"")</f>
        <v/>
      </c>
      <c r="J38" s="32">
        <f>IF('List box lookups'!$S$2=1,'Distribution graph'!B38,IF('List box lookups'!$S$2=2,'Distribution graph'!D38,IF('List box lookups'!$S$2=3,'Distribution graph'!F38,'Distribution graph'!H38)))</f>
        <v>17.400275442658071</v>
      </c>
      <c r="K38" s="32" t="str">
        <f>IF('List box lookups'!$S$2=1,'Distribution graph'!C38,IF('List box lookups'!$S$2=2,'Distribution graph'!E38,IF('List box lookups'!$S$2=3,'Distribution graph'!G38,'Distribution graph'!I38)))</f>
        <v/>
      </c>
      <c r="L38" s="32">
        <f t="shared" si="23"/>
        <v>17.592931620455602</v>
      </c>
      <c r="M38">
        <v>32</v>
      </c>
    </row>
    <row r="39" spans="1:13" x14ac:dyDescent="0.25">
      <c r="A39" t="s">
        <v>8014</v>
      </c>
      <c r="B39" s="30">
        <f>INDEX(TOTAL_Data!$AZ:$AZ,MATCH('Distribution graph'!$A39,TOTAL_Data!$DA:$DA,0))</f>
        <v>17.28410651429293</v>
      </c>
      <c r="C39" s="30" t="str">
        <f t="shared" si="20"/>
        <v/>
      </c>
      <c r="D39" s="30">
        <f>INDEX(BKT_Data!$AZ:$AZ,MATCH('Distribution graph'!$A39,BKT_Data!$DA:$DA,0))</f>
        <v>3.3105655786482742</v>
      </c>
      <c r="E39" s="30" t="str">
        <f t="shared" si="20"/>
        <v/>
      </c>
      <c r="F39" s="30">
        <f>INDEX(DRO_Data!$AZ:$AZ,MATCH('Distribution graph'!$A39,DRO_Data!$DA:$DA,0))</f>
        <v>4.880856232551336</v>
      </c>
      <c r="G39" s="30" t="str">
        <f t="shared" ref="G39" si="62">IF($A39=G$2,F39,"")</f>
        <v/>
      </c>
      <c r="H39" s="30">
        <f>INDEX(IVA_Data!$AZ:$AZ,MATCH('Distribution graph'!$A39,IVA_Data!$DA:$DA,0))</f>
        <v>8.3956713731347143</v>
      </c>
      <c r="I39" s="30" t="str">
        <f t="shared" ref="I39" si="63">IF($A39=I$2,H39,"")</f>
        <v/>
      </c>
      <c r="J39" s="32">
        <f>IF('List box lookups'!$S$2=1,'Distribution graph'!B39,IF('List box lookups'!$S$2=2,'Distribution graph'!D39,IF('List box lookups'!$S$2=3,'Distribution graph'!F39,'Distribution graph'!H39)))</f>
        <v>17.28410651429293</v>
      </c>
      <c r="K39" s="32" t="str">
        <f>IF('List box lookups'!$S$2=1,'Distribution graph'!C39,IF('List box lookups'!$S$2=2,'Distribution graph'!E39,IF('List box lookups'!$S$2=3,'Distribution graph'!G39,'Distribution graph'!I39)))</f>
        <v/>
      </c>
      <c r="L39" s="32">
        <f t="shared" si="23"/>
        <v>17.592931620455602</v>
      </c>
      <c r="M39">
        <v>33</v>
      </c>
    </row>
    <row r="40" spans="1:13" x14ac:dyDescent="0.25">
      <c r="A40" t="s">
        <v>8015</v>
      </c>
      <c r="B40" s="30">
        <f>INDEX(TOTAL_Data!$AZ:$AZ,MATCH('Distribution graph'!$A40,TOTAL_Data!$DA:$DA,0))</f>
        <v>17.262446499024545</v>
      </c>
      <c r="C40" s="30" t="str">
        <f t="shared" si="20"/>
        <v/>
      </c>
      <c r="D40" s="30">
        <f>INDEX(BKT_Data!$AZ:$AZ,MATCH('Distribution graph'!$A40,BKT_Data!$DA:$DA,0))</f>
        <v>3.3068993367123061</v>
      </c>
      <c r="E40" s="30" t="str">
        <f t="shared" si="20"/>
        <v/>
      </c>
      <c r="F40" s="30">
        <f>INDEX(DRO_Data!$AZ:$AZ,MATCH('Distribution graph'!$A40,DRO_Data!$DA:$DA,0))</f>
        <v>4.8665037108476472</v>
      </c>
      <c r="G40" s="30" t="str">
        <f t="shared" ref="G40" si="64">IF($A40=G$2,F40,"")</f>
        <v/>
      </c>
      <c r="H40" s="30">
        <f>INDEX(IVA_Data!$AZ:$AZ,MATCH('Distribution graph'!$A40,IVA_Data!$DA:$DA,0))</f>
        <v>8.3916221992960907</v>
      </c>
      <c r="I40" s="30" t="str">
        <f t="shared" ref="I40" si="65">IF($A40=I$2,H40,"")</f>
        <v/>
      </c>
      <c r="J40" s="32">
        <f>IF('List box lookups'!$S$2=1,'Distribution graph'!B40,IF('List box lookups'!$S$2=2,'Distribution graph'!D40,IF('List box lookups'!$S$2=3,'Distribution graph'!F40,'Distribution graph'!H40)))</f>
        <v>17.262446499024545</v>
      </c>
      <c r="K40" s="32" t="str">
        <f>IF('List box lookups'!$S$2=1,'Distribution graph'!C40,IF('List box lookups'!$S$2=2,'Distribution graph'!E40,IF('List box lookups'!$S$2=3,'Distribution graph'!G40,'Distribution graph'!I40)))</f>
        <v/>
      </c>
      <c r="L40" s="32">
        <f t="shared" si="23"/>
        <v>17.592931620455602</v>
      </c>
      <c r="M40">
        <v>34</v>
      </c>
    </row>
    <row r="41" spans="1:13" x14ac:dyDescent="0.25">
      <c r="A41" t="s">
        <v>8016</v>
      </c>
      <c r="B41" s="30">
        <f>INDEX(TOTAL_Data!$AZ:$AZ,MATCH('Distribution graph'!$A41,TOTAL_Data!$DA:$DA,0))</f>
        <v>17.151180967422945</v>
      </c>
      <c r="C41" s="30" t="str">
        <f t="shared" si="20"/>
        <v/>
      </c>
      <c r="D41" s="30">
        <f>INDEX(BKT_Data!$AZ:$AZ,MATCH('Distribution graph'!$A41,BKT_Data!$DA:$DA,0))</f>
        <v>3.1690389401291945</v>
      </c>
      <c r="E41" s="30" t="str">
        <f t="shared" si="20"/>
        <v/>
      </c>
      <c r="F41" s="30">
        <f>INDEX(DRO_Data!$AZ:$AZ,MATCH('Distribution graph'!$A41,DRO_Data!$DA:$DA,0))</f>
        <v>4.7742939643834861</v>
      </c>
      <c r="G41" s="30" t="str">
        <f t="shared" ref="G41" si="66">IF($A41=G$2,F41,"")</f>
        <v/>
      </c>
      <c r="H41" s="30">
        <f>INDEX(IVA_Data!$AZ:$AZ,MATCH('Distribution graph'!$A41,IVA_Data!$DA:$DA,0))</f>
        <v>8.3806811781615664</v>
      </c>
      <c r="I41" s="30" t="str">
        <f t="shared" ref="I41" si="67">IF($A41=I$2,H41,"")</f>
        <v/>
      </c>
      <c r="J41" s="32">
        <f>IF('List box lookups'!$S$2=1,'Distribution graph'!B41,IF('List box lookups'!$S$2=2,'Distribution graph'!D41,IF('List box lookups'!$S$2=3,'Distribution graph'!F41,'Distribution graph'!H41)))</f>
        <v>17.151180967422945</v>
      </c>
      <c r="K41" s="32" t="str">
        <f>IF('List box lookups'!$S$2=1,'Distribution graph'!C41,IF('List box lookups'!$S$2=2,'Distribution graph'!E41,IF('List box lookups'!$S$2=3,'Distribution graph'!G41,'Distribution graph'!I41)))</f>
        <v/>
      </c>
      <c r="L41" s="32">
        <f t="shared" si="23"/>
        <v>17.592931620455602</v>
      </c>
      <c r="M41">
        <v>35</v>
      </c>
    </row>
    <row r="42" spans="1:13" x14ac:dyDescent="0.25">
      <c r="A42" t="s">
        <v>8017</v>
      </c>
      <c r="B42" s="30">
        <f>INDEX(TOTAL_Data!$AZ:$AZ,MATCH('Distribution graph'!$A42,TOTAL_Data!$DA:$DA,0))</f>
        <v>17.049916761955057</v>
      </c>
      <c r="C42" s="30" t="str">
        <f t="shared" si="20"/>
        <v/>
      </c>
      <c r="D42" s="30">
        <f>INDEX(BKT_Data!$AZ:$AZ,MATCH('Distribution graph'!$A42,BKT_Data!$DA:$DA,0))</f>
        <v>3.0947933345193617</v>
      </c>
      <c r="E42" s="30" t="str">
        <f t="shared" si="20"/>
        <v/>
      </c>
      <c r="F42" s="30">
        <f>INDEX(DRO_Data!$AZ:$AZ,MATCH('Distribution graph'!$A42,DRO_Data!$DA:$DA,0))</f>
        <v>4.7002948207311057</v>
      </c>
      <c r="G42" s="30" t="str">
        <f t="shared" ref="G42" si="68">IF($A42=G$2,F42,"")</f>
        <v/>
      </c>
      <c r="H42" s="30">
        <f>INDEX(IVA_Data!$AZ:$AZ,MATCH('Distribution graph'!$A42,IVA_Data!$DA:$DA,0))</f>
        <v>8.1850179643880629</v>
      </c>
      <c r="I42" s="30" t="str">
        <f t="shared" ref="I42" si="69">IF($A42=I$2,H42,"")</f>
        <v/>
      </c>
      <c r="J42" s="32">
        <f>IF('List box lookups'!$S$2=1,'Distribution graph'!B42,IF('List box lookups'!$S$2=2,'Distribution graph'!D42,IF('List box lookups'!$S$2=3,'Distribution graph'!F42,'Distribution graph'!H42)))</f>
        <v>17.049916761955057</v>
      </c>
      <c r="K42" s="32" t="str">
        <f>IF('List box lookups'!$S$2=1,'Distribution graph'!C42,IF('List box lookups'!$S$2=2,'Distribution graph'!E42,IF('List box lookups'!$S$2=3,'Distribution graph'!G42,'Distribution graph'!I42)))</f>
        <v/>
      </c>
      <c r="L42" s="32">
        <f t="shared" si="23"/>
        <v>17.592931620455602</v>
      </c>
      <c r="M42">
        <v>36</v>
      </c>
    </row>
    <row r="43" spans="1:13" x14ac:dyDescent="0.25">
      <c r="A43" t="s">
        <v>8018</v>
      </c>
      <c r="B43" s="30">
        <f>INDEX(TOTAL_Data!$AZ:$AZ,MATCH('Distribution graph'!$A43,TOTAL_Data!$DA:$DA,0))</f>
        <v>16.789776589477501</v>
      </c>
      <c r="C43" s="30" t="str">
        <f t="shared" si="20"/>
        <v/>
      </c>
      <c r="D43" s="30">
        <f>INDEX(BKT_Data!$AZ:$AZ,MATCH('Distribution graph'!$A43,BKT_Data!$DA:$DA,0))</f>
        <v>3.0111114950415385</v>
      </c>
      <c r="E43" s="30" t="str">
        <f t="shared" si="20"/>
        <v/>
      </c>
      <c r="F43" s="30">
        <f>INDEX(DRO_Data!$AZ:$AZ,MATCH('Distribution graph'!$A43,DRO_Data!$DA:$DA,0))</f>
        <v>4.5381016333816726</v>
      </c>
      <c r="G43" s="30" t="str">
        <f t="shared" ref="G43" si="70">IF($A43=G$2,F43,"")</f>
        <v/>
      </c>
      <c r="H43" s="30">
        <f>INDEX(IVA_Data!$AZ:$AZ,MATCH('Distribution graph'!$A43,IVA_Data!$DA:$DA,0))</f>
        <v>7.6039859666591472</v>
      </c>
      <c r="I43" s="30" t="str">
        <f t="shared" ref="I43" si="71">IF($A43=I$2,H43,"")</f>
        <v/>
      </c>
      <c r="J43" s="32">
        <f>IF('List box lookups'!$S$2=1,'Distribution graph'!B43,IF('List box lookups'!$S$2=2,'Distribution graph'!D43,IF('List box lookups'!$S$2=3,'Distribution graph'!F43,'Distribution graph'!H43)))</f>
        <v>16.789776589477501</v>
      </c>
      <c r="K43" s="32" t="str">
        <f>IF('List box lookups'!$S$2=1,'Distribution graph'!C43,IF('List box lookups'!$S$2=2,'Distribution graph'!E43,IF('List box lookups'!$S$2=3,'Distribution graph'!G43,'Distribution graph'!I43)))</f>
        <v/>
      </c>
      <c r="L43" s="32">
        <f t="shared" si="23"/>
        <v>17.592931620455602</v>
      </c>
      <c r="M43">
        <v>37</v>
      </c>
    </row>
    <row r="44" spans="1:13" x14ac:dyDescent="0.25">
      <c r="A44" t="s">
        <v>8019</v>
      </c>
      <c r="B44" s="30">
        <f>INDEX(TOTAL_Data!$AZ:$AZ,MATCH('Distribution graph'!$A44,TOTAL_Data!$DA:$DA,0))</f>
        <v>16.666537016437054</v>
      </c>
      <c r="C44" s="30" t="str">
        <f t="shared" si="20"/>
        <v/>
      </c>
      <c r="D44" s="30">
        <f>INDEX(BKT_Data!$AZ:$AZ,MATCH('Distribution graph'!$A44,BKT_Data!$DA:$DA,0))</f>
        <v>2.8916238053396164</v>
      </c>
      <c r="E44" s="30" t="str">
        <f t="shared" si="20"/>
        <v/>
      </c>
      <c r="F44" s="30">
        <f>INDEX(DRO_Data!$AZ:$AZ,MATCH('Distribution graph'!$A44,DRO_Data!$DA:$DA,0))</f>
        <v>4.0342097279571663</v>
      </c>
      <c r="G44" s="30" t="str">
        <f t="shared" ref="G44" si="72">IF($A44=G$2,F44,"")</f>
        <v/>
      </c>
      <c r="H44" s="30">
        <f>INDEX(IVA_Data!$AZ:$AZ,MATCH('Distribution graph'!$A44,IVA_Data!$DA:$DA,0))</f>
        <v>7.5703753741512445</v>
      </c>
      <c r="I44" s="30" t="str">
        <f t="shared" ref="I44" si="73">IF($A44=I$2,H44,"")</f>
        <v/>
      </c>
      <c r="J44" s="32">
        <f>IF('List box lookups'!$S$2=1,'Distribution graph'!B44,IF('List box lookups'!$S$2=2,'Distribution graph'!D44,IF('List box lookups'!$S$2=3,'Distribution graph'!F44,'Distribution graph'!H44)))</f>
        <v>16.666537016437054</v>
      </c>
      <c r="K44" s="32" t="str">
        <f>IF('List box lookups'!$S$2=1,'Distribution graph'!C44,IF('List box lookups'!$S$2=2,'Distribution graph'!E44,IF('List box lookups'!$S$2=3,'Distribution graph'!G44,'Distribution graph'!I44)))</f>
        <v/>
      </c>
      <c r="L44" s="32">
        <f t="shared" si="23"/>
        <v>17.592931620455602</v>
      </c>
      <c r="M44">
        <v>38</v>
      </c>
    </row>
    <row r="45" spans="1:13" x14ac:dyDescent="0.25">
      <c r="A45" t="s">
        <v>8020</v>
      </c>
      <c r="B45" s="30">
        <f>INDEX(TOTAL_Data!$AZ:$AZ,MATCH('Distribution graph'!$A45,TOTAL_Data!$DA:$DA,0))</f>
        <v>14.887732309039613</v>
      </c>
      <c r="C45" s="30" t="str">
        <f t="shared" si="20"/>
        <v/>
      </c>
      <c r="D45" s="30">
        <f>INDEX(BKT_Data!$AZ:$AZ,MATCH('Distribution graph'!$A45,BKT_Data!$DA:$DA,0))</f>
        <v>2.8782350973543576</v>
      </c>
      <c r="E45" s="30" t="str">
        <f t="shared" si="20"/>
        <v/>
      </c>
      <c r="F45" s="30">
        <f>INDEX(DRO_Data!$AZ:$AZ,MATCH('Distribution graph'!$A45,DRO_Data!$DA:$DA,0))</f>
        <v>3.8743073815871818</v>
      </c>
      <c r="G45" s="30" t="str">
        <f t="shared" ref="G45" si="74">IF($A45=G$2,F45,"")</f>
        <v/>
      </c>
      <c r="H45" s="30">
        <f>INDEX(IVA_Data!$AZ:$AZ,MATCH('Distribution graph'!$A45,IVA_Data!$DA:$DA,0))</f>
        <v>7.3847934871909775</v>
      </c>
      <c r="I45" s="30" t="str">
        <f t="shared" ref="I45" si="75">IF($A45=I$2,H45,"")</f>
        <v/>
      </c>
      <c r="J45" s="32">
        <f>IF('List box lookups'!$S$2=1,'Distribution graph'!B45,IF('List box lookups'!$S$2=2,'Distribution graph'!D45,IF('List box lookups'!$S$2=3,'Distribution graph'!F45,'Distribution graph'!H45)))</f>
        <v>14.887732309039613</v>
      </c>
      <c r="K45" s="32" t="str">
        <f>IF('List box lookups'!$S$2=1,'Distribution graph'!C45,IF('List box lookups'!$S$2=2,'Distribution graph'!E45,IF('List box lookups'!$S$2=3,'Distribution graph'!G45,'Distribution graph'!I45)))</f>
        <v/>
      </c>
      <c r="L45" s="32">
        <f t="shared" si="23"/>
        <v>17.592931620455602</v>
      </c>
      <c r="M45">
        <v>39</v>
      </c>
    </row>
    <row r="46" spans="1:13" x14ac:dyDescent="0.25">
      <c r="A46" t="s">
        <v>8021</v>
      </c>
      <c r="B46" s="30">
        <f>INDEX(TOTAL_Data!$AZ:$AZ,MATCH('Distribution graph'!$A46,TOTAL_Data!$DA:$DA,0))</f>
        <v>14.808873909798038</v>
      </c>
      <c r="C46" s="30" t="str">
        <f t="shared" si="20"/>
        <v/>
      </c>
      <c r="D46" s="30">
        <f>INDEX(BKT_Data!$AZ:$AZ,MATCH('Distribution graph'!$A46,BKT_Data!$DA:$DA,0))</f>
        <v>2.8253474024101943</v>
      </c>
      <c r="E46" s="30" t="str">
        <f t="shared" si="20"/>
        <v/>
      </c>
      <c r="F46" s="30">
        <f>INDEX(DRO_Data!$AZ:$AZ,MATCH('Distribution graph'!$A46,DRO_Data!$DA:$DA,0))</f>
        <v>3.6167316582385856</v>
      </c>
      <c r="G46" s="30" t="str">
        <f t="shared" ref="G46" si="76">IF($A46=G$2,F46,"")</f>
        <v/>
      </c>
      <c r="H46" s="30">
        <f>INDEX(IVA_Data!$AZ:$AZ,MATCH('Distribution graph'!$A46,IVA_Data!$DA:$DA,0))</f>
        <v>7.250645760638057</v>
      </c>
      <c r="I46" s="30" t="str">
        <f t="shared" ref="I46" si="77">IF($A46=I$2,H46,"")</f>
        <v/>
      </c>
      <c r="J46" s="32">
        <f>IF('List box lookups'!$S$2=1,'Distribution graph'!B46,IF('List box lookups'!$S$2=2,'Distribution graph'!D46,IF('List box lookups'!$S$2=3,'Distribution graph'!F46,'Distribution graph'!H46)))</f>
        <v>14.808873909798038</v>
      </c>
      <c r="K46" s="32" t="str">
        <f>IF('List box lookups'!$S$2=1,'Distribution graph'!C46,IF('List box lookups'!$S$2=2,'Distribution graph'!E46,IF('List box lookups'!$S$2=3,'Distribution graph'!G46,'Distribution graph'!I46)))</f>
        <v/>
      </c>
      <c r="L46" s="32">
        <f t="shared" si="23"/>
        <v>17.592931620455602</v>
      </c>
      <c r="M46">
        <v>40</v>
      </c>
    </row>
    <row r="47" spans="1:13" x14ac:dyDescent="0.25">
      <c r="A47" t="s">
        <v>8022</v>
      </c>
      <c r="B47" s="30">
        <f>INDEX(TOTAL_Data!$AZ:$AZ,MATCH('Distribution graph'!$A47,TOTAL_Data!$DA:$DA,0))</f>
        <v>13.2571513929345</v>
      </c>
      <c r="C47" s="30" t="str">
        <f t="shared" si="20"/>
        <v/>
      </c>
      <c r="D47" s="30">
        <f>INDEX(BKT_Data!$AZ:$AZ,MATCH('Distribution graph'!$A47,BKT_Data!$DA:$DA,0))</f>
        <v>2.7713574663141496</v>
      </c>
      <c r="E47" s="30" t="str">
        <f t="shared" si="20"/>
        <v/>
      </c>
      <c r="F47" s="30">
        <f>INDEX(DRO_Data!$AZ:$AZ,MATCH('Distribution graph'!$A47,DRO_Data!$DA:$DA,0))</f>
        <v>3.5259154787689519</v>
      </c>
      <c r="G47" s="30" t="str">
        <f t="shared" ref="G47" si="78">IF($A47=G$2,F47,"")</f>
        <v/>
      </c>
      <c r="H47" s="30">
        <f>INDEX(IVA_Data!$AZ:$AZ,MATCH('Distribution graph'!$A47,IVA_Data!$DA:$DA,0))</f>
        <v>7.249871131877816</v>
      </c>
      <c r="I47" s="30" t="str">
        <f t="shared" ref="I47" si="79">IF($A47=I$2,H47,"")</f>
        <v/>
      </c>
      <c r="J47" s="32">
        <f>IF('List box lookups'!$S$2=1,'Distribution graph'!B47,IF('List box lookups'!$S$2=2,'Distribution graph'!D47,IF('List box lookups'!$S$2=3,'Distribution graph'!F47,'Distribution graph'!H47)))</f>
        <v>13.2571513929345</v>
      </c>
      <c r="K47" s="32" t="str">
        <f>IF('List box lookups'!$S$2=1,'Distribution graph'!C47,IF('List box lookups'!$S$2=2,'Distribution graph'!E47,IF('List box lookups'!$S$2=3,'Distribution graph'!G47,'Distribution graph'!I47)))</f>
        <v/>
      </c>
      <c r="L47" s="32">
        <f t="shared" si="23"/>
        <v>17.592931620455602</v>
      </c>
      <c r="M47">
        <v>41</v>
      </c>
    </row>
    <row r="48" spans="1:13" x14ac:dyDescent="0.25">
      <c r="A48" t="s">
        <v>8023</v>
      </c>
      <c r="B48" s="30">
        <f>INDEX(TOTAL_Data!$AZ:$AZ,MATCH('Distribution graph'!$A48,TOTAL_Data!$DA:$DA,0))</f>
        <v>13.064846112791319</v>
      </c>
      <c r="C48" s="30" t="str">
        <f t="shared" si="20"/>
        <v/>
      </c>
      <c r="D48" s="30">
        <f>INDEX(BKT_Data!$AZ:$AZ,MATCH('Distribution graph'!$A48,BKT_Data!$DA:$DA,0))</f>
        <v>2.7446555457290112</v>
      </c>
      <c r="E48" s="30" t="str">
        <f t="shared" si="20"/>
        <v/>
      </c>
      <c r="F48" s="30">
        <f>INDEX(DRO_Data!$AZ:$AZ,MATCH('Distribution graph'!$A48,DRO_Data!$DA:$DA,0))</f>
        <v>3.4654272667971298</v>
      </c>
      <c r="G48" s="30" t="str">
        <f t="shared" ref="G48" si="80">IF($A48=G$2,F48,"")</f>
        <v/>
      </c>
      <c r="H48" s="30">
        <f>INDEX(IVA_Data!$AZ:$AZ,MATCH('Distribution graph'!$A48,IVA_Data!$DA:$DA,0))</f>
        <v>6.8777750296931801</v>
      </c>
      <c r="I48" s="30" t="str">
        <f t="shared" ref="I48" si="81">IF($A48=I$2,H48,"")</f>
        <v/>
      </c>
      <c r="J48" s="32">
        <f>IF('List box lookups'!$S$2=1,'Distribution graph'!B48,IF('List box lookups'!$S$2=2,'Distribution graph'!D48,IF('List box lookups'!$S$2=3,'Distribution graph'!F48,'Distribution graph'!H48)))</f>
        <v>13.064846112791319</v>
      </c>
      <c r="K48" s="32" t="str">
        <f>IF('List box lookups'!$S$2=1,'Distribution graph'!C48,IF('List box lookups'!$S$2=2,'Distribution graph'!E48,IF('List box lookups'!$S$2=3,'Distribution graph'!G48,'Distribution graph'!I48)))</f>
        <v/>
      </c>
      <c r="L48" s="32">
        <f t="shared" si="23"/>
        <v>17.592931620455602</v>
      </c>
      <c r="M48">
        <v>42</v>
      </c>
    </row>
    <row r="49" spans="1:18" x14ac:dyDescent="0.25">
      <c r="A49" t="s">
        <v>8024</v>
      </c>
      <c r="B49" s="30">
        <f>INDEX(TOTAL_Data!$AZ:$AZ,MATCH('Distribution graph'!$A49,TOTAL_Data!$DA:$DA,0))</f>
        <v>12.6671778311329</v>
      </c>
      <c r="C49" s="30" t="str">
        <f t="shared" si="20"/>
        <v/>
      </c>
      <c r="D49" s="30">
        <f>INDEX(BKT_Data!$AZ:$AZ,MATCH('Distribution graph'!$A49,BKT_Data!$DA:$DA,0))</f>
        <v>2.7180286401308158</v>
      </c>
      <c r="E49" s="30" t="str">
        <f t="shared" si="20"/>
        <v/>
      </c>
      <c r="F49" s="30">
        <f>INDEX(DRO_Data!$AZ:$AZ,MATCH('Distribution graph'!$A49,DRO_Data!$DA:$DA,0))</f>
        <v>3.2591537915072761</v>
      </c>
      <c r="G49" s="30" t="str">
        <f t="shared" ref="G49" si="82">IF($A49=G$2,F49,"")</f>
        <v/>
      </c>
      <c r="H49" s="30">
        <f>INDEX(IVA_Data!$AZ:$AZ,MATCH('Distribution graph'!$A49,IVA_Data!$DA:$DA,0))</f>
        <v>6.5046255114748268</v>
      </c>
      <c r="I49" s="30" t="str">
        <f t="shared" ref="I49" si="83">IF($A49=I$2,H49,"")</f>
        <v/>
      </c>
      <c r="J49" s="32">
        <f>IF('List box lookups'!$S$2=1,'Distribution graph'!B49,IF('List box lookups'!$S$2=2,'Distribution graph'!D49,IF('List box lookups'!$S$2=3,'Distribution graph'!F49,'Distribution graph'!H49)))</f>
        <v>12.6671778311329</v>
      </c>
      <c r="K49" s="32" t="str">
        <f>IF('List box lookups'!$S$2=1,'Distribution graph'!C49,IF('List box lookups'!$S$2=2,'Distribution graph'!E49,IF('List box lookups'!$S$2=3,'Distribution graph'!G49,'Distribution graph'!I49)))</f>
        <v/>
      </c>
      <c r="L49" s="32">
        <f t="shared" si="23"/>
        <v>17.592931620455602</v>
      </c>
      <c r="M49">
        <v>43</v>
      </c>
    </row>
    <row r="50" spans="1:18" x14ac:dyDescent="0.25">
      <c r="A50" t="s">
        <v>8025</v>
      </c>
      <c r="B50" s="30">
        <f>INDEX(TOTAL_Data!$AZ:$AZ,MATCH('Distribution graph'!$A50,TOTAL_Data!$DA:$DA,0))</f>
        <v>12.172249942580159</v>
      </c>
      <c r="C50" s="30" t="str">
        <f t="shared" si="20"/>
        <v/>
      </c>
      <c r="D50" s="30">
        <f>INDEX(BKT_Data!$AZ:$AZ,MATCH('Distribution graph'!$A50,BKT_Data!$DA:$DA,0))</f>
        <v>2.7095438471354099</v>
      </c>
      <c r="E50" s="30" t="str">
        <f t="shared" si="20"/>
        <v/>
      </c>
      <c r="F50" s="30">
        <f>INDEX(DRO_Data!$AZ:$AZ,MATCH('Distribution graph'!$A50,DRO_Data!$DA:$DA,0))</f>
        <v>3.1742475166181192</v>
      </c>
      <c r="G50" s="30" t="str">
        <f t="shared" ref="G50" si="84">IF($A50=G$2,F50,"")</f>
        <v/>
      </c>
      <c r="H50" s="30">
        <f>INDEX(IVA_Data!$AZ:$AZ,MATCH('Distribution graph'!$A50,IVA_Data!$DA:$DA,0))</f>
        <v>6.2496385470243325</v>
      </c>
      <c r="I50" s="30" t="str">
        <f t="shared" ref="I50" si="85">IF($A50=I$2,H50,"")</f>
        <v/>
      </c>
      <c r="J50" s="32">
        <f>IF('List box lookups'!$S$2=1,'Distribution graph'!B50,IF('List box lookups'!$S$2=2,'Distribution graph'!D50,IF('List box lookups'!$S$2=3,'Distribution graph'!F50,'Distribution graph'!H50)))</f>
        <v>12.172249942580159</v>
      </c>
      <c r="K50" s="32" t="str">
        <f>IF('List box lookups'!$S$2=1,'Distribution graph'!C50,IF('List box lookups'!$S$2=2,'Distribution graph'!E50,IF('List box lookups'!$S$2=3,'Distribution graph'!G50,'Distribution graph'!I50)))</f>
        <v/>
      </c>
      <c r="L50" s="32">
        <f t="shared" si="23"/>
        <v>17.592931620455602</v>
      </c>
      <c r="M50">
        <v>44</v>
      </c>
    </row>
    <row r="51" spans="1:18" x14ac:dyDescent="0.25">
      <c r="A51" t="s">
        <v>8026</v>
      </c>
      <c r="B51" s="30">
        <f>INDEX(TOTAL_Data!$AZ:$AZ,MATCH('Distribution graph'!$A51,TOTAL_Data!$DA:$DA,0))</f>
        <v>11.683139235401008</v>
      </c>
      <c r="C51" s="30" t="str">
        <f t="shared" si="20"/>
        <v/>
      </c>
      <c r="D51" s="30">
        <f>INDEX(BKT_Data!$AZ:$AZ,MATCH('Distribution graph'!$A51,BKT_Data!$DA:$DA,0))</f>
        <v>2.6981103891254015</v>
      </c>
      <c r="E51" s="30" t="str">
        <f t="shared" si="20"/>
        <v/>
      </c>
      <c r="F51" s="30">
        <f>INDEX(DRO_Data!$AZ:$AZ,MATCH('Distribution graph'!$A51,DRO_Data!$DA:$DA,0))</f>
        <v>3.1040747243363818</v>
      </c>
      <c r="G51" s="30" t="str">
        <f t="shared" ref="G51" si="86">IF($A51=G$2,F51,"")</f>
        <v/>
      </c>
      <c r="H51" s="30">
        <f>INDEX(IVA_Data!$AZ:$AZ,MATCH('Distribution graph'!$A51,IVA_Data!$DA:$DA,0))</f>
        <v>6.229200234453363</v>
      </c>
      <c r="I51" s="30" t="str">
        <f t="shared" ref="I51" si="87">IF($A51=I$2,H51,"")</f>
        <v/>
      </c>
      <c r="J51" s="32">
        <f>IF('List box lookups'!$S$2=1,'Distribution graph'!B51,IF('List box lookups'!$S$2=2,'Distribution graph'!D51,IF('List box lookups'!$S$2=3,'Distribution graph'!F51,'Distribution graph'!H51)))</f>
        <v>11.683139235401008</v>
      </c>
      <c r="K51" s="32" t="str">
        <f>IF('List box lookups'!$S$2=1,'Distribution graph'!C51,IF('List box lookups'!$S$2=2,'Distribution graph'!E51,IF('List box lookups'!$S$2=3,'Distribution graph'!G51,'Distribution graph'!I51)))</f>
        <v/>
      </c>
      <c r="L51" s="32">
        <f t="shared" si="23"/>
        <v>17.592931620455602</v>
      </c>
      <c r="M51">
        <v>45</v>
      </c>
    </row>
    <row r="52" spans="1:18" x14ac:dyDescent="0.25">
      <c r="A52" t="s">
        <v>8027</v>
      </c>
      <c r="B52" s="30">
        <f>INDEX(TOTAL_Data!$AZ:$AZ,MATCH('Distribution graph'!$A52,TOTAL_Data!$DA:$DA,0))</f>
        <v>11.550997285147771</v>
      </c>
      <c r="C52" s="30" t="str">
        <f t="shared" si="20"/>
        <v/>
      </c>
      <c r="D52" s="30">
        <f>INDEX(BKT_Data!$AZ:$AZ,MATCH('Distribution graph'!$A52,BKT_Data!$DA:$DA,0))</f>
        <v>2.6800127773327902</v>
      </c>
      <c r="E52" s="30" t="str">
        <f t="shared" si="20"/>
        <v/>
      </c>
      <c r="F52" s="30">
        <f>INDEX(DRO_Data!$AZ:$AZ,MATCH('Distribution graph'!$A52,DRO_Data!$DA:$DA,0))</f>
        <v>2.8203071927643175</v>
      </c>
      <c r="G52" s="30" t="str">
        <f t="shared" ref="G52" si="88">IF($A52=G$2,F52,"")</f>
        <v/>
      </c>
      <c r="H52" s="30">
        <f>INDEX(IVA_Data!$AZ:$AZ,MATCH('Distribution graph'!$A52,IVA_Data!$DA:$DA,0))</f>
        <v>5.3483789370316055</v>
      </c>
      <c r="I52" s="30" t="str">
        <f t="shared" ref="I52" si="89">IF($A52=I$2,H52,"")</f>
        <v/>
      </c>
      <c r="J52" s="32">
        <f>IF('List box lookups'!$S$2=1,'Distribution graph'!B52,IF('List box lookups'!$S$2=2,'Distribution graph'!D52,IF('List box lookups'!$S$2=3,'Distribution graph'!F52,'Distribution graph'!H52)))</f>
        <v>11.550997285147771</v>
      </c>
      <c r="K52" s="32" t="str">
        <f>IF('List box lookups'!$S$2=1,'Distribution graph'!C52,IF('List box lookups'!$S$2=2,'Distribution graph'!E52,IF('List box lookups'!$S$2=3,'Distribution graph'!G52,'Distribution graph'!I52)))</f>
        <v/>
      </c>
      <c r="L52" s="32">
        <f t="shared" si="23"/>
        <v>17.592931620455602</v>
      </c>
      <c r="M52">
        <v>46</v>
      </c>
    </row>
    <row r="53" spans="1:18" x14ac:dyDescent="0.25">
      <c r="A53" t="s">
        <v>8028</v>
      </c>
      <c r="B53" s="30">
        <f>INDEX(TOTAL_Data!$AZ:$AZ,MATCH('Distribution graph'!$A53,TOTAL_Data!$DA:$DA,0))</f>
        <v>11.196451988132631</v>
      </c>
      <c r="C53" s="30" t="str">
        <f t="shared" si="20"/>
        <v/>
      </c>
      <c r="D53" s="30">
        <f>INDEX(BKT_Data!$AZ:$AZ,MATCH('Distribution graph'!$A53,BKT_Data!$DA:$DA,0))</f>
        <v>2.5014898579300908</v>
      </c>
      <c r="E53" s="30" t="str">
        <f t="shared" si="20"/>
        <v/>
      </c>
      <c r="F53" s="30">
        <f>INDEX(DRO_Data!$AZ:$AZ,MATCH('Distribution graph'!$A53,DRO_Data!$DA:$DA,0))</f>
        <v>2.6144621355541893</v>
      </c>
      <c r="G53" s="30" t="str">
        <f t="shared" ref="G53" si="90">IF($A53=G$2,F53,"")</f>
        <v/>
      </c>
      <c r="H53" s="30">
        <f>INDEX(IVA_Data!$AZ:$AZ,MATCH('Distribution graph'!$A53,IVA_Data!$DA:$DA,0))</f>
        <v>5.3477217180672403</v>
      </c>
      <c r="I53" s="30" t="str">
        <f t="shared" ref="I53" si="91">IF($A53=I$2,H53,"")</f>
        <v/>
      </c>
      <c r="J53" s="32">
        <f>IF('List box lookups'!$S$2=1,'Distribution graph'!B53,IF('List box lookups'!$S$2=2,'Distribution graph'!D53,IF('List box lookups'!$S$2=3,'Distribution graph'!F53,'Distribution graph'!H53)))</f>
        <v>11.196451988132631</v>
      </c>
      <c r="K53" s="32" t="str">
        <f>IF('List box lookups'!$S$2=1,'Distribution graph'!C53,IF('List box lookups'!$S$2=2,'Distribution graph'!E53,IF('List box lookups'!$S$2=3,'Distribution graph'!G53,'Distribution graph'!I53)))</f>
        <v/>
      </c>
      <c r="L53" s="32">
        <f t="shared" si="23"/>
        <v>17.592931620455602</v>
      </c>
      <c r="M53" s="31">
        <v>47</v>
      </c>
    </row>
    <row r="54" spans="1:18" x14ac:dyDescent="0.25">
      <c r="M54">
        <v>48</v>
      </c>
    </row>
    <row r="55" spans="1:18" x14ac:dyDescent="0.25">
      <c r="A55" s="22" t="s">
        <v>7976</v>
      </c>
      <c r="C55" s="22"/>
      <c r="E55" s="22"/>
      <c r="G55" s="22"/>
      <c r="I55" s="22"/>
      <c r="M55">
        <v>49</v>
      </c>
    </row>
    <row r="56" spans="1:18" x14ac:dyDescent="0.25">
      <c r="A56" t="s">
        <v>1325</v>
      </c>
      <c r="B56" s="30">
        <f>INDEX(TOTAL_Data!$AZ:$AZ,MATCH('Distribution graph'!$A56,TOTAL_Data!$DA:$DA,0))</f>
        <v>38.379373167731735</v>
      </c>
      <c r="C56" s="30" t="str">
        <f t="shared" ref="C56:E119" si="92">IF($A56=C$2,B56,"")</f>
        <v/>
      </c>
      <c r="D56" s="30">
        <f>INDEX(BKT_Data!$AZ:$AZ,MATCH('Distribution graph'!$A56,BKT_Data!$DA:$DA,0))</f>
        <v>10.31459515214028</v>
      </c>
      <c r="E56" s="30" t="str">
        <f t="shared" si="92"/>
        <v/>
      </c>
      <c r="F56" s="30">
        <f>INDEX(DRO_Data!$AZ:$AZ,MATCH('Distribution graph'!$A56,DRO_Data!$DA:$DA,0))</f>
        <v>19.434149868932476</v>
      </c>
      <c r="G56" s="30" t="str">
        <f t="shared" ref="G56" si="93">IF($A56=G$2,F56,"")</f>
        <v/>
      </c>
      <c r="H56" s="30">
        <f>INDEX(IVA_Data!$AZ:$AZ,MATCH('Distribution graph'!$A56,IVA_Data!$DA:$DA,0))</f>
        <v>16.051509112387617</v>
      </c>
      <c r="I56" s="30" t="str">
        <f t="shared" ref="I56" si="94">IF($A56=I$2,H56,"")</f>
        <v/>
      </c>
      <c r="J56" s="32">
        <f>IF('List box lookups'!$S$2=1,'Distribution graph'!B56,IF('List box lookups'!$S$2=2,'Distribution graph'!D56,IF('List box lookups'!$S$2=3,'Distribution graph'!F56,'Distribution graph'!H56)))</f>
        <v>38.379373167731735</v>
      </c>
      <c r="K56" s="32" t="str">
        <f>IF('List box lookups'!$S$2=1,'Distribution graph'!C56,IF('List box lookups'!$S$2=2,'Distribution graph'!E56,IF('List box lookups'!$S$2=3,'Distribution graph'!G56,'Distribution graph'!I56)))</f>
        <v/>
      </c>
      <c r="L56" s="32">
        <f t="shared" ref="L56:L119" si="95">$J$4</f>
        <v>17.592931620455602</v>
      </c>
      <c r="M56">
        <v>50</v>
      </c>
      <c r="R56" t="s">
        <v>8455</v>
      </c>
    </row>
    <row r="57" spans="1:18" x14ac:dyDescent="0.25">
      <c r="A57" t="s">
        <v>1339</v>
      </c>
      <c r="B57" s="30">
        <f>INDEX(TOTAL_Data!$AZ:$AZ,MATCH('Distribution graph'!$A57,TOTAL_Data!$DA:$DA,0))</f>
        <v>36.679024121620962</v>
      </c>
      <c r="C57" s="30" t="str">
        <f t="shared" si="92"/>
        <v/>
      </c>
      <c r="D57" s="30">
        <f>INDEX(BKT_Data!$AZ:$AZ,MATCH('Distribution graph'!$A57,BKT_Data!$DA:$DA,0))</f>
        <v>9.1264667535853974</v>
      </c>
      <c r="E57" s="30" t="str">
        <f t="shared" si="92"/>
        <v/>
      </c>
      <c r="F57" s="30">
        <f>INDEX(DRO_Data!$AZ:$AZ,MATCH('Distribution graph'!$A57,DRO_Data!$DA:$DA,0))</f>
        <v>18.831187987373763</v>
      </c>
      <c r="G57" s="30" t="str">
        <f t="shared" ref="G57" si="96">IF($A57=G$2,F57,"")</f>
        <v/>
      </c>
      <c r="H57" s="30">
        <f>INDEX(IVA_Data!$AZ:$AZ,MATCH('Distribution graph'!$A57,IVA_Data!$DA:$DA,0))</f>
        <v>15.858596745138493</v>
      </c>
      <c r="I57" s="30" t="str">
        <f t="shared" ref="I57" si="97">IF($A57=I$2,H57,"")</f>
        <v/>
      </c>
      <c r="J57" s="32">
        <f>IF('List box lookups'!$S$2=1,'Distribution graph'!B57,IF('List box lookups'!$S$2=2,'Distribution graph'!D57,IF('List box lookups'!$S$2=3,'Distribution graph'!F57,'Distribution graph'!H57)))</f>
        <v>36.679024121620962</v>
      </c>
      <c r="K57" s="32" t="str">
        <f>IF('List box lookups'!$S$2=1,'Distribution graph'!C57,IF('List box lookups'!$S$2=2,'Distribution graph'!E57,IF('List box lookups'!$S$2=3,'Distribution graph'!G57,'Distribution graph'!I57)))</f>
        <v/>
      </c>
      <c r="L57" s="32">
        <f t="shared" si="95"/>
        <v>17.592931620455602</v>
      </c>
      <c r="M57">
        <v>51</v>
      </c>
      <c r="R57" t="s">
        <v>8455</v>
      </c>
    </row>
    <row r="58" spans="1:18" x14ac:dyDescent="0.25">
      <c r="A58" t="s">
        <v>1351</v>
      </c>
      <c r="B58" s="30">
        <f>INDEX(TOTAL_Data!$AZ:$AZ,MATCH('Distribution graph'!$A58,TOTAL_Data!$DA:$DA,0))</f>
        <v>35.543145287081217</v>
      </c>
      <c r="C58" s="30" t="str">
        <f t="shared" si="92"/>
        <v/>
      </c>
      <c r="D58" s="30">
        <f>INDEX(BKT_Data!$AZ:$AZ,MATCH('Distribution graph'!$A58,BKT_Data!$DA:$DA,0))</f>
        <v>6.8435508781015617</v>
      </c>
      <c r="E58" s="30" t="str">
        <f t="shared" si="92"/>
        <v/>
      </c>
      <c r="F58" s="30">
        <f>INDEX(DRO_Data!$AZ:$AZ,MATCH('Distribution graph'!$A58,DRO_Data!$DA:$DA,0))</f>
        <v>18.681044288871831</v>
      </c>
      <c r="G58" s="30" t="str">
        <f t="shared" ref="G58" si="98">IF($A58=G$2,F58,"")</f>
        <v/>
      </c>
      <c r="H58" s="30">
        <f>INDEX(IVA_Data!$AZ:$AZ,MATCH('Distribution graph'!$A58,IVA_Data!$DA:$DA,0))</f>
        <v>15.580626982109903</v>
      </c>
      <c r="I58" s="30" t="str">
        <f t="shared" ref="I58" si="99">IF($A58=I$2,H58,"")</f>
        <v/>
      </c>
      <c r="J58" s="32">
        <f>IF('List box lookups'!$S$2=1,'Distribution graph'!B58,IF('List box lookups'!$S$2=2,'Distribution graph'!D58,IF('List box lookups'!$S$2=3,'Distribution graph'!F58,'Distribution graph'!H58)))</f>
        <v>35.543145287081217</v>
      </c>
      <c r="K58" s="32" t="str">
        <f>IF('List box lookups'!$S$2=1,'Distribution graph'!C58,IF('List box lookups'!$S$2=2,'Distribution graph'!E58,IF('List box lookups'!$S$2=3,'Distribution graph'!G58,'Distribution graph'!I58)))</f>
        <v/>
      </c>
      <c r="L58" s="32">
        <f t="shared" si="95"/>
        <v>17.592931620455602</v>
      </c>
      <c r="M58">
        <v>52</v>
      </c>
      <c r="R58" t="s">
        <v>8455</v>
      </c>
    </row>
    <row r="59" spans="1:18" x14ac:dyDescent="0.25">
      <c r="A59" t="s">
        <v>1364</v>
      </c>
      <c r="B59" s="30">
        <f>INDEX(TOTAL_Data!$AZ:$AZ,MATCH('Distribution graph'!$A59,TOTAL_Data!$DA:$DA,0))</f>
        <v>35.252643948296125</v>
      </c>
      <c r="C59" s="30" t="str">
        <f t="shared" si="92"/>
        <v/>
      </c>
      <c r="D59" s="30">
        <f>INDEX(BKT_Data!$AZ:$AZ,MATCH('Distribution graph'!$A59,BKT_Data!$DA:$DA,0))</f>
        <v>6.502911530844492</v>
      </c>
      <c r="E59" s="30" t="str">
        <f t="shared" si="92"/>
        <v/>
      </c>
      <c r="F59" s="30">
        <f>INDEX(DRO_Data!$AZ:$AZ,MATCH('Distribution graph'!$A59,DRO_Data!$DA:$DA,0))</f>
        <v>18.661446870657919</v>
      </c>
      <c r="G59" s="30" t="str">
        <f t="shared" ref="G59" si="100">IF($A59=G$2,F59,"")</f>
        <v/>
      </c>
      <c r="H59" s="30">
        <f>INDEX(IVA_Data!$AZ:$AZ,MATCH('Distribution graph'!$A59,IVA_Data!$DA:$DA,0))</f>
        <v>15.246484838217855</v>
      </c>
      <c r="I59" s="30" t="str">
        <f t="shared" ref="I59" si="101">IF($A59=I$2,H59,"")</f>
        <v/>
      </c>
      <c r="J59" s="32">
        <f>IF('List box lookups'!$S$2=1,'Distribution graph'!B59,IF('List box lookups'!$S$2=2,'Distribution graph'!D59,IF('List box lookups'!$S$2=3,'Distribution graph'!F59,'Distribution graph'!H59)))</f>
        <v>35.252643948296125</v>
      </c>
      <c r="K59" s="32" t="str">
        <f>IF('List box lookups'!$S$2=1,'Distribution graph'!C59,IF('List box lookups'!$S$2=2,'Distribution graph'!E59,IF('List box lookups'!$S$2=3,'Distribution graph'!G59,'Distribution graph'!I59)))</f>
        <v/>
      </c>
      <c r="L59" s="32">
        <f t="shared" si="95"/>
        <v>17.592931620455602</v>
      </c>
      <c r="M59">
        <v>53</v>
      </c>
      <c r="R59" t="s">
        <v>8455</v>
      </c>
    </row>
    <row r="60" spans="1:18" x14ac:dyDescent="0.25">
      <c r="A60" t="s">
        <v>1366</v>
      </c>
      <c r="B60" s="30">
        <f>INDEX(TOTAL_Data!$AZ:$AZ,MATCH('Distribution graph'!$A60,TOTAL_Data!$DA:$DA,0))</f>
        <v>32.520752798450225</v>
      </c>
      <c r="C60" s="30" t="str">
        <f t="shared" si="92"/>
        <v/>
      </c>
      <c r="D60" s="30">
        <f>INDEX(BKT_Data!$AZ:$AZ,MATCH('Distribution graph'!$A60,BKT_Data!$DA:$DA,0))</f>
        <v>6.2940328507908152</v>
      </c>
      <c r="E60" s="30" t="str">
        <f t="shared" si="92"/>
        <v/>
      </c>
      <c r="F60" s="30">
        <f>INDEX(DRO_Data!$AZ:$AZ,MATCH('Distribution graph'!$A60,DRO_Data!$DA:$DA,0))</f>
        <v>18.001708116622428</v>
      </c>
      <c r="G60" s="30" t="str">
        <f t="shared" ref="G60" si="102">IF($A60=G$2,F60,"")</f>
        <v/>
      </c>
      <c r="H60" s="30">
        <f>INDEX(IVA_Data!$AZ:$AZ,MATCH('Distribution graph'!$A60,IVA_Data!$DA:$DA,0))</f>
        <v>15.091782678329432</v>
      </c>
      <c r="I60" s="30" t="str">
        <f t="shared" ref="I60" si="103">IF($A60=I$2,H60,"")</f>
        <v/>
      </c>
      <c r="J60" s="32">
        <f>IF('List box lookups'!$S$2=1,'Distribution graph'!B60,IF('List box lookups'!$S$2=2,'Distribution graph'!D60,IF('List box lookups'!$S$2=3,'Distribution graph'!F60,'Distribution graph'!H60)))</f>
        <v>32.520752798450225</v>
      </c>
      <c r="K60" s="32" t="str">
        <f>IF('List box lookups'!$S$2=1,'Distribution graph'!C60,IF('List box lookups'!$S$2=2,'Distribution graph'!E60,IF('List box lookups'!$S$2=3,'Distribution graph'!G60,'Distribution graph'!I60)))</f>
        <v/>
      </c>
      <c r="L60" s="32">
        <f t="shared" si="95"/>
        <v>17.592931620455602</v>
      </c>
      <c r="M60">
        <v>54</v>
      </c>
      <c r="R60" t="s">
        <v>8455</v>
      </c>
    </row>
    <row r="61" spans="1:18" x14ac:dyDescent="0.25">
      <c r="A61" t="s">
        <v>1367</v>
      </c>
      <c r="B61" s="30">
        <f>INDEX(TOTAL_Data!$AZ:$AZ,MATCH('Distribution graph'!$A61,TOTAL_Data!$DA:$DA,0))</f>
        <v>32.049006582216862</v>
      </c>
      <c r="C61" s="30" t="str">
        <f t="shared" si="92"/>
        <v/>
      </c>
      <c r="D61" s="30">
        <f>INDEX(BKT_Data!$AZ:$AZ,MATCH('Distribution graph'!$A61,BKT_Data!$DA:$DA,0))</f>
        <v>6.2864087842085414</v>
      </c>
      <c r="E61" s="30" t="str">
        <f t="shared" si="92"/>
        <v/>
      </c>
      <c r="F61" s="30">
        <f>INDEX(DRO_Data!$AZ:$AZ,MATCH('Distribution graph'!$A61,DRO_Data!$DA:$DA,0))</f>
        <v>15.786322149843045</v>
      </c>
      <c r="G61" s="30" t="str">
        <f t="shared" ref="G61" si="104">IF($A61=G$2,F61,"")</f>
        <v/>
      </c>
      <c r="H61" s="30">
        <f>INDEX(IVA_Data!$AZ:$AZ,MATCH('Distribution graph'!$A61,IVA_Data!$DA:$DA,0))</f>
        <v>14.940112937124916</v>
      </c>
      <c r="I61" s="30" t="str">
        <f t="shared" ref="I61" si="105">IF($A61=I$2,H61,"")</f>
        <v/>
      </c>
      <c r="J61" s="32">
        <f>IF('List box lookups'!$S$2=1,'Distribution graph'!B61,IF('List box lookups'!$S$2=2,'Distribution graph'!D61,IF('List box lookups'!$S$2=3,'Distribution graph'!F61,'Distribution graph'!H61)))</f>
        <v>32.049006582216862</v>
      </c>
      <c r="K61" s="32" t="str">
        <f>IF('List box lookups'!$S$2=1,'Distribution graph'!C61,IF('List box lookups'!$S$2=2,'Distribution graph'!E61,IF('List box lookups'!$S$2=3,'Distribution graph'!G61,'Distribution graph'!I61)))</f>
        <v/>
      </c>
      <c r="L61" s="32">
        <f t="shared" si="95"/>
        <v>17.592931620455602</v>
      </c>
      <c r="M61">
        <v>55</v>
      </c>
      <c r="R61" t="s">
        <v>8455</v>
      </c>
    </row>
    <row r="62" spans="1:18" x14ac:dyDescent="0.25">
      <c r="A62" t="s">
        <v>1371</v>
      </c>
      <c r="B62" s="30">
        <f>INDEX(TOTAL_Data!$AZ:$AZ,MATCH('Distribution graph'!$A62,TOTAL_Data!$DA:$DA,0))</f>
        <v>30.941827466092125</v>
      </c>
      <c r="C62" s="30" t="str">
        <f t="shared" si="92"/>
        <v/>
      </c>
      <c r="D62" s="30">
        <f>INDEX(BKT_Data!$AZ:$AZ,MATCH('Distribution graph'!$A62,BKT_Data!$DA:$DA,0))</f>
        <v>6.2222142064873349</v>
      </c>
      <c r="E62" s="30" t="str">
        <f t="shared" si="92"/>
        <v/>
      </c>
      <c r="F62" s="30">
        <f>INDEX(DRO_Data!$AZ:$AZ,MATCH('Distribution graph'!$A62,DRO_Data!$DA:$DA,0))</f>
        <v>15.602948782005768</v>
      </c>
      <c r="G62" s="30" t="str">
        <f t="shared" ref="G62" si="106">IF($A62=G$2,F62,"")</f>
        <v/>
      </c>
      <c r="H62" s="30">
        <f>INDEX(IVA_Data!$AZ:$AZ,MATCH('Distribution graph'!$A62,IVA_Data!$DA:$DA,0))</f>
        <v>14.88069389196732</v>
      </c>
      <c r="I62" s="30" t="str">
        <f t="shared" ref="I62" si="107">IF($A62=I$2,H62,"")</f>
        <v/>
      </c>
      <c r="J62" s="32">
        <f>IF('List box lookups'!$S$2=1,'Distribution graph'!B62,IF('List box lookups'!$S$2=2,'Distribution graph'!D62,IF('List box lookups'!$S$2=3,'Distribution graph'!F62,'Distribution graph'!H62)))</f>
        <v>30.941827466092125</v>
      </c>
      <c r="K62" s="32" t="str">
        <f>IF('List box lookups'!$S$2=1,'Distribution graph'!C62,IF('List box lookups'!$S$2=2,'Distribution graph'!E62,IF('List box lookups'!$S$2=3,'Distribution graph'!G62,'Distribution graph'!I62)))</f>
        <v/>
      </c>
      <c r="L62" s="32">
        <f t="shared" si="95"/>
        <v>17.592931620455602</v>
      </c>
      <c r="M62">
        <v>56</v>
      </c>
      <c r="R62" t="s">
        <v>8455</v>
      </c>
    </row>
    <row r="63" spans="1:18" x14ac:dyDescent="0.25">
      <c r="A63" t="s">
        <v>1378</v>
      </c>
      <c r="B63" s="30">
        <f>INDEX(TOTAL_Data!$AZ:$AZ,MATCH('Distribution graph'!$A63,TOTAL_Data!$DA:$DA,0))</f>
        <v>30.331490862061003</v>
      </c>
      <c r="C63" s="30" t="str">
        <f t="shared" si="92"/>
        <v/>
      </c>
      <c r="D63" s="30">
        <f>INDEX(BKT_Data!$AZ:$AZ,MATCH('Distribution graph'!$A63,BKT_Data!$DA:$DA,0))</f>
        <v>6.0136700988588689</v>
      </c>
      <c r="E63" s="30" t="str">
        <f t="shared" si="92"/>
        <v/>
      </c>
      <c r="F63" s="30">
        <f>INDEX(DRO_Data!$AZ:$AZ,MATCH('Distribution graph'!$A63,DRO_Data!$DA:$DA,0))</f>
        <v>14.342058085335246</v>
      </c>
      <c r="G63" s="30" t="str">
        <f t="shared" ref="G63" si="108">IF($A63=G$2,F63,"")</f>
        <v/>
      </c>
      <c r="H63" s="30">
        <f>INDEX(IVA_Data!$AZ:$AZ,MATCH('Distribution graph'!$A63,IVA_Data!$DA:$DA,0))</f>
        <v>14.863135295817679</v>
      </c>
      <c r="I63" s="30" t="str">
        <f t="shared" ref="I63" si="109">IF($A63=I$2,H63,"")</f>
        <v/>
      </c>
      <c r="J63" s="32">
        <f>IF('List box lookups'!$S$2=1,'Distribution graph'!B63,IF('List box lookups'!$S$2=2,'Distribution graph'!D63,IF('List box lookups'!$S$2=3,'Distribution graph'!F63,'Distribution graph'!H63)))</f>
        <v>30.331490862061003</v>
      </c>
      <c r="K63" s="32" t="str">
        <f>IF('List box lookups'!$S$2=1,'Distribution graph'!C63,IF('List box lookups'!$S$2=2,'Distribution graph'!E63,IF('List box lookups'!$S$2=3,'Distribution graph'!G63,'Distribution graph'!I63)))</f>
        <v/>
      </c>
      <c r="L63" s="32">
        <f t="shared" si="95"/>
        <v>17.592931620455602</v>
      </c>
      <c r="M63">
        <v>57</v>
      </c>
      <c r="R63" t="s">
        <v>8455</v>
      </c>
    </row>
    <row r="64" spans="1:18" x14ac:dyDescent="0.25">
      <c r="A64" t="s">
        <v>1380</v>
      </c>
      <c r="B64" s="30">
        <f>INDEX(TOTAL_Data!$AZ:$AZ,MATCH('Distribution graph'!$A64,TOTAL_Data!$DA:$DA,0))</f>
        <v>30.31740760070219</v>
      </c>
      <c r="C64" s="30" t="str">
        <f t="shared" si="92"/>
        <v/>
      </c>
      <c r="D64" s="30">
        <f>INDEX(BKT_Data!$AZ:$AZ,MATCH('Distribution graph'!$A64,BKT_Data!$DA:$DA,0))</f>
        <v>5.9884299014733795</v>
      </c>
      <c r="E64" s="30" t="str">
        <f t="shared" si="92"/>
        <v/>
      </c>
      <c r="F64" s="30">
        <f>INDEX(DRO_Data!$AZ:$AZ,MATCH('Distribution graph'!$A64,DRO_Data!$DA:$DA,0))</f>
        <v>13.944980712461742</v>
      </c>
      <c r="G64" s="30" t="str">
        <f t="shared" ref="G64" si="110">IF($A64=G$2,F64,"")</f>
        <v/>
      </c>
      <c r="H64" s="30">
        <f>INDEX(IVA_Data!$AZ:$AZ,MATCH('Distribution graph'!$A64,IVA_Data!$DA:$DA,0))</f>
        <v>14.754364538696674</v>
      </c>
      <c r="I64" s="30" t="str">
        <f t="shared" ref="I64" si="111">IF($A64=I$2,H64,"")</f>
        <v/>
      </c>
      <c r="J64" s="32">
        <f>IF('List box lookups'!$S$2=1,'Distribution graph'!B64,IF('List box lookups'!$S$2=2,'Distribution graph'!D64,IF('List box lookups'!$S$2=3,'Distribution graph'!F64,'Distribution graph'!H64)))</f>
        <v>30.31740760070219</v>
      </c>
      <c r="K64" s="32" t="str">
        <f>IF('List box lookups'!$S$2=1,'Distribution graph'!C64,IF('List box lookups'!$S$2=2,'Distribution graph'!E64,IF('List box lookups'!$S$2=3,'Distribution graph'!G64,'Distribution graph'!I64)))</f>
        <v/>
      </c>
      <c r="L64" s="32">
        <f t="shared" si="95"/>
        <v>17.592931620455602</v>
      </c>
      <c r="M64">
        <v>58</v>
      </c>
      <c r="R64" t="s">
        <v>8455</v>
      </c>
    </row>
    <row r="65" spans="1:18" x14ac:dyDescent="0.25">
      <c r="A65" t="s">
        <v>1327</v>
      </c>
      <c r="B65" s="30">
        <f>INDEX(TOTAL_Data!$AZ:$AZ,MATCH('Distribution graph'!$A65,TOTAL_Data!$DA:$DA,0))</f>
        <v>30.29947787506876</v>
      </c>
      <c r="C65" s="30" t="str">
        <f t="shared" si="92"/>
        <v/>
      </c>
      <c r="D65" s="30">
        <f>INDEX(BKT_Data!$AZ:$AZ,MATCH('Distribution graph'!$A65,BKT_Data!$DA:$DA,0))</f>
        <v>5.873020047159474</v>
      </c>
      <c r="E65" s="30" t="str">
        <f t="shared" si="92"/>
        <v/>
      </c>
      <c r="F65" s="30">
        <f>INDEX(DRO_Data!$AZ:$AZ,MATCH('Distribution graph'!$A65,DRO_Data!$DA:$DA,0))</f>
        <v>13.382814946990765</v>
      </c>
      <c r="G65" s="30" t="str">
        <f t="shared" ref="G65" si="112">IF($A65=G$2,F65,"")</f>
        <v/>
      </c>
      <c r="H65" s="30">
        <f>INDEX(IVA_Data!$AZ:$AZ,MATCH('Distribution graph'!$A65,IVA_Data!$DA:$DA,0))</f>
        <v>14.660530436020306</v>
      </c>
      <c r="I65" s="30" t="str">
        <f t="shared" ref="I65" si="113">IF($A65=I$2,H65,"")</f>
        <v/>
      </c>
      <c r="J65" s="32">
        <f>IF('List box lookups'!$S$2=1,'Distribution graph'!B65,IF('List box lookups'!$S$2=2,'Distribution graph'!D65,IF('List box lookups'!$S$2=3,'Distribution graph'!F65,'Distribution graph'!H65)))</f>
        <v>30.29947787506876</v>
      </c>
      <c r="K65" s="32" t="str">
        <f>IF('List box lookups'!$S$2=1,'Distribution graph'!C65,IF('List box lookups'!$S$2=2,'Distribution graph'!E65,IF('List box lookups'!$S$2=3,'Distribution graph'!G65,'Distribution graph'!I65)))</f>
        <v/>
      </c>
      <c r="L65" s="32">
        <f t="shared" si="95"/>
        <v>17.592931620455602</v>
      </c>
      <c r="M65">
        <v>59</v>
      </c>
      <c r="R65" t="s">
        <v>8455</v>
      </c>
    </row>
    <row r="66" spans="1:18" x14ac:dyDescent="0.25">
      <c r="A66" t="s">
        <v>1330</v>
      </c>
      <c r="B66" s="30">
        <f>INDEX(TOTAL_Data!$AZ:$AZ,MATCH('Distribution graph'!$A66,TOTAL_Data!$DA:$DA,0))</f>
        <v>29.939576491081638</v>
      </c>
      <c r="C66" s="30" t="str">
        <f t="shared" si="92"/>
        <v/>
      </c>
      <c r="D66" s="30">
        <f>INDEX(BKT_Data!$AZ:$AZ,MATCH('Distribution graph'!$A66,BKT_Data!$DA:$DA,0))</f>
        <v>5.7883000427005742</v>
      </c>
      <c r="E66" s="30" t="str">
        <f t="shared" si="92"/>
        <v/>
      </c>
      <c r="F66" s="30">
        <f>INDEX(DRO_Data!$AZ:$AZ,MATCH('Distribution graph'!$A66,DRO_Data!$DA:$DA,0))</f>
        <v>13.285726147969775</v>
      </c>
      <c r="G66" s="30" t="str">
        <f t="shared" ref="G66" si="114">IF($A66=G$2,F66,"")</f>
        <v/>
      </c>
      <c r="H66" s="30">
        <f>INDEX(IVA_Data!$AZ:$AZ,MATCH('Distribution graph'!$A66,IVA_Data!$DA:$DA,0))</f>
        <v>14.488554042306578</v>
      </c>
      <c r="I66" s="30" t="str">
        <f t="shared" ref="I66" si="115">IF($A66=I$2,H66,"")</f>
        <v/>
      </c>
      <c r="J66" s="32">
        <f>IF('List box lookups'!$S$2=1,'Distribution graph'!B66,IF('List box lookups'!$S$2=2,'Distribution graph'!D66,IF('List box lookups'!$S$2=3,'Distribution graph'!F66,'Distribution graph'!H66)))</f>
        <v>29.939576491081638</v>
      </c>
      <c r="K66" s="32" t="str">
        <f>IF('List box lookups'!$S$2=1,'Distribution graph'!C66,IF('List box lookups'!$S$2=2,'Distribution graph'!E66,IF('List box lookups'!$S$2=3,'Distribution graph'!G66,'Distribution graph'!I66)))</f>
        <v/>
      </c>
      <c r="L66" s="32">
        <f t="shared" si="95"/>
        <v>17.592931620455602</v>
      </c>
      <c r="M66">
        <v>60</v>
      </c>
      <c r="R66" t="s">
        <v>8455</v>
      </c>
    </row>
    <row r="67" spans="1:18" x14ac:dyDescent="0.25">
      <c r="A67" t="s">
        <v>1331</v>
      </c>
      <c r="B67" s="30">
        <f>INDEX(TOTAL_Data!$AZ:$AZ,MATCH('Distribution graph'!$A67,TOTAL_Data!$DA:$DA,0))</f>
        <v>29.892883832931993</v>
      </c>
      <c r="C67" s="30" t="str">
        <f t="shared" si="92"/>
        <v/>
      </c>
      <c r="D67" s="30">
        <f>INDEX(BKT_Data!$AZ:$AZ,MATCH('Distribution graph'!$A67,BKT_Data!$DA:$DA,0))</f>
        <v>5.7496682883679791</v>
      </c>
      <c r="E67" s="30" t="str">
        <f t="shared" si="92"/>
        <v/>
      </c>
      <c r="F67" s="30">
        <f>INDEX(DRO_Data!$AZ:$AZ,MATCH('Distribution graph'!$A67,DRO_Data!$DA:$DA,0))</f>
        <v>13.027341029569607</v>
      </c>
      <c r="G67" s="30" t="str">
        <f t="shared" ref="G67" si="116">IF($A67=G$2,F67,"")</f>
        <v/>
      </c>
      <c r="H67" s="30">
        <f>INDEX(IVA_Data!$AZ:$AZ,MATCH('Distribution graph'!$A67,IVA_Data!$DA:$DA,0))</f>
        <v>14.306762614507486</v>
      </c>
      <c r="I67" s="30" t="str">
        <f t="shared" ref="I67" si="117">IF($A67=I$2,H67,"")</f>
        <v/>
      </c>
      <c r="J67" s="32">
        <f>IF('List box lookups'!$S$2=1,'Distribution graph'!B67,IF('List box lookups'!$S$2=2,'Distribution graph'!D67,IF('List box lookups'!$S$2=3,'Distribution graph'!F67,'Distribution graph'!H67)))</f>
        <v>29.892883832931993</v>
      </c>
      <c r="K67" s="32" t="str">
        <f>IF('List box lookups'!$S$2=1,'Distribution graph'!C67,IF('List box lookups'!$S$2=2,'Distribution graph'!E67,IF('List box lookups'!$S$2=3,'Distribution graph'!G67,'Distribution graph'!I67)))</f>
        <v/>
      </c>
      <c r="L67" s="32">
        <f t="shared" si="95"/>
        <v>17.592931620455602</v>
      </c>
      <c r="M67">
        <v>61</v>
      </c>
      <c r="R67" t="s">
        <v>8455</v>
      </c>
    </row>
    <row r="68" spans="1:18" x14ac:dyDescent="0.25">
      <c r="A68" t="s">
        <v>1332</v>
      </c>
      <c r="B68" s="30">
        <f>INDEX(TOTAL_Data!$AZ:$AZ,MATCH('Distribution graph'!$A68,TOTAL_Data!$DA:$DA,0))</f>
        <v>29.25412654011232</v>
      </c>
      <c r="C68" s="30" t="str">
        <f t="shared" si="92"/>
        <v/>
      </c>
      <c r="D68" s="30">
        <f>INDEX(BKT_Data!$AZ:$AZ,MATCH('Distribution graph'!$A68,BKT_Data!$DA:$DA,0))</f>
        <v>5.6635757864558522</v>
      </c>
      <c r="E68" s="30" t="str">
        <f t="shared" si="92"/>
        <v/>
      </c>
      <c r="F68" s="30">
        <f>INDEX(DRO_Data!$AZ:$AZ,MATCH('Distribution graph'!$A68,DRO_Data!$DA:$DA,0))</f>
        <v>13.00578034682081</v>
      </c>
      <c r="G68" s="30" t="str">
        <f t="shared" ref="G68" si="118">IF($A68=G$2,F68,"")</f>
        <v/>
      </c>
      <c r="H68" s="30">
        <f>INDEX(IVA_Data!$AZ:$AZ,MATCH('Distribution graph'!$A68,IVA_Data!$DA:$DA,0))</f>
        <v>14.195135800132489</v>
      </c>
      <c r="I68" s="30" t="str">
        <f t="shared" ref="I68" si="119">IF($A68=I$2,H68,"")</f>
        <v/>
      </c>
      <c r="J68" s="32">
        <f>IF('List box lookups'!$S$2=1,'Distribution graph'!B68,IF('List box lookups'!$S$2=2,'Distribution graph'!D68,IF('List box lookups'!$S$2=3,'Distribution graph'!F68,'Distribution graph'!H68)))</f>
        <v>29.25412654011232</v>
      </c>
      <c r="K68" s="32" t="str">
        <f>IF('List box lookups'!$S$2=1,'Distribution graph'!C68,IF('List box lookups'!$S$2=2,'Distribution graph'!E68,IF('List box lookups'!$S$2=3,'Distribution graph'!G68,'Distribution graph'!I68)))</f>
        <v/>
      </c>
      <c r="L68" s="32">
        <f t="shared" si="95"/>
        <v>17.592931620455602</v>
      </c>
      <c r="M68">
        <v>62</v>
      </c>
      <c r="R68" t="s">
        <v>8455</v>
      </c>
    </row>
    <row r="69" spans="1:18" x14ac:dyDescent="0.25">
      <c r="A69" t="s">
        <v>1333</v>
      </c>
      <c r="B69" s="30">
        <f>INDEX(TOTAL_Data!$AZ:$AZ,MATCH('Distribution graph'!$A69,TOTAL_Data!$DA:$DA,0))</f>
        <v>28.897619110396288</v>
      </c>
      <c r="C69" s="30" t="str">
        <f t="shared" si="92"/>
        <v/>
      </c>
      <c r="D69" s="30">
        <f>INDEX(BKT_Data!$AZ:$AZ,MATCH('Distribution graph'!$A69,BKT_Data!$DA:$DA,0))</f>
        <v>5.5896358246127944</v>
      </c>
      <c r="E69" s="30" t="str">
        <f t="shared" si="92"/>
        <v/>
      </c>
      <c r="F69" s="30">
        <f>INDEX(DRO_Data!$AZ:$AZ,MATCH('Distribution graph'!$A69,DRO_Data!$DA:$DA,0))</f>
        <v>12.702505427003251</v>
      </c>
      <c r="G69" s="30" t="str">
        <f t="shared" ref="G69" si="120">IF($A69=G$2,F69,"")</f>
        <v/>
      </c>
      <c r="H69" s="30">
        <f>INDEX(IVA_Data!$AZ:$AZ,MATCH('Distribution graph'!$A69,IVA_Data!$DA:$DA,0))</f>
        <v>14.045436988658309</v>
      </c>
      <c r="I69" s="30" t="str">
        <f t="shared" ref="I69" si="121">IF($A69=I$2,H69,"")</f>
        <v/>
      </c>
      <c r="J69" s="32">
        <f>IF('List box lookups'!$S$2=1,'Distribution graph'!B69,IF('List box lookups'!$S$2=2,'Distribution graph'!D69,IF('List box lookups'!$S$2=3,'Distribution graph'!F69,'Distribution graph'!H69)))</f>
        <v>28.897619110396288</v>
      </c>
      <c r="K69" s="32" t="str">
        <f>IF('List box lookups'!$S$2=1,'Distribution graph'!C69,IF('List box lookups'!$S$2=2,'Distribution graph'!E69,IF('List box lookups'!$S$2=3,'Distribution graph'!G69,'Distribution graph'!I69)))</f>
        <v/>
      </c>
      <c r="L69" s="32">
        <f t="shared" si="95"/>
        <v>17.592931620455602</v>
      </c>
      <c r="M69">
        <v>63</v>
      </c>
      <c r="R69" t="s">
        <v>8455</v>
      </c>
    </row>
    <row r="70" spans="1:18" x14ac:dyDescent="0.25">
      <c r="A70" t="s">
        <v>1334</v>
      </c>
      <c r="B70" s="30">
        <f>INDEX(TOTAL_Data!$AZ:$AZ,MATCH('Distribution graph'!$A70,TOTAL_Data!$DA:$DA,0))</f>
        <v>28.740725734977588</v>
      </c>
      <c r="C70" s="30" t="str">
        <f t="shared" si="92"/>
        <v/>
      </c>
      <c r="D70" s="30">
        <f>INDEX(BKT_Data!$AZ:$AZ,MATCH('Distribution graph'!$A70,BKT_Data!$DA:$DA,0))</f>
        <v>5.5655735880139803</v>
      </c>
      <c r="E70" s="30" t="str">
        <f t="shared" si="92"/>
        <v/>
      </c>
      <c r="F70" s="30">
        <f>INDEX(DRO_Data!$AZ:$AZ,MATCH('Distribution graph'!$A70,DRO_Data!$DA:$DA,0))</f>
        <v>12.17142491084965</v>
      </c>
      <c r="G70" s="30" t="str">
        <f t="shared" ref="G70" si="122">IF($A70=G$2,F70,"")</f>
        <v/>
      </c>
      <c r="H70" s="30">
        <f>INDEX(IVA_Data!$AZ:$AZ,MATCH('Distribution graph'!$A70,IVA_Data!$DA:$DA,0))</f>
        <v>13.990118867093871</v>
      </c>
      <c r="I70" s="30" t="str">
        <f t="shared" ref="I70" si="123">IF($A70=I$2,H70,"")</f>
        <v/>
      </c>
      <c r="J70" s="32">
        <f>IF('List box lookups'!$S$2=1,'Distribution graph'!B70,IF('List box lookups'!$S$2=2,'Distribution graph'!D70,IF('List box lookups'!$S$2=3,'Distribution graph'!F70,'Distribution graph'!H70)))</f>
        <v>28.740725734977588</v>
      </c>
      <c r="K70" s="32" t="str">
        <f>IF('List box lookups'!$S$2=1,'Distribution graph'!C70,IF('List box lookups'!$S$2=2,'Distribution graph'!E70,IF('List box lookups'!$S$2=3,'Distribution graph'!G70,'Distribution graph'!I70)))</f>
        <v/>
      </c>
      <c r="L70" s="32">
        <f t="shared" si="95"/>
        <v>17.592931620455602</v>
      </c>
      <c r="M70">
        <v>64</v>
      </c>
      <c r="R70" t="s">
        <v>8455</v>
      </c>
    </row>
    <row r="71" spans="1:18" x14ac:dyDescent="0.25">
      <c r="A71" t="s">
        <v>1335</v>
      </c>
      <c r="B71" s="30">
        <f>INDEX(TOTAL_Data!$AZ:$AZ,MATCH('Distribution graph'!$A71,TOTAL_Data!$DA:$DA,0))</f>
        <v>28.698301721898105</v>
      </c>
      <c r="C71" s="30" t="str">
        <f t="shared" si="92"/>
        <v/>
      </c>
      <c r="D71" s="30">
        <f>INDEX(BKT_Data!$AZ:$AZ,MATCH('Distribution graph'!$A71,BKT_Data!$DA:$DA,0))</f>
        <v>5.5582356272416469</v>
      </c>
      <c r="E71" s="30" t="str">
        <f t="shared" si="92"/>
        <v/>
      </c>
      <c r="F71" s="30">
        <f>INDEX(DRO_Data!$AZ:$AZ,MATCH('Distribution graph'!$A71,DRO_Data!$DA:$DA,0))</f>
        <v>11.735527191337487</v>
      </c>
      <c r="G71" s="30" t="str">
        <f t="shared" ref="G71" si="124">IF($A71=G$2,F71,"")</f>
        <v/>
      </c>
      <c r="H71" s="30">
        <f>INDEX(IVA_Data!$AZ:$AZ,MATCH('Distribution graph'!$A71,IVA_Data!$DA:$DA,0))</f>
        <v>13.784954706577393</v>
      </c>
      <c r="I71" s="30" t="str">
        <f t="shared" ref="I71" si="125">IF($A71=I$2,H71,"")</f>
        <v/>
      </c>
      <c r="J71" s="32">
        <f>IF('List box lookups'!$S$2=1,'Distribution graph'!B71,IF('List box lookups'!$S$2=2,'Distribution graph'!D71,IF('List box lookups'!$S$2=3,'Distribution graph'!F71,'Distribution graph'!H71)))</f>
        <v>28.698301721898105</v>
      </c>
      <c r="K71" s="32" t="str">
        <f>IF('List box lookups'!$S$2=1,'Distribution graph'!C71,IF('List box lookups'!$S$2=2,'Distribution graph'!E71,IF('List box lookups'!$S$2=3,'Distribution graph'!G71,'Distribution graph'!I71)))</f>
        <v/>
      </c>
      <c r="L71" s="32">
        <f t="shared" si="95"/>
        <v>17.592931620455602</v>
      </c>
      <c r="M71">
        <v>65</v>
      </c>
      <c r="R71" t="s">
        <v>8455</v>
      </c>
    </row>
    <row r="72" spans="1:18" x14ac:dyDescent="0.25">
      <c r="A72" t="s">
        <v>1336</v>
      </c>
      <c r="B72" s="30">
        <f>INDEX(TOTAL_Data!$AZ:$AZ,MATCH('Distribution graph'!$A72,TOTAL_Data!$DA:$DA,0))</f>
        <v>27.52775413369071</v>
      </c>
      <c r="C72" s="30" t="str">
        <f t="shared" si="92"/>
        <v/>
      </c>
      <c r="D72" s="30">
        <f>INDEX(BKT_Data!$AZ:$AZ,MATCH('Distribution graph'!$A72,BKT_Data!$DA:$DA,0))</f>
        <v>5.486628555246809</v>
      </c>
      <c r="E72" s="30" t="str">
        <f t="shared" si="92"/>
        <v/>
      </c>
      <c r="F72" s="30">
        <f>INDEX(DRO_Data!$AZ:$AZ,MATCH('Distribution graph'!$A72,DRO_Data!$DA:$DA,0))</f>
        <v>11.721478721766825</v>
      </c>
      <c r="G72" s="30" t="str">
        <f t="shared" ref="G72" si="126">IF($A72=G$2,F72,"")</f>
        <v/>
      </c>
      <c r="H72" s="30">
        <f>INDEX(IVA_Data!$AZ:$AZ,MATCH('Distribution graph'!$A72,IVA_Data!$DA:$DA,0))</f>
        <v>13.732640941458934</v>
      </c>
      <c r="I72" s="30" t="str">
        <f t="shared" ref="I72" si="127">IF($A72=I$2,H72,"")</f>
        <v/>
      </c>
      <c r="J72" s="32">
        <f>IF('List box lookups'!$S$2=1,'Distribution graph'!B72,IF('List box lookups'!$S$2=2,'Distribution graph'!D72,IF('List box lookups'!$S$2=3,'Distribution graph'!F72,'Distribution graph'!H72)))</f>
        <v>27.52775413369071</v>
      </c>
      <c r="K72" s="32" t="str">
        <f>IF('List box lookups'!$S$2=1,'Distribution graph'!C72,IF('List box lookups'!$S$2=2,'Distribution graph'!E72,IF('List box lookups'!$S$2=3,'Distribution graph'!G72,'Distribution graph'!I72)))</f>
        <v/>
      </c>
      <c r="L72" s="32">
        <f t="shared" si="95"/>
        <v>17.592931620455602</v>
      </c>
      <c r="M72">
        <v>66</v>
      </c>
      <c r="R72" t="s">
        <v>8455</v>
      </c>
    </row>
    <row r="73" spans="1:18" x14ac:dyDescent="0.25">
      <c r="A73" t="s">
        <v>1337</v>
      </c>
      <c r="B73" s="30">
        <f>INDEX(TOTAL_Data!$AZ:$AZ,MATCH('Distribution graph'!$A73,TOTAL_Data!$DA:$DA,0))</f>
        <v>27.507982050745714</v>
      </c>
      <c r="C73" s="30" t="str">
        <f t="shared" si="92"/>
        <v/>
      </c>
      <c r="D73" s="30">
        <f>INDEX(BKT_Data!$AZ:$AZ,MATCH('Distribution graph'!$A73,BKT_Data!$DA:$DA,0))</f>
        <v>5.4576027848524484</v>
      </c>
      <c r="E73" s="30" t="str">
        <f t="shared" si="92"/>
        <v/>
      </c>
      <c r="F73" s="30">
        <f>INDEX(DRO_Data!$AZ:$AZ,MATCH('Distribution graph'!$A73,DRO_Data!$DA:$DA,0))</f>
        <v>11.495768186252537</v>
      </c>
      <c r="G73" s="30" t="str">
        <f t="shared" ref="G73" si="128">IF($A73=G$2,F73,"")</f>
        <v/>
      </c>
      <c r="H73" s="30">
        <f>INDEX(IVA_Data!$AZ:$AZ,MATCH('Distribution graph'!$A73,IVA_Data!$DA:$DA,0))</f>
        <v>13.345300800718048</v>
      </c>
      <c r="I73" s="30" t="str">
        <f t="shared" ref="I73" si="129">IF($A73=I$2,H73,"")</f>
        <v/>
      </c>
      <c r="J73" s="32">
        <f>IF('List box lookups'!$S$2=1,'Distribution graph'!B73,IF('List box lookups'!$S$2=2,'Distribution graph'!D73,IF('List box lookups'!$S$2=3,'Distribution graph'!F73,'Distribution graph'!H73)))</f>
        <v>27.507982050745714</v>
      </c>
      <c r="K73" s="32" t="str">
        <f>IF('List box lookups'!$S$2=1,'Distribution graph'!C73,IF('List box lookups'!$S$2=2,'Distribution graph'!E73,IF('List box lookups'!$S$2=3,'Distribution graph'!G73,'Distribution graph'!I73)))</f>
        <v/>
      </c>
      <c r="L73" s="32">
        <f t="shared" si="95"/>
        <v>17.592931620455602</v>
      </c>
      <c r="M73">
        <v>67</v>
      </c>
      <c r="R73" t="s">
        <v>8456</v>
      </c>
    </row>
    <row r="74" spans="1:18" x14ac:dyDescent="0.25">
      <c r="A74" t="s">
        <v>1338</v>
      </c>
      <c r="B74" s="30">
        <f>INDEX(TOTAL_Data!$AZ:$AZ,MATCH('Distribution graph'!$A74,TOTAL_Data!$DA:$DA,0))</f>
        <v>26.520216139761537</v>
      </c>
      <c r="C74" s="30" t="str">
        <f t="shared" si="92"/>
        <v/>
      </c>
      <c r="D74" s="30">
        <f>INDEX(BKT_Data!$AZ:$AZ,MATCH('Distribution graph'!$A74,BKT_Data!$DA:$DA,0))</f>
        <v>5.4100741275069053</v>
      </c>
      <c r="E74" s="30" t="str">
        <f t="shared" si="92"/>
        <v/>
      </c>
      <c r="F74" s="30">
        <f>INDEX(DRO_Data!$AZ:$AZ,MATCH('Distribution graph'!$A74,DRO_Data!$DA:$DA,0))</f>
        <v>11.106246195576725</v>
      </c>
      <c r="G74" s="30" t="str">
        <f t="shared" ref="G74" si="130">IF($A74=G$2,F74,"")</f>
        <v/>
      </c>
      <c r="H74" s="30">
        <f>INDEX(IVA_Data!$AZ:$AZ,MATCH('Distribution graph'!$A74,IVA_Data!$DA:$DA,0))</f>
        <v>13.257837315287944</v>
      </c>
      <c r="I74" s="30" t="str">
        <f t="shared" ref="I74" si="131">IF($A74=I$2,H74,"")</f>
        <v/>
      </c>
      <c r="J74" s="32">
        <f>IF('List box lookups'!$S$2=1,'Distribution graph'!B74,IF('List box lookups'!$S$2=2,'Distribution graph'!D74,IF('List box lookups'!$S$2=3,'Distribution graph'!F74,'Distribution graph'!H74)))</f>
        <v>26.520216139761537</v>
      </c>
      <c r="K74" s="32" t="str">
        <f>IF('List box lookups'!$S$2=1,'Distribution graph'!C74,IF('List box lookups'!$S$2=2,'Distribution graph'!E74,IF('List box lookups'!$S$2=3,'Distribution graph'!G74,'Distribution graph'!I74)))</f>
        <v/>
      </c>
      <c r="L74" s="32">
        <f t="shared" si="95"/>
        <v>17.592931620455602</v>
      </c>
      <c r="M74">
        <v>68</v>
      </c>
      <c r="R74" t="s">
        <v>8456</v>
      </c>
    </row>
    <row r="75" spans="1:18" x14ac:dyDescent="0.25">
      <c r="A75" t="s">
        <v>1340</v>
      </c>
      <c r="B75" s="30">
        <f>INDEX(TOTAL_Data!$AZ:$AZ,MATCH('Distribution graph'!$A75,TOTAL_Data!$DA:$DA,0))</f>
        <v>26.489230866260918</v>
      </c>
      <c r="C75" s="30" t="str">
        <f t="shared" si="92"/>
        <v/>
      </c>
      <c r="D75" s="30">
        <f>INDEX(BKT_Data!$AZ:$AZ,MATCH('Distribution graph'!$A75,BKT_Data!$DA:$DA,0))</f>
        <v>5.3973262476127211</v>
      </c>
      <c r="E75" s="30" t="str">
        <f t="shared" si="92"/>
        <v/>
      </c>
      <c r="F75" s="30">
        <f>INDEX(DRO_Data!$AZ:$AZ,MATCH('Distribution graph'!$A75,DRO_Data!$DA:$DA,0))</f>
        <v>10.97928103417744</v>
      </c>
      <c r="G75" s="30" t="str">
        <f t="shared" ref="G75" si="132">IF($A75=G$2,F75,"")</f>
        <v/>
      </c>
      <c r="H75" s="30">
        <f>INDEX(IVA_Data!$AZ:$AZ,MATCH('Distribution graph'!$A75,IVA_Data!$DA:$DA,0))</f>
        <v>13.24987435463974</v>
      </c>
      <c r="I75" s="30" t="str">
        <f t="shared" ref="I75" si="133">IF($A75=I$2,H75,"")</f>
        <v/>
      </c>
      <c r="J75" s="32">
        <f>IF('List box lookups'!$S$2=1,'Distribution graph'!B75,IF('List box lookups'!$S$2=2,'Distribution graph'!D75,IF('List box lookups'!$S$2=3,'Distribution graph'!F75,'Distribution graph'!H75)))</f>
        <v>26.489230866260918</v>
      </c>
      <c r="K75" s="32" t="str">
        <f>IF('List box lookups'!$S$2=1,'Distribution graph'!C75,IF('List box lookups'!$S$2=2,'Distribution graph'!E75,IF('List box lookups'!$S$2=3,'Distribution graph'!G75,'Distribution graph'!I75)))</f>
        <v/>
      </c>
      <c r="L75" s="32">
        <f t="shared" si="95"/>
        <v>17.592931620455602</v>
      </c>
      <c r="M75">
        <v>69</v>
      </c>
      <c r="R75" t="s">
        <v>8456</v>
      </c>
    </row>
    <row r="76" spans="1:18" x14ac:dyDescent="0.25">
      <c r="A76" t="s">
        <v>1341</v>
      </c>
      <c r="B76" s="30">
        <f>INDEX(TOTAL_Data!$AZ:$AZ,MATCH('Distribution graph'!$A76,TOTAL_Data!$DA:$DA,0))</f>
        <v>26.400367309458218</v>
      </c>
      <c r="C76" s="30" t="str">
        <f t="shared" si="92"/>
        <v/>
      </c>
      <c r="D76" s="30">
        <f>INDEX(BKT_Data!$AZ:$AZ,MATCH('Distribution graph'!$A76,BKT_Data!$DA:$DA,0))</f>
        <v>5.3698277052424865</v>
      </c>
      <c r="E76" s="30" t="str">
        <f t="shared" si="92"/>
        <v/>
      </c>
      <c r="F76" s="30">
        <f>INDEX(DRO_Data!$AZ:$AZ,MATCH('Distribution graph'!$A76,DRO_Data!$DA:$DA,0))</f>
        <v>10.94561932406131</v>
      </c>
      <c r="G76" s="30" t="str">
        <f t="shared" ref="G76" si="134">IF($A76=G$2,F76,"")</f>
        <v/>
      </c>
      <c r="H76" s="30">
        <f>INDEX(IVA_Data!$AZ:$AZ,MATCH('Distribution graph'!$A76,IVA_Data!$DA:$DA,0))</f>
        <v>13.237781975974547</v>
      </c>
      <c r="I76" s="30" t="str">
        <f t="shared" ref="I76" si="135">IF($A76=I$2,H76,"")</f>
        <v/>
      </c>
      <c r="J76" s="32">
        <f>IF('List box lookups'!$S$2=1,'Distribution graph'!B76,IF('List box lookups'!$S$2=2,'Distribution graph'!D76,IF('List box lookups'!$S$2=3,'Distribution graph'!F76,'Distribution graph'!H76)))</f>
        <v>26.400367309458218</v>
      </c>
      <c r="K76" s="32" t="str">
        <f>IF('List box lookups'!$S$2=1,'Distribution graph'!C76,IF('List box lookups'!$S$2=2,'Distribution graph'!E76,IF('List box lookups'!$S$2=3,'Distribution graph'!G76,'Distribution graph'!I76)))</f>
        <v/>
      </c>
      <c r="L76" s="32">
        <f t="shared" si="95"/>
        <v>17.592931620455602</v>
      </c>
      <c r="M76">
        <v>70</v>
      </c>
      <c r="R76" t="s">
        <v>8456</v>
      </c>
    </row>
    <row r="77" spans="1:18" x14ac:dyDescent="0.25">
      <c r="A77" t="s">
        <v>1342</v>
      </c>
      <c r="B77" s="30">
        <f>INDEX(TOTAL_Data!$AZ:$AZ,MATCH('Distribution graph'!$A77,TOTAL_Data!$DA:$DA,0))</f>
        <v>26.163720895213356</v>
      </c>
      <c r="C77" s="30" t="str">
        <f t="shared" si="92"/>
        <v/>
      </c>
      <c r="D77" s="30">
        <f>INDEX(BKT_Data!$AZ:$AZ,MATCH('Distribution graph'!$A77,BKT_Data!$DA:$DA,0))</f>
        <v>5.3505535055350553</v>
      </c>
      <c r="E77" s="30" t="str">
        <f t="shared" si="92"/>
        <v/>
      </c>
      <c r="F77" s="30">
        <f>INDEX(DRO_Data!$AZ:$AZ,MATCH('Distribution graph'!$A77,DRO_Data!$DA:$DA,0))</f>
        <v>10.865200651912039</v>
      </c>
      <c r="G77" s="30" t="str">
        <f t="shared" ref="G77" si="136">IF($A77=G$2,F77,"")</f>
        <v/>
      </c>
      <c r="H77" s="30">
        <f>INDEX(IVA_Data!$AZ:$AZ,MATCH('Distribution graph'!$A77,IVA_Data!$DA:$DA,0))</f>
        <v>13.235953278666914</v>
      </c>
      <c r="I77" s="30" t="str">
        <f t="shared" ref="I77" si="137">IF($A77=I$2,H77,"")</f>
        <v/>
      </c>
      <c r="J77" s="32">
        <f>IF('List box lookups'!$S$2=1,'Distribution graph'!B77,IF('List box lookups'!$S$2=2,'Distribution graph'!D77,IF('List box lookups'!$S$2=3,'Distribution graph'!F77,'Distribution graph'!H77)))</f>
        <v>26.163720895213356</v>
      </c>
      <c r="K77" s="32" t="str">
        <f>IF('List box lookups'!$S$2=1,'Distribution graph'!C77,IF('List box lookups'!$S$2=2,'Distribution graph'!E77,IF('List box lookups'!$S$2=3,'Distribution graph'!G77,'Distribution graph'!I77)))</f>
        <v/>
      </c>
      <c r="L77" s="32">
        <f t="shared" si="95"/>
        <v>17.592931620455602</v>
      </c>
      <c r="M77">
        <v>71</v>
      </c>
      <c r="R77" t="s">
        <v>8456</v>
      </c>
    </row>
    <row r="78" spans="1:18" x14ac:dyDescent="0.25">
      <c r="A78" t="s">
        <v>1343</v>
      </c>
      <c r="B78" s="30">
        <f>INDEX(TOTAL_Data!$AZ:$AZ,MATCH('Distribution graph'!$A78,TOTAL_Data!$DA:$DA,0))</f>
        <v>25.735243521462092</v>
      </c>
      <c r="C78" s="30" t="str">
        <f t="shared" si="92"/>
        <v/>
      </c>
      <c r="D78" s="30">
        <f>INDEX(BKT_Data!$AZ:$AZ,MATCH('Distribution graph'!$A78,BKT_Data!$DA:$DA,0))</f>
        <v>5.2747892357921726</v>
      </c>
      <c r="E78" s="30" t="str">
        <f t="shared" si="92"/>
        <v/>
      </c>
      <c r="F78" s="30">
        <f>INDEX(DRO_Data!$AZ:$AZ,MATCH('Distribution graph'!$A78,DRO_Data!$DA:$DA,0))</f>
        <v>10.713192531374348</v>
      </c>
      <c r="G78" s="30" t="str">
        <f t="shared" ref="G78" si="138">IF($A78=G$2,F78,"")</f>
        <v/>
      </c>
      <c r="H78" s="30">
        <f>INDEX(IVA_Data!$AZ:$AZ,MATCH('Distribution graph'!$A78,IVA_Data!$DA:$DA,0))</f>
        <v>13.178959658231543</v>
      </c>
      <c r="I78" s="30" t="str">
        <f t="shared" ref="I78" si="139">IF($A78=I$2,H78,"")</f>
        <v/>
      </c>
      <c r="J78" s="32">
        <f>IF('List box lookups'!$S$2=1,'Distribution graph'!B78,IF('List box lookups'!$S$2=2,'Distribution graph'!D78,IF('List box lookups'!$S$2=3,'Distribution graph'!F78,'Distribution graph'!H78)))</f>
        <v>25.735243521462092</v>
      </c>
      <c r="K78" s="32" t="str">
        <f>IF('List box lookups'!$S$2=1,'Distribution graph'!C78,IF('List box lookups'!$S$2=2,'Distribution graph'!E78,IF('List box lookups'!$S$2=3,'Distribution graph'!G78,'Distribution graph'!I78)))</f>
        <v/>
      </c>
      <c r="L78" s="32">
        <f t="shared" si="95"/>
        <v>17.592931620455602</v>
      </c>
      <c r="M78">
        <v>72</v>
      </c>
      <c r="R78" t="s">
        <v>8456</v>
      </c>
    </row>
    <row r="79" spans="1:18" x14ac:dyDescent="0.25">
      <c r="A79" t="s">
        <v>1344</v>
      </c>
      <c r="B79" s="30">
        <f>INDEX(TOTAL_Data!$AZ:$AZ,MATCH('Distribution graph'!$A79,TOTAL_Data!$DA:$DA,0))</f>
        <v>25.716662884804478</v>
      </c>
      <c r="C79" s="30" t="str">
        <f t="shared" si="92"/>
        <v/>
      </c>
      <c r="D79" s="30">
        <f>INDEX(BKT_Data!$AZ:$AZ,MATCH('Distribution graph'!$A79,BKT_Data!$DA:$DA,0))</f>
        <v>5.2703898206185187</v>
      </c>
      <c r="E79" s="30" t="str">
        <f t="shared" si="92"/>
        <v/>
      </c>
      <c r="F79" s="30">
        <f>INDEX(DRO_Data!$AZ:$AZ,MATCH('Distribution graph'!$A79,DRO_Data!$DA:$DA,0))</f>
        <v>10.637789252247083</v>
      </c>
      <c r="G79" s="30" t="str">
        <f t="shared" ref="G79" si="140">IF($A79=G$2,F79,"")</f>
        <v/>
      </c>
      <c r="H79" s="30">
        <f>INDEX(IVA_Data!$AZ:$AZ,MATCH('Distribution graph'!$A79,IVA_Data!$DA:$DA,0))</f>
        <v>13.115922081707337</v>
      </c>
      <c r="I79" s="30" t="str">
        <f t="shared" ref="I79" si="141">IF($A79=I$2,H79,"")</f>
        <v/>
      </c>
      <c r="J79" s="32">
        <f>IF('List box lookups'!$S$2=1,'Distribution graph'!B79,IF('List box lookups'!$S$2=2,'Distribution graph'!D79,IF('List box lookups'!$S$2=3,'Distribution graph'!F79,'Distribution graph'!H79)))</f>
        <v>25.716662884804478</v>
      </c>
      <c r="K79" s="32" t="str">
        <f>IF('List box lookups'!$S$2=1,'Distribution graph'!C79,IF('List box lookups'!$S$2=2,'Distribution graph'!E79,IF('List box lookups'!$S$2=3,'Distribution graph'!G79,'Distribution graph'!I79)))</f>
        <v/>
      </c>
      <c r="L79" s="32">
        <f t="shared" si="95"/>
        <v>17.592931620455602</v>
      </c>
      <c r="M79">
        <v>73</v>
      </c>
      <c r="R79" t="s">
        <v>8456</v>
      </c>
    </row>
    <row r="80" spans="1:18" x14ac:dyDescent="0.25">
      <c r="A80" t="s">
        <v>1346</v>
      </c>
      <c r="B80" s="30">
        <f>INDEX(TOTAL_Data!$AZ:$AZ,MATCH('Distribution graph'!$A80,TOTAL_Data!$DA:$DA,0))</f>
        <v>25.563631883700875</v>
      </c>
      <c r="C80" s="30" t="str">
        <f t="shared" si="92"/>
        <v/>
      </c>
      <c r="D80" s="30">
        <f>INDEX(BKT_Data!$AZ:$AZ,MATCH('Distribution graph'!$A80,BKT_Data!$DA:$DA,0))</f>
        <v>5.2613579564885695</v>
      </c>
      <c r="E80" s="30" t="str">
        <f t="shared" si="92"/>
        <v/>
      </c>
      <c r="F80" s="30">
        <f>INDEX(DRO_Data!$AZ:$AZ,MATCH('Distribution graph'!$A80,DRO_Data!$DA:$DA,0))</f>
        <v>10.59364784696719</v>
      </c>
      <c r="G80" s="30" t="str">
        <f t="shared" ref="G80" si="142">IF($A80=G$2,F80,"")</f>
        <v/>
      </c>
      <c r="H80" s="30">
        <f>INDEX(IVA_Data!$AZ:$AZ,MATCH('Distribution graph'!$A80,IVA_Data!$DA:$DA,0))</f>
        <v>13.008876645240282</v>
      </c>
      <c r="I80" s="30" t="str">
        <f t="shared" ref="I80" si="143">IF($A80=I$2,H80,"")</f>
        <v/>
      </c>
      <c r="J80" s="32">
        <f>IF('List box lookups'!$S$2=1,'Distribution graph'!B80,IF('List box lookups'!$S$2=2,'Distribution graph'!D80,IF('List box lookups'!$S$2=3,'Distribution graph'!F80,'Distribution graph'!H80)))</f>
        <v>25.563631883700875</v>
      </c>
      <c r="K80" s="32" t="str">
        <f>IF('List box lookups'!$S$2=1,'Distribution graph'!C80,IF('List box lookups'!$S$2=2,'Distribution graph'!E80,IF('List box lookups'!$S$2=3,'Distribution graph'!G80,'Distribution graph'!I80)))</f>
        <v/>
      </c>
      <c r="L80" s="32">
        <f t="shared" si="95"/>
        <v>17.592931620455602</v>
      </c>
      <c r="M80">
        <v>74</v>
      </c>
      <c r="R80" t="s">
        <v>8456</v>
      </c>
    </row>
    <row r="81" spans="1:18" x14ac:dyDescent="0.25">
      <c r="A81" t="s">
        <v>1347</v>
      </c>
      <c r="B81" s="30">
        <f>INDEX(TOTAL_Data!$AZ:$AZ,MATCH('Distribution graph'!$A81,TOTAL_Data!$DA:$DA,0))</f>
        <v>25.389319042958338</v>
      </c>
      <c r="C81" s="30" t="str">
        <f t="shared" si="92"/>
        <v/>
      </c>
      <c r="D81" s="30">
        <f>INDEX(BKT_Data!$AZ:$AZ,MATCH('Distribution graph'!$A81,BKT_Data!$DA:$DA,0))</f>
        <v>5.2299887555241753</v>
      </c>
      <c r="E81" s="30" t="str">
        <f t="shared" si="92"/>
        <v/>
      </c>
      <c r="F81" s="30">
        <f>INDEX(DRO_Data!$AZ:$AZ,MATCH('Distribution graph'!$A81,DRO_Data!$DA:$DA,0))</f>
        <v>10.519107835496472</v>
      </c>
      <c r="G81" s="30" t="str">
        <f t="shared" ref="G81" si="144">IF($A81=G$2,F81,"")</f>
        <v/>
      </c>
      <c r="H81" s="30">
        <f>INDEX(IVA_Data!$AZ:$AZ,MATCH('Distribution graph'!$A81,IVA_Data!$DA:$DA,0))</f>
        <v>12.948143745622042</v>
      </c>
      <c r="I81" s="30" t="str">
        <f t="shared" ref="I81" si="145">IF($A81=I$2,H81,"")</f>
        <v/>
      </c>
      <c r="J81" s="32">
        <f>IF('List box lookups'!$S$2=1,'Distribution graph'!B81,IF('List box lookups'!$S$2=2,'Distribution graph'!D81,IF('List box lookups'!$S$2=3,'Distribution graph'!F81,'Distribution graph'!H81)))</f>
        <v>25.389319042958338</v>
      </c>
      <c r="K81" s="32" t="str">
        <f>IF('List box lookups'!$S$2=1,'Distribution graph'!C81,IF('List box lookups'!$S$2=2,'Distribution graph'!E81,IF('List box lookups'!$S$2=3,'Distribution graph'!G81,'Distribution graph'!I81)))</f>
        <v/>
      </c>
      <c r="L81" s="32">
        <f t="shared" si="95"/>
        <v>17.592931620455602</v>
      </c>
      <c r="M81">
        <v>75</v>
      </c>
      <c r="R81" t="s">
        <v>8456</v>
      </c>
    </row>
    <row r="82" spans="1:18" x14ac:dyDescent="0.25">
      <c r="A82" t="s">
        <v>1348</v>
      </c>
      <c r="B82" s="30">
        <f>INDEX(TOTAL_Data!$AZ:$AZ,MATCH('Distribution graph'!$A82,TOTAL_Data!$DA:$DA,0))</f>
        <v>25.26662943163382</v>
      </c>
      <c r="C82" s="30" t="str">
        <f t="shared" si="92"/>
        <v/>
      </c>
      <c r="D82" s="30">
        <f>INDEX(BKT_Data!$AZ:$AZ,MATCH('Distribution graph'!$A82,BKT_Data!$DA:$DA,0))</f>
        <v>5.203241777301252</v>
      </c>
      <c r="E82" s="30" t="str">
        <f t="shared" si="92"/>
        <v/>
      </c>
      <c r="F82" s="30">
        <f>INDEX(DRO_Data!$AZ:$AZ,MATCH('Distribution graph'!$A82,DRO_Data!$DA:$DA,0))</f>
        <v>10.445613827627664</v>
      </c>
      <c r="G82" s="30" t="str">
        <f t="shared" ref="G82" si="146">IF($A82=G$2,F82,"")</f>
        <v/>
      </c>
      <c r="H82" s="30">
        <f>INDEX(IVA_Data!$AZ:$AZ,MATCH('Distribution graph'!$A82,IVA_Data!$DA:$DA,0))</f>
        <v>12.925927255753834</v>
      </c>
      <c r="I82" s="30" t="str">
        <f t="shared" ref="I82" si="147">IF($A82=I$2,H82,"")</f>
        <v/>
      </c>
      <c r="J82" s="32">
        <f>IF('List box lookups'!$S$2=1,'Distribution graph'!B82,IF('List box lookups'!$S$2=2,'Distribution graph'!D82,IF('List box lookups'!$S$2=3,'Distribution graph'!F82,'Distribution graph'!H82)))</f>
        <v>25.26662943163382</v>
      </c>
      <c r="K82" s="32" t="str">
        <f>IF('List box lookups'!$S$2=1,'Distribution graph'!C82,IF('List box lookups'!$S$2=2,'Distribution graph'!E82,IF('List box lookups'!$S$2=3,'Distribution graph'!G82,'Distribution graph'!I82)))</f>
        <v/>
      </c>
      <c r="L82" s="32">
        <f t="shared" si="95"/>
        <v>17.592931620455602</v>
      </c>
      <c r="M82">
        <v>76</v>
      </c>
      <c r="R82" t="s">
        <v>8456</v>
      </c>
    </row>
    <row r="83" spans="1:18" x14ac:dyDescent="0.25">
      <c r="A83" t="s">
        <v>1349</v>
      </c>
      <c r="B83" s="30">
        <f>INDEX(TOTAL_Data!$AZ:$AZ,MATCH('Distribution graph'!$A83,TOTAL_Data!$DA:$DA,0))</f>
        <v>25.253521682515881</v>
      </c>
      <c r="C83" s="30" t="str">
        <f t="shared" si="92"/>
        <v/>
      </c>
      <c r="D83" s="30">
        <f>INDEX(BKT_Data!$AZ:$AZ,MATCH('Distribution graph'!$A83,BKT_Data!$DA:$DA,0))</f>
        <v>5.1863081464932579</v>
      </c>
      <c r="E83" s="30" t="str">
        <f t="shared" si="92"/>
        <v/>
      </c>
      <c r="F83" s="30">
        <f>INDEX(DRO_Data!$AZ:$AZ,MATCH('Distribution graph'!$A83,DRO_Data!$DA:$DA,0))</f>
        <v>10.095514787124852</v>
      </c>
      <c r="G83" s="30" t="str">
        <f t="shared" ref="G83" si="148">IF($A83=G$2,F83,"")</f>
        <v/>
      </c>
      <c r="H83" s="30">
        <f>INDEX(IVA_Data!$AZ:$AZ,MATCH('Distribution graph'!$A83,IVA_Data!$DA:$DA,0))</f>
        <v>12.854778000758339</v>
      </c>
      <c r="I83" s="30" t="str">
        <f t="shared" ref="I83" si="149">IF($A83=I$2,H83,"")</f>
        <v/>
      </c>
      <c r="J83" s="32">
        <f>IF('List box lookups'!$S$2=1,'Distribution graph'!B83,IF('List box lookups'!$S$2=2,'Distribution graph'!D83,IF('List box lookups'!$S$2=3,'Distribution graph'!F83,'Distribution graph'!H83)))</f>
        <v>25.253521682515881</v>
      </c>
      <c r="K83" s="32" t="str">
        <f>IF('List box lookups'!$S$2=1,'Distribution graph'!C83,IF('List box lookups'!$S$2=2,'Distribution graph'!E83,IF('List box lookups'!$S$2=3,'Distribution graph'!G83,'Distribution graph'!I83)))</f>
        <v/>
      </c>
      <c r="L83" s="32">
        <f t="shared" si="95"/>
        <v>17.592931620455602</v>
      </c>
      <c r="M83">
        <v>77</v>
      </c>
      <c r="R83" t="s">
        <v>8456</v>
      </c>
    </row>
    <row r="84" spans="1:18" x14ac:dyDescent="0.25">
      <c r="A84" t="s">
        <v>1350</v>
      </c>
      <c r="B84" s="30">
        <f>INDEX(TOTAL_Data!$AZ:$AZ,MATCH('Distribution graph'!$A84,TOTAL_Data!$DA:$DA,0))</f>
        <v>25.153419472187856</v>
      </c>
      <c r="C84" s="30" t="str">
        <f t="shared" si="92"/>
        <v/>
      </c>
      <c r="D84" s="30">
        <f>INDEX(BKT_Data!$AZ:$AZ,MATCH('Distribution graph'!$A84,BKT_Data!$DA:$DA,0))</f>
        <v>5.1793487244476273</v>
      </c>
      <c r="E84" s="30" t="str">
        <f t="shared" si="92"/>
        <v/>
      </c>
      <c r="F84" s="30">
        <f>INDEX(DRO_Data!$AZ:$AZ,MATCH('Distribution graph'!$A84,DRO_Data!$DA:$DA,0))</f>
        <v>9.8685771219813052</v>
      </c>
      <c r="G84" s="30" t="str">
        <f t="shared" ref="G84" si="150">IF($A84=G$2,F84,"")</f>
        <v/>
      </c>
      <c r="H84" s="30">
        <f>INDEX(IVA_Data!$AZ:$AZ,MATCH('Distribution graph'!$A84,IVA_Data!$DA:$DA,0))</f>
        <v>12.749298551603852</v>
      </c>
      <c r="I84" s="30" t="str">
        <f t="shared" ref="I84" si="151">IF($A84=I$2,H84,"")</f>
        <v/>
      </c>
      <c r="J84" s="32">
        <f>IF('List box lookups'!$S$2=1,'Distribution graph'!B84,IF('List box lookups'!$S$2=2,'Distribution graph'!D84,IF('List box lookups'!$S$2=3,'Distribution graph'!F84,'Distribution graph'!H84)))</f>
        <v>25.153419472187856</v>
      </c>
      <c r="K84" s="32" t="str">
        <f>IF('List box lookups'!$S$2=1,'Distribution graph'!C84,IF('List box lookups'!$S$2=2,'Distribution graph'!E84,IF('List box lookups'!$S$2=3,'Distribution graph'!G84,'Distribution graph'!I84)))</f>
        <v/>
      </c>
      <c r="L84" s="32">
        <f t="shared" si="95"/>
        <v>17.592931620455602</v>
      </c>
      <c r="M84">
        <v>78</v>
      </c>
      <c r="R84" t="s">
        <v>8456</v>
      </c>
    </row>
    <row r="85" spans="1:18" x14ac:dyDescent="0.25">
      <c r="A85" t="s">
        <v>1352</v>
      </c>
      <c r="B85" s="30">
        <f>INDEX(TOTAL_Data!$AZ:$AZ,MATCH('Distribution graph'!$A85,TOTAL_Data!$DA:$DA,0))</f>
        <v>25.120626404148222</v>
      </c>
      <c r="C85" s="30" t="str">
        <f t="shared" si="92"/>
        <v/>
      </c>
      <c r="D85" s="30">
        <f>INDEX(BKT_Data!$AZ:$AZ,MATCH('Distribution graph'!$A85,BKT_Data!$DA:$DA,0))</f>
        <v>5.1332594143977666</v>
      </c>
      <c r="E85" s="30" t="str">
        <f t="shared" si="92"/>
        <v/>
      </c>
      <c r="F85" s="30">
        <f>INDEX(DRO_Data!$AZ:$AZ,MATCH('Distribution graph'!$A85,DRO_Data!$DA:$DA,0))</f>
        <v>9.8684210526315788</v>
      </c>
      <c r="G85" s="30" t="str">
        <f t="shared" ref="G85" si="152">IF($A85=G$2,F85,"")</f>
        <v/>
      </c>
      <c r="H85" s="30">
        <f>INDEX(IVA_Data!$AZ:$AZ,MATCH('Distribution graph'!$A85,IVA_Data!$DA:$DA,0))</f>
        <v>12.74733208492205</v>
      </c>
      <c r="I85" s="30" t="str">
        <f t="shared" ref="I85" si="153">IF($A85=I$2,H85,"")</f>
        <v/>
      </c>
      <c r="J85" s="32">
        <f>IF('List box lookups'!$S$2=1,'Distribution graph'!B85,IF('List box lookups'!$S$2=2,'Distribution graph'!D85,IF('List box lookups'!$S$2=3,'Distribution graph'!F85,'Distribution graph'!H85)))</f>
        <v>25.120626404148222</v>
      </c>
      <c r="K85" s="32" t="str">
        <f>IF('List box lookups'!$S$2=1,'Distribution graph'!C85,IF('List box lookups'!$S$2=2,'Distribution graph'!E85,IF('List box lookups'!$S$2=3,'Distribution graph'!G85,'Distribution graph'!I85)))</f>
        <v/>
      </c>
      <c r="L85" s="32">
        <f t="shared" si="95"/>
        <v>17.592931620455602</v>
      </c>
      <c r="M85">
        <v>79</v>
      </c>
      <c r="R85" t="s">
        <v>8456</v>
      </c>
    </row>
    <row r="86" spans="1:18" x14ac:dyDescent="0.25">
      <c r="A86" t="s">
        <v>1353</v>
      </c>
      <c r="B86" s="30">
        <f>INDEX(TOTAL_Data!$AZ:$AZ,MATCH('Distribution graph'!$A86,TOTAL_Data!$DA:$DA,0))</f>
        <v>25.095844768851251</v>
      </c>
      <c r="C86" s="30" t="str">
        <f t="shared" si="92"/>
        <v/>
      </c>
      <c r="D86" s="30">
        <f>INDEX(BKT_Data!$AZ:$AZ,MATCH('Distribution graph'!$A86,BKT_Data!$DA:$DA,0))</f>
        <v>5.1189200974490712</v>
      </c>
      <c r="E86" s="30" t="str">
        <f t="shared" si="92"/>
        <v/>
      </c>
      <c r="F86" s="30">
        <f>INDEX(DRO_Data!$AZ:$AZ,MATCH('Distribution graph'!$A86,DRO_Data!$DA:$DA,0))</f>
        <v>9.8421518183064034</v>
      </c>
      <c r="G86" s="30" t="str">
        <f t="shared" ref="G86" si="154">IF($A86=G$2,F86,"")</f>
        <v/>
      </c>
      <c r="H86" s="30">
        <f>INDEX(IVA_Data!$AZ:$AZ,MATCH('Distribution graph'!$A86,IVA_Data!$DA:$DA,0))</f>
        <v>12.72095080020838</v>
      </c>
      <c r="I86" s="30" t="str">
        <f t="shared" ref="I86" si="155">IF($A86=I$2,H86,"")</f>
        <v/>
      </c>
      <c r="J86" s="32">
        <f>IF('List box lookups'!$S$2=1,'Distribution graph'!B86,IF('List box lookups'!$S$2=2,'Distribution graph'!D86,IF('List box lookups'!$S$2=3,'Distribution graph'!F86,'Distribution graph'!H86)))</f>
        <v>25.095844768851251</v>
      </c>
      <c r="K86" s="32" t="str">
        <f>IF('List box lookups'!$S$2=1,'Distribution graph'!C86,IF('List box lookups'!$S$2=2,'Distribution graph'!E86,IF('List box lookups'!$S$2=3,'Distribution graph'!G86,'Distribution graph'!I86)))</f>
        <v/>
      </c>
      <c r="L86" s="32">
        <f t="shared" si="95"/>
        <v>17.592931620455602</v>
      </c>
      <c r="M86">
        <v>80</v>
      </c>
      <c r="R86" t="s">
        <v>8456</v>
      </c>
    </row>
    <row r="87" spans="1:18" x14ac:dyDescent="0.25">
      <c r="A87" t="s">
        <v>1355</v>
      </c>
      <c r="B87" s="30">
        <f>INDEX(TOTAL_Data!$AZ:$AZ,MATCH('Distribution graph'!$A87,TOTAL_Data!$DA:$DA,0))</f>
        <v>24.966896925801255</v>
      </c>
      <c r="C87" s="30" t="str">
        <f t="shared" si="92"/>
        <v/>
      </c>
      <c r="D87" s="30">
        <f>INDEX(BKT_Data!$AZ:$AZ,MATCH('Distribution graph'!$A87,BKT_Data!$DA:$DA,0))</f>
        <v>5.1156174415630451</v>
      </c>
      <c r="E87" s="30" t="str">
        <f t="shared" si="92"/>
        <v/>
      </c>
      <c r="F87" s="30">
        <f>INDEX(DRO_Data!$AZ:$AZ,MATCH('Distribution graph'!$A87,DRO_Data!$DA:$DA,0))</f>
        <v>9.7956518189981221</v>
      </c>
      <c r="G87" s="30" t="str">
        <f t="shared" ref="G87" si="156">IF($A87=G$2,F87,"")</f>
        <v/>
      </c>
      <c r="H87" s="30">
        <f>INDEX(IVA_Data!$AZ:$AZ,MATCH('Distribution graph'!$A87,IVA_Data!$DA:$DA,0))</f>
        <v>12.70997472870522</v>
      </c>
      <c r="I87" s="30" t="str">
        <f t="shared" ref="I87" si="157">IF($A87=I$2,H87,"")</f>
        <v/>
      </c>
      <c r="J87" s="32">
        <f>IF('List box lookups'!$S$2=1,'Distribution graph'!B87,IF('List box lookups'!$S$2=2,'Distribution graph'!D87,IF('List box lookups'!$S$2=3,'Distribution graph'!F87,'Distribution graph'!H87)))</f>
        <v>24.966896925801255</v>
      </c>
      <c r="K87" s="32" t="str">
        <f>IF('List box lookups'!$S$2=1,'Distribution graph'!C87,IF('List box lookups'!$S$2=2,'Distribution graph'!E87,IF('List box lookups'!$S$2=3,'Distribution graph'!G87,'Distribution graph'!I87)))</f>
        <v/>
      </c>
      <c r="L87" s="32">
        <f t="shared" si="95"/>
        <v>17.592931620455602</v>
      </c>
      <c r="M87">
        <v>81</v>
      </c>
      <c r="R87" t="s">
        <v>8456</v>
      </c>
    </row>
    <row r="88" spans="1:18" x14ac:dyDescent="0.25">
      <c r="A88" t="s">
        <v>1356</v>
      </c>
      <c r="B88" s="30">
        <f>INDEX(TOTAL_Data!$AZ:$AZ,MATCH('Distribution graph'!$A88,TOTAL_Data!$DA:$DA,0))</f>
        <v>24.952509739527997</v>
      </c>
      <c r="C88" s="30" t="str">
        <f t="shared" si="92"/>
        <v/>
      </c>
      <c r="D88" s="30">
        <f>INDEX(BKT_Data!$AZ:$AZ,MATCH('Distribution graph'!$A88,BKT_Data!$DA:$DA,0))</f>
        <v>5.0809096367919446</v>
      </c>
      <c r="E88" s="30" t="str">
        <f t="shared" si="92"/>
        <v/>
      </c>
      <c r="F88" s="30">
        <f>INDEX(DRO_Data!$AZ:$AZ,MATCH('Distribution graph'!$A88,DRO_Data!$DA:$DA,0))</f>
        <v>9.4700706309434555</v>
      </c>
      <c r="G88" s="30" t="str">
        <f t="shared" ref="G88" si="158">IF($A88=G$2,F88,"")</f>
        <v/>
      </c>
      <c r="H88" s="30">
        <f>INDEX(IVA_Data!$AZ:$AZ,MATCH('Distribution graph'!$A88,IVA_Data!$DA:$DA,0))</f>
        <v>12.597102666386732</v>
      </c>
      <c r="I88" s="30" t="str">
        <f t="shared" ref="I88" si="159">IF($A88=I$2,H88,"")</f>
        <v/>
      </c>
      <c r="J88" s="32">
        <f>IF('List box lookups'!$S$2=1,'Distribution graph'!B88,IF('List box lookups'!$S$2=2,'Distribution graph'!D88,IF('List box lookups'!$S$2=3,'Distribution graph'!F88,'Distribution graph'!H88)))</f>
        <v>24.952509739527997</v>
      </c>
      <c r="K88" s="32" t="str">
        <f>IF('List box lookups'!$S$2=1,'Distribution graph'!C88,IF('List box lookups'!$S$2=2,'Distribution graph'!E88,IF('List box lookups'!$S$2=3,'Distribution graph'!G88,'Distribution graph'!I88)))</f>
        <v/>
      </c>
      <c r="L88" s="32">
        <f t="shared" si="95"/>
        <v>17.592931620455602</v>
      </c>
      <c r="M88">
        <v>82</v>
      </c>
      <c r="R88" t="s">
        <v>8456</v>
      </c>
    </row>
    <row r="89" spans="1:18" x14ac:dyDescent="0.25">
      <c r="A89" t="s">
        <v>1357</v>
      </c>
      <c r="B89" s="30">
        <f>INDEX(TOTAL_Data!$AZ:$AZ,MATCH('Distribution graph'!$A89,TOTAL_Data!$DA:$DA,0))</f>
        <v>24.865717970785763</v>
      </c>
      <c r="C89" s="30" t="str">
        <f t="shared" si="92"/>
        <v/>
      </c>
      <c r="D89" s="30">
        <f>INDEX(BKT_Data!$AZ:$AZ,MATCH('Distribution graph'!$A89,BKT_Data!$DA:$DA,0))</f>
        <v>5.0644450634321743</v>
      </c>
      <c r="E89" s="30" t="str">
        <f t="shared" si="92"/>
        <v/>
      </c>
      <c r="F89" s="30">
        <f>INDEX(DRO_Data!$AZ:$AZ,MATCH('Distribution graph'!$A89,DRO_Data!$DA:$DA,0))</f>
        <v>9.4009429868965313</v>
      </c>
      <c r="G89" s="30" t="str">
        <f t="shared" ref="G89" si="160">IF($A89=G$2,F89,"")</f>
        <v/>
      </c>
      <c r="H89" s="30">
        <f>INDEX(IVA_Data!$AZ:$AZ,MATCH('Distribution graph'!$A89,IVA_Data!$DA:$DA,0))</f>
        <v>12.549377522353577</v>
      </c>
      <c r="I89" s="30" t="str">
        <f t="shared" ref="I89" si="161">IF($A89=I$2,H89,"")</f>
        <v/>
      </c>
      <c r="J89" s="32">
        <f>IF('List box lookups'!$S$2=1,'Distribution graph'!B89,IF('List box lookups'!$S$2=2,'Distribution graph'!D89,IF('List box lookups'!$S$2=3,'Distribution graph'!F89,'Distribution graph'!H89)))</f>
        <v>24.865717970785763</v>
      </c>
      <c r="K89" s="32" t="str">
        <f>IF('List box lookups'!$S$2=1,'Distribution graph'!C89,IF('List box lookups'!$S$2=2,'Distribution graph'!E89,IF('List box lookups'!$S$2=3,'Distribution graph'!G89,'Distribution graph'!I89)))</f>
        <v/>
      </c>
      <c r="L89" s="32">
        <f t="shared" si="95"/>
        <v>17.592931620455602</v>
      </c>
      <c r="M89">
        <v>83</v>
      </c>
      <c r="R89" t="s">
        <v>8456</v>
      </c>
    </row>
    <row r="90" spans="1:18" x14ac:dyDescent="0.25">
      <c r="A90" t="s">
        <v>1359</v>
      </c>
      <c r="B90" s="30">
        <f>INDEX(TOTAL_Data!$AZ:$AZ,MATCH('Distribution graph'!$A90,TOTAL_Data!$DA:$DA,0))</f>
        <v>24.85193146671746</v>
      </c>
      <c r="C90" s="30" t="str">
        <f t="shared" si="92"/>
        <v/>
      </c>
      <c r="D90" s="30">
        <f>INDEX(BKT_Data!$AZ:$AZ,MATCH('Distribution graph'!$A90,BKT_Data!$DA:$DA,0))</f>
        <v>5.0338766292073682</v>
      </c>
      <c r="E90" s="30" t="str">
        <f t="shared" si="92"/>
        <v/>
      </c>
      <c r="F90" s="30">
        <f>INDEX(DRO_Data!$AZ:$AZ,MATCH('Distribution graph'!$A90,DRO_Data!$DA:$DA,0))</f>
        <v>9.3919844801305636</v>
      </c>
      <c r="G90" s="30" t="str">
        <f t="shared" ref="G90" si="162">IF($A90=G$2,F90,"")</f>
        <v/>
      </c>
      <c r="H90" s="30">
        <f>INDEX(IVA_Data!$AZ:$AZ,MATCH('Distribution graph'!$A90,IVA_Data!$DA:$DA,0))</f>
        <v>12.516300992006256</v>
      </c>
      <c r="I90" s="30" t="str">
        <f t="shared" ref="I90" si="163">IF($A90=I$2,H90,"")</f>
        <v/>
      </c>
      <c r="J90" s="32">
        <f>IF('List box lookups'!$S$2=1,'Distribution graph'!B90,IF('List box lookups'!$S$2=2,'Distribution graph'!D90,IF('List box lookups'!$S$2=3,'Distribution graph'!F90,'Distribution graph'!H90)))</f>
        <v>24.85193146671746</v>
      </c>
      <c r="K90" s="32" t="str">
        <f>IF('List box lookups'!$S$2=1,'Distribution graph'!C90,IF('List box lookups'!$S$2=2,'Distribution graph'!E90,IF('List box lookups'!$S$2=3,'Distribution graph'!G90,'Distribution graph'!I90)))</f>
        <v/>
      </c>
      <c r="L90" s="32">
        <f t="shared" si="95"/>
        <v>17.592931620455602</v>
      </c>
      <c r="M90">
        <v>84</v>
      </c>
      <c r="R90" t="s">
        <v>8457</v>
      </c>
    </row>
    <row r="91" spans="1:18" x14ac:dyDescent="0.25">
      <c r="A91" t="s">
        <v>1360</v>
      </c>
      <c r="B91" s="30">
        <f>INDEX(TOTAL_Data!$AZ:$AZ,MATCH('Distribution graph'!$A91,TOTAL_Data!$DA:$DA,0))</f>
        <v>24.770358138094746</v>
      </c>
      <c r="C91" s="30" t="str">
        <f t="shared" si="92"/>
        <v/>
      </c>
      <c r="D91" s="30">
        <f>INDEX(BKT_Data!$AZ:$AZ,MATCH('Distribution graph'!$A91,BKT_Data!$DA:$DA,0))</f>
        <v>4.9899294151802724</v>
      </c>
      <c r="E91" s="30" t="str">
        <f t="shared" si="92"/>
        <v/>
      </c>
      <c r="F91" s="30">
        <f>INDEX(DRO_Data!$AZ:$AZ,MATCH('Distribution graph'!$A91,DRO_Data!$DA:$DA,0))</f>
        <v>9.3790182285757506</v>
      </c>
      <c r="G91" s="30" t="str">
        <f t="shared" ref="G91" si="164">IF($A91=G$2,F91,"")</f>
        <v/>
      </c>
      <c r="H91" s="30">
        <f>INDEX(IVA_Data!$AZ:$AZ,MATCH('Distribution graph'!$A91,IVA_Data!$DA:$DA,0))</f>
        <v>12.462903925470458</v>
      </c>
      <c r="I91" s="30" t="str">
        <f t="shared" ref="I91" si="165">IF($A91=I$2,H91,"")</f>
        <v/>
      </c>
      <c r="J91" s="32">
        <f>IF('List box lookups'!$S$2=1,'Distribution graph'!B91,IF('List box lookups'!$S$2=2,'Distribution graph'!D91,IF('List box lookups'!$S$2=3,'Distribution graph'!F91,'Distribution graph'!H91)))</f>
        <v>24.770358138094746</v>
      </c>
      <c r="K91" s="32" t="str">
        <f>IF('List box lookups'!$S$2=1,'Distribution graph'!C91,IF('List box lookups'!$S$2=2,'Distribution graph'!E91,IF('List box lookups'!$S$2=3,'Distribution graph'!G91,'Distribution graph'!I91)))</f>
        <v/>
      </c>
      <c r="L91" s="32">
        <f t="shared" si="95"/>
        <v>17.592931620455602</v>
      </c>
      <c r="M91">
        <v>85</v>
      </c>
      <c r="R91" t="s">
        <v>8457</v>
      </c>
    </row>
    <row r="92" spans="1:18" x14ac:dyDescent="0.25">
      <c r="A92" t="s">
        <v>1361</v>
      </c>
      <c r="B92" s="30">
        <f>INDEX(TOTAL_Data!$AZ:$AZ,MATCH('Distribution graph'!$A92,TOTAL_Data!$DA:$DA,0))</f>
        <v>24.741824440619624</v>
      </c>
      <c r="C92" s="30" t="str">
        <f t="shared" si="92"/>
        <v/>
      </c>
      <c r="D92" s="30">
        <f>INDEX(BKT_Data!$AZ:$AZ,MATCH('Distribution graph'!$A92,BKT_Data!$DA:$DA,0))</f>
        <v>4.9603774726271856</v>
      </c>
      <c r="E92" s="30" t="str">
        <f t="shared" si="92"/>
        <v/>
      </c>
      <c r="F92" s="30">
        <f>INDEX(DRO_Data!$AZ:$AZ,MATCH('Distribution graph'!$A92,DRO_Data!$DA:$DA,0))</f>
        <v>9.1492623107875062</v>
      </c>
      <c r="G92" s="30" t="str">
        <f t="shared" ref="G92" si="166">IF($A92=G$2,F92,"")</f>
        <v/>
      </c>
      <c r="H92" s="30">
        <f>INDEX(IVA_Data!$AZ:$AZ,MATCH('Distribution graph'!$A92,IVA_Data!$DA:$DA,0))</f>
        <v>12.445325149223073</v>
      </c>
      <c r="I92" s="30" t="str">
        <f t="shared" ref="I92" si="167">IF($A92=I$2,H92,"")</f>
        <v/>
      </c>
      <c r="J92" s="32">
        <f>IF('List box lookups'!$S$2=1,'Distribution graph'!B92,IF('List box lookups'!$S$2=2,'Distribution graph'!D92,IF('List box lookups'!$S$2=3,'Distribution graph'!F92,'Distribution graph'!H92)))</f>
        <v>24.741824440619624</v>
      </c>
      <c r="K92" s="32" t="str">
        <f>IF('List box lookups'!$S$2=1,'Distribution graph'!C92,IF('List box lookups'!$S$2=2,'Distribution graph'!E92,IF('List box lookups'!$S$2=3,'Distribution graph'!G92,'Distribution graph'!I92)))</f>
        <v/>
      </c>
      <c r="L92" s="32">
        <f t="shared" si="95"/>
        <v>17.592931620455602</v>
      </c>
      <c r="M92">
        <v>86</v>
      </c>
      <c r="R92" t="s">
        <v>8457</v>
      </c>
    </row>
    <row r="93" spans="1:18" x14ac:dyDescent="0.25">
      <c r="A93" t="s">
        <v>1362</v>
      </c>
      <c r="B93" s="30">
        <f>INDEX(TOTAL_Data!$AZ:$AZ,MATCH('Distribution graph'!$A93,TOTAL_Data!$DA:$DA,0))</f>
        <v>24.667671645881867</v>
      </c>
      <c r="C93" s="30" t="str">
        <f t="shared" si="92"/>
        <v/>
      </c>
      <c r="D93" s="30">
        <f>INDEX(BKT_Data!$AZ:$AZ,MATCH('Distribution graph'!$A93,BKT_Data!$DA:$DA,0))</f>
        <v>4.9381476087647931</v>
      </c>
      <c r="E93" s="30" t="str">
        <f t="shared" si="92"/>
        <v/>
      </c>
      <c r="F93" s="30">
        <f>INDEX(DRO_Data!$AZ:$AZ,MATCH('Distribution graph'!$A93,DRO_Data!$DA:$DA,0))</f>
        <v>9.0999898418718033</v>
      </c>
      <c r="G93" s="30" t="str">
        <f t="shared" ref="G93" si="168">IF($A93=G$2,F93,"")</f>
        <v/>
      </c>
      <c r="H93" s="30">
        <f>INDEX(IVA_Data!$AZ:$AZ,MATCH('Distribution graph'!$A93,IVA_Data!$DA:$DA,0))</f>
        <v>12.443565240974426</v>
      </c>
      <c r="I93" s="30" t="str">
        <f t="shared" ref="I93" si="169">IF($A93=I$2,H93,"")</f>
        <v/>
      </c>
      <c r="J93" s="32">
        <f>IF('List box lookups'!$S$2=1,'Distribution graph'!B93,IF('List box lookups'!$S$2=2,'Distribution graph'!D93,IF('List box lookups'!$S$2=3,'Distribution graph'!F93,'Distribution graph'!H93)))</f>
        <v>24.667671645881867</v>
      </c>
      <c r="K93" s="32" t="str">
        <f>IF('List box lookups'!$S$2=1,'Distribution graph'!C93,IF('List box lookups'!$S$2=2,'Distribution graph'!E93,IF('List box lookups'!$S$2=3,'Distribution graph'!G93,'Distribution graph'!I93)))</f>
        <v/>
      </c>
      <c r="L93" s="32">
        <f t="shared" si="95"/>
        <v>17.592931620455602</v>
      </c>
      <c r="M93">
        <v>87</v>
      </c>
      <c r="R93" t="s">
        <v>8457</v>
      </c>
    </row>
    <row r="94" spans="1:18" x14ac:dyDescent="0.25">
      <c r="A94" t="s">
        <v>1363</v>
      </c>
      <c r="B94" s="30">
        <f>INDEX(TOTAL_Data!$AZ:$AZ,MATCH('Distribution graph'!$A94,TOTAL_Data!$DA:$DA,0))</f>
        <v>24.464108697036114</v>
      </c>
      <c r="C94" s="30" t="str">
        <f t="shared" si="92"/>
        <v/>
      </c>
      <c r="D94" s="30">
        <f>INDEX(BKT_Data!$AZ:$AZ,MATCH('Distribution graph'!$A94,BKT_Data!$DA:$DA,0))</f>
        <v>4.8587838090373374</v>
      </c>
      <c r="E94" s="30" t="str">
        <f t="shared" si="92"/>
        <v/>
      </c>
      <c r="F94" s="30">
        <f>INDEX(DRO_Data!$AZ:$AZ,MATCH('Distribution graph'!$A94,DRO_Data!$DA:$DA,0))</f>
        <v>9.0803682438567819</v>
      </c>
      <c r="G94" s="30" t="str">
        <f t="shared" ref="G94" si="170">IF($A94=G$2,F94,"")</f>
        <v/>
      </c>
      <c r="H94" s="30">
        <f>INDEX(IVA_Data!$AZ:$AZ,MATCH('Distribution graph'!$A94,IVA_Data!$DA:$DA,0))</f>
        <v>12.390233349394746</v>
      </c>
      <c r="I94" s="30" t="str">
        <f t="shared" ref="I94" si="171">IF($A94=I$2,H94,"")</f>
        <v/>
      </c>
      <c r="J94" s="32">
        <f>IF('List box lookups'!$S$2=1,'Distribution graph'!B94,IF('List box lookups'!$S$2=2,'Distribution graph'!D94,IF('List box lookups'!$S$2=3,'Distribution graph'!F94,'Distribution graph'!H94)))</f>
        <v>24.464108697036114</v>
      </c>
      <c r="K94" s="32" t="str">
        <f>IF('List box lookups'!$S$2=1,'Distribution graph'!C94,IF('List box lookups'!$S$2=2,'Distribution graph'!E94,IF('List box lookups'!$S$2=3,'Distribution graph'!G94,'Distribution graph'!I94)))</f>
        <v/>
      </c>
      <c r="L94" s="32">
        <f t="shared" si="95"/>
        <v>17.592931620455602</v>
      </c>
      <c r="M94">
        <v>88</v>
      </c>
      <c r="R94" t="s">
        <v>8457</v>
      </c>
    </row>
    <row r="95" spans="1:18" x14ac:dyDescent="0.25">
      <c r="A95" t="s">
        <v>1365</v>
      </c>
      <c r="B95" s="30">
        <f>INDEX(TOTAL_Data!$AZ:$AZ,MATCH('Distribution graph'!$A95,TOTAL_Data!$DA:$DA,0))</f>
        <v>24.438794615581703</v>
      </c>
      <c r="C95" s="30" t="str">
        <f t="shared" si="92"/>
        <v/>
      </c>
      <c r="D95" s="30">
        <f>INDEX(BKT_Data!$AZ:$AZ,MATCH('Distribution graph'!$A95,BKT_Data!$DA:$DA,0))</f>
        <v>4.850754687182727</v>
      </c>
      <c r="E95" s="30" t="str">
        <f t="shared" si="92"/>
        <v/>
      </c>
      <c r="F95" s="30">
        <f>INDEX(DRO_Data!$AZ:$AZ,MATCH('Distribution graph'!$A95,DRO_Data!$DA:$DA,0))</f>
        <v>8.9516136712091345</v>
      </c>
      <c r="G95" s="30" t="str">
        <f t="shared" ref="G95" si="172">IF($A95=G$2,F95,"")</f>
        <v/>
      </c>
      <c r="H95" s="30">
        <f>INDEX(IVA_Data!$AZ:$AZ,MATCH('Distribution graph'!$A95,IVA_Data!$DA:$DA,0))</f>
        <v>12.200967362412305</v>
      </c>
      <c r="I95" s="30" t="str">
        <f t="shared" ref="I95" si="173">IF($A95=I$2,H95,"")</f>
        <v/>
      </c>
      <c r="J95" s="32">
        <f>IF('List box lookups'!$S$2=1,'Distribution graph'!B95,IF('List box lookups'!$S$2=2,'Distribution graph'!D95,IF('List box lookups'!$S$2=3,'Distribution graph'!F95,'Distribution graph'!H95)))</f>
        <v>24.438794615581703</v>
      </c>
      <c r="K95" s="32" t="str">
        <f>IF('List box lookups'!$S$2=1,'Distribution graph'!C95,IF('List box lookups'!$S$2=2,'Distribution graph'!E95,IF('List box lookups'!$S$2=3,'Distribution graph'!G95,'Distribution graph'!I95)))</f>
        <v/>
      </c>
      <c r="L95" s="32">
        <f t="shared" si="95"/>
        <v>17.592931620455602</v>
      </c>
      <c r="M95">
        <v>89</v>
      </c>
      <c r="R95" t="s">
        <v>8457</v>
      </c>
    </row>
    <row r="96" spans="1:18" x14ac:dyDescent="0.25">
      <c r="A96" t="s">
        <v>8029</v>
      </c>
      <c r="B96" s="30">
        <f>INDEX(TOTAL_Data!$AZ:$AZ,MATCH('Distribution graph'!$A96,TOTAL_Data!$DA:$DA,0))</f>
        <v>24.410434930271062</v>
      </c>
      <c r="C96" s="30" t="str">
        <f t="shared" si="92"/>
        <v/>
      </c>
      <c r="D96" s="30">
        <f>INDEX(BKT_Data!$AZ:$AZ,MATCH('Distribution graph'!$A96,BKT_Data!$DA:$DA,0))</f>
        <v>4.8396363835757521</v>
      </c>
      <c r="E96" s="30" t="str">
        <f t="shared" si="92"/>
        <v/>
      </c>
      <c r="F96" s="30">
        <f>INDEX(DRO_Data!$AZ:$AZ,MATCH('Distribution graph'!$A96,DRO_Data!$DA:$DA,0))</f>
        <v>8.7361677344205013</v>
      </c>
      <c r="G96" s="30" t="str">
        <f t="shared" ref="G96" si="174">IF($A96=G$2,F96,"")</f>
        <v/>
      </c>
      <c r="H96" s="30">
        <f>INDEX(IVA_Data!$AZ:$AZ,MATCH('Distribution graph'!$A96,IVA_Data!$DA:$DA,0))</f>
        <v>12.171609465216301</v>
      </c>
      <c r="I96" s="30" t="str">
        <f t="shared" ref="I96" si="175">IF($A96=I$2,H96,"")</f>
        <v/>
      </c>
      <c r="J96" s="32">
        <f>IF('List box lookups'!$S$2=1,'Distribution graph'!B96,IF('List box lookups'!$S$2=2,'Distribution graph'!D96,IF('List box lookups'!$S$2=3,'Distribution graph'!F96,'Distribution graph'!H96)))</f>
        <v>24.410434930271062</v>
      </c>
      <c r="K96" s="32" t="str">
        <f>IF('List box lookups'!$S$2=1,'Distribution graph'!C96,IF('List box lookups'!$S$2=2,'Distribution graph'!E96,IF('List box lookups'!$S$2=3,'Distribution graph'!G96,'Distribution graph'!I96)))</f>
        <v/>
      </c>
      <c r="L96" s="32">
        <f t="shared" si="95"/>
        <v>17.592931620455602</v>
      </c>
      <c r="M96">
        <v>90</v>
      </c>
      <c r="R96" t="s">
        <v>8457</v>
      </c>
    </row>
    <row r="97" spans="1:18" x14ac:dyDescent="0.25">
      <c r="A97" t="s">
        <v>8030</v>
      </c>
      <c r="B97" s="30">
        <f>INDEX(TOTAL_Data!$AZ:$AZ,MATCH('Distribution graph'!$A97,TOTAL_Data!$DA:$DA,0))</f>
        <v>24.368316456894103</v>
      </c>
      <c r="C97" s="30" t="str">
        <f t="shared" si="92"/>
        <v/>
      </c>
      <c r="D97" s="30">
        <f>INDEX(BKT_Data!$AZ:$AZ,MATCH('Distribution graph'!$A97,BKT_Data!$DA:$DA,0))</f>
        <v>4.7693995325988459</v>
      </c>
      <c r="E97" s="30" t="str">
        <f t="shared" si="92"/>
        <v/>
      </c>
      <c r="F97" s="30">
        <f>INDEX(DRO_Data!$AZ:$AZ,MATCH('Distribution graph'!$A97,DRO_Data!$DA:$DA,0))</f>
        <v>8.6510472856066922</v>
      </c>
      <c r="G97" s="30" t="str">
        <f t="shared" ref="G97" si="176">IF($A97=G$2,F97,"")</f>
        <v/>
      </c>
      <c r="H97" s="30">
        <f>INDEX(IVA_Data!$AZ:$AZ,MATCH('Distribution graph'!$A97,IVA_Data!$DA:$DA,0))</f>
        <v>12.148938391594454</v>
      </c>
      <c r="I97" s="30" t="str">
        <f t="shared" ref="I97" si="177">IF($A97=I$2,H97,"")</f>
        <v/>
      </c>
      <c r="J97" s="32">
        <f>IF('List box lookups'!$S$2=1,'Distribution graph'!B97,IF('List box lookups'!$S$2=2,'Distribution graph'!D97,IF('List box lookups'!$S$2=3,'Distribution graph'!F97,'Distribution graph'!H97)))</f>
        <v>24.368316456894103</v>
      </c>
      <c r="K97" s="32" t="str">
        <f>IF('List box lookups'!$S$2=1,'Distribution graph'!C97,IF('List box lookups'!$S$2=2,'Distribution graph'!E97,IF('List box lookups'!$S$2=3,'Distribution graph'!G97,'Distribution graph'!I97)))</f>
        <v/>
      </c>
      <c r="L97" s="32">
        <f t="shared" si="95"/>
        <v>17.592931620455602</v>
      </c>
      <c r="M97">
        <v>91</v>
      </c>
      <c r="R97" t="s">
        <v>8457</v>
      </c>
    </row>
    <row r="98" spans="1:18" x14ac:dyDescent="0.25">
      <c r="A98" t="s">
        <v>8031</v>
      </c>
      <c r="B98" s="30">
        <f>INDEX(TOTAL_Data!$AZ:$AZ,MATCH('Distribution graph'!$A98,TOTAL_Data!$DA:$DA,0))</f>
        <v>24.244733588108499</v>
      </c>
      <c r="C98" s="30" t="str">
        <f t="shared" si="92"/>
        <v/>
      </c>
      <c r="D98" s="30">
        <f>INDEX(BKT_Data!$AZ:$AZ,MATCH('Distribution graph'!$A98,BKT_Data!$DA:$DA,0))</f>
        <v>4.7610230909619915</v>
      </c>
      <c r="E98" s="30" t="str">
        <f t="shared" si="92"/>
        <v/>
      </c>
      <c r="F98" s="30">
        <f>INDEX(DRO_Data!$AZ:$AZ,MATCH('Distribution graph'!$A98,DRO_Data!$DA:$DA,0))</f>
        <v>8.4526388081779285</v>
      </c>
      <c r="G98" s="30" t="str">
        <f t="shared" ref="G98" si="178">IF($A98=G$2,F98,"")</f>
        <v/>
      </c>
      <c r="H98" s="30">
        <f>INDEX(IVA_Data!$AZ:$AZ,MATCH('Distribution graph'!$A98,IVA_Data!$DA:$DA,0))</f>
        <v>12.101385675150935</v>
      </c>
      <c r="I98" s="30" t="str">
        <f t="shared" ref="I98" si="179">IF($A98=I$2,H98,"")</f>
        <v/>
      </c>
      <c r="J98" s="32">
        <f>IF('List box lookups'!$S$2=1,'Distribution graph'!B98,IF('List box lookups'!$S$2=2,'Distribution graph'!D98,IF('List box lookups'!$S$2=3,'Distribution graph'!F98,'Distribution graph'!H98)))</f>
        <v>24.244733588108499</v>
      </c>
      <c r="K98" s="32" t="str">
        <f>IF('List box lookups'!$S$2=1,'Distribution graph'!C98,IF('List box lookups'!$S$2=2,'Distribution graph'!E98,IF('List box lookups'!$S$2=3,'Distribution graph'!G98,'Distribution graph'!I98)))</f>
        <v/>
      </c>
      <c r="L98" s="32">
        <f t="shared" si="95"/>
        <v>17.592931620455602</v>
      </c>
      <c r="M98">
        <v>92</v>
      </c>
      <c r="R98" t="s">
        <v>8457</v>
      </c>
    </row>
    <row r="99" spans="1:18" x14ac:dyDescent="0.25">
      <c r="A99" t="s">
        <v>8032</v>
      </c>
      <c r="B99" s="30">
        <f>INDEX(TOTAL_Data!$AZ:$AZ,MATCH('Distribution graph'!$A99,TOTAL_Data!$DA:$DA,0))</f>
        <v>24.226453587215232</v>
      </c>
      <c r="C99" s="30" t="str">
        <f t="shared" si="92"/>
        <v/>
      </c>
      <c r="D99" s="30">
        <f>INDEX(BKT_Data!$AZ:$AZ,MATCH('Distribution graph'!$A99,BKT_Data!$DA:$DA,0))</f>
        <v>4.7605397325907575</v>
      </c>
      <c r="E99" s="30" t="str">
        <f t="shared" si="92"/>
        <v/>
      </c>
      <c r="F99" s="30">
        <f>INDEX(DRO_Data!$AZ:$AZ,MATCH('Distribution graph'!$A99,DRO_Data!$DA:$DA,0))</f>
        <v>8.3754766045020173</v>
      </c>
      <c r="G99" s="30" t="str">
        <f t="shared" ref="G99" si="180">IF($A99=G$2,F99,"")</f>
        <v/>
      </c>
      <c r="H99" s="30">
        <f>INDEX(IVA_Data!$AZ:$AZ,MATCH('Distribution graph'!$A99,IVA_Data!$DA:$DA,0))</f>
        <v>12.045355745544123</v>
      </c>
      <c r="I99" s="30" t="str">
        <f t="shared" ref="I99" si="181">IF($A99=I$2,H99,"")</f>
        <v/>
      </c>
      <c r="J99" s="32">
        <f>IF('List box lookups'!$S$2=1,'Distribution graph'!B99,IF('List box lookups'!$S$2=2,'Distribution graph'!D99,IF('List box lookups'!$S$2=3,'Distribution graph'!F99,'Distribution graph'!H99)))</f>
        <v>24.226453587215232</v>
      </c>
      <c r="K99" s="32" t="str">
        <f>IF('List box lookups'!$S$2=1,'Distribution graph'!C99,IF('List box lookups'!$S$2=2,'Distribution graph'!E99,IF('List box lookups'!$S$2=3,'Distribution graph'!G99,'Distribution graph'!I99)))</f>
        <v/>
      </c>
      <c r="L99" s="32">
        <f t="shared" si="95"/>
        <v>17.592931620455602</v>
      </c>
      <c r="M99">
        <v>93</v>
      </c>
      <c r="R99" t="s">
        <v>8457</v>
      </c>
    </row>
    <row r="100" spans="1:18" x14ac:dyDescent="0.25">
      <c r="A100" t="s">
        <v>8033</v>
      </c>
      <c r="B100" s="30">
        <f>INDEX(TOTAL_Data!$AZ:$AZ,MATCH('Distribution graph'!$A100,TOTAL_Data!$DA:$DA,0))</f>
        <v>24.121155372809248</v>
      </c>
      <c r="C100" s="30" t="str">
        <f t="shared" si="92"/>
        <v/>
      </c>
      <c r="D100" s="30">
        <f>INDEX(BKT_Data!$AZ:$AZ,MATCH('Distribution graph'!$A100,BKT_Data!$DA:$DA,0))</f>
        <v>4.7359509986936672</v>
      </c>
      <c r="E100" s="30" t="str">
        <f t="shared" si="92"/>
        <v/>
      </c>
      <c r="F100" s="30">
        <f>INDEX(DRO_Data!$AZ:$AZ,MATCH('Distribution graph'!$A100,DRO_Data!$DA:$DA,0))</f>
        <v>8.2591093117408896</v>
      </c>
      <c r="G100" s="30" t="str">
        <f t="shared" ref="G100" si="182">IF($A100=G$2,F100,"")</f>
        <v/>
      </c>
      <c r="H100" s="30">
        <f>INDEX(IVA_Data!$AZ:$AZ,MATCH('Distribution graph'!$A100,IVA_Data!$DA:$DA,0))</f>
        <v>12.043602757739244</v>
      </c>
      <c r="I100" s="30" t="str">
        <f t="shared" ref="I100" si="183">IF($A100=I$2,H100,"")</f>
        <v/>
      </c>
      <c r="J100" s="32">
        <f>IF('List box lookups'!$S$2=1,'Distribution graph'!B100,IF('List box lookups'!$S$2=2,'Distribution graph'!D100,IF('List box lookups'!$S$2=3,'Distribution graph'!F100,'Distribution graph'!H100)))</f>
        <v>24.121155372809248</v>
      </c>
      <c r="K100" s="32" t="str">
        <f>IF('List box lookups'!$S$2=1,'Distribution graph'!C100,IF('List box lookups'!$S$2=2,'Distribution graph'!E100,IF('List box lookups'!$S$2=3,'Distribution graph'!G100,'Distribution graph'!I100)))</f>
        <v/>
      </c>
      <c r="L100" s="32">
        <f t="shared" si="95"/>
        <v>17.592931620455602</v>
      </c>
      <c r="M100">
        <v>94</v>
      </c>
      <c r="R100" t="s">
        <v>8457</v>
      </c>
    </row>
    <row r="101" spans="1:18" x14ac:dyDescent="0.25">
      <c r="A101" t="s">
        <v>8034</v>
      </c>
      <c r="B101" s="30">
        <f>INDEX(TOTAL_Data!$AZ:$AZ,MATCH('Distribution graph'!$A101,TOTAL_Data!$DA:$DA,0))</f>
        <v>24.109230564204456</v>
      </c>
      <c r="C101" s="30" t="str">
        <f t="shared" si="92"/>
        <v/>
      </c>
      <c r="D101" s="30">
        <f>INDEX(BKT_Data!$AZ:$AZ,MATCH('Distribution graph'!$A101,BKT_Data!$DA:$DA,0))</f>
        <v>4.730226145066978</v>
      </c>
      <c r="E101" s="30" t="str">
        <f t="shared" si="92"/>
        <v/>
      </c>
      <c r="F101" s="30">
        <f>INDEX(DRO_Data!$AZ:$AZ,MATCH('Distribution graph'!$A101,DRO_Data!$DA:$DA,0))</f>
        <v>8.2177415090681567</v>
      </c>
      <c r="G101" s="30" t="str">
        <f t="shared" ref="G101" si="184">IF($A101=G$2,F101,"")</f>
        <v/>
      </c>
      <c r="H101" s="30">
        <f>INDEX(IVA_Data!$AZ:$AZ,MATCH('Distribution graph'!$A101,IVA_Data!$DA:$DA,0))</f>
        <v>12.017609476743473</v>
      </c>
      <c r="I101" s="30" t="str">
        <f t="shared" ref="I101" si="185">IF($A101=I$2,H101,"")</f>
        <v/>
      </c>
      <c r="J101" s="32">
        <f>IF('List box lookups'!$S$2=1,'Distribution graph'!B101,IF('List box lookups'!$S$2=2,'Distribution graph'!D101,IF('List box lookups'!$S$2=3,'Distribution graph'!F101,'Distribution graph'!H101)))</f>
        <v>24.109230564204456</v>
      </c>
      <c r="K101" s="32" t="str">
        <f>IF('List box lookups'!$S$2=1,'Distribution graph'!C101,IF('List box lookups'!$S$2=2,'Distribution graph'!E101,IF('List box lookups'!$S$2=3,'Distribution graph'!G101,'Distribution graph'!I101)))</f>
        <v/>
      </c>
      <c r="L101" s="32">
        <f t="shared" si="95"/>
        <v>17.592931620455602</v>
      </c>
      <c r="M101">
        <v>95</v>
      </c>
      <c r="R101" t="s">
        <v>8457</v>
      </c>
    </row>
    <row r="102" spans="1:18" x14ac:dyDescent="0.25">
      <c r="A102" t="s">
        <v>8035</v>
      </c>
      <c r="B102" s="30">
        <f>INDEX(TOTAL_Data!$AZ:$AZ,MATCH('Distribution graph'!$A102,TOTAL_Data!$DA:$DA,0))</f>
        <v>23.878704633102647</v>
      </c>
      <c r="C102" s="30" t="str">
        <f t="shared" si="92"/>
        <v/>
      </c>
      <c r="D102" s="30">
        <f>INDEX(BKT_Data!$AZ:$AZ,MATCH('Distribution graph'!$A102,BKT_Data!$DA:$DA,0))</f>
        <v>4.691348371711169</v>
      </c>
      <c r="E102" s="30" t="str">
        <f t="shared" si="92"/>
        <v/>
      </c>
      <c r="F102" s="30">
        <f>INDEX(DRO_Data!$AZ:$AZ,MATCH('Distribution graph'!$A102,DRO_Data!$DA:$DA,0))</f>
        <v>8.1101570902166813</v>
      </c>
      <c r="G102" s="30" t="str">
        <f t="shared" ref="G102" si="186">IF($A102=G$2,F102,"")</f>
        <v/>
      </c>
      <c r="H102" s="30">
        <f>INDEX(IVA_Data!$AZ:$AZ,MATCH('Distribution graph'!$A102,IVA_Data!$DA:$DA,0))</f>
        <v>12.01337140469392</v>
      </c>
      <c r="I102" s="30" t="str">
        <f t="shared" ref="I102" si="187">IF($A102=I$2,H102,"")</f>
        <v/>
      </c>
      <c r="J102" s="32">
        <f>IF('List box lookups'!$S$2=1,'Distribution graph'!B102,IF('List box lookups'!$S$2=2,'Distribution graph'!D102,IF('List box lookups'!$S$2=3,'Distribution graph'!F102,'Distribution graph'!H102)))</f>
        <v>23.878704633102647</v>
      </c>
      <c r="K102" s="32" t="str">
        <f>IF('List box lookups'!$S$2=1,'Distribution graph'!C102,IF('List box lookups'!$S$2=2,'Distribution graph'!E102,IF('List box lookups'!$S$2=3,'Distribution graph'!G102,'Distribution graph'!I102)))</f>
        <v/>
      </c>
      <c r="L102" s="32">
        <f t="shared" si="95"/>
        <v>17.592931620455602</v>
      </c>
      <c r="M102">
        <v>96</v>
      </c>
      <c r="R102" t="s">
        <v>8457</v>
      </c>
    </row>
    <row r="103" spans="1:18" x14ac:dyDescent="0.25">
      <c r="A103" t="s">
        <v>8036</v>
      </c>
      <c r="B103" s="30">
        <f>INDEX(TOTAL_Data!$AZ:$AZ,MATCH('Distribution graph'!$A103,TOTAL_Data!$DA:$DA,0))</f>
        <v>23.852635977435753</v>
      </c>
      <c r="C103" s="30" t="str">
        <f t="shared" si="92"/>
        <v/>
      </c>
      <c r="D103" s="30">
        <f>INDEX(BKT_Data!$AZ:$AZ,MATCH('Distribution graph'!$A103,BKT_Data!$DA:$DA,0))</f>
        <v>4.6803160589903365</v>
      </c>
      <c r="E103" s="30" t="str">
        <f t="shared" si="92"/>
        <v/>
      </c>
      <c r="F103" s="30">
        <f>INDEX(DRO_Data!$AZ:$AZ,MATCH('Distribution graph'!$A103,DRO_Data!$DA:$DA,0))</f>
        <v>8.0663337326959343</v>
      </c>
      <c r="G103" s="30" t="str">
        <f t="shared" ref="G103" si="188">IF($A103=G$2,F103,"")</f>
        <v/>
      </c>
      <c r="H103" s="30">
        <f>INDEX(IVA_Data!$AZ:$AZ,MATCH('Distribution graph'!$A103,IVA_Data!$DA:$DA,0))</f>
        <v>11.962709347413581</v>
      </c>
      <c r="I103" s="30" t="str">
        <f t="shared" ref="I103" si="189">IF($A103=I$2,H103,"")</f>
        <v/>
      </c>
      <c r="J103" s="32">
        <f>IF('List box lookups'!$S$2=1,'Distribution graph'!B103,IF('List box lookups'!$S$2=2,'Distribution graph'!D103,IF('List box lookups'!$S$2=3,'Distribution graph'!F103,'Distribution graph'!H103)))</f>
        <v>23.852635977435753</v>
      </c>
      <c r="K103" s="32" t="str">
        <f>IF('List box lookups'!$S$2=1,'Distribution graph'!C103,IF('List box lookups'!$S$2=2,'Distribution graph'!E103,IF('List box lookups'!$S$2=3,'Distribution graph'!G103,'Distribution graph'!I103)))</f>
        <v/>
      </c>
      <c r="L103" s="32">
        <f t="shared" si="95"/>
        <v>17.592931620455602</v>
      </c>
      <c r="M103">
        <v>97</v>
      </c>
      <c r="R103" t="s">
        <v>8457</v>
      </c>
    </row>
    <row r="104" spans="1:18" x14ac:dyDescent="0.25">
      <c r="A104" t="s">
        <v>8037</v>
      </c>
      <c r="B104" s="30">
        <f>INDEX(TOTAL_Data!$AZ:$AZ,MATCH('Distribution graph'!$A104,TOTAL_Data!$DA:$DA,0))</f>
        <v>23.69758095093653</v>
      </c>
      <c r="C104" s="30" t="str">
        <f t="shared" si="92"/>
        <v/>
      </c>
      <c r="D104" s="30">
        <f>INDEX(BKT_Data!$AZ:$AZ,MATCH('Distribution graph'!$A104,BKT_Data!$DA:$DA,0))</f>
        <v>4.6489513444978607</v>
      </c>
      <c r="E104" s="30" t="str">
        <f t="shared" si="92"/>
        <v/>
      </c>
      <c r="F104" s="30">
        <f>INDEX(DRO_Data!$AZ:$AZ,MATCH('Distribution graph'!$A104,DRO_Data!$DA:$DA,0))</f>
        <v>8.0257545561938084</v>
      </c>
      <c r="G104" s="30" t="str">
        <f t="shared" ref="G104" si="190">IF($A104=G$2,F104,"")</f>
        <v/>
      </c>
      <c r="H104" s="30">
        <f>INDEX(IVA_Data!$AZ:$AZ,MATCH('Distribution graph'!$A104,IVA_Data!$DA:$DA,0))</f>
        <v>11.938288233133342</v>
      </c>
      <c r="I104" s="30" t="str">
        <f t="shared" ref="I104" si="191">IF($A104=I$2,H104,"")</f>
        <v/>
      </c>
      <c r="J104" s="32">
        <f>IF('List box lookups'!$S$2=1,'Distribution graph'!B104,IF('List box lookups'!$S$2=2,'Distribution graph'!D104,IF('List box lookups'!$S$2=3,'Distribution graph'!F104,'Distribution graph'!H104)))</f>
        <v>23.69758095093653</v>
      </c>
      <c r="K104" s="32" t="str">
        <f>IF('List box lookups'!$S$2=1,'Distribution graph'!C104,IF('List box lookups'!$S$2=2,'Distribution graph'!E104,IF('List box lookups'!$S$2=3,'Distribution graph'!G104,'Distribution graph'!I104)))</f>
        <v/>
      </c>
      <c r="L104" s="32">
        <f t="shared" si="95"/>
        <v>17.592931620455602</v>
      </c>
      <c r="M104">
        <v>98</v>
      </c>
      <c r="R104" t="s">
        <v>8457</v>
      </c>
    </row>
    <row r="105" spans="1:18" x14ac:dyDescent="0.25">
      <c r="A105" t="s">
        <v>8038</v>
      </c>
      <c r="B105" s="30">
        <f>INDEX(TOTAL_Data!$AZ:$AZ,MATCH('Distribution graph'!$A105,TOTAL_Data!$DA:$DA,0))</f>
        <v>23.626669275546643</v>
      </c>
      <c r="C105" s="30" t="str">
        <f t="shared" si="92"/>
        <v/>
      </c>
      <c r="D105" s="30">
        <f>INDEX(BKT_Data!$AZ:$AZ,MATCH('Distribution graph'!$A105,BKT_Data!$DA:$DA,0))</f>
        <v>4.6114825916532167</v>
      </c>
      <c r="E105" s="30" t="str">
        <f t="shared" si="92"/>
        <v/>
      </c>
      <c r="F105" s="30">
        <f>INDEX(DRO_Data!$AZ:$AZ,MATCH('Distribution graph'!$A105,DRO_Data!$DA:$DA,0))</f>
        <v>8.025083050278079</v>
      </c>
      <c r="G105" s="30" t="str">
        <f t="shared" ref="G105" si="192">IF($A105=G$2,F105,"")</f>
        <v/>
      </c>
      <c r="H105" s="30">
        <f>INDEX(IVA_Data!$AZ:$AZ,MATCH('Distribution graph'!$A105,IVA_Data!$DA:$DA,0))</f>
        <v>11.903862141939385</v>
      </c>
      <c r="I105" s="30" t="str">
        <f t="shared" ref="I105" si="193">IF($A105=I$2,H105,"")</f>
        <v/>
      </c>
      <c r="J105" s="32">
        <f>IF('List box lookups'!$S$2=1,'Distribution graph'!B105,IF('List box lookups'!$S$2=2,'Distribution graph'!D105,IF('List box lookups'!$S$2=3,'Distribution graph'!F105,'Distribution graph'!H105)))</f>
        <v>23.626669275546643</v>
      </c>
      <c r="K105" s="32" t="str">
        <f>IF('List box lookups'!$S$2=1,'Distribution graph'!C105,IF('List box lookups'!$S$2=2,'Distribution graph'!E105,IF('List box lookups'!$S$2=3,'Distribution graph'!G105,'Distribution graph'!I105)))</f>
        <v/>
      </c>
      <c r="L105" s="32">
        <f t="shared" si="95"/>
        <v>17.592931620455602</v>
      </c>
      <c r="M105">
        <v>99</v>
      </c>
      <c r="R105" t="s">
        <v>8457</v>
      </c>
    </row>
    <row r="106" spans="1:18" x14ac:dyDescent="0.25">
      <c r="A106" t="s">
        <v>8039</v>
      </c>
      <c r="B106" s="30">
        <f>INDEX(TOTAL_Data!$AZ:$AZ,MATCH('Distribution graph'!$A106,TOTAL_Data!$DA:$DA,0))</f>
        <v>23.45012072469558</v>
      </c>
      <c r="C106" s="30" t="str">
        <f t="shared" si="92"/>
        <v/>
      </c>
      <c r="D106" s="30">
        <f>INDEX(BKT_Data!$AZ:$AZ,MATCH('Distribution graph'!$A106,BKT_Data!$DA:$DA,0))</f>
        <v>4.6037726705516047</v>
      </c>
      <c r="E106" s="30" t="str">
        <f t="shared" si="92"/>
        <v/>
      </c>
      <c r="F106" s="30">
        <f>INDEX(DRO_Data!$AZ:$AZ,MATCH('Distribution graph'!$A106,DRO_Data!$DA:$DA,0))</f>
        <v>7.9840685712188098</v>
      </c>
      <c r="G106" s="30" t="str">
        <f t="shared" ref="G106" si="194">IF($A106=G$2,F106,"")</f>
        <v/>
      </c>
      <c r="H106" s="30">
        <f>INDEX(IVA_Data!$AZ:$AZ,MATCH('Distribution graph'!$A106,IVA_Data!$DA:$DA,0))</f>
        <v>11.863987853536246</v>
      </c>
      <c r="I106" s="30" t="str">
        <f t="shared" ref="I106" si="195">IF($A106=I$2,H106,"")</f>
        <v/>
      </c>
      <c r="J106" s="32">
        <f>IF('List box lookups'!$S$2=1,'Distribution graph'!B106,IF('List box lookups'!$S$2=2,'Distribution graph'!D106,IF('List box lookups'!$S$2=3,'Distribution graph'!F106,'Distribution graph'!H106)))</f>
        <v>23.45012072469558</v>
      </c>
      <c r="K106" s="32" t="str">
        <f>IF('List box lookups'!$S$2=1,'Distribution graph'!C106,IF('List box lookups'!$S$2=2,'Distribution graph'!E106,IF('List box lookups'!$S$2=3,'Distribution graph'!G106,'Distribution graph'!I106)))</f>
        <v/>
      </c>
      <c r="L106" s="32">
        <f t="shared" si="95"/>
        <v>17.592931620455602</v>
      </c>
      <c r="M106">
        <v>100</v>
      </c>
      <c r="R106" t="s">
        <v>8457</v>
      </c>
    </row>
    <row r="107" spans="1:18" x14ac:dyDescent="0.25">
      <c r="A107" t="s">
        <v>8040</v>
      </c>
      <c r="B107" s="30">
        <f>INDEX(TOTAL_Data!$AZ:$AZ,MATCH('Distribution graph'!$A107,TOTAL_Data!$DA:$DA,0))</f>
        <v>23.218038488716768</v>
      </c>
      <c r="C107" s="30" t="str">
        <f t="shared" si="92"/>
        <v/>
      </c>
      <c r="D107" s="30">
        <f>INDEX(BKT_Data!$AZ:$AZ,MATCH('Distribution graph'!$A107,BKT_Data!$DA:$DA,0))</f>
        <v>4.6030400987561331</v>
      </c>
      <c r="E107" s="30" t="str">
        <f t="shared" si="92"/>
        <v/>
      </c>
      <c r="F107" s="30">
        <f>INDEX(DRO_Data!$AZ:$AZ,MATCH('Distribution graph'!$A107,DRO_Data!$DA:$DA,0))</f>
        <v>7.9789356099896267</v>
      </c>
      <c r="G107" s="30" t="str">
        <f t="shared" ref="G107" si="196">IF($A107=G$2,F107,"")</f>
        <v/>
      </c>
      <c r="H107" s="30">
        <f>INDEX(IVA_Data!$AZ:$AZ,MATCH('Distribution graph'!$A107,IVA_Data!$DA:$DA,0))</f>
        <v>11.827995017309741</v>
      </c>
      <c r="I107" s="30" t="str">
        <f t="shared" ref="I107" si="197">IF($A107=I$2,H107,"")</f>
        <v/>
      </c>
      <c r="J107" s="32">
        <f>IF('List box lookups'!$S$2=1,'Distribution graph'!B107,IF('List box lookups'!$S$2=2,'Distribution graph'!D107,IF('List box lookups'!$S$2=3,'Distribution graph'!F107,'Distribution graph'!H107)))</f>
        <v>23.218038488716768</v>
      </c>
      <c r="K107" s="32" t="str">
        <f>IF('List box lookups'!$S$2=1,'Distribution graph'!C107,IF('List box lookups'!$S$2=2,'Distribution graph'!E107,IF('List box lookups'!$S$2=3,'Distribution graph'!G107,'Distribution graph'!I107)))</f>
        <v/>
      </c>
      <c r="L107" s="32">
        <f t="shared" si="95"/>
        <v>17.592931620455602</v>
      </c>
      <c r="M107">
        <v>101</v>
      </c>
      <c r="R107" t="s">
        <v>8457</v>
      </c>
    </row>
    <row r="108" spans="1:18" x14ac:dyDescent="0.25">
      <c r="A108" t="s">
        <v>8041</v>
      </c>
      <c r="B108" s="30">
        <f>INDEX(TOTAL_Data!$AZ:$AZ,MATCH('Distribution graph'!$A108,TOTAL_Data!$DA:$DA,0))</f>
        <v>22.949677341170055</v>
      </c>
      <c r="C108" s="30" t="str">
        <f t="shared" si="92"/>
        <v/>
      </c>
      <c r="D108" s="30">
        <f>INDEX(BKT_Data!$AZ:$AZ,MATCH('Distribution graph'!$A108,BKT_Data!$DA:$DA,0))</f>
        <v>4.5496595338115533</v>
      </c>
      <c r="E108" s="30" t="str">
        <f t="shared" si="92"/>
        <v/>
      </c>
      <c r="F108" s="30">
        <f>INDEX(DRO_Data!$AZ:$AZ,MATCH('Distribution graph'!$A108,DRO_Data!$DA:$DA,0))</f>
        <v>7.9553023014874569</v>
      </c>
      <c r="G108" s="30" t="str">
        <f t="shared" ref="G108" si="198">IF($A108=G$2,F108,"")</f>
        <v/>
      </c>
      <c r="H108" s="30">
        <f>INDEX(IVA_Data!$AZ:$AZ,MATCH('Distribution graph'!$A108,IVA_Data!$DA:$DA,0))</f>
        <v>11.820684701939191</v>
      </c>
      <c r="I108" s="30" t="str">
        <f t="shared" ref="I108" si="199">IF($A108=I$2,H108,"")</f>
        <v/>
      </c>
      <c r="J108" s="32">
        <f>IF('List box lookups'!$S$2=1,'Distribution graph'!B108,IF('List box lookups'!$S$2=2,'Distribution graph'!D108,IF('List box lookups'!$S$2=3,'Distribution graph'!F108,'Distribution graph'!H108)))</f>
        <v>22.949677341170055</v>
      </c>
      <c r="K108" s="32" t="str">
        <f>IF('List box lookups'!$S$2=1,'Distribution graph'!C108,IF('List box lookups'!$S$2=2,'Distribution graph'!E108,IF('List box lookups'!$S$2=3,'Distribution graph'!G108,'Distribution graph'!I108)))</f>
        <v/>
      </c>
      <c r="L108" s="32">
        <f t="shared" si="95"/>
        <v>17.592931620455602</v>
      </c>
      <c r="M108">
        <v>102</v>
      </c>
      <c r="R108" t="s">
        <v>8457</v>
      </c>
    </row>
    <row r="109" spans="1:18" x14ac:dyDescent="0.25">
      <c r="A109" t="s">
        <v>8042</v>
      </c>
      <c r="B109" s="30">
        <f>INDEX(TOTAL_Data!$AZ:$AZ,MATCH('Distribution graph'!$A109,TOTAL_Data!$DA:$DA,0))</f>
        <v>22.778053624627606</v>
      </c>
      <c r="C109" s="30" t="str">
        <f t="shared" si="92"/>
        <v/>
      </c>
      <c r="D109" s="30">
        <f>INDEX(BKT_Data!$AZ:$AZ,MATCH('Distribution graph'!$A109,BKT_Data!$DA:$DA,0))</f>
        <v>4.5447659445538555</v>
      </c>
      <c r="E109" s="30" t="str">
        <f t="shared" si="92"/>
        <v/>
      </c>
      <c r="F109" s="30">
        <f>INDEX(DRO_Data!$AZ:$AZ,MATCH('Distribution graph'!$A109,DRO_Data!$DA:$DA,0))</f>
        <v>7.8395977048546195</v>
      </c>
      <c r="G109" s="30" t="str">
        <f t="shared" ref="G109" si="200">IF($A109=G$2,F109,"")</f>
        <v/>
      </c>
      <c r="H109" s="30">
        <f>INDEX(IVA_Data!$AZ:$AZ,MATCH('Distribution graph'!$A109,IVA_Data!$DA:$DA,0))</f>
        <v>11.819816970727176</v>
      </c>
      <c r="I109" s="30" t="str">
        <f t="shared" ref="I109" si="201">IF($A109=I$2,H109,"")</f>
        <v/>
      </c>
      <c r="J109" s="32">
        <f>IF('List box lookups'!$S$2=1,'Distribution graph'!B109,IF('List box lookups'!$S$2=2,'Distribution graph'!D109,IF('List box lookups'!$S$2=3,'Distribution graph'!F109,'Distribution graph'!H109)))</f>
        <v>22.778053624627606</v>
      </c>
      <c r="K109" s="32" t="str">
        <f>IF('List box lookups'!$S$2=1,'Distribution graph'!C109,IF('List box lookups'!$S$2=2,'Distribution graph'!E109,IF('List box lookups'!$S$2=3,'Distribution graph'!G109,'Distribution graph'!I109)))</f>
        <v/>
      </c>
      <c r="L109" s="32">
        <f t="shared" si="95"/>
        <v>17.592931620455602</v>
      </c>
      <c r="M109">
        <v>103</v>
      </c>
      <c r="R109" t="s">
        <v>8457</v>
      </c>
    </row>
    <row r="110" spans="1:18" x14ac:dyDescent="0.25">
      <c r="A110" t="s">
        <v>8043</v>
      </c>
      <c r="B110" s="30">
        <f>INDEX(TOTAL_Data!$AZ:$AZ,MATCH('Distribution graph'!$A110,TOTAL_Data!$DA:$DA,0))</f>
        <v>22.77076959613316</v>
      </c>
      <c r="C110" s="30" t="str">
        <f t="shared" si="92"/>
        <v/>
      </c>
      <c r="D110" s="30">
        <f>INDEX(BKT_Data!$AZ:$AZ,MATCH('Distribution graph'!$A110,BKT_Data!$DA:$DA,0))</f>
        <v>4.5382346267302021</v>
      </c>
      <c r="E110" s="30" t="str">
        <f t="shared" si="92"/>
        <v/>
      </c>
      <c r="F110" s="30">
        <f>INDEX(DRO_Data!$AZ:$AZ,MATCH('Distribution graph'!$A110,DRO_Data!$DA:$DA,0))</f>
        <v>7.7738428696585675</v>
      </c>
      <c r="G110" s="30" t="str">
        <f t="shared" ref="G110" si="202">IF($A110=G$2,F110,"")</f>
        <v/>
      </c>
      <c r="H110" s="30">
        <f>INDEX(IVA_Data!$AZ:$AZ,MATCH('Distribution graph'!$A110,IVA_Data!$DA:$DA,0))</f>
        <v>11.799410029498524</v>
      </c>
      <c r="I110" s="30" t="str">
        <f t="shared" ref="I110" si="203">IF($A110=I$2,H110,"")</f>
        <v/>
      </c>
      <c r="J110" s="32">
        <f>IF('List box lookups'!$S$2=1,'Distribution graph'!B110,IF('List box lookups'!$S$2=2,'Distribution graph'!D110,IF('List box lookups'!$S$2=3,'Distribution graph'!F110,'Distribution graph'!H110)))</f>
        <v>22.77076959613316</v>
      </c>
      <c r="K110" s="32" t="str">
        <f>IF('List box lookups'!$S$2=1,'Distribution graph'!C110,IF('List box lookups'!$S$2=2,'Distribution graph'!E110,IF('List box lookups'!$S$2=3,'Distribution graph'!G110,'Distribution graph'!I110)))</f>
        <v/>
      </c>
      <c r="L110" s="32">
        <f t="shared" si="95"/>
        <v>17.592931620455602</v>
      </c>
      <c r="M110">
        <v>104</v>
      </c>
      <c r="R110" t="s">
        <v>8457</v>
      </c>
    </row>
    <row r="111" spans="1:18" x14ac:dyDescent="0.25">
      <c r="A111" t="s">
        <v>8044</v>
      </c>
      <c r="B111" s="30">
        <f>INDEX(TOTAL_Data!$AZ:$AZ,MATCH('Distribution graph'!$A111,TOTAL_Data!$DA:$DA,0))</f>
        <v>22.594910707812765</v>
      </c>
      <c r="C111" s="30" t="str">
        <f t="shared" si="92"/>
        <v/>
      </c>
      <c r="D111" s="30">
        <f>INDEX(BKT_Data!$AZ:$AZ,MATCH('Distribution graph'!$A111,BKT_Data!$DA:$DA,0))</f>
        <v>4.5260925585928229</v>
      </c>
      <c r="E111" s="30" t="str">
        <f t="shared" si="92"/>
        <v/>
      </c>
      <c r="F111" s="30">
        <f>INDEX(DRO_Data!$AZ:$AZ,MATCH('Distribution graph'!$A111,DRO_Data!$DA:$DA,0))</f>
        <v>7.7546458013133988</v>
      </c>
      <c r="G111" s="30" t="str">
        <f t="shared" ref="G111" si="204">IF($A111=G$2,F111,"")</f>
        <v/>
      </c>
      <c r="H111" s="30">
        <f>INDEX(IVA_Data!$AZ:$AZ,MATCH('Distribution graph'!$A111,IVA_Data!$DA:$DA,0))</f>
        <v>11.79009821912468</v>
      </c>
      <c r="I111" s="30" t="str">
        <f t="shared" ref="I111" si="205">IF($A111=I$2,H111,"")</f>
        <v/>
      </c>
      <c r="J111" s="32">
        <f>IF('List box lookups'!$S$2=1,'Distribution graph'!B111,IF('List box lookups'!$S$2=2,'Distribution graph'!D111,IF('List box lookups'!$S$2=3,'Distribution graph'!F111,'Distribution graph'!H111)))</f>
        <v>22.594910707812765</v>
      </c>
      <c r="K111" s="32" t="str">
        <f>IF('List box lookups'!$S$2=1,'Distribution graph'!C111,IF('List box lookups'!$S$2=2,'Distribution graph'!E111,IF('List box lookups'!$S$2=3,'Distribution graph'!G111,'Distribution graph'!I111)))</f>
        <v/>
      </c>
      <c r="L111" s="32">
        <f t="shared" si="95"/>
        <v>17.592931620455602</v>
      </c>
      <c r="M111">
        <v>105</v>
      </c>
      <c r="R111" t="s">
        <v>8457</v>
      </c>
    </row>
    <row r="112" spans="1:18" x14ac:dyDescent="0.25">
      <c r="A112" t="s">
        <v>8045</v>
      </c>
      <c r="B112" s="30">
        <f>INDEX(TOTAL_Data!$AZ:$AZ,MATCH('Distribution graph'!$A112,TOTAL_Data!$DA:$DA,0))</f>
        <v>22.514605199283551</v>
      </c>
      <c r="C112" s="30" t="str">
        <f t="shared" si="92"/>
        <v/>
      </c>
      <c r="D112" s="30">
        <f>INDEX(BKT_Data!$AZ:$AZ,MATCH('Distribution graph'!$A112,BKT_Data!$DA:$DA,0))</f>
        <v>4.5012217601920517</v>
      </c>
      <c r="E112" s="30" t="str">
        <f t="shared" si="92"/>
        <v/>
      </c>
      <c r="F112" s="30">
        <f>INDEX(DRO_Data!$AZ:$AZ,MATCH('Distribution graph'!$A112,DRO_Data!$DA:$DA,0))</f>
        <v>7.7143704875877752</v>
      </c>
      <c r="G112" s="30" t="str">
        <f t="shared" ref="G112" si="206">IF($A112=G$2,F112,"")</f>
        <v/>
      </c>
      <c r="H112" s="30">
        <f>INDEX(IVA_Data!$AZ:$AZ,MATCH('Distribution graph'!$A112,IVA_Data!$DA:$DA,0))</f>
        <v>11.678832116788323</v>
      </c>
      <c r="I112" s="30" t="str">
        <f t="shared" ref="I112" si="207">IF($A112=I$2,H112,"")</f>
        <v/>
      </c>
      <c r="J112" s="32">
        <f>IF('List box lookups'!$S$2=1,'Distribution graph'!B112,IF('List box lookups'!$S$2=2,'Distribution graph'!D112,IF('List box lookups'!$S$2=3,'Distribution graph'!F112,'Distribution graph'!H112)))</f>
        <v>22.514605199283551</v>
      </c>
      <c r="K112" s="32" t="str">
        <f>IF('List box lookups'!$S$2=1,'Distribution graph'!C112,IF('List box lookups'!$S$2=2,'Distribution graph'!E112,IF('List box lookups'!$S$2=3,'Distribution graph'!G112,'Distribution graph'!I112)))</f>
        <v/>
      </c>
      <c r="L112" s="32">
        <f t="shared" si="95"/>
        <v>17.592931620455602</v>
      </c>
      <c r="M112">
        <v>106</v>
      </c>
      <c r="R112" t="s">
        <v>8457</v>
      </c>
    </row>
    <row r="113" spans="1:18" x14ac:dyDescent="0.25">
      <c r="A113" t="s">
        <v>8046</v>
      </c>
      <c r="B113" s="30">
        <f>INDEX(TOTAL_Data!$AZ:$AZ,MATCH('Distribution graph'!$A113,TOTAL_Data!$DA:$DA,0))</f>
        <v>22.488895524616478</v>
      </c>
      <c r="C113" s="30" t="str">
        <f t="shared" si="92"/>
        <v/>
      </c>
      <c r="D113" s="30">
        <f>INDEX(BKT_Data!$AZ:$AZ,MATCH('Distribution graph'!$A113,BKT_Data!$DA:$DA,0))</f>
        <v>4.4995387972732797</v>
      </c>
      <c r="E113" s="30" t="str">
        <f t="shared" si="92"/>
        <v/>
      </c>
      <c r="F113" s="30">
        <f>INDEX(DRO_Data!$AZ:$AZ,MATCH('Distribution graph'!$A113,DRO_Data!$DA:$DA,0))</f>
        <v>7.6607006058917753</v>
      </c>
      <c r="G113" s="30" t="str">
        <f t="shared" ref="G113" si="208">IF($A113=G$2,F113,"")</f>
        <v/>
      </c>
      <c r="H113" s="30">
        <f>INDEX(IVA_Data!$AZ:$AZ,MATCH('Distribution graph'!$A113,IVA_Data!$DA:$DA,0))</f>
        <v>11.669443892396517</v>
      </c>
      <c r="I113" s="30" t="str">
        <f t="shared" ref="I113" si="209">IF($A113=I$2,H113,"")</f>
        <v/>
      </c>
      <c r="J113" s="32">
        <f>IF('List box lookups'!$S$2=1,'Distribution graph'!B113,IF('List box lookups'!$S$2=2,'Distribution graph'!D113,IF('List box lookups'!$S$2=3,'Distribution graph'!F113,'Distribution graph'!H113)))</f>
        <v>22.488895524616478</v>
      </c>
      <c r="K113" s="32" t="str">
        <f>IF('List box lookups'!$S$2=1,'Distribution graph'!C113,IF('List box lookups'!$S$2=2,'Distribution graph'!E113,IF('List box lookups'!$S$2=3,'Distribution graph'!G113,'Distribution graph'!I113)))</f>
        <v/>
      </c>
      <c r="L113" s="32">
        <f t="shared" si="95"/>
        <v>17.592931620455602</v>
      </c>
      <c r="M113">
        <v>107</v>
      </c>
      <c r="R113" t="s">
        <v>8457</v>
      </c>
    </row>
    <row r="114" spans="1:18" x14ac:dyDescent="0.25">
      <c r="A114" t="s">
        <v>8047</v>
      </c>
      <c r="B114" s="30">
        <f>INDEX(TOTAL_Data!$AZ:$AZ,MATCH('Distribution graph'!$A114,TOTAL_Data!$DA:$DA,0))</f>
        <v>22.441256710375779</v>
      </c>
      <c r="C114" s="30" t="str">
        <f t="shared" si="92"/>
        <v/>
      </c>
      <c r="D114" s="30">
        <f>INDEX(BKT_Data!$AZ:$AZ,MATCH('Distribution graph'!$A114,BKT_Data!$DA:$DA,0))</f>
        <v>4.4878002692680159</v>
      </c>
      <c r="E114" s="30" t="str">
        <f t="shared" si="92"/>
        <v/>
      </c>
      <c r="F114" s="30">
        <f>INDEX(DRO_Data!$AZ:$AZ,MATCH('Distribution graph'!$A114,DRO_Data!$DA:$DA,0))</f>
        <v>7.572245402565291</v>
      </c>
      <c r="G114" s="30" t="str">
        <f t="shared" ref="G114" si="210">IF($A114=G$2,F114,"")</f>
        <v/>
      </c>
      <c r="H114" s="30">
        <f>INDEX(IVA_Data!$AZ:$AZ,MATCH('Distribution graph'!$A114,IVA_Data!$DA:$DA,0))</f>
        <v>11.628136147736456</v>
      </c>
      <c r="I114" s="30" t="str">
        <f t="shared" ref="I114" si="211">IF($A114=I$2,H114,"")</f>
        <v/>
      </c>
      <c r="J114" s="32">
        <f>IF('List box lookups'!$S$2=1,'Distribution graph'!B114,IF('List box lookups'!$S$2=2,'Distribution graph'!D114,IF('List box lookups'!$S$2=3,'Distribution graph'!F114,'Distribution graph'!H114)))</f>
        <v>22.441256710375779</v>
      </c>
      <c r="K114" s="32" t="str">
        <f>IF('List box lookups'!$S$2=1,'Distribution graph'!C114,IF('List box lookups'!$S$2=2,'Distribution graph'!E114,IF('List box lookups'!$S$2=3,'Distribution graph'!G114,'Distribution graph'!I114)))</f>
        <v/>
      </c>
      <c r="L114" s="32">
        <f t="shared" si="95"/>
        <v>17.592931620455602</v>
      </c>
      <c r="M114">
        <v>108</v>
      </c>
      <c r="R114" t="s">
        <v>8457</v>
      </c>
    </row>
    <row r="115" spans="1:18" x14ac:dyDescent="0.25">
      <c r="A115" t="s">
        <v>8048</v>
      </c>
      <c r="B115" s="30">
        <f>INDEX(TOTAL_Data!$AZ:$AZ,MATCH('Distribution graph'!$A115,TOTAL_Data!$DA:$DA,0))</f>
        <v>22.397998305016344</v>
      </c>
      <c r="C115" s="30" t="str">
        <f t="shared" si="92"/>
        <v/>
      </c>
      <c r="D115" s="30">
        <f>INDEX(BKT_Data!$AZ:$AZ,MATCH('Distribution graph'!$A115,BKT_Data!$DA:$DA,0))</f>
        <v>4.4835266552891149</v>
      </c>
      <c r="E115" s="30" t="str">
        <f t="shared" si="92"/>
        <v/>
      </c>
      <c r="F115" s="30">
        <f>INDEX(DRO_Data!$AZ:$AZ,MATCH('Distribution graph'!$A115,DRO_Data!$DA:$DA,0))</f>
        <v>7.5140612395991031</v>
      </c>
      <c r="G115" s="30" t="str">
        <f t="shared" ref="G115" si="212">IF($A115=G$2,F115,"")</f>
        <v/>
      </c>
      <c r="H115" s="30">
        <f>INDEX(IVA_Data!$AZ:$AZ,MATCH('Distribution graph'!$A115,IVA_Data!$DA:$DA,0))</f>
        <v>11.574530771153112</v>
      </c>
      <c r="I115" s="30" t="str">
        <f t="shared" ref="I115" si="213">IF($A115=I$2,H115,"")</f>
        <v/>
      </c>
      <c r="J115" s="32">
        <f>IF('List box lookups'!$S$2=1,'Distribution graph'!B115,IF('List box lookups'!$S$2=2,'Distribution graph'!D115,IF('List box lookups'!$S$2=3,'Distribution graph'!F115,'Distribution graph'!H115)))</f>
        <v>22.397998305016344</v>
      </c>
      <c r="K115" s="32" t="str">
        <f>IF('List box lookups'!$S$2=1,'Distribution graph'!C115,IF('List box lookups'!$S$2=2,'Distribution graph'!E115,IF('List box lookups'!$S$2=3,'Distribution graph'!G115,'Distribution graph'!I115)))</f>
        <v/>
      </c>
      <c r="L115" s="32">
        <f t="shared" si="95"/>
        <v>17.592931620455602</v>
      </c>
      <c r="M115">
        <v>109</v>
      </c>
      <c r="R115" t="s">
        <v>8457</v>
      </c>
    </row>
    <row r="116" spans="1:18" x14ac:dyDescent="0.25">
      <c r="A116" t="s">
        <v>8049</v>
      </c>
      <c r="B116" s="30">
        <f>INDEX(TOTAL_Data!$AZ:$AZ,MATCH('Distribution graph'!$A116,TOTAL_Data!$DA:$DA,0))</f>
        <v>22.312732424296087</v>
      </c>
      <c r="C116" s="30" t="str">
        <f t="shared" si="92"/>
        <v/>
      </c>
      <c r="D116" s="30">
        <f>INDEX(BKT_Data!$AZ:$AZ,MATCH('Distribution graph'!$A116,BKT_Data!$DA:$DA,0))</f>
        <v>4.4163947972019999</v>
      </c>
      <c r="E116" s="30" t="str">
        <f t="shared" si="92"/>
        <v/>
      </c>
      <c r="F116" s="30">
        <f>INDEX(DRO_Data!$AZ:$AZ,MATCH('Distribution graph'!$A116,DRO_Data!$DA:$DA,0))</f>
        <v>7.5097805952037531</v>
      </c>
      <c r="G116" s="30" t="str">
        <f t="shared" ref="G116" si="214">IF($A116=G$2,F116,"")</f>
        <v/>
      </c>
      <c r="H116" s="30">
        <f>INDEX(IVA_Data!$AZ:$AZ,MATCH('Distribution graph'!$A116,IVA_Data!$DA:$DA,0))</f>
        <v>11.52788862286069</v>
      </c>
      <c r="I116" s="30" t="str">
        <f t="shared" ref="I116" si="215">IF($A116=I$2,H116,"")</f>
        <v/>
      </c>
      <c r="J116" s="32">
        <f>IF('List box lookups'!$S$2=1,'Distribution graph'!B116,IF('List box lookups'!$S$2=2,'Distribution graph'!D116,IF('List box lookups'!$S$2=3,'Distribution graph'!F116,'Distribution graph'!H116)))</f>
        <v>22.312732424296087</v>
      </c>
      <c r="K116" s="32" t="str">
        <f>IF('List box lookups'!$S$2=1,'Distribution graph'!C116,IF('List box lookups'!$S$2=2,'Distribution graph'!E116,IF('List box lookups'!$S$2=3,'Distribution graph'!G116,'Distribution graph'!I116)))</f>
        <v/>
      </c>
      <c r="L116" s="32">
        <f t="shared" si="95"/>
        <v>17.592931620455602</v>
      </c>
      <c r="M116">
        <v>110</v>
      </c>
      <c r="R116" t="s">
        <v>8457</v>
      </c>
    </row>
    <row r="117" spans="1:18" x14ac:dyDescent="0.25">
      <c r="A117" t="s">
        <v>8050</v>
      </c>
      <c r="B117" s="30">
        <f>INDEX(TOTAL_Data!$AZ:$AZ,MATCH('Distribution graph'!$A117,TOTAL_Data!$DA:$DA,0))</f>
        <v>22.261319162687155</v>
      </c>
      <c r="C117" s="30" t="str">
        <f t="shared" si="92"/>
        <v/>
      </c>
      <c r="D117" s="30">
        <f>INDEX(BKT_Data!$AZ:$AZ,MATCH('Distribution graph'!$A117,BKT_Data!$DA:$DA,0))</f>
        <v>4.3805769029321295</v>
      </c>
      <c r="E117" s="30" t="str">
        <f t="shared" si="92"/>
        <v/>
      </c>
      <c r="F117" s="30">
        <f>INDEX(DRO_Data!$AZ:$AZ,MATCH('Distribution graph'!$A117,DRO_Data!$DA:$DA,0))</f>
        <v>7.4410404185940697</v>
      </c>
      <c r="G117" s="30" t="str">
        <f t="shared" ref="G117" si="216">IF($A117=G$2,F117,"")</f>
        <v/>
      </c>
      <c r="H117" s="30">
        <f>INDEX(IVA_Data!$AZ:$AZ,MATCH('Distribution graph'!$A117,IVA_Data!$DA:$DA,0))</f>
        <v>11.521754280006505</v>
      </c>
      <c r="I117" s="30" t="str">
        <f t="shared" ref="I117" si="217">IF($A117=I$2,H117,"")</f>
        <v/>
      </c>
      <c r="J117" s="32">
        <f>IF('List box lookups'!$S$2=1,'Distribution graph'!B117,IF('List box lookups'!$S$2=2,'Distribution graph'!D117,IF('List box lookups'!$S$2=3,'Distribution graph'!F117,'Distribution graph'!H117)))</f>
        <v>22.261319162687155</v>
      </c>
      <c r="K117" s="32" t="str">
        <f>IF('List box lookups'!$S$2=1,'Distribution graph'!C117,IF('List box lookups'!$S$2=2,'Distribution graph'!E117,IF('List box lookups'!$S$2=3,'Distribution graph'!G117,'Distribution graph'!I117)))</f>
        <v/>
      </c>
      <c r="L117" s="32">
        <f t="shared" si="95"/>
        <v>17.592931620455602</v>
      </c>
      <c r="M117">
        <v>111</v>
      </c>
      <c r="R117" t="s">
        <v>8457</v>
      </c>
    </row>
    <row r="118" spans="1:18" x14ac:dyDescent="0.25">
      <c r="A118" t="s">
        <v>8051</v>
      </c>
      <c r="B118" s="30">
        <f>INDEX(TOTAL_Data!$AZ:$AZ,MATCH('Distribution graph'!$A118,TOTAL_Data!$DA:$DA,0))</f>
        <v>22.166844330864858</v>
      </c>
      <c r="C118" s="30" t="str">
        <f t="shared" si="92"/>
        <v/>
      </c>
      <c r="D118" s="30">
        <f>INDEX(BKT_Data!$AZ:$AZ,MATCH('Distribution graph'!$A118,BKT_Data!$DA:$DA,0))</f>
        <v>4.371497834121528</v>
      </c>
      <c r="E118" s="30" t="str">
        <f t="shared" si="92"/>
        <v/>
      </c>
      <c r="F118" s="30">
        <f>INDEX(DRO_Data!$AZ:$AZ,MATCH('Distribution graph'!$A118,DRO_Data!$DA:$DA,0))</f>
        <v>7.3535719975978333</v>
      </c>
      <c r="G118" s="30" t="str">
        <f t="shared" ref="G118" si="218">IF($A118=G$2,F118,"")</f>
        <v/>
      </c>
      <c r="H118" s="30">
        <f>INDEX(IVA_Data!$AZ:$AZ,MATCH('Distribution graph'!$A118,IVA_Data!$DA:$DA,0))</f>
        <v>11.500804038512427</v>
      </c>
      <c r="I118" s="30" t="str">
        <f t="shared" ref="I118" si="219">IF($A118=I$2,H118,"")</f>
        <v/>
      </c>
      <c r="J118" s="32">
        <f>IF('List box lookups'!$S$2=1,'Distribution graph'!B118,IF('List box lookups'!$S$2=2,'Distribution graph'!D118,IF('List box lookups'!$S$2=3,'Distribution graph'!F118,'Distribution graph'!H118)))</f>
        <v>22.166844330864858</v>
      </c>
      <c r="K118" s="32" t="str">
        <f>IF('List box lookups'!$S$2=1,'Distribution graph'!C118,IF('List box lookups'!$S$2=2,'Distribution graph'!E118,IF('List box lookups'!$S$2=3,'Distribution graph'!G118,'Distribution graph'!I118)))</f>
        <v/>
      </c>
      <c r="L118" s="32">
        <f t="shared" si="95"/>
        <v>17.592931620455602</v>
      </c>
      <c r="M118">
        <v>112</v>
      </c>
      <c r="R118" t="s">
        <v>8457</v>
      </c>
    </row>
    <row r="119" spans="1:18" x14ac:dyDescent="0.25">
      <c r="A119" t="s">
        <v>8052</v>
      </c>
      <c r="B119" s="30">
        <f>INDEX(TOTAL_Data!$AZ:$AZ,MATCH('Distribution graph'!$A119,TOTAL_Data!$DA:$DA,0))</f>
        <v>22.140221402214021</v>
      </c>
      <c r="C119" s="30" t="str">
        <f t="shared" si="92"/>
        <v/>
      </c>
      <c r="D119" s="30">
        <f>INDEX(BKT_Data!$AZ:$AZ,MATCH('Distribution graph'!$A119,BKT_Data!$DA:$DA,0))</f>
        <v>4.3706293706293708</v>
      </c>
      <c r="E119" s="30" t="str">
        <f t="shared" si="92"/>
        <v/>
      </c>
      <c r="F119" s="30">
        <f>INDEX(DRO_Data!$AZ:$AZ,MATCH('Distribution graph'!$A119,DRO_Data!$DA:$DA,0))</f>
        <v>7.3530230951770852</v>
      </c>
      <c r="G119" s="30" t="str">
        <f t="shared" ref="G119" si="220">IF($A119=G$2,F119,"")</f>
        <v/>
      </c>
      <c r="H119" s="30">
        <f>INDEX(IVA_Data!$AZ:$AZ,MATCH('Distribution graph'!$A119,IVA_Data!$DA:$DA,0))</f>
        <v>11.488442626717521</v>
      </c>
      <c r="I119" s="30" t="str">
        <f t="shared" ref="I119" si="221">IF($A119=I$2,H119,"")</f>
        <v/>
      </c>
      <c r="J119" s="32">
        <f>IF('List box lookups'!$S$2=1,'Distribution graph'!B119,IF('List box lookups'!$S$2=2,'Distribution graph'!D119,IF('List box lookups'!$S$2=3,'Distribution graph'!F119,'Distribution graph'!H119)))</f>
        <v>22.140221402214021</v>
      </c>
      <c r="K119" s="32" t="str">
        <f>IF('List box lookups'!$S$2=1,'Distribution graph'!C119,IF('List box lookups'!$S$2=2,'Distribution graph'!E119,IF('List box lookups'!$S$2=3,'Distribution graph'!G119,'Distribution graph'!I119)))</f>
        <v/>
      </c>
      <c r="L119" s="32">
        <f t="shared" si="95"/>
        <v>17.592931620455602</v>
      </c>
      <c r="M119">
        <v>113</v>
      </c>
      <c r="R119" t="s">
        <v>8457</v>
      </c>
    </row>
    <row r="120" spans="1:18" x14ac:dyDescent="0.25">
      <c r="A120" t="s">
        <v>8053</v>
      </c>
      <c r="B120" s="30">
        <f>INDEX(TOTAL_Data!$AZ:$AZ,MATCH('Distribution graph'!$A120,TOTAL_Data!$DA:$DA,0))</f>
        <v>22.123502238898425</v>
      </c>
      <c r="C120" s="30" t="str">
        <f t="shared" ref="C120:E183" si="222">IF($A120=C$2,B120,"")</f>
        <v/>
      </c>
      <c r="D120" s="30">
        <f>INDEX(BKT_Data!$AZ:$AZ,MATCH('Distribution graph'!$A120,BKT_Data!$DA:$DA,0))</f>
        <v>4.3657530924084407</v>
      </c>
      <c r="E120" s="30" t="str">
        <f t="shared" si="222"/>
        <v/>
      </c>
      <c r="F120" s="30">
        <f>INDEX(DRO_Data!$AZ:$AZ,MATCH('Distribution graph'!$A120,DRO_Data!$DA:$DA,0))</f>
        <v>7.3076348175582542</v>
      </c>
      <c r="G120" s="30" t="str">
        <f t="shared" ref="G120" si="223">IF($A120=G$2,F120,"")</f>
        <v/>
      </c>
      <c r="H120" s="30">
        <f>INDEX(IVA_Data!$AZ:$AZ,MATCH('Distribution graph'!$A120,IVA_Data!$DA:$DA,0))</f>
        <v>11.439114391143912</v>
      </c>
      <c r="I120" s="30" t="str">
        <f t="shared" ref="I120" si="224">IF($A120=I$2,H120,"")</f>
        <v/>
      </c>
      <c r="J120" s="32">
        <f>IF('List box lookups'!$S$2=1,'Distribution graph'!B120,IF('List box lookups'!$S$2=2,'Distribution graph'!D120,IF('List box lookups'!$S$2=3,'Distribution graph'!F120,'Distribution graph'!H120)))</f>
        <v>22.123502238898425</v>
      </c>
      <c r="K120" s="32" t="str">
        <f>IF('List box lookups'!$S$2=1,'Distribution graph'!C120,IF('List box lookups'!$S$2=2,'Distribution graph'!E120,IF('List box lookups'!$S$2=3,'Distribution graph'!G120,'Distribution graph'!I120)))</f>
        <v/>
      </c>
      <c r="L120" s="32">
        <f t="shared" ref="L120:L183" si="225">$J$4</f>
        <v>17.592931620455602</v>
      </c>
      <c r="M120">
        <v>114</v>
      </c>
      <c r="R120" t="s">
        <v>8457</v>
      </c>
    </row>
    <row r="121" spans="1:18" x14ac:dyDescent="0.25">
      <c r="A121" t="s">
        <v>8054</v>
      </c>
      <c r="B121" s="30">
        <f>INDEX(TOTAL_Data!$AZ:$AZ,MATCH('Distribution graph'!$A121,TOTAL_Data!$DA:$DA,0))</f>
        <v>22.110456381130987</v>
      </c>
      <c r="C121" s="30" t="str">
        <f t="shared" si="222"/>
        <v/>
      </c>
      <c r="D121" s="30">
        <f>INDEX(BKT_Data!$AZ:$AZ,MATCH('Distribution graph'!$A121,BKT_Data!$DA:$DA,0))</f>
        <v>4.3626888506406578</v>
      </c>
      <c r="E121" s="30" t="str">
        <f t="shared" si="222"/>
        <v/>
      </c>
      <c r="F121" s="30">
        <f>INDEX(DRO_Data!$AZ:$AZ,MATCH('Distribution graph'!$A121,DRO_Data!$DA:$DA,0))</f>
        <v>7.0578745714861872</v>
      </c>
      <c r="G121" s="30" t="str">
        <f t="shared" ref="G121" si="226">IF($A121=G$2,F121,"")</f>
        <v/>
      </c>
      <c r="H121" s="30">
        <f>INDEX(IVA_Data!$AZ:$AZ,MATCH('Distribution graph'!$A121,IVA_Data!$DA:$DA,0))</f>
        <v>11.431370947987261</v>
      </c>
      <c r="I121" s="30" t="str">
        <f t="shared" ref="I121" si="227">IF($A121=I$2,H121,"")</f>
        <v/>
      </c>
      <c r="J121" s="32">
        <f>IF('List box lookups'!$S$2=1,'Distribution graph'!B121,IF('List box lookups'!$S$2=2,'Distribution graph'!D121,IF('List box lookups'!$S$2=3,'Distribution graph'!F121,'Distribution graph'!H121)))</f>
        <v>22.110456381130987</v>
      </c>
      <c r="K121" s="32" t="str">
        <f>IF('List box lookups'!$S$2=1,'Distribution graph'!C121,IF('List box lookups'!$S$2=2,'Distribution graph'!E121,IF('List box lookups'!$S$2=3,'Distribution graph'!G121,'Distribution graph'!I121)))</f>
        <v/>
      </c>
      <c r="L121" s="32">
        <f t="shared" si="225"/>
        <v>17.592931620455602</v>
      </c>
      <c r="M121">
        <v>115</v>
      </c>
      <c r="R121" t="s">
        <v>8457</v>
      </c>
    </row>
    <row r="122" spans="1:18" x14ac:dyDescent="0.25">
      <c r="A122" t="s">
        <v>1368</v>
      </c>
      <c r="B122" s="30">
        <f>INDEX(TOTAL_Data!$AZ:$AZ,MATCH('Distribution graph'!$A122,TOTAL_Data!$DA:$DA,0))</f>
        <v>22.107172549316001</v>
      </c>
      <c r="C122" s="30" t="str">
        <f t="shared" si="222"/>
        <v/>
      </c>
      <c r="D122" s="30">
        <f>INDEX(BKT_Data!$AZ:$AZ,MATCH('Distribution graph'!$A122,BKT_Data!$DA:$DA,0))</f>
        <v>4.3308166476591934</v>
      </c>
      <c r="E122" s="30" t="str">
        <f t="shared" si="222"/>
        <v/>
      </c>
      <c r="F122" s="30">
        <f>INDEX(DRO_Data!$AZ:$AZ,MATCH('Distribution graph'!$A122,DRO_Data!$DA:$DA,0))</f>
        <v>7.0450176628657113</v>
      </c>
      <c r="G122" s="30" t="str">
        <f t="shared" ref="G122" si="228">IF($A122=G$2,F122,"")</f>
        <v/>
      </c>
      <c r="H122" s="30">
        <f>INDEX(IVA_Data!$AZ:$AZ,MATCH('Distribution graph'!$A122,IVA_Data!$DA:$DA,0))</f>
        <v>11.401536543522969</v>
      </c>
      <c r="I122" s="30" t="str">
        <f t="shared" ref="I122" si="229">IF($A122=I$2,H122,"")</f>
        <v/>
      </c>
      <c r="J122" s="32">
        <f>IF('List box lookups'!$S$2=1,'Distribution graph'!B122,IF('List box lookups'!$S$2=2,'Distribution graph'!D122,IF('List box lookups'!$S$2=3,'Distribution graph'!F122,'Distribution graph'!H122)))</f>
        <v>22.107172549316001</v>
      </c>
      <c r="K122" s="32" t="str">
        <f>IF('List box lookups'!$S$2=1,'Distribution graph'!C122,IF('List box lookups'!$S$2=2,'Distribution graph'!E122,IF('List box lookups'!$S$2=3,'Distribution graph'!G122,'Distribution graph'!I122)))</f>
        <v/>
      </c>
      <c r="L122" s="32">
        <f t="shared" si="225"/>
        <v>17.592931620455602</v>
      </c>
      <c r="M122">
        <v>116</v>
      </c>
      <c r="R122" t="s">
        <v>8457</v>
      </c>
    </row>
    <row r="123" spans="1:18" x14ac:dyDescent="0.25">
      <c r="A123" t="s">
        <v>1369</v>
      </c>
      <c r="B123" s="30">
        <f>INDEX(TOTAL_Data!$AZ:$AZ,MATCH('Distribution graph'!$A123,TOTAL_Data!$DA:$DA,0))</f>
        <v>22.098217834374655</v>
      </c>
      <c r="C123" s="30" t="str">
        <f t="shared" si="222"/>
        <v/>
      </c>
      <c r="D123" s="30">
        <f>INDEX(BKT_Data!$AZ:$AZ,MATCH('Distribution graph'!$A123,BKT_Data!$DA:$DA,0))</f>
        <v>4.3272107904064816</v>
      </c>
      <c r="E123" s="30" t="str">
        <f t="shared" si="222"/>
        <v/>
      </c>
      <c r="F123" s="30">
        <f>INDEX(DRO_Data!$AZ:$AZ,MATCH('Distribution graph'!$A123,DRO_Data!$DA:$DA,0))</f>
        <v>7.0186455861030819</v>
      </c>
      <c r="G123" s="30" t="str">
        <f t="shared" ref="G123" si="230">IF($A123=G$2,F123,"")</f>
        <v/>
      </c>
      <c r="H123" s="30">
        <f>INDEX(IVA_Data!$AZ:$AZ,MATCH('Distribution graph'!$A123,IVA_Data!$DA:$DA,0))</f>
        <v>11.382848725288337</v>
      </c>
      <c r="I123" s="30" t="str">
        <f t="shared" ref="I123" si="231">IF($A123=I$2,H123,"")</f>
        <v/>
      </c>
      <c r="J123" s="32">
        <f>IF('List box lookups'!$S$2=1,'Distribution graph'!B123,IF('List box lookups'!$S$2=2,'Distribution graph'!D123,IF('List box lookups'!$S$2=3,'Distribution graph'!F123,'Distribution graph'!H123)))</f>
        <v>22.098217834374655</v>
      </c>
      <c r="K123" s="32" t="str">
        <f>IF('List box lookups'!$S$2=1,'Distribution graph'!C123,IF('List box lookups'!$S$2=2,'Distribution graph'!E123,IF('List box lookups'!$S$2=3,'Distribution graph'!G123,'Distribution graph'!I123)))</f>
        <v/>
      </c>
      <c r="L123" s="32">
        <f t="shared" si="225"/>
        <v>17.592931620455602</v>
      </c>
      <c r="M123">
        <v>117</v>
      </c>
      <c r="R123" t="s">
        <v>8457</v>
      </c>
    </row>
    <row r="124" spans="1:18" x14ac:dyDescent="0.25">
      <c r="A124" t="s">
        <v>1370</v>
      </c>
      <c r="B124" s="30">
        <f>INDEX(TOTAL_Data!$AZ:$AZ,MATCH('Distribution graph'!$A124,TOTAL_Data!$DA:$DA,0))</f>
        <v>22.032713945495772</v>
      </c>
      <c r="C124" s="30" t="str">
        <f t="shared" si="222"/>
        <v/>
      </c>
      <c r="D124" s="30">
        <f>INDEX(BKT_Data!$AZ:$AZ,MATCH('Distribution graph'!$A124,BKT_Data!$DA:$DA,0))</f>
        <v>4.3260666723216552</v>
      </c>
      <c r="E124" s="30" t="str">
        <f t="shared" si="222"/>
        <v/>
      </c>
      <c r="F124" s="30">
        <f>INDEX(DRO_Data!$AZ:$AZ,MATCH('Distribution graph'!$A124,DRO_Data!$DA:$DA,0))</f>
        <v>6.9172238874798246</v>
      </c>
      <c r="G124" s="30" t="str">
        <f t="shared" ref="G124" si="232">IF($A124=G$2,F124,"")</f>
        <v/>
      </c>
      <c r="H124" s="30">
        <f>INDEX(IVA_Data!$AZ:$AZ,MATCH('Distribution graph'!$A124,IVA_Data!$DA:$DA,0))</f>
        <v>11.311919606450424</v>
      </c>
      <c r="I124" s="30" t="str">
        <f t="shared" ref="I124" si="233">IF($A124=I$2,H124,"")</f>
        <v/>
      </c>
      <c r="J124" s="32">
        <f>IF('List box lookups'!$S$2=1,'Distribution graph'!B124,IF('List box lookups'!$S$2=2,'Distribution graph'!D124,IF('List box lookups'!$S$2=3,'Distribution graph'!F124,'Distribution graph'!H124)))</f>
        <v>22.032713945495772</v>
      </c>
      <c r="K124" s="32" t="str">
        <f>IF('List box lookups'!$S$2=1,'Distribution graph'!C124,IF('List box lookups'!$S$2=2,'Distribution graph'!E124,IF('List box lookups'!$S$2=3,'Distribution graph'!G124,'Distribution graph'!I124)))</f>
        <v/>
      </c>
      <c r="L124" s="32">
        <f t="shared" si="225"/>
        <v>17.592931620455602</v>
      </c>
      <c r="M124">
        <v>118</v>
      </c>
      <c r="R124" t="s">
        <v>8458</v>
      </c>
    </row>
    <row r="125" spans="1:18" x14ac:dyDescent="0.25">
      <c r="A125" t="s">
        <v>1372</v>
      </c>
      <c r="B125" s="30">
        <f>INDEX(TOTAL_Data!$AZ:$AZ,MATCH('Distribution graph'!$A125,TOTAL_Data!$DA:$DA,0))</f>
        <v>21.884800216591834</v>
      </c>
      <c r="C125" s="30" t="str">
        <f t="shared" si="222"/>
        <v/>
      </c>
      <c r="D125" s="30">
        <f>INDEX(BKT_Data!$AZ:$AZ,MATCH('Distribution graph'!$A125,BKT_Data!$DA:$DA,0))</f>
        <v>4.3086424185846113</v>
      </c>
      <c r="E125" s="30" t="str">
        <f t="shared" si="222"/>
        <v/>
      </c>
      <c r="F125" s="30">
        <f>INDEX(DRO_Data!$AZ:$AZ,MATCH('Distribution graph'!$A125,DRO_Data!$DA:$DA,0))</f>
        <v>6.9025326985363096</v>
      </c>
      <c r="G125" s="30" t="str">
        <f t="shared" ref="G125" si="234">IF($A125=G$2,F125,"")</f>
        <v/>
      </c>
      <c r="H125" s="30">
        <f>INDEX(IVA_Data!$AZ:$AZ,MATCH('Distribution graph'!$A125,IVA_Data!$DA:$DA,0))</f>
        <v>11.245229296662023</v>
      </c>
      <c r="I125" s="30" t="str">
        <f t="shared" ref="I125" si="235">IF($A125=I$2,H125,"")</f>
        <v/>
      </c>
      <c r="J125" s="32">
        <f>IF('List box lookups'!$S$2=1,'Distribution graph'!B125,IF('List box lookups'!$S$2=2,'Distribution graph'!D125,IF('List box lookups'!$S$2=3,'Distribution graph'!F125,'Distribution graph'!H125)))</f>
        <v>21.884800216591834</v>
      </c>
      <c r="K125" s="32" t="str">
        <f>IF('List box lookups'!$S$2=1,'Distribution graph'!C125,IF('List box lookups'!$S$2=2,'Distribution graph'!E125,IF('List box lookups'!$S$2=3,'Distribution graph'!G125,'Distribution graph'!I125)))</f>
        <v/>
      </c>
      <c r="L125" s="32">
        <f t="shared" si="225"/>
        <v>17.592931620455602</v>
      </c>
      <c r="M125">
        <v>119</v>
      </c>
      <c r="R125" t="s">
        <v>8458</v>
      </c>
    </row>
    <row r="126" spans="1:18" x14ac:dyDescent="0.25">
      <c r="A126" t="s">
        <v>1373</v>
      </c>
      <c r="B126" s="30">
        <f>INDEX(TOTAL_Data!$AZ:$AZ,MATCH('Distribution graph'!$A126,TOTAL_Data!$DA:$DA,0))</f>
        <v>21.876876692853553</v>
      </c>
      <c r="C126" s="30" t="str">
        <f t="shared" si="222"/>
        <v/>
      </c>
      <c r="D126" s="30">
        <f>INDEX(BKT_Data!$AZ:$AZ,MATCH('Distribution graph'!$A126,BKT_Data!$DA:$DA,0))</f>
        <v>4.2781968826205379</v>
      </c>
      <c r="E126" s="30" t="str">
        <f t="shared" si="222"/>
        <v/>
      </c>
      <c r="F126" s="30">
        <f>INDEX(DRO_Data!$AZ:$AZ,MATCH('Distribution graph'!$A126,DRO_Data!$DA:$DA,0))</f>
        <v>6.8905794604862516</v>
      </c>
      <c r="G126" s="30" t="str">
        <f t="shared" ref="G126" si="236">IF($A126=G$2,F126,"")</f>
        <v/>
      </c>
      <c r="H126" s="30">
        <f>INDEX(IVA_Data!$AZ:$AZ,MATCH('Distribution graph'!$A126,IVA_Data!$DA:$DA,0))</f>
        <v>11.236599208851688</v>
      </c>
      <c r="I126" s="30" t="str">
        <f t="shared" ref="I126" si="237">IF($A126=I$2,H126,"")</f>
        <v/>
      </c>
      <c r="J126" s="32">
        <f>IF('List box lookups'!$S$2=1,'Distribution graph'!B126,IF('List box lookups'!$S$2=2,'Distribution graph'!D126,IF('List box lookups'!$S$2=3,'Distribution graph'!F126,'Distribution graph'!H126)))</f>
        <v>21.876876692853553</v>
      </c>
      <c r="K126" s="32" t="str">
        <f>IF('List box lookups'!$S$2=1,'Distribution graph'!C126,IF('List box lookups'!$S$2=2,'Distribution graph'!E126,IF('List box lookups'!$S$2=3,'Distribution graph'!G126,'Distribution graph'!I126)))</f>
        <v/>
      </c>
      <c r="L126" s="32">
        <f t="shared" si="225"/>
        <v>17.592931620455602</v>
      </c>
      <c r="M126">
        <v>120</v>
      </c>
      <c r="R126" t="s">
        <v>8458</v>
      </c>
    </row>
    <row r="127" spans="1:18" x14ac:dyDescent="0.25">
      <c r="A127" t="s">
        <v>1374</v>
      </c>
      <c r="B127" s="30">
        <f>INDEX(TOTAL_Data!$AZ:$AZ,MATCH('Distribution graph'!$A127,TOTAL_Data!$DA:$DA,0))</f>
        <v>21.847000238813365</v>
      </c>
      <c r="C127" s="30" t="str">
        <f t="shared" si="222"/>
        <v/>
      </c>
      <c r="D127" s="30">
        <f>INDEX(BKT_Data!$AZ:$AZ,MATCH('Distribution graph'!$A127,BKT_Data!$DA:$DA,0))</f>
        <v>4.2662703163921121</v>
      </c>
      <c r="E127" s="30" t="str">
        <f t="shared" si="222"/>
        <v/>
      </c>
      <c r="F127" s="30">
        <f>INDEX(DRO_Data!$AZ:$AZ,MATCH('Distribution graph'!$A127,DRO_Data!$DA:$DA,0))</f>
        <v>6.7845070934444704</v>
      </c>
      <c r="G127" s="30" t="str">
        <f t="shared" ref="G127" si="238">IF($A127=G$2,F127,"")</f>
        <v/>
      </c>
      <c r="H127" s="30">
        <f>INDEX(IVA_Data!$AZ:$AZ,MATCH('Distribution graph'!$A127,IVA_Data!$DA:$DA,0))</f>
        <v>11.229829917139119</v>
      </c>
      <c r="I127" s="30" t="str">
        <f t="shared" ref="I127" si="239">IF($A127=I$2,H127,"")</f>
        <v/>
      </c>
      <c r="J127" s="32">
        <f>IF('List box lookups'!$S$2=1,'Distribution graph'!B127,IF('List box lookups'!$S$2=2,'Distribution graph'!D127,IF('List box lookups'!$S$2=3,'Distribution graph'!F127,'Distribution graph'!H127)))</f>
        <v>21.847000238813365</v>
      </c>
      <c r="K127" s="32" t="str">
        <f>IF('List box lookups'!$S$2=1,'Distribution graph'!C127,IF('List box lookups'!$S$2=2,'Distribution graph'!E127,IF('List box lookups'!$S$2=3,'Distribution graph'!G127,'Distribution graph'!I127)))</f>
        <v/>
      </c>
      <c r="L127" s="32">
        <f t="shared" si="225"/>
        <v>17.592931620455602</v>
      </c>
      <c r="M127">
        <v>121</v>
      </c>
      <c r="R127" t="s">
        <v>8458</v>
      </c>
    </row>
    <row r="128" spans="1:18" x14ac:dyDescent="0.25">
      <c r="A128" t="s">
        <v>1375</v>
      </c>
      <c r="B128" s="30">
        <f>INDEX(TOTAL_Data!$AZ:$AZ,MATCH('Distribution graph'!$A128,TOTAL_Data!$DA:$DA,0))</f>
        <v>21.807654581988213</v>
      </c>
      <c r="C128" s="30" t="str">
        <f t="shared" si="222"/>
        <v/>
      </c>
      <c r="D128" s="30">
        <f>INDEX(BKT_Data!$AZ:$AZ,MATCH('Distribution graph'!$A128,BKT_Data!$DA:$DA,0))</f>
        <v>4.2622005490717179</v>
      </c>
      <c r="E128" s="30" t="str">
        <f t="shared" si="222"/>
        <v/>
      </c>
      <c r="F128" s="30">
        <f>INDEX(DRO_Data!$AZ:$AZ,MATCH('Distribution graph'!$A128,DRO_Data!$DA:$DA,0))</f>
        <v>6.6827051590483828</v>
      </c>
      <c r="G128" s="30" t="str">
        <f t="shared" ref="G128" si="240">IF($A128=G$2,F128,"")</f>
        <v/>
      </c>
      <c r="H128" s="30">
        <f>INDEX(IVA_Data!$AZ:$AZ,MATCH('Distribution graph'!$A128,IVA_Data!$DA:$DA,0))</f>
        <v>11.209831437349498</v>
      </c>
      <c r="I128" s="30" t="str">
        <f t="shared" ref="I128" si="241">IF($A128=I$2,H128,"")</f>
        <v/>
      </c>
      <c r="J128" s="32">
        <f>IF('List box lookups'!$S$2=1,'Distribution graph'!B128,IF('List box lookups'!$S$2=2,'Distribution graph'!D128,IF('List box lookups'!$S$2=3,'Distribution graph'!F128,'Distribution graph'!H128)))</f>
        <v>21.807654581988213</v>
      </c>
      <c r="K128" s="32" t="str">
        <f>IF('List box lookups'!$S$2=1,'Distribution graph'!C128,IF('List box lookups'!$S$2=2,'Distribution graph'!E128,IF('List box lookups'!$S$2=3,'Distribution graph'!G128,'Distribution graph'!I128)))</f>
        <v/>
      </c>
      <c r="L128" s="32">
        <f t="shared" si="225"/>
        <v>17.592931620455602</v>
      </c>
      <c r="M128">
        <v>122</v>
      </c>
      <c r="R128" t="s">
        <v>8458</v>
      </c>
    </row>
    <row r="129" spans="1:18" x14ac:dyDescent="0.25">
      <c r="A129" t="s">
        <v>1376</v>
      </c>
      <c r="B129" s="30">
        <f>INDEX(TOTAL_Data!$AZ:$AZ,MATCH('Distribution graph'!$A129,TOTAL_Data!$DA:$DA,0))</f>
        <v>21.760283060592656</v>
      </c>
      <c r="C129" s="30" t="str">
        <f t="shared" si="222"/>
        <v/>
      </c>
      <c r="D129" s="30">
        <f>INDEX(BKT_Data!$AZ:$AZ,MATCH('Distribution graph'!$A129,BKT_Data!$DA:$DA,0))</f>
        <v>4.2585407400397468</v>
      </c>
      <c r="E129" s="30" t="str">
        <f t="shared" si="222"/>
        <v/>
      </c>
      <c r="F129" s="30">
        <f>INDEX(DRO_Data!$AZ:$AZ,MATCH('Distribution graph'!$A129,DRO_Data!$DA:$DA,0))</f>
        <v>6.6771593456383851</v>
      </c>
      <c r="G129" s="30" t="str">
        <f t="shared" ref="G129" si="242">IF($A129=G$2,F129,"")</f>
        <v/>
      </c>
      <c r="H129" s="30">
        <f>INDEX(IVA_Data!$AZ:$AZ,MATCH('Distribution graph'!$A129,IVA_Data!$DA:$DA,0))</f>
        <v>11.120645873102047</v>
      </c>
      <c r="I129" s="30" t="str">
        <f t="shared" ref="I129" si="243">IF($A129=I$2,H129,"")</f>
        <v/>
      </c>
      <c r="J129" s="32">
        <f>IF('List box lookups'!$S$2=1,'Distribution graph'!B129,IF('List box lookups'!$S$2=2,'Distribution graph'!D129,IF('List box lookups'!$S$2=3,'Distribution graph'!F129,'Distribution graph'!H129)))</f>
        <v>21.760283060592656</v>
      </c>
      <c r="K129" s="32" t="str">
        <f>IF('List box lookups'!$S$2=1,'Distribution graph'!C129,IF('List box lookups'!$S$2=2,'Distribution graph'!E129,IF('List box lookups'!$S$2=3,'Distribution graph'!G129,'Distribution graph'!I129)))</f>
        <v/>
      </c>
      <c r="L129" s="32">
        <f t="shared" si="225"/>
        <v>17.592931620455602</v>
      </c>
      <c r="M129">
        <v>123</v>
      </c>
      <c r="R129" t="s">
        <v>8458</v>
      </c>
    </row>
    <row r="130" spans="1:18" x14ac:dyDescent="0.25">
      <c r="A130" t="s">
        <v>1377</v>
      </c>
      <c r="B130" s="30">
        <f>INDEX(TOTAL_Data!$AZ:$AZ,MATCH('Distribution graph'!$A130,TOTAL_Data!$DA:$DA,0))</f>
        <v>21.703101570515351</v>
      </c>
      <c r="C130" s="30" t="str">
        <f t="shared" si="222"/>
        <v/>
      </c>
      <c r="D130" s="30">
        <f>INDEX(BKT_Data!$AZ:$AZ,MATCH('Distribution graph'!$A130,BKT_Data!$DA:$DA,0))</f>
        <v>4.2455006922011993</v>
      </c>
      <c r="E130" s="30" t="str">
        <f t="shared" si="222"/>
        <v/>
      </c>
      <c r="F130" s="30">
        <f>INDEX(DRO_Data!$AZ:$AZ,MATCH('Distribution graph'!$A130,DRO_Data!$DA:$DA,0))</f>
        <v>6.6597760184129493</v>
      </c>
      <c r="G130" s="30" t="str">
        <f t="shared" ref="G130" si="244">IF($A130=G$2,F130,"")</f>
        <v/>
      </c>
      <c r="H130" s="30">
        <f>INDEX(IVA_Data!$AZ:$AZ,MATCH('Distribution graph'!$A130,IVA_Data!$DA:$DA,0))</f>
        <v>11.065230885488354</v>
      </c>
      <c r="I130" s="30" t="str">
        <f t="shared" ref="I130" si="245">IF($A130=I$2,H130,"")</f>
        <v/>
      </c>
      <c r="J130" s="32">
        <f>IF('List box lookups'!$S$2=1,'Distribution graph'!B130,IF('List box lookups'!$S$2=2,'Distribution graph'!D130,IF('List box lookups'!$S$2=3,'Distribution graph'!F130,'Distribution graph'!H130)))</f>
        <v>21.703101570515351</v>
      </c>
      <c r="K130" s="32" t="str">
        <f>IF('List box lookups'!$S$2=1,'Distribution graph'!C130,IF('List box lookups'!$S$2=2,'Distribution graph'!E130,IF('List box lookups'!$S$2=3,'Distribution graph'!G130,'Distribution graph'!I130)))</f>
        <v/>
      </c>
      <c r="L130" s="32">
        <f t="shared" si="225"/>
        <v>17.592931620455602</v>
      </c>
      <c r="M130">
        <v>124</v>
      </c>
      <c r="R130" t="s">
        <v>8458</v>
      </c>
    </row>
    <row r="131" spans="1:18" x14ac:dyDescent="0.25">
      <c r="A131" t="s">
        <v>8055</v>
      </c>
      <c r="B131" s="30">
        <f>INDEX(TOTAL_Data!$AZ:$AZ,MATCH('Distribution graph'!$A131,TOTAL_Data!$DA:$DA,0))</f>
        <v>21.656282136591855</v>
      </c>
      <c r="C131" s="30" t="str">
        <f t="shared" si="222"/>
        <v/>
      </c>
      <c r="D131" s="30">
        <f>INDEX(BKT_Data!$AZ:$AZ,MATCH('Distribution graph'!$A131,BKT_Data!$DA:$DA,0))</f>
        <v>4.2406927952861357</v>
      </c>
      <c r="E131" s="30" t="str">
        <f t="shared" si="222"/>
        <v/>
      </c>
      <c r="F131" s="30">
        <f>INDEX(DRO_Data!$AZ:$AZ,MATCH('Distribution graph'!$A131,DRO_Data!$DA:$DA,0))</f>
        <v>6.6487693504277789</v>
      </c>
      <c r="G131" s="30" t="str">
        <f t="shared" ref="G131" si="246">IF($A131=G$2,F131,"")</f>
        <v/>
      </c>
      <c r="H131" s="30">
        <f>INDEX(IVA_Data!$AZ:$AZ,MATCH('Distribution graph'!$A131,IVA_Data!$DA:$DA,0))</f>
        <v>11.050552330285223</v>
      </c>
      <c r="I131" s="30" t="str">
        <f t="shared" ref="I131" si="247">IF($A131=I$2,H131,"")</f>
        <v/>
      </c>
      <c r="J131" s="32">
        <f>IF('List box lookups'!$S$2=1,'Distribution graph'!B131,IF('List box lookups'!$S$2=2,'Distribution graph'!D131,IF('List box lookups'!$S$2=3,'Distribution graph'!F131,'Distribution graph'!H131)))</f>
        <v>21.656282136591855</v>
      </c>
      <c r="K131" s="32" t="str">
        <f>IF('List box lookups'!$S$2=1,'Distribution graph'!C131,IF('List box lookups'!$S$2=2,'Distribution graph'!E131,IF('List box lookups'!$S$2=3,'Distribution graph'!G131,'Distribution graph'!I131)))</f>
        <v/>
      </c>
      <c r="L131" s="32">
        <f t="shared" si="225"/>
        <v>17.592931620455602</v>
      </c>
      <c r="M131">
        <v>125</v>
      </c>
      <c r="R131" t="s">
        <v>8458</v>
      </c>
    </row>
    <row r="132" spans="1:18" x14ac:dyDescent="0.25">
      <c r="A132" t="s">
        <v>8056</v>
      </c>
      <c r="B132" s="30">
        <f>INDEX(TOTAL_Data!$AZ:$AZ,MATCH('Distribution graph'!$A132,TOTAL_Data!$DA:$DA,0))</f>
        <v>21.629255240077299</v>
      </c>
      <c r="C132" s="30" t="str">
        <f t="shared" si="222"/>
        <v/>
      </c>
      <c r="D132" s="30">
        <f>INDEX(BKT_Data!$AZ:$AZ,MATCH('Distribution graph'!$A132,BKT_Data!$DA:$DA,0))</f>
        <v>4.2354080109717236</v>
      </c>
      <c r="E132" s="30" t="str">
        <f t="shared" si="222"/>
        <v/>
      </c>
      <c r="F132" s="30">
        <f>INDEX(DRO_Data!$AZ:$AZ,MATCH('Distribution graph'!$A132,DRO_Data!$DA:$DA,0))</f>
        <v>6.6464297760053972</v>
      </c>
      <c r="G132" s="30" t="str">
        <f t="shared" ref="G132" si="248">IF($A132=G$2,F132,"")</f>
        <v/>
      </c>
      <c r="H132" s="30">
        <f>INDEX(IVA_Data!$AZ:$AZ,MATCH('Distribution graph'!$A132,IVA_Data!$DA:$DA,0))</f>
        <v>11.044783969284982</v>
      </c>
      <c r="I132" s="30" t="str">
        <f t="shared" ref="I132" si="249">IF($A132=I$2,H132,"")</f>
        <v/>
      </c>
      <c r="J132" s="32">
        <f>IF('List box lookups'!$S$2=1,'Distribution graph'!B132,IF('List box lookups'!$S$2=2,'Distribution graph'!D132,IF('List box lookups'!$S$2=3,'Distribution graph'!F132,'Distribution graph'!H132)))</f>
        <v>21.629255240077299</v>
      </c>
      <c r="K132" s="32" t="str">
        <f>IF('List box lookups'!$S$2=1,'Distribution graph'!C132,IF('List box lookups'!$S$2=2,'Distribution graph'!E132,IF('List box lookups'!$S$2=3,'Distribution graph'!G132,'Distribution graph'!I132)))</f>
        <v/>
      </c>
      <c r="L132" s="32">
        <f t="shared" si="225"/>
        <v>17.592931620455602</v>
      </c>
      <c r="M132">
        <v>126</v>
      </c>
      <c r="R132" t="s">
        <v>8458</v>
      </c>
    </row>
    <row r="133" spans="1:18" x14ac:dyDescent="0.25">
      <c r="A133" t="s">
        <v>8057</v>
      </c>
      <c r="B133" s="30">
        <f>INDEX(TOTAL_Data!$AZ:$AZ,MATCH('Distribution graph'!$A133,TOTAL_Data!$DA:$DA,0))</f>
        <v>21.595033142377254</v>
      </c>
      <c r="C133" s="30" t="str">
        <f t="shared" si="222"/>
        <v/>
      </c>
      <c r="D133" s="30">
        <f>INDEX(BKT_Data!$AZ:$AZ,MATCH('Distribution graph'!$A133,BKT_Data!$DA:$DA,0))</f>
        <v>4.233642434754108</v>
      </c>
      <c r="E133" s="30" t="str">
        <f t="shared" si="222"/>
        <v/>
      </c>
      <c r="F133" s="30">
        <f>INDEX(DRO_Data!$AZ:$AZ,MATCH('Distribution graph'!$A133,DRO_Data!$DA:$DA,0))</f>
        <v>6.6400511283936892</v>
      </c>
      <c r="G133" s="30" t="str">
        <f t="shared" ref="G133" si="250">IF($A133=G$2,F133,"")</f>
        <v/>
      </c>
      <c r="H133" s="30">
        <f>INDEX(IVA_Data!$AZ:$AZ,MATCH('Distribution graph'!$A133,IVA_Data!$DA:$DA,0))</f>
        <v>11.027708275414698</v>
      </c>
      <c r="I133" s="30" t="str">
        <f t="shared" ref="I133" si="251">IF($A133=I$2,H133,"")</f>
        <v/>
      </c>
      <c r="J133" s="32">
        <f>IF('List box lookups'!$S$2=1,'Distribution graph'!B133,IF('List box lookups'!$S$2=2,'Distribution graph'!D133,IF('List box lookups'!$S$2=3,'Distribution graph'!F133,'Distribution graph'!H133)))</f>
        <v>21.595033142377254</v>
      </c>
      <c r="K133" s="32" t="str">
        <f>IF('List box lookups'!$S$2=1,'Distribution graph'!C133,IF('List box lookups'!$S$2=2,'Distribution graph'!E133,IF('List box lookups'!$S$2=3,'Distribution graph'!G133,'Distribution graph'!I133)))</f>
        <v/>
      </c>
      <c r="L133" s="32">
        <f t="shared" si="225"/>
        <v>17.592931620455602</v>
      </c>
      <c r="M133">
        <v>127</v>
      </c>
      <c r="R133" t="s">
        <v>8458</v>
      </c>
    </row>
    <row r="134" spans="1:18" x14ac:dyDescent="0.25">
      <c r="A134" t="s">
        <v>8058</v>
      </c>
      <c r="B134" s="30">
        <f>INDEX(TOTAL_Data!$AZ:$AZ,MATCH('Distribution graph'!$A134,TOTAL_Data!$DA:$DA,0))</f>
        <v>21.589304990450884</v>
      </c>
      <c r="C134" s="30" t="str">
        <f t="shared" si="222"/>
        <v/>
      </c>
      <c r="D134" s="30">
        <f>INDEX(BKT_Data!$AZ:$AZ,MATCH('Distribution graph'!$A134,BKT_Data!$DA:$DA,0))</f>
        <v>4.2329190861236228</v>
      </c>
      <c r="E134" s="30" t="str">
        <f t="shared" si="222"/>
        <v/>
      </c>
      <c r="F134" s="30">
        <f>INDEX(DRO_Data!$AZ:$AZ,MATCH('Distribution graph'!$A134,DRO_Data!$DA:$DA,0))</f>
        <v>6.6159838593835216</v>
      </c>
      <c r="G134" s="30" t="str">
        <f t="shared" ref="G134" si="252">IF($A134=G$2,F134,"")</f>
        <v/>
      </c>
      <c r="H134" s="30">
        <f>INDEX(IVA_Data!$AZ:$AZ,MATCH('Distribution graph'!$A134,IVA_Data!$DA:$DA,0))</f>
        <v>10.969487012408646</v>
      </c>
      <c r="I134" s="30" t="str">
        <f t="shared" ref="I134" si="253">IF($A134=I$2,H134,"")</f>
        <v/>
      </c>
      <c r="J134" s="32">
        <f>IF('List box lookups'!$S$2=1,'Distribution graph'!B134,IF('List box lookups'!$S$2=2,'Distribution graph'!D134,IF('List box lookups'!$S$2=3,'Distribution graph'!F134,'Distribution graph'!H134)))</f>
        <v>21.589304990450884</v>
      </c>
      <c r="K134" s="32" t="str">
        <f>IF('List box lookups'!$S$2=1,'Distribution graph'!C134,IF('List box lookups'!$S$2=2,'Distribution graph'!E134,IF('List box lookups'!$S$2=3,'Distribution graph'!G134,'Distribution graph'!I134)))</f>
        <v/>
      </c>
      <c r="L134" s="32">
        <f t="shared" si="225"/>
        <v>17.592931620455602</v>
      </c>
      <c r="M134">
        <v>128</v>
      </c>
      <c r="R134" t="s">
        <v>8458</v>
      </c>
    </row>
    <row r="135" spans="1:18" x14ac:dyDescent="0.25">
      <c r="A135" t="s">
        <v>1379</v>
      </c>
      <c r="B135" s="30">
        <f>INDEX(TOTAL_Data!$AZ:$AZ,MATCH('Distribution graph'!$A135,TOTAL_Data!$DA:$DA,0))</f>
        <v>21.560676490950449</v>
      </c>
      <c r="C135" s="30" t="str">
        <f t="shared" si="222"/>
        <v/>
      </c>
      <c r="D135" s="30">
        <f>INDEX(BKT_Data!$AZ:$AZ,MATCH('Distribution graph'!$A135,BKT_Data!$DA:$DA,0))</f>
        <v>4.2323799340639763</v>
      </c>
      <c r="E135" s="30" t="str">
        <f t="shared" si="222"/>
        <v/>
      </c>
      <c r="F135" s="30">
        <f>INDEX(DRO_Data!$AZ:$AZ,MATCH('Distribution graph'!$A135,DRO_Data!$DA:$DA,0))</f>
        <v>6.6058379092523021</v>
      </c>
      <c r="G135" s="30" t="str">
        <f t="shared" ref="G135" si="254">IF($A135=G$2,F135,"")</f>
        <v/>
      </c>
      <c r="H135" s="30">
        <f>INDEX(IVA_Data!$AZ:$AZ,MATCH('Distribution graph'!$A135,IVA_Data!$DA:$DA,0))</f>
        <v>10.96145222633738</v>
      </c>
      <c r="I135" s="30" t="str">
        <f t="shared" ref="I135" si="255">IF($A135=I$2,H135,"")</f>
        <v/>
      </c>
      <c r="J135" s="32">
        <f>IF('List box lookups'!$S$2=1,'Distribution graph'!B135,IF('List box lookups'!$S$2=2,'Distribution graph'!D135,IF('List box lookups'!$S$2=3,'Distribution graph'!F135,'Distribution graph'!H135)))</f>
        <v>21.560676490950449</v>
      </c>
      <c r="K135" s="32" t="str">
        <f>IF('List box lookups'!$S$2=1,'Distribution graph'!C135,IF('List box lookups'!$S$2=2,'Distribution graph'!E135,IF('List box lookups'!$S$2=3,'Distribution graph'!G135,'Distribution graph'!I135)))</f>
        <v/>
      </c>
      <c r="L135" s="32">
        <f t="shared" si="225"/>
        <v>17.592931620455602</v>
      </c>
      <c r="M135">
        <v>129</v>
      </c>
      <c r="R135" t="s">
        <v>8458</v>
      </c>
    </row>
    <row r="136" spans="1:18" x14ac:dyDescent="0.25">
      <c r="A136" t="s">
        <v>8059</v>
      </c>
      <c r="B136" s="30">
        <f>INDEX(TOTAL_Data!$AZ:$AZ,MATCH('Distribution graph'!$A136,TOTAL_Data!$DA:$DA,0))</f>
        <v>21.543696881454643</v>
      </c>
      <c r="C136" s="30" t="str">
        <f t="shared" si="222"/>
        <v/>
      </c>
      <c r="D136" s="30">
        <f>INDEX(BKT_Data!$AZ:$AZ,MATCH('Distribution graph'!$A136,BKT_Data!$DA:$DA,0))</f>
        <v>4.2289939827457044</v>
      </c>
      <c r="E136" s="30" t="str">
        <f t="shared" si="222"/>
        <v/>
      </c>
      <c r="F136" s="30">
        <f>INDEX(DRO_Data!$AZ:$AZ,MATCH('Distribution graph'!$A136,DRO_Data!$DA:$DA,0))</f>
        <v>6.5922211790087699</v>
      </c>
      <c r="G136" s="30" t="str">
        <f t="shared" ref="G136" si="256">IF($A136=G$2,F136,"")</f>
        <v/>
      </c>
      <c r="H136" s="30">
        <f>INDEX(IVA_Data!$AZ:$AZ,MATCH('Distribution graph'!$A136,IVA_Data!$DA:$DA,0))</f>
        <v>10.940072712806515</v>
      </c>
      <c r="I136" s="30" t="str">
        <f t="shared" ref="I136" si="257">IF($A136=I$2,H136,"")</f>
        <v/>
      </c>
      <c r="J136" s="32">
        <f>IF('List box lookups'!$S$2=1,'Distribution graph'!B136,IF('List box lookups'!$S$2=2,'Distribution graph'!D136,IF('List box lookups'!$S$2=3,'Distribution graph'!F136,'Distribution graph'!H136)))</f>
        <v>21.543696881454643</v>
      </c>
      <c r="K136" s="32" t="str">
        <f>IF('List box lookups'!$S$2=1,'Distribution graph'!C136,IF('List box lookups'!$S$2=2,'Distribution graph'!E136,IF('List box lookups'!$S$2=3,'Distribution graph'!G136,'Distribution graph'!I136)))</f>
        <v/>
      </c>
      <c r="L136" s="32">
        <f t="shared" si="225"/>
        <v>17.592931620455602</v>
      </c>
      <c r="M136">
        <v>130</v>
      </c>
      <c r="R136" t="s">
        <v>8458</v>
      </c>
    </row>
    <row r="137" spans="1:18" x14ac:dyDescent="0.25">
      <c r="A137" t="s">
        <v>8060</v>
      </c>
      <c r="B137" s="30">
        <f>INDEX(TOTAL_Data!$AZ:$AZ,MATCH('Distribution graph'!$A137,TOTAL_Data!$DA:$DA,0))</f>
        <v>21.473934298898889</v>
      </c>
      <c r="C137" s="30" t="str">
        <f t="shared" si="222"/>
        <v/>
      </c>
      <c r="D137" s="30">
        <f>INDEX(BKT_Data!$AZ:$AZ,MATCH('Distribution graph'!$A137,BKT_Data!$DA:$DA,0))</f>
        <v>4.2264087148547702</v>
      </c>
      <c r="E137" s="30" t="str">
        <f t="shared" si="222"/>
        <v/>
      </c>
      <c r="F137" s="30">
        <f>INDEX(DRO_Data!$AZ:$AZ,MATCH('Distribution graph'!$A137,DRO_Data!$DA:$DA,0))</f>
        <v>6.4650973307118695</v>
      </c>
      <c r="G137" s="30" t="str">
        <f t="shared" ref="G137" si="258">IF($A137=G$2,F137,"")</f>
        <v/>
      </c>
      <c r="H137" s="30">
        <f>INDEX(IVA_Data!$AZ:$AZ,MATCH('Distribution graph'!$A137,IVA_Data!$DA:$DA,0))</f>
        <v>10.892832263049232</v>
      </c>
      <c r="I137" s="30" t="str">
        <f t="shared" ref="I137" si="259">IF($A137=I$2,H137,"")</f>
        <v/>
      </c>
      <c r="J137" s="32">
        <f>IF('List box lookups'!$S$2=1,'Distribution graph'!B137,IF('List box lookups'!$S$2=2,'Distribution graph'!D137,IF('List box lookups'!$S$2=3,'Distribution graph'!F137,'Distribution graph'!H137)))</f>
        <v>21.473934298898889</v>
      </c>
      <c r="K137" s="32" t="str">
        <f>IF('List box lookups'!$S$2=1,'Distribution graph'!C137,IF('List box lookups'!$S$2=2,'Distribution graph'!E137,IF('List box lookups'!$S$2=3,'Distribution graph'!G137,'Distribution graph'!I137)))</f>
        <v/>
      </c>
      <c r="L137" s="32">
        <f t="shared" si="225"/>
        <v>17.592931620455602</v>
      </c>
      <c r="M137">
        <v>131</v>
      </c>
      <c r="R137" t="s">
        <v>8458</v>
      </c>
    </row>
    <row r="138" spans="1:18" x14ac:dyDescent="0.25">
      <c r="A138" t="s">
        <v>8061</v>
      </c>
      <c r="B138" s="30">
        <f>INDEX(TOTAL_Data!$AZ:$AZ,MATCH('Distribution graph'!$A138,TOTAL_Data!$DA:$DA,0))</f>
        <v>21.455432822096739</v>
      </c>
      <c r="C138" s="30" t="str">
        <f t="shared" si="222"/>
        <v/>
      </c>
      <c r="D138" s="30">
        <f>INDEX(BKT_Data!$AZ:$AZ,MATCH('Distribution graph'!$A138,BKT_Data!$DA:$DA,0))</f>
        <v>4.2089202804193135</v>
      </c>
      <c r="E138" s="30" t="str">
        <f t="shared" si="222"/>
        <v/>
      </c>
      <c r="F138" s="30">
        <f>INDEX(DRO_Data!$AZ:$AZ,MATCH('Distribution graph'!$A138,DRO_Data!$DA:$DA,0))</f>
        <v>6.4539550643378654</v>
      </c>
      <c r="G138" s="30" t="str">
        <f t="shared" ref="G138" si="260">IF($A138=G$2,F138,"")</f>
        <v/>
      </c>
      <c r="H138" s="30">
        <f>INDEX(IVA_Data!$AZ:$AZ,MATCH('Distribution graph'!$A138,IVA_Data!$DA:$DA,0))</f>
        <v>10.879076697490717</v>
      </c>
      <c r="I138" s="30" t="str">
        <f t="shared" ref="I138" si="261">IF($A138=I$2,H138,"")</f>
        <v/>
      </c>
      <c r="J138" s="32">
        <f>IF('List box lookups'!$S$2=1,'Distribution graph'!B138,IF('List box lookups'!$S$2=2,'Distribution graph'!D138,IF('List box lookups'!$S$2=3,'Distribution graph'!F138,'Distribution graph'!H138)))</f>
        <v>21.455432822096739</v>
      </c>
      <c r="K138" s="32" t="str">
        <f>IF('List box lookups'!$S$2=1,'Distribution graph'!C138,IF('List box lookups'!$S$2=2,'Distribution graph'!E138,IF('List box lookups'!$S$2=3,'Distribution graph'!G138,'Distribution graph'!I138)))</f>
        <v/>
      </c>
      <c r="L138" s="32">
        <f t="shared" si="225"/>
        <v>17.592931620455602</v>
      </c>
      <c r="M138">
        <v>132</v>
      </c>
      <c r="R138" t="s">
        <v>8458</v>
      </c>
    </row>
    <row r="139" spans="1:18" x14ac:dyDescent="0.25">
      <c r="A139" t="s">
        <v>8062</v>
      </c>
      <c r="B139" s="30">
        <f>INDEX(TOTAL_Data!$AZ:$AZ,MATCH('Distribution graph'!$A139,TOTAL_Data!$DA:$DA,0))</f>
        <v>21.378726150619176</v>
      </c>
      <c r="C139" s="30" t="str">
        <f t="shared" si="222"/>
        <v/>
      </c>
      <c r="D139" s="30">
        <f>INDEX(BKT_Data!$AZ:$AZ,MATCH('Distribution graph'!$A139,BKT_Data!$DA:$DA,0))</f>
        <v>4.1890564511469348</v>
      </c>
      <c r="E139" s="30" t="str">
        <f t="shared" si="222"/>
        <v/>
      </c>
      <c r="F139" s="30">
        <f>INDEX(DRO_Data!$AZ:$AZ,MATCH('Distribution graph'!$A139,DRO_Data!$DA:$DA,0))</f>
        <v>6.4432989690721651</v>
      </c>
      <c r="G139" s="30" t="str">
        <f t="shared" ref="G139" si="262">IF($A139=G$2,F139,"")</f>
        <v/>
      </c>
      <c r="H139" s="30">
        <f>INDEX(IVA_Data!$AZ:$AZ,MATCH('Distribution graph'!$A139,IVA_Data!$DA:$DA,0))</f>
        <v>10.83628519875894</v>
      </c>
      <c r="I139" s="30" t="str">
        <f t="shared" ref="I139" si="263">IF($A139=I$2,H139,"")</f>
        <v/>
      </c>
      <c r="J139" s="32">
        <f>IF('List box lookups'!$S$2=1,'Distribution graph'!B139,IF('List box lookups'!$S$2=2,'Distribution graph'!D139,IF('List box lookups'!$S$2=3,'Distribution graph'!F139,'Distribution graph'!H139)))</f>
        <v>21.378726150619176</v>
      </c>
      <c r="K139" s="32" t="str">
        <f>IF('List box lookups'!$S$2=1,'Distribution graph'!C139,IF('List box lookups'!$S$2=2,'Distribution graph'!E139,IF('List box lookups'!$S$2=3,'Distribution graph'!G139,'Distribution graph'!I139)))</f>
        <v/>
      </c>
      <c r="L139" s="32">
        <f t="shared" si="225"/>
        <v>17.592931620455602</v>
      </c>
      <c r="M139">
        <v>133</v>
      </c>
      <c r="R139" t="s">
        <v>8458</v>
      </c>
    </row>
    <row r="140" spans="1:18" x14ac:dyDescent="0.25">
      <c r="A140" t="s">
        <v>8063</v>
      </c>
      <c r="B140" s="30">
        <f>INDEX(TOTAL_Data!$AZ:$AZ,MATCH('Distribution graph'!$A140,TOTAL_Data!$DA:$DA,0))</f>
        <v>21.340796536116706</v>
      </c>
      <c r="C140" s="30" t="str">
        <f t="shared" si="222"/>
        <v/>
      </c>
      <c r="D140" s="30">
        <f>INDEX(BKT_Data!$AZ:$AZ,MATCH('Distribution graph'!$A140,BKT_Data!$DA:$DA,0))</f>
        <v>4.1800596739553457</v>
      </c>
      <c r="E140" s="30" t="str">
        <f t="shared" si="222"/>
        <v/>
      </c>
      <c r="F140" s="30">
        <f>INDEX(DRO_Data!$AZ:$AZ,MATCH('Distribution graph'!$A140,DRO_Data!$DA:$DA,0))</f>
        <v>6.4393573521362564</v>
      </c>
      <c r="G140" s="30" t="str">
        <f t="shared" ref="G140" si="264">IF($A140=G$2,F140,"")</f>
        <v/>
      </c>
      <c r="H140" s="30">
        <f>INDEX(IVA_Data!$AZ:$AZ,MATCH('Distribution graph'!$A140,IVA_Data!$DA:$DA,0))</f>
        <v>10.794652495225442</v>
      </c>
      <c r="I140" s="30" t="str">
        <f t="shared" ref="I140" si="265">IF($A140=I$2,H140,"")</f>
        <v/>
      </c>
      <c r="J140" s="32">
        <f>IF('List box lookups'!$S$2=1,'Distribution graph'!B140,IF('List box lookups'!$S$2=2,'Distribution graph'!D140,IF('List box lookups'!$S$2=3,'Distribution graph'!F140,'Distribution graph'!H140)))</f>
        <v>21.340796536116706</v>
      </c>
      <c r="K140" s="32" t="str">
        <f>IF('List box lookups'!$S$2=1,'Distribution graph'!C140,IF('List box lookups'!$S$2=2,'Distribution graph'!E140,IF('List box lookups'!$S$2=3,'Distribution graph'!G140,'Distribution graph'!I140)))</f>
        <v/>
      </c>
      <c r="L140" s="32">
        <f t="shared" si="225"/>
        <v>17.592931620455602</v>
      </c>
      <c r="M140">
        <v>134</v>
      </c>
      <c r="R140" t="s">
        <v>8458</v>
      </c>
    </row>
    <row r="141" spans="1:18" x14ac:dyDescent="0.25">
      <c r="A141" t="s">
        <v>8064</v>
      </c>
      <c r="B141" s="30">
        <f>INDEX(TOTAL_Data!$AZ:$AZ,MATCH('Distribution graph'!$A141,TOTAL_Data!$DA:$DA,0))</f>
        <v>21.11596424749067</v>
      </c>
      <c r="C141" s="30" t="str">
        <f t="shared" si="222"/>
        <v/>
      </c>
      <c r="D141" s="30">
        <f>INDEX(BKT_Data!$AZ:$AZ,MATCH('Distribution graph'!$A141,BKT_Data!$DA:$DA,0))</f>
        <v>4.1785639668500592</v>
      </c>
      <c r="E141" s="30" t="str">
        <f t="shared" si="222"/>
        <v/>
      </c>
      <c r="F141" s="30">
        <f>INDEX(DRO_Data!$AZ:$AZ,MATCH('Distribution graph'!$A141,DRO_Data!$DA:$DA,0))</f>
        <v>6.4380282970279028</v>
      </c>
      <c r="G141" s="30" t="str">
        <f t="shared" ref="G141" si="266">IF($A141=G$2,F141,"")</f>
        <v/>
      </c>
      <c r="H141" s="30">
        <f>INDEX(IVA_Data!$AZ:$AZ,MATCH('Distribution graph'!$A141,IVA_Data!$DA:$DA,0))</f>
        <v>10.791685095090669</v>
      </c>
      <c r="I141" s="30" t="str">
        <f t="shared" ref="I141" si="267">IF($A141=I$2,H141,"")</f>
        <v/>
      </c>
      <c r="J141" s="32">
        <f>IF('List box lookups'!$S$2=1,'Distribution graph'!B141,IF('List box lookups'!$S$2=2,'Distribution graph'!D141,IF('List box lookups'!$S$2=3,'Distribution graph'!F141,'Distribution graph'!H141)))</f>
        <v>21.11596424749067</v>
      </c>
      <c r="K141" s="32" t="str">
        <f>IF('List box lookups'!$S$2=1,'Distribution graph'!C141,IF('List box lookups'!$S$2=2,'Distribution graph'!E141,IF('List box lookups'!$S$2=3,'Distribution graph'!G141,'Distribution graph'!I141)))</f>
        <v/>
      </c>
      <c r="L141" s="32">
        <f t="shared" si="225"/>
        <v>17.592931620455602</v>
      </c>
      <c r="M141">
        <v>135</v>
      </c>
      <c r="R141" t="s">
        <v>8458</v>
      </c>
    </row>
    <row r="142" spans="1:18" x14ac:dyDescent="0.25">
      <c r="A142" t="s">
        <v>8065</v>
      </c>
      <c r="B142" s="30">
        <f>INDEX(TOTAL_Data!$AZ:$AZ,MATCH('Distribution graph'!$A142,TOTAL_Data!$DA:$DA,0))</f>
        <v>21.011447616287494</v>
      </c>
      <c r="C142" s="30" t="str">
        <f t="shared" si="222"/>
        <v/>
      </c>
      <c r="D142" s="30">
        <f>INDEX(BKT_Data!$AZ:$AZ,MATCH('Distribution graph'!$A142,BKT_Data!$DA:$DA,0))</f>
        <v>4.1670241319721049</v>
      </c>
      <c r="E142" s="30" t="str">
        <f t="shared" si="222"/>
        <v/>
      </c>
      <c r="F142" s="30">
        <f>INDEX(DRO_Data!$AZ:$AZ,MATCH('Distribution graph'!$A142,DRO_Data!$DA:$DA,0))</f>
        <v>6.4354602676446211</v>
      </c>
      <c r="G142" s="30" t="str">
        <f t="shared" ref="G142" si="268">IF($A142=G$2,F142,"")</f>
        <v/>
      </c>
      <c r="H142" s="30">
        <f>INDEX(IVA_Data!$AZ:$AZ,MATCH('Distribution graph'!$A142,IVA_Data!$DA:$DA,0))</f>
        <v>10.77711448042686</v>
      </c>
      <c r="I142" s="30" t="str">
        <f t="shared" ref="I142" si="269">IF($A142=I$2,H142,"")</f>
        <v/>
      </c>
      <c r="J142" s="32">
        <f>IF('List box lookups'!$S$2=1,'Distribution graph'!B142,IF('List box lookups'!$S$2=2,'Distribution graph'!D142,IF('List box lookups'!$S$2=3,'Distribution graph'!F142,'Distribution graph'!H142)))</f>
        <v>21.011447616287494</v>
      </c>
      <c r="K142" s="32" t="str">
        <f>IF('List box lookups'!$S$2=1,'Distribution graph'!C142,IF('List box lookups'!$S$2=2,'Distribution graph'!E142,IF('List box lookups'!$S$2=3,'Distribution graph'!G142,'Distribution graph'!I142)))</f>
        <v/>
      </c>
      <c r="L142" s="32">
        <f t="shared" si="225"/>
        <v>17.592931620455602</v>
      </c>
      <c r="M142">
        <v>136</v>
      </c>
      <c r="R142" t="s">
        <v>8458</v>
      </c>
    </row>
    <row r="143" spans="1:18" x14ac:dyDescent="0.25">
      <c r="A143" t="s">
        <v>8066</v>
      </c>
      <c r="B143" s="30">
        <f>INDEX(TOTAL_Data!$AZ:$AZ,MATCH('Distribution graph'!$A143,TOTAL_Data!$DA:$DA,0))</f>
        <v>20.899507434516412</v>
      </c>
      <c r="C143" s="30" t="str">
        <f t="shared" si="222"/>
        <v/>
      </c>
      <c r="D143" s="30">
        <f>INDEX(BKT_Data!$AZ:$AZ,MATCH('Distribution graph'!$A143,BKT_Data!$DA:$DA,0))</f>
        <v>4.1658976454768375</v>
      </c>
      <c r="E143" s="30" t="str">
        <f t="shared" si="222"/>
        <v/>
      </c>
      <c r="F143" s="30">
        <f>INDEX(DRO_Data!$AZ:$AZ,MATCH('Distribution graph'!$A143,DRO_Data!$DA:$DA,0))</f>
        <v>6.4169587205571537</v>
      </c>
      <c r="G143" s="30" t="str">
        <f t="shared" ref="G143" si="270">IF($A143=G$2,F143,"")</f>
        <v/>
      </c>
      <c r="H143" s="30">
        <f>INDEX(IVA_Data!$AZ:$AZ,MATCH('Distribution graph'!$A143,IVA_Data!$DA:$DA,0))</f>
        <v>10.772754262448046</v>
      </c>
      <c r="I143" s="30" t="str">
        <f t="shared" ref="I143" si="271">IF($A143=I$2,H143,"")</f>
        <v/>
      </c>
      <c r="J143" s="32">
        <f>IF('List box lookups'!$S$2=1,'Distribution graph'!B143,IF('List box lookups'!$S$2=2,'Distribution graph'!D143,IF('List box lookups'!$S$2=3,'Distribution graph'!F143,'Distribution graph'!H143)))</f>
        <v>20.899507434516412</v>
      </c>
      <c r="K143" s="32" t="str">
        <f>IF('List box lookups'!$S$2=1,'Distribution graph'!C143,IF('List box lookups'!$S$2=2,'Distribution graph'!E143,IF('List box lookups'!$S$2=3,'Distribution graph'!G143,'Distribution graph'!I143)))</f>
        <v/>
      </c>
      <c r="L143" s="32">
        <f t="shared" si="225"/>
        <v>17.592931620455602</v>
      </c>
      <c r="M143">
        <v>137</v>
      </c>
      <c r="R143" t="s">
        <v>8459</v>
      </c>
    </row>
    <row r="144" spans="1:18" x14ac:dyDescent="0.25">
      <c r="A144" t="s">
        <v>8067</v>
      </c>
      <c r="B144" s="30">
        <f>INDEX(TOTAL_Data!$AZ:$AZ,MATCH('Distribution graph'!$A144,TOTAL_Data!$DA:$DA,0))</f>
        <v>20.741644516100919</v>
      </c>
      <c r="C144" s="30" t="str">
        <f t="shared" si="222"/>
        <v/>
      </c>
      <c r="D144" s="30">
        <f>INDEX(BKT_Data!$AZ:$AZ,MATCH('Distribution graph'!$A144,BKT_Data!$DA:$DA,0))</f>
        <v>4.1648423233412712</v>
      </c>
      <c r="E144" s="30" t="str">
        <f t="shared" si="222"/>
        <v/>
      </c>
      <c r="F144" s="30">
        <f>INDEX(DRO_Data!$AZ:$AZ,MATCH('Distribution graph'!$A144,DRO_Data!$DA:$DA,0))</f>
        <v>6.3854463948290912</v>
      </c>
      <c r="G144" s="30" t="str">
        <f t="shared" ref="G144" si="272">IF($A144=G$2,F144,"")</f>
        <v/>
      </c>
      <c r="H144" s="30">
        <f>INDEX(IVA_Data!$AZ:$AZ,MATCH('Distribution graph'!$A144,IVA_Data!$DA:$DA,0))</f>
        <v>10.766881253463197</v>
      </c>
      <c r="I144" s="30" t="str">
        <f t="shared" ref="I144" si="273">IF($A144=I$2,H144,"")</f>
        <v/>
      </c>
      <c r="J144" s="32">
        <f>IF('List box lookups'!$S$2=1,'Distribution graph'!B144,IF('List box lookups'!$S$2=2,'Distribution graph'!D144,IF('List box lookups'!$S$2=3,'Distribution graph'!F144,'Distribution graph'!H144)))</f>
        <v>20.741644516100919</v>
      </c>
      <c r="K144" s="32" t="str">
        <f>IF('List box lookups'!$S$2=1,'Distribution graph'!C144,IF('List box lookups'!$S$2=2,'Distribution graph'!E144,IF('List box lookups'!$S$2=3,'Distribution graph'!G144,'Distribution graph'!I144)))</f>
        <v/>
      </c>
      <c r="L144" s="32">
        <f t="shared" si="225"/>
        <v>17.592931620455602</v>
      </c>
      <c r="M144">
        <v>138</v>
      </c>
      <c r="R144" t="s">
        <v>8459</v>
      </c>
    </row>
    <row r="145" spans="1:18" x14ac:dyDescent="0.25">
      <c r="A145" t="s">
        <v>8068</v>
      </c>
      <c r="B145" s="30">
        <f>INDEX(TOTAL_Data!$AZ:$AZ,MATCH('Distribution graph'!$A145,TOTAL_Data!$DA:$DA,0))</f>
        <v>20.730247652422847</v>
      </c>
      <c r="C145" s="30" t="str">
        <f t="shared" si="222"/>
        <v/>
      </c>
      <c r="D145" s="30">
        <f>INDEX(BKT_Data!$AZ:$AZ,MATCH('Distribution graph'!$A145,BKT_Data!$DA:$DA,0))</f>
        <v>4.158391261171797</v>
      </c>
      <c r="E145" s="30" t="str">
        <f t="shared" si="222"/>
        <v/>
      </c>
      <c r="F145" s="30">
        <f>INDEX(DRO_Data!$AZ:$AZ,MATCH('Distribution graph'!$A145,DRO_Data!$DA:$DA,0))</f>
        <v>6.3530349201563494</v>
      </c>
      <c r="G145" s="30" t="str">
        <f t="shared" ref="G145" si="274">IF($A145=G$2,F145,"")</f>
        <v/>
      </c>
      <c r="H145" s="30">
        <f>INDEX(IVA_Data!$AZ:$AZ,MATCH('Distribution graph'!$A145,IVA_Data!$DA:$DA,0))</f>
        <v>10.689363075309588</v>
      </c>
      <c r="I145" s="30" t="str">
        <f t="shared" ref="I145" si="275">IF($A145=I$2,H145,"")</f>
        <v/>
      </c>
      <c r="J145" s="32">
        <f>IF('List box lookups'!$S$2=1,'Distribution graph'!B145,IF('List box lookups'!$S$2=2,'Distribution graph'!D145,IF('List box lookups'!$S$2=3,'Distribution graph'!F145,'Distribution graph'!H145)))</f>
        <v>20.730247652422847</v>
      </c>
      <c r="K145" s="32" t="str">
        <f>IF('List box lookups'!$S$2=1,'Distribution graph'!C145,IF('List box lookups'!$S$2=2,'Distribution graph'!E145,IF('List box lookups'!$S$2=3,'Distribution graph'!G145,'Distribution graph'!I145)))</f>
        <v/>
      </c>
      <c r="L145" s="32">
        <f t="shared" si="225"/>
        <v>17.592931620455602</v>
      </c>
      <c r="M145">
        <v>139</v>
      </c>
      <c r="R145" t="s">
        <v>8459</v>
      </c>
    </row>
    <row r="146" spans="1:18" x14ac:dyDescent="0.25">
      <c r="A146" t="s">
        <v>8069</v>
      </c>
      <c r="B146" s="30">
        <f>INDEX(TOTAL_Data!$AZ:$AZ,MATCH('Distribution graph'!$A146,TOTAL_Data!$DA:$DA,0))</f>
        <v>20.726395388377025</v>
      </c>
      <c r="C146" s="30" t="str">
        <f t="shared" si="222"/>
        <v/>
      </c>
      <c r="D146" s="30">
        <f>INDEX(BKT_Data!$AZ:$AZ,MATCH('Distribution graph'!$A146,BKT_Data!$DA:$DA,0))</f>
        <v>4.1569042400423246</v>
      </c>
      <c r="E146" s="30" t="str">
        <f t="shared" si="222"/>
        <v/>
      </c>
      <c r="F146" s="30">
        <f>INDEX(DRO_Data!$AZ:$AZ,MATCH('Distribution graph'!$A146,DRO_Data!$DA:$DA,0))</f>
        <v>6.31320512071082</v>
      </c>
      <c r="G146" s="30" t="str">
        <f t="shared" ref="G146" si="276">IF($A146=G$2,F146,"")</f>
        <v/>
      </c>
      <c r="H146" s="30">
        <f>INDEX(IVA_Data!$AZ:$AZ,MATCH('Distribution graph'!$A146,IVA_Data!$DA:$DA,0))</f>
        <v>10.655269298538025</v>
      </c>
      <c r="I146" s="30" t="str">
        <f t="shared" ref="I146" si="277">IF($A146=I$2,H146,"")</f>
        <v/>
      </c>
      <c r="J146" s="32">
        <f>IF('List box lookups'!$S$2=1,'Distribution graph'!B146,IF('List box lookups'!$S$2=2,'Distribution graph'!D146,IF('List box lookups'!$S$2=3,'Distribution graph'!F146,'Distribution graph'!H146)))</f>
        <v>20.726395388377025</v>
      </c>
      <c r="K146" s="32" t="str">
        <f>IF('List box lookups'!$S$2=1,'Distribution graph'!C146,IF('List box lookups'!$S$2=2,'Distribution graph'!E146,IF('List box lookups'!$S$2=3,'Distribution graph'!G146,'Distribution graph'!I146)))</f>
        <v/>
      </c>
      <c r="L146" s="32">
        <f t="shared" si="225"/>
        <v>17.592931620455602</v>
      </c>
      <c r="M146">
        <v>140</v>
      </c>
      <c r="R146" t="s">
        <v>8459</v>
      </c>
    </row>
    <row r="147" spans="1:18" x14ac:dyDescent="0.25">
      <c r="A147" t="s">
        <v>8070</v>
      </c>
      <c r="B147" s="30">
        <f>INDEX(TOTAL_Data!$AZ:$AZ,MATCH('Distribution graph'!$A147,TOTAL_Data!$DA:$DA,0))</f>
        <v>20.62923557709189</v>
      </c>
      <c r="C147" s="30" t="str">
        <f t="shared" si="222"/>
        <v/>
      </c>
      <c r="D147" s="30">
        <f>INDEX(BKT_Data!$AZ:$AZ,MATCH('Distribution graph'!$A147,BKT_Data!$DA:$DA,0))</f>
        <v>4.150802965677153</v>
      </c>
      <c r="E147" s="30" t="str">
        <f t="shared" si="222"/>
        <v/>
      </c>
      <c r="F147" s="30">
        <f>INDEX(DRO_Data!$AZ:$AZ,MATCH('Distribution graph'!$A147,DRO_Data!$DA:$DA,0))</f>
        <v>6.313131313131314</v>
      </c>
      <c r="G147" s="30" t="str">
        <f t="shared" ref="G147" si="278">IF($A147=G$2,F147,"")</f>
        <v/>
      </c>
      <c r="H147" s="30">
        <f>INDEX(IVA_Data!$AZ:$AZ,MATCH('Distribution graph'!$A147,IVA_Data!$DA:$DA,0))</f>
        <v>10.651658956137423</v>
      </c>
      <c r="I147" s="30" t="str">
        <f t="shared" ref="I147" si="279">IF($A147=I$2,H147,"")</f>
        <v/>
      </c>
      <c r="J147" s="32">
        <f>IF('List box lookups'!$S$2=1,'Distribution graph'!B147,IF('List box lookups'!$S$2=2,'Distribution graph'!D147,IF('List box lookups'!$S$2=3,'Distribution graph'!F147,'Distribution graph'!H147)))</f>
        <v>20.62923557709189</v>
      </c>
      <c r="K147" s="32" t="str">
        <f>IF('List box lookups'!$S$2=1,'Distribution graph'!C147,IF('List box lookups'!$S$2=2,'Distribution graph'!E147,IF('List box lookups'!$S$2=3,'Distribution graph'!G147,'Distribution graph'!I147)))</f>
        <v/>
      </c>
      <c r="L147" s="32">
        <f t="shared" si="225"/>
        <v>17.592931620455602</v>
      </c>
      <c r="M147">
        <v>141</v>
      </c>
      <c r="R147" t="s">
        <v>8459</v>
      </c>
    </row>
    <row r="148" spans="1:18" x14ac:dyDescent="0.25">
      <c r="A148" t="s">
        <v>8071</v>
      </c>
      <c r="B148" s="30">
        <f>INDEX(TOTAL_Data!$AZ:$AZ,MATCH('Distribution graph'!$A148,TOTAL_Data!$DA:$DA,0))</f>
        <v>20.605007573732511</v>
      </c>
      <c r="C148" s="30" t="str">
        <f t="shared" si="222"/>
        <v/>
      </c>
      <c r="D148" s="30">
        <f>INDEX(BKT_Data!$AZ:$AZ,MATCH('Distribution graph'!$A148,BKT_Data!$DA:$DA,0))</f>
        <v>4.1478550803248089</v>
      </c>
      <c r="E148" s="30" t="str">
        <f t="shared" si="222"/>
        <v/>
      </c>
      <c r="F148" s="30">
        <f>INDEX(DRO_Data!$AZ:$AZ,MATCH('Distribution graph'!$A148,DRO_Data!$DA:$DA,0))</f>
        <v>6.2947808860829806</v>
      </c>
      <c r="G148" s="30" t="str">
        <f t="shared" ref="G148" si="280">IF($A148=G$2,F148,"")</f>
        <v/>
      </c>
      <c r="H148" s="30">
        <f>INDEX(IVA_Data!$AZ:$AZ,MATCH('Distribution graph'!$A148,IVA_Data!$DA:$DA,0))</f>
        <v>10.650628073802586</v>
      </c>
      <c r="I148" s="30" t="str">
        <f t="shared" ref="I148" si="281">IF($A148=I$2,H148,"")</f>
        <v/>
      </c>
      <c r="J148" s="32">
        <f>IF('List box lookups'!$S$2=1,'Distribution graph'!B148,IF('List box lookups'!$S$2=2,'Distribution graph'!D148,IF('List box lookups'!$S$2=3,'Distribution graph'!F148,'Distribution graph'!H148)))</f>
        <v>20.605007573732511</v>
      </c>
      <c r="K148" s="32" t="str">
        <f>IF('List box lookups'!$S$2=1,'Distribution graph'!C148,IF('List box lookups'!$S$2=2,'Distribution graph'!E148,IF('List box lookups'!$S$2=3,'Distribution graph'!G148,'Distribution graph'!I148)))</f>
        <v/>
      </c>
      <c r="L148" s="32">
        <f t="shared" si="225"/>
        <v>17.592931620455602</v>
      </c>
      <c r="M148">
        <v>142</v>
      </c>
      <c r="R148" t="s">
        <v>8459</v>
      </c>
    </row>
    <row r="149" spans="1:18" x14ac:dyDescent="0.25">
      <c r="A149" t="s">
        <v>8072</v>
      </c>
      <c r="B149" s="30">
        <f>INDEX(TOTAL_Data!$AZ:$AZ,MATCH('Distribution graph'!$A149,TOTAL_Data!$DA:$DA,0))</f>
        <v>20.59424357675508</v>
      </c>
      <c r="C149" s="30" t="str">
        <f t="shared" si="222"/>
        <v/>
      </c>
      <c r="D149" s="30">
        <f>INDEX(BKT_Data!$AZ:$AZ,MATCH('Distribution graph'!$A149,BKT_Data!$DA:$DA,0))</f>
        <v>4.1333700744006618</v>
      </c>
      <c r="E149" s="30" t="str">
        <f t="shared" si="222"/>
        <v/>
      </c>
      <c r="F149" s="30">
        <f>INDEX(DRO_Data!$AZ:$AZ,MATCH('Distribution graph'!$A149,DRO_Data!$DA:$DA,0))</f>
        <v>6.2748379000209162</v>
      </c>
      <c r="G149" s="30" t="str">
        <f t="shared" ref="G149" si="282">IF($A149=G$2,F149,"")</f>
        <v/>
      </c>
      <c r="H149" s="30">
        <f>INDEX(IVA_Data!$AZ:$AZ,MATCH('Distribution graph'!$A149,IVA_Data!$DA:$DA,0))</f>
        <v>10.646270236834905</v>
      </c>
      <c r="I149" s="30" t="str">
        <f t="shared" ref="I149" si="283">IF($A149=I$2,H149,"")</f>
        <v/>
      </c>
      <c r="J149" s="32">
        <f>IF('List box lookups'!$S$2=1,'Distribution graph'!B149,IF('List box lookups'!$S$2=2,'Distribution graph'!D149,IF('List box lookups'!$S$2=3,'Distribution graph'!F149,'Distribution graph'!H149)))</f>
        <v>20.59424357675508</v>
      </c>
      <c r="K149" s="32" t="str">
        <f>IF('List box lookups'!$S$2=1,'Distribution graph'!C149,IF('List box lookups'!$S$2=2,'Distribution graph'!E149,IF('List box lookups'!$S$2=3,'Distribution graph'!G149,'Distribution graph'!I149)))</f>
        <v/>
      </c>
      <c r="L149" s="32">
        <f t="shared" si="225"/>
        <v>17.592931620455602</v>
      </c>
      <c r="M149">
        <v>143</v>
      </c>
      <c r="R149" t="s">
        <v>8459</v>
      </c>
    </row>
    <row r="150" spans="1:18" x14ac:dyDescent="0.25">
      <c r="A150" t="s">
        <v>8073</v>
      </c>
      <c r="B150" s="30">
        <f>INDEX(TOTAL_Data!$AZ:$AZ,MATCH('Distribution graph'!$A150,TOTAL_Data!$DA:$DA,0))</f>
        <v>20.554076005878905</v>
      </c>
      <c r="C150" s="30" t="str">
        <f t="shared" si="222"/>
        <v/>
      </c>
      <c r="D150" s="30">
        <f>INDEX(BKT_Data!$AZ:$AZ,MATCH('Distribution graph'!$A150,BKT_Data!$DA:$DA,0))</f>
        <v>4.1155146144550887</v>
      </c>
      <c r="E150" s="30" t="str">
        <f t="shared" si="222"/>
        <v/>
      </c>
      <c r="F150" s="30">
        <f>INDEX(DRO_Data!$AZ:$AZ,MATCH('Distribution graph'!$A150,DRO_Data!$DA:$DA,0))</f>
        <v>6.2613119405175368</v>
      </c>
      <c r="G150" s="30" t="str">
        <f t="shared" ref="G150" si="284">IF($A150=G$2,F150,"")</f>
        <v/>
      </c>
      <c r="H150" s="30">
        <f>INDEX(IVA_Data!$AZ:$AZ,MATCH('Distribution graph'!$A150,IVA_Data!$DA:$DA,0))</f>
        <v>10.553653858507621</v>
      </c>
      <c r="I150" s="30" t="str">
        <f t="shared" ref="I150" si="285">IF($A150=I$2,H150,"")</f>
        <v/>
      </c>
      <c r="J150" s="32">
        <f>IF('List box lookups'!$S$2=1,'Distribution graph'!B150,IF('List box lookups'!$S$2=2,'Distribution graph'!D150,IF('List box lookups'!$S$2=3,'Distribution graph'!F150,'Distribution graph'!H150)))</f>
        <v>20.554076005878905</v>
      </c>
      <c r="K150" s="32" t="str">
        <f>IF('List box lookups'!$S$2=1,'Distribution graph'!C150,IF('List box lookups'!$S$2=2,'Distribution graph'!E150,IF('List box lookups'!$S$2=3,'Distribution graph'!G150,'Distribution graph'!I150)))</f>
        <v/>
      </c>
      <c r="L150" s="32">
        <f t="shared" si="225"/>
        <v>17.592931620455602</v>
      </c>
      <c r="M150">
        <v>144</v>
      </c>
      <c r="R150" t="s">
        <v>8459</v>
      </c>
    </row>
    <row r="151" spans="1:18" x14ac:dyDescent="0.25">
      <c r="A151" t="s">
        <v>8074</v>
      </c>
      <c r="B151" s="30">
        <f>INDEX(TOTAL_Data!$AZ:$AZ,MATCH('Distribution graph'!$A151,TOTAL_Data!$DA:$DA,0))</f>
        <v>20.543288699713283</v>
      </c>
      <c r="C151" s="30" t="str">
        <f t="shared" si="222"/>
        <v/>
      </c>
      <c r="D151" s="30">
        <f>INDEX(BKT_Data!$AZ:$AZ,MATCH('Distribution graph'!$A151,BKT_Data!$DA:$DA,0))</f>
        <v>4.0963820168829459</v>
      </c>
      <c r="E151" s="30" t="str">
        <f t="shared" si="222"/>
        <v/>
      </c>
      <c r="F151" s="30">
        <f>INDEX(DRO_Data!$AZ:$AZ,MATCH('Distribution graph'!$A151,DRO_Data!$DA:$DA,0))</f>
        <v>6.2390180549542897</v>
      </c>
      <c r="G151" s="30" t="str">
        <f t="shared" ref="G151" si="286">IF($A151=G$2,F151,"")</f>
        <v/>
      </c>
      <c r="H151" s="30">
        <f>INDEX(IVA_Data!$AZ:$AZ,MATCH('Distribution graph'!$A151,IVA_Data!$DA:$DA,0))</f>
        <v>10.544585868388639</v>
      </c>
      <c r="I151" s="30" t="str">
        <f t="shared" ref="I151" si="287">IF($A151=I$2,H151,"")</f>
        <v/>
      </c>
      <c r="J151" s="32">
        <f>IF('List box lookups'!$S$2=1,'Distribution graph'!B151,IF('List box lookups'!$S$2=2,'Distribution graph'!D151,IF('List box lookups'!$S$2=3,'Distribution graph'!F151,'Distribution graph'!H151)))</f>
        <v>20.543288699713283</v>
      </c>
      <c r="K151" s="32" t="str">
        <f>IF('List box lookups'!$S$2=1,'Distribution graph'!C151,IF('List box lookups'!$S$2=2,'Distribution graph'!E151,IF('List box lookups'!$S$2=3,'Distribution graph'!G151,'Distribution graph'!I151)))</f>
        <v/>
      </c>
      <c r="L151" s="32">
        <f t="shared" si="225"/>
        <v>17.592931620455602</v>
      </c>
      <c r="M151">
        <v>145</v>
      </c>
      <c r="R151" t="s">
        <v>8459</v>
      </c>
    </row>
    <row r="152" spans="1:18" x14ac:dyDescent="0.25">
      <c r="A152" t="s">
        <v>8075</v>
      </c>
      <c r="B152" s="30">
        <f>INDEX(TOTAL_Data!$AZ:$AZ,MATCH('Distribution graph'!$A152,TOTAL_Data!$DA:$DA,0))</f>
        <v>20.501579524208626</v>
      </c>
      <c r="C152" s="30" t="str">
        <f t="shared" si="222"/>
        <v/>
      </c>
      <c r="D152" s="30">
        <f>INDEX(BKT_Data!$AZ:$AZ,MATCH('Distribution graph'!$A152,BKT_Data!$DA:$DA,0))</f>
        <v>4.0959005684827519</v>
      </c>
      <c r="E152" s="30" t="str">
        <f t="shared" si="222"/>
        <v/>
      </c>
      <c r="F152" s="30">
        <f>INDEX(DRO_Data!$AZ:$AZ,MATCH('Distribution graph'!$A152,DRO_Data!$DA:$DA,0))</f>
        <v>6.2256583995714427</v>
      </c>
      <c r="G152" s="30" t="str">
        <f t="shared" ref="G152" si="288">IF($A152=G$2,F152,"")</f>
        <v/>
      </c>
      <c r="H152" s="30">
        <f>INDEX(IVA_Data!$AZ:$AZ,MATCH('Distribution graph'!$A152,IVA_Data!$DA:$DA,0))</f>
        <v>10.533121975638245</v>
      </c>
      <c r="I152" s="30" t="str">
        <f t="shared" ref="I152" si="289">IF($A152=I$2,H152,"")</f>
        <v/>
      </c>
      <c r="J152" s="32">
        <f>IF('List box lookups'!$S$2=1,'Distribution graph'!B152,IF('List box lookups'!$S$2=2,'Distribution graph'!D152,IF('List box lookups'!$S$2=3,'Distribution graph'!F152,'Distribution graph'!H152)))</f>
        <v>20.501579524208626</v>
      </c>
      <c r="K152" s="32" t="str">
        <f>IF('List box lookups'!$S$2=1,'Distribution graph'!C152,IF('List box lookups'!$S$2=2,'Distribution graph'!E152,IF('List box lookups'!$S$2=3,'Distribution graph'!G152,'Distribution graph'!I152)))</f>
        <v/>
      </c>
      <c r="L152" s="32">
        <f t="shared" si="225"/>
        <v>17.592931620455602</v>
      </c>
      <c r="M152">
        <v>146</v>
      </c>
      <c r="R152" t="s">
        <v>8459</v>
      </c>
    </row>
    <row r="153" spans="1:18" x14ac:dyDescent="0.25">
      <c r="A153" t="s">
        <v>8076</v>
      </c>
      <c r="B153" s="30">
        <f>INDEX(TOTAL_Data!$AZ:$AZ,MATCH('Distribution graph'!$A153,TOTAL_Data!$DA:$DA,0))</f>
        <v>20.449427875557191</v>
      </c>
      <c r="C153" s="30" t="str">
        <f t="shared" si="222"/>
        <v/>
      </c>
      <c r="D153" s="30">
        <f>INDEX(BKT_Data!$AZ:$AZ,MATCH('Distribution graph'!$A153,BKT_Data!$DA:$DA,0))</f>
        <v>4.0802448146888812</v>
      </c>
      <c r="E153" s="30" t="str">
        <f t="shared" si="222"/>
        <v/>
      </c>
      <c r="F153" s="30">
        <f>INDEX(DRO_Data!$AZ:$AZ,MATCH('Distribution graph'!$A153,DRO_Data!$DA:$DA,0))</f>
        <v>6.1936088652304191</v>
      </c>
      <c r="G153" s="30" t="str">
        <f t="shared" ref="G153" si="290">IF($A153=G$2,F153,"")</f>
        <v/>
      </c>
      <c r="H153" s="30">
        <f>INDEX(IVA_Data!$AZ:$AZ,MATCH('Distribution graph'!$A153,IVA_Data!$DA:$DA,0))</f>
        <v>10.51885212052267</v>
      </c>
      <c r="I153" s="30" t="str">
        <f t="shared" ref="I153" si="291">IF($A153=I$2,H153,"")</f>
        <v/>
      </c>
      <c r="J153" s="32">
        <f>IF('List box lookups'!$S$2=1,'Distribution graph'!B153,IF('List box lookups'!$S$2=2,'Distribution graph'!D153,IF('List box lookups'!$S$2=3,'Distribution graph'!F153,'Distribution graph'!H153)))</f>
        <v>20.449427875557191</v>
      </c>
      <c r="K153" s="32" t="str">
        <f>IF('List box lookups'!$S$2=1,'Distribution graph'!C153,IF('List box lookups'!$S$2=2,'Distribution graph'!E153,IF('List box lookups'!$S$2=3,'Distribution graph'!G153,'Distribution graph'!I153)))</f>
        <v/>
      </c>
      <c r="L153" s="32">
        <f t="shared" si="225"/>
        <v>17.592931620455602</v>
      </c>
      <c r="M153">
        <v>147</v>
      </c>
      <c r="R153" t="s">
        <v>8459</v>
      </c>
    </row>
    <row r="154" spans="1:18" x14ac:dyDescent="0.25">
      <c r="A154" t="s">
        <v>8077</v>
      </c>
      <c r="B154" s="30">
        <f>INDEX(TOTAL_Data!$AZ:$AZ,MATCH('Distribution graph'!$A154,TOTAL_Data!$DA:$DA,0))</f>
        <v>20.400388344741987</v>
      </c>
      <c r="C154" s="30" t="str">
        <f t="shared" si="222"/>
        <v/>
      </c>
      <c r="D154" s="30">
        <f>INDEX(BKT_Data!$AZ:$AZ,MATCH('Distribution graph'!$A154,BKT_Data!$DA:$DA,0))</f>
        <v>4.074832026368691</v>
      </c>
      <c r="E154" s="30" t="str">
        <f t="shared" si="222"/>
        <v/>
      </c>
      <c r="F154" s="30">
        <f>INDEX(DRO_Data!$AZ:$AZ,MATCH('Distribution graph'!$A154,DRO_Data!$DA:$DA,0))</f>
        <v>6.123948722136034</v>
      </c>
      <c r="G154" s="30" t="str">
        <f t="shared" ref="G154" si="292">IF($A154=G$2,F154,"")</f>
        <v/>
      </c>
      <c r="H154" s="30">
        <f>INDEX(IVA_Data!$AZ:$AZ,MATCH('Distribution graph'!$A154,IVA_Data!$DA:$DA,0))</f>
        <v>10.507650883299403</v>
      </c>
      <c r="I154" s="30" t="str">
        <f t="shared" ref="I154" si="293">IF($A154=I$2,H154,"")</f>
        <v/>
      </c>
      <c r="J154" s="32">
        <f>IF('List box lookups'!$S$2=1,'Distribution graph'!B154,IF('List box lookups'!$S$2=2,'Distribution graph'!D154,IF('List box lookups'!$S$2=3,'Distribution graph'!F154,'Distribution graph'!H154)))</f>
        <v>20.400388344741987</v>
      </c>
      <c r="K154" s="32" t="str">
        <f>IF('List box lookups'!$S$2=1,'Distribution graph'!C154,IF('List box lookups'!$S$2=2,'Distribution graph'!E154,IF('List box lookups'!$S$2=3,'Distribution graph'!G154,'Distribution graph'!I154)))</f>
        <v/>
      </c>
      <c r="L154" s="32">
        <f t="shared" si="225"/>
        <v>17.592931620455602</v>
      </c>
      <c r="M154">
        <v>148</v>
      </c>
      <c r="R154" t="s">
        <v>8459</v>
      </c>
    </row>
    <row r="155" spans="1:18" x14ac:dyDescent="0.25">
      <c r="A155" t="s">
        <v>8078</v>
      </c>
      <c r="B155" s="30">
        <f>INDEX(TOTAL_Data!$AZ:$AZ,MATCH('Distribution graph'!$A155,TOTAL_Data!$DA:$DA,0))</f>
        <v>20.312467723833066</v>
      </c>
      <c r="C155" s="30" t="str">
        <f t="shared" si="222"/>
        <v/>
      </c>
      <c r="D155" s="30">
        <f>INDEX(BKT_Data!$AZ:$AZ,MATCH('Distribution graph'!$A155,BKT_Data!$DA:$DA,0))</f>
        <v>4.0697740144929178</v>
      </c>
      <c r="E155" s="30" t="str">
        <f t="shared" si="222"/>
        <v/>
      </c>
      <c r="F155" s="30">
        <f>INDEX(DRO_Data!$AZ:$AZ,MATCH('Distribution graph'!$A155,DRO_Data!$DA:$DA,0))</f>
        <v>6.0464061673342915</v>
      </c>
      <c r="G155" s="30" t="str">
        <f t="shared" ref="G155" si="294">IF($A155=G$2,F155,"")</f>
        <v/>
      </c>
      <c r="H155" s="30">
        <f>INDEX(IVA_Data!$AZ:$AZ,MATCH('Distribution graph'!$A155,IVA_Data!$DA:$DA,0))</f>
        <v>10.488740029086422</v>
      </c>
      <c r="I155" s="30" t="str">
        <f t="shared" ref="I155" si="295">IF($A155=I$2,H155,"")</f>
        <v/>
      </c>
      <c r="J155" s="32">
        <f>IF('List box lookups'!$S$2=1,'Distribution graph'!B155,IF('List box lookups'!$S$2=2,'Distribution graph'!D155,IF('List box lookups'!$S$2=3,'Distribution graph'!F155,'Distribution graph'!H155)))</f>
        <v>20.312467723833066</v>
      </c>
      <c r="K155" s="32" t="str">
        <f>IF('List box lookups'!$S$2=1,'Distribution graph'!C155,IF('List box lookups'!$S$2=2,'Distribution graph'!E155,IF('List box lookups'!$S$2=3,'Distribution graph'!G155,'Distribution graph'!I155)))</f>
        <v/>
      </c>
      <c r="L155" s="32">
        <f t="shared" si="225"/>
        <v>17.592931620455602</v>
      </c>
      <c r="M155">
        <v>149</v>
      </c>
      <c r="R155" t="s">
        <v>8459</v>
      </c>
    </row>
    <row r="156" spans="1:18" x14ac:dyDescent="0.25">
      <c r="A156" t="s">
        <v>8079</v>
      </c>
      <c r="B156" s="30">
        <f>INDEX(TOTAL_Data!$AZ:$AZ,MATCH('Distribution graph'!$A156,TOTAL_Data!$DA:$DA,0))</f>
        <v>20.310754544531328</v>
      </c>
      <c r="C156" s="30" t="str">
        <f t="shared" si="222"/>
        <v/>
      </c>
      <c r="D156" s="30">
        <f>INDEX(BKT_Data!$AZ:$AZ,MATCH('Distribution graph'!$A156,BKT_Data!$DA:$DA,0))</f>
        <v>4.0627227369921597</v>
      </c>
      <c r="E156" s="30" t="str">
        <f t="shared" si="222"/>
        <v/>
      </c>
      <c r="F156" s="30">
        <f>INDEX(DRO_Data!$AZ:$AZ,MATCH('Distribution graph'!$A156,DRO_Data!$DA:$DA,0))</f>
        <v>6.0226324186680467</v>
      </c>
      <c r="G156" s="30" t="str">
        <f t="shared" ref="G156" si="296">IF($A156=G$2,F156,"")</f>
        <v/>
      </c>
      <c r="H156" s="30">
        <f>INDEX(IVA_Data!$AZ:$AZ,MATCH('Distribution graph'!$A156,IVA_Data!$DA:$DA,0))</f>
        <v>10.463703024010174</v>
      </c>
      <c r="I156" s="30" t="str">
        <f t="shared" ref="I156" si="297">IF($A156=I$2,H156,"")</f>
        <v/>
      </c>
      <c r="J156" s="32">
        <f>IF('List box lookups'!$S$2=1,'Distribution graph'!B156,IF('List box lookups'!$S$2=2,'Distribution graph'!D156,IF('List box lookups'!$S$2=3,'Distribution graph'!F156,'Distribution graph'!H156)))</f>
        <v>20.310754544531328</v>
      </c>
      <c r="K156" s="32" t="str">
        <f>IF('List box lookups'!$S$2=1,'Distribution graph'!C156,IF('List box lookups'!$S$2=2,'Distribution graph'!E156,IF('List box lookups'!$S$2=3,'Distribution graph'!G156,'Distribution graph'!I156)))</f>
        <v/>
      </c>
      <c r="L156" s="32">
        <f t="shared" si="225"/>
        <v>17.592931620455602</v>
      </c>
      <c r="M156">
        <v>150</v>
      </c>
      <c r="R156" t="s">
        <v>8459</v>
      </c>
    </row>
    <row r="157" spans="1:18" x14ac:dyDescent="0.25">
      <c r="A157" t="s">
        <v>8080</v>
      </c>
      <c r="B157" s="30">
        <f>INDEX(TOTAL_Data!$AZ:$AZ,MATCH('Distribution graph'!$A157,TOTAL_Data!$DA:$DA,0))</f>
        <v>20.277074657739309</v>
      </c>
      <c r="C157" s="30" t="str">
        <f t="shared" si="222"/>
        <v/>
      </c>
      <c r="D157" s="30">
        <f>INDEX(BKT_Data!$AZ:$AZ,MATCH('Distribution graph'!$A157,BKT_Data!$DA:$DA,0))</f>
        <v>4.0491438191950726</v>
      </c>
      <c r="E157" s="30" t="str">
        <f t="shared" si="222"/>
        <v/>
      </c>
      <c r="F157" s="30">
        <f>INDEX(DRO_Data!$AZ:$AZ,MATCH('Distribution graph'!$A157,DRO_Data!$DA:$DA,0))</f>
        <v>6.0136700988588689</v>
      </c>
      <c r="G157" s="30" t="str">
        <f t="shared" ref="G157" si="298">IF($A157=G$2,F157,"")</f>
        <v/>
      </c>
      <c r="H157" s="30">
        <f>INDEX(IVA_Data!$AZ:$AZ,MATCH('Distribution graph'!$A157,IVA_Data!$DA:$DA,0))</f>
        <v>10.438413361169101</v>
      </c>
      <c r="I157" s="30" t="str">
        <f t="shared" ref="I157" si="299">IF($A157=I$2,H157,"")</f>
        <v/>
      </c>
      <c r="J157" s="32">
        <f>IF('List box lookups'!$S$2=1,'Distribution graph'!B157,IF('List box lookups'!$S$2=2,'Distribution graph'!D157,IF('List box lookups'!$S$2=3,'Distribution graph'!F157,'Distribution graph'!H157)))</f>
        <v>20.277074657739309</v>
      </c>
      <c r="K157" s="32" t="str">
        <f>IF('List box lookups'!$S$2=1,'Distribution graph'!C157,IF('List box lookups'!$S$2=2,'Distribution graph'!E157,IF('List box lookups'!$S$2=3,'Distribution graph'!G157,'Distribution graph'!I157)))</f>
        <v/>
      </c>
      <c r="L157" s="32">
        <f t="shared" si="225"/>
        <v>17.592931620455602</v>
      </c>
      <c r="M157">
        <v>151</v>
      </c>
      <c r="R157" t="s">
        <v>8459</v>
      </c>
    </row>
    <row r="158" spans="1:18" x14ac:dyDescent="0.25">
      <c r="A158" t="s">
        <v>8081</v>
      </c>
      <c r="B158" s="30">
        <f>INDEX(TOTAL_Data!$AZ:$AZ,MATCH('Distribution graph'!$A158,TOTAL_Data!$DA:$DA,0))</f>
        <v>20.227316509343094</v>
      </c>
      <c r="C158" s="30" t="str">
        <f t="shared" si="222"/>
        <v/>
      </c>
      <c r="D158" s="30">
        <f>INDEX(BKT_Data!$AZ:$AZ,MATCH('Distribution graph'!$A158,BKT_Data!$DA:$DA,0))</f>
        <v>4.0478118005619317</v>
      </c>
      <c r="E158" s="30" t="str">
        <f t="shared" si="222"/>
        <v/>
      </c>
      <c r="F158" s="30">
        <f>INDEX(DRO_Data!$AZ:$AZ,MATCH('Distribution graph'!$A158,DRO_Data!$DA:$DA,0))</f>
        <v>6.009389671361502</v>
      </c>
      <c r="G158" s="30" t="str">
        <f t="shared" ref="G158" si="300">IF($A158=G$2,F158,"")</f>
        <v/>
      </c>
      <c r="H158" s="30">
        <f>INDEX(IVA_Data!$AZ:$AZ,MATCH('Distribution graph'!$A158,IVA_Data!$DA:$DA,0))</f>
        <v>10.413916512658043</v>
      </c>
      <c r="I158" s="30" t="str">
        <f t="shared" ref="I158" si="301">IF($A158=I$2,H158,"")</f>
        <v/>
      </c>
      <c r="J158" s="32">
        <f>IF('List box lookups'!$S$2=1,'Distribution graph'!B158,IF('List box lookups'!$S$2=2,'Distribution graph'!D158,IF('List box lookups'!$S$2=3,'Distribution graph'!F158,'Distribution graph'!H158)))</f>
        <v>20.227316509343094</v>
      </c>
      <c r="K158" s="32" t="str">
        <f>IF('List box lookups'!$S$2=1,'Distribution graph'!C158,IF('List box lookups'!$S$2=2,'Distribution graph'!E158,IF('List box lookups'!$S$2=3,'Distribution graph'!G158,'Distribution graph'!I158)))</f>
        <v/>
      </c>
      <c r="L158" s="32">
        <f t="shared" si="225"/>
        <v>17.592931620455602</v>
      </c>
      <c r="M158">
        <v>152</v>
      </c>
      <c r="R158" t="s">
        <v>8459</v>
      </c>
    </row>
    <row r="159" spans="1:18" x14ac:dyDescent="0.25">
      <c r="A159" t="s">
        <v>8082</v>
      </c>
      <c r="B159" s="30">
        <f>INDEX(TOTAL_Data!$AZ:$AZ,MATCH('Distribution graph'!$A159,TOTAL_Data!$DA:$DA,0))</f>
        <v>20.221965812982504</v>
      </c>
      <c r="C159" s="30" t="str">
        <f t="shared" si="222"/>
        <v/>
      </c>
      <c r="D159" s="30">
        <f>INDEX(BKT_Data!$AZ:$AZ,MATCH('Distribution graph'!$A159,BKT_Data!$DA:$DA,0))</f>
        <v>4.0330711837063919</v>
      </c>
      <c r="E159" s="30" t="str">
        <f t="shared" si="222"/>
        <v/>
      </c>
      <c r="F159" s="30">
        <f>INDEX(DRO_Data!$AZ:$AZ,MATCH('Distribution graph'!$A159,DRO_Data!$DA:$DA,0))</f>
        <v>6.005073251540094</v>
      </c>
      <c r="G159" s="30" t="str">
        <f t="shared" ref="G159" si="302">IF($A159=G$2,F159,"")</f>
        <v/>
      </c>
      <c r="H159" s="30">
        <f>INDEX(IVA_Data!$AZ:$AZ,MATCH('Distribution graph'!$A159,IVA_Data!$DA:$DA,0))</f>
        <v>10.356280563283615</v>
      </c>
      <c r="I159" s="30" t="str">
        <f t="shared" ref="I159" si="303">IF($A159=I$2,H159,"")</f>
        <v/>
      </c>
      <c r="J159" s="32">
        <f>IF('List box lookups'!$S$2=1,'Distribution graph'!B159,IF('List box lookups'!$S$2=2,'Distribution graph'!D159,IF('List box lookups'!$S$2=3,'Distribution graph'!F159,'Distribution graph'!H159)))</f>
        <v>20.221965812982504</v>
      </c>
      <c r="K159" s="32" t="str">
        <f>IF('List box lookups'!$S$2=1,'Distribution graph'!C159,IF('List box lookups'!$S$2=2,'Distribution graph'!E159,IF('List box lookups'!$S$2=3,'Distribution graph'!G159,'Distribution graph'!I159)))</f>
        <v/>
      </c>
      <c r="L159" s="32">
        <f t="shared" si="225"/>
        <v>17.592931620455602</v>
      </c>
      <c r="M159">
        <v>153</v>
      </c>
      <c r="R159" t="s">
        <v>8459</v>
      </c>
    </row>
    <row r="160" spans="1:18" x14ac:dyDescent="0.25">
      <c r="A160" t="s">
        <v>8083</v>
      </c>
      <c r="B160" s="30">
        <f>INDEX(TOTAL_Data!$AZ:$AZ,MATCH('Distribution graph'!$A160,TOTAL_Data!$DA:$DA,0))</f>
        <v>20.065355730092303</v>
      </c>
      <c r="C160" s="30" t="str">
        <f t="shared" si="222"/>
        <v/>
      </c>
      <c r="D160" s="30">
        <f>INDEX(BKT_Data!$AZ:$AZ,MATCH('Distribution graph'!$A160,BKT_Data!$DA:$DA,0))</f>
        <v>4.0245983450851606</v>
      </c>
      <c r="E160" s="30" t="str">
        <f t="shared" si="222"/>
        <v/>
      </c>
      <c r="F160" s="30">
        <f>INDEX(DRO_Data!$AZ:$AZ,MATCH('Distribution graph'!$A160,DRO_Data!$DA:$DA,0))</f>
        <v>5.9622771312274265</v>
      </c>
      <c r="G160" s="30" t="str">
        <f t="shared" ref="G160" si="304">IF($A160=G$2,F160,"")</f>
        <v/>
      </c>
      <c r="H160" s="30">
        <f>INDEX(IVA_Data!$AZ:$AZ,MATCH('Distribution graph'!$A160,IVA_Data!$DA:$DA,0))</f>
        <v>10.350593168608508</v>
      </c>
      <c r="I160" s="30" t="str">
        <f t="shared" ref="I160" si="305">IF($A160=I$2,H160,"")</f>
        <v/>
      </c>
      <c r="J160" s="32">
        <f>IF('List box lookups'!$S$2=1,'Distribution graph'!B160,IF('List box lookups'!$S$2=2,'Distribution graph'!D160,IF('List box lookups'!$S$2=3,'Distribution graph'!F160,'Distribution graph'!H160)))</f>
        <v>20.065355730092303</v>
      </c>
      <c r="K160" s="32" t="str">
        <f>IF('List box lookups'!$S$2=1,'Distribution graph'!C160,IF('List box lookups'!$S$2=2,'Distribution graph'!E160,IF('List box lookups'!$S$2=3,'Distribution graph'!G160,'Distribution graph'!I160)))</f>
        <v/>
      </c>
      <c r="L160" s="32">
        <f t="shared" si="225"/>
        <v>17.592931620455602</v>
      </c>
      <c r="M160">
        <v>154</v>
      </c>
      <c r="R160" t="s">
        <v>8459</v>
      </c>
    </row>
    <row r="161" spans="1:18" x14ac:dyDescent="0.25">
      <c r="A161" t="s">
        <v>8084</v>
      </c>
      <c r="B161" s="30">
        <f>INDEX(TOTAL_Data!$AZ:$AZ,MATCH('Distribution graph'!$A161,TOTAL_Data!$DA:$DA,0))</f>
        <v>20.05994927369149</v>
      </c>
      <c r="C161" s="30" t="str">
        <f t="shared" si="222"/>
        <v/>
      </c>
      <c r="D161" s="30">
        <f>INDEX(BKT_Data!$AZ:$AZ,MATCH('Distribution graph'!$A161,BKT_Data!$DA:$DA,0))</f>
        <v>4.0203872540755059</v>
      </c>
      <c r="E161" s="30" t="str">
        <f t="shared" si="222"/>
        <v/>
      </c>
      <c r="F161" s="30">
        <f>INDEX(DRO_Data!$AZ:$AZ,MATCH('Distribution graph'!$A161,DRO_Data!$DA:$DA,0))</f>
        <v>5.9205915758439867</v>
      </c>
      <c r="G161" s="30" t="str">
        <f t="shared" ref="G161" si="306">IF($A161=G$2,F161,"")</f>
        <v/>
      </c>
      <c r="H161" s="30">
        <f>INDEX(IVA_Data!$AZ:$AZ,MATCH('Distribution graph'!$A161,IVA_Data!$DA:$DA,0))</f>
        <v>10.334137099552187</v>
      </c>
      <c r="I161" s="30" t="str">
        <f t="shared" ref="I161" si="307">IF($A161=I$2,H161,"")</f>
        <v/>
      </c>
      <c r="J161" s="32">
        <f>IF('List box lookups'!$S$2=1,'Distribution graph'!B161,IF('List box lookups'!$S$2=2,'Distribution graph'!D161,IF('List box lookups'!$S$2=3,'Distribution graph'!F161,'Distribution graph'!H161)))</f>
        <v>20.05994927369149</v>
      </c>
      <c r="K161" s="32" t="str">
        <f>IF('List box lookups'!$S$2=1,'Distribution graph'!C161,IF('List box lookups'!$S$2=2,'Distribution graph'!E161,IF('List box lookups'!$S$2=3,'Distribution graph'!G161,'Distribution graph'!I161)))</f>
        <v/>
      </c>
      <c r="L161" s="32">
        <f t="shared" si="225"/>
        <v>17.592931620455602</v>
      </c>
      <c r="M161">
        <v>155</v>
      </c>
      <c r="R161" t="s">
        <v>8459</v>
      </c>
    </row>
    <row r="162" spans="1:18" x14ac:dyDescent="0.25">
      <c r="A162" t="s">
        <v>8085</v>
      </c>
      <c r="B162" s="30">
        <f>INDEX(TOTAL_Data!$AZ:$AZ,MATCH('Distribution graph'!$A162,TOTAL_Data!$DA:$DA,0))</f>
        <v>19.981378610509577</v>
      </c>
      <c r="C162" s="30" t="str">
        <f t="shared" si="222"/>
        <v/>
      </c>
      <c r="D162" s="30">
        <f>INDEX(BKT_Data!$AZ:$AZ,MATCH('Distribution graph'!$A162,BKT_Data!$DA:$DA,0))</f>
        <v>3.9936377219739589</v>
      </c>
      <c r="E162" s="30" t="str">
        <f t="shared" si="222"/>
        <v/>
      </c>
      <c r="F162" s="30">
        <f>INDEX(DRO_Data!$AZ:$AZ,MATCH('Distribution graph'!$A162,DRO_Data!$DA:$DA,0))</f>
        <v>5.91842645410701</v>
      </c>
      <c r="G162" s="30" t="str">
        <f t="shared" ref="G162" si="308">IF($A162=G$2,F162,"")</f>
        <v/>
      </c>
      <c r="H162" s="30">
        <f>INDEX(IVA_Data!$AZ:$AZ,MATCH('Distribution graph'!$A162,IVA_Data!$DA:$DA,0))</f>
        <v>10.285827316783701</v>
      </c>
      <c r="I162" s="30" t="str">
        <f t="shared" ref="I162" si="309">IF($A162=I$2,H162,"")</f>
        <v/>
      </c>
      <c r="J162" s="32">
        <f>IF('List box lookups'!$S$2=1,'Distribution graph'!B162,IF('List box lookups'!$S$2=2,'Distribution graph'!D162,IF('List box lookups'!$S$2=3,'Distribution graph'!F162,'Distribution graph'!H162)))</f>
        <v>19.981378610509577</v>
      </c>
      <c r="K162" s="32" t="str">
        <f>IF('List box lookups'!$S$2=1,'Distribution graph'!C162,IF('List box lookups'!$S$2=2,'Distribution graph'!E162,IF('List box lookups'!$S$2=3,'Distribution graph'!G162,'Distribution graph'!I162)))</f>
        <v/>
      </c>
      <c r="L162" s="32">
        <f t="shared" si="225"/>
        <v>17.592931620455602</v>
      </c>
      <c r="M162">
        <v>156</v>
      </c>
      <c r="R162" t="s">
        <v>8459</v>
      </c>
    </row>
    <row r="163" spans="1:18" x14ac:dyDescent="0.25">
      <c r="A163" t="s">
        <v>8086</v>
      </c>
      <c r="B163" s="30">
        <f>INDEX(TOTAL_Data!$AZ:$AZ,MATCH('Distribution graph'!$A163,TOTAL_Data!$DA:$DA,0))</f>
        <v>19.933836627364492</v>
      </c>
      <c r="C163" s="30" t="str">
        <f t="shared" si="222"/>
        <v/>
      </c>
      <c r="D163" s="30">
        <f>INDEX(BKT_Data!$AZ:$AZ,MATCH('Distribution graph'!$A163,BKT_Data!$DA:$DA,0))</f>
        <v>3.9693040486901299</v>
      </c>
      <c r="E163" s="30" t="str">
        <f t="shared" si="222"/>
        <v/>
      </c>
      <c r="F163" s="30">
        <f>INDEX(DRO_Data!$AZ:$AZ,MATCH('Distribution graph'!$A163,DRO_Data!$DA:$DA,0))</f>
        <v>5.9146399167218702</v>
      </c>
      <c r="G163" s="30" t="str">
        <f t="shared" ref="G163" si="310">IF($A163=G$2,F163,"")</f>
        <v/>
      </c>
      <c r="H163" s="30">
        <f>INDEX(IVA_Data!$AZ:$AZ,MATCH('Distribution graph'!$A163,IVA_Data!$DA:$DA,0))</f>
        <v>10.259798977498001</v>
      </c>
      <c r="I163" s="30" t="str">
        <f t="shared" ref="I163" si="311">IF($A163=I$2,H163,"")</f>
        <v/>
      </c>
      <c r="J163" s="32">
        <f>IF('List box lookups'!$S$2=1,'Distribution graph'!B163,IF('List box lookups'!$S$2=2,'Distribution graph'!D163,IF('List box lookups'!$S$2=3,'Distribution graph'!F163,'Distribution graph'!H163)))</f>
        <v>19.933836627364492</v>
      </c>
      <c r="K163" s="32" t="str">
        <f>IF('List box lookups'!$S$2=1,'Distribution graph'!C163,IF('List box lookups'!$S$2=2,'Distribution graph'!E163,IF('List box lookups'!$S$2=3,'Distribution graph'!G163,'Distribution graph'!I163)))</f>
        <v/>
      </c>
      <c r="L163" s="32">
        <f t="shared" si="225"/>
        <v>17.592931620455602</v>
      </c>
      <c r="M163">
        <v>157</v>
      </c>
      <c r="R163" t="s">
        <v>8459</v>
      </c>
    </row>
    <row r="164" spans="1:18" x14ac:dyDescent="0.25">
      <c r="A164" t="s">
        <v>8087</v>
      </c>
      <c r="B164" s="30">
        <f>INDEX(TOTAL_Data!$AZ:$AZ,MATCH('Distribution graph'!$A164,TOTAL_Data!$DA:$DA,0))</f>
        <v>19.868102512730612</v>
      </c>
      <c r="C164" s="30" t="str">
        <f t="shared" si="222"/>
        <v/>
      </c>
      <c r="D164" s="30">
        <f>INDEX(BKT_Data!$AZ:$AZ,MATCH('Distribution graph'!$A164,BKT_Data!$DA:$DA,0))</f>
        <v>3.9652725603138825</v>
      </c>
      <c r="E164" s="30" t="str">
        <f t="shared" si="222"/>
        <v/>
      </c>
      <c r="F164" s="30">
        <f>INDEX(DRO_Data!$AZ:$AZ,MATCH('Distribution graph'!$A164,DRO_Data!$DA:$DA,0))</f>
        <v>5.8852992737290259</v>
      </c>
      <c r="G164" s="30" t="str">
        <f t="shared" ref="G164" si="312">IF($A164=G$2,F164,"")</f>
        <v/>
      </c>
      <c r="H164" s="30">
        <f>INDEX(IVA_Data!$AZ:$AZ,MATCH('Distribution graph'!$A164,IVA_Data!$DA:$DA,0))</f>
        <v>10.256709749714382</v>
      </c>
      <c r="I164" s="30" t="str">
        <f t="shared" ref="I164" si="313">IF($A164=I$2,H164,"")</f>
        <v/>
      </c>
      <c r="J164" s="32">
        <f>IF('List box lookups'!$S$2=1,'Distribution graph'!B164,IF('List box lookups'!$S$2=2,'Distribution graph'!D164,IF('List box lookups'!$S$2=3,'Distribution graph'!F164,'Distribution graph'!H164)))</f>
        <v>19.868102512730612</v>
      </c>
      <c r="K164" s="32" t="str">
        <f>IF('List box lookups'!$S$2=1,'Distribution graph'!C164,IF('List box lookups'!$S$2=2,'Distribution graph'!E164,IF('List box lookups'!$S$2=3,'Distribution graph'!G164,'Distribution graph'!I164)))</f>
        <v/>
      </c>
      <c r="L164" s="32">
        <f t="shared" si="225"/>
        <v>17.592931620455602</v>
      </c>
      <c r="M164">
        <v>158</v>
      </c>
      <c r="R164" t="s">
        <v>8459</v>
      </c>
    </row>
    <row r="165" spans="1:18" x14ac:dyDescent="0.25">
      <c r="A165" t="s">
        <v>8088</v>
      </c>
      <c r="B165" s="30">
        <f>INDEX(TOTAL_Data!$AZ:$AZ,MATCH('Distribution graph'!$A165,TOTAL_Data!$DA:$DA,0))</f>
        <v>19.854014598540147</v>
      </c>
      <c r="C165" s="30" t="str">
        <f t="shared" si="222"/>
        <v/>
      </c>
      <c r="D165" s="30">
        <f>INDEX(BKT_Data!$AZ:$AZ,MATCH('Distribution graph'!$A165,BKT_Data!$DA:$DA,0))</f>
        <v>3.9509294561545603</v>
      </c>
      <c r="E165" s="30" t="str">
        <f t="shared" si="222"/>
        <v/>
      </c>
      <c r="F165" s="30">
        <f>INDEX(DRO_Data!$AZ:$AZ,MATCH('Distribution graph'!$A165,DRO_Data!$DA:$DA,0))</f>
        <v>5.8728527382175892</v>
      </c>
      <c r="G165" s="30" t="str">
        <f t="shared" ref="G165" si="314">IF($A165=G$2,F165,"")</f>
        <v/>
      </c>
      <c r="H165" s="30">
        <f>INDEX(IVA_Data!$AZ:$AZ,MATCH('Distribution graph'!$A165,IVA_Data!$DA:$DA,0))</f>
        <v>10.252225674502297</v>
      </c>
      <c r="I165" s="30" t="str">
        <f t="shared" ref="I165" si="315">IF($A165=I$2,H165,"")</f>
        <v/>
      </c>
      <c r="J165" s="32">
        <f>IF('List box lookups'!$S$2=1,'Distribution graph'!B165,IF('List box lookups'!$S$2=2,'Distribution graph'!D165,IF('List box lookups'!$S$2=3,'Distribution graph'!F165,'Distribution graph'!H165)))</f>
        <v>19.854014598540147</v>
      </c>
      <c r="K165" s="32" t="str">
        <f>IF('List box lookups'!$S$2=1,'Distribution graph'!C165,IF('List box lookups'!$S$2=2,'Distribution graph'!E165,IF('List box lookups'!$S$2=3,'Distribution graph'!G165,'Distribution graph'!I165)))</f>
        <v/>
      </c>
      <c r="L165" s="32">
        <f t="shared" si="225"/>
        <v>17.592931620455602</v>
      </c>
      <c r="M165">
        <v>159</v>
      </c>
      <c r="R165" t="s">
        <v>8459</v>
      </c>
    </row>
    <row r="166" spans="1:18" x14ac:dyDescent="0.25">
      <c r="A166" t="s">
        <v>8089</v>
      </c>
      <c r="B166" s="30">
        <f>INDEX(TOTAL_Data!$AZ:$AZ,MATCH('Distribution graph'!$A166,TOTAL_Data!$DA:$DA,0))</f>
        <v>19.843932064545744</v>
      </c>
      <c r="C166" s="30" t="str">
        <f t="shared" si="222"/>
        <v/>
      </c>
      <c r="D166" s="30">
        <f>INDEX(BKT_Data!$AZ:$AZ,MATCH('Distribution graph'!$A166,BKT_Data!$DA:$DA,0))</f>
        <v>3.9471338715016935</v>
      </c>
      <c r="E166" s="30" t="str">
        <f t="shared" si="222"/>
        <v/>
      </c>
      <c r="F166" s="30">
        <f>INDEX(DRO_Data!$AZ:$AZ,MATCH('Distribution graph'!$A166,DRO_Data!$DA:$DA,0))</f>
        <v>5.8726553600362266</v>
      </c>
      <c r="G166" s="30" t="str">
        <f t="shared" ref="G166" si="316">IF($A166=G$2,F166,"")</f>
        <v/>
      </c>
      <c r="H166" s="30">
        <f>INDEX(IVA_Data!$AZ:$AZ,MATCH('Distribution graph'!$A166,IVA_Data!$DA:$DA,0))</f>
        <v>10.246617451852543</v>
      </c>
      <c r="I166" s="30" t="str">
        <f t="shared" ref="I166" si="317">IF($A166=I$2,H166,"")</f>
        <v/>
      </c>
      <c r="J166" s="32">
        <f>IF('List box lookups'!$S$2=1,'Distribution graph'!B166,IF('List box lookups'!$S$2=2,'Distribution graph'!D166,IF('List box lookups'!$S$2=3,'Distribution graph'!F166,'Distribution graph'!H166)))</f>
        <v>19.843932064545744</v>
      </c>
      <c r="K166" s="32" t="str">
        <f>IF('List box lookups'!$S$2=1,'Distribution graph'!C166,IF('List box lookups'!$S$2=2,'Distribution graph'!E166,IF('List box lookups'!$S$2=3,'Distribution graph'!G166,'Distribution graph'!I166)))</f>
        <v/>
      </c>
      <c r="L166" s="32">
        <f t="shared" si="225"/>
        <v>17.592931620455602</v>
      </c>
      <c r="M166">
        <v>160</v>
      </c>
      <c r="R166" t="s">
        <v>8459</v>
      </c>
    </row>
    <row r="167" spans="1:18" x14ac:dyDescent="0.25">
      <c r="A167" t="s">
        <v>8090</v>
      </c>
      <c r="B167" s="30">
        <f>INDEX(TOTAL_Data!$AZ:$AZ,MATCH('Distribution graph'!$A167,TOTAL_Data!$DA:$DA,0))</f>
        <v>19.829266653223097</v>
      </c>
      <c r="C167" s="30" t="str">
        <f t="shared" si="222"/>
        <v/>
      </c>
      <c r="D167" s="30">
        <f>INDEX(BKT_Data!$AZ:$AZ,MATCH('Distribution graph'!$A167,BKT_Data!$DA:$DA,0))</f>
        <v>3.9362746757864087</v>
      </c>
      <c r="E167" s="30" t="str">
        <f t="shared" si="222"/>
        <v/>
      </c>
      <c r="F167" s="30">
        <f>INDEX(DRO_Data!$AZ:$AZ,MATCH('Distribution graph'!$A167,DRO_Data!$DA:$DA,0))</f>
        <v>5.8721258246882595</v>
      </c>
      <c r="G167" s="30" t="str">
        <f t="shared" ref="G167" si="318">IF($A167=G$2,F167,"")</f>
        <v/>
      </c>
      <c r="H167" s="30">
        <f>INDEX(IVA_Data!$AZ:$AZ,MATCH('Distribution graph'!$A167,IVA_Data!$DA:$DA,0))</f>
        <v>10.186989368611767</v>
      </c>
      <c r="I167" s="30" t="str">
        <f t="shared" ref="I167" si="319">IF($A167=I$2,H167,"")</f>
        <v/>
      </c>
      <c r="J167" s="32">
        <f>IF('List box lookups'!$S$2=1,'Distribution graph'!B167,IF('List box lookups'!$S$2=2,'Distribution graph'!D167,IF('List box lookups'!$S$2=3,'Distribution graph'!F167,'Distribution graph'!H167)))</f>
        <v>19.829266653223097</v>
      </c>
      <c r="K167" s="32" t="str">
        <f>IF('List box lookups'!$S$2=1,'Distribution graph'!C167,IF('List box lookups'!$S$2=2,'Distribution graph'!E167,IF('List box lookups'!$S$2=3,'Distribution graph'!G167,'Distribution graph'!I167)))</f>
        <v/>
      </c>
      <c r="L167" s="32">
        <f t="shared" si="225"/>
        <v>17.592931620455602</v>
      </c>
      <c r="M167">
        <v>161</v>
      </c>
      <c r="R167" t="s">
        <v>8459</v>
      </c>
    </row>
    <row r="168" spans="1:18" x14ac:dyDescent="0.25">
      <c r="A168" t="s">
        <v>8091</v>
      </c>
      <c r="B168" s="30">
        <f>INDEX(TOTAL_Data!$AZ:$AZ,MATCH('Distribution graph'!$A168,TOTAL_Data!$DA:$DA,0))</f>
        <v>19.81344197332977</v>
      </c>
      <c r="C168" s="30" t="str">
        <f t="shared" si="222"/>
        <v/>
      </c>
      <c r="D168" s="30">
        <f>INDEX(BKT_Data!$AZ:$AZ,MATCH('Distribution graph'!$A168,BKT_Data!$DA:$DA,0))</f>
        <v>3.9327821976059187</v>
      </c>
      <c r="E168" s="30" t="str">
        <f t="shared" si="222"/>
        <v/>
      </c>
      <c r="F168" s="30">
        <f>INDEX(DRO_Data!$AZ:$AZ,MATCH('Distribution graph'!$A168,DRO_Data!$DA:$DA,0))</f>
        <v>5.8486548093938397</v>
      </c>
      <c r="G168" s="30" t="str">
        <f t="shared" ref="G168" si="320">IF($A168=G$2,F168,"")</f>
        <v/>
      </c>
      <c r="H168" s="30">
        <f>INDEX(IVA_Data!$AZ:$AZ,MATCH('Distribution graph'!$A168,IVA_Data!$DA:$DA,0))</f>
        <v>10.132295540638564</v>
      </c>
      <c r="I168" s="30" t="str">
        <f t="shared" ref="I168" si="321">IF($A168=I$2,H168,"")</f>
        <v/>
      </c>
      <c r="J168" s="32">
        <f>IF('List box lookups'!$S$2=1,'Distribution graph'!B168,IF('List box lookups'!$S$2=2,'Distribution graph'!D168,IF('List box lookups'!$S$2=3,'Distribution graph'!F168,'Distribution graph'!H168)))</f>
        <v>19.81344197332977</v>
      </c>
      <c r="K168" s="32" t="str">
        <f>IF('List box lookups'!$S$2=1,'Distribution graph'!C168,IF('List box lookups'!$S$2=2,'Distribution graph'!E168,IF('List box lookups'!$S$2=3,'Distribution graph'!G168,'Distribution graph'!I168)))</f>
        <v/>
      </c>
      <c r="L168" s="32">
        <f t="shared" si="225"/>
        <v>17.592931620455602</v>
      </c>
      <c r="M168">
        <v>162</v>
      </c>
      <c r="R168" t="s">
        <v>8459</v>
      </c>
    </row>
    <row r="169" spans="1:18" x14ac:dyDescent="0.25">
      <c r="A169" t="s">
        <v>8092</v>
      </c>
      <c r="B169" s="30">
        <f>INDEX(TOTAL_Data!$AZ:$AZ,MATCH('Distribution graph'!$A169,TOTAL_Data!$DA:$DA,0))</f>
        <v>19.624945486262536</v>
      </c>
      <c r="C169" s="30" t="str">
        <f t="shared" si="222"/>
        <v/>
      </c>
      <c r="D169" s="30">
        <f>INDEX(BKT_Data!$AZ:$AZ,MATCH('Distribution graph'!$A169,BKT_Data!$DA:$DA,0))</f>
        <v>3.9295664509334687</v>
      </c>
      <c r="E169" s="30" t="str">
        <f t="shared" si="222"/>
        <v/>
      </c>
      <c r="F169" s="30">
        <f>INDEX(DRO_Data!$AZ:$AZ,MATCH('Distribution graph'!$A169,DRO_Data!$DA:$DA,0))</f>
        <v>5.7933334275338764</v>
      </c>
      <c r="G169" s="30" t="str">
        <f t="shared" ref="G169" si="322">IF($A169=G$2,F169,"")</f>
        <v/>
      </c>
      <c r="H169" s="30">
        <f>INDEX(IVA_Data!$AZ:$AZ,MATCH('Distribution graph'!$A169,IVA_Data!$DA:$DA,0))</f>
        <v>10.091194498430259</v>
      </c>
      <c r="I169" s="30" t="str">
        <f t="shared" ref="I169" si="323">IF($A169=I$2,H169,"")</f>
        <v/>
      </c>
      <c r="J169" s="32">
        <f>IF('List box lookups'!$S$2=1,'Distribution graph'!B169,IF('List box lookups'!$S$2=2,'Distribution graph'!D169,IF('List box lookups'!$S$2=3,'Distribution graph'!F169,'Distribution graph'!H169)))</f>
        <v>19.624945486262536</v>
      </c>
      <c r="K169" s="32" t="str">
        <f>IF('List box lookups'!$S$2=1,'Distribution graph'!C169,IF('List box lookups'!$S$2=2,'Distribution graph'!E169,IF('List box lookups'!$S$2=3,'Distribution graph'!G169,'Distribution graph'!I169)))</f>
        <v/>
      </c>
      <c r="L169" s="32">
        <f t="shared" si="225"/>
        <v>17.592931620455602</v>
      </c>
      <c r="M169">
        <v>163</v>
      </c>
      <c r="R169" t="s">
        <v>8459</v>
      </c>
    </row>
    <row r="170" spans="1:18" x14ac:dyDescent="0.25">
      <c r="A170" t="s">
        <v>8093</v>
      </c>
      <c r="B170" s="30">
        <f>INDEX(TOTAL_Data!$AZ:$AZ,MATCH('Distribution graph'!$A170,TOTAL_Data!$DA:$DA,0))</f>
        <v>19.56272992359462</v>
      </c>
      <c r="C170" s="30" t="str">
        <f t="shared" si="222"/>
        <v/>
      </c>
      <c r="D170" s="30">
        <f>INDEX(BKT_Data!$AZ:$AZ,MATCH('Distribution graph'!$A170,BKT_Data!$DA:$DA,0))</f>
        <v>3.9254404225201327</v>
      </c>
      <c r="E170" s="30" t="str">
        <f t="shared" si="222"/>
        <v/>
      </c>
      <c r="F170" s="30">
        <f>INDEX(DRO_Data!$AZ:$AZ,MATCH('Distribution graph'!$A170,DRO_Data!$DA:$DA,0))</f>
        <v>5.7865046122557686</v>
      </c>
      <c r="G170" s="30" t="str">
        <f t="shared" ref="G170" si="324">IF($A170=G$2,F170,"")</f>
        <v/>
      </c>
      <c r="H170" s="30">
        <f>INDEX(IVA_Data!$AZ:$AZ,MATCH('Distribution graph'!$A170,IVA_Data!$DA:$DA,0))</f>
        <v>10.030757578083819</v>
      </c>
      <c r="I170" s="30" t="str">
        <f t="shared" ref="I170" si="325">IF($A170=I$2,H170,"")</f>
        <v/>
      </c>
      <c r="J170" s="32">
        <f>IF('List box lookups'!$S$2=1,'Distribution graph'!B170,IF('List box lookups'!$S$2=2,'Distribution graph'!D170,IF('List box lookups'!$S$2=3,'Distribution graph'!F170,'Distribution graph'!H170)))</f>
        <v>19.56272992359462</v>
      </c>
      <c r="K170" s="32" t="str">
        <f>IF('List box lookups'!$S$2=1,'Distribution graph'!C170,IF('List box lookups'!$S$2=2,'Distribution graph'!E170,IF('List box lookups'!$S$2=3,'Distribution graph'!G170,'Distribution graph'!I170)))</f>
        <v/>
      </c>
      <c r="L170" s="32">
        <f t="shared" si="225"/>
        <v>17.592931620455602</v>
      </c>
      <c r="M170">
        <v>164</v>
      </c>
      <c r="R170" t="s">
        <v>8459</v>
      </c>
    </row>
    <row r="171" spans="1:18" x14ac:dyDescent="0.25">
      <c r="A171" t="s">
        <v>8094</v>
      </c>
      <c r="B171" s="30">
        <f>INDEX(TOTAL_Data!$AZ:$AZ,MATCH('Distribution graph'!$A171,TOTAL_Data!$DA:$DA,0))</f>
        <v>19.525341693479636</v>
      </c>
      <c r="C171" s="30" t="str">
        <f t="shared" si="222"/>
        <v/>
      </c>
      <c r="D171" s="30">
        <f>INDEX(BKT_Data!$AZ:$AZ,MATCH('Distribution graph'!$A171,BKT_Data!$DA:$DA,0))</f>
        <v>3.9192266059497594</v>
      </c>
      <c r="E171" s="30" t="str">
        <f t="shared" si="222"/>
        <v/>
      </c>
      <c r="F171" s="30">
        <f>INDEX(DRO_Data!$AZ:$AZ,MATCH('Distribution graph'!$A171,DRO_Data!$DA:$DA,0))</f>
        <v>5.7518846137086577</v>
      </c>
      <c r="G171" s="30" t="str">
        <f t="shared" ref="G171" si="326">IF($A171=G$2,F171,"")</f>
        <v/>
      </c>
      <c r="H171" s="30">
        <f>INDEX(IVA_Data!$AZ:$AZ,MATCH('Distribution graph'!$A171,IVA_Data!$DA:$DA,0))</f>
        <v>10.022403018511968</v>
      </c>
      <c r="I171" s="30" t="str">
        <f t="shared" ref="I171" si="327">IF($A171=I$2,H171,"")</f>
        <v/>
      </c>
      <c r="J171" s="32">
        <f>IF('List box lookups'!$S$2=1,'Distribution graph'!B171,IF('List box lookups'!$S$2=2,'Distribution graph'!D171,IF('List box lookups'!$S$2=3,'Distribution graph'!F171,'Distribution graph'!H171)))</f>
        <v>19.525341693479636</v>
      </c>
      <c r="K171" s="32" t="str">
        <f>IF('List box lookups'!$S$2=1,'Distribution graph'!C171,IF('List box lookups'!$S$2=2,'Distribution graph'!E171,IF('List box lookups'!$S$2=3,'Distribution graph'!G171,'Distribution graph'!I171)))</f>
        <v/>
      </c>
      <c r="L171" s="32">
        <f t="shared" si="225"/>
        <v>17.592931620455602</v>
      </c>
      <c r="M171">
        <v>165</v>
      </c>
      <c r="R171" t="s">
        <v>8459</v>
      </c>
    </row>
    <row r="172" spans="1:18" x14ac:dyDescent="0.25">
      <c r="A172" t="s">
        <v>8095</v>
      </c>
      <c r="B172" s="30">
        <f>INDEX(TOTAL_Data!$AZ:$AZ,MATCH('Distribution graph'!$A172,TOTAL_Data!$DA:$DA,0))</f>
        <v>19.517017514357491</v>
      </c>
      <c r="C172" s="30" t="str">
        <f t="shared" si="222"/>
        <v/>
      </c>
      <c r="D172" s="30">
        <f>INDEX(BKT_Data!$AZ:$AZ,MATCH('Distribution graph'!$A172,BKT_Data!$DA:$DA,0))</f>
        <v>3.8943631357774233</v>
      </c>
      <c r="E172" s="30" t="str">
        <f t="shared" si="222"/>
        <v/>
      </c>
      <c r="F172" s="30">
        <f>INDEX(DRO_Data!$AZ:$AZ,MATCH('Distribution graph'!$A172,DRO_Data!$DA:$DA,0))</f>
        <v>5.7463008188478666</v>
      </c>
      <c r="G172" s="30" t="str">
        <f t="shared" ref="G172" si="328">IF($A172=G$2,F172,"")</f>
        <v/>
      </c>
      <c r="H172" s="30">
        <f>INDEX(IVA_Data!$AZ:$AZ,MATCH('Distribution graph'!$A172,IVA_Data!$DA:$DA,0))</f>
        <v>10.017530678687702</v>
      </c>
      <c r="I172" s="30" t="str">
        <f t="shared" ref="I172" si="329">IF($A172=I$2,H172,"")</f>
        <v/>
      </c>
      <c r="J172" s="32">
        <f>IF('List box lookups'!$S$2=1,'Distribution graph'!B172,IF('List box lookups'!$S$2=2,'Distribution graph'!D172,IF('List box lookups'!$S$2=3,'Distribution graph'!F172,'Distribution graph'!H172)))</f>
        <v>19.517017514357491</v>
      </c>
      <c r="K172" s="32" t="str">
        <f>IF('List box lookups'!$S$2=1,'Distribution graph'!C172,IF('List box lookups'!$S$2=2,'Distribution graph'!E172,IF('List box lookups'!$S$2=3,'Distribution graph'!G172,'Distribution graph'!I172)))</f>
        <v/>
      </c>
      <c r="L172" s="32">
        <f t="shared" si="225"/>
        <v>17.592931620455602</v>
      </c>
      <c r="M172">
        <v>166</v>
      </c>
      <c r="R172" t="s">
        <v>8460</v>
      </c>
    </row>
    <row r="173" spans="1:18" x14ac:dyDescent="0.25">
      <c r="A173" t="s">
        <v>8096</v>
      </c>
      <c r="B173" s="30">
        <f>INDEX(TOTAL_Data!$AZ:$AZ,MATCH('Distribution graph'!$A173,TOTAL_Data!$DA:$DA,0))</f>
        <v>19.451759636102466</v>
      </c>
      <c r="C173" s="30" t="str">
        <f t="shared" si="222"/>
        <v/>
      </c>
      <c r="D173" s="30">
        <f>INDEX(BKT_Data!$AZ:$AZ,MATCH('Distribution graph'!$A173,BKT_Data!$DA:$DA,0))</f>
        <v>3.8827275101833352</v>
      </c>
      <c r="E173" s="30" t="str">
        <f t="shared" si="222"/>
        <v/>
      </c>
      <c r="F173" s="30">
        <f>INDEX(DRO_Data!$AZ:$AZ,MATCH('Distribution graph'!$A173,DRO_Data!$DA:$DA,0))</f>
        <v>5.744104990556302</v>
      </c>
      <c r="G173" s="30" t="str">
        <f t="shared" ref="G173" si="330">IF($A173=G$2,F173,"")</f>
        <v/>
      </c>
      <c r="H173" s="30">
        <f>INDEX(IVA_Data!$AZ:$AZ,MATCH('Distribution graph'!$A173,IVA_Data!$DA:$DA,0))</f>
        <v>9.9667360185381284</v>
      </c>
      <c r="I173" s="30" t="str">
        <f t="shared" ref="I173" si="331">IF($A173=I$2,H173,"")</f>
        <v/>
      </c>
      <c r="J173" s="32">
        <f>IF('List box lookups'!$S$2=1,'Distribution graph'!B173,IF('List box lookups'!$S$2=2,'Distribution graph'!D173,IF('List box lookups'!$S$2=3,'Distribution graph'!F173,'Distribution graph'!H173)))</f>
        <v>19.451759636102466</v>
      </c>
      <c r="K173" s="32" t="str">
        <f>IF('List box lookups'!$S$2=1,'Distribution graph'!C173,IF('List box lookups'!$S$2=2,'Distribution graph'!E173,IF('List box lookups'!$S$2=3,'Distribution graph'!G173,'Distribution graph'!I173)))</f>
        <v/>
      </c>
      <c r="L173" s="32">
        <f t="shared" si="225"/>
        <v>17.592931620455602</v>
      </c>
      <c r="M173">
        <v>167</v>
      </c>
      <c r="R173" t="s">
        <v>8460</v>
      </c>
    </row>
    <row r="174" spans="1:18" x14ac:dyDescent="0.25">
      <c r="A174" t="s">
        <v>8097</v>
      </c>
      <c r="B174" s="30">
        <f>INDEX(TOTAL_Data!$AZ:$AZ,MATCH('Distribution graph'!$A174,TOTAL_Data!$DA:$DA,0))</f>
        <v>19.30280728041955</v>
      </c>
      <c r="C174" s="30" t="str">
        <f t="shared" si="222"/>
        <v/>
      </c>
      <c r="D174" s="30">
        <f>INDEX(BKT_Data!$AZ:$AZ,MATCH('Distribution graph'!$A174,BKT_Data!$DA:$DA,0))</f>
        <v>3.8810641627543037</v>
      </c>
      <c r="E174" s="30" t="str">
        <f t="shared" si="222"/>
        <v/>
      </c>
      <c r="F174" s="30">
        <f>INDEX(DRO_Data!$AZ:$AZ,MATCH('Distribution graph'!$A174,DRO_Data!$DA:$DA,0))</f>
        <v>5.6997378120606452</v>
      </c>
      <c r="G174" s="30" t="str">
        <f t="shared" ref="G174" si="332">IF($A174=G$2,F174,"")</f>
        <v/>
      </c>
      <c r="H174" s="30">
        <f>INDEX(IVA_Data!$AZ:$AZ,MATCH('Distribution graph'!$A174,IVA_Data!$DA:$DA,0))</f>
        <v>9.8725476368980907</v>
      </c>
      <c r="I174" s="30" t="str">
        <f t="shared" ref="I174" si="333">IF($A174=I$2,H174,"")</f>
        <v/>
      </c>
      <c r="J174" s="32">
        <f>IF('List box lookups'!$S$2=1,'Distribution graph'!B174,IF('List box lookups'!$S$2=2,'Distribution graph'!D174,IF('List box lookups'!$S$2=3,'Distribution graph'!F174,'Distribution graph'!H174)))</f>
        <v>19.30280728041955</v>
      </c>
      <c r="K174" s="32" t="str">
        <f>IF('List box lookups'!$S$2=1,'Distribution graph'!C174,IF('List box lookups'!$S$2=2,'Distribution graph'!E174,IF('List box lookups'!$S$2=3,'Distribution graph'!G174,'Distribution graph'!I174)))</f>
        <v/>
      </c>
      <c r="L174" s="32">
        <f t="shared" si="225"/>
        <v>17.592931620455602</v>
      </c>
      <c r="M174">
        <v>168</v>
      </c>
      <c r="R174" t="s">
        <v>8460</v>
      </c>
    </row>
    <row r="175" spans="1:18" x14ac:dyDescent="0.25">
      <c r="A175" t="s">
        <v>8098</v>
      </c>
      <c r="B175" s="30">
        <f>INDEX(TOTAL_Data!$AZ:$AZ,MATCH('Distribution graph'!$A175,TOTAL_Data!$DA:$DA,0))</f>
        <v>19.284809080390104</v>
      </c>
      <c r="C175" s="30" t="str">
        <f t="shared" si="222"/>
        <v/>
      </c>
      <c r="D175" s="30">
        <f>INDEX(BKT_Data!$AZ:$AZ,MATCH('Distribution graph'!$A175,BKT_Data!$DA:$DA,0))</f>
        <v>3.8781895905865764</v>
      </c>
      <c r="E175" s="30" t="str">
        <f t="shared" si="222"/>
        <v/>
      </c>
      <c r="F175" s="30">
        <f>INDEX(DRO_Data!$AZ:$AZ,MATCH('Distribution graph'!$A175,DRO_Data!$DA:$DA,0))</f>
        <v>5.6978713538535297</v>
      </c>
      <c r="G175" s="30" t="str">
        <f t="shared" ref="G175" si="334">IF($A175=G$2,F175,"")</f>
        <v/>
      </c>
      <c r="H175" s="30">
        <f>INDEX(IVA_Data!$AZ:$AZ,MATCH('Distribution graph'!$A175,IVA_Data!$DA:$DA,0))</f>
        <v>9.845980730009142</v>
      </c>
      <c r="I175" s="30" t="str">
        <f t="shared" ref="I175" si="335">IF($A175=I$2,H175,"")</f>
        <v/>
      </c>
      <c r="J175" s="32">
        <f>IF('List box lookups'!$S$2=1,'Distribution graph'!B175,IF('List box lookups'!$S$2=2,'Distribution graph'!D175,IF('List box lookups'!$S$2=3,'Distribution graph'!F175,'Distribution graph'!H175)))</f>
        <v>19.284809080390104</v>
      </c>
      <c r="K175" s="32" t="str">
        <f>IF('List box lookups'!$S$2=1,'Distribution graph'!C175,IF('List box lookups'!$S$2=2,'Distribution graph'!E175,IF('List box lookups'!$S$2=3,'Distribution graph'!G175,'Distribution graph'!I175)))</f>
        <v/>
      </c>
      <c r="L175" s="32">
        <f t="shared" si="225"/>
        <v>17.592931620455602</v>
      </c>
      <c r="M175">
        <v>169</v>
      </c>
      <c r="R175" t="s">
        <v>8460</v>
      </c>
    </row>
    <row r="176" spans="1:18" x14ac:dyDescent="0.25">
      <c r="A176" t="s">
        <v>8099</v>
      </c>
      <c r="B176" s="30">
        <f>INDEX(TOTAL_Data!$AZ:$AZ,MATCH('Distribution graph'!$A176,TOTAL_Data!$DA:$DA,0))</f>
        <v>19.222833908676442</v>
      </c>
      <c r="C176" s="30" t="str">
        <f t="shared" si="222"/>
        <v/>
      </c>
      <c r="D176" s="30">
        <f>INDEX(BKT_Data!$AZ:$AZ,MATCH('Distribution graph'!$A176,BKT_Data!$DA:$DA,0))</f>
        <v>3.8677024742245258</v>
      </c>
      <c r="E176" s="30" t="str">
        <f t="shared" si="222"/>
        <v/>
      </c>
      <c r="F176" s="30">
        <f>INDEX(DRO_Data!$AZ:$AZ,MATCH('Distribution graph'!$A176,DRO_Data!$DA:$DA,0))</f>
        <v>5.6584884581344399</v>
      </c>
      <c r="G176" s="30" t="str">
        <f t="shared" ref="G176" si="336">IF($A176=G$2,F176,"")</f>
        <v/>
      </c>
      <c r="H176" s="30">
        <f>INDEX(IVA_Data!$AZ:$AZ,MATCH('Distribution graph'!$A176,IVA_Data!$DA:$DA,0))</f>
        <v>9.8300641778902644</v>
      </c>
      <c r="I176" s="30" t="str">
        <f t="shared" ref="I176" si="337">IF($A176=I$2,H176,"")</f>
        <v/>
      </c>
      <c r="J176" s="32">
        <f>IF('List box lookups'!$S$2=1,'Distribution graph'!B176,IF('List box lookups'!$S$2=2,'Distribution graph'!D176,IF('List box lookups'!$S$2=3,'Distribution graph'!F176,'Distribution graph'!H176)))</f>
        <v>19.222833908676442</v>
      </c>
      <c r="K176" s="32" t="str">
        <f>IF('List box lookups'!$S$2=1,'Distribution graph'!C176,IF('List box lookups'!$S$2=2,'Distribution graph'!E176,IF('List box lookups'!$S$2=3,'Distribution graph'!G176,'Distribution graph'!I176)))</f>
        <v/>
      </c>
      <c r="L176" s="32">
        <f t="shared" si="225"/>
        <v>17.592931620455602</v>
      </c>
      <c r="M176">
        <v>170</v>
      </c>
      <c r="R176" t="s">
        <v>8460</v>
      </c>
    </row>
    <row r="177" spans="1:18" x14ac:dyDescent="0.25">
      <c r="A177" t="s">
        <v>8100</v>
      </c>
      <c r="B177" s="30">
        <f>INDEX(TOTAL_Data!$AZ:$AZ,MATCH('Distribution graph'!$A177,TOTAL_Data!$DA:$DA,0))</f>
        <v>19.173437774010637</v>
      </c>
      <c r="C177" s="30" t="str">
        <f t="shared" si="222"/>
        <v/>
      </c>
      <c r="D177" s="30">
        <f>INDEX(BKT_Data!$AZ:$AZ,MATCH('Distribution graph'!$A177,BKT_Data!$DA:$DA,0))</f>
        <v>3.8576161445017623</v>
      </c>
      <c r="E177" s="30" t="str">
        <f t="shared" si="222"/>
        <v/>
      </c>
      <c r="F177" s="30">
        <f>INDEX(DRO_Data!$AZ:$AZ,MATCH('Distribution graph'!$A177,DRO_Data!$DA:$DA,0))</f>
        <v>5.6502551536274641</v>
      </c>
      <c r="G177" s="30" t="str">
        <f t="shared" ref="G177" si="338">IF($A177=G$2,F177,"")</f>
        <v/>
      </c>
      <c r="H177" s="30">
        <f>INDEX(IVA_Data!$AZ:$AZ,MATCH('Distribution graph'!$A177,IVA_Data!$DA:$DA,0))</f>
        <v>9.8247562499332552</v>
      </c>
      <c r="I177" s="30" t="str">
        <f t="shared" ref="I177" si="339">IF($A177=I$2,H177,"")</f>
        <v/>
      </c>
      <c r="J177" s="32">
        <f>IF('List box lookups'!$S$2=1,'Distribution graph'!B177,IF('List box lookups'!$S$2=2,'Distribution graph'!D177,IF('List box lookups'!$S$2=3,'Distribution graph'!F177,'Distribution graph'!H177)))</f>
        <v>19.173437774010637</v>
      </c>
      <c r="K177" s="32" t="str">
        <f>IF('List box lookups'!$S$2=1,'Distribution graph'!C177,IF('List box lookups'!$S$2=2,'Distribution graph'!E177,IF('List box lookups'!$S$2=3,'Distribution graph'!G177,'Distribution graph'!I177)))</f>
        <v/>
      </c>
      <c r="L177" s="32">
        <f t="shared" si="225"/>
        <v>17.592931620455602</v>
      </c>
      <c r="M177">
        <v>171</v>
      </c>
      <c r="R177" t="s">
        <v>8460</v>
      </c>
    </row>
    <row r="178" spans="1:18" x14ac:dyDescent="0.25">
      <c r="A178" t="s">
        <v>8101</v>
      </c>
      <c r="B178" s="30">
        <f>INDEX(TOTAL_Data!$AZ:$AZ,MATCH('Distribution graph'!$A178,TOTAL_Data!$DA:$DA,0))</f>
        <v>19.140443000516289</v>
      </c>
      <c r="C178" s="30" t="str">
        <f t="shared" si="222"/>
        <v/>
      </c>
      <c r="D178" s="30">
        <f>INDEX(BKT_Data!$AZ:$AZ,MATCH('Distribution graph'!$A178,BKT_Data!$DA:$DA,0))</f>
        <v>3.8260869565217392</v>
      </c>
      <c r="E178" s="30" t="str">
        <f t="shared" si="222"/>
        <v/>
      </c>
      <c r="F178" s="30">
        <f>INDEX(DRO_Data!$AZ:$AZ,MATCH('Distribution graph'!$A178,DRO_Data!$DA:$DA,0))</f>
        <v>5.6468462363769829</v>
      </c>
      <c r="G178" s="30" t="str">
        <f t="shared" ref="G178" si="340">IF($A178=G$2,F178,"")</f>
        <v/>
      </c>
      <c r="H178" s="30">
        <f>INDEX(IVA_Data!$AZ:$AZ,MATCH('Distribution graph'!$A178,IVA_Data!$DA:$DA,0))</f>
        <v>9.7896198606006468</v>
      </c>
      <c r="I178" s="30" t="str">
        <f t="shared" ref="I178" si="341">IF($A178=I$2,H178,"")</f>
        <v/>
      </c>
      <c r="J178" s="32">
        <f>IF('List box lookups'!$S$2=1,'Distribution graph'!B178,IF('List box lookups'!$S$2=2,'Distribution graph'!D178,IF('List box lookups'!$S$2=3,'Distribution graph'!F178,'Distribution graph'!H178)))</f>
        <v>19.140443000516289</v>
      </c>
      <c r="K178" s="32" t="str">
        <f>IF('List box lookups'!$S$2=1,'Distribution graph'!C178,IF('List box lookups'!$S$2=2,'Distribution graph'!E178,IF('List box lookups'!$S$2=3,'Distribution graph'!G178,'Distribution graph'!I178)))</f>
        <v/>
      </c>
      <c r="L178" s="32">
        <f t="shared" si="225"/>
        <v>17.592931620455602</v>
      </c>
      <c r="M178">
        <v>172</v>
      </c>
      <c r="R178" t="s">
        <v>8460</v>
      </c>
    </row>
    <row r="179" spans="1:18" x14ac:dyDescent="0.25">
      <c r="A179" t="s">
        <v>8102</v>
      </c>
      <c r="B179" s="30">
        <f>INDEX(TOTAL_Data!$AZ:$AZ,MATCH('Distribution graph'!$A179,TOTAL_Data!$DA:$DA,0))</f>
        <v>19.119675511792742</v>
      </c>
      <c r="C179" s="30" t="str">
        <f t="shared" si="222"/>
        <v/>
      </c>
      <c r="D179" s="30">
        <f>INDEX(BKT_Data!$AZ:$AZ,MATCH('Distribution graph'!$A179,BKT_Data!$DA:$DA,0))</f>
        <v>3.8215011551355764</v>
      </c>
      <c r="E179" s="30" t="str">
        <f t="shared" si="222"/>
        <v/>
      </c>
      <c r="F179" s="30">
        <f>INDEX(DRO_Data!$AZ:$AZ,MATCH('Distribution graph'!$A179,DRO_Data!$DA:$DA,0))</f>
        <v>5.631989701504545</v>
      </c>
      <c r="G179" s="30" t="str">
        <f t="shared" ref="G179" si="342">IF($A179=G$2,F179,"")</f>
        <v/>
      </c>
      <c r="H179" s="30">
        <f>INDEX(IVA_Data!$AZ:$AZ,MATCH('Distribution graph'!$A179,IVA_Data!$DA:$DA,0))</f>
        <v>9.7789947193428528</v>
      </c>
      <c r="I179" s="30" t="str">
        <f t="shared" ref="I179" si="343">IF($A179=I$2,H179,"")</f>
        <v/>
      </c>
      <c r="J179" s="32">
        <f>IF('List box lookups'!$S$2=1,'Distribution graph'!B179,IF('List box lookups'!$S$2=2,'Distribution graph'!D179,IF('List box lookups'!$S$2=3,'Distribution graph'!F179,'Distribution graph'!H179)))</f>
        <v>19.119675511792742</v>
      </c>
      <c r="K179" s="32" t="str">
        <f>IF('List box lookups'!$S$2=1,'Distribution graph'!C179,IF('List box lookups'!$S$2=2,'Distribution graph'!E179,IF('List box lookups'!$S$2=3,'Distribution graph'!G179,'Distribution graph'!I179)))</f>
        <v/>
      </c>
      <c r="L179" s="32">
        <f t="shared" si="225"/>
        <v>17.592931620455602</v>
      </c>
      <c r="M179">
        <v>173</v>
      </c>
      <c r="R179" t="s">
        <v>8460</v>
      </c>
    </row>
    <row r="180" spans="1:18" x14ac:dyDescent="0.25">
      <c r="A180" t="s">
        <v>8103</v>
      </c>
      <c r="B180" s="30">
        <f>INDEX(TOTAL_Data!$AZ:$AZ,MATCH('Distribution graph'!$A180,TOTAL_Data!$DA:$DA,0))</f>
        <v>19.111323459149546</v>
      </c>
      <c r="C180" s="30" t="str">
        <f t="shared" si="222"/>
        <v/>
      </c>
      <c r="D180" s="30">
        <f>INDEX(BKT_Data!$AZ:$AZ,MATCH('Distribution graph'!$A180,BKT_Data!$DA:$DA,0))</f>
        <v>3.7848195952329156</v>
      </c>
      <c r="E180" s="30" t="str">
        <f t="shared" si="222"/>
        <v/>
      </c>
      <c r="F180" s="30">
        <f>INDEX(DRO_Data!$AZ:$AZ,MATCH('Distribution graph'!$A180,DRO_Data!$DA:$DA,0))</f>
        <v>5.6300616419569511</v>
      </c>
      <c r="G180" s="30" t="str">
        <f t="shared" ref="G180" si="344">IF($A180=G$2,F180,"")</f>
        <v/>
      </c>
      <c r="H180" s="30">
        <f>INDEX(IVA_Data!$AZ:$AZ,MATCH('Distribution graph'!$A180,IVA_Data!$DA:$DA,0))</f>
        <v>9.7647858387169855</v>
      </c>
      <c r="I180" s="30" t="str">
        <f t="shared" ref="I180" si="345">IF($A180=I$2,H180,"")</f>
        <v/>
      </c>
      <c r="J180" s="32">
        <f>IF('List box lookups'!$S$2=1,'Distribution graph'!B180,IF('List box lookups'!$S$2=2,'Distribution graph'!D180,IF('List box lookups'!$S$2=3,'Distribution graph'!F180,'Distribution graph'!H180)))</f>
        <v>19.111323459149546</v>
      </c>
      <c r="K180" s="32" t="str">
        <f>IF('List box lookups'!$S$2=1,'Distribution graph'!C180,IF('List box lookups'!$S$2=2,'Distribution graph'!E180,IF('List box lookups'!$S$2=3,'Distribution graph'!G180,'Distribution graph'!I180)))</f>
        <v/>
      </c>
      <c r="L180" s="32">
        <f t="shared" si="225"/>
        <v>17.592931620455602</v>
      </c>
      <c r="M180">
        <v>174</v>
      </c>
      <c r="R180" t="s">
        <v>8460</v>
      </c>
    </row>
    <row r="181" spans="1:18" x14ac:dyDescent="0.25">
      <c r="A181" t="s">
        <v>8104</v>
      </c>
      <c r="B181" s="30">
        <f>INDEX(TOTAL_Data!$AZ:$AZ,MATCH('Distribution graph'!$A181,TOTAL_Data!$DA:$DA,0))</f>
        <v>19.055593249700454</v>
      </c>
      <c r="C181" s="30" t="str">
        <f t="shared" si="222"/>
        <v/>
      </c>
      <c r="D181" s="30">
        <f>INDEX(BKT_Data!$AZ:$AZ,MATCH('Distribution graph'!$A181,BKT_Data!$DA:$DA,0))</f>
        <v>3.7784168433426397</v>
      </c>
      <c r="E181" s="30" t="str">
        <f t="shared" si="222"/>
        <v/>
      </c>
      <c r="F181" s="30">
        <f>INDEX(DRO_Data!$AZ:$AZ,MATCH('Distribution graph'!$A181,DRO_Data!$DA:$DA,0))</f>
        <v>5.5993335427393038</v>
      </c>
      <c r="G181" s="30" t="str">
        <f t="shared" ref="G181" si="346">IF($A181=G$2,F181,"")</f>
        <v/>
      </c>
      <c r="H181" s="30">
        <f>INDEX(IVA_Data!$AZ:$AZ,MATCH('Distribution graph'!$A181,IVA_Data!$DA:$DA,0))</f>
        <v>9.7413463377318799</v>
      </c>
      <c r="I181" s="30" t="str">
        <f t="shared" ref="I181" si="347">IF($A181=I$2,H181,"")</f>
        <v/>
      </c>
      <c r="J181" s="32">
        <f>IF('List box lookups'!$S$2=1,'Distribution graph'!B181,IF('List box lookups'!$S$2=2,'Distribution graph'!D181,IF('List box lookups'!$S$2=3,'Distribution graph'!F181,'Distribution graph'!H181)))</f>
        <v>19.055593249700454</v>
      </c>
      <c r="K181" s="32" t="str">
        <f>IF('List box lookups'!$S$2=1,'Distribution graph'!C181,IF('List box lookups'!$S$2=2,'Distribution graph'!E181,IF('List box lookups'!$S$2=3,'Distribution graph'!G181,'Distribution graph'!I181)))</f>
        <v/>
      </c>
      <c r="L181" s="32">
        <f t="shared" si="225"/>
        <v>17.592931620455602</v>
      </c>
      <c r="M181">
        <v>175</v>
      </c>
      <c r="R181" t="s">
        <v>8460</v>
      </c>
    </row>
    <row r="182" spans="1:18" x14ac:dyDescent="0.25">
      <c r="A182" t="s">
        <v>8105</v>
      </c>
      <c r="B182" s="30">
        <f>INDEX(TOTAL_Data!$AZ:$AZ,MATCH('Distribution graph'!$A182,TOTAL_Data!$DA:$DA,0))</f>
        <v>18.894296247068255</v>
      </c>
      <c r="C182" s="30" t="str">
        <f t="shared" si="222"/>
        <v/>
      </c>
      <c r="D182" s="30">
        <f>INDEX(BKT_Data!$AZ:$AZ,MATCH('Distribution graph'!$A182,BKT_Data!$DA:$DA,0))</f>
        <v>3.7769653536062755</v>
      </c>
      <c r="E182" s="30" t="str">
        <f t="shared" si="222"/>
        <v/>
      </c>
      <c r="F182" s="30">
        <f>INDEX(DRO_Data!$AZ:$AZ,MATCH('Distribution graph'!$A182,DRO_Data!$DA:$DA,0))</f>
        <v>5.5002229820127839</v>
      </c>
      <c r="G182" s="30" t="str">
        <f t="shared" ref="G182" si="348">IF($A182=G$2,F182,"")</f>
        <v/>
      </c>
      <c r="H182" s="30">
        <f>INDEX(IVA_Data!$AZ:$AZ,MATCH('Distribution graph'!$A182,IVA_Data!$DA:$DA,0))</f>
        <v>9.734340985115308</v>
      </c>
      <c r="I182" s="30" t="str">
        <f t="shared" ref="I182" si="349">IF($A182=I$2,H182,"")</f>
        <v/>
      </c>
      <c r="J182" s="32">
        <f>IF('List box lookups'!$S$2=1,'Distribution graph'!B182,IF('List box lookups'!$S$2=2,'Distribution graph'!D182,IF('List box lookups'!$S$2=3,'Distribution graph'!F182,'Distribution graph'!H182)))</f>
        <v>18.894296247068255</v>
      </c>
      <c r="K182" s="32" t="str">
        <f>IF('List box lookups'!$S$2=1,'Distribution graph'!C182,IF('List box lookups'!$S$2=2,'Distribution graph'!E182,IF('List box lookups'!$S$2=3,'Distribution graph'!G182,'Distribution graph'!I182)))</f>
        <v/>
      </c>
      <c r="L182" s="32">
        <f t="shared" si="225"/>
        <v>17.592931620455602</v>
      </c>
      <c r="M182">
        <v>176</v>
      </c>
      <c r="R182" t="s">
        <v>8460</v>
      </c>
    </row>
    <row r="183" spans="1:18" x14ac:dyDescent="0.25">
      <c r="A183" t="s">
        <v>8106</v>
      </c>
      <c r="B183" s="30">
        <f>INDEX(TOTAL_Data!$AZ:$AZ,MATCH('Distribution graph'!$A183,TOTAL_Data!$DA:$DA,0))</f>
        <v>18.88434265824894</v>
      </c>
      <c r="C183" s="30" t="str">
        <f t="shared" si="222"/>
        <v/>
      </c>
      <c r="D183" s="30">
        <f>INDEX(BKT_Data!$AZ:$AZ,MATCH('Distribution graph'!$A183,BKT_Data!$DA:$DA,0))</f>
        <v>3.775327830993835</v>
      </c>
      <c r="E183" s="30" t="str">
        <f t="shared" si="222"/>
        <v/>
      </c>
      <c r="F183" s="30">
        <f>INDEX(DRO_Data!$AZ:$AZ,MATCH('Distribution graph'!$A183,DRO_Data!$DA:$DA,0))</f>
        <v>5.4601237628052903</v>
      </c>
      <c r="G183" s="30" t="str">
        <f t="shared" ref="G183" si="350">IF($A183=G$2,F183,"")</f>
        <v/>
      </c>
      <c r="H183" s="30">
        <f>INDEX(IVA_Data!$AZ:$AZ,MATCH('Distribution graph'!$A183,IVA_Data!$DA:$DA,0))</f>
        <v>9.6899224806201545</v>
      </c>
      <c r="I183" s="30" t="str">
        <f t="shared" ref="I183" si="351">IF($A183=I$2,H183,"")</f>
        <v/>
      </c>
      <c r="J183" s="32">
        <f>IF('List box lookups'!$S$2=1,'Distribution graph'!B183,IF('List box lookups'!$S$2=2,'Distribution graph'!D183,IF('List box lookups'!$S$2=3,'Distribution graph'!F183,'Distribution graph'!H183)))</f>
        <v>18.88434265824894</v>
      </c>
      <c r="K183" s="32" t="str">
        <f>IF('List box lookups'!$S$2=1,'Distribution graph'!C183,IF('List box lookups'!$S$2=2,'Distribution graph'!E183,IF('List box lookups'!$S$2=3,'Distribution graph'!G183,'Distribution graph'!I183)))</f>
        <v/>
      </c>
      <c r="L183" s="32">
        <f t="shared" si="225"/>
        <v>17.592931620455602</v>
      </c>
      <c r="M183">
        <v>177</v>
      </c>
      <c r="R183" t="s">
        <v>8460</v>
      </c>
    </row>
    <row r="184" spans="1:18" x14ac:dyDescent="0.25">
      <c r="A184" t="s">
        <v>8107</v>
      </c>
      <c r="B184" s="30">
        <f>INDEX(TOTAL_Data!$AZ:$AZ,MATCH('Distribution graph'!$A184,TOTAL_Data!$DA:$DA,0))</f>
        <v>18.872465199934137</v>
      </c>
      <c r="C184" s="30" t="str">
        <f t="shared" ref="C184:E247" si="352">IF($A184=C$2,B184,"")</f>
        <v/>
      </c>
      <c r="D184" s="30">
        <f>INDEX(BKT_Data!$AZ:$AZ,MATCH('Distribution graph'!$A184,BKT_Data!$DA:$DA,0))</f>
        <v>3.7667467524534755</v>
      </c>
      <c r="E184" s="30" t="str">
        <f t="shared" si="352"/>
        <v/>
      </c>
      <c r="F184" s="30">
        <f>INDEX(DRO_Data!$AZ:$AZ,MATCH('Distribution graph'!$A184,DRO_Data!$DA:$DA,0))</f>
        <v>5.4566785197850063</v>
      </c>
      <c r="G184" s="30" t="str">
        <f t="shared" ref="G184" si="353">IF($A184=G$2,F184,"")</f>
        <v/>
      </c>
      <c r="H184" s="30">
        <f>INDEX(IVA_Data!$AZ:$AZ,MATCH('Distribution graph'!$A184,IVA_Data!$DA:$DA,0))</f>
        <v>9.6875155248646223</v>
      </c>
      <c r="I184" s="30" t="str">
        <f t="shared" ref="I184" si="354">IF($A184=I$2,H184,"")</f>
        <v/>
      </c>
      <c r="J184" s="32">
        <f>IF('List box lookups'!$S$2=1,'Distribution graph'!B184,IF('List box lookups'!$S$2=2,'Distribution graph'!D184,IF('List box lookups'!$S$2=3,'Distribution graph'!F184,'Distribution graph'!H184)))</f>
        <v>18.872465199934137</v>
      </c>
      <c r="K184" s="32" t="str">
        <f>IF('List box lookups'!$S$2=1,'Distribution graph'!C184,IF('List box lookups'!$S$2=2,'Distribution graph'!E184,IF('List box lookups'!$S$2=3,'Distribution graph'!G184,'Distribution graph'!I184)))</f>
        <v/>
      </c>
      <c r="L184" s="32">
        <f t="shared" ref="L184:L247" si="355">$J$4</f>
        <v>17.592931620455602</v>
      </c>
      <c r="M184">
        <v>178</v>
      </c>
      <c r="R184" t="s">
        <v>8460</v>
      </c>
    </row>
    <row r="185" spans="1:18" x14ac:dyDescent="0.25">
      <c r="A185" t="s">
        <v>8108</v>
      </c>
      <c r="B185" s="30">
        <f>INDEX(TOTAL_Data!$AZ:$AZ,MATCH('Distribution graph'!$A185,TOTAL_Data!$DA:$DA,0))</f>
        <v>18.77809897071084</v>
      </c>
      <c r="C185" s="30" t="str">
        <f t="shared" si="352"/>
        <v/>
      </c>
      <c r="D185" s="30">
        <f>INDEX(BKT_Data!$AZ:$AZ,MATCH('Distribution graph'!$A185,BKT_Data!$DA:$DA,0))</f>
        <v>3.7525735555127335</v>
      </c>
      <c r="E185" s="30" t="str">
        <f t="shared" si="352"/>
        <v/>
      </c>
      <c r="F185" s="30">
        <f>INDEX(DRO_Data!$AZ:$AZ,MATCH('Distribution graph'!$A185,DRO_Data!$DA:$DA,0))</f>
        <v>5.4525349191547035</v>
      </c>
      <c r="G185" s="30" t="str">
        <f t="shared" ref="G185" si="356">IF($A185=G$2,F185,"")</f>
        <v/>
      </c>
      <c r="H185" s="30">
        <f>INDEX(IVA_Data!$AZ:$AZ,MATCH('Distribution graph'!$A185,IVA_Data!$DA:$DA,0))</f>
        <v>9.6703705425635782</v>
      </c>
      <c r="I185" s="30" t="str">
        <f t="shared" ref="I185" si="357">IF($A185=I$2,H185,"")</f>
        <v/>
      </c>
      <c r="J185" s="32">
        <f>IF('List box lookups'!$S$2=1,'Distribution graph'!B185,IF('List box lookups'!$S$2=2,'Distribution graph'!D185,IF('List box lookups'!$S$2=3,'Distribution graph'!F185,'Distribution graph'!H185)))</f>
        <v>18.77809897071084</v>
      </c>
      <c r="K185" s="32" t="str">
        <f>IF('List box lookups'!$S$2=1,'Distribution graph'!C185,IF('List box lookups'!$S$2=2,'Distribution graph'!E185,IF('List box lookups'!$S$2=3,'Distribution graph'!G185,'Distribution graph'!I185)))</f>
        <v/>
      </c>
      <c r="L185" s="32">
        <f t="shared" si="355"/>
        <v>17.592931620455602</v>
      </c>
      <c r="M185">
        <v>179</v>
      </c>
      <c r="R185" t="s">
        <v>8460</v>
      </c>
    </row>
    <row r="186" spans="1:18" x14ac:dyDescent="0.25">
      <c r="A186" t="s">
        <v>8109</v>
      </c>
      <c r="B186" s="30">
        <f>INDEX(TOTAL_Data!$AZ:$AZ,MATCH('Distribution graph'!$A186,TOTAL_Data!$DA:$DA,0))</f>
        <v>18.777438863127458</v>
      </c>
      <c r="C186" s="30" t="str">
        <f t="shared" si="352"/>
        <v/>
      </c>
      <c r="D186" s="30">
        <f>INDEX(BKT_Data!$AZ:$AZ,MATCH('Distribution graph'!$A186,BKT_Data!$DA:$DA,0))</f>
        <v>3.7398619042037162</v>
      </c>
      <c r="E186" s="30" t="str">
        <f t="shared" si="352"/>
        <v/>
      </c>
      <c r="F186" s="30">
        <f>INDEX(DRO_Data!$AZ:$AZ,MATCH('Distribution graph'!$A186,DRO_Data!$DA:$DA,0))</f>
        <v>5.4259915231679594</v>
      </c>
      <c r="G186" s="30" t="str">
        <f t="shared" ref="G186" si="358">IF($A186=G$2,F186,"")</f>
        <v/>
      </c>
      <c r="H186" s="30">
        <f>INDEX(IVA_Data!$AZ:$AZ,MATCH('Distribution graph'!$A186,IVA_Data!$DA:$DA,0))</f>
        <v>9.6349861560462067</v>
      </c>
      <c r="I186" s="30" t="str">
        <f t="shared" ref="I186" si="359">IF($A186=I$2,H186,"")</f>
        <v/>
      </c>
      <c r="J186" s="32">
        <f>IF('List box lookups'!$S$2=1,'Distribution graph'!B186,IF('List box lookups'!$S$2=2,'Distribution graph'!D186,IF('List box lookups'!$S$2=3,'Distribution graph'!F186,'Distribution graph'!H186)))</f>
        <v>18.777438863127458</v>
      </c>
      <c r="K186" s="32" t="str">
        <f>IF('List box lookups'!$S$2=1,'Distribution graph'!C186,IF('List box lookups'!$S$2=2,'Distribution graph'!E186,IF('List box lookups'!$S$2=3,'Distribution graph'!G186,'Distribution graph'!I186)))</f>
        <v/>
      </c>
      <c r="L186" s="32">
        <f t="shared" si="355"/>
        <v>17.592931620455602</v>
      </c>
      <c r="M186">
        <v>180</v>
      </c>
      <c r="R186" t="s">
        <v>8460</v>
      </c>
    </row>
    <row r="187" spans="1:18" x14ac:dyDescent="0.25">
      <c r="A187" t="s">
        <v>8110</v>
      </c>
      <c r="B187" s="30">
        <f>INDEX(TOTAL_Data!$AZ:$AZ,MATCH('Distribution graph'!$A187,TOTAL_Data!$DA:$DA,0))</f>
        <v>18.750892899661888</v>
      </c>
      <c r="C187" s="30" t="str">
        <f t="shared" si="352"/>
        <v/>
      </c>
      <c r="D187" s="30">
        <f>INDEX(BKT_Data!$AZ:$AZ,MATCH('Distribution graph'!$A187,BKT_Data!$DA:$DA,0))</f>
        <v>3.7246375462087844</v>
      </c>
      <c r="E187" s="30" t="str">
        <f t="shared" si="352"/>
        <v/>
      </c>
      <c r="F187" s="30">
        <f>INDEX(DRO_Data!$AZ:$AZ,MATCH('Distribution graph'!$A187,DRO_Data!$DA:$DA,0))</f>
        <v>5.3995680345572357</v>
      </c>
      <c r="G187" s="30" t="str">
        <f t="shared" ref="G187" si="360">IF($A187=G$2,F187,"")</f>
        <v/>
      </c>
      <c r="H187" s="30">
        <f>INDEX(IVA_Data!$AZ:$AZ,MATCH('Distribution graph'!$A187,IVA_Data!$DA:$DA,0))</f>
        <v>9.5968109059143423</v>
      </c>
      <c r="I187" s="30" t="str">
        <f t="shared" ref="I187" si="361">IF($A187=I$2,H187,"")</f>
        <v/>
      </c>
      <c r="J187" s="32">
        <f>IF('List box lookups'!$S$2=1,'Distribution graph'!B187,IF('List box lookups'!$S$2=2,'Distribution graph'!D187,IF('List box lookups'!$S$2=3,'Distribution graph'!F187,'Distribution graph'!H187)))</f>
        <v>18.750892899661888</v>
      </c>
      <c r="K187" s="32" t="str">
        <f>IF('List box lookups'!$S$2=1,'Distribution graph'!C187,IF('List box lookups'!$S$2=2,'Distribution graph'!E187,IF('List box lookups'!$S$2=3,'Distribution graph'!G187,'Distribution graph'!I187)))</f>
        <v/>
      </c>
      <c r="L187" s="32">
        <f t="shared" si="355"/>
        <v>17.592931620455602</v>
      </c>
      <c r="M187">
        <v>181</v>
      </c>
      <c r="R187" t="s">
        <v>8460</v>
      </c>
    </row>
    <row r="188" spans="1:18" x14ac:dyDescent="0.25">
      <c r="A188" t="s">
        <v>8111</v>
      </c>
      <c r="B188" s="30">
        <f>INDEX(TOTAL_Data!$AZ:$AZ,MATCH('Distribution graph'!$A188,TOTAL_Data!$DA:$DA,0))</f>
        <v>18.733121389259221</v>
      </c>
      <c r="C188" s="30" t="str">
        <f t="shared" si="352"/>
        <v/>
      </c>
      <c r="D188" s="30">
        <f>INDEX(BKT_Data!$AZ:$AZ,MATCH('Distribution graph'!$A188,BKT_Data!$DA:$DA,0))</f>
        <v>3.7218996575852317</v>
      </c>
      <c r="E188" s="30" t="str">
        <f t="shared" si="352"/>
        <v/>
      </c>
      <c r="F188" s="30">
        <f>INDEX(DRO_Data!$AZ:$AZ,MATCH('Distribution graph'!$A188,DRO_Data!$DA:$DA,0))</f>
        <v>5.3930297634189772</v>
      </c>
      <c r="G188" s="30" t="str">
        <f t="shared" ref="G188" si="362">IF($A188=G$2,F188,"")</f>
        <v/>
      </c>
      <c r="H188" s="30">
        <f>INDEX(IVA_Data!$AZ:$AZ,MATCH('Distribution graph'!$A188,IVA_Data!$DA:$DA,0))</f>
        <v>9.5702215002581443</v>
      </c>
      <c r="I188" s="30" t="str">
        <f t="shared" ref="I188" si="363">IF($A188=I$2,H188,"")</f>
        <v/>
      </c>
      <c r="J188" s="32">
        <f>IF('List box lookups'!$S$2=1,'Distribution graph'!B188,IF('List box lookups'!$S$2=2,'Distribution graph'!D188,IF('List box lookups'!$S$2=3,'Distribution graph'!F188,'Distribution graph'!H188)))</f>
        <v>18.733121389259221</v>
      </c>
      <c r="K188" s="32" t="str">
        <f>IF('List box lookups'!$S$2=1,'Distribution graph'!C188,IF('List box lookups'!$S$2=2,'Distribution graph'!E188,IF('List box lookups'!$S$2=3,'Distribution graph'!G188,'Distribution graph'!I188)))</f>
        <v/>
      </c>
      <c r="L188" s="32">
        <f t="shared" si="355"/>
        <v>17.592931620455602</v>
      </c>
      <c r="M188">
        <v>182</v>
      </c>
      <c r="R188" t="s">
        <v>8460</v>
      </c>
    </row>
    <row r="189" spans="1:18" x14ac:dyDescent="0.25">
      <c r="A189" t="s">
        <v>8112</v>
      </c>
      <c r="B189" s="30">
        <f>INDEX(TOTAL_Data!$AZ:$AZ,MATCH('Distribution graph'!$A189,TOTAL_Data!$DA:$DA,0))</f>
        <v>18.719756382446189</v>
      </c>
      <c r="C189" s="30" t="str">
        <f t="shared" si="352"/>
        <v/>
      </c>
      <c r="D189" s="30">
        <f>INDEX(BKT_Data!$AZ:$AZ,MATCH('Distribution graph'!$A189,BKT_Data!$DA:$DA,0))</f>
        <v>3.7148745345350656</v>
      </c>
      <c r="E189" s="30" t="str">
        <f t="shared" si="352"/>
        <v/>
      </c>
      <c r="F189" s="30">
        <f>INDEX(DRO_Data!$AZ:$AZ,MATCH('Distribution graph'!$A189,DRO_Data!$DA:$DA,0))</f>
        <v>5.390430106178937</v>
      </c>
      <c r="G189" s="30" t="str">
        <f t="shared" ref="G189" si="364">IF($A189=G$2,F189,"")</f>
        <v/>
      </c>
      <c r="H189" s="30">
        <f>INDEX(IVA_Data!$AZ:$AZ,MATCH('Distribution graph'!$A189,IVA_Data!$DA:$DA,0))</f>
        <v>9.5544878794496615</v>
      </c>
      <c r="I189" s="30" t="str">
        <f t="shared" ref="I189" si="365">IF($A189=I$2,H189,"")</f>
        <v/>
      </c>
      <c r="J189" s="32">
        <f>IF('List box lookups'!$S$2=1,'Distribution graph'!B189,IF('List box lookups'!$S$2=2,'Distribution graph'!D189,IF('List box lookups'!$S$2=3,'Distribution graph'!F189,'Distribution graph'!H189)))</f>
        <v>18.719756382446189</v>
      </c>
      <c r="K189" s="32" t="str">
        <f>IF('List box lookups'!$S$2=1,'Distribution graph'!C189,IF('List box lookups'!$S$2=2,'Distribution graph'!E189,IF('List box lookups'!$S$2=3,'Distribution graph'!G189,'Distribution graph'!I189)))</f>
        <v/>
      </c>
      <c r="L189" s="32">
        <f t="shared" si="355"/>
        <v>17.592931620455602</v>
      </c>
      <c r="M189">
        <v>183</v>
      </c>
      <c r="R189" t="s">
        <v>8460</v>
      </c>
    </row>
    <row r="190" spans="1:18" x14ac:dyDescent="0.25">
      <c r="A190" t="s">
        <v>8113</v>
      </c>
      <c r="B190" s="30">
        <f>INDEX(TOTAL_Data!$AZ:$AZ,MATCH('Distribution graph'!$A190,TOTAL_Data!$DA:$DA,0))</f>
        <v>18.716303669699144</v>
      </c>
      <c r="C190" s="30" t="str">
        <f t="shared" si="352"/>
        <v/>
      </c>
      <c r="D190" s="30">
        <f>INDEX(BKT_Data!$AZ:$AZ,MATCH('Distribution graph'!$A190,BKT_Data!$DA:$DA,0))</f>
        <v>3.6999215616628929</v>
      </c>
      <c r="E190" s="30" t="str">
        <f t="shared" si="352"/>
        <v/>
      </c>
      <c r="F190" s="30">
        <f>INDEX(DRO_Data!$AZ:$AZ,MATCH('Distribution graph'!$A190,DRO_Data!$DA:$DA,0))</f>
        <v>5.3856613432159328</v>
      </c>
      <c r="G190" s="30" t="str">
        <f t="shared" ref="G190" si="366">IF($A190=G$2,F190,"")</f>
        <v/>
      </c>
      <c r="H190" s="30">
        <f>INDEX(IVA_Data!$AZ:$AZ,MATCH('Distribution graph'!$A190,IVA_Data!$DA:$DA,0))</f>
        <v>9.5305810628867071</v>
      </c>
      <c r="I190" s="30" t="str">
        <f t="shared" ref="I190" si="367">IF($A190=I$2,H190,"")</f>
        <v/>
      </c>
      <c r="J190" s="32">
        <f>IF('List box lookups'!$S$2=1,'Distribution graph'!B190,IF('List box lookups'!$S$2=2,'Distribution graph'!D190,IF('List box lookups'!$S$2=3,'Distribution graph'!F190,'Distribution graph'!H190)))</f>
        <v>18.716303669699144</v>
      </c>
      <c r="K190" s="32" t="str">
        <f>IF('List box lookups'!$S$2=1,'Distribution graph'!C190,IF('List box lookups'!$S$2=2,'Distribution graph'!E190,IF('List box lookups'!$S$2=3,'Distribution graph'!G190,'Distribution graph'!I190)))</f>
        <v/>
      </c>
      <c r="L190" s="32">
        <f t="shared" si="355"/>
        <v>17.592931620455602</v>
      </c>
      <c r="M190">
        <v>184</v>
      </c>
      <c r="R190" t="s">
        <v>8460</v>
      </c>
    </row>
    <row r="191" spans="1:18" x14ac:dyDescent="0.25">
      <c r="A191" t="s">
        <v>8114</v>
      </c>
      <c r="B191" s="30">
        <f>INDEX(TOTAL_Data!$AZ:$AZ,MATCH('Distribution graph'!$A191,TOTAL_Data!$DA:$DA,0))</f>
        <v>18.686788175071293</v>
      </c>
      <c r="C191" s="30" t="str">
        <f t="shared" si="352"/>
        <v/>
      </c>
      <c r="D191" s="30">
        <f>INDEX(BKT_Data!$AZ:$AZ,MATCH('Distribution graph'!$A191,BKT_Data!$DA:$DA,0))</f>
        <v>3.6919290329197003</v>
      </c>
      <c r="E191" s="30" t="str">
        <f t="shared" si="352"/>
        <v/>
      </c>
      <c r="F191" s="30">
        <f>INDEX(DRO_Data!$AZ:$AZ,MATCH('Distribution graph'!$A191,DRO_Data!$DA:$DA,0))</f>
        <v>5.3505535055350553</v>
      </c>
      <c r="G191" s="30" t="str">
        <f t="shared" ref="G191" si="368">IF($A191=G$2,F191,"")</f>
        <v/>
      </c>
      <c r="H191" s="30">
        <f>INDEX(IVA_Data!$AZ:$AZ,MATCH('Distribution graph'!$A191,IVA_Data!$DA:$DA,0))</f>
        <v>9.5172459059433567</v>
      </c>
      <c r="I191" s="30" t="str">
        <f t="shared" ref="I191" si="369">IF($A191=I$2,H191,"")</f>
        <v/>
      </c>
      <c r="J191" s="32">
        <f>IF('List box lookups'!$S$2=1,'Distribution graph'!B191,IF('List box lookups'!$S$2=2,'Distribution graph'!D191,IF('List box lookups'!$S$2=3,'Distribution graph'!F191,'Distribution graph'!H191)))</f>
        <v>18.686788175071293</v>
      </c>
      <c r="K191" s="32" t="str">
        <f>IF('List box lookups'!$S$2=1,'Distribution graph'!C191,IF('List box lookups'!$S$2=2,'Distribution graph'!E191,IF('List box lookups'!$S$2=3,'Distribution graph'!G191,'Distribution graph'!I191)))</f>
        <v/>
      </c>
      <c r="L191" s="32">
        <f t="shared" si="355"/>
        <v>17.592931620455602</v>
      </c>
      <c r="M191">
        <v>185</v>
      </c>
      <c r="R191" t="s">
        <v>8460</v>
      </c>
    </row>
    <row r="192" spans="1:18" x14ac:dyDescent="0.25">
      <c r="A192" t="s">
        <v>8115</v>
      </c>
      <c r="B192" s="30">
        <f>INDEX(TOTAL_Data!$AZ:$AZ,MATCH('Distribution graph'!$A192,TOTAL_Data!$DA:$DA,0))</f>
        <v>18.639557555765386</v>
      </c>
      <c r="C192" s="30" t="str">
        <f t="shared" si="352"/>
        <v/>
      </c>
      <c r="D192" s="30">
        <f>INDEX(BKT_Data!$AZ:$AZ,MATCH('Distribution graph'!$A192,BKT_Data!$DA:$DA,0))</f>
        <v>3.6910811176593623</v>
      </c>
      <c r="E192" s="30" t="str">
        <f t="shared" si="352"/>
        <v/>
      </c>
      <c r="F192" s="30">
        <f>INDEX(DRO_Data!$AZ:$AZ,MATCH('Distribution graph'!$A192,DRO_Data!$DA:$DA,0))</f>
        <v>5.3446582307736756</v>
      </c>
      <c r="G192" s="30" t="str">
        <f t="shared" ref="G192" si="370">IF($A192=G$2,F192,"")</f>
        <v/>
      </c>
      <c r="H192" s="30">
        <f>INDEX(IVA_Data!$AZ:$AZ,MATCH('Distribution graph'!$A192,IVA_Data!$DA:$DA,0))</f>
        <v>9.5079413948602785</v>
      </c>
      <c r="I192" s="30" t="str">
        <f t="shared" ref="I192" si="371">IF($A192=I$2,H192,"")</f>
        <v/>
      </c>
      <c r="J192" s="32">
        <f>IF('List box lookups'!$S$2=1,'Distribution graph'!B192,IF('List box lookups'!$S$2=2,'Distribution graph'!D192,IF('List box lookups'!$S$2=3,'Distribution graph'!F192,'Distribution graph'!H192)))</f>
        <v>18.639557555765386</v>
      </c>
      <c r="K192" s="32" t="str">
        <f>IF('List box lookups'!$S$2=1,'Distribution graph'!C192,IF('List box lookups'!$S$2=2,'Distribution graph'!E192,IF('List box lookups'!$S$2=3,'Distribution graph'!G192,'Distribution graph'!I192)))</f>
        <v/>
      </c>
      <c r="L192" s="32">
        <f t="shared" si="355"/>
        <v>17.592931620455602</v>
      </c>
      <c r="M192">
        <v>186</v>
      </c>
      <c r="R192" t="s">
        <v>8460</v>
      </c>
    </row>
    <row r="193" spans="1:18" x14ac:dyDescent="0.25">
      <c r="A193" t="s">
        <v>8116</v>
      </c>
      <c r="B193" s="30">
        <f>INDEX(TOTAL_Data!$AZ:$AZ,MATCH('Distribution graph'!$A193,TOTAL_Data!$DA:$DA,0))</f>
        <v>18.626633305532387</v>
      </c>
      <c r="C193" s="30" t="str">
        <f t="shared" si="352"/>
        <v/>
      </c>
      <c r="D193" s="30">
        <f>INDEX(BKT_Data!$AZ:$AZ,MATCH('Distribution graph'!$A193,BKT_Data!$DA:$DA,0))</f>
        <v>3.6877054993230609</v>
      </c>
      <c r="E193" s="30" t="str">
        <f t="shared" si="352"/>
        <v/>
      </c>
      <c r="F193" s="30">
        <f>INDEX(DRO_Data!$AZ:$AZ,MATCH('Distribution graph'!$A193,DRO_Data!$DA:$DA,0))</f>
        <v>5.3385897909736766</v>
      </c>
      <c r="G193" s="30" t="str">
        <f t="shared" ref="G193" si="372">IF($A193=G$2,F193,"")</f>
        <v/>
      </c>
      <c r="H193" s="30">
        <f>INDEX(IVA_Data!$AZ:$AZ,MATCH('Distribution graph'!$A193,IVA_Data!$DA:$DA,0))</f>
        <v>9.4796863863150396</v>
      </c>
      <c r="I193" s="30" t="str">
        <f t="shared" ref="I193" si="373">IF($A193=I$2,H193,"")</f>
        <v/>
      </c>
      <c r="J193" s="32">
        <f>IF('List box lookups'!$S$2=1,'Distribution graph'!B193,IF('List box lookups'!$S$2=2,'Distribution graph'!D193,IF('List box lookups'!$S$2=3,'Distribution graph'!F193,'Distribution graph'!H193)))</f>
        <v>18.626633305532387</v>
      </c>
      <c r="K193" s="32" t="str">
        <f>IF('List box lookups'!$S$2=1,'Distribution graph'!C193,IF('List box lookups'!$S$2=2,'Distribution graph'!E193,IF('List box lookups'!$S$2=3,'Distribution graph'!G193,'Distribution graph'!I193)))</f>
        <v/>
      </c>
      <c r="L193" s="32">
        <f t="shared" si="355"/>
        <v>17.592931620455602</v>
      </c>
      <c r="M193">
        <v>187</v>
      </c>
      <c r="R193" t="s">
        <v>8460</v>
      </c>
    </row>
    <row r="194" spans="1:18" x14ac:dyDescent="0.25">
      <c r="A194" t="s">
        <v>8117</v>
      </c>
      <c r="B194" s="30">
        <f>INDEX(TOTAL_Data!$AZ:$AZ,MATCH('Distribution graph'!$A194,TOTAL_Data!$DA:$DA,0))</f>
        <v>18.581461536886504</v>
      </c>
      <c r="C194" s="30" t="str">
        <f t="shared" si="352"/>
        <v/>
      </c>
      <c r="D194" s="30">
        <f>INDEX(BKT_Data!$AZ:$AZ,MATCH('Distribution graph'!$A194,BKT_Data!$DA:$DA,0))</f>
        <v>3.6704164434656668</v>
      </c>
      <c r="E194" s="30" t="str">
        <f t="shared" si="352"/>
        <v/>
      </c>
      <c r="F194" s="30">
        <f>INDEX(DRO_Data!$AZ:$AZ,MATCH('Distribution graph'!$A194,DRO_Data!$DA:$DA,0))</f>
        <v>5.3329395162613631</v>
      </c>
      <c r="G194" s="30" t="str">
        <f t="shared" ref="G194" si="374">IF($A194=G$2,F194,"")</f>
        <v/>
      </c>
      <c r="H194" s="30">
        <f>INDEX(IVA_Data!$AZ:$AZ,MATCH('Distribution graph'!$A194,IVA_Data!$DA:$DA,0))</f>
        <v>9.4614750996237671</v>
      </c>
      <c r="I194" s="30" t="str">
        <f t="shared" ref="I194" si="375">IF($A194=I$2,H194,"")</f>
        <v/>
      </c>
      <c r="J194" s="32">
        <f>IF('List box lookups'!$S$2=1,'Distribution graph'!B194,IF('List box lookups'!$S$2=2,'Distribution graph'!D194,IF('List box lookups'!$S$2=3,'Distribution graph'!F194,'Distribution graph'!H194)))</f>
        <v>18.581461536886504</v>
      </c>
      <c r="K194" s="32" t="str">
        <f>IF('List box lookups'!$S$2=1,'Distribution graph'!C194,IF('List box lookups'!$S$2=2,'Distribution graph'!E194,IF('List box lookups'!$S$2=3,'Distribution graph'!G194,'Distribution graph'!I194)))</f>
        <v/>
      </c>
      <c r="L194" s="32">
        <f t="shared" si="355"/>
        <v>17.592931620455602</v>
      </c>
      <c r="M194">
        <v>188</v>
      </c>
      <c r="R194" t="s">
        <v>8460</v>
      </c>
    </row>
    <row r="195" spans="1:18" x14ac:dyDescent="0.25">
      <c r="A195" t="s">
        <v>8118</v>
      </c>
      <c r="B195" s="30">
        <f>INDEX(TOTAL_Data!$AZ:$AZ,MATCH('Distribution graph'!$A195,TOTAL_Data!$DA:$DA,0))</f>
        <v>18.537495250486465</v>
      </c>
      <c r="C195" s="30" t="str">
        <f t="shared" si="352"/>
        <v/>
      </c>
      <c r="D195" s="30">
        <f>INDEX(BKT_Data!$AZ:$AZ,MATCH('Distribution graph'!$A195,BKT_Data!$DA:$DA,0))</f>
        <v>3.6517950461511339</v>
      </c>
      <c r="E195" s="30" t="str">
        <f t="shared" si="352"/>
        <v/>
      </c>
      <c r="F195" s="30">
        <f>INDEX(DRO_Data!$AZ:$AZ,MATCH('Distribution graph'!$A195,DRO_Data!$DA:$DA,0))</f>
        <v>5.2498448909464033</v>
      </c>
      <c r="G195" s="30" t="str">
        <f t="shared" ref="G195" si="376">IF($A195=G$2,F195,"")</f>
        <v/>
      </c>
      <c r="H195" s="30">
        <f>INDEX(IVA_Data!$AZ:$AZ,MATCH('Distribution graph'!$A195,IVA_Data!$DA:$DA,0))</f>
        <v>9.4594891875838698</v>
      </c>
      <c r="I195" s="30" t="str">
        <f t="shared" ref="I195" si="377">IF($A195=I$2,H195,"")</f>
        <v/>
      </c>
      <c r="J195" s="32">
        <f>IF('List box lookups'!$S$2=1,'Distribution graph'!B195,IF('List box lookups'!$S$2=2,'Distribution graph'!D195,IF('List box lookups'!$S$2=3,'Distribution graph'!F195,'Distribution graph'!H195)))</f>
        <v>18.537495250486465</v>
      </c>
      <c r="K195" s="32" t="str">
        <f>IF('List box lookups'!$S$2=1,'Distribution graph'!C195,IF('List box lookups'!$S$2=2,'Distribution graph'!E195,IF('List box lookups'!$S$2=3,'Distribution graph'!G195,'Distribution graph'!I195)))</f>
        <v/>
      </c>
      <c r="L195" s="32">
        <f t="shared" si="355"/>
        <v>17.592931620455602</v>
      </c>
      <c r="M195">
        <v>189</v>
      </c>
      <c r="R195" t="s">
        <v>8461</v>
      </c>
    </row>
    <row r="196" spans="1:18" x14ac:dyDescent="0.25">
      <c r="A196" t="s">
        <v>8119</v>
      </c>
      <c r="B196" s="30">
        <f>INDEX(TOTAL_Data!$AZ:$AZ,MATCH('Distribution graph'!$A196,TOTAL_Data!$DA:$DA,0))</f>
        <v>18.504763021749614</v>
      </c>
      <c r="C196" s="30" t="str">
        <f t="shared" si="352"/>
        <v/>
      </c>
      <c r="D196" s="30">
        <f>INDEX(BKT_Data!$AZ:$AZ,MATCH('Distribution graph'!$A196,BKT_Data!$DA:$DA,0))</f>
        <v>3.6431682315730209</v>
      </c>
      <c r="E196" s="30" t="str">
        <f t="shared" si="352"/>
        <v/>
      </c>
      <c r="F196" s="30">
        <f>INDEX(DRO_Data!$AZ:$AZ,MATCH('Distribution graph'!$A196,DRO_Data!$DA:$DA,0))</f>
        <v>5.2450674046960089</v>
      </c>
      <c r="G196" s="30" t="str">
        <f t="shared" ref="G196" si="378">IF($A196=G$2,F196,"")</f>
        <v/>
      </c>
      <c r="H196" s="30">
        <f>INDEX(IVA_Data!$AZ:$AZ,MATCH('Distribution graph'!$A196,IVA_Data!$DA:$DA,0))</f>
        <v>9.4468807959647094</v>
      </c>
      <c r="I196" s="30" t="str">
        <f t="shared" ref="I196" si="379">IF($A196=I$2,H196,"")</f>
        <v/>
      </c>
      <c r="J196" s="32">
        <f>IF('List box lookups'!$S$2=1,'Distribution graph'!B196,IF('List box lookups'!$S$2=2,'Distribution graph'!D196,IF('List box lookups'!$S$2=3,'Distribution graph'!F196,'Distribution graph'!H196)))</f>
        <v>18.504763021749614</v>
      </c>
      <c r="K196" s="32" t="str">
        <f>IF('List box lookups'!$S$2=1,'Distribution graph'!C196,IF('List box lookups'!$S$2=2,'Distribution graph'!E196,IF('List box lookups'!$S$2=3,'Distribution graph'!G196,'Distribution graph'!I196)))</f>
        <v/>
      </c>
      <c r="L196" s="32">
        <f t="shared" si="355"/>
        <v>17.592931620455602</v>
      </c>
      <c r="M196">
        <v>190</v>
      </c>
      <c r="R196" t="s">
        <v>8461</v>
      </c>
    </row>
    <row r="197" spans="1:18" x14ac:dyDescent="0.25">
      <c r="A197" t="s">
        <v>8120</v>
      </c>
      <c r="B197" s="30">
        <f>INDEX(TOTAL_Data!$AZ:$AZ,MATCH('Distribution graph'!$A197,TOTAL_Data!$DA:$DA,0))</f>
        <v>18.442230312320369</v>
      </c>
      <c r="C197" s="30" t="str">
        <f t="shared" si="352"/>
        <v/>
      </c>
      <c r="D197" s="30">
        <f>INDEX(BKT_Data!$AZ:$AZ,MATCH('Distribution graph'!$A197,BKT_Data!$DA:$DA,0))</f>
        <v>3.6401327723004404</v>
      </c>
      <c r="E197" s="30" t="str">
        <f t="shared" si="352"/>
        <v/>
      </c>
      <c r="F197" s="30">
        <f>INDEX(DRO_Data!$AZ:$AZ,MATCH('Distribution graph'!$A197,DRO_Data!$DA:$DA,0))</f>
        <v>5.2204673487038438</v>
      </c>
      <c r="G197" s="30" t="str">
        <f t="shared" ref="G197" si="380">IF($A197=G$2,F197,"")</f>
        <v/>
      </c>
      <c r="H197" s="30">
        <f>INDEX(IVA_Data!$AZ:$AZ,MATCH('Distribution graph'!$A197,IVA_Data!$DA:$DA,0))</f>
        <v>9.44217132912447</v>
      </c>
      <c r="I197" s="30" t="str">
        <f t="shared" ref="I197" si="381">IF($A197=I$2,H197,"")</f>
        <v/>
      </c>
      <c r="J197" s="32">
        <f>IF('List box lookups'!$S$2=1,'Distribution graph'!B197,IF('List box lookups'!$S$2=2,'Distribution graph'!D197,IF('List box lookups'!$S$2=3,'Distribution graph'!F197,'Distribution graph'!H197)))</f>
        <v>18.442230312320369</v>
      </c>
      <c r="K197" s="32" t="str">
        <f>IF('List box lookups'!$S$2=1,'Distribution graph'!C197,IF('List box lookups'!$S$2=2,'Distribution graph'!E197,IF('List box lookups'!$S$2=3,'Distribution graph'!G197,'Distribution graph'!I197)))</f>
        <v/>
      </c>
      <c r="L197" s="32">
        <f t="shared" si="355"/>
        <v>17.592931620455602</v>
      </c>
      <c r="M197">
        <v>191</v>
      </c>
      <c r="R197" t="s">
        <v>8461</v>
      </c>
    </row>
    <row r="198" spans="1:18" x14ac:dyDescent="0.25">
      <c r="A198" t="s">
        <v>8121</v>
      </c>
      <c r="B198" s="30">
        <f>INDEX(TOTAL_Data!$AZ:$AZ,MATCH('Distribution graph'!$A198,TOTAL_Data!$DA:$DA,0))</f>
        <v>18.350124463936126</v>
      </c>
      <c r="C198" s="30" t="str">
        <f t="shared" si="352"/>
        <v/>
      </c>
      <c r="D198" s="30">
        <f>INDEX(BKT_Data!$AZ:$AZ,MATCH('Distribution graph'!$A198,BKT_Data!$DA:$DA,0))</f>
        <v>3.6320595486845537</v>
      </c>
      <c r="E198" s="30" t="str">
        <f t="shared" si="352"/>
        <v/>
      </c>
      <c r="F198" s="30">
        <f>INDEX(DRO_Data!$AZ:$AZ,MATCH('Distribution graph'!$A198,DRO_Data!$DA:$DA,0))</f>
        <v>5.2189296771340121</v>
      </c>
      <c r="G198" s="30" t="str">
        <f t="shared" ref="G198" si="382">IF($A198=G$2,F198,"")</f>
        <v/>
      </c>
      <c r="H198" s="30">
        <f>INDEX(IVA_Data!$AZ:$AZ,MATCH('Distribution graph'!$A198,IVA_Data!$DA:$DA,0))</f>
        <v>9.4113520780966855</v>
      </c>
      <c r="I198" s="30" t="str">
        <f t="shared" ref="I198" si="383">IF($A198=I$2,H198,"")</f>
        <v/>
      </c>
      <c r="J198" s="32">
        <f>IF('List box lookups'!$S$2=1,'Distribution graph'!B198,IF('List box lookups'!$S$2=2,'Distribution graph'!D198,IF('List box lookups'!$S$2=3,'Distribution graph'!F198,'Distribution graph'!H198)))</f>
        <v>18.350124463936126</v>
      </c>
      <c r="K198" s="32" t="str">
        <f>IF('List box lookups'!$S$2=1,'Distribution graph'!C198,IF('List box lookups'!$S$2=2,'Distribution graph'!E198,IF('List box lookups'!$S$2=3,'Distribution graph'!G198,'Distribution graph'!I198)))</f>
        <v/>
      </c>
      <c r="L198" s="32">
        <f t="shared" si="355"/>
        <v>17.592931620455602</v>
      </c>
      <c r="M198">
        <v>192</v>
      </c>
      <c r="R198" t="s">
        <v>8461</v>
      </c>
    </row>
    <row r="199" spans="1:18" x14ac:dyDescent="0.25">
      <c r="A199" t="s">
        <v>8122</v>
      </c>
      <c r="B199" s="30">
        <f>INDEX(TOTAL_Data!$AZ:$AZ,MATCH('Distribution graph'!$A199,TOTAL_Data!$DA:$DA,0))</f>
        <v>18.305375290804456</v>
      </c>
      <c r="C199" s="30" t="str">
        <f t="shared" si="352"/>
        <v/>
      </c>
      <c r="D199" s="30">
        <f>INDEX(BKT_Data!$AZ:$AZ,MATCH('Distribution graph'!$A199,BKT_Data!$DA:$DA,0))</f>
        <v>3.6266733944086158</v>
      </c>
      <c r="E199" s="30" t="str">
        <f t="shared" si="352"/>
        <v/>
      </c>
      <c r="F199" s="30">
        <f>INDEX(DRO_Data!$AZ:$AZ,MATCH('Distribution graph'!$A199,DRO_Data!$DA:$DA,0))</f>
        <v>5.205139540521655</v>
      </c>
      <c r="G199" s="30" t="str">
        <f t="shared" ref="G199" si="384">IF($A199=G$2,F199,"")</f>
        <v/>
      </c>
      <c r="H199" s="30">
        <f>INDEX(IVA_Data!$AZ:$AZ,MATCH('Distribution graph'!$A199,IVA_Data!$DA:$DA,0))</f>
        <v>9.3623034799505387</v>
      </c>
      <c r="I199" s="30" t="str">
        <f t="shared" ref="I199" si="385">IF($A199=I$2,H199,"")</f>
        <v/>
      </c>
      <c r="J199" s="32">
        <f>IF('List box lookups'!$S$2=1,'Distribution graph'!B199,IF('List box lookups'!$S$2=2,'Distribution graph'!D199,IF('List box lookups'!$S$2=3,'Distribution graph'!F199,'Distribution graph'!H199)))</f>
        <v>18.305375290804456</v>
      </c>
      <c r="K199" s="32" t="str">
        <f>IF('List box lookups'!$S$2=1,'Distribution graph'!C199,IF('List box lookups'!$S$2=2,'Distribution graph'!E199,IF('List box lookups'!$S$2=3,'Distribution graph'!G199,'Distribution graph'!I199)))</f>
        <v/>
      </c>
      <c r="L199" s="32">
        <f t="shared" si="355"/>
        <v>17.592931620455602</v>
      </c>
      <c r="M199">
        <v>193</v>
      </c>
      <c r="R199" t="s">
        <v>8461</v>
      </c>
    </row>
    <row r="200" spans="1:18" x14ac:dyDescent="0.25">
      <c r="A200" t="s">
        <v>8123</v>
      </c>
      <c r="B200" s="30">
        <f>INDEX(TOTAL_Data!$AZ:$AZ,MATCH('Distribution graph'!$A200,TOTAL_Data!$DA:$DA,0))</f>
        <v>18.302927282430375</v>
      </c>
      <c r="C200" s="30" t="str">
        <f t="shared" si="352"/>
        <v/>
      </c>
      <c r="D200" s="30">
        <f>INDEX(BKT_Data!$AZ:$AZ,MATCH('Distribution graph'!$A200,BKT_Data!$DA:$DA,0))</f>
        <v>3.6229030479640856</v>
      </c>
      <c r="E200" s="30" t="str">
        <f t="shared" si="352"/>
        <v/>
      </c>
      <c r="F200" s="30">
        <f>INDEX(DRO_Data!$AZ:$AZ,MATCH('Distribution graph'!$A200,DRO_Data!$DA:$DA,0))</f>
        <v>5.1962744685329403</v>
      </c>
      <c r="G200" s="30" t="str">
        <f t="shared" ref="G200" si="386">IF($A200=G$2,F200,"")</f>
        <v/>
      </c>
      <c r="H200" s="30">
        <f>INDEX(IVA_Data!$AZ:$AZ,MATCH('Distribution graph'!$A200,IVA_Data!$DA:$DA,0))</f>
        <v>9.3162720104638392</v>
      </c>
      <c r="I200" s="30" t="str">
        <f t="shared" ref="I200" si="387">IF($A200=I$2,H200,"")</f>
        <v/>
      </c>
      <c r="J200" s="32">
        <f>IF('List box lookups'!$S$2=1,'Distribution graph'!B200,IF('List box lookups'!$S$2=2,'Distribution graph'!D200,IF('List box lookups'!$S$2=3,'Distribution graph'!F200,'Distribution graph'!H200)))</f>
        <v>18.302927282430375</v>
      </c>
      <c r="K200" s="32" t="str">
        <f>IF('List box lookups'!$S$2=1,'Distribution graph'!C200,IF('List box lookups'!$S$2=2,'Distribution graph'!E200,IF('List box lookups'!$S$2=3,'Distribution graph'!G200,'Distribution graph'!I200)))</f>
        <v/>
      </c>
      <c r="L200" s="32">
        <f t="shared" si="355"/>
        <v>17.592931620455602</v>
      </c>
      <c r="M200">
        <v>194</v>
      </c>
      <c r="R200" t="s">
        <v>8461</v>
      </c>
    </row>
    <row r="201" spans="1:18" x14ac:dyDescent="0.25">
      <c r="A201" t="s">
        <v>8124</v>
      </c>
      <c r="B201" s="30">
        <f>INDEX(TOTAL_Data!$AZ:$AZ,MATCH('Distribution graph'!$A201,TOTAL_Data!$DA:$DA,0))</f>
        <v>18.255332542430331</v>
      </c>
      <c r="C201" s="30" t="str">
        <f t="shared" si="352"/>
        <v/>
      </c>
      <c r="D201" s="30">
        <f>INDEX(BKT_Data!$AZ:$AZ,MATCH('Distribution graph'!$A201,BKT_Data!$DA:$DA,0))</f>
        <v>3.6195688369601413</v>
      </c>
      <c r="E201" s="30" t="str">
        <f t="shared" si="352"/>
        <v/>
      </c>
      <c r="F201" s="30">
        <f>INDEX(DRO_Data!$AZ:$AZ,MATCH('Distribution graph'!$A201,DRO_Data!$DA:$DA,0))</f>
        <v>5.1615440390311038</v>
      </c>
      <c r="G201" s="30" t="str">
        <f t="shared" ref="G201" si="388">IF($A201=G$2,F201,"")</f>
        <v/>
      </c>
      <c r="H201" s="30">
        <f>INDEX(IVA_Data!$AZ:$AZ,MATCH('Distribution graph'!$A201,IVA_Data!$DA:$DA,0))</f>
        <v>9.2884284368809062</v>
      </c>
      <c r="I201" s="30" t="str">
        <f t="shared" ref="I201" si="389">IF($A201=I$2,H201,"")</f>
        <v/>
      </c>
      <c r="J201" s="32">
        <f>IF('List box lookups'!$S$2=1,'Distribution graph'!B201,IF('List box lookups'!$S$2=2,'Distribution graph'!D201,IF('List box lookups'!$S$2=3,'Distribution graph'!F201,'Distribution graph'!H201)))</f>
        <v>18.255332542430331</v>
      </c>
      <c r="K201" s="32" t="str">
        <f>IF('List box lookups'!$S$2=1,'Distribution graph'!C201,IF('List box lookups'!$S$2=2,'Distribution graph'!E201,IF('List box lookups'!$S$2=3,'Distribution graph'!G201,'Distribution graph'!I201)))</f>
        <v/>
      </c>
      <c r="L201" s="32">
        <f t="shared" si="355"/>
        <v>17.592931620455602</v>
      </c>
      <c r="M201">
        <v>195</v>
      </c>
      <c r="R201" t="s">
        <v>8461</v>
      </c>
    </row>
    <row r="202" spans="1:18" x14ac:dyDescent="0.25">
      <c r="A202" t="s">
        <v>8125</v>
      </c>
      <c r="B202" s="30">
        <f>INDEX(TOTAL_Data!$AZ:$AZ,MATCH('Distribution graph'!$A202,TOTAL_Data!$DA:$DA,0))</f>
        <v>18.177371727251824</v>
      </c>
      <c r="C202" s="30" t="str">
        <f t="shared" si="352"/>
        <v/>
      </c>
      <c r="D202" s="30">
        <f>INDEX(BKT_Data!$AZ:$AZ,MATCH('Distribution graph'!$A202,BKT_Data!$DA:$DA,0))</f>
        <v>3.6135387250900042</v>
      </c>
      <c r="E202" s="30" t="str">
        <f t="shared" si="352"/>
        <v/>
      </c>
      <c r="F202" s="30">
        <f>INDEX(DRO_Data!$AZ:$AZ,MATCH('Distribution graph'!$A202,DRO_Data!$DA:$DA,0))</f>
        <v>5.1298240075763557</v>
      </c>
      <c r="G202" s="30" t="str">
        <f t="shared" ref="G202" si="390">IF($A202=G$2,F202,"")</f>
        <v/>
      </c>
      <c r="H202" s="30">
        <f>INDEX(IVA_Data!$AZ:$AZ,MATCH('Distribution graph'!$A202,IVA_Data!$DA:$DA,0))</f>
        <v>9.2866995342993324</v>
      </c>
      <c r="I202" s="30" t="str">
        <f t="shared" ref="I202" si="391">IF($A202=I$2,H202,"")</f>
        <v/>
      </c>
      <c r="J202" s="32">
        <f>IF('List box lookups'!$S$2=1,'Distribution graph'!B202,IF('List box lookups'!$S$2=2,'Distribution graph'!D202,IF('List box lookups'!$S$2=3,'Distribution graph'!F202,'Distribution graph'!H202)))</f>
        <v>18.177371727251824</v>
      </c>
      <c r="K202" s="32" t="str">
        <f>IF('List box lookups'!$S$2=1,'Distribution graph'!C202,IF('List box lookups'!$S$2=2,'Distribution graph'!E202,IF('List box lookups'!$S$2=3,'Distribution graph'!G202,'Distribution graph'!I202)))</f>
        <v/>
      </c>
      <c r="L202" s="32">
        <f t="shared" si="355"/>
        <v>17.592931620455602</v>
      </c>
      <c r="M202">
        <v>196</v>
      </c>
      <c r="R202" t="s">
        <v>8461</v>
      </c>
    </row>
    <row r="203" spans="1:18" x14ac:dyDescent="0.25">
      <c r="A203" t="s">
        <v>8126</v>
      </c>
      <c r="B203" s="30">
        <f>INDEX(TOTAL_Data!$AZ:$AZ,MATCH('Distribution graph'!$A203,TOTAL_Data!$DA:$DA,0))</f>
        <v>18.153681328492354</v>
      </c>
      <c r="C203" s="30" t="str">
        <f t="shared" si="352"/>
        <v/>
      </c>
      <c r="D203" s="30">
        <f>INDEX(BKT_Data!$AZ:$AZ,MATCH('Distribution graph'!$A203,BKT_Data!$DA:$DA,0))</f>
        <v>3.6120974654095752</v>
      </c>
      <c r="E203" s="30" t="str">
        <f t="shared" si="352"/>
        <v/>
      </c>
      <c r="F203" s="30">
        <f>INDEX(DRO_Data!$AZ:$AZ,MATCH('Distribution graph'!$A203,DRO_Data!$DA:$DA,0))</f>
        <v>5.1261128372511484</v>
      </c>
      <c r="G203" s="30" t="str">
        <f t="shared" ref="G203" si="392">IF($A203=G$2,F203,"")</f>
        <v/>
      </c>
      <c r="H203" s="30">
        <f>INDEX(IVA_Data!$AZ:$AZ,MATCH('Distribution graph'!$A203,IVA_Data!$DA:$DA,0))</f>
        <v>9.2660962226179606</v>
      </c>
      <c r="I203" s="30" t="str">
        <f t="shared" ref="I203" si="393">IF($A203=I$2,H203,"")</f>
        <v/>
      </c>
      <c r="J203" s="32">
        <f>IF('List box lookups'!$S$2=1,'Distribution graph'!B203,IF('List box lookups'!$S$2=2,'Distribution graph'!D203,IF('List box lookups'!$S$2=3,'Distribution graph'!F203,'Distribution graph'!H203)))</f>
        <v>18.153681328492354</v>
      </c>
      <c r="K203" s="32" t="str">
        <f>IF('List box lookups'!$S$2=1,'Distribution graph'!C203,IF('List box lookups'!$S$2=2,'Distribution graph'!E203,IF('List box lookups'!$S$2=3,'Distribution graph'!G203,'Distribution graph'!I203)))</f>
        <v/>
      </c>
      <c r="L203" s="32">
        <f t="shared" si="355"/>
        <v>17.592931620455602</v>
      </c>
      <c r="M203">
        <v>197</v>
      </c>
      <c r="R203" t="s">
        <v>8461</v>
      </c>
    </row>
    <row r="204" spans="1:18" x14ac:dyDescent="0.25">
      <c r="A204" t="s">
        <v>8127</v>
      </c>
      <c r="B204" s="30">
        <f>INDEX(TOTAL_Data!$AZ:$AZ,MATCH('Distribution graph'!$A204,TOTAL_Data!$DA:$DA,0))</f>
        <v>18.080419669459371</v>
      </c>
      <c r="C204" s="30" t="str">
        <f t="shared" si="352"/>
        <v/>
      </c>
      <c r="D204" s="30">
        <f>INDEX(BKT_Data!$AZ:$AZ,MATCH('Distribution graph'!$A204,BKT_Data!$DA:$DA,0))</f>
        <v>3.5785422504304378</v>
      </c>
      <c r="E204" s="30" t="str">
        <f t="shared" si="352"/>
        <v/>
      </c>
      <c r="F204" s="30">
        <f>INDEX(DRO_Data!$AZ:$AZ,MATCH('Distribution graph'!$A204,DRO_Data!$DA:$DA,0))</f>
        <v>5.0795139295901217</v>
      </c>
      <c r="G204" s="30" t="str">
        <f t="shared" ref="G204" si="394">IF($A204=G$2,F204,"")</f>
        <v/>
      </c>
      <c r="H204" s="30">
        <f>INDEX(IVA_Data!$AZ:$AZ,MATCH('Distribution graph'!$A204,IVA_Data!$DA:$DA,0))</f>
        <v>9.1811614673715649</v>
      </c>
      <c r="I204" s="30" t="str">
        <f t="shared" ref="I204" si="395">IF($A204=I$2,H204,"")</f>
        <v/>
      </c>
      <c r="J204" s="32">
        <f>IF('List box lookups'!$S$2=1,'Distribution graph'!B204,IF('List box lookups'!$S$2=2,'Distribution graph'!D204,IF('List box lookups'!$S$2=3,'Distribution graph'!F204,'Distribution graph'!H204)))</f>
        <v>18.080419669459371</v>
      </c>
      <c r="K204" s="32" t="str">
        <f>IF('List box lookups'!$S$2=1,'Distribution graph'!C204,IF('List box lookups'!$S$2=2,'Distribution graph'!E204,IF('List box lookups'!$S$2=3,'Distribution graph'!G204,'Distribution graph'!I204)))</f>
        <v/>
      </c>
      <c r="L204" s="32">
        <f t="shared" si="355"/>
        <v>17.592931620455602</v>
      </c>
      <c r="M204">
        <v>198</v>
      </c>
      <c r="R204" t="s">
        <v>8461</v>
      </c>
    </row>
    <row r="205" spans="1:18" x14ac:dyDescent="0.25">
      <c r="A205" t="s">
        <v>8128</v>
      </c>
      <c r="B205" s="30">
        <f>INDEX(TOTAL_Data!$AZ:$AZ,MATCH('Distribution graph'!$A205,TOTAL_Data!$DA:$DA,0))</f>
        <v>18.064483978671451</v>
      </c>
      <c r="C205" s="30" t="str">
        <f t="shared" si="352"/>
        <v/>
      </c>
      <c r="D205" s="30">
        <f>INDEX(BKT_Data!$AZ:$AZ,MATCH('Distribution graph'!$A205,BKT_Data!$DA:$DA,0))</f>
        <v>3.5614172142824319</v>
      </c>
      <c r="E205" s="30" t="str">
        <f t="shared" si="352"/>
        <v/>
      </c>
      <c r="F205" s="30">
        <f>INDEX(DRO_Data!$AZ:$AZ,MATCH('Distribution graph'!$A205,DRO_Data!$DA:$DA,0))</f>
        <v>5.071728734965947</v>
      </c>
      <c r="G205" s="30" t="str">
        <f t="shared" ref="G205" si="396">IF($A205=G$2,F205,"")</f>
        <v/>
      </c>
      <c r="H205" s="30">
        <f>INDEX(IVA_Data!$AZ:$AZ,MATCH('Distribution graph'!$A205,IVA_Data!$DA:$DA,0))</f>
        <v>9.1633249260583192</v>
      </c>
      <c r="I205" s="30" t="str">
        <f t="shared" ref="I205" si="397">IF($A205=I$2,H205,"")</f>
        <v/>
      </c>
      <c r="J205" s="32">
        <f>IF('List box lookups'!$S$2=1,'Distribution graph'!B205,IF('List box lookups'!$S$2=2,'Distribution graph'!D205,IF('List box lookups'!$S$2=3,'Distribution graph'!F205,'Distribution graph'!H205)))</f>
        <v>18.064483978671451</v>
      </c>
      <c r="K205" s="32" t="str">
        <f>IF('List box lookups'!$S$2=1,'Distribution graph'!C205,IF('List box lookups'!$S$2=2,'Distribution graph'!E205,IF('List box lookups'!$S$2=3,'Distribution graph'!G205,'Distribution graph'!I205)))</f>
        <v/>
      </c>
      <c r="L205" s="32">
        <f t="shared" si="355"/>
        <v>17.592931620455602</v>
      </c>
      <c r="M205">
        <v>199</v>
      </c>
      <c r="R205" t="s">
        <v>8461</v>
      </c>
    </row>
    <row r="206" spans="1:18" x14ac:dyDescent="0.25">
      <c r="A206" t="s">
        <v>8129</v>
      </c>
      <c r="B206" s="30">
        <f>INDEX(TOTAL_Data!$AZ:$AZ,MATCH('Distribution graph'!$A206,TOTAL_Data!$DA:$DA,0))</f>
        <v>18.047188088855862</v>
      </c>
      <c r="C206" s="30" t="str">
        <f t="shared" si="352"/>
        <v/>
      </c>
      <c r="D206" s="30">
        <f>INDEX(BKT_Data!$AZ:$AZ,MATCH('Distribution graph'!$A206,BKT_Data!$DA:$DA,0))</f>
        <v>3.5604786865789735</v>
      </c>
      <c r="E206" s="30" t="str">
        <f t="shared" si="352"/>
        <v/>
      </c>
      <c r="F206" s="30">
        <f>INDEX(DRO_Data!$AZ:$AZ,MATCH('Distribution graph'!$A206,DRO_Data!$DA:$DA,0))</f>
        <v>5.0691498154168269</v>
      </c>
      <c r="G206" s="30" t="str">
        <f t="shared" ref="G206" si="398">IF($A206=G$2,F206,"")</f>
        <v/>
      </c>
      <c r="H206" s="30">
        <f>INDEX(IVA_Data!$AZ:$AZ,MATCH('Distribution graph'!$A206,IVA_Data!$DA:$DA,0))</f>
        <v>9.1455242119869435</v>
      </c>
      <c r="I206" s="30" t="str">
        <f t="shared" ref="I206" si="399">IF($A206=I$2,H206,"")</f>
        <v/>
      </c>
      <c r="J206" s="32">
        <f>IF('List box lookups'!$S$2=1,'Distribution graph'!B206,IF('List box lookups'!$S$2=2,'Distribution graph'!D206,IF('List box lookups'!$S$2=3,'Distribution graph'!F206,'Distribution graph'!H206)))</f>
        <v>18.047188088855862</v>
      </c>
      <c r="K206" s="32" t="str">
        <f>IF('List box lookups'!$S$2=1,'Distribution graph'!C206,IF('List box lookups'!$S$2=2,'Distribution graph'!E206,IF('List box lookups'!$S$2=3,'Distribution graph'!G206,'Distribution graph'!I206)))</f>
        <v/>
      </c>
      <c r="L206" s="32">
        <f t="shared" si="355"/>
        <v>17.592931620455602</v>
      </c>
      <c r="M206">
        <v>200</v>
      </c>
      <c r="R206" t="s">
        <v>8461</v>
      </c>
    </row>
    <row r="207" spans="1:18" x14ac:dyDescent="0.25">
      <c r="A207" t="s">
        <v>8130</v>
      </c>
      <c r="B207" s="30">
        <f>INDEX(TOTAL_Data!$AZ:$AZ,MATCH('Distribution graph'!$A207,TOTAL_Data!$DA:$DA,0))</f>
        <v>18.025970405816629</v>
      </c>
      <c r="C207" s="30" t="str">
        <f t="shared" si="352"/>
        <v/>
      </c>
      <c r="D207" s="30">
        <f>INDEX(BKT_Data!$AZ:$AZ,MATCH('Distribution graph'!$A207,BKT_Data!$DA:$DA,0))</f>
        <v>3.5428637987265099</v>
      </c>
      <c r="E207" s="30" t="str">
        <f t="shared" si="352"/>
        <v/>
      </c>
      <c r="F207" s="30">
        <f>INDEX(DRO_Data!$AZ:$AZ,MATCH('Distribution graph'!$A207,DRO_Data!$DA:$DA,0))</f>
        <v>5.0267494883487132</v>
      </c>
      <c r="G207" s="30" t="str">
        <f t="shared" ref="G207" si="400">IF($A207=G$2,F207,"")</f>
        <v/>
      </c>
      <c r="H207" s="30">
        <f>INDEX(IVA_Data!$AZ:$AZ,MATCH('Distribution graph'!$A207,IVA_Data!$DA:$DA,0))</f>
        <v>9.1324200913242013</v>
      </c>
      <c r="I207" s="30" t="str">
        <f t="shared" ref="I207" si="401">IF($A207=I$2,H207,"")</f>
        <v/>
      </c>
      <c r="J207" s="32">
        <f>IF('List box lookups'!$S$2=1,'Distribution graph'!B207,IF('List box lookups'!$S$2=2,'Distribution graph'!D207,IF('List box lookups'!$S$2=3,'Distribution graph'!F207,'Distribution graph'!H207)))</f>
        <v>18.025970405816629</v>
      </c>
      <c r="K207" s="32" t="str">
        <f>IF('List box lookups'!$S$2=1,'Distribution graph'!C207,IF('List box lookups'!$S$2=2,'Distribution graph'!E207,IF('List box lookups'!$S$2=3,'Distribution graph'!G207,'Distribution graph'!I207)))</f>
        <v/>
      </c>
      <c r="L207" s="32">
        <f t="shared" si="355"/>
        <v>17.592931620455602</v>
      </c>
      <c r="M207">
        <v>201</v>
      </c>
      <c r="R207" t="s">
        <v>8461</v>
      </c>
    </row>
    <row r="208" spans="1:18" x14ac:dyDescent="0.25">
      <c r="A208" t="s">
        <v>8131</v>
      </c>
      <c r="B208" s="30">
        <f>INDEX(TOTAL_Data!$AZ:$AZ,MATCH('Distribution graph'!$A208,TOTAL_Data!$DA:$DA,0))</f>
        <v>18.00920643052871</v>
      </c>
      <c r="C208" s="30" t="str">
        <f t="shared" si="352"/>
        <v/>
      </c>
      <c r="D208" s="30">
        <f>INDEX(BKT_Data!$AZ:$AZ,MATCH('Distribution graph'!$A208,BKT_Data!$DA:$DA,0))</f>
        <v>3.542519085321572</v>
      </c>
      <c r="E208" s="30" t="str">
        <f t="shared" si="352"/>
        <v/>
      </c>
      <c r="F208" s="30">
        <f>INDEX(DRO_Data!$AZ:$AZ,MATCH('Distribution graph'!$A208,DRO_Data!$DA:$DA,0))</f>
        <v>5.0152638464893151</v>
      </c>
      <c r="G208" s="30" t="str">
        <f t="shared" ref="G208" si="402">IF($A208=G$2,F208,"")</f>
        <v/>
      </c>
      <c r="H208" s="30">
        <f>INDEX(IVA_Data!$AZ:$AZ,MATCH('Distribution graph'!$A208,IVA_Data!$DA:$DA,0))</f>
        <v>9.0947149600843069</v>
      </c>
      <c r="I208" s="30" t="str">
        <f t="shared" ref="I208" si="403">IF($A208=I$2,H208,"")</f>
        <v/>
      </c>
      <c r="J208" s="32">
        <f>IF('List box lookups'!$S$2=1,'Distribution graph'!B208,IF('List box lookups'!$S$2=2,'Distribution graph'!D208,IF('List box lookups'!$S$2=3,'Distribution graph'!F208,'Distribution graph'!H208)))</f>
        <v>18.00920643052871</v>
      </c>
      <c r="K208" s="32" t="str">
        <f>IF('List box lookups'!$S$2=1,'Distribution graph'!C208,IF('List box lookups'!$S$2=2,'Distribution graph'!E208,IF('List box lookups'!$S$2=3,'Distribution graph'!G208,'Distribution graph'!I208)))</f>
        <v/>
      </c>
      <c r="L208" s="32">
        <f t="shared" si="355"/>
        <v>17.592931620455602</v>
      </c>
      <c r="M208">
        <v>202</v>
      </c>
      <c r="R208" t="s">
        <v>8461</v>
      </c>
    </row>
    <row r="209" spans="1:18" x14ac:dyDescent="0.25">
      <c r="A209" t="s">
        <v>8132</v>
      </c>
      <c r="B209" s="30">
        <f>INDEX(TOTAL_Data!$AZ:$AZ,MATCH('Distribution graph'!$A209,TOTAL_Data!$DA:$DA,0))</f>
        <v>17.945681935913566</v>
      </c>
      <c r="C209" s="30" t="str">
        <f t="shared" si="352"/>
        <v/>
      </c>
      <c r="D209" s="30">
        <f>INDEX(BKT_Data!$AZ:$AZ,MATCH('Distribution graph'!$A209,BKT_Data!$DA:$DA,0))</f>
        <v>3.5115882411959469</v>
      </c>
      <c r="E209" s="30" t="str">
        <f t="shared" si="352"/>
        <v/>
      </c>
      <c r="F209" s="30">
        <f>INDEX(DRO_Data!$AZ:$AZ,MATCH('Distribution graph'!$A209,DRO_Data!$DA:$DA,0))</f>
        <v>4.9911560217859581</v>
      </c>
      <c r="G209" s="30" t="str">
        <f t="shared" ref="G209" si="404">IF($A209=G$2,F209,"")</f>
        <v/>
      </c>
      <c r="H209" s="30">
        <f>INDEX(IVA_Data!$AZ:$AZ,MATCH('Distribution graph'!$A209,IVA_Data!$DA:$DA,0))</f>
        <v>9.061108254004905</v>
      </c>
      <c r="I209" s="30" t="str">
        <f t="shared" ref="I209" si="405">IF($A209=I$2,H209,"")</f>
        <v/>
      </c>
      <c r="J209" s="32">
        <f>IF('List box lookups'!$S$2=1,'Distribution graph'!B209,IF('List box lookups'!$S$2=2,'Distribution graph'!D209,IF('List box lookups'!$S$2=3,'Distribution graph'!F209,'Distribution graph'!H209)))</f>
        <v>17.945681935913566</v>
      </c>
      <c r="K209" s="32" t="str">
        <f>IF('List box lookups'!$S$2=1,'Distribution graph'!C209,IF('List box lookups'!$S$2=2,'Distribution graph'!E209,IF('List box lookups'!$S$2=3,'Distribution graph'!G209,'Distribution graph'!I209)))</f>
        <v/>
      </c>
      <c r="L209" s="32">
        <f t="shared" si="355"/>
        <v>17.592931620455602</v>
      </c>
      <c r="M209">
        <v>203</v>
      </c>
      <c r="R209" t="s">
        <v>8461</v>
      </c>
    </row>
    <row r="210" spans="1:18" x14ac:dyDescent="0.25">
      <c r="A210" t="s">
        <v>8133</v>
      </c>
      <c r="B210" s="30">
        <f>INDEX(TOTAL_Data!$AZ:$AZ,MATCH('Distribution graph'!$A210,TOTAL_Data!$DA:$DA,0))</f>
        <v>17.825510533762632</v>
      </c>
      <c r="C210" s="30" t="str">
        <f t="shared" si="352"/>
        <v/>
      </c>
      <c r="D210" s="30">
        <f>INDEX(BKT_Data!$AZ:$AZ,MATCH('Distribution graph'!$A210,BKT_Data!$DA:$DA,0))</f>
        <v>3.5072419807386059</v>
      </c>
      <c r="E210" s="30" t="str">
        <f t="shared" si="352"/>
        <v/>
      </c>
      <c r="F210" s="30">
        <f>INDEX(DRO_Data!$AZ:$AZ,MATCH('Distribution graph'!$A210,DRO_Data!$DA:$DA,0))</f>
        <v>4.9733886591892631</v>
      </c>
      <c r="G210" s="30" t="str">
        <f t="shared" ref="G210" si="406">IF($A210=G$2,F210,"")</f>
        <v/>
      </c>
      <c r="H210" s="30">
        <f>INDEX(IVA_Data!$AZ:$AZ,MATCH('Distribution graph'!$A210,IVA_Data!$DA:$DA,0))</f>
        <v>9.0363105405256476</v>
      </c>
      <c r="I210" s="30" t="str">
        <f t="shared" ref="I210" si="407">IF($A210=I$2,H210,"")</f>
        <v/>
      </c>
      <c r="J210" s="32">
        <f>IF('List box lookups'!$S$2=1,'Distribution graph'!B210,IF('List box lookups'!$S$2=2,'Distribution graph'!D210,IF('List box lookups'!$S$2=3,'Distribution graph'!F210,'Distribution graph'!H210)))</f>
        <v>17.825510533762632</v>
      </c>
      <c r="K210" s="32" t="str">
        <f>IF('List box lookups'!$S$2=1,'Distribution graph'!C210,IF('List box lookups'!$S$2=2,'Distribution graph'!E210,IF('List box lookups'!$S$2=3,'Distribution graph'!G210,'Distribution graph'!I210)))</f>
        <v/>
      </c>
      <c r="L210" s="32">
        <f t="shared" si="355"/>
        <v>17.592931620455602</v>
      </c>
      <c r="M210">
        <v>204</v>
      </c>
      <c r="R210" t="s">
        <v>8461</v>
      </c>
    </row>
    <row r="211" spans="1:18" x14ac:dyDescent="0.25">
      <c r="A211" t="s">
        <v>8134</v>
      </c>
      <c r="B211" s="30">
        <f>INDEX(TOTAL_Data!$AZ:$AZ,MATCH('Distribution graph'!$A211,TOTAL_Data!$DA:$DA,0))</f>
        <v>17.801844767913625</v>
      </c>
      <c r="C211" s="30" t="str">
        <f t="shared" si="352"/>
        <v/>
      </c>
      <c r="D211" s="30">
        <f>INDEX(BKT_Data!$AZ:$AZ,MATCH('Distribution graph'!$A211,BKT_Data!$DA:$DA,0))</f>
        <v>3.5035653930176003</v>
      </c>
      <c r="E211" s="30" t="str">
        <f t="shared" si="352"/>
        <v/>
      </c>
      <c r="F211" s="30">
        <f>INDEX(DRO_Data!$AZ:$AZ,MATCH('Distribution graph'!$A211,DRO_Data!$DA:$DA,0))</f>
        <v>4.9531660460467544</v>
      </c>
      <c r="G211" s="30" t="str">
        <f t="shared" ref="G211" si="408">IF($A211=G$2,F211,"")</f>
        <v/>
      </c>
      <c r="H211" s="30">
        <f>INDEX(IVA_Data!$AZ:$AZ,MATCH('Distribution graph'!$A211,IVA_Data!$DA:$DA,0))</f>
        <v>8.9990775945465593</v>
      </c>
      <c r="I211" s="30" t="str">
        <f t="shared" ref="I211" si="409">IF($A211=I$2,H211,"")</f>
        <v/>
      </c>
      <c r="J211" s="32">
        <f>IF('List box lookups'!$S$2=1,'Distribution graph'!B211,IF('List box lookups'!$S$2=2,'Distribution graph'!D211,IF('List box lookups'!$S$2=3,'Distribution graph'!F211,'Distribution graph'!H211)))</f>
        <v>17.801844767913625</v>
      </c>
      <c r="K211" s="32" t="str">
        <f>IF('List box lookups'!$S$2=1,'Distribution graph'!C211,IF('List box lookups'!$S$2=2,'Distribution graph'!E211,IF('List box lookups'!$S$2=3,'Distribution graph'!G211,'Distribution graph'!I211)))</f>
        <v/>
      </c>
      <c r="L211" s="32">
        <f t="shared" si="355"/>
        <v>17.592931620455602</v>
      </c>
      <c r="M211">
        <v>205</v>
      </c>
      <c r="R211" t="s">
        <v>8461</v>
      </c>
    </row>
    <row r="212" spans="1:18" x14ac:dyDescent="0.25">
      <c r="A212" t="s">
        <v>8135</v>
      </c>
      <c r="B212" s="30">
        <f>INDEX(TOTAL_Data!$AZ:$AZ,MATCH('Distribution graph'!$A212,TOTAL_Data!$DA:$DA,0))</f>
        <v>17.740893873824387</v>
      </c>
      <c r="C212" s="30" t="str">
        <f t="shared" si="352"/>
        <v/>
      </c>
      <c r="D212" s="30">
        <f>INDEX(BKT_Data!$AZ:$AZ,MATCH('Distribution graph'!$A212,BKT_Data!$DA:$DA,0))</f>
        <v>3.4936592691473387</v>
      </c>
      <c r="E212" s="30" t="str">
        <f t="shared" si="352"/>
        <v/>
      </c>
      <c r="F212" s="30">
        <f>INDEX(DRO_Data!$AZ:$AZ,MATCH('Distribution graph'!$A212,DRO_Data!$DA:$DA,0))</f>
        <v>4.9462099666130825</v>
      </c>
      <c r="G212" s="30" t="str">
        <f t="shared" ref="G212" si="410">IF($A212=G$2,F212,"")</f>
        <v/>
      </c>
      <c r="H212" s="30">
        <f>INDEX(IVA_Data!$AZ:$AZ,MATCH('Distribution graph'!$A212,IVA_Data!$DA:$DA,0))</f>
        <v>8.977952974372263</v>
      </c>
      <c r="I212" s="30" t="str">
        <f t="shared" ref="I212" si="411">IF($A212=I$2,H212,"")</f>
        <v/>
      </c>
      <c r="J212" s="32">
        <f>IF('List box lookups'!$S$2=1,'Distribution graph'!B212,IF('List box lookups'!$S$2=2,'Distribution graph'!D212,IF('List box lookups'!$S$2=3,'Distribution graph'!F212,'Distribution graph'!H212)))</f>
        <v>17.740893873824387</v>
      </c>
      <c r="K212" s="32" t="str">
        <f>IF('List box lookups'!$S$2=1,'Distribution graph'!C212,IF('List box lookups'!$S$2=2,'Distribution graph'!E212,IF('List box lookups'!$S$2=3,'Distribution graph'!G212,'Distribution graph'!I212)))</f>
        <v/>
      </c>
      <c r="L212" s="32">
        <f t="shared" si="355"/>
        <v>17.592931620455602</v>
      </c>
      <c r="M212">
        <v>206</v>
      </c>
      <c r="R212" t="s">
        <v>8462</v>
      </c>
    </row>
    <row r="213" spans="1:18" x14ac:dyDescent="0.25">
      <c r="A213" t="s">
        <v>8136</v>
      </c>
      <c r="B213" s="30">
        <f>INDEX(TOTAL_Data!$AZ:$AZ,MATCH('Distribution graph'!$A213,TOTAL_Data!$DA:$DA,0))</f>
        <v>17.639723015326048</v>
      </c>
      <c r="C213" s="30" t="str">
        <f t="shared" si="352"/>
        <v/>
      </c>
      <c r="D213" s="30">
        <f>INDEX(BKT_Data!$AZ:$AZ,MATCH('Distribution graph'!$A213,BKT_Data!$DA:$DA,0))</f>
        <v>3.4931650404042758</v>
      </c>
      <c r="E213" s="30" t="str">
        <f t="shared" si="352"/>
        <v/>
      </c>
      <c r="F213" s="30">
        <f>INDEX(DRO_Data!$AZ:$AZ,MATCH('Distribution graph'!$A213,DRO_Data!$DA:$DA,0))</f>
        <v>4.9358776607465522</v>
      </c>
      <c r="G213" s="30" t="str">
        <f t="shared" ref="G213" si="412">IF($A213=G$2,F213,"")</f>
        <v/>
      </c>
      <c r="H213" s="30">
        <f>INDEX(IVA_Data!$AZ:$AZ,MATCH('Distribution graph'!$A213,IVA_Data!$DA:$DA,0))</f>
        <v>8.9742763200309454</v>
      </c>
      <c r="I213" s="30" t="str">
        <f t="shared" ref="I213" si="413">IF($A213=I$2,H213,"")</f>
        <v/>
      </c>
      <c r="J213" s="32">
        <f>IF('List box lookups'!$S$2=1,'Distribution graph'!B213,IF('List box lookups'!$S$2=2,'Distribution graph'!D213,IF('List box lookups'!$S$2=3,'Distribution graph'!F213,'Distribution graph'!H213)))</f>
        <v>17.639723015326048</v>
      </c>
      <c r="K213" s="32" t="str">
        <f>IF('List box lookups'!$S$2=1,'Distribution graph'!C213,IF('List box lookups'!$S$2=2,'Distribution graph'!E213,IF('List box lookups'!$S$2=3,'Distribution graph'!G213,'Distribution graph'!I213)))</f>
        <v/>
      </c>
      <c r="L213" s="32">
        <f t="shared" si="355"/>
        <v>17.592931620455602</v>
      </c>
      <c r="M213">
        <v>207</v>
      </c>
      <c r="R213" t="s">
        <v>8462</v>
      </c>
    </row>
    <row r="214" spans="1:18" x14ac:dyDescent="0.25">
      <c r="A214" t="s">
        <v>8137</v>
      </c>
      <c r="B214" s="30">
        <f>INDEX(TOTAL_Data!$AZ:$AZ,MATCH('Distribution graph'!$A214,TOTAL_Data!$DA:$DA,0))</f>
        <v>17.589335308276244</v>
      </c>
      <c r="C214" s="30" t="str">
        <f t="shared" si="352"/>
        <v/>
      </c>
      <c r="D214" s="30">
        <f>INDEX(BKT_Data!$AZ:$AZ,MATCH('Distribution graph'!$A214,BKT_Data!$DA:$DA,0))</f>
        <v>3.4488805752031335</v>
      </c>
      <c r="E214" s="30" t="str">
        <f t="shared" si="352"/>
        <v/>
      </c>
      <c r="F214" s="30">
        <f>INDEX(DRO_Data!$AZ:$AZ,MATCH('Distribution graph'!$A214,DRO_Data!$DA:$DA,0))</f>
        <v>4.9299095468770098</v>
      </c>
      <c r="G214" s="30" t="str">
        <f t="shared" ref="G214" si="414">IF($A214=G$2,F214,"")</f>
        <v/>
      </c>
      <c r="H214" s="30">
        <f>INDEX(IVA_Data!$AZ:$AZ,MATCH('Distribution graph'!$A214,IVA_Data!$DA:$DA,0))</f>
        <v>8.9708393679341132</v>
      </c>
      <c r="I214" s="30" t="str">
        <f t="shared" ref="I214" si="415">IF($A214=I$2,H214,"")</f>
        <v/>
      </c>
      <c r="J214" s="32">
        <f>IF('List box lookups'!$S$2=1,'Distribution graph'!B214,IF('List box lookups'!$S$2=2,'Distribution graph'!D214,IF('List box lookups'!$S$2=3,'Distribution graph'!F214,'Distribution graph'!H214)))</f>
        <v>17.589335308276244</v>
      </c>
      <c r="K214" s="32" t="str">
        <f>IF('List box lookups'!$S$2=1,'Distribution graph'!C214,IF('List box lookups'!$S$2=2,'Distribution graph'!E214,IF('List box lookups'!$S$2=3,'Distribution graph'!G214,'Distribution graph'!I214)))</f>
        <v/>
      </c>
      <c r="L214" s="32">
        <f t="shared" si="355"/>
        <v>17.592931620455602</v>
      </c>
      <c r="M214">
        <v>208</v>
      </c>
      <c r="R214" t="s">
        <v>8462</v>
      </c>
    </row>
    <row r="215" spans="1:18" x14ac:dyDescent="0.25">
      <c r="A215" t="s">
        <v>8138</v>
      </c>
      <c r="B215" s="30">
        <f>INDEX(TOTAL_Data!$AZ:$AZ,MATCH('Distribution graph'!$A215,TOTAL_Data!$DA:$DA,0))</f>
        <v>17.574038774466505</v>
      </c>
      <c r="C215" s="30" t="str">
        <f t="shared" si="352"/>
        <v/>
      </c>
      <c r="D215" s="30">
        <f>INDEX(BKT_Data!$AZ:$AZ,MATCH('Distribution graph'!$A215,BKT_Data!$DA:$DA,0))</f>
        <v>3.4426793881866917</v>
      </c>
      <c r="E215" s="30" t="str">
        <f t="shared" si="352"/>
        <v/>
      </c>
      <c r="F215" s="30">
        <f>INDEX(DRO_Data!$AZ:$AZ,MATCH('Distribution graph'!$A215,DRO_Data!$DA:$DA,0))</f>
        <v>4.9115003243443605</v>
      </c>
      <c r="G215" s="30" t="str">
        <f t="shared" ref="G215" si="416">IF($A215=G$2,F215,"")</f>
        <v/>
      </c>
      <c r="H215" s="30">
        <f>INDEX(IVA_Data!$AZ:$AZ,MATCH('Distribution graph'!$A215,IVA_Data!$DA:$DA,0))</f>
        <v>8.9704110322667034</v>
      </c>
      <c r="I215" s="30" t="str">
        <f t="shared" ref="I215" si="417">IF($A215=I$2,H215,"")</f>
        <v/>
      </c>
      <c r="J215" s="32">
        <f>IF('List box lookups'!$S$2=1,'Distribution graph'!B215,IF('List box lookups'!$S$2=2,'Distribution graph'!D215,IF('List box lookups'!$S$2=3,'Distribution graph'!F215,'Distribution graph'!H215)))</f>
        <v>17.574038774466505</v>
      </c>
      <c r="K215" s="32" t="str">
        <f>IF('List box lookups'!$S$2=1,'Distribution graph'!C215,IF('List box lookups'!$S$2=2,'Distribution graph'!E215,IF('List box lookups'!$S$2=3,'Distribution graph'!G215,'Distribution graph'!I215)))</f>
        <v/>
      </c>
      <c r="L215" s="32">
        <f t="shared" si="355"/>
        <v>17.592931620455602</v>
      </c>
      <c r="M215">
        <v>209</v>
      </c>
      <c r="R215" t="s">
        <v>8462</v>
      </c>
    </row>
    <row r="216" spans="1:18" x14ac:dyDescent="0.25">
      <c r="A216" t="s">
        <v>8139</v>
      </c>
      <c r="B216" s="30">
        <f>INDEX(TOTAL_Data!$AZ:$AZ,MATCH('Distribution graph'!$A216,TOTAL_Data!$DA:$DA,0))</f>
        <v>17.539596166647296</v>
      </c>
      <c r="C216" s="30" t="str">
        <f t="shared" si="352"/>
        <v/>
      </c>
      <c r="D216" s="30">
        <f>INDEX(BKT_Data!$AZ:$AZ,MATCH('Distribution graph'!$A216,BKT_Data!$DA:$DA,0))</f>
        <v>3.4286817550856008</v>
      </c>
      <c r="E216" s="30" t="str">
        <f t="shared" si="352"/>
        <v/>
      </c>
      <c r="F216" s="30">
        <f>INDEX(DRO_Data!$AZ:$AZ,MATCH('Distribution graph'!$A216,DRO_Data!$DA:$DA,0))</f>
        <v>4.9086718591211174</v>
      </c>
      <c r="G216" s="30" t="str">
        <f t="shared" ref="G216" si="418">IF($A216=G$2,F216,"")</f>
        <v/>
      </c>
      <c r="H216" s="30">
        <f>INDEX(IVA_Data!$AZ:$AZ,MATCH('Distribution graph'!$A216,IVA_Data!$DA:$DA,0))</f>
        <v>8.9479344817250563</v>
      </c>
      <c r="I216" s="30" t="str">
        <f t="shared" ref="I216" si="419">IF($A216=I$2,H216,"")</f>
        <v/>
      </c>
      <c r="J216" s="32">
        <f>IF('List box lookups'!$S$2=1,'Distribution graph'!B216,IF('List box lookups'!$S$2=2,'Distribution graph'!D216,IF('List box lookups'!$S$2=3,'Distribution graph'!F216,'Distribution graph'!H216)))</f>
        <v>17.539596166647296</v>
      </c>
      <c r="K216" s="32" t="str">
        <f>IF('List box lookups'!$S$2=1,'Distribution graph'!C216,IF('List box lookups'!$S$2=2,'Distribution graph'!E216,IF('List box lookups'!$S$2=3,'Distribution graph'!G216,'Distribution graph'!I216)))</f>
        <v/>
      </c>
      <c r="L216" s="32">
        <f t="shared" si="355"/>
        <v>17.592931620455602</v>
      </c>
      <c r="M216">
        <v>210</v>
      </c>
      <c r="R216" t="s">
        <v>8462</v>
      </c>
    </row>
    <row r="217" spans="1:18" x14ac:dyDescent="0.25">
      <c r="A217" t="s">
        <v>8140</v>
      </c>
      <c r="B217" s="30">
        <f>INDEX(TOTAL_Data!$AZ:$AZ,MATCH('Distribution graph'!$A217,TOTAL_Data!$DA:$DA,0))</f>
        <v>17.470962511236056</v>
      </c>
      <c r="C217" s="30" t="str">
        <f t="shared" si="352"/>
        <v/>
      </c>
      <c r="D217" s="30">
        <f>INDEX(BKT_Data!$AZ:$AZ,MATCH('Distribution graph'!$A217,BKT_Data!$DA:$DA,0))</f>
        <v>3.4258920741731202</v>
      </c>
      <c r="E217" s="30" t="str">
        <f t="shared" si="352"/>
        <v/>
      </c>
      <c r="F217" s="30">
        <f>INDEX(DRO_Data!$AZ:$AZ,MATCH('Distribution graph'!$A217,DRO_Data!$DA:$DA,0))</f>
        <v>4.8823929193584927</v>
      </c>
      <c r="G217" s="30" t="str">
        <f t="shared" ref="G217" si="420">IF($A217=G$2,F217,"")</f>
        <v/>
      </c>
      <c r="H217" s="30">
        <f>INDEX(IVA_Data!$AZ:$AZ,MATCH('Distribution graph'!$A217,IVA_Data!$DA:$DA,0))</f>
        <v>8.8802857656003678</v>
      </c>
      <c r="I217" s="30" t="str">
        <f t="shared" ref="I217" si="421">IF($A217=I$2,H217,"")</f>
        <v/>
      </c>
      <c r="J217" s="32">
        <f>IF('List box lookups'!$S$2=1,'Distribution graph'!B217,IF('List box lookups'!$S$2=2,'Distribution graph'!D217,IF('List box lookups'!$S$2=3,'Distribution graph'!F217,'Distribution graph'!H217)))</f>
        <v>17.470962511236056</v>
      </c>
      <c r="K217" s="32" t="str">
        <f>IF('List box lookups'!$S$2=1,'Distribution graph'!C217,IF('List box lookups'!$S$2=2,'Distribution graph'!E217,IF('List box lookups'!$S$2=3,'Distribution graph'!G217,'Distribution graph'!I217)))</f>
        <v/>
      </c>
      <c r="L217" s="32">
        <f t="shared" si="355"/>
        <v>17.592931620455602</v>
      </c>
      <c r="M217">
        <v>211</v>
      </c>
      <c r="R217" t="s">
        <v>8462</v>
      </c>
    </row>
    <row r="218" spans="1:18" x14ac:dyDescent="0.25">
      <c r="A218" t="s">
        <v>8141</v>
      </c>
      <c r="B218" s="30">
        <f>INDEX(TOTAL_Data!$AZ:$AZ,MATCH('Distribution graph'!$A218,TOTAL_Data!$DA:$DA,0))</f>
        <v>17.438671660752206</v>
      </c>
      <c r="C218" s="30" t="str">
        <f t="shared" si="352"/>
        <v/>
      </c>
      <c r="D218" s="30">
        <f>INDEX(BKT_Data!$AZ:$AZ,MATCH('Distribution graph'!$A218,BKT_Data!$DA:$DA,0))</f>
        <v>3.4255279180525324</v>
      </c>
      <c r="E218" s="30" t="str">
        <f t="shared" si="352"/>
        <v/>
      </c>
      <c r="F218" s="30">
        <f>INDEX(DRO_Data!$AZ:$AZ,MATCH('Distribution graph'!$A218,DRO_Data!$DA:$DA,0))</f>
        <v>4.8587232770219764</v>
      </c>
      <c r="G218" s="30" t="str">
        <f t="shared" ref="G218" si="422">IF($A218=G$2,F218,"")</f>
        <v/>
      </c>
      <c r="H218" s="30">
        <f>INDEX(IVA_Data!$AZ:$AZ,MATCH('Distribution graph'!$A218,IVA_Data!$DA:$DA,0))</f>
        <v>8.8084494635986683</v>
      </c>
      <c r="I218" s="30" t="str">
        <f t="shared" ref="I218" si="423">IF($A218=I$2,H218,"")</f>
        <v/>
      </c>
      <c r="J218" s="32">
        <f>IF('List box lookups'!$S$2=1,'Distribution graph'!B218,IF('List box lookups'!$S$2=2,'Distribution graph'!D218,IF('List box lookups'!$S$2=3,'Distribution graph'!F218,'Distribution graph'!H218)))</f>
        <v>17.438671660752206</v>
      </c>
      <c r="K218" s="32" t="str">
        <f>IF('List box lookups'!$S$2=1,'Distribution graph'!C218,IF('List box lookups'!$S$2=2,'Distribution graph'!E218,IF('List box lookups'!$S$2=3,'Distribution graph'!G218,'Distribution graph'!I218)))</f>
        <v/>
      </c>
      <c r="L218" s="32">
        <f t="shared" si="355"/>
        <v>17.592931620455602</v>
      </c>
      <c r="M218">
        <v>212</v>
      </c>
      <c r="R218" t="s">
        <v>8462</v>
      </c>
    </row>
    <row r="219" spans="1:18" x14ac:dyDescent="0.25">
      <c r="A219" t="s">
        <v>8142</v>
      </c>
      <c r="B219" s="30">
        <f>INDEX(TOTAL_Data!$AZ:$AZ,MATCH('Distribution graph'!$A219,TOTAL_Data!$DA:$DA,0))</f>
        <v>17.420394862283548</v>
      </c>
      <c r="C219" s="30" t="str">
        <f t="shared" si="352"/>
        <v/>
      </c>
      <c r="D219" s="30">
        <f>INDEX(BKT_Data!$AZ:$AZ,MATCH('Distribution graph'!$A219,BKT_Data!$DA:$DA,0))</f>
        <v>3.4190575293592986</v>
      </c>
      <c r="E219" s="30" t="str">
        <f t="shared" si="352"/>
        <v/>
      </c>
      <c r="F219" s="30">
        <f>INDEX(DRO_Data!$AZ:$AZ,MATCH('Distribution graph'!$A219,DRO_Data!$DA:$DA,0))</f>
        <v>4.8542029877277546</v>
      </c>
      <c r="G219" s="30" t="str">
        <f t="shared" ref="G219" si="424">IF($A219=G$2,F219,"")</f>
        <v/>
      </c>
      <c r="H219" s="30">
        <f>INDEX(IVA_Data!$AZ:$AZ,MATCH('Distribution graph'!$A219,IVA_Data!$DA:$DA,0))</f>
        <v>8.7726358148893357</v>
      </c>
      <c r="I219" s="30" t="str">
        <f t="shared" ref="I219" si="425">IF($A219=I$2,H219,"")</f>
        <v/>
      </c>
      <c r="J219" s="32">
        <f>IF('List box lookups'!$S$2=1,'Distribution graph'!B219,IF('List box lookups'!$S$2=2,'Distribution graph'!D219,IF('List box lookups'!$S$2=3,'Distribution graph'!F219,'Distribution graph'!H219)))</f>
        <v>17.420394862283548</v>
      </c>
      <c r="K219" s="32" t="str">
        <f>IF('List box lookups'!$S$2=1,'Distribution graph'!C219,IF('List box lookups'!$S$2=2,'Distribution graph'!E219,IF('List box lookups'!$S$2=3,'Distribution graph'!G219,'Distribution graph'!I219)))</f>
        <v/>
      </c>
      <c r="L219" s="32">
        <f t="shared" si="355"/>
        <v>17.592931620455602</v>
      </c>
      <c r="M219">
        <v>213</v>
      </c>
      <c r="R219" t="s">
        <v>8462</v>
      </c>
    </row>
    <row r="220" spans="1:18" x14ac:dyDescent="0.25">
      <c r="A220" t="s">
        <v>8143</v>
      </c>
      <c r="B220" s="30">
        <f>INDEX(TOTAL_Data!$AZ:$AZ,MATCH('Distribution graph'!$A220,TOTAL_Data!$DA:$DA,0))</f>
        <v>17.410445500320215</v>
      </c>
      <c r="C220" s="30" t="str">
        <f t="shared" si="352"/>
        <v/>
      </c>
      <c r="D220" s="30">
        <f>INDEX(BKT_Data!$AZ:$AZ,MATCH('Distribution graph'!$A220,BKT_Data!$DA:$DA,0))</f>
        <v>3.4059238152992437</v>
      </c>
      <c r="E220" s="30" t="str">
        <f t="shared" si="352"/>
        <v/>
      </c>
      <c r="F220" s="30">
        <f>INDEX(DRO_Data!$AZ:$AZ,MATCH('Distribution graph'!$A220,DRO_Data!$DA:$DA,0))</f>
        <v>4.8350156925947916</v>
      </c>
      <c r="G220" s="30" t="str">
        <f t="shared" ref="G220" si="426">IF($A220=G$2,F220,"")</f>
        <v/>
      </c>
      <c r="H220" s="30">
        <f>INDEX(IVA_Data!$AZ:$AZ,MATCH('Distribution graph'!$A220,IVA_Data!$DA:$DA,0))</f>
        <v>8.7512413108242306</v>
      </c>
      <c r="I220" s="30" t="str">
        <f t="shared" ref="I220" si="427">IF($A220=I$2,H220,"")</f>
        <v/>
      </c>
      <c r="J220" s="32">
        <f>IF('List box lookups'!$S$2=1,'Distribution graph'!B220,IF('List box lookups'!$S$2=2,'Distribution graph'!D220,IF('List box lookups'!$S$2=3,'Distribution graph'!F220,'Distribution graph'!H220)))</f>
        <v>17.410445500320215</v>
      </c>
      <c r="K220" s="32" t="str">
        <f>IF('List box lookups'!$S$2=1,'Distribution graph'!C220,IF('List box lookups'!$S$2=2,'Distribution graph'!E220,IF('List box lookups'!$S$2=3,'Distribution graph'!G220,'Distribution graph'!I220)))</f>
        <v/>
      </c>
      <c r="L220" s="32">
        <f t="shared" si="355"/>
        <v>17.592931620455602</v>
      </c>
      <c r="M220">
        <v>214</v>
      </c>
      <c r="R220" t="s">
        <v>8462</v>
      </c>
    </row>
    <row r="221" spans="1:18" x14ac:dyDescent="0.25">
      <c r="A221" t="s">
        <v>8144</v>
      </c>
      <c r="B221" s="30">
        <f>INDEX(TOTAL_Data!$AZ:$AZ,MATCH('Distribution graph'!$A221,TOTAL_Data!$DA:$DA,0))</f>
        <v>17.39555679754087</v>
      </c>
      <c r="C221" s="30" t="str">
        <f t="shared" si="352"/>
        <v/>
      </c>
      <c r="D221" s="30">
        <f>INDEX(BKT_Data!$AZ:$AZ,MATCH('Distribution graph'!$A221,BKT_Data!$DA:$DA,0))</f>
        <v>3.400424243405606</v>
      </c>
      <c r="E221" s="30" t="str">
        <f t="shared" si="352"/>
        <v/>
      </c>
      <c r="F221" s="30">
        <f>INDEX(DRO_Data!$AZ:$AZ,MATCH('Distribution graph'!$A221,DRO_Data!$DA:$DA,0))</f>
        <v>4.8190116895454986</v>
      </c>
      <c r="G221" s="30" t="str">
        <f t="shared" ref="G221" si="428">IF($A221=G$2,F221,"")</f>
        <v/>
      </c>
      <c r="H221" s="30">
        <f>INDEX(IVA_Data!$AZ:$AZ,MATCH('Distribution graph'!$A221,IVA_Data!$DA:$DA,0))</f>
        <v>8.7412587412587417</v>
      </c>
      <c r="I221" s="30" t="str">
        <f t="shared" ref="I221" si="429">IF($A221=I$2,H221,"")</f>
        <v/>
      </c>
      <c r="J221" s="32">
        <f>IF('List box lookups'!$S$2=1,'Distribution graph'!B221,IF('List box lookups'!$S$2=2,'Distribution graph'!D221,IF('List box lookups'!$S$2=3,'Distribution graph'!F221,'Distribution graph'!H221)))</f>
        <v>17.39555679754087</v>
      </c>
      <c r="K221" s="32" t="str">
        <f>IF('List box lookups'!$S$2=1,'Distribution graph'!C221,IF('List box lookups'!$S$2=2,'Distribution graph'!E221,IF('List box lookups'!$S$2=3,'Distribution graph'!G221,'Distribution graph'!I221)))</f>
        <v/>
      </c>
      <c r="L221" s="32">
        <f t="shared" si="355"/>
        <v>17.592931620455602</v>
      </c>
      <c r="M221">
        <v>215</v>
      </c>
      <c r="R221" t="s">
        <v>8462</v>
      </c>
    </row>
    <row r="222" spans="1:18" x14ac:dyDescent="0.25">
      <c r="A222" t="s">
        <v>8145</v>
      </c>
      <c r="B222" s="30">
        <f>INDEX(TOTAL_Data!$AZ:$AZ,MATCH('Distribution graph'!$A222,TOTAL_Data!$DA:$DA,0))</f>
        <v>17.391304347826086</v>
      </c>
      <c r="C222" s="30" t="str">
        <f t="shared" si="352"/>
        <v/>
      </c>
      <c r="D222" s="30">
        <f>INDEX(BKT_Data!$AZ:$AZ,MATCH('Distribution graph'!$A222,BKT_Data!$DA:$DA,0))</f>
        <v>3.3959927285802753</v>
      </c>
      <c r="E222" s="30" t="str">
        <f t="shared" si="352"/>
        <v/>
      </c>
      <c r="F222" s="30">
        <f>INDEX(DRO_Data!$AZ:$AZ,MATCH('Distribution graph'!$A222,DRO_Data!$DA:$DA,0))</f>
        <v>4.8181361289599058</v>
      </c>
      <c r="G222" s="30" t="str">
        <f t="shared" ref="G222" si="430">IF($A222=G$2,F222,"")</f>
        <v/>
      </c>
      <c r="H222" s="30">
        <f>INDEX(IVA_Data!$AZ:$AZ,MATCH('Distribution graph'!$A222,IVA_Data!$DA:$DA,0))</f>
        <v>8.7383208980305174</v>
      </c>
      <c r="I222" s="30" t="str">
        <f t="shared" ref="I222" si="431">IF($A222=I$2,H222,"")</f>
        <v/>
      </c>
      <c r="J222" s="32">
        <f>IF('List box lookups'!$S$2=1,'Distribution graph'!B222,IF('List box lookups'!$S$2=2,'Distribution graph'!D222,IF('List box lookups'!$S$2=3,'Distribution graph'!F222,'Distribution graph'!H222)))</f>
        <v>17.391304347826086</v>
      </c>
      <c r="K222" s="32" t="str">
        <f>IF('List box lookups'!$S$2=1,'Distribution graph'!C222,IF('List box lookups'!$S$2=2,'Distribution graph'!E222,IF('List box lookups'!$S$2=3,'Distribution graph'!G222,'Distribution graph'!I222)))</f>
        <v/>
      </c>
      <c r="L222" s="32">
        <f t="shared" si="355"/>
        <v>17.592931620455602</v>
      </c>
      <c r="M222">
        <v>216</v>
      </c>
      <c r="R222" t="s">
        <v>8462</v>
      </c>
    </row>
    <row r="223" spans="1:18" x14ac:dyDescent="0.25">
      <c r="A223" t="s">
        <v>8146</v>
      </c>
      <c r="B223" s="30">
        <f>INDEX(TOTAL_Data!$AZ:$AZ,MATCH('Distribution graph'!$A223,TOTAL_Data!$DA:$DA,0))</f>
        <v>17.362199295483322</v>
      </c>
      <c r="C223" s="30" t="str">
        <f t="shared" si="352"/>
        <v/>
      </c>
      <c r="D223" s="30">
        <f>INDEX(BKT_Data!$AZ:$AZ,MATCH('Distribution graph'!$A223,BKT_Data!$DA:$DA,0))</f>
        <v>3.3940441137577797</v>
      </c>
      <c r="E223" s="30" t="str">
        <f t="shared" si="352"/>
        <v/>
      </c>
      <c r="F223" s="30">
        <f>INDEX(DRO_Data!$AZ:$AZ,MATCH('Distribution graph'!$A223,DRO_Data!$DA:$DA,0))</f>
        <v>4.8175182481751824</v>
      </c>
      <c r="G223" s="30" t="str">
        <f t="shared" ref="G223" si="432">IF($A223=G$2,F223,"")</f>
        <v/>
      </c>
      <c r="H223" s="30">
        <f>INDEX(IVA_Data!$AZ:$AZ,MATCH('Distribution graph'!$A223,IVA_Data!$DA:$DA,0))</f>
        <v>8.6918625765682886</v>
      </c>
      <c r="I223" s="30" t="str">
        <f t="shared" ref="I223" si="433">IF($A223=I$2,H223,"")</f>
        <v/>
      </c>
      <c r="J223" s="32">
        <f>IF('List box lookups'!$S$2=1,'Distribution graph'!B223,IF('List box lookups'!$S$2=2,'Distribution graph'!D223,IF('List box lookups'!$S$2=3,'Distribution graph'!F223,'Distribution graph'!H223)))</f>
        <v>17.362199295483322</v>
      </c>
      <c r="K223" s="32" t="str">
        <f>IF('List box lookups'!$S$2=1,'Distribution graph'!C223,IF('List box lookups'!$S$2=2,'Distribution graph'!E223,IF('List box lookups'!$S$2=3,'Distribution graph'!G223,'Distribution graph'!I223)))</f>
        <v/>
      </c>
      <c r="L223" s="32">
        <f t="shared" si="355"/>
        <v>17.592931620455602</v>
      </c>
      <c r="M223">
        <v>217</v>
      </c>
      <c r="R223" t="s">
        <v>8462</v>
      </c>
    </row>
    <row r="224" spans="1:18" x14ac:dyDescent="0.25">
      <c r="A224" t="s">
        <v>8147</v>
      </c>
      <c r="B224" s="30">
        <f>INDEX(TOTAL_Data!$AZ:$AZ,MATCH('Distribution graph'!$A224,TOTAL_Data!$DA:$DA,0))</f>
        <v>17.225421637186344</v>
      </c>
      <c r="C224" s="30" t="str">
        <f t="shared" si="352"/>
        <v/>
      </c>
      <c r="D224" s="30">
        <f>INDEX(BKT_Data!$AZ:$AZ,MATCH('Distribution graph'!$A224,BKT_Data!$DA:$DA,0))</f>
        <v>3.3930955977320987</v>
      </c>
      <c r="E224" s="30" t="str">
        <f t="shared" si="352"/>
        <v/>
      </c>
      <c r="F224" s="30">
        <f>INDEX(DRO_Data!$AZ:$AZ,MATCH('Distribution graph'!$A224,DRO_Data!$DA:$DA,0))</f>
        <v>4.8064754473473625</v>
      </c>
      <c r="G224" s="30" t="str">
        <f t="shared" ref="G224" si="434">IF($A224=G$2,F224,"")</f>
        <v/>
      </c>
      <c r="H224" s="30">
        <f>INDEX(IVA_Data!$AZ:$AZ,MATCH('Distribution graph'!$A224,IVA_Data!$DA:$DA,0))</f>
        <v>8.6906568074356674</v>
      </c>
      <c r="I224" s="30" t="str">
        <f t="shared" ref="I224" si="435">IF($A224=I$2,H224,"")</f>
        <v/>
      </c>
      <c r="J224" s="32">
        <f>IF('List box lookups'!$S$2=1,'Distribution graph'!B224,IF('List box lookups'!$S$2=2,'Distribution graph'!D224,IF('List box lookups'!$S$2=3,'Distribution graph'!F224,'Distribution graph'!H224)))</f>
        <v>17.225421637186344</v>
      </c>
      <c r="K224" s="32" t="str">
        <f>IF('List box lookups'!$S$2=1,'Distribution graph'!C224,IF('List box lookups'!$S$2=2,'Distribution graph'!E224,IF('List box lookups'!$S$2=3,'Distribution graph'!G224,'Distribution graph'!I224)))</f>
        <v/>
      </c>
      <c r="L224" s="32">
        <f t="shared" si="355"/>
        <v>17.592931620455602</v>
      </c>
      <c r="M224">
        <v>218</v>
      </c>
      <c r="R224" t="s">
        <v>8462</v>
      </c>
    </row>
    <row r="225" spans="1:18" x14ac:dyDescent="0.25">
      <c r="A225" t="s">
        <v>8148</v>
      </c>
      <c r="B225" s="30">
        <f>INDEX(TOTAL_Data!$AZ:$AZ,MATCH('Distribution graph'!$A225,TOTAL_Data!$DA:$DA,0))</f>
        <v>17.186441528464258</v>
      </c>
      <c r="C225" s="30" t="str">
        <f t="shared" si="352"/>
        <v/>
      </c>
      <c r="D225" s="30">
        <f>INDEX(BKT_Data!$AZ:$AZ,MATCH('Distribution graph'!$A225,BKT_Data!$DA:$DA,0))</f>
        <v>3.3798517226341036</v>
      </c>
      <c r="E225" s="30" t="str">
        <f t="shared" si="352"/>
        <v/>
      </c>
      <c r="F225" s="30">
        <f>INDEX(DRO_Data!$AZ:$AZ,MATCH('Distribution graph'!$A225,DRO_Data!$DA:$DA,0))</f>
        <v>4.7863932856920233</v>
      </c>
      <c r="G225" s="30" t="str">
        <f t="shared" ref="G225" si="436">IF($A225=G$2,F225,"")</f>
        <v/>
      </c>
      <c r="H225" s="30">
        <f>INDEX(IVA_Data!$AZ:$AZ,MATCH('Distribution graph'!$A225,IVA_Data!$DA:$DA,0))</f>
        <v>8.6791717590378514</v>
      </c>
      <c r="I225" s="30" t="str">
        <f t="shared" ref="I225" si="437">IF($A225=I$2,H225,"")</f>
        <v/>
      </c>
      <c r="J225" s="32">
        <f>IF('List box lookups'!$S$2=1,'Distribution graph'!B225,IF('List box lookups'!$S$2=2,'Distribution graph'!D225,IF('List box lookups'!$S$2=3,'Distribution graph'!F225,'Distribution graph'!H225)))</f>
        <v>17.186441528464258</v>
      </c>
      <c r="K225" s="32" t="str">
        <f>IF('List box lookups'!$S$2=1,'Distribution graph'!C225,IF('List box lookups'!$S$2=2,'Distribution graph'!E225,IF('List box lookups'!$S$2=3,'Distribution graph'!G225,'Distribution graph'!I225)))</f>
        <v/>
      </c>
      <c r="L225" s="32">
        <f t="shared" si="355"/>
        <v>17.592931620455602</v>
      </c>
      <c r="M225">
        <v>219</v>
      </c>
      <c r="R225" t="s">
        <v>8462</v>
      </c>
    </row>
    <row r="226" spans="1:18" x14ac:dyDescent="0.25">
      <c r="A226" t="s">
        <v>8149</v>
      </c>
      <c r="B226" s="30">
        <f>INDEX(TOTAL_Data!$AZ:$AZ,MATCH('Distribution graph'!$A226,TOTAL_Data!$DA:$DA,0))</f>
        <v>17.114658705180986</v>
      </c>
      <c r="C226" s="30" t="str">
        <f t="shared" si="352"/>
        <v/>
      </c>
      <c r="D226" s="30">
        <f>INDEX(BKT_Data!$AZ:$AZ,MATCH('Distribution graph'!$A226,BKT_Data!$DA:$DA,0))</f>
        <v>3.3752384679352345</v>
      </c>
      <c r="E226" s="30" t="str">
        <f t="shared" si="352"/>
        <v/>
      </c>
      <c r="F226" s="30">
        <f>INDEX(DRO_Data!$AZ:$AZ,MATCH('Distribution graph'!$A226,DRO_Data!$DA:$DA,0))</f>
        <v>4.7479256775926864</v>
      </c>
      <c r="G226" s="30" t="str">
        <f t="shared" ref="G226" si="438">IF($A226=G$2,F226,"")</f>
        <v/>
      </c>
      <c r="H226" s="30">
        <f>INDEX(IVA_Data!$AZ:$AZ,MATCH('Distribution graph'!$A226,IVA_Data!$DA:$DA,0))</f>
        <v>8.6771737205595887</v>
      </c>
      <c r="I226" s="30" t="str">
        <f t="shared" ref="I226" si="439">IF($A226=I$2,H226,"")</f>
        <v/>
      </c>
      <c r="J226" s="32">
        <f>IF('List box lookups'!$S$2=1,'Distribution graph'!B226,IF('List box lookups'!$S$2=2,'Distribution graph'!D226,IF('List box lookups'!$S$2=3,'Distribution graph'!F226,'Distribution graph'!H226)))</f>
        <v>17.114658705180986</v>
      </c>
      <c r="K226" s="32" t="str">
        <f>IF('List box lookups'!$S$2=1,'Distribution graph'!C226,IF('List box lookups'!$S$2=2,'Distribution graph'!E226,IF('List box lookups'!$S$2=3,'Distribution graph'!G226,'Distribution graph'!I226)))</f>
        <v/>
      </c>
      <c r="L226" s="32">
        <f t="shared" si="355"/>
        <v>17.592931620455602</v>
      </c>
      <c r="M226">
        <v>220</v>
      </c>
      <c r="R226" t="s">
        <v>8462</v>
      </c>
    </row>
    <row r="227" spans="1:18" x14ac:dyDescent="0.25">
      <c r="A227" t="s">
        <v>8150</v>
      </c>
      <c r="B227" s="30">
        <f>INDEX(TOTAL_Data!$AZ:$AZ,MATCH('Distribution graph'!$A227,TOTAL_Data!$DA:$DA,0))</f>
        <v>17.08104004554944</v>
      </c>
      <c r="C227" s="30" t="str">
        <f t="shared" si="352"/>
        <v/>
      </c>
      <c r="D227" s="30">
        <f>INDEX(BKT_Data!$AZ:$AZ,MATCH('Distribution graph'!$A227,BKT_Data!$DA:$DA,0))</f>
        <v>3.3736621684504424</v>
      </c>
      <c r="E227" s="30" t="str">
        <f t="shared" si="352"/>
        <v/>
      </c>
      <c r="F227" s="30">
        <f>INDEX(DRO_Data!$AZ:$AZ,MATCH('Distribution graph'!$A227,DRO_Data!$DA:$DA,0))</f>
        <v>4.7419766215948691</v>
      </c>
      <c r="G227" s="30" t="str">
        <f t="shared" ref="G227" si="440">IF($A227=G$2,F227,"")</f>
        <v/>
      </c>
      <c r="H227" s="30">
        <f>INDEX(IVA_Data!$AZ:$AZ,MATCH('Distribution graph'!$A227,IVA_Data!$DA:$DA,0))</f>
        <v>8.6246160107759238</v>
      </c>
      <c r="I227" s="30" t="str">
        <f t="shared" ref="I227" si="441">IF($A227=I$2,H227,"")</f>
        <v/>
      </c>
      <c r="J227" s="32">
        <f>IF('List box lookups'!$S$2=1,'Distribution graph'!B227,IF('List box lookups'!$S$2=2,'Distribution graph'!D227,IF('List box lookups'!$S$2=3,'Distribution graph'!F227,'Distribution graph'!H227)))</f>
        <v>17.08104004554944</v>
      </c>
      <c r="K227" s="32" t="str">
        <f>IF('List box lookups'!$S$2=1,'Distribution graph'!C227,IF('List box lookups'!$S$2=2,'Distribution graph'!E227,IF('List box lookups'!$S$2=3,'Distribution graph'!G227,'Distribution graph'!I227)))</f>
        <v/>
      </c>
      <c r="L227" s="32">
        <f t="shared" si="355"/>
        <v>17.592931620455602</v>
      </c>
      <c r="M227">
        <v>221</v>
      </c>
      <c r="R227" t="s">
        <v>8462</v>
      </c>
    </row>
    <row r="228" spans="1:18" x14ac:dyDescent="0.25">
      <c r="A228" t="s">
        <v>8151</v>
      </c>
      <c r="B228" s="30">
        <f>INDEX(TOTAL_Data!$AZ:$AZ,MATCH('Distribution graph'!$A228,TOTAL_Data!$DA:$DA,0))</f>
        <v>17.029596808527412</v>
      </c>
      <c r="C228" s="30" t="str">
        <f t="shared" si="352"/>
        <v/>
      </c>
      <c r="D228" s="30">
        <f>INDEX(BKT_Data!$AZ:$AZ,MATCH('Distribution graph'!$A228,BKT_Data!$DA:$DA,0))</f>
        <v>3.3608183822953928</v>
      </c>
      <c r="E228" s="30" t="str">
        <f t="shared" si="352"/>
        <v/>
      </c>
      <c r="F228" s="30">
        <f>INDEX(DRO_Data!$AZ:$AZ,MATCH('Distribution graph'!$A228,DRO_Data!$DA:$DA,0))</f>
        <v>4.7416452859601828</v>
      </c>
      <c r="G228" s="30" t="str">
        <f t="shared" ref="G228" si="442">IF($A228=G$2,F228,"")</f>
        <v/>
      </c>
      <c r="H228" s="30">
        <f>INDEX(IVA_Data!$AZ:$AZ,MATCH('Distribution graph'!$A228,IVA_Data!$DA:$DA,0))</f>
        <v>8.5312427945584517</v>
      </c>
      <c r="I228" s="30" t="str">
        <f t="shared" ref="I228" si="443">IF($A228=I$2,H228,"")</f>
        <v/>
      </c>
      <c r="J228" s="32">
        <f>IF('List box lookups'!$S$2=1,'Distribution graph'!B228,IF('List box lookups'!$S$2=2,'Distribution graph'!D228,IF('List box lookups'!$S$2=3,'Distribution graph'!F228,'Distribution graph'!H228)))</f>
        <v>17.029596808527412</v>
      </c>
      <c r="K228" s="32" t="str">
        <f>IF('List box lookups'!$S$2=1,'Distribution graph'!C228,IF('List box lookups'!$S$2=2,'Distribution graph'!E228,IF('List box lookups'!$S$2=3,'Distribution graph'!G228,'Distribution graph'!I228)))</f>
        <v/>
      </c>
      <c r="L228" s="32">
        <f t="shared" si="355"/>
        <v>17.592931620455602</v>
      </c>
      <c r="M228">
        <v>222</v>
      </c>
      <c r="R228" t="s">
        <v>8462</v>
      </c>
    </row>
    <row r="229" spans="1:18" x14ac:dyDescent="0.25">
      <c r="A229" t="s">
        <v>8152</v>
      </c>
      <c r="B229" s="30">
        <f>INDEX(TOTAL_Data!$AZ:$AZ,MATCH('Distribution graph'!$A229,TOTAL_Data!$DA:$DA,0))</f>
        <v>16.949152542372882</v>
      </c>
      <c r="C229" s="30" t="str">
        <f t="shared" si="352"/>
        <v/>
      </c>
      <c r="D229" s="30">
        <f>INDEX(BKT_Data!$AZ:$AZ,MATCH('Distribution graph'!$A229,BKT_Data!$DA:$DA,0))</f>
        <v>3.3576642335766422</v>
      </c>
      <c r="E229" s="30" t="str">
        <f t="shared" si="352"/>
        <v/>
      </c>
      <c r="F229" s="30">
        <f>INDEX(DRO_Data!$AZ:$AZ,MATCH('Distribution graph'!$A229,DRO_Data!$DA:$DA,0))</f>
        <v>4.7373878222317565</v>
      </c>
      <c r="G229" s="30" t="str">
        <f t="shared" ref="G229" si="444">IF($A229=G$2,F229,"")</f>
        <v/>
      </c>
      <c r="H229" s="30">
        <f>INDEX(IVA_Data!$AZ:$AZ,MATCH('Distribution graph'!$A229,IVA_Data!$DA:$DA,0))</f>
        <v>8.5286662356053959</v>
      </c>
      <c r="I229" s="30" t="str">
        <f t="shared" ref="I229" si="445">IF($A229=I$2,H229,"")</f>
        <v/>
      </c>
      <c r="J229" s="32">
        <f>IF('List box lookups'!$S$2=1,'Distribution graph'!B229,IF('List box lookups'!$S$2=2,'Distribution graph'!D229,IF('List box lookups'!$S$2=3,'Distribution graph'!F229,'Distribution graph'!H229)))</f>
        <v>16.949152542372882</v>
      </c>
      <c r="K229" s="32" t="str">
        <f>IF('List box lookups'!$S$2=1,'Distribution graph'!C229,IF('List box lookups'!$S$2=2,'Distribution graph'!E229,IF('List box lookups'!$S$2=3,'Distribution graph'!G229,'Distribution graph'!I229)))</f>
        <v/>
      </c>
      <c r="L229" s="32">
        <f t="shared" si="355"/>
        <v>17.592931620455602</v>
      </c>
      <c r="M229">
        <v>223</v>
      </c>
      <c r="R229" t="s">
        <v>8462</v>
      </c>
    </row>
    <row r="230" spans="1:18" x14ac:dyDescent="0.25">
      <c r="A230" t="s">
        <v>8153</v>
      </c>
      <c r="B230" s="30">
        <f>INDEX(TOTAL_Data!$AZ:$AZ,MATCH('Distribution graph'!$A230,TOTAL_Data!$DA:$DA,0))</f>
        <v>16.899550719261367</v>
      </c>
      <c r="C230" s="30" t="str">
        <f t="shared" si="352"/>
        <v/>
      </c>
      <c r="D230" s="30">
        <f>INDEX(BKT_Data!$AZ:$AZ,MATCH('Distribution graph'!$A230,BKT_Data!$DA:$DA,0))</f>
        <v>3.3505544627223798</v>
      </c>
      <c r="E230" s="30" t="str">
        <f t="shared" si="352"/>
        <v/>
      </c>
      <c r="F230" s="30">
        <f>INDEX(DRO_Data!$AZ:$AZ,MATCH('Distribution graph'!$A230,DRO_Data!$DA:$DA,0))</f>
        <v>4.7297445937919349</v>
      </c>
      <c r="G230" s="30" t="str">
        <f t="shared" ref="G230" si="446">IF($A230=G$2,F230,"")</f>
        <v/>
      </c>
      <c r="H230" s="30">
        <f>INDEX(IVA_Data!$AZ:$AZ,MATCH('Distribution graph'!$A230,IVA_Data!$DA:$DA,0))</f>
        <v>8.52814287147587</v>
      </c>
      <c r="I230" s="30" t="str">
        <f t="shared" ref="I230" si="447">IF($A230=I$2,H230,"")</f>
        <v/>
      </c>
      <c r="J230" s="32">
        <f>IF('List box lookups'!$S$2=1,'Distribution graph'!B230,IF('List box lookups'!$S$2=2,'Distribution graph'!D230,IF('List box lookups'!$S$2=3,'Distribution graph'!F230,'Distribution graph'!H230)))</f>
        <v>16.899550719261367</v>
      </c>
      <c r="K230" s="32" t="str">
        <f>IF('List box lookups'!$S$2=1,'Distribution graph'!C230,IF('List box lookups'!$S$2=2,'Distribution graph'!E230,IF('List box lookups'!$S$2=3,'Distribution graph'!G230,'Distribution graph'!I230)))</f>
        <v/>
      </c>
      <c r="L230" s="32">
        <f t="shared" si="355"/>
        <v>17.592931620455602</v>
      </c>
      <c r="M230">
        <v>224</v>
      </c>
      <c r="R230" t="s">
        <v>8462</v>
      </c>
    </row>
    <row r="231" spans="1:18" x14ac:dyDescent="0.25">
      <c r="A231" t="s">
        <v>8154</v>
      </c>
      <c r="B231" s="30">
        <f>INDEX(TOTAL_Data!$AZ:$AZ,MATCH('Distribution graph'!$A231,TOTAL_Data!$DA:$DA,0))</f>
        <v>16.886775307445326</v>
      </c>
      <c r="C231" s="30" t="str">
        <f t="shared" si="352"/>
        <v/>
      </c>
      <c r="D231" s="30">
        <f>INDEX(BKT_Data!$AZ:$AZ,MATCH('Distribution graph'!$A231,BKT_Data!$DA:$DA,0))</f>
        <v>3.3482890243085781</v>
      </c>
      <c r="E231" s="30" t="str">
        <f t="shared" si="352"/>
        <v/>
      </c>
      <c r="F231" s="30">
        <f>INDEX(DRO_Data!$AZ:$AZ,MATCH('Distribution graph'!$A231,DRO_Data!$DA:$DA,0))</f>
        <v>4.7100228632359817</v>
      </c>
      <c r="G231" s="30" t="str">
        <f t="shared" ref="G231" si="448">IF($A231=G$2,F231,"")</f>
        <v/>
      </c>
      <c r="H231" s="30">
        <f>INDEX(IVA_Data!$AZ:$AZ,MATCH('Distribution graph'!$A231,IVA_Data!$DA:$DA,0))</f>
        <v>8.5074323637964309</v>
      </c>
      <c r="I231" s="30" t="str">
        <f t="shared" ref="I231" si="449">IF($A231=I$2,H231,"")</f>
        <v/>
      </c>
      <c r="J231" s="32">
        <f>IF('List box lookups'!$S$2=1,'Distribution graph'!B231,IF('List box lookups'!$S$2=2,'Distribution graph'!D231,IF('List box lookups'!$S$2=3,'Distribution graph'!F231,'Distribution graph'!H231)))</f>
        <v>16.886775307445326</v>
      </c>
      <c r="K231" s="32" t="str">
        <f>IF('List box lookups'!$S$2=1,'Distribution graph'!C231,IF('List box lookups'!$S$2=2,'Distribution graph'!E231,IF('List box lookups'!$S$2=3,'Distribution graph'!G231,'Distribution graph'!I231)))</f>
        <v/>
      </c>
      <c r="L231" s="32">
        <f t="shared" si="355"/>
        <v>17.592931620455602</v>
      </c>
      <c r="M231">
        <v>225</v>
      </c>
      <c r="R231" t="s">
        <v>8462</v>
      </c>
    </row>
    <row r="232" spans="1:18" x14ac:dyDescent="0.25">
      <c r="A232" t="s">
        <v>8155</v>
      </c>
      <c r="B232" s="30">
        <f>INDEX(TOTAL_Data!$AZ:$AZ,MATCH('Distribution graph'!$A232,TOTAL_Data!$DA:$DA,0))</f>
        <v>16.884451622375568</v>
      </c>
      <c r="C232" s="30" t="str">
        <f t="shared" si="352"/>
        <v/>
      </c>
      <c r="D232" s="30">
        <f>INDEX(BKT_Data!$AZ:$AZ,MATCH('Distribution graph'!$A232,BKT_Data!$DA:$DA,0))</f>
        <v>3.3471682956219042</v>
      </c>
      <c r="E232" s="30" t="str">
        <f t="shared" si="352"/>
        <v/>
      </c>
      <c r="F232" s="30">
        <f>INDEX(DRO_Data!$AZ:$AZ,MATCH('Distribution graph'!$A232,DRO_Data!$DA:$DA,0))</f>
        <v>4.6929751376606035</v>
      </c>
      <c r="G232" s="30" t="str">
        <f t="shared" ref="G232" si="450">IF($A232=G$2,F232,"")</f>
        <v/>
      </c>
      <c r="H232" s="30">
        <f>INDEX(IVA_Data!$AZ:$AZ,MATCH('Distribution graph'!$A232,IVA_Data!$DA:$DA,0))</f>
        <v>8.4944983307323039</v>
      </c>
      <c r="I232" s="30" t="str">
        <f t="shared" ref="I232" si="451">IF($A232=I$2,H232,"")</f>
        <v/>
      </c>
      <c r="J232" s="32">
        <f>IF('List box lookups'!$S$2=1,'Distribution graph'!B232,IF('List box lookups'!$S$2=2,'Distribution graph'!D232,IF('List box lookups'!$S$2=3,'Distribution graph'!F232,'Distribution graph'!H232)))</f>
        <v>16.884451622375568</v>
      </c>
      <c r="K232" s="32" t="str">
        <f>IF('List box lookups'!$S$2=1,'Distribution graph'!C232,IF('List box lookups'!$S$2=2,'Distribution graph'!E232,IF('List box lookups'!$S$2=3,'Distribution graph'!G232,'Distribution graph'!I232)))</f>
        <v/>
      </c>
      <c r="L232" s="32">
        <f t="shared" si="355"/>
        <v>17.592931620455602</v>
      </c>
      <c r="M232">
        <v>226</v>
      </c>
      <c r="R232" t="s">
        <v>8462</v>
      </c>
    </row>
    <row r="233" spans="1:18" x14ac:dyDescent="0.25">
      <c r="A233" t="s">
        <v>8156</v>
      </c>
      <c r="B233" s="30">
        <f>INDEX(TOTAL_Data!$AZ:$AZ,MATCH('Distribution graph'!$A233,TOTAL_Data!$DA:$DA,0))</f>
        <v>16.87632655174199</v>
      </c>
      <c r="C233" s="30" t="str">
        <f t="shared" si="352"/>
        <v/>
      </c>
      <c r="D233" s="30">
        <f>INDEX(BKT_Data!$AZ:$AZ,MATCH('Distribution graph'!$A233,BKT_Data!$DA:$DA,0))</f>
        <v>3.346889287428326</v>
      </c>
      <c r="E233" s="30" t="str">
        <f t="shared" si="352"/>
        <v/>
      </c>
      <c r="F233" s="30">
        <f>INDEX(DRO_Data!$AZ:$AZ,MATCH('Distribution graph'!$A233,DRO_Data!$DA:$DA,0))</f>
        <v>4.64921660700172</v>
      </c>
      <c r="G233" s="30" t="str">
        <f t="shared" ref="G233" si="452">IF($A233=G$2,F233,"")</f>
        <v/>
      </c>
      <c r="H233" s="30">
        <f>INDEX(IVA_Data!$AZ:$AZ,MATCH('Distribution graph'!$A233,IVA_Data!$DA:$DA,0))</f>
        <v>8.4934927924518178</v>
      </c>
      <c r="I233" s="30" t="str">
        <f t="shared" ref="I233" si="453">IF($A233=I$2,H233,"")</f>
        <v/>
      </c>
      <c r="J233" s="32">
        <f>IF('List box lookups'!$S$2=1,'Distribution graph'!B233,IF('List box lookups'!$S$2=2,'Distribution graph'!D233,IF('List box lookups'!$S$2=3,'Distribution graph'!F233,'Distribution graph'!H233)))</f>
        <v>16.87632655174199</v>
      </c>
      <c r="K233" s="32" t="str">
        <f>IF('List box lookups'!$S$2=1,'Distribution graph'!C233,IF('List box lookups'!$S$2=2,'Distribution graph'!E233,IF('List box lookups'!$S$2=3,'Distribution graph'!G233,'Distribution graph'!I233)))</f>
        <v/>
      </c>
      <c r="L233" s="32">
        <f t="shared" si="355"/>
        <v>17.592931620455602</v>
      </c>
      <c r="M233">
        <v>227</v>
      </c>
      <c r="R233" t="s">
        <v>8462</v>
      </c>
    </row>
    <row r="234" spans="1:18" x14ac:dyDescent="0.25">
      <c r="A234" t="s">
        <v>8157</v>
      </c>
      <c r="B234" s="30">
        <f>INDEX(TOTAL_Data!$AZ:$AZ,MATCH('Distribution graph'!$A234,TOTAL_Data!$DA:$DA,0))</f>
        <v>16.867615690664568</v>
      </c>
      <c r="C234" s="30" t="str">
        <f t="shared" si="352"/>
        <v/>
      </c>
      <c r="D234" s="30">
        <f>INDEX(BKT_Data!$AZ:$AZ,MATCH('Distribution graph'!$A234,BKT_Data!$DA:$DA,0))</f>
        <v>3.3408103851477113</v>
      </c>
      <c r="E234" s="30" t="str">
        <f t="shared" si="352"/>
        <v/>
      </c>
      <c r="F234" s="30">
        <f>INDEX(DRO_Data!$AZ:$AZ,MATCH('Distribution graph'!$A234,DRO_Data!$DA:$DA,0))</f>
        <v>4.6476886048634745</v>
      </c>
      <c r="G234" s="30" t="str">
        <f t="shared" ref="G234" si="454">IF($A234=G$2,F234,"")</f>
        <v/>
      </c>
      <c r="H234" s="30">
        <f>INDEX(IVA_Data!$AZ:$AZ,MATCH('Distribution graph'!$A234,IVA_Data!$DA:$DA,0))</f>
        <v>8.4754640078469468</v>
      </c>
      <c r="I234" s="30" t="str">
        <f t="shared" ref="I234" si="455">IF($A234=I$2,H234,"")</f>
        <v/>
      </c>
      <c r="J234" s="32">
        <f>IF('List box lookups'!$S$2=1,'Distribution graph'!B234,IF('List box lookups'!$S$2=2,'Distribution graph'!D234,IF('List box lookups'!$S$2=3,'Distribution graph'!F234,'Distribution graph'!H234)))</f>
        <v>16.867615690664568</v>
      </c>
      <c r="K234" s="32" t="str">
        <f>IF('List box lookups'!$S$2=1,'Distribution graph'!C234,IF('List box lookups'!$S$2=2,'Distribution graph'!E234,IF('List box lookups'!$S$2=3,'Distribution graph'!G234,'Distribution graph'!I234)))</f>
        <v/>
      </c>
      <c r="L234" s="32">
        <f t="shared" si="355"/>
        <v>17.592931620455602</v>
      </c>
      <c r="M234">
        <v>228</v>
      </c>
      <c r="R234" t="s">
        <v>8462</v>
      </c>
    </row>
    <row r="235" spans="1:18" x14ac:dyDescent="0.25">
      <c r="A235" t="s">
        <v>8158</v>
      </c>
      <c r="B235" s="30">
        <f>INDEX(TOTAL_Data!$AZ:$AZ,MATCH('Distribution graph'!$A235,TOTAL_Data!$DA:$DA,0))</f>
        <v>16.811285489041339</v>
      </c>
      <c r="C235" s="30" t="str">
        <f t="shared" si="352"/>
        <v/>
      </c>
      <c r="D235" s="30">
        <f>INDEX(BKT_Data!$AZ:$AZ,MATCH('Distribution graph'!$A235,BKT_Data!$DA:$DA,0))</f>
        <v>3.3367318565205304</v>
      </c>
      <c r="E235" s="30" t="str">
        <f t="shared" si="352"/>
        <v/>
      </c>
      <c r="F235" s="30">
        <f>INDEX(DRO_Data!$AZ:$AZ,MATCH('Distribution graph'!$A235,DRO_Data!$DA:$DA,0))</f>
        <v>4.6096430186070014</v>
      </c>
      <c r="G235" s="30" t="str">
        <f t="shared" ref="G235" si="456">IF($A235=G$2,F235,"")</f>
        <v/>
      </c>
      <c r="H235" s="30">
        <f>INDEX(IVA_Data!$AZ:$AZ,MATCH('Distribution graph'!$A235,IVA_Data!$DA:$DA,0))</f>
        <v>8.4720680725120232</v>
      </c>
      <c r="I235" s="30" t="str">
        <f t="shared" ref="I235" si="457">IF($A235=I$2,H235,"")</f>
        <v/>
      </c>
      <c r="J235" s="32">
        <f>IF('List box lookups'!$S$2=1,'Distribution graph'!B235,IF('List box lookups'!$S$2=2,'Distribution graph'!D235,IF('List box lookups'!$S$2=3,'Distribution graph'!F235,'Distribution graph'!H235)))</f>
        <v>16.811285489041339</v>
      </c>
      <c r="K235" s="32" t="str">
        <f>IF('List box lookups'!$S$2=1,'Distribution graph'!C235,IF('List box lookups'!$S$2=2,'Distribution graph'!E235,IF('List box lookups'!$S$2=3,'Distribution graph'!G235,'Distribution graph'!I235)))</f>
        <v/>
      </c>
      <c r="L235" s="32">
        <f t="shared" si="355"/>
        <v>17.592931620455602</v>
      </c>
      <c r="M235">
        <v>229</v>
      </c>
      <c r="R235" t="s">
        <v>8462</v>
      </c>
    </row>
    <row r="236" spans="1:18" x14ac:dyDescent="0.25">
      <c r="A236" t="s">
        <v>8159</v>
      </c>
      <c r="B236" s="30">
        <f>INDEX(TOTAL_Data!$AZ:$AZ,MATCH('Distribution graph'!$A236,TOTAL_Data!$DA:$DA,0))</f>
        <v>16.81079309902697</v>
      </c>
      <c r="C236" s="30" t="str">
        <f t="shared" si="352"/>
        <v/>
      </c>
      <c r="D236" s="30">
        <f>INDEX(BKT_Data!$AZ:$AZ,MATCH('Distribution graph'!$A236,BKT_Data!$DA:$DA,0))</f>
        <v>3.3359279439564107</v>
      </c>
      <c r="E236" s="30" t="str">
        <f t="shared" si="352"/>
        <v/>
      </c>
      <c r="F236" s="30">
        <f>INDEX(DRO_Data!$AZ:$AZ,MATCH('Distribution graph'!$A236,DRO_Data!$DA:$DA,0))</f>
        <v>4.5597865631821488</v>
      </c>
      <c r="G236" s="30" t="str">
        <f t="shared" ref="G236" si="458">IF($A236=G$2,F236,"")</f>
        <v/>
      </c>
      <c r="H236" s="30">
        <f>INDEX(IVA_Data!$AZ:$AZ,MATCH('Distribution graph'!$A236,IVA_Data!$DA:$DA,0))</f>
        <v>8.4637681159420293</v>
      </c>
      <c r="I236" s="30" t="str">
        <f t="shared" ref="I236" si="459">IF($A236=I$2,H236,"")</f>
        <v/>
      </c>
      <c r="J236" s="32">
        <f>IF('List box lookups'!$S$2=1,'Distribution graph'!B236,IF('List box lookups'!$S$2=2,'Distribution graph'!D236,IF('List box lookups'!$S$2=3,'Distribution graph'!F236,'Distribution graph'!H236)))</f>
        <v>16.81079309902697</v>
      </c>
      <c r="K236" s="32" t="str">
        <f>IF('List box lookups'!$S$2=1,'Distribution graph'!C236,IF('List box lookups'!$S$2=2,'Distribution graph'!E236,IF('List box lookups'!$S$2=3,'Distribution graph'!G236,'Distribution graph'!I236)))</f>
        <v/>
      </c>
      <c r="L236" s="32">
        <f t="shared" si="355"/>
        <v>17.592931620455602</v>
      </c>
      <c r="M236">
        <v>230</v>
      </c>
      <c r="R236" t="s">
        <v>8462</v>
      </c>
    </row>
    <row r="237" spans="1:18" x14ac:dyDescent="0.25">
      <c r="A237" t="s">
        <v>8160</v>
      </c>
      <c r="B237" s="30">
        <f>INDEX(TOTAL_Data!$AZ:$AZ,MATCH('Distribution graph'!$A237,TOTAL_Data!$DA:$DA,0))</f>
        <v>16.80984013262384</v>
      </c>
      <c r="C237" s="30" t="str">
        <f t="shared" si="352"/>
        <v/>
      </c>
      <c r="D237" s="30">
        <f>INDEX(BKT_Data!$AZ:$AZ,MATCH('Distribution graph'!$A237,BKT_Data!$DA:$DA,0))</f>
        <v>3.3344448149383124</v>
      </c>
      <c r="E237" s="30" t="str">
        <f t="shared" si="352"/>
        <v/>
      </c>
      <c r="F237" s="30">
        <f>INDEX(DRO_Data!$AZ:$AZ,MATCH('Distribution graph'!$A237,DRO_Data!$DA:$DA,0))</f>
        <v>4.5266150821156268</v>
      </c>
      <c r="G237" s="30" t="str">
        <f t="shared" ref="G237" si="460">IF($A237=G$2,F237,"")</f>
        <v/>
      </c>
      <c r="H237" s="30">
        <f>INDEX(IVA_Data!$AZ:$AZ,MATCH('Distribution graph'!$A237,IVA_Data!$DA:$DA,0))</f>
        <v>8.4497753596306833</v>
      </c>
      <c r="I237" s="30" t="str">
        <f t="shared" ref="I237" si="461">IF($A237=I$2,H237,"")</f>
        <v/>
      </c>
      <c r="J237" s="32">
        <f>IF('List box lookups'!$S$2=1,'Distribution graph'!B237,IF('List box lookups'!$S$2=2,'Distribution graph'!D237,IF('List box lookups'!$S$2=3,'Distribution graph'!F237,'Distribution graph'!H237)))</f>
        <v>16.80984013262384</v>
      </c>
      <c r="K237" s="32" t="str">
        <f>IF('List box lookups'!$S$2=1,'Distribution graph'!C237,IF('List box lookups'!$S$2=2,'Distribution graph'!E237,IF('List box lookups'!$S$2=3,'Distribution graph'!G237,'Distribution graph'!I237)))</f>
        <v/>
      </c>
      <c r="L237" s="32">
        <f t="shared" si="355"/>
        <v>17.592931620455602</v>
      </c>
      <c r="M237">
        <v>231</v>
      </c>
      <c r="R237" t="s">
        <v>8462</v>
      </c>
    </row>
    <row r="238" spans="1:18" x14ac:dyDescent="0.25">
      <c r="A238" t="s">
        <v>8161</v>
      </c>
      <c r="B238" s="30">
        <f>INDEX(TOTAL_Data!$AZ:$AZ,MATCH('Distribution graph'!$A238,TOTAL_Data!$DA:$DA,0))</f>
        <v>16.776212832550861</v>
      </c>
      <c r="C238" s="30" t="str">
        <f t="shared" si="352"/>
        <v/>
      </c>
      <c r="D238" s="30">
        <f>INDEX(BKT_Data!$AZ:$AZ,MATCH('Distribution graph'!$A238,BKT_Data!$DA:$DA,0))</f>
        <v>3.3224459335817502</v>
      </c>
      <c r="E238" s="30" t="str">
        <f t="shared" si="352"/>
        <v/>
      </c>
      <c r="F238" s="30">
        <f>INDEX(DRO_Data!$AZ:$AZ,MATCH('Distribution graph'!$A238,DRO_Data!$DA:$DA,0))</f>
        <v>4.5209950599858857</v>
      </c>
      <c r="G238" s="30" t="str">
        <f t="shared" ref="G238" si="462">IF($A238=G$2,F238,"")</f>
        <v/>
      </c>
      <c r="H238" s="30">
        <f>INDEX(IVA_Data!$AZ:$AZ,MATCH('Distribution graph'!$A238,IVA_Data!$DA:$DA,0))</f>
        <v>8.3949302811277864</v>
      </c>
      <c r="I238" s="30" t="str">
        <f t="shared" ref="I238" si="463">IF($A238=I$2,H238,"")</f>
        <v/>
      </c>
      <c r="J238" s="32">
        <f>IF('List box lookups'!$S$2=1,'Distribution graph'!B238,IF('List box lookups'!$S$2=2,'Distribution graph'!D238,IF('List box lookups'!$S$2=3,'Distribution graph'!F238,'Distribution graph'!H238)))</f>
        <v>16.776212832550861</v>
      </c>
      <c r="K238" s="32" t="str">
        <f>IF('List box lookups'!$S$2=1,'Distribution graph'!C238,IF('List box lookups'!$S$2=2,'Distribution graph'!E238,IF('List box lookups'!$S$2=3,'Distribution graph'!G238,'Distribution graph'!I238)))</f>
        <v/>
      </c>
      <c r="L238" s="32">
        <f t="shared" si="355"/>
        <v>17.592931620455602</v>
      </c>
      <c r="M238">
        <v>232</v>
      </c>
      <c r="R238" t="s">
        <v>8462</v>
      </c>
    </row>
    <row r="239" spans="1:18" x14ac:dyDescent="0.25">
      <c r="A239" t="s">
        <v>8162</v>
      </c>
      <c r="B239" s="30">
        <f>INDEX(TOTAL_Data!$AZ:$AZ,MATCH('Distribution graph'!$A239,TOTAL_Data!$DA:$DA,0))</f>
        <v>16.772784676910124</v>
      </c>
      <c r="C239" s="30" t="str">
        <f t="shared" si="352"/>
        <v/>
      </c>
      <c r="D239" s="30">
        <f>INDEX(BKT_Data!$AZ:$AZ,MATCH('Distribution graph'!$A239,BKT_Data!$DA:$DA,0))</f>
        <v>3.3138380943315742</v>
      </c>
      <c r="E239" s="30" t="str">
        <f t="shared" si="352"/>
        <v/>
      </c>
      <c r="F239" s="30">
        <f>INDEX(DRO_Data!$AZ:$AZ,MATCH('Distribution graph'!$A239,DRO_Data!$DA:$DA,0))</f>
        <v>4.5117970222139654</v>
      </c>
      <c r="G239" s="30" t="str">
        <f t="shared" ref="G239" si="464">IF($A239=G$2,F239,"")</f>
        <v/>
      </c>
      <c r="H239" s="30">
        <f>INDEX(IVA_Data!$AZ:$AZ,MATCH('Distribution graph'!$A239,IVA_Data!$DA:$DA,0))</f>
        <v>8.3851891080806737</v>
      </c>
      <c r="I239" s="30" t="str">
        <f t="shared" ref="I239" si="465">IF($A239=I$2,H239,"")</f>
        <v/>
      </c>
      <c r="J239" s="32">
        <f>IF('List box lookups'!$S$2=1,'Distribution graph'!B239,IF('List box lookups'!$S$2=2,'Distribution graph'!D239,IF('List box lookups'!$S$2=3,'Distribution graph'!F239,'Distribution graph'!H239)))</f>
        <v>16.772784676910124</v>
      </c>
      <c r="K239" s="32" t="str">
        <f>IF('List box lookups'!$S$2=1,'Distribution graph'!C239,IF('List box lookups'!$S$2=2,'Distribution graph'!E239,IF('List box lookups'!$S$2=3,'Distribution graph'!G239,'Distribution graph'!I239)))</f>
        <v/>
      </c>
      <c r="L239" s="32">
        <f t="shared" si="355"/>
        <v>17.592931620455602</v>
      </c>
      <c r="M239">
        <v>233</v>
      </c>
      <c r="R239" t="s">
        <v>8462</v>
      </c>
    </row>
    <row r="240" spans="1:18" x14ac:dyDescent="0.25">
      <c r="A240" t="s">
        <v>8163</v>
      </c>
      <c r="B240" s="30">
        <f>INDEX(TOTAL_Data!$AZ:$AZ,MATCH('Distribution graph'!$A240,TOTAL_Data!$DA:$DA,0))</f>
        <v>16.758143613393525</v>
      </c>
      <c r="C240" s="30" t="str">
        <f t="shared" si="352"/>
        <v/>
      </c>
      <c r="D240" s="30">
        <f>INDEX(BKT_Data!$AZ:$AZ,MATCH('Distribution graph'!$A240,BKT_Data!$DA:$DA,0))</f>
        <v>3.3131438629186727</v>
      </c>
      <c r="E240" s="30" t="str">
        <f t="shared" si="352"/>
        <v/>
      </c>
      <c r="F240" s="30">
        <f>INDEX(DRO_Data!$AZ:$AZ,MATCH('Distribution graph'!$A240,DRO_Data!$DA:$DA,0))</f>
        <v>4.4965218081307698</v>
      </c>
      <c r="G240" s="30" t="str">
        <f t="shared" ref="G240" si="466">IF($A240=G$2,F240,"")</f>
        <v/>
      </c>
      <c r="H240" s="30">
        <f>INDEX(IVA_Data!$AZ:$AZ,MATCH('Distribution graph'!$A240,IVA_Data!$DA:$DA,0))</f>
        <v>8.380381086803105</v>
      </c>
      <c r="I240" s="30" t="str">
        <f t="shared" ref="I240" si="467">IF($A240=I$2,H240,"")</f>
        <v/>
      </c>
      <c r="J240" s="32">
        <f>IF('List box lookups'!$S$2=1,'Distribution graph'!B240,IF('List box lookups'!$S$2=2,'Distribution graph'!D240,IF('List box lookups'!$S$2=3,'Distribution graph'!F240,'Distribution graph'!H240)))</f>
        <v>16.758143613393525</v>
      </c>
      <c r="K240" s="32" t="str">
        <f>IF('List box lookups'!$S$2=1,'Distribution graph'!C240,IF('List box lookups'!$S$2=2,'Distribution graph'!E240,IF('List box lookups'!$S$2=3,'Distribution graph'!G240,'Distribution graph'!I240)))</f>
        <v/>
      </c>
      <c r="L240" s="32">
        <f t="shared" si="355"/>
        <v>17.592931620455602</v>
      </c>
      <c r="M240">
        <v>234</v>
      </c>
      <c r="R240" t="s">
        <v>8462</v>
      </c>
    </row>
    <row r="241" spans="1:18" x14ac:dyDescent="0.25">
      <c r="A241" t="s">
        <v>8164</v>
      </c>
      <c r="B241" s="30">
        <f>INDEX(TOTAL_Data!$AZ:$AZ,MATCH('Distribution graph'!$A241,TOTAL_Data!$DA:$DA,0))</f>
        <v>16.667914265039798</v>
      </c>
      <c r="C241" s="30" t="str">
        <f t="shared" si="352"/>
        <v/>
      </c>
      <c r="D241" s="30">
        <f>INDEX(BKT_Data!$AZ:$AZ,MATCH('Distribution graph'!$A241,BKT_Data!$DA:$DA,0))</f>
        <v>3.3114436028506402</v>
      </c>
      <c r="E241" s="30" t="str">
        <f t="shared" si="352"/>
        <v/>
      </c>
      <c r="F241" s="30">
        <f>INDEX(DRO_Data!$AZ:$AZ,MATCH('Distribution graph'!$A241,DRO_Data!$DA:$DA,0))</f>
        <v>4.4888676083313381</v>
      </c>
      <c r="G241" s="30" t="str">
        <f t="shared" ref="G241" si="468">IF($A241=G$2,F241,"")</f>
        <v/>
      </c>
      <c r="H241" s="30">
        <f>INDEX(IVA_Data!$AZ:$AZ,MATCH('Distribution graph'!$A241,IVA_Data!$DA:$DA,0))</f>
        <v>8.353504525363082</v>
      </c>
      <c r="I241" s="30" t="str">
        <f t="shared" ref="I241" si="469">IF($A241=I$2,H241,"")</f>
        <v/>
      </c>
      <c r="J241" s="32">
        <f>IF('List box lookups'!$S$2=1,'Distribution graph'!B241,IF('List box lookups'!$S$2=2,'Distribution graph'!D241,IF('List box lookups'!$S$2=3,'Distribution graph'!F241,'Distribution graph'!H241)))</f>
        <v>16.667914265039798</v>
      </c>
      <c r="K241" s="32" t="str">
        <f>IF('List box lookups'!$S$2=1,'Distribution graph'!C241,IF('List box lookups'!$S$2=2,'Distribution graph'!E241,IF('List box lookups'!$S$2=3,'Distribution graph'!G241,'Distribution graph'!I241)))</f>
        <v/>
      </c>
      <c r="L241" s="32">
        <f t="shared" si="355"/>
        <v>17.592931620455602</v>
      </c>
      <c r="M241">
        <v>235</v>
      </c>
      <c r="R241" t="s">
        <v>8462</v>
      </c>
    </row>
    <row r="242" spans="1:18" x14ac:dyDescent="0.25">
      <c r="A242" t="s">
        <v>8165</v>
      </c>
      <c r="B242" s="30">
        <f>INDEX(TOTAL_Data!$AZ:$AZ,MATCH('Distribution graph'!$A242,TOTAL_Data!$DA:$DA,0))</f>
        <v>16.648293549911134</v>
      </c>
      <c r="C242" s="30" t="str">
        <f t="shared" si="352"/>
        <v/>
      </c>
      <c r="D242" s="30">
        <f>INDEX(BKT_Data!$AZ:$AZ,MATCH('Distribution graph'!$A242,BKT_Data!$DA:$DA,0))</f>
        <v>3.3101621979476996</v>
      </c>
      <c r="E242" s="30" t="str">
        <f t="shared" si="352"/>
        <v/>
      </c>
      <c r="F242" s="30">
        <f>INDEX(DRO_Data!$AZ:$AZ,MATCH('Distribution graph'!$A242,DRO_Data!$DA:$DA,0))</f>
        <v>4.4711610114759797</v>
      </c>
      <c r="G242" s="30" t="str">
        <f t="shared" ref="G242" si="470">IF($A242=G$2,F242,"")</f>
        <v/>
      </c>
      <c r="H242" s="30">
        <f>INDEX(IVA_Data!$AZ:$AZ,MATCH('Distribution graph'!$A242,IVA_Data!$DA:$DA,0))</f>
        <v>8.3317904091834851</v>
      </c>
      <c r="I242" s="30" t="str">
        <f t="shared" ref="I242" si="471">IF($A242=I$2,H242,"")</f>
        <v/>
      </c>
      <c r="J242" s="32">
        <f>IF('List box lookups'!$S$2=1,'Distribution graph'!B242,IF('List box lookups'!$S$2=2,'Distribution graph'!D242,IF('List box lookups'!$S$2=3,'Distribution graph'!F242,'Distribution graph'!H242)))</f>
        <v>16.648293549911134</v>
      </c>
      <c r="K242" s="32" t="str">
        <f>IF('List box lookups'!$S$2=1,'Distribution graph'!C242,IF('List box lookups'!$S$2=2,'Distribution graph'!E242,IF('List box lookups'!$S$2=3,'Distribution graph'!G242,'Distribution graph'!I242)))</f>
        <v/>
      </c>
      <c r="L242" s="32">
        <f t="shared" si="355"/>
        <v>17.592931620455602</v>
      </c>
      <c r="M242">
        <v>236</v>
      </c>
      <c r="R242" t="s">
        <v>8462</v>
      </c>
    </row>
    <row r="243" spans="1:18" x14ac:dyDescent="0.25">
      <c r="A243" t="s">
        <v>8166</v>
      </c>
      <c r="B243" s="30">
        <f>INDEX(TOTAL_Data!$AZ:$AZ,MATCH('Distribution graph'!$A243,TOTAL_Data!$DA:$DA,0))</f>
        <v>16.5346193592835</v>
      </c>
      <c r="C243" s="30" t="str">
        <f t="shared" si="352"/>
        <v/>
      </c>
      <c r="D243" s="30">
        <f>INDEX(BKT_Data!$AZ:$AZ,MATCH('Distribution graph'!$A243,BKT_Data!$DA:$DA,0))</f>
        <v>3.3040030605502038</v>
      </c>
      <c r="E243" s="30" t="str">
        <f t="shared" si="352"/>
        <v/>
      </c>
      <c r="F243" s="30">
        <f>INDEX(DRO_Data!$AZ:$AZ,MATCH('Distribution graph'!$A243,DRO_Data!$DA:$DA,0))</f>
        <v>4.4670211294052535</v>
      </c>
      <c r="G243" s="30" t="str">
        <f t="shared" ref="G243" si="472">IF($A243=G$2,F243,"")</f>
        <v/>
      </c>
      <c r="H243" s="30">
        <f>INDEX(IVA_Data!$AZ:$AZ,MATCH('Distribution graph'!$A243,IVA_Data!$DA:$DA,0))</f>
        <v>8.2525973071661927</v>
      </c>
      <c r="I243" s="30" t="str">
        <f t="shared" ref="I243" si="473">IF($A243=I$2,H243,"")</f>
        <v/>
      </c>
      <c r="J243" s="32">
        <f>IF('List box lookups'!$S$2=1,'Distribution graph'!B243,IF('List box lookups'!$S$2=2,'Distribution graph'!D243,IF('List box lookups'!$S$2=3,'Distribution graph'!F243,'Distribution graph'!H243)))</f>
        <v>16.5346193592835</v>
      </c>
      <c r="K243" s="32" t="str">
        <f>IF('List box lookups'!$S$2=1,'Distribution graph'!C243,IF('List box lookups'!$S$2=2,'Distribution graph'!E243,IF('List box lookups'!$S$2=3,'Distribution graph'!G243,'Distribution graph'!I243)))</f>
        <v/>
      </c>
      <c r="L243" s="32">
        <f t="shared" si="355"/>
        <v>17.592931620455602</v>
      </c>
      <c r="M243">
        <v>237</v>
      </c>
      <c r="R243" t="s">
        <v>8462</v>
      </c>
    </row>
    <row r="244" spans="1:18" x14ac:dyDescent="0.25">
      <c r="A244" t="s">
        <v>8167</v>
      </c>
      <c r="B244" s="30">
        <f>INDEX(TOTAL_Data!$AZ:$AZ,MATCH('Distribution graph'!$A244,TOTAL_Data!$DA:$DA,0))</f>
        <v>16.527659201856352</v>
      </c>
      <c r="C244" s="30" t="str">
        <f t="shared" si="352"/>
        <v/>
      </c>
      <c r="D244" s="30">
        <f>INDEX(BKT_Data!$AZ:$AZ,MATCH('Distribution graph'!$A244,BKT_Data!$DA:$DA,0))</f>
        <v>3.3024964426813006</v>
      </c>
      <c r="E244" s="30" t="str">
        <f t="shared" si="352"/>
        <v/>
      </c>
      <c r="F244" s="30">
        <f>INDEX(DRO_Data!$AZ:$AZ,MATCH('Distribution graph'!$A244,DRO_Data!$DA:$DA,0))</f>
        <v>4.4161808867691219</v>
      </c>
      <c r="G244" s="30" t="str">
        <f t="shared" ref="G244" si="474">IF($A244=G$2,F244,"")</f>
        <v/>
      </c>
      <c r="H244" s="30">
        <f>INDEX(IVA_Data!$AZ:$AZ,MATCH('Distribution graph'!$A244,IVA_Data!$DA:$DA,0))</f>
        <v>8.2185599793730262</v>
      </c>
      <c r="I244" s="30" t="str">
        <f t="shared" ref="I244" si="475">IF($A244=I$2,H244,"")</f>
        <v/>
      </c>
      <c r="J244" s="32">
        <f>IF('List box lookups'!$S$2=1,'Distribution graph'!B244,IF('List box lookups'!$S$2=2,'Distribution graph'!D244,IF('List box lookups'!$S$2=3,'Distribution graph'!F244,'Distribution graph'!H244)))</f>
        <v>16.527659201856352</v>
      </c>
      <c r="K244" s="32" t="str">
        <f>IF('List box lookups'!$S$2=1,'Distribution graph'!C244,IF('List box lookups'!$S$2=2,'Distribution graph'!E244,IF('List box lookups'!$S$2=3,'Distribution graph'!G244,'Distribution graph'!I244)))</f>
        <v/>
      </c>
      <c r="L244" s="32">
        <f t="shared" si="355"/>
        <v>17.592931620455602</v>
      </c>
      <c r="M244">
        <v>238</v>
      </c>
      <c r="R244" t="s">
        <v>8462</v>
      </c>
    </row>
    <row r="245" spans="1:18" x14ac:dyDescent="0.25">
      <c r="A245" t="s">
        <v>8168</v>
      </c>
      <c r="B245" s="30">
        <f>INDEX(TOTAL_Data!$AZ:$AZ,MATCH('Distribution graph'!$A245,TOTAL_Data!$DA:$DA,0))</f>
        <v>16.514160451818029</v>
      </c>
      <c r="C245" s="30" t="str">
        <f t="shared" si="352"/>
        <v/>
      </c>
      <c r="D245" s="30">
        <f>INDEX(BKT_Data!$AZ:$AZ,MATCH('Distribution graph'!$A245,BKT_Data!$DA:$DA,0))</f>
        <v>3.2985667495179909</v>
      </c>
      <c r="E245" s="30" t="str">
        <f t="shared" si="352"/>
        <v/>
      </c>
      <c r="F245" s="30">
        <f>INDEX(DRO_Data!$AZ:$AZ,MATCH('Distribution graph'!$A245,DRO_Data!$DA:$DA,0))</f>
        <v>4.408152983899746</v>
      </c>
      <c r="G245" s="30" t="str">
        <f t="shared" ref="G245" si="476">IF($A245=G$2,F245,"")</f>
        <v/>
      </c>
      <c r="H245" s="30">
        <f>INDEX(IVA_Data!$AZ:$AZ,MATCH('Distribution graph'!$A245,IVA_Data!$DA:$DA,0))</f>
        <v>8.2006169100448236</v>
      </c>
      <c r="I245" s="30" t="str">
        <f t="shared" ref="I245" si="477">IF($A245=I$2,H245,"")</f>
        <v/>
      </c>
      <c r="J245" s="32">
        <f>IF('List box lookups'!$S$2=1,'Distribution graph'!B245,IF('List box lookups'!$S$2=2,'Distribution graph'!D245,IF('List box lookups'!$S$2=3,'Distribution graph'!F245,'Distribution graph'!H245)))</f>
        <v>16.514160451818029</v>
      </c>
      <c r="K245" s="32" t="str">
        <f>IF('List box lookups'!$S$2=1,'Distribution graph'!C245,IF('List box lookups'!$S$2=2,'Distribution graph'!E245,IF('List box lookups'!$S$2=3,'Distribution graph'!G245,'Distribution graph'!I245)))</f>
        <v/>
      </c>
      <c r="L245" s="32">
        <f t="shared" si="355"/>
        <v>17.592931620455602</v>
      </c>
      <c r="M245">
        <v>239</v>
      </c>
      <c r="R245" t="s">
        <v>8462</v>
      </c>
    </row>
    <row r="246" spans="1:18" x14ac:dyDescent="0.25">
      <c r="A246" t="s">
        <v>8169</v>
      </c>
      <c r="B246" s="30">
        <f>INDEX(TOTAL_Data!$AZ:$AZ,MATCH('Distribution graph'!$A246,TOTAL_Data!$DA:$DA,0))</f>
        <v>16.505194614332385</v>
      </c>
      <c r="C246" s="30" t="str">
        <f t="shared" si="352"/>
        <v/>
      </c>
      <c r="D246" s="30">
        <f>INDEX(BKT_Data!$AZ:$AZ,MATCH('Distribution graph'!$A246,BKT_Data!$DA:$DA,0))</f>
        <v>3.2616604360589108</v>
      </c>
      <c r="E246" s="30" t="str">
        <f t="shared" si="352"/>
        <v/>
      </c>
      <c r="F246" s="30">
        <f>INDEX(DRO_Data!$AZ:$AZ,MATCH('Distribution graph'!$A246,DRO_Data!$DA:$DA,0))</f>
        <v>4.4000770013475234</v>
      </c>
      <c r="G246" s="30" t="str">
        <f t="shared" ref="G246" si="478">IF($A246=G$2,F246,"")</f>
        <v/>
      </c>
      <c r="H246" s="30">
        <f>INDEX(IVA_Data!$AZ:$AZ,MATCH('Distribution graph'!$A246,IVA_Data!$DA:$DA,0))</f>
        <v>8.1932962450123306</v>
      </c>
      <c r="I246" s="30" t="str">
        <f t="shared" ref="I246" si="479">IF($A246=I$2,H246,"")</f>
        <v/>
      </c>
      <c r="J246" s="32">
        <f>IF('List box lookups'!$S$2=1,'Distribution graph'!B246,IF('List box lookups'!$S$2=2,'Distribution graph'!D246,IF('List box lookups'!$S$2=3,'Distribution graph'!F246,'Distribution graph'!H246)))</f>
        <v>16.505194614332385</v>
      </c>
      <c r="K246" s="32" t="str">
        <f>IF('List box lookups'!$S$2=1,'Distribution graph'!C246,IF('List box lookups'!$S$2=2,'Distribution graph'!E246,IF('List box lookups'!$S$2=3,'Distribution graph'!G246,'Distribution graph'!I246)))</f>
        <v/>
      </c>
      <c r="L246" s="32">
        <f t="shared" si="355"/>
        <v>17.592931620455602</v>
      </c>
      <c r="M246">
        <v>240</v>
      </c>
      <c r="R246" t="s">
        <v>8462</v>
      </c>
    </row>
    <row r="247" spans="1:18" x14ac:dyDescent="0.25">
      <c r="A247" t="s">
        <v>8170</v>
      </c>
      <c r="B247" s="30">
        <f>INDEX(TOTAL_Data!$AZ:$AZ,MATCH('Distribution graph'!$A247,TOTAL_Data!$DA:$DA,0))</f>
        <v>16.479101735423416</v>
      </c>
      <c r="C247" s="30" t="str">
        <f t="shared" si="352"/>
        <v/>
      </c>
      <c r="D247" s="30">
        <f>INDEX(BKT_Data!$AZ:$AZ,MATCH('Distribution graph'!$A247,BKT_Data!$DA:$DA,0))</f>
        <v>3.2567706547823105</v>
      </c>
      <c r="E247" s="30" t="str">
        <f t="shared" si="352"/>
        <v/>
      </c>
      <c r="F247" s="30">
        <f>INDEX(DRO_Data!$AZ:$AZ,MATCH('Distribution graph'!$A247,DRO_Data!$DA:$DA,0))</f>
        <v>4.3671698010208262</v>
      </c>
      <c r="G247" s="30" t="str">
        <f t="shared" ref="G247" si="480">IF($A247=G$2,F247,"")</f>
        <v/>
      </c>
      <c r="H247" s="30">
        <f>INDEX(IVA_Data!$AZ:$AZ,MATCH('Distribution graph'!$A247,IVA_Data!$DA:$DA,0))</f>
        <v>8.1895572821680993</v>
      </c>
      <c r="I247" s="30" t="str">
        <f t="shared" ref="I247" si="481">IF($A247=I$2,H247,"")</f>
        <v/>
      </c>
      <c r="J247" s="32">
        <f>IF('List box lookups'!$S$2=1,'Distribution graph'!B247,IF('List box lookups'!$S$2=2,'Distribution graph'!D247,IF('List box lookups'!$S$2=3,'Distribution graph'!F247,'Distribution graph'!H247)))</f>
        <v>16.479101735423416</v>
      </c>
      <c r="K247" s="32" t="str">
        <f>IF('List box lookups'!$S$2=1,'Distribution graph'!C247,IF('List box lookups'!$S$2=2,'Distribution graph'!E247,IF('List box lookups'!$S$2=3,'Distribution graph'!G247,'Distribution graph'!I247)))</f>
        <v/>
      </c>
      <c r="L247" s="32">
        <f t="shared" si="355"/>
        <v>17.592931620455602</v>
      </c>
      <c r="M247">
        <v>241</v>
      </c>
      <c r="R247" t="s">
        <v>8461</v>
      </c>
    </row>
    <row r="248" spans="1:18" x14ac:dyDescent="0.25">
      <c r="A248" t="s">
        <v>8171</v>
      </c>
      <c r="B248" s="30">
        <f>INDEX(TOTAL_Data!$AZ:$AZ,MATCH('Distribution graph'!$A248,TOTAL_Data!$DA:$DA,0))</f>
        <v>16.367140811250255</v>
      </c>
      <c r="C248" s="30" t="str">
        <f t="shared" ref="C248:E311" si="482">IF($A248=C$2,B248,"")</f>
        <v/>
      </c>
      <c r="D248" s="30">
        <f>INDEX(BKT_Data!$AZ:$AZ,MATCH('Distribution graph'!$A248,BKT_Data!$DA:$DA,0))</f>
        <v>3.2561505065123009</v>
      </c>
      <c r="E248" s="30" t="str">
        <f t="shared" si="482"/>
        <v/>
      </c>
      <c r="F248" s="30">
        <f>INDEX(DRO_Data!$AZ:$AZ,MATCH('Distribution graph'!$A248,DRO_Data!$DA:$DA,0))</f>
        <v>4.3416423384983904</v>
      </c>
      <c r="G248" s="30" t="str">
        <f t="shared" ref="G248" si="483">IF($A248=G$2,F248,"")</f>
        <v/>
      </c>
      <c r="H248" s="30">
        <f>INDEX(IVA_Data!$AZ:$AZ,MATCH('Distribution graph'!$A248,IVA_Data!$DA:$DA,0))</f>
        <v>8.188584216223493</v>
      </c>
      <c r="I248" s="30" t="str">
        <f t="shared" ref="I248" si="484">IF($A248=I$2,H248,"")</f>
        <v/>
      </c>
      <c r="J248" s="32">
        <f>IF('List box lookups'!$S$2=1,'Distribution graph'!B248,IF('List box lookups'!$S$2=2,'Distribution graph'!D248,IF('List box lookups'!$S$2=3,'Distribution graph'!F248,'Distribution graph'!H248)))</f>
        <v>16.367140811250255</v>
      </c>
      <c r="K248" s="32" t="str">
        <f>IF('List box lookups'!$S$2=1,'Distribution graph'!C248,IF('List box lookups'!$S$2=2,'Distribution graph'!E248,IF('List box lookups'!$S$2=3,'Distribution graph'!G248,'Distribution graph'!I248)))</f>
        <v/>
      </c>
      <c r="L248" s="32">
        <f t="shared" ref="L248:L311" si="485">$J$4</f>
        <v>17.592931620455602</v>
      </c>
      <c r="M248">
        <v>242</v>
      </c>
      <c r="R248" t="s">
        <v>8461</v>
      </c>
    </row>
    <row r="249" spans="1:18" x14ac:dyDescent="0.25">
      <c r="A249" t="s">
        <v>8172</v>
      </c>
      <c r="B249" s="30">
        <f>INDEX(TOTAL_Data!$AZ:$AZ,MATCH('Distribution graph'!$A249,TOTAL_Data!$DA:$DA,0))</f>
        <v>16.36246960799102</v>
      </c>
      <c r="C249" s="30" t="str">
        <f t="shared" si="482"/>
        <v/>
      </c>
      <c r="D249" s="30">
        <f>INDEX(BKT_Data!$AZ:$AZ,MATCH('Distribution graph'!$A249,BKT_Data!$DA:$DA,0))</f>
        <v>3.2544516249012041</v>
      </c>
      <c r="E249" s="30" t="str">
        <f t="shared" si="482"/>
        <v/>
      </c>
      <c r="F249" s="30">
        <f>INDEX(DRO_Data!$AZ:$AZ,MATCH('Distribution graph'!$A249,DRO_Data!$DA:$DA,0))</f>
        <v>4.3193818915980744</v>
      </c>
      <c r="G249" s="30" t="str">
        <f t="shared" ref="G249" si="486">IF($A249=G$2,F249,"")</f>
        <v/>
      </c>
      <c r="H249" s="30">
        <f>INDEX(IVA_Data!$AZ:$AZ,MATCH('Distribution graph'!$A249,IVA_Data!$DA:$DA,0))</f>
        <v>8.1803430379916584</v>
      </c>
      <c r="I249" s="30" t="str">
        <f t="shared" ref="I249" si="487">IF($A249=I$2,H249,"")</f>
        <v/>
      </c>
      <c r="J249" s="32">
        <f>IF('List box lookups'!$S$2=1,'Distribution graph'!B249,IF('List box lookups'!$S$2=2,'Distribution graph'!D249,IF('List box lookups'!$S$2=3,'Distribution graph'!F249,'Distribution graph'!H249)))</f>
        <v>16.36246960799102</v>
      </c>
      <c r="K249" s="32" t="str">
        <f>IF('List box lookups'!$S$2=1,'Distribution graph'!C249,IF('List box lookups'!$S$2=2,'Distribution graph'!E249,IF('List box lookups'!$S$2=3,'Distribution graph'!G249,'Distribution graph'!I249)))</f>
        <v/>
      </c>
      <c r="L249" s="32">
        <f t="shared" si="485"/>
        <v>17.592931620455602</v>
      </c>
      <c r="M249">
        <v>243</v>
      </c>
      <c r="R249" t="s">
        <v>8461</v>
      </c>
    </row>
    <row r="250" spans="1:18" x14ac:dyDescent="0.25">
      <c r="A250" t="s">
        <v>8173</v>
      </c>
      <c r="B250" s="30">
        <f>INDEX(TOTAL_Data!$AZ:$AZ,MATCH('Distribution graph'!$A250,TOTAL_Data!$DA:$DA,0))</f>
        <v>16.354918476592374</v>
      </c>
      <c r="C250" s="30" t="str">
        <f t="shared" si="482"/>
        <v/>
      </c>
      <c r="D250" s="30">
        <f>INDEX(BKT_Data!$AZ:$AZ,MATCH('Distribution graph'!$A250,BKT_Data!$DA:$DA,0))</f>
        <v>3.2386041616063475</v>
      </c>
      <c r="E250" s="30" t="str">
        <f t="shared" si="482"/>
        <v/>
      </c>
      <c r="F250" s="30">
        <f>INDEX(DRO_Data!$AZ:$AZ,MATCH('Distribution graph'!$A250,DRO_Data!$DA:$DA,0))</f>
        <v>4.2913274953398872</v>
      </c>
      <c r="G250" s="30" t="str">
        <f t="shared" ref="G250" si="488">IF($A250=G$2,F250,"")</f>
        <v/>
      </c>
      <c r="H250" s="30">
        <f>INDEX(IVA_Data!$AZ:$AZ,MATCH('Distribution graph'!$A250,IVA_Data!$DA:$DA,0))</f>
        <v>8.1607687803984543</v>
      </c>
      <c r="I250" s="30" t="str">
        <f t="shared" ref="I250" si="489">IF($A250=I$2,H250,"")</f>
        <v/>
      </c>
      <c r="J250" s="32">
        <f>IF('List box lookups'!$S$2=1,'Distribution graph'!B250,IF('List box lookups'!$S$2=2,'Distribution graph'!D250,IF('List box lookups'!$S$2=3,'Distribution graph'!F250,'Distribution graph'!H250)))</f>
        <v>16.354918476592374</v>
      </c>
      <c r="K250" s="32" t="str">
        <f>IF('List box lookups'!$S$2=1,'Distribution graph'!C250,IF('List box lookups'!$S$2=2,'Distribution graph'!E250,IF('List box lookups'!$S$2=3,'Distribution graph'!G250,'Distribution graph'!I250)))</f>
        <v/>
      </c>
      <c r="L250" s="32">
        <f t="shared" si="485"/>
        <v>17.592931620455602</v>
      </c>
      <c r="M250">
        <v>244</v>
      </c>
      <c r="R250" t="s">
        <v>8461</v>
      </c>
    </row>
    <row r="251" spans="1:18" x14ac:dyDescent="0.25">
      <c r="A251" t="s">
        <v>8174</v>
      </c>
      <c r="B251" s="30">
        <f>INDEX(TOTAL_Data!$AZ:$AZ,MATCH('Distribution graph'!$A251,TOTAL_Data!$DA:$DA,0))</f>
        <v>16.347826086956523</v>
      </c>
      <c r="C251" s="30" t="str">
        <f t="shared" si="482"/>
        <v/>
      </c>
      <c r="D251" s="30">
        <f>INDEX(BKT_Data!$AZ:$AZ,MATCH('Distribution graph'!$A251,BKT_Data!$DA:$DA,0))</f>
        <v>3.23453102741093</v>
      </c>
      <c r="E251" s="30" t="str">
        <f t="shared" si="482"/>
        <v/>
      </c>
      <c r="F251" s="30">
        <f>INDEX(DRO_Data!$AZ:$AZ,MATCH('Distribution graph'!$A251,DRO_Data!$DA:$DA,0))</f>
        <v>4.2867134444870612</v>
      </c>
      <c r="G251" s="30" t="str">
        <f t="shared" ref="G251" si="490">IF($A251=G$2,F251,"")</f>
        <v/>
      </c>
      <c r="H251" s="30">
        <f>INDEX(IVA_Data!$AZ:$AZ,MATCH('Distribution graph'!$A251,IVA_Data!$DA:$DA,0))</f>
        <v>8.1468823272264839</v>
      </c>
      <c r="I251" s="30" t="str">
        <f t="shared" ref="I251" si="491">IF($A251=I$2,H251,"")</f>
        <v/>
      </c>
      <c r="J251" s="32">
        <f>IF('List box lookups'!$S$2=1,'Distribution graph'!B251,IF('List box lookups'!$S$2=2,'Distribution graph'!D251,IF('List box lookups'!$S$2=3,'Distribution graph'!F251,'Distribution graph'!H251)))</f>
        <v>16.347826086956523</v>
      </c>
      <c r="K251" s="32" t="str">
        <f>IF('List box lookups'!$S$2=1,'Distribution graph'!C251,IF('List box lookups'!$S$2=2,'Distribution graph'!E251,IF('List box lookups'!$S$2=3,'Distribution graph'!G251,'Distribution graph'!I251)))</f>
        <v/>
      </c>
      <c r="L251" s="32">
        <f t="shared" si="485"/>
        <v>17.592931620455602</v>
      </c>
      <c r="M251">
        <v>245</v>
      </c>
      <c r="R251" t="s">
        <v>8461</v>
      </c>
    </row>
    <row r="252" spans="1:18" x14ac:dyDescent="0.25">
      <c r="A252" t="s">
        <v>8175</v>
      </c>
      <c r="B252" s="30">
        <f>INDEX(TOTAL_Data!$AZ:$AZ,MATCH('Distribution graph'!$A252,TOTAL_Data!$DA:$DA,0))</f>
        <v>16.327962648098669</v>
      </c>
      <c r="C252" s="30" t="str">
        <f t="shared" si="482"/>
        <v/>
      </c>
      <c r="D252" s="30">
        <f>INDEX(BKT_Data!$AZ:$AZ,MATCH('Distribution graph'!$A252,BKT_Data!$DA:$DA,0))</f>
        <v>3.2296144508541773</v>
      </c>
      <c r="E252" s="30" t="str">
        <f t="shared" si="482"/>
        <v/>
      </c>
      <c r="F252" s="30">
        <f>INDEX(DRO_Data!$AZ:$AZ,MATCH('Distribution graph'!$A252,DRO_Data!$DA:$DA,0))</f>
        <v>4.2739304489051611</v>
      </c>
      <c r="G252" s="30" t="str">
        <f t="shared" ref="G252" si="492">IF($A252=G$2,F252,"")</f>
        <v/>
      </c>
      <c r="H252" s="30">
        <f>INDEX(IVA_Data!$AZ:$AZ,MATCH('Distribution graph'!$A252,IVA_Data!$DA:$DA,0))</f>
        <v>8.1307357913379477</v>
      </c>
      <c r="I252" s="30" t="str">
        <f t="shared" ref="I252" si="493">IF($A252=I$2,H252,"")</f>
        <v/>
      </c>
      <c r="J252" s="32">
        <f>IF('List box lookups'!$S$2=1,'Distribution graph'!B252,IF('List box lookups'!$S$2=2,'Distribution graph'!D252,IF('List box lookups'!$S$2=3,'Distribution graph'!F252,'Distribution graph'!H252)))</f>
        <v>16.327962648098669</v>
      </c>
      <c r="K252" s="32" t="str">
        <f>IF('List box lookups'!$S$2=1,'Distribution graph'!C252,IF('List box lookups'!$S$2=2,'Distribution graph'!E252,IF('List box lookups'!$S$2=3,'Distribution graph'!G252,'Distribution graph'!I252)))</f>
        <v/>
      </c>
      <c r="L252" s="32">
        <f t="shared" si="485"/>
        <v>17.592931620455602</v>
      </c>
      <c r="M252">
        <v>246</v>
      </c>
      <c r="R252" t="s">
        <v>8461</v>
      </c>
    </row>
    <row r="253" spans="1:18" x14ac:dyDescent="0.25">
      <c r="A253" t="s">
        <v>8176</v>
      </c>
      <c r="B253" s="30">
        <f>INDEX(TOTAL_Data!$AZ:$AZ,MATCH('Distribution graph'!$A253,TOTAL_Data!$DA:$DA,0))</f>
        <v>16.279120927469918</v>
      </c>
      <c r="C253" s="30" t="str">
        <f t="shared" si="482"/>
        <v/>
      </c>
      <c r="D253" s="30">
        <f>INDEX(BKT_Data!$AZ:$AZ,MATCH('Distribution graph'!$A253,BKT_Data!$DA:$DA,0))</f>
        <v>3.2230056830141023</v>
      </c>
      <c r="E253" s="30" t="str">
        <f t="shared" si="482"/>
        <v/>
      </c>
      <c r="F253" s="30">
        <f>INDEX(DRO_Data!$AZ:$AZ,MATCH('Distribution graph'!$A253,DRO_Data!$DA:$DA,0))</f>
        <v>4.2716787697565142</v>
      </c>
      <c r="G253" s="30" t="str">
        <f t="shared" ref="G253" si="494">IF($A253=G$2,F253,"")</f>
        <v/>
      </c>
      <c r="H253" s="30">
        <f>INDEX(IVA_Data!$AZ:$AZ,MATCH('Distribution graph'!$A253,IVA_Data!$DA:$DA,0))</f>
        <v>8.1301020864705382</v>
      </c>
      <c r="I253" s="30" t="str">
        <f t="shared" ref="I253" si="495">IF($A253=I$2,H253,"")</f>
        <v/>
      </c>
      <c r="J253" s="32">
        <f>IF('List box lookups'!$S$2=1,'Distribution graph'!B253,IF('List box lookups'!$S$2=2,'Distribution graph'!D253,IF('List box lookups'!$S$2=3,'Distribution graph'!F253,'Distribution graph'!H253)))</f>
        <v>16.279120927469918</v>
      </c>
      <c r="K253" s="32" t="str">
        <f>IF('List box lookups'!$S$2=1,'Distribution graph'!C253,IF('List box lookups'!$S$2=2,'Distribution graph'!E253,IF('List box lookups'!$S$2=3,'Distribution graph'!G253,'Distribution graph'!I253)))</f>
        <v/>
      </c>
      <c r="L253" s="32">
        <f t="shared" si="485"/>
        <v>17.592931620455602</v>
      </c>
      <c r="M253">
        <v>247</v>
      </c>
      <c r="R253" t="s">
        <v>8461</v>
      </c>
    </row>
    <row r="254" spans="1:18" x14ac:dyDescent="0.25">
      <c r="A254" t="s">
        <v>8177</v>
      </c>
      <c r="B254" s="30">
        <f>INDEX(TOTAL_Data!$AZ:$AZ,MATCH('Distribution graph'!$A254,TOTAL_Data!$DA:$DA,0))</f>
        <v>16.018971487801238</v>
      </c>
      <c r="C254" s="30" t="str">
        <f t="shared" si="482"/>
        <v/>
      </c>
      <c r="D254" s="30">
        <f>INDEX(BKT_Data!$AZ:$AZ,MATCH('Distribution graph'!$A254,BKT_Data!$DA:$DA,0))</f>
        <v>3.2205418344032206</v>
      </c>
      <c r="E254" s="30" t="str">
        <f t="shared" si="482"/>
        <v/>
      </c>
      <c r="F254" s="30">
        <f>INDEX(DRO_Data!$AZ:$AZ,MATCH('Distribution graph'!$A254,DRO_Data!$DA:$DA,0))</f>
        <v>4.2694239382718928</v>
      </c>
      <c r="G254" s="30" t="str">
        <f t="shared" ref="G254" si="496">IF($A254=G$2,F254,"")</f>
        <v/>
      </c>
      <c r="H254" s="30">
        <f>INDEX(IVA_Data!$AZ:$AZ,MATCH('Distribution graph'!$A254,IVA_Data!$DA:$DA,0))</f>
        <v>8.1204678529198073</v>
      </c>
      <c r="I254" s="30" t="str">
        <f t="shared" ref="I254" si="497">IF($A254=I$2,H254,"")</f>
        <v/>
      </c>
      <c r="J254" s="32">
        <f>IF('List box lookups'!$S$2=1,'Distribution graph'!B254,IF('List box lookups'!$S$2=2,'Distribution graph'!D254,IF('List box lookups'!$S$2=3,'Distribution graph'!F254,'Distribution graph'!H254)))</f>
        <v>16.018971487801238</v>
      </c>
      <c r="K254" s="32" t="str">
        <f>IF('List box lookups'!$S$2=1,'Distribution graph'!C254,IF('List box lookups'!$S$2=2,'Distribution graph'!E254,IF('List box lookups'!$S$2=3,'Distribution graph'!G254,'Distribution graph'!I254)))</f>
        <v/>
      </c>
      <c r="L254" s="32">
        <f t="shared" si="485"/>
        <v>17.592931620455602</v>
      </c>
      <c r="M254">
        <v>248</v>
      </c>
      <c r="R254" t="s">
        <v>8461</v>
      </c>
    </row>
    <row r="255" spans="1:18" x14ac:dyDescent="0.25">
      <c r="A255" t="s">
        <v>8178</v>
      </c>
      <c r="B255" s="30">
        <f>INDEX(TOTAL_Data!$AZ:$AZ,MATCH('Distribution graph'!$A255,TOTAL_Data!$DA:$DA,0))</f>
        <v>15.99570798394468</v>
      </c>
      <c r="C255" s="30" t="str">
        <f t="shared" si="482"/>
        <v/>
      </c>
      <c r="D255" s="30">
        <f>INDEX(BKT_Data!$AZ:$AZ,MATCH('Distribution graph'!$A255,BKT_Data!$DA:$DA,0))</f>
        <v>3.2178483320819482</v>
      </c>
      <c r="E255" s="30" t="str">
        <f t="shared" si="482"/>
        <v/>
      </c>
      <c r="F255" s="30">
        <f>INDEX(DRO_Data!$AZ:$AZ,MATCH('Distribution graph'!$A255,DRO_Data!$DA:$DA,0))</f>
        <v>4.257399202131853</v>
      </c>
      <c r="G255" s="30" t="str">
        <f t="shared" ref="G255" si="498">IF($A255=G$2,F255,"")</f>
        <v/>
      </c>
      <c r="H255" s="30">
        <f>INDEX(IVA_Data!$AZ:$AZ,MATCH('Distribution graph'!$A255,IVA_Data!$DA:$DA,0))</f>
        <v>8.1010866630041054</v>
      </c>
      <c r="I255" s="30" t="str">
        <f t="shared" ref="I255" si="499">IF($A255=I$2,H255,"")</f>
        <v/>
      </c>
      <c r="J255" s="32">
        <f>IF('List box lookups'!$S$2=1,'Distribution graph'!B255,IF('List box lookups'!$S$2=2,'Distribution graph'!D255,IF('List box lookups'!$S$2=3,'Distribution graph'!F255,'Distribution graph'!H255)))</f>
        <v>15.99570798394468</v>
      </c>
      <c r="K255" s="32" t="str">
        <f>IF('List box lookups'!$S$2=1,'Distribution graph'!C255,IF('List box lookups'!$S$2=2,'Distribution graph'!E255,IF('List box lookups'!$S$2=3,'Distribution graph'!G255,'Distribution graph'!I255)))</f>
        <v/>
      </c>
      <c r="L255" s="32">
        <f t="shared" si="485"/>
        <v>17.592931620455602</v>
      </c>
      <c r="M255">
        <v>249</v>
      </c>
      <c r="R255" t="s">
        <v>8461</v>
      </c>
    </row>
    <row r="256" spans="1:18" x14ac:dyDescent="0.25">
      <c r="A256" t="s">
        <v>8179</v>
      </c>
      <c r="B256" s="30">
        <f>INDEX(TOTAL_Data!$AZ:$AZ,MATCH('Distribution graph'!$A256,TOTAL_Data!$DA:$DA,0))</f>
        <v>15.977269617430919</v>
      </c>
      <c r="C256" s="30" t="str">
        <f t="shared" si="482"/>
        <v/>
      </c>
      <c r="D256" s="30">
        <f>INDEX(BKT_Data!$AZ:$AZ,MATCH('Distribution graph'!$A256,BKT_Data!$DA:$DA,0))</f>
        <v>3.2152719111324064</v>
      </c>
      <c r="E256" s="30" t="str">
        <f t="shared" si="482"/>
        <v/>
      </c>
      <c r="F256" s="30">
        <f>INDEX(DRO_Data!$AZ:$AZ,MATCH('Distribution graph'!$A256,DRO_Data!$DA:$DA,0))</f>
        <v>4.2311712877694259</v>
      </c>
      <c r="G256" s="30" t="str">
        <f t="shared" ref="G256" si="500">IF($A256=G$2,F256,"")</f>
        <v/>
      </c>
      <c r="H256" s="30">
        <f>INDEX(IVA_Data!$AZ:$AZ,MATCH('Distribution graph'!$A256,IVA_Data!$DA:$DA,0))</f>
        <v>8.0890039325003738</v>
      </c>
      <c r="I256" s="30" t="str">
        <f t="shared" ref="I256" si="501">IF($A256=I$2,H256,"")</f>
        <v/>
      </c>
      <c r="J256" s="32">
        <f>IF('List box lookups'!$S$2=1,'Distribution graph'!B256,IF('List box lookups'!$S$2=2,'Distribution graph'!D256,IF('List box lookups'!$S$2=3,'Distribution graph'!F256,'Distribution graph'!H256)))</f>
        <v>15.977269617430919</v>
      </c>
      <c r="K256" s="32" t="str">
        <f>IF('List box lookups'!$S$2=1,'Distribution graph'!C256,IF('List box lookups'!$S$2=2,'Distribution graph'!E256,IF('List box lookups'!$S$2=3,'Distribution graph'!G256,'Distribution graph'!I256)))</f>
        <v/>
      </c>
      <c r="L256" s="32">
        <f t="shared" si="485"/>
        <v>17.592931620455602</v>
      </c>
      <c r="M256">
        <v>250</v>
      </c>
      <c r="R256" t="s">
        <v>8461</v>
      </c>
    </row>
    <row r="257" spans="1:18" x14ac:dyDescent="0.25">
      <c r="A257" t="s">
        <v>8180</v>
      </c>
      <c r="B257" s="30">
        <f>INDEX(TOTAL_Data!$AZ:$AZ,MATCH('Distribution graph'!$A257,TOTAL_Data!$DA:$DA,0))</f>
        <v>15.968508615567439</v>
      </c>
      <c r="C257" s="30" t="str">
        <f t="shared" si="482"/>
        <v/>
      </c>
      <c r="D257" s="30">
        <f>INDEX(BKT_Data!$AZ:$AZ,MATCH('Distribution graph'!$A257,BKT_Data!$DA:$DA,0))</f>
        <v>3.1952415479716358</v>
      </c>
      <c r="E257" s="30" t="str">
        <f t="shared" si="482"/>
        <v/>
      </c>
      <c r="F257" s="30">
        <f>INDEX(DRO_Data!$AZ:$AZ,MATCH('Distribution graph'!$A257,DRO_Data!$DA:$DA,0))</f>
        <v>4.220935841775205</v>
      </c>
      <c r="G257" s="30" t="str">
        <f t="shared" ref="G257" si="502">IF($A257=G$2,F257,"")</f>
        <v/>
      </c>
      <c r="H257" s="30">
        <f>INDEX(IVA_Data!$AZ:$AZ,MATCH('Distribution graph'!$A257,IVA_Data!$DA:$DA,0))</f>
        <v>8.0691255085230136</v>
      </c>
      <c r="I257" s="30" t="str">
        <f t="shared" ref="I257" si="503">IF($A257=I$2,H257,"")</f>
        <v/>
      </c>
      <c r="J257" s="32">
        <f>IF('List box lookups'!$S$2=1,'Distribution graph'!B257,IF('List box lookups'!$S$2=2,'Distribution graph'!D257,IF('List box lookups'!$S$2=3,'Distribution graph'!F257,'Distribution graph'!H257)))</f>
        <v>15.968508615567439</v>
      </c>
      <c r="K257" s="32" t="str">
        <f>IF('List box lookups'!$S$2=1,'Distribution graph'!C257,IF('List box lookups'!$S$2=2,'Distribution graph'!E257,IF('List box lookups'!$S$2=3,'Distribution graph'!G257,'Distribution graph'!I257)))</f>
        <v/>
      </c>
      <c r="L257" s="32">
        <f t="shared" si="485"/>
        <v>17.592931620455602</v>
      </c>
      <c r="M257">
        <v>251</v>
      </c>
      <c r="R257" t="s">
        <v>8461</v>
      </c>
    </row>
    <row r="258" spans="1:18" x14ac:dyDescent="0.25">
      <c r="A258" t="s">
        <v>8181</v>
      </c>
      <c r="B258" s="30">
        <f>INDEX(TOTAL_Data!$AZ:$AZ,MATCH('Distribution graph'!$A258,TOTAL_Data!$DA:$DA,0))</f>
        <v>15.966664719512433</v>
      </c>
      <c r="C258" s="30" t="str">
        <f t="shared" si="482"/>
        <v/>
      </c>
      <c r="D258" s="30">
        <f>INDEX(BKT_Data!$AZ:$AZ,MATCH('Distribution graph'!$A258,BKT_Data!$DA:$DA,0))</f>
        <v>3.1938518352172069</v>
      </c>
      <c r="E258" s="30" t="str">
        <f t="shared" si="482"/>
        <v/>
      </c>
      <c r="F258" s="30">
        <f>INDEX(DRO_Data!$AZ:$AZ,MATCH('Distribution graph'!$A258,DRO_Data!$DA:$DA,0))</f>
        <v>4.2181529452632622</v>
      </c>
      <c r="G258" s="30" t="str">
        <f t="shared" ref="G258" si="504">IF($A258=G$2,F258,"")</f>
        <v/>
      </c>
      <c r="H258" s="30">
        <f>INDEX(IVA_Data!$AZ:$AZ,MATCH('Distribution graph'!$A258,IVA_Data!$DA:$DA,0))</f>
        <v>8.0441143896382474</v>
      </c>
      <c r="I258" s="30" t="str">
        <f t="shared" ref="I258" si="505">IF($A258=I$2,H258,"")</f>
        <v/>
      </c>
      <c r="J258" s="32">
        <f>IF('List box lookups'!$S$2=1,'Distribution graph'!B258,IF('List box lookups'!$S$2=2,'Distribution graph'!D258,IF('List box lookups'!$S$2=3,'Distribution graph'!F258,'Distribution graph'!H258)))</f>
        <v>15.966664719512433</v>
      </c>
      <c r="K258" s="32" t="str">
        <f>IF('List box lookups'!$S$2=1,'Distribution graph'!C258,IF('List box lookups'!$S$2=2,'Distribution graph'!E258,IF('List box lookups'!$S$2=3,'Distribution graph'!G258,'Distribution graph'!I258)))</f>
        <v/>
      </c>
      <c r="L258" s="32">
        <f t="shared" si="485"/>
        <v>17.592931620455602</v>
      </c>
      <c r="M258">
        <v>252</v>
      </c>
      <c r="R258" t="s">
        <v>8461</v>
      </c>
    </row>
    <row r="259" spans="1:18" x14ac:dyDescent="0.25">
      <c r="A259" t="s">
        <v>8182</v>
      </c>
      <c r="B259" s="30">
        <f>INDEX(TOTAL_Data!$AZ:$AZ,MATCH('Distribution graph'!$A259,TOTAL_Data!$DA:$DA,0))</f>
        <v>15.936122708144854</v>
      </c>
      <c r="C259" s="30" t="str">
        <f t="shared" si="482"/>
        <v/>
      </c>
      <c r="D259" s="30">
        <f>INDEX(BKT_Data!$AZ:$AZ,MATCH('Distribution graph'!$A259,BKT_Data!$DA:$DA,0))</f>
        <v>3.1929886373645733</v>
      </c>
      <c r="E259" s="30" t="str">
        <f t="shared" si="482"/>
        <v/>
      </c>
      <c r="F259" s="30">
        <f>INDEX(DRO_Data!$AZ:$AZ,MATCH('Distribution graph'!$A259,DRO_Data!$DA:$DA,0))</f>
        <v>4.2100490632640835</v>
      </c>
      <c r="G259" s="30" t="str">
        <f t="shared" ref="G259" si="506">IF($A259=G$2,F259,"")</f>
        <v/>
      </c>
      <c r="H259" s="30">
        <f>INDEX(IVA_Data!$AZ:$AZ,MATCH('Distribution graph'!$A259,IVA_Data!$DA:$DA,0))</f>
        <v>8.0348401471928703</v>
      </c>
      <c r="I259" s="30" t="str">
        <f t="shared" ref="I259" si="507">IF($A259=I$2,H259,"")</f>
        <v/>
      </c>
      <c r="J259" s="32">
        <f>IF('List box lookups'!$S$2=1,'Distribution graph'!B259,IF('List box lookups'!$S$2=2,'Distribution graph'!D259,IF('List box lookups'!$S$2=3,'Distribution graph'!F259,'Distribution graph'!H259)))</f>
        <v>15.936122708144854</v>
      </c>
      <c r="K259" s="32" t="str">
        <f>IF('List box lookups'!$S$2=1,'Distribution graph'!C259,IF('List box lookups'!$S$2=2,'Distribution graph'!E259,IF('List box lookups'!$S$2=3,'Distribution graph'!G259,'Distribution graph'!I259)))</f>
        <v/>
      </c>
      <c r="L259" s="32">
        <f t="shared" si="485"/>
        <v>17.592931620455602</v>
      </c>
      <c r="M259">
        <v>253</v>
      </c>
      <c r="R259" t="s">
        <v>8461</v>
      </c>
    </row>
    <row r="260" spans="1:18" x14ac:dyDescent="0.25">
      <c r="A260" t="s">
        <v>8183</v>
      </c>
      <c r="B260" s="30">
        <f>INDEX(TOTAL_Data!$AZ:$AZ,MATCH('Distribution graph'!$A260,TOTAL_Data!$DA:$DA,0))</f>
        <v>15.898251192368841</v>
      </c>
      <c r="C260" s="30" t="str">
        <f t="shared" si="482"/>
        <v/>
      </c>
      <c r="D260" s="30">
        <f>INDEX(BKT_Data!$AZ:$AZ,MATCH('Distribution graph'!$A260,BKT_Data!$DA:$DA,0))</f>
        <v>3.1847978980333869</v>
      </c>
      <c r="E260" s="30" t="str">
        <f t="shared" si="482"/>
        <v/>
      </c>
      <c r="F260" s="30">
        <f>INDEX(DRO_Data!$AZ:$AZ,MATCH('Distribution graph'!$A260,DRO_Data!$DA:$DA,0))</f>
        <v>4.1913933315954388</v>
      </c>
      <c r="G260" s="30" t="str">
        <f t="shared" ref="G260" si="508">IF($A260=G$2,F260,"")</f>
        <v/>
      </c>
      <c r="H260" s="30">
        <f>INDEX(IVA_Data!$AZ:$AZ,MATCH('Distribution graph'!$A260,IVA_Data!$DA:$DA,0))</f>
        <v>8.0245717922466024</v>
      </c>
      <c r="I260" s="30" t="str">
        <f t="shared" ref="I260" si="509">IF($A260=I$2,H260,"")</f>
        <v/>
      </c>
      <c r="J260" s="32">
        <f>IF('List box lookups'!$S$2=1,'Distribution graph'!B260,IF('List box lookups'!$S$2=2,'Distribution graph'!D260,IF('List box lookups'!$S$2=3,'Distribution graph'!F260,'Distribution graph'!H260)))</f>
        <v>15.898251192368841</v>
      </c>
      <c r="K260" s="32" t="str">
        <f>IF('List box lookups'!$S$2=1,'Distribution graph'!C260,IF('List box lookups'!$S$2=2,'Distribution graph'!E260,IF('List box lookups'!$S$2=3,'Distribution graph'!G260,'Distribution graph'!I260)))</f>
        <v/>
      </c>
      <c r="L260" s="32">
        <f t="shared" si="485"/>
        <v>17.592931620455602</v>
      </c>
      <c r="M260">
        <v>254</v>
      </c>
      <c r="R260" t="s">
        <v>8461</v>
      </c>
    </row>
    <row r="261" spans="1:18" x14ac:dyDescent="0.25">
      <c r="A261" t="s">
        <v>8184</v>
      </c>
      <c r="B261" s="30">
        <f>INDEX(TOTAL_Data!$AZ:$AZ,MATCH('Distribution graph'!$A261,TOTAL_Data!$DA:$DA,0))</f>
        <v>15.879972917368537</v>
      </c>
      <c r="C261" s="30" t="str">
        <f t="shared" si="482"/>
        <v/>
      </c>
      <c r="D261" s="30">
        <f>INDEX(BKT_Data!$AZ:$AZ,MATCH('Distribution graph'!$A261,BKT_Data!$DA:$DA,0))</f>
        <v>3.1705632744535124</v>
      </c>
      <c r="E261" s="30" t="str">
        <f t="shared" si="482"/>
        <v/>
      </c>
      <c r="F261" s="30">
        <f>INDEX(DRO_Data!$AZ:$AZ,MATCH('Distribution graph'!$A261,DRO_Data!$DA:$DA,0))</f>
        <v>4.1828232926732758</v>
      </c>
      <c r="G261" s="30" t="str">
        <f t="shared" ref="G261" si="510">IF($A261=G$2,F261,"")</f>
        <v/>
      </c>
      <c r="H261" s="30">
        <f>INDEX(IVA_Data!$AZ:$AZ,MATCH('Distribution graph'!$A261,IVA_Data!$DA:$DA,0))</f>
        <v>7.9990701935501516</v>
      </c>
      <c r="I261" s="30" t="str">
        <f t="shared" ref="I261" si="511">IF($A261=I$2,H261,"")</f>
        <v/>
      </c>
      <c r="J261" s="32">
        <f>IF('List box lookups'!$S$2=1,'Distribution graph'!B261,IF('List box lookups'!$S$2=2,'Distribution graph'!D261,IF('List box lookups'!$S$2=3,'Distribution graph'!F261,'Distribution graph'!H261)))</f>
        <v>15.879972917368537</v>
      </c>
      <c r="K261" s="32" t="str">
        <f>IF('List box lookups'!$S$2=1,'Distribution graph'!C261,IF('List box lookups'!$S$2=2,'Distribution graph'!E261,IF('List box lookups'!$S$2=3,'Distribution graph'!G261,'Distribution graph'!I261)))</f>
        <v/>
      </c>
      <c r="L261" s="32">
        <f t="shared" si="485"/>
        <v>17.592931620455602</v>
      </c>
      <c r="M261">
        <v>255</v>
      </c>
      <c r="R261" t="s">
        <v>8461</v>
      </c>
    </row>
    <row r="262" spans="1:18" x14ac:dyDescent="0.25">
      <c r="A262" t="s">
        <v>8185</v>
      </c>
      <c r="B262" s="30">
        <f>INDEX(TOTAL_Data!$AZ:$AZ,MATCH('Distribution graph'!$A262,TOTAL_Data!$DA:$DA,0))</f>
        <v>15.870445344129553</v>
      </c>
      <c r="C262" s="30" t="str">
        <f t="shared" si="482"/>
        <v/>
      </c>
      <c r="D262" s="30">
        <f>INDEX(BKT_Data!$AZ:$AZ,MATCH('Distribution graph'!$A262,BKT_Data!$DA:$DA,0))</f>
        <v>3.1688733966189497</v>
      </c>
      <c r="E262" s="30" t="str">
        <f t="shared" si="482"/>
        <v/>
      </c>
      <c r="F262" s="30">
        <f>INDEX(DRO_Data!$AZ:$AZ,MATCH('Distribution graph'!$A262,DRO_Data!$DA:$DA,0))</f>
        <v>4.113533525298231</v>
      </c>
      <c r="G262" s="30" t="str">
        <f t="shared" ref="G262" si="512">IF($A262=G$2,F262,"")</f>
        <v/>
      </c>
      <c r="H262" s="30">
        <f>INDEX(IVA_Data!$AZ:$AZ,MATCH('Distribution graph'!$A262,IVA_Data!$DA:$DA,0))</f>
        <v>7.9460397180672313</v>
      </c>
      <c r="I262" s="30" t="str">
        <f t="shared" ref="I262" si="513">IF($A262=I$2,H262,"")</f>
        <v/>
      </c>
      <c r="J262" s="32">
        <f>IF('List box lookups'!$S$2=1,'Distribution graph'!B262,IF('List box lookups'!$S$2=2,'Distribution graph'!D262,IF('List box lookups'!$S$2=3,'Distribution graph'!F262,'Distribution graph'!H262)))</f>
        <v>15.870445344129553</v>
      </c>
      <c r="K262" s="32" t="str">
        <f>IF('List box lookups'!$S$2=1,'Distribution graph'!C262,IF('List box lookups'!$S$2=2,'Distribution graph'!E262,IF('List box lookups'!$S$2=3,'Distribution graph'!G262,'Distribution graph'!I262)))</f>
        <v/>
      </c>
      <c r="L262" s="32">
        <f t="shared" si="485"/>
        <v>17.592931620455602</v>
      </c>
      <c r="M262">
        <v>256</v>
      </c>
      <c r="R262" t="s">
        <v>8461</v>
      </c>
    </row>
    <row r="263" spans="1:18" x14ac:dyDescent="0.25">
      <c r="A263" t="s">
        <v>8186</v>
      </c>
      <c r="B263" s="30">
        <f>INDEX(TOTAL_Data!$AZ:$AZ,MATCH('Distribution graph'!$A263,TOTAL_Data!$DA:$DA,0))</f>
        <v>15.861448107343421</v>
      </c>
      <c r="C263" s="30" t="str">
        <f t="shared" si="482"/>
        <v/>
      </c>
      <c r="D263" s="30">
        <f>INDEX(BKT_Data!$AZ:$AZ,MATCH('Distribution graph'!$A263,BKT_Data!$DA:$DA,0))</f>
        <v>3.1625553447185326</v>
      </c>
      <c r="E263" s="30" t="str">
        <f t="shared" si="482"/>
        <v/>
      </c>
      <c r="F263" s="30">
        <f>INDEX(DRO_Data!$AZ:$AZ,MATCH('Distribution graph'!$A263,DRO_Data!$DA:$DA,0))</f>
        <v>4.1091316891099448</v>
      </c>
      <c r="G263" s="30" t="str">
        <f t="shared" ref="G263" si="514">IF($A263=G$2,F263,"")</f>
        <v/>
      </c>
      <c r="H263" s="30">
        <f>INDEX(IVA_Data!$AZ:$AZ,MATCH('Distribution graph'!$A263,IVA_Data!$DA:$DA,0))</f>
        <v>7.9022177522808672</v>
      </c>
      <c r="I263" s="30" t="str">
        <f t="shared" ref="I263" si="515">IF($A263=I$2,H263,"")</f>
        <v/>
      </c>
      <c r="J263" s="32">
        <f>IF('List box lookups'!$S$2=1,'Distribution graph'!B263,IF('List box lookups'!$S$2=2,'Distribution graph'!D263,IF('List box lookups'!$S$2=3,'Distribution graph'!F263,'Distribution graph'!H263)))</f>
        <v>15.861448107343421</v>
      </c>
      <c r="K263" s="32" t="str">
        <f>IF('List box lookups'!$S$2=1,'Distribution graph'!C263,IF('List box lookups'!$S$2=2,'Distribution graph'!E263,IF('List box lookups'!$S$2=3,'Distribution graph'!G263,'Distribution graph'!I263)))</f>
        <v/>
      </c>
      <c r="L263" s="32">
        <f t="shared" si="485"/>
        <v>17.592931620455602</v>
      </c>
      <c r="M263">
        <v>257</v>
      </c>
      <c r="R263" t="s">
        <v>8461</v>
      </c>
    </row>
    <row r="264" spans="1:18" x14ac:dyDescent="0.25">
      <c r="A264" t="s">
        <v>8187</v>
      </c>
      <c r="B264" s="30">
        <f>INDEX(TOTAL_Data!$AZ:$AZ,MATCH('Distribution graph'!$A264,TOTAL_Data!$DA:$DA,0))</f>
        <v>15.829077777247491</v>
      </c>
      <c r="C264" s="30" t="str">
        <f t="shared" si="482"/>
        <v/>
      </c>
      <c r="D264" s="30">
        <f>INDEX(BKT_Data!$AZ:$AZ,MATCH('Distribution graph'!$A264,BKT_Data!$DA:$DA,0))</f>
        <v>3.1540242859870022</v>
      </c>
      <c r="E264" s="30" t="str">
        <f t="shared" si="482"/>
        <v/>
      </c>
      <c r="F264" s="30">
        <f>INDEX(DRO_Data!$AZ:$AZ,MATCH('Distribution graph'!$A264,DRO_Data!$DA:$DA,0))</f>
        <v>4.1065591100557839</v>
      </c>
      <c r="G264" s="30" t="str">
        <f t="shared" ref="G264" si="516">IF($A264=G$2,F264,"")</f>
        <v/>
      </c>
      <c r="H264" s="30">
        <f>INDEX(IVA_Data!$AZ:$AZ,MATCH('Distribution graph'!$A264,IVA_Data!$DA:$DA,0))</f>
        <v>7.894267743003387</v>
      </c>
      <c r="I264" s="30" t="str">
        <f t="shared" ref="I264" si="517">IF($A264=I$2,H264,"")</f>
        <v/>
      </c>
      <c r="J264" s="32">
        <f>IF('List box lookups'!$S$2=1,'Distribution graph'!B264,IF('List box lookups'!$S$2=2,'Distribution graph'!D264,IF('List box lookups'!$S$2=3,'Distribution graph'!F264,'Distribution graph'!H264)))</f>
        <v>15.829077777247491</v>
      </c>
      <c r="K264" s="32" t="str">
        <f>IF('List box lookups'!$S$2=1,'Distribution graph'!C264,IF('List box lookups'!$S$2=2,'Distribution graph'!E264,IF('List box lookups'!$S$2=3,'Distribution graph'!G264,'Distribution graph'!I264)))</f>
        <v/>
      </c>
      <c r="L264" s="32">
        <f t="shared" si="485"/>
        <v>17.592931620455602</v>
      </c>
      <c r="M264">
        <v>258</v>
      </c>
      <c r="R264" t="s">
        <v>8460</v>
      </c>
    </row>
    <row r="265" spans="1:18" x14ac:dyDescent="0.25">
      <c r="A265" t="s">
        <v>8188</v>
      </c>
      <c r="B265" s="30">
        <f>INDEX(TOTAL_Data!$AZ:$AZ,MATCH('Distribution graph'!$A265,TOTAL_Data!$DA:$DA,0))</f>
        <v>15.73170295684508</v>
      </c>
      <c r="C265" s="30" t="str">
        <f t="shared" si="482"/>
        <v/>
      </c>
      <c r="D265" s="30">
        <f>INDEX(BKT_Data!$AZ:$AZ,MATCH('Distribution graph'!$A265,BKT_Data!$DA:$DA,0))</f>
        <v>3.149275666596683</v>
      </c>
      <c r="E265" s="30" t="str">
        <f t="shared" si="482"/>
        <v/>
      </c>
      <c r="F265" s="30">
        <f>INDEX(DRO_Data!$AZ:$AZ,MATCH('Distribution graph'!$A265,DRO_Data!$DA:$DA,0))</f>
        <v>4.066914296559391</v>
      </c>
      <c r="G265" s="30" t="str">
        <f t="shared" ref="G265" si="518">IF($A265=G$2,F265,"")</f>
        <v/>
      </c>
      <c r="H265" s="30">
        <f>INDEX(IVA_Data!$AZ:$AZ,MATCH('Distribution graph'!$A265,IVA_Data!$DA:$DA,0))</f>
        <v>7.8689814587124376</v>
      </c>
      <c r="I265" s="30" t="str">
        <f t="shared" ref="I265" si="519">IF($A265=I$2,H265,"")</f>
        <v/>
      </c>
      <c r="J265" s="32">
        <f>IF('List box lookups'!$S$2=1,'Distribution graph'!B265,IF('List box lookups'!$S$2=2,'Distribution graph'!D265,IF('List box lookups'!$S$2=3,'Distribution graph'!F265,'Distribution graph'!H265)))</f>
        <v>15.73170295684508</v>
      </c>
      <c r="K265" s="32" t="str">
        <f>IF('List box lookups'!$S$2=1,'Distribution graph'!C265,IF('List box lookups'!$S$2=2,'Distribution graph'!E265,IF('List box lookups'!$S$2=3,'Distribution graph'!G265,'Distribution graph'!I265)))</f>
        <v/>
      </c>
      <c r="L265" s="32">
        <f t="shared" si="485"/>
        <v>17.592931620455602</v>
      </c>
      <c r="M265">
        <v>259</v>
      </c>
      <c r="R265" t="s">
        <v>8460</v>
      </c>
    </row>
    <row r="266" spans="1:18" x14ac:dyDescent="0.25">
      <c r="A266" t="s">
        <v>8189</v>
      </c>
      <c r="B266" s="30">
        <f>INDEX(TOTAL_Data!$AZ:$AZ,MATCH('Distribution graph'!$A266,TOTAL_Data!$DA:$DA,0))</f>
        <v>15.723821529186965</v>
      </c>
      <c r="C266" s="30" t="str">
        <f t="shared" si="482"/>
        <v/>
      </c>
      <c r="D266" s="30">
        <f>INDEX(BKT_Data!$AZ:$AZ,MATCH('Distribution graph'!$A266,BKT_Data!$DA:$DA,0))</f>
        <v>3.1473904430414903</v>
      </c>
      <c r="E266" s="30" t="str">
        <f t="shared" si="482"/>
        <v/>
      </c>
      <c r="F266" s="30">
        <f>INDEX(DRO_Data!$AZ:$AZ,MATCH('Distribution graph'!$A266,DRO_Data!$DA:$DA,0))</f>
        <v>4.0579710144927539</v>
      </c>
      <c r="G266" s="30" t="str">
        <f t="shared" ref="G266" si="520">IF($A266=G$2,F266,"")</f>
        <v/>
      </c>
      <c r="H266" s="30">
        <f>INDEX(IVA_Data!$AZ:$AZ,MATCH('Distribution graph'!$A266,IVA_Data!$DA:$DA,0))</f>
        <v>7.8368351090212887</v>
      </c>
      <c r="I266" s="30" t="str">
        <f t="shared" ref="I266" si="521">IF($A266=I$2,H266,"")</f>
        <v/>
      </c>
      <c r="J266" s="32">
        <f>IF('List box lookups'!$S$2=1,'Distribution graph'!B266,IF('List box lookups'!$S$2=2,'Distribution graph'!D266,IF('List box lookups'!$S$2=3,'Distribution graph'!F266,'Distribution graph'!H266)))</f>
        <v>15.723821529186965</v>
      </c>
      <c r="K266" s="32" t="str">
        <f>IF('List box lookups'!$S$2=1,'Distribution graph'!C266,IF('List box lookups'!$S$2=2,'Distribution graph'!E266,IF('List box lookups'!$S$2=3,'Distribution graph'!G266,'Distribution graph'!I266)))</f>
        <v/>
      </c>
      <c r="L266" s="32">
        <f t="shared" si="485"/>
        <v>17.592931620455602</v>
      </c>
      <c r="M266">
        <v>260</v>
      </c>
      <c r="R266" t="s">
        <v>8460</v>
      </c>
    </row>
    <row r="267" spans="1:18" x14ac:dyDescent="0.25">
      <c r="A267" t="s">
        <v>8190</v>
      </c>
      <c r="B267" s="30">
        <f>INDEX(TOTAL_Data!$AZ:$AZ,MATCH('Distribution graph'!$A267,TOTAL_Data!$DA:$DA,0))</f>
        <v>15.711258774521815</v>
      </c>
      <c r="C267" s="30" t="str">
        <f t="shared" si="482"/>
        <v/>
      </c>
      <c r="D267" s="30">
        <f>INDEX(BKT_Data!$AZ:$AZ,MATCH('Distribution graph'!$A267,BKT_Data!$DA:$DA,0))</f>
        <v>3.142207325831937</v>
      </c>
      <c r="E267" s="30" t="str">
        <f t="shared" si="482"/>
        <v/>
      </c>
      <c r="F267" s="30">
        <f>INDEX(DRO_Data!$AZ:$AZ,MATCH('Distribution graph'!$A267,DRO_Data!$DA:$DA,0))</f>
        <v>4.0478118005619317</v>
      </c>
      <c r="G267" s="30" t="str">
        <f t="shared" ref="G267" si="522">IF($A267=G$2,F267,"")</f>
        <v/>
      </c>
      <c r="H267" s="30">
        <f>INDEX(IVA_Data!$AZ:$AZ,MATCH('Distribution graph'!$A267,IVA_Data!$DA:$DA,0))</f>
        <v>7.8126743900533491</v>
      </c>
      <c r="I267" s="30" t="str">
        <f t="shared" ref="I267" si="523">IF($A267=I$2,H267,"")</f>
        <v/>
      </c>
      <c r="J267" s="32">
        <f>IF('List box lookups'!$S$2=1,'Distribution graph'!B267,IF('List box lookups'!$S$2=2,'Distribution graph'!D267,IF('List box lookups'!$S$2=3,'Distribution graph'!F267,'Distribution graph'!H267)))</f>
        <v>15.711258774521815</v>
      </c>
      <c r="K267" s="32" t="str">
        <f>IF('List box lookups'!$S$2=1,'Distribution graph'!C267,IF('List box lookups'!$S$2=2,'Distribution graph'!E267,IF('List box lookups'!$S$2=3,'Distribution graph'!G267,'Distribution graph'!I267)))</f>
        <v/>
      </c>
      <c r="L267" s="32">
        <f t="shared" si="485"/>
        <v>17.592931620455602</v>
      </c>
      <c r="M267">
        <v>261</v>
      </c>
      <c r="R267" t="s">
        <v>8460</v>
      </c>
    </row>
    <row r="268" spans="1:18" x14ac:dyDescent="0.25">
      <c r="A268" t="s">
        <v>8191</v>
      </c>
      <c r="B268" s="30">
        <f>INDEX(TOTAL_Data!$AZ:$AZ,MATCH('Distribution graph'!$A268,TOTAL_Data!$DA:$DA,0))</f>
        <v>15.706683545490774</v>
      </c>
      <c r="C268" s="30" t="str">
        <f t="shared" si="482"/>
        <v/>
      </c>
      <c r="D268" s="30">
        <f>INDEX(BKT_Data!$AZ:$AZ,MATCH('Distribution graph'!$A268,BKT_Data!$DA:$DA,0))</f>
        <v>3.1409748015296546</v>
      </c>
      <c r="E268" s="30" t="str">
        <f t="shared" si="482"/>
        <v/>
      </c>
      <c r="F268" s="30">
        <f>INDEX(DRO_Data!$AZ:$AZ,MATCH('Distribution graph'!$A268,DRO_Data!$DA:$DA,0))</f>
        <v>4.0397919507145383</v>
      </c>
      <c r="G268" s="30" t="str">
        <f t="shared" ref="G268" si="524">IF($A268=G$2,F268,"")</f>
        <v/>
      </c>
      <c r="H268" s="30">
        <f>INDEX(IVA_Data!$AZ:$AZ,MATCH('Distribution graph'!$A268,IVA_Data!$DA:$DA,0))</f>
        <v>7.798660858521151</v>
      </c>
      <c r="I268" s="30" t="str">
        <f t="shared" ref="I268" si="525">IF($A268=I$2,H268,"")</f>
        <v/>
      </c>
      <c r="J268" s="32">
        <f>IF('List box lookups'!$S$2=1,'Distribution graph'!B268,IF('List box lookups'!$S$2=2,'Distribution graph'!D268,IF('List box lookups'!$S$2=3,'Distribution graph'!F268,'Distribution graph'!H268)))</f>
        <v>15.706683545490774</v>
      </c>
      <c r="K268" s="32" t="str">
        <f>IF('List box lookups'!$S$2=1,'Distribution graph'!C268,IF('List box lookups'!$S$2=2,'Distribution graph'!E268,IF('List box lookups'!$S$2=3,'Distribution graph'!G268,'Distribution graph'!I268)))</f>
        <v/>
      </c>
      <c r="L268" s="32">
        <f t="shared" si="485"/>
        <v>17.592931620455602</v>
      </c>
      <c r="M268">
        <v>262</v>
      </c>
      <c r="R268" t="s">
        <v>8460</v>
      </c>
    </row>
    <row r="269" spans="1:18" x14ac:dyDescent="0.25">
      <c r="A269" t="s">
        <v>8192</v>
      </c>
      <c r="B269" s="30">
        <f>INDEX(TOTAL_Data!$AZ:$AZ,MATCH('Distribution graph'!$A269,TOTAL_Data!$DA:$DA,0))</f>
        <v>15.664747623510509</v>
      </c>
      <c r="C269" s="30" t="str">
        <f t="shared" si="482"/>
        <v/>
      </c>
      <c r="D269" s="30">
        <f>INDEX(BKT_Data!$AZ:$AZ,MATCH('Distribution graph'!$A269,BKT_Data!$DA:$DA,0))</f>
        <v>3.1395910481403959</v>
      </c>
      <c r="E269" s="30" t="str">
        <f t="shared" si="482"/>
        <v/>
      </c>
      <c r="F269" s="30">
        <f>INDEX(DRO_Data!$AZ:$AZ,MATCH('Distribution graph'!$A269,DRO_Data!$DA:$DA,0))</f>
        <v>4.0076718289296656</v>
      </c>
      <c r="G269" s="30" t="str">
        <f t="shared" ref="G269" si="526">IF($A269=G$2,F269,"")</f>
        <v/>
      </c>
      <c r="H269" s="30">
        <f>INDEX(IVA_Data!$AZ:$AZ,MATCH('Distribution graph'!$A269,IVA_Data!$DA:$DA,0))</f>
        <v>7.7764668025313739</v>
      </c>
      <c r="I269" s="30" t="str">
        <f t="shared" ref="I269" si="527">IF($A269=I$2,H269,"")</f>
        <v/>
      </c>
      <c r="J269" s="32">
        <f>IF('List box lookups'!$S$2=1,'Distribution graph'!B269,IF('List box lookups'!$S$2=2,'Distribution graph'!D269,IF('List box lookups'!$S$2=3,'Distribution graph'!F269,'Distribution graph'!H269)))</f>
        <v>15.664747623510509</v>
      </c>
      <c r="K269" s="32" t="str">
        <f>IF('List box lookups'!$S$2=1,'Distribution graph'!C269,IF('List box lookups'!$S$2=2,'Distribution graph'!E269,IF('List box lookups'!$S$2=3,'Distribution graph'!G269,'Distribution graph'!I269)))</f>
        <v/>
      </c>
      <c r="L269" s="32">
        <f t="shared" si="485"/>
        <v>17.592931620455602</v>
      </c>
      <c r="M269">
        <v>263</v>
      </c>
      <c r="R269" t="s">
        <v>8460</v>
      </c>
    </row>
    <row r="270" spans="1:18" x14ac:dyDescent="0.25">
      <c r="A270" t="s">
        <v>8193</v>
      </c>
      <c r="B270" s="30">
        <f>INDEX(TOTAL_Data!$AZ:$AZ,MATCH('Distribution graph'!$A270,TOTAL_Data!$DA:$DA,0))</f>
        <v>15.658080451658433</v>
      </c>
      <c r="C270" s="30" t="str">
        <f t="shared" si="482"/>
        <v/>
      </c>
      <c r="D270" s="30">
        <f>INDEX(BKT_Data!$AZ:$AZ,MATCH('Distribution graph'!$A270,BKT_Data!$DA:$DA,0))</f>
        <v>3.1376874292831811</v>
      </c>
      <c r="E270" s="30" t="str">
        <f t="shared" si="482"/>
        <v/>
      </c>
      <c r="F270" s="30">
        <f>INDEX(DRO_Data!$AZ:$AZ,MATCH('Distribution graph'!$A270,DRO_Data!$DA:$DA,0))</f>
        <v>3.9502791530601495</v>
      </c>
      <c r="G270" s="30" t="str">
        <f t="shared" ref="G270" si="528">IF($A270=G$2,F270,"")</f>
        <v/>
      </c>
      <c r="H270" s="30">
        <f>INDEX(IVA_Data!$AZ:$AZ,MATCH('Distribution graph'!$A270,IVA_Data!$DA:$DA,0))</f>
        <v>7.7752940033045004</v>
      </c>
      <c r="I270" s="30" t="str">
        <f t="shared" ref="I270" si="529">IF($A270=I$2,H270,"")</f>
        <v/>
      </c>
      <c r="J270" s="32">
        <f>IF('List box lookups'!$S$2=1,'Distribution graph'!B270,IF('List box lookups'!$S$2=2,'Distribution graph'!D270,IF('List box lookups'!$S$2=3,'Distribution graph'!F270,'Distribution graph'!H270)))</f>
        <v>15.658080451658433</v>
      </c>
      <c r="K270" s="32" t="str">
        <f>IF('List box lookups'!$S$2=1,'Distribution graph'!C270,IF('List box lookups'!$S$2=2,'Distribution graph'!E270,IF('List box lookups'!$S$2=3,'Distribution graph'!G270,'Distribution graph'!I270)))</f>
        <v/>
      </c>
      <c r="L270" s="32">
        <f t="shared" si="485"/>
        <v>17.592931620455602</v>
      </c>
      <c r="M270">
        <v>264</v>
      </c>
      <c r="R270" t="s">
        <v>8460</v>
      </c>
    </row>
    <row r="271" spans="1:18" x14ac:dyDescent="0.25">
      <c r="A271" t="s">
        <v>8194</v>
      </c>
      <c r="B271" s="30">
        <f>INDEX(TOTAL_Data!$AZ:$AZ,MATCH('Distribution graph'!$A271,TOTAL_Data!$DA:$DA,0))</f>
        <v>15.581613695838911</v>
      </c>
      <c r="C271" s="30" t="str">
        <f t="shared" si="482"/>
        <v/>
      </c>
      <c r="D271" s="30">
        <f>INDEX(BKT_Data!$AZ:$AZ,MATCH('Distribution graph'!$A271,BKT_Data!$DA:$DA,0))</f>
        <v>3.1325376687654667</v>
      </c>
      <c r="E271" s="30" t="str">
        <f t="shared" si="482"/>
        <v/>
      </c>
      <c r="F271" s="30">
        <f>INDEX(DRO_Data!$AZ:$AZ,MATCH('Distribution graph'!$A271,DRO_Data!$DA:$DA,0))</f>
        <v>3.9449834737178802</v>
      </c>
      <c r="G271" s="30" t="str">
        <f t="shared" ref="G271" si="530">IF($A271=G$2,F271,"")</f>
        <v/>
      </c>
      <c r="H271" s="30">
        <f>INDEX(IVA_Data!$AZ:$AZ,MATCH('Distribution graph'!$A271,IVA_Data!$DA:$DA,0))</f>
        <v>7.709568640232666</v>
      </c>
      <c r="I271" s="30" t="str">
        <f t="shared" ref="I271" si="531">IF($A271=I$2,H271,"")</f>
        <v/>
      </c>
      <c r="J271" s="32">
        <f>IF('List box lookups'!$S$2=1,'Distribution graph'!B271,IF('List box lookups'!$S$2=2,'Distribution graph'!D271,IF('List box lookups'!$S$2=3,'Distribution graph'!F271,'Distribution graph'!H271)))</f>
        <v>15.581613695838911</v>
      </c>
      <c r="K271" s="32" t="str">
        <f>IF('List box lookups'!$S$2=1,'Distribution graph'!C271,IF('List box lookups'!$S$2=2,'Distribution graph'!E271,IF('List box lookups'!$S$2=3,'Distribution graph'!G271,'Distribution graph'!I271)))</f>
        <v/>
      </c>
      <c r="L271" s="32">
        <f t="shared" si="485"/>
        <v>17.592931620455602</v>
      </c>
      <c r="M271">
        <v>265</v>
      </c>
      <c r="R271" t="s">
        <v>8460</v>
      </c>
    </row>
    <row r="272" spans="1:18" x14ac:dyDescent="0.25">
      <c r="A272" t="s">
        <v>8195</v>
      </c>
      <c r="B272" s="30">
        <f>INDEX(TOTAL_Data!$AZ:$AZ,MATCH('Distribution graph'!$A272,TOTAL_Data!$DA:$DA,0))</f>
        <v>15.565444712737722</v>
      </c>
      <c r="C272" s="30" t="str">
        <f t="shared" si="482"/>
        <v/>
      </c>
      <c r="D272" s="30">
        <f>INDEX(BKT_Data!$AZ:$AZ,MATCH('Distribution graph'!$A272,BKT_Data!$DA:$DA,0))</f>
        <v>3.1145662032192152</v>
      </c>
      <c r="E272" s="30" t="str">
        <f t="shared" si="482"/>
        <v/>
      </c>
      <c r="F272" s="30">
        <f>INDEX(DRO_Data!$AZ:$AZ,MATCH('Distribution graph'!$A272,DRO_Data!$DA:$DA,0))</f>
        <v>3.9113428943937416</v>
      </c>
      <c r="G272" s="30" t="str">
        <f t="shared" ref="G272" si="532">IF($A272=G$2,F272,"")</f>
        <v/>
      </c>
      <c r="H272" s="30">
        <f>INDEX(IVA_Data!$AZ:$AZ,MATCH('Distribution graph'!$A272,IVA_Data!$DA:$DA,0))</f>
        <v>7.6956083728219093</v>
      </c>
      <c r="I272" s="30" t="str">
        <f t="shared" ref="I272" si="533">IF($A272=I$2,H272,"")</f>
        <v/>
      </c>
      <c r="J272" s="32">
        <f>IF('List box lookups'!$S$2=1,'Distribution graph'!B272,IF('List box lookups'!$S$2=2,'Distribution graph'!D272,IF('List box lookups'!$S$2=3,'Distribution graph'!F272,'Distribution graph'!H272)))</f>
        <v>15.565444712737722</v>
      </c>
      <c r="K272" s="32" t="str">
        <f>IF('List box lookups'!$S$2=1,'Distribution graph'!C272,IF('List box lookups'!$S$2=2,'Distribution graph'!E272,IF('List box lookups'!$S$2=3,'Distribution graph'!G272,'Distribution graph'!I272)))</f>
        <v/>
      </c>
      <c r="L272" s="32">
        <f t="shared" si="485"/>
        <v>17.592931620455602</v>
      </c>
      <c r="M272">
        <v>266</v>
      </c>
      <c r="R272" t="s">
        <v>8460</v>
      </c>
    </row>
    <row r="273" spans="1:18" x14ac:dyDescent="0.25">
      <c r="A273" t="s">
        <v>8196</v>
      </c>
      <c r="B273" s="30">
        <f>INDEX(TOTAL_Data!$AZ:$AZ,MATCH('Distribution graph'!$A273,TOTAL_Data!$DA:$DA,0))</f>
        <v>15.490859210557433</v>
      </c>
      <c r="C273" s="30" t="str">
        <f t="shared" si="482"/>
        <v/>
      </c>
      <c r="D273" s="30">
        <f>INDEX(BKT_Data!$AZ:$AZ,MATCH('Distribution graph'!$A273,BKT_Data!$DA:$DA,0))</f>
        <v>3.1111553586539897</v>
      </c>
      <c r="E273" s="30" t="str">
        <f t="shared" si="482"/>
        <v/>
      </c>
      <c r="F273" s="30">
        <f>INDEX(DRO_Data!$AZ:$AZ,MATCH('Distribution graph'!$A273,DRO_Data!$DA:$DA,0))</f>
        <v>3.9000437118993214</v>
      </c>
      <c r="G273" s="30" t="str">
        <f t="shared" ref="G273" si="534">IF($A273=G$2,F273,"")</f>
        <v/>
      </c>
      <c r="H273" s="30">
        <f>INDEX(IVA_Data!$AZ:$AZ,MATCH('Distribution graph'!$A273,IVA_Data!$DA:$DA,0))</f>
        <v>7.663541429201973</v>
      </c>
      <c r="I273" s="30" t="str">
        <f t="shared" ref="I273" si="535">IF($A273=I$2,H273,"")</f>
        <v/>
      </c>
      <c r="J273" s="32">
        <f>IF('List box lookups'!$S$2=1,'Distribution graph'!B273,IF('List box lookups'!$S$2=2,'Distribution graph'!D273,IF('List box lookups'!$S$2=3,'Distribution graph'!F273,'Distribution graph'!H273)))</f>
        <v>15.490859210557433</v>
      </c>
      <c r="K273" s="32" t="str">
        <f>IF('List box lookups'!$S$2=1,'Distribution graph'!C273,IF('List box lookups'!$S$2=2,'Distribution graph'!E273,IF('List box lookups'!$S$2=3,'Distribution graph'!G273,'Distribution graph'!I273)))</f>
        <v/>
      </c>
      <c r="L273" s="32">
        <f t="shared" si="485"/>
        <v>17.592931620455602</v>
      </c>
      <c r="M273">
        <v>267</v>
      </c>
      <c r="R273" t="s">
        <v>8460</v>
      </c>
    </row>
    <row r="274" spans="1:18" x14ac:dyDescent="0.25">
      <c r="A274" t="s">
        <v>8197</v>
      </c>
      <c r="B274" s="30">
        <f>INDEX(TOTAL_Data!$AZ:$AZ,MATCH('Distribution graph'!$A274,TOTAL_Data!$DA:$DA,0))</f>
        <v>15.471892728210419</v>
      </c>
      <c r="C274" s="30" t="str">
        <f t="shared" si="482"/>
        <v/>
      </c>
      <c r="D274" s="30">
        <f>INDEX(BKT_Data!$AZ:$AZ,MATCH('Distribution graph'!$A274,BKT_Data!$DA:$DA,0))</f>
        <v>3.0668807172714603</v>
      </c>
      <c r="E274" s="30" t="str">
        <f t="shared" si="482"/>
        <v/>
      </c>
      <c r="F274" s="30">
        <f>INDEX(DRO_Data!$AZ:$AZ,MATCH('Distribution graph'!$A274,DRO_Data!$DA:$DA,0))</f>
        <v>3.897810544134352</v>
      </c>
      <c r="G274" s="30" t="str">
        <f t="shared" ref="G274" si="536">IF($A274=G$2,F274,"")</f>
        <v/>
      </c>
      <c r="H274" s="30">
        <f>INDEX(IVA_Data!$AZ:$AZ,MATCH('Distribution graph'!$A274,IVA_Data!$DA:$DA,0))</f>
        <v>7.6451776157813693</v>
      </c>
      <c r="I274" s="30" t="str">
        <f t="shared" ref="I274" si="537">IF($A274=I$2,H274,"")</f>
        <v/>
      </c>
      <c r="J274" s="32">
        <f>IF('List box lookups'!$S$2=1,'Distribution graph'!B274,IF('List box lookups'!$S$2=2,'Distribution graph'!D274,IF('List box lookups'!$S$2=3,'Distribution graph'!F274,'Distribution graph'!H274)))</f>
        <v>15.471892728210419</v>
      </c>
      <c r="K274" s="32" t="str">
        <f>IF('List box lookups'!$S$2=1,'Distribution graph'!C274,IF('List box lookups'!$S$2=2,'Distribution graph'!E274,IF('List box lookups'!$S$2=3,'Distribution graph'!G274,'Distribution graph'!I274)))</f>
        <v/>
      </c>
      <c r="L274" s="32">
        <f t="shared" si="485"/>
        <v>17.592931620455602</v>
      </c>
      <c r="M274">
        <v>268</v>
      </c>
      <c r="R274" t="s">
        <v>8460</v>
      </c>
    </row>
    <row r="275" spans="1:18" x14ac:dyDescent="0.25">
      <c r="A275" t="s">
        <v>8198</v>
      </c>
      <c r="B275" s="30">
        <f>INDEX(TOTAL_Data!$AZ:$AZ,MATCH('Distribution graph'!$A275,TOTAL_Data!$DA:$DA,0))</f>
        <v>15.453562046051616</v>
      </c>
      <c r="C275" s="30" t="str">
        <f t="shared" si="482"/>
        <v/>
      </c>
      <c r="D275" s="30">
        <f>INDEX(BKT_Data!$AZ:$AZ,MATCH('Distribution graph'!$A275,BKT_Data!$DA:$DA,0))</f>
        <v>3.0583501006036218</v>
      </c>
      <c r="E275" s="30" t="str">
        <f t="shared" si="482"/>
        <v/>
      </c>
      <c r="F275" s="30">
        <f>INDEX(DRO_Data!$AZ:$AZ,MATCH('Distribution graph'!$A275,DRO_Data!$DA:$DA,0))</f>
        <v>3.8917796964411835</v>
      </c>
      <c r="G275" s="30" t="str">
        <f t="shared" ref="G275" si="538">IF($A275=G$2,F275,"")</f>
        <v/>
      </c>
      <c r="H275" s="30">
        <f>INDEX(IVA_Data!$AZ:$AZ,MATCH('Distribution graph'!$A275,IVA_Data!$DA:$DA,0))</f>
        <v>7.6394194041252863</v>
      </c>
      <c r="I275" s="30" t="str">
        <f t="shared" ref="I275" si="539">IF($A275=I$2,H275,"")</f>
        <v/>
      </c>
      <c r="J275" s="32">
        <f>IF('List box lookups'!$S$2=1,'Distribution graph'!B275,IF('List box lookups'!$S$2=2,'Distribution graph'!D275,IF('List box lookups'!$S$2=3,'Distribution graph'!F275,'Distribution graph'!H275)))</f>
        <v>15.453562046051616</v>
      </c>
      <c r="K275" s="32" t="str">
        <f>IF('List box lookups'!$S$2=1,'Distribution graph'!C275,IF('List box lookups'!$S$2=2,'Distribution graph'!E275,IF('List box lookups'!$S$2=3,'Distribution graph'!G275,'Distribution graph'!I275)))</f>
        <v/>
      </c>
      <c r="L275" s="32">
        <f t="shared" si="485"/>
        <v>17.592931620455602</v>
      </c>
      <c r="M275">
        <v>269</v>
      </c>
      <c r="R275" t="s">
        <v>8460</v>
      </c>
    </row>
    <row r="276" spans="1:18" x14ac:dyDescent="0.25">
      <c r="A276" t="s">
        <v>8199</v>
      </c>
      <c r="B276" s="30">
        <f>INDEX(TOTAL_Data!$AZ:$AZ,MATCH('Distribution graph'!$A276,TOTAL_Data!$DA:$DA,0))</f>
        <v>15.43133057892379</v>
      </c>
      <c r="C276" s="30" t="str">
        <f t="shared" si="482"/>
        <v/>
      </c>
      <c r="D276" s="30">
        <f>INDEX(BKT_Data!$AZ:$AZ,MATCH('Distribution graph'!$A276,BKT_Data!$DA:$DA,0))</f>
        <v>3.0573658379596105</v>
      </c>
      <c r="E276" s="30" t="str">
        <f t="shared" si="482"/>
        <v/>
      </c>
      <c r="F276" s="30">
        <f>INDEX(DRO_Data!$AZ:$AZ,MATCH('Distribution graph'!$A276,DRO_Data!$DA:$DA,0))</f>
        <v>3.8874850748340877</v>
      </c>
      <c r="G276" s="30" t="str">
        <f t="shared" ref="G276" si="540">IF($A276=G$2,F276,"")</f>
        <v/>
      </c>
      <c r="H276" s="30">
        <f>INDEX(IVA_Data!$AZ:$AZ,MATCH('Distribution graph'!$A276,IVA_Data!$DA:$DA,0))</f>
        <v>7.6283902205298268</v>
      </c>
      <c r="I276" s="30" t="str">
        <f t="shared" ref="I276" si="541">IF($A276=I$2,H276,"")</f>
        <v/>
      </c>
      <c r="J276" s="32">
        <f>IF('List box lookups'!$S$2=1,'Distribution graph'!B276,IF('List box lookups'!$S$2=2,'Distribution graph'!D276,IF('List box lookups'!$S$2=3,'Distribution graph'!F276,'Distribution graph'!H276)))</f>
        <v>15.43133057892379</v>
      </c>
      <c r="K276" s="32" t="str">
        <f>IF('List box lookups'!$S$2=1,'Distribution graph'!C276,IF('List box lookups'!$S$2=2,'Distribution graph'!E276,IF('List box lookups'!$S$2=3,'Distribution graph'!G276,'Distribution graph'!I276)))</f>
        <v/>
      </c>
      <c r="L276" s="32">
        <f t="shared" si="485"/>
        <v>17.592931620455602</v>
      </c>
      <c r="M276">
        <v>270</v>
      </c>
      <c r="R276" t="s">
        <v>8460</v>
      </c>
    </row>
    <row r="277" spans="1:18" x14ac:dyDescent="0.25">
      <c r="A277" t="s">
        <v>8200</v>
      </c>
      <c r="B277" s="30">
        <f>INDEX(TOTAL_Data!$AZ:$AZ,MATCH('Distribution graph'!$A277,TOTAL_Data!$DA:$DA,0))</f>
        <v>15.430532150325867</v>
      </c>
      <c r="C277" s="30" t="str">
        <f t="shared" si="482"/>
        <v/>
      </c>
      <c r="D277" s="30">
        <f>INDEX(BKT_Data!$AZ:$AZ,MATCH('Distribution graph'!$A277,BKT_Data!$DA:$DA,0))</f>
        <v>3.0566975327683581</v>
      </c>
      <c r="E277" s="30" t="str">
        <f t="shared" si="482"/>
        <v/>
      </c>
      <c r="F277" s="30">
        <f>INDEX(DRO_Data!$AZ:$AZ,MATCH('Distribution graph'!$A277,DRO_Data!$DA:$DA,0))</f>
        <v>3.8840436425267471</v>
      </c>
      <c r="G277" s="30" t="str">
        <f t="shared" ref="G277" si="542">IF($A277=G$2,F277,"")</f>
        <v/>
      </c>
      <c r="H277" s="30">
        <f>INDEX(IVA_Data!$AZ:$AZ,MATCH('Distribution graph'!$A277,IVA_Data!$DA:$DA,0))</f>
        <v>7.5960106146849622</v>
      </c>
      <c r="I277" s="30" t="str">
        <f t="shared" ref="I277" si="543">IF($A277=I$2,H277,"")</f>
        <v/>
      </c>
      <c r="J277" s="32">
        <f>IF('List box lookups'!$S$2=1,'Distribution graph'!B277,IF('List box lookups'!$S$2=2,'Distribution graph'!D277,IF('List box lookups'!$S$2=3,'Distribution graph'!F277,'Distribution graph'!H277)))</f>
        <v>15.430532150325867</v>
      </c>
      <c r="K277" s="32" t="str">
        <f>IF('List box lookups'!$S$2=1,'Distribution graph'!C277,IF('List box lookups'!$S$2=2,'Distribution graph'!E277,IF('List box lookups'!$S$2=3,'Distribution graph'!G277,'Distribution graph'!I277)))</f>
        <v/>
      </c>
      <c r="L277" s="32">
        <f t="shared" si="485"/>
        <v>17.592931620455602</v>
      </c>
      <c r="M277">
        <v>271</v>
      </c>
      <c r="R277" t="s">
        <v>8460</v>
      </c>
    </row>
    <row r="278" spans="1:18" x14ac:dyDescent="0.25">
      <c r="A278" t="s">
        <v>8201</v>
      </c>
      <c r="B278" s="30">
        <f>INDEX(TOTAL_Data!$AZ:$AZ,MATCH('Distribution graph'!$A278,TOTAL_Data!$DA:$DA,0))</f>
        <v>15.40178886832177</v>
      </c>
      <c r="C278" s="30" t="str">
        <f t="shared" si="482"/>
        <v/>
      </c>
      <c r="D278" s="30">
        <f>INDEX(BKT_Data!$AZ:$AZ,MATCH('Distribution graph'!$A278,BKT_Data!$DA:$DA,0))</f>
        <v>3.0387795014843269</v>
      </c>
      <c r="E278" s="30" t="str">
        <f t="shared" si="482"/>
        <v/>
      </c>
      <c r="F278" s="30">
        <f>INDEX(DRO_Data!$AZ:$AZ,MATCH('Distribution graph'!$A278,DRO_Data!$DA:$DA,0))</f>
        <v>3.8559260763886498</v>
      </c>
      <c r="G278" s="30" t="str">
        <f t="shared" ref="G278" si="544">IF($A278=G$2,F278,"")</f>
        <v/>
      </c>
      <c r="H278" s="30">
        <f>INDEX(IVA_Data!$AZ:$AZ,MATCH('Distribution graph'!$A278,IVA_Data!$DA:$DA,0))</f>
        <v>7.5911582306168137</v>
      </c>
      <c r="I278" s="30" t="str">
        <f t="shared" ref="I278" si="545">IF($A278=I$2,H278,"")</f>
        <v/>
      </c>
      <c r="J278" s="32">
        <f>IF('List box lookups'!$S$2=1,'Distribution graph'!B278,IF('List box lookups'!$S$2=2,'Distribution graph'!D278,IF('List box lookups'!$S$2=3,'Distribution graph'!F278,'Distribution graph'!H278)))</f>
        <v>15.40178886832177</v>
      </c>
      <c r="K278" s="32" t="str">
        <f>IF('List box lookups'!$S$2=1,'Distribution graph'!C278,IF('List box lookups'!$S$2=2,'Distribution graph'!E278,IF('List box lookups'!$S$2=3,'Distribution graph'!G278,'Distribution graph'!I278)))</f>
        <v/>
      </c>
      <c r="L278" s="32">
        <f t="shared" si="485"/>
        <v>17.592931620455602</v>
      </c>
      <c r="M278">
        <v>272</v>
      </c>
      <c r="R278" t="s">
        <v>8460</v>
      </c>
    </row>
    <row r="279" spans="1:18" x14ac:dyDescent="0.25">
      <c r="A279" t="s">
        <v>8202</v>
      </c>
      <c r="B279" s="30">
        <f>INDEX(TOTAL_Data!$AZ:$AZ,MATCH('Distribution graph'!$A279,TOTAL_Data!$DA:$DA,0))</f>
        <v>15.287854202148347</v>
      </c>
      <c r="C279" s="30" t="str">
        <f t="shared" si="482"/>
        <v/>
      </c>
      <c r="D279" s="30">
        <f>INDEX(BKT_Data!$AZ:$AZ,MATCH('Distribution graph'!$A279,BKT_Data!$DA:$DA,0))</f>
        <v>3.0334053767110305</v>
      </c>
      <c r="E279" s="30" t="str">
        <f t="shared" si="482"/>
        <v/>
      </c>
      <c r="F279" s="30">
        <f>INDEX(DRO_Data!$AZ:$AZ,MATCH('Distribution graph'!$A279,DRO_Data!$DA:$DA,0))</f>
        <v>3.8488952245188881</v>
      </c>
      <c r="G279" s="30" t="str">
        <f t="shared" ref="G279" si="546">IF($A279=G$2,F279,"")</f>
        <v/>
      </c>
      <c r="H279" s="30">
        <f>INDEX(IVA_Data!$AZ:$AZ,MATCH('Distribution graph'!$A279,IVA_Data!$DA:$DA,0))</f>
        <v>7.5852882409531563</v>
      </c>
      <c r="I279" s="30" t="str">
        <f t="shared" ref="I279" si="547">IF($A279=I$2,H279,"")</f>
        <v/>
      </c>
      <c r="J279" s="32">
        <f>IF('List box lookups'!$S$2=1,'Distribution graph'!B279,IF('List box lookups'!$S$2=2,'Distribution graph'!D279,IF('List box lookups'!$S$2=3,'Distribution graph'!F279,'Distribution graph'!H279)))</f>
        <v>15.287854202148347</v>
      </c>
      <c r="K279" s="32" t="str">
        <f>IF('List box lookups'!$S$2=1,'Distribution graph'!C279,IF('List box lookups'!$S$2=2,'Distribution graph'!E279,IF('List box lookups'!$S$2=3,'Distribution graph'!G279,'Distribution graph'!I279)))</f>
        <v/>
      </c>
      <c r="L279" s="32">
        <f t="shared" si="485"/>
        <v>17.592931620455602</v>
      </c>
      <c r="M279">
        <v>273</v>
      </c>
      <c r="R279" t="s">
        <v>8460</v>
      </c>
    </row>
    <row r="280" spans="1:18" x14ac:dyDescent="0.25">
      <c r="A280" t="s">
        <v>8203</v>
      </c>
      <c r="B280" s="30">
        <f>INDEX(TOTAL_Data!$AZ:$AZ,MATCH('Distribution graph'!$A280,TOTAL_Data!$DA:$DA,0))</f>
        <v>15.250214613947383</v>
      </c>
      <c r="C280" s="30" t="str">
        <f t="shared" si="482"/>
        <v/>
      </c>
      <c r="D280" s="30">
        <f>INDEX(BKT_Data!$AZ:$AZ,MATCH('Distribution graph'!$A280,BKT_Data!$DA:$DA,0))</f>
        <v>3.0091812737340997</v>
      </c>
      <c r="E280" s="30" t="str">
        <f t="shared" si="482"/>
        <v/>
      </c>
      <c r="F280" s="30">
        <f>INDEX(DRO_Data!$AZ:$AZ,MATCH('Distribution graph'!$A280,DRO_Data!$DA:$DA,0))</f>
        <v>3.7891836031691351</v>
      </c>
      <c r="G280" s="30" t="str">
        <f t="shared" ref="G280" si="548">IF($A280=G$2,F280,"")</f>
        <v/>
      </c>
      <c r="H280" s="30">
        <f>INDEX(IVA_Data!$AZ:$AZ,MATCH('Distribution graph'!$A280,IVA_Data!$DA:$DA,0))</f>
        <v>7.5581094372832229</v>
      </c>
      <c r="I280" s="30" t="str">
        <f t="shared" ref="I280" si="549">IF($A280=I$2,H280,"")</f>
        <v/>
      </c>
      <c r="J280" s="32">
        <f>IF('List box lookups'!$S$2=1,'Distribution graph'!B280,IF('List box lookups'!$S$2=2,'Distribution graph'!D280,IF('List box lookups'!$S$2=3,'Distribution graph'!F280,'Distribution graph'!H280)))</f>
        <v>15.250214613947383</v>
      </c>
      <c r="K280" s="32" t="str">
        <f>IF('List box lookups'!$S$2=1,'Distribution graph'!C280,IF('List box lookups'!$S$2=2,'Distribution graph'!E280,IF('List box lookups'!$S$2=3,'Distribution graph'!G280,'Distribution graph'!I280)))</f>
        <v/>
      </c>
      <c r="L280" s="32">
        <f t="shared" si="485"/>
        <v>17.592931620455602</v>
      </c>
      <c r="M280">
        <v>274</v>
      </c>
      <c r="R280" t="s">
        <v>8460</v>
      </c>
    </row>
    <row r="281" spans="1:18" x14ac:dyDescent="0.25">
      <c r="A281" t="s">
        <v>8204</v>
      </c>
      <c r="B281" s="30">
        <f>INDEX(TOTAL_Data!$AZ:$AZ,MATCH('Distribution graph'!$A281,TOTAL_Data!$DA:$DA,0))</f>
        <v>15.211078406195057</v>
      </c>
      <c r="C281" s="30" t="str">
        <f t="shared" si="482"/>
        <v/>
      </c>
      <c r="D281" s="30">
        <f>INDEX(BKT_Data!$AZ:$AZ,MATCH('Distribution graph'!$A281,BKT_Data!$DA:$DA,0))</f>
        <v>2.9999086984309176</v>
      </c>
      <c r="E281" s="30" t="str">
        <f t="shared" si="482"/>
        <v/>
      </c>
      <c r="F281" s="30">
        <f>INDEX(DRO_Data!$AZ:$AZ,MATCH('Distribution graph'!$A281,DRO_Data!$DA:$DA,0))</f>
        <v>3.7863126972037859</v>
      </c>
      <c r="G281" s="30" t="str">
        <f t="shared" ref="G281" si="550">IF($A281=G$2,F281,"")</f>
        <v/>
      </c>
      <c r="H281" s="30">
        <f>INDEX(IVA_Data!$AZ:$AZ,MATCH('Distribution graph'!$A281,IVA_Data!$DA:$DA,0))</f>
        <v>7.5427387888400084</v>
      </c>
      <c r="I281" s="30" t="str">
        <f t="shared" ref="I281" si="551">IF($A281=I$2,H281,"")</f>
        <v/>
      </c>
      <c r="J281" s="32">
        <f>IF('List box lookups'!$S$2=1,'Distribution graph'!B281,IF('List box lookups'!$S$2=2,'Distribution graph'!D281,IF('List box lookups'!$S$2=3,'Distribution graph'!F281,'Distribution graph'!H281)))</f>
        <v>15.211078406195057</v>
      </c>
      <c r="K281" s="32" t="str">
        <f>IF('List box lookups'!$S$2=1,'Distribution graph'!C281,IF('List box lookups'!$S$2=2,'Distribution graph'!E281,IF('List box lookups'!$S$2=3,'Distribution graph'!G281,'Distribution graph'!I281)))</f>
        <v/>
      </c>
      <c r="L281" s="32">
        <f t="shared" si="485"/>
        <v>17.592931620455602</v>
      </c>
      <c r="M281">
        <v>275</v>
      </c>
      <c r="R281" t="s">
        <v>8460</v>
      </c>
    </row>
    <row r="282" spans="1:18" x14ac:dyDescent="0.25">
      <c r="A282" t="s">
        <v>8205</v>
      </c>
      <c r="B282" s="30">
        <f>INDEX(TOTAL_Data!$AZ:$AZ,MATCH('Distribution graph'!$A282,TOTAL_Data!$DA:$DA,0))</f>
        <v>15.17721631997143</v>
      </c>
      <c r="C282" s="30" t="str">
        <f t="shared" si="482"/>
        <v/>
      </c>
      <c r="D282" s="30">
        <f>INDEX(BKT_Data!$AZ:$AZ,MATCH('Distribution graph'!$A282,BKT_Data!$DA:$DA,0))</f>
        <v>2.9933547524495618</v>
      </c>
      <c r="E282" s="30" t="str">
        <f t="shared" si="482"/>
        <v/>
      </c>
      <c r="F282" s="30">
        <f>INDEX(DRO_Data!$AZ:$AZ,MATCH('Distribution graph'!$A282,DRO_Data!$DA:$DA,0))</f>
        <v>3.7471943837968258</v>
      </c>
      <c r="G282" s="30" t="str">
        <f t="shared" ref="G282" si="552">IF($A282=G$2,F282,"")</f>
        <v/>
      </c>
      <c r="H282" s="30">
        <f>INDEX(IVA_Data!$AZ:$AZ,MATCH('Distribution graph'!$A282,IVA_Data!$DA:$DA,0))</f>
        <v>7.5355426427985339</v>
      </c>
      <c r="I282" s="30" t="str">
        <f t="shared" ref="I282" si="553">IF($A282=I$2,H282,"")</f>
        <v/>
      </c>
      <c r="J282" s="32">
        <f>IF('List box lookups'!$S$2=1,'Distribution graph'!B282,IF('List box lookups'!$S$2=2,'Distribution graph'!D282,IF('List box lookups'!$S$2=3,'Distribution graph'!F282,'Distribution graph'!H282)))</f>
        <v>15.17721631997143</v>
      </c>
      <c r="K282" s="32" t="str">
        <f>IF('List box lookups'!$S$2=1,'Distribution graph'!C282,IF('List box lookups'!$S$2=2,'Distribution graph'!E282,IF('List box lookups'!$S$2=3,'Distribution graph'!G282,'Distribution graph'!I282)))</f>
        <v/>
      </c>
      <c r="L282" s="32">
        <f t="shared" si="485"/>
        <v>17.592931620455602</v>
      </c>
      <c r="M282">
        <v>276</v>
      </c>
      <c r="R282" t="s">
        <v>8460</v>
      </c>
    </row>
    <row r="283" spans="1:18" x14ac:dyDescent="0.25">
      <c r="A283" t="s">
        <v>8206</v>
      </c>
      <c r="B283" s="30">
        <f>INDEX(TOTAL_Data!$AZ:$AZ,MATCH('Distribution graph'!$A283,TOTAL_Data!$DA:$DA,0))</f>
        <v>15.073921718744423</v>
      </c>
      <c r="C283" s="30" t="str">
        <f t="shared" si="482"/>
        <v/>
      </c>
      <c r="D283" s="30">
        <f>INDEX(BKT_Data!$AZ:$AZ,MATCH('Distribution graph'!$A283,BKT_Data!$DA:$DA,0))</f>
        <v>2.9910375695683293</v>
      </c>
      <c r="E283" s="30" t="str">
        <f t="shared" si="482"/>
        <v/>
      </c>
      <c r="F283" s="30">
        <f>INDEX(DRO_Data!$AZ:$AZ,MATCH('Distribution graph'!$A283,DRO_Data!$DA:$DA,0))</f>
        <v>3.6918041946877929</v>
      </c>
      <c r="G283" s="30" t="str">
        <f t="shared" ref="G283" si="554">IF($A283=G$2,F283,"")</f>
        <v/>
      </c>
      <c r="H283" s="30">
        <f>INDEX(IVA_Data!$AZ:$AZ,MATCH('Distribution graph'!$A283,IVA_Data!$DA:$DA,0))</f>
        <v>7.5171252818921976</v>
      </c>
      <c r="I283" s="30" t="str">
        <f t="shared" ref="I283" si="555">IF($A283=I$2,H283,"")</f>
        <v/>
      </c>
      <c r="J283" s="32">
        <f>IF('List box lookups'!$S$2=1,'Distribution graph'!B283,IF('List box lookups'!$S$2=2,'Distribution graph'!D283,IF('List box lookups'!$S$2=3,'Distribution graph'!F283,'Distribution graph'!H283)))</f>
        <v>15.073921718744423</v>
      </c>
      <c r="K283" s="32" t="str">
        <f>IF('List box lookups'!$S$2=1,'Distribution graph'!C283,IF('List box lookups'!$S$2=2,'Distribution graph'!E283,IF('List box lookups'!$S$2=3,'Distribution graph'!G283,'Distribution graph'!I283)))</f>
        <v/>
      </c>
      <c r="L283" s="32">
        <f t="shared" si="485"/>
        <v>17.592931620455602</v>
      </c>
      <c r="M283">
        <v>277</v>
      </c>
      <c r="R283" t="s">
        <v>8460</v>
      </c>
    </row>
    <row r="284" spans="1:18" x14ac:dyDescent="0.25">
      <c r="A284" t="s">
        <v>8207</v>
      </c>
      <c r="B284" s="30">
        <f>INDEX(TOTAL_Data!$AZ:$AZ,MATCH('Distribution graph'!$A284,TOTAL_Data!$DA:$DA,0))</f>
        <v>15.022823135147627</v>
      </c>
      <c r="C284" s="30" t="str">
        <f t="shared" si="482"/>
        <v/>
      </c>
      <c r="D284" s="30">
        <f>INDEX(BKT_Data!$AZ:$AZ,MATCH('Distribution graph'!$A284,BKT_Data!$DA:$DA,0))</f>
        <v>2.979315041284794</v>
      </c>
      <c r="E284" s="30" t="str">
        <f t="shared" si="482"/>
        <v/>
      </c>
      <c r="F284" s="30">
        <f>INDEX(DRO_Data!$AZ:$AZ,MATCH('Distribution graph'!$A284,DRO_Data!$DA:$DA,0))</f>
        <v>3.6847680899083413</v>
      </c>
      <c r="G284" s="30" t="str">
        <f t="shared" ref="G284" si="556">IF($A284=G$2,F284,"")</f>
        <v/>
      </c>
      <c r="H284" s="30">
        <f>INDEX(IVA_Data!$AZ:$AZ,MATCH('Distribution graph'!$A284,IVA_Data!$DA:$DA,0))</f>
        <v>7.4752382732199587</v>
      </c>
      <c r="I284" s="30" t="str">
        <f t="shared" ref="I284" si="557">IF($A284=I$2,H284,"")</f>
        <v/>
      </c>
      <c r="J284" s="32">
        <f>IF('List box lookups'!$S$2=1,'Distribution graph'!B284,IF('List box lookups'!$S$2=2,'Distribution graph'!D284,IF('List box lookups'!$S$2=3,'Distribution graph'!F284,'Distribution graph'!H284)))</f>
        <v>15.022823135147627</v>
      </c>
      <c r="K284" s="32" t="str">
        <f>IF('List box lookups'!$S$2=1,'Distribution graph'!C284,IF('List box lookups'!$S$2=2,'Distribution graph'!E284,IF('List box lookups'!$S$2=3,'Distribution graph'!G284,'Distribution graph'!I284)))</f>
        <v/>
      </c>
      <c r="L284" s="32">
        <f t="shared" si="485"/>
        <v>17.592931620455602</v>
      </c>
      <c r="M284">
        <v>278</v>
      </c>
      <c r="R284" t="s">
        <v>8460</v>
      </c>
    </row>
    <row r="285" spans="1:18" x14ac:dyDescent="0.25">
      <c r="A285" t="s">
        <v>8208</v>
      </c>
      <c r="B285" s="30">
        <f>INDEX(TOTAL_Data!$AZ:$AZ,MATCH('Distribution graph'!$A285,TOTAL_Data!$DA:$DA,0))</f>
        <v>14.870470376457698</v>
      </c>
      <c r="C285" s="30" t="str">
        <f t="shared" si="482"/>
        <v/>
      </c>
      <c r="D285" s="30">
        <f>INDEX(BKT_Data!$AZ:$AZ,MATCH('Distribution graph'!$A285,BKT_Data!$DA:$DA,0))</f>
        <v>2.9673171214197906</v>
      </c>
      <c r="E285" s="30" t="str">
        <f t="shared" si="482"/>
        <v/>
      </c>
      <c r="F285" s="30">
        <f>INDEX(DRO_Data!$AZ:$AZ,MATCH('Distribution graph'!$A285,DRO_Data!$DA:$DA,0))</f>
        <v>3.6788600439010635</v>
      </c>
      <c r="G285" s="30" t="str">
        <f t="shared" ref="G285" si="558">IF($A285=G$2,F285,"")</f>
        <v/>
      </c>
      <c r="H285" s="30">
        <f>INDEX(IVA_Data!$AZ:$AZ,MATCH('Distribution graph'!$A285,IVA_Data!$DA:$DA,0))</f>
        <v>7.4638005672488426</v>
      </c>
      <c r="I285" s="30" t="str">
        <f t="shared" ref="I285" si="559">IF($A285=I$2,H285,"")</f>
        <v/>
      </c>
      <c r="J285" s="32">
        <f>IF('List box lookups'!$S$2=1,'Distribution graph'!B285,IF('List box lookups'!$S$2=2,'Distribution graph'!D285,IF('List box lookups'!$S$2=3,'Distribution graph'!F285,'Distribution graph'!H285)))</f>
        <v>14.870470376457698</v>
      </c>
      <c r="K285" s="32" t="str">
        <f>IF('List box lookups'!$S$2=1,'Distribution graph'!C285,IF('List box lookups'!$S$2=2,'Distribution graph'!E285,IF('List box lookups'!$S$2=3,'Distribution graph'!G285,'Distribution graph'!I285)))</f>
        <v/>
      </c>
      <c r="L285" s="32">
        <f t="shared" si="485"/>
        <v>17.592931620455602</v>
      </c>
      <c r="M285">
        <v>279</v>
      </c>
      <c r="R285" t="s">
        <v>8460</v>
      </c>
    </row>
    <row r="286" spans="1:18" x14ac:dyDescent="0.25">
      <c r="A286" t="s">
        <v>8209</v>
      </c>
      <c r="B286" s="30">
        <f>INDEX(TOTAL_Data!$AZ:$AZ,MATCH('Distribution graph'!$A286,TOTAL_Data!$DA:$DA,0))</f>
        <v>14.83357452966715</v>
      </c>
      <c r="C286" s="30" t="str">
        <f t="shared" si="482"/>
        <v/>
      </c>
      <c r="D286" s="30">
        <f>INDEX(BKT_Data!$AZ:$AZ,MATCH('Distribution graph'!$A286,BKT_Data!$DA:$DA,0))</f>
        <v>2.9594846550720635</v>
      </c>
      <c r="E286" s="30" t="str">
        <f t="shared" si="482"/>
        <v/>
      </c>
      <c r="F286" s="30">
        <f>INDEX(DRO_Data!$AZ:$AZ,MATCH('Distribution graph'!$A286,DRO_Data!$DA:$DA,0))</f>
        <v>3.6653648301924946</v>
      </c>
      <c r="G286" s="30" t="str">
        <f t="shared" ref="G286" si="560">IF($A286=G$2,F286,"")</f>
        <v/>
      </c>
      <c r="H286" s="30">
        <f>INDEX(IVA_Data!$AZ:$AZ,MATCH('Distribution graph'!$A286,IVA_Data!$DA:$DA,0))</f>
        <v>7.4475901007437528</v>
      </c>
      <c r="I286" s="30" t="str">
        <f t="shared" ref="I286" si="561">IF($A286=I$2,H286,"")</f>
        <v/>
      </c>
      <c r="J286" s="32">
        <f>IF('List box lookups'!$S$2=1,'Distribution graph'!B286,IF('List box lookups'!$S$2=2,'Distribution graph'!D286,IF('List box lookups'!$S$2=3,'Distribution graph'!F286,'Distribution graph'!H286)))</f>
        <v>14.83357452966715</v>
      </c>
      <c r="K286" s="32" t="str">
        <f>IF('List box lookups'!$S$2=1,'Distribution graph'!C286,IF('List box lookups'!$S$2=2,'Distribution graph'!E286,IF('List box lookups'!$S$2=3,'Distribution graph'!G286,'Distribution graph'!I286)))</f>
        <v/>
      </c>
      <c r="L286" s="32">
        <f t="shared" si="485"/>
        <v>17.592931620455602</v>
      </c>
      <c r="M286">
        <v>280</v>
      </c>
      <c r="R286" t="s">
        <v>8460</v>
      </c>
    </row>
    <row r="287" spans="1:18" x14ac:dyDescent="0.25">
      <c r="A287" t="s">
        <v>8210</v>
      </c>
      <c r="B287" s="30">
        <f>INDEX(TOTAL_Data!$AZ:$AZ,MATCH('Distribution graph'!$A287,TOTAL_Data!$DA:$DA,0))</f>
        <v>14.731927225889551</v>
      </c>
      <c r="C287" s="30" t="str">
        <f t="shared" si="482"/>
        <v/>
      </c>
      <c r="D287" s="30">
        <f>INDEX(BKT_Data!$AZ:$AZ,MATCH('Distribution graph'!$A287,BKT_Data!$DA:$DA,0))</f>
        <v>2.9533234264177124</v>
      </c>
      <c r="E287" s="30" t="str">
        <f t="shared" si="482"/>
        <v/>
      </c>
      <c r="F287" s="30">
        <f>INDEX(DRO_Data!$AZ:$AZ,MATCH('Distribution graph'!$A287,DRO_Data!$DA:$DA,0))</f>
        <v>3.6334238661446645</v>
      </c>
      <c r="G287" s="30" t="str">
        <f t="shared" ref="G287" si="562">IF($A287=G$2,F287,"")</f>
        <v/>
      </c>
      <c r="H287" s="30">
        <f>INDEX(IVA_Data!$AZ:$AZ,MATCH('Distribution graph'!$A287,IVA_Data!$DA:$DA,0))</f>
        <v>7.4279682552093513</v>
      </c>
      <c r="I287" s="30" t="str">
        <f t="shared" ref="I287" si="563">IF($A287=I$2,H287,"")</f>
        <v/>
      </c>
      <c r="J287" s="32">
        <f>IF('List box lookups'!$S$2=1,'Distribution graph'!B287,IF('List box lookups'!$S$2=2,'Distribution graph'!D287,IF('List box lookups'!$S$2=3,'Distribution graph'!F287,'Distribution graph'!H287)))</f>
        <v>14.731927225889551</v>
      </c>
      <c r="K287" s="32" t="str">
        <f>IF('List box lookups'!$S$2=1,'Distribution graph'!C287,IF('List box lookups'!$S$2=2,'Distribution graph'!E287,IF('List box lookups'!$S$2=3,'Distribution graph'!G287,'Distribution graph'!I287)))</f>
        <v/>
      </c>
      <c r="L287" s="32">
        <f t="shared" si="485"/>
        <v>17.592931620455602</v>
      </c>
      <c r="M287">
        <v>281</v>
      </c>
      <c r="R287" t="s">
        <v>8463</v>
      </c>
    </row>
    <row r="288" spans="1:18" x14ac:dyDescent="0.25">
      <c r="A288" t="s">
        <v>8211</v>
      </c>
      <c r="B288" s="30">
        <f>INDEX(TOTAL_Data!$AZ:$AZ,MATCH('Distribution graph'!$A288,TOTAL_Data!$DA:$DA,0))</f>
        <v>14.729926792263843</v>
      </c>
      <c r="C288" s="30" t="str">
        <f t="shared" si="482"/>
        <v/>
      </c>
      <c r="D288" s="30">
        <f>INDEX(BKT_Data!$AZ:$AZ,MATCH('Distribution graph'!$A288,BKT_Data!$DA:$DA,0))</f>
        <v>2.9430880351208506</v>
      </c>
      <c r="E288" s="30" t="str">
        <f t="shared" si="482"/>
        <v/>
      </c>
      <c r="F288" s="30">
        <f>INDEX(DRO_Data!$AZ:$AZ,MATCH('Distribution graph'!$A288,DRO_Data!$DA:$DA,0))</f>
        <v>3.6135387250900042</v>
      </c>
      <c r="G288" s="30" t="str">
        <f t="shared" ref="G288" si="564">IF($A288=G$2,F288,"")</f>
        <v/>
      </c>
      <c r="H288" s="30">
        <f>INDEX(IVA_Data!$AZ:$AZ,MATCH('Distribution graph'!$A288,IVA_Data!$DA:$DA,0))</f>
        <v>7.4039925680678369</v>
      </c>
      <c r="I288" s="30" t="str">
        <f t="shared" ref="I288" si="565">IF($A288=I$2,H288,"")</f>
        <v/>
      </c>
      <c r="J288" s="32">
        <f>IF('List box lookups'!$S$2=1,'Distribution graph'!B288,IF('List box lookups'!$S$2=2,'Distribution graph'!D288,IF('List box lookups'!$S$2=3,'Distribution graph'!F288,'Distribution graph'!H288)))</f>
        <v>14.729926792263843</v>
      </c>
      <c r="K288" s="32" t="str">
        <f>IF('List box lookups'!$S$2=1,'Distribution graph'!C288,IF('List box lookups'!$S$2=2,'Distribution graph'!E288,IF('List box lookups'!$S$2=3,'Distribution graph'!G288,'Distribution graph'!I288)))</f>
        <v/>
      </c>
      <c r="L288" s="32">
        <f t="shared" si="485"/>
        <v>17.592931620455602</v>
      </c>
      <c r="M288">
        <v>282</v>
      </c>
      <c r="R288" t="s">
        <v>8463</v>
      </c>
    </row>
    <row r="289" spans="1:18" x14ac:dyDescent="0.25">
      <c r="A289" t="s">
        <v>8212</v>
      </c>
      <c r="B289" s="30">
        <f>INDEX(TOTAL_Data!$AZ:$AZ,MATCH('Distribution graph'!$A289,TOTAL_Data!$DA:$DA,0))</f>
        <v>14.619354579593146</v>
      </c>
      <c r="C289" s="30" t="str">
        <f t="shared" si="482"/>
        <v/>
      </c>
      <c r="D289" s="30">
        <f>INDEX(BKT_Data!$AZ:$AZ,MATCH('Distribution graph'!$A289,BKT_Data!$DA:$DA,0))</f>
        <v>2.9329615240570526</v>
      </c>
      <c r="E289" s="30" t="str">
        <f t="shared" si="482"/>
        <v/>
      </c>
      <c r="F289" s="30">
        <f>INDEX(DRO_Data!$AZ:$AZ,MATCH('Distribution graph'!$A289,DRO_Data!$DA:$DA,0))</f>
        <v>3.5912087210508674</v>
      </c>
      <c r="G289" s="30" t="str">
        <f t="shared" ref="G289" si="566">IF($A289=G$2,F289,"")</f>
        <v/>
      </c>
      <c r="H289" s="30">
        <f>INDEX(IVA_Data!$AZ:$AZ,MATCH('Distribution graph'!$A289,IVA_Data!$DA:$DA,0))</f>
        <v>7.3985420520073983</v>
      </c>
      <c r="I289" s="30" t="str">
        <f t="shared" ref="I289" si="567">IF($A289=I$2,H289,"")</f>
        <v/>
      </c>
      <c r="J289" s="32">
        <f>IF('List box lookups'!$S$2=1,'Distribution graph'!B289,IF('List box lookups'!$S$2=2,'Distribution graph'!D289,IF('List box lookups'!$S$2=3,'Distribution graph'!F289,'Distribution graph'!H289)))</f>
        <v>14.619354579593146</v>
      </c>
      <c r="K289" s="32" t="str">
        <f>IF('List box lookups'!$S$2=1,'Distribution graph'!C289,IF('List box lookups'!$S$2=2,'Distribution graph'!E289,IF('List box lookups'!$S$2=3,'Distribution graph'!G289,'Distribution graph'!I289)))</f>
        <v/>
      </c>
      <c r="L289" s="32">
        <f t="shared" si="485"/>
        <v>17.592931620455602</v>
      </c>
      <c r="M289">
        <v>283</v>
      </c>
      <c r="R289" t="s">
        <v>8463</v>
      </c>
    </row>
    <row r="290" spans="1:18" x14ac:dyDescent="0.25">
      <c r="A290" t="s">
        <v>8213</v>
      </c>
      <c r="B290" s="30">
        <f>INDEX(TOTAL_Data!$AZ:$AZ,MATCH('Distribution graph'!$A290,TOTAL_Data!$DA:$DA,0))</f>
        <v>14.552510308028134</v>
      </c>
      <c r="C290" s="30" t="str">
        <f t="shared" si="482"/>
        <v/>
      </c>
      <c r="D290" s="30">
        <f>INDEX(BKT_Data!$AZ:$AZ,MATCH('Distribution graph'!$A290,BKT_Data!$DA:$DA,0))</f>
        <v>2.9248468303896717</v>
      </c>
      <c r="E290" s="30" t="str">
        <f t="shared" si="482"/>
        <v/>
      </c>
      <c r="F290" s="30">
        <f>INDEX(DRO_Data!$AZ:$AZ,MATCH('Distribution graph'!$A290,DRO_Data!$DA:$DA,0))</f>
        <v>3.561834444603488</v>
      </c>
      <c r="G290" s="30" t="str">
        <f t="shared" ref="G290" si="568">IF($A290=G$2,F290,"")</f>
        <v/>
      </c>
      <c r="H290" s="30">
        <f>INDEX(IVA_Data!$AZ:$AZ,MATCH('Distribution graph'!$A290,IVA_Data!$DA:$DA,0))</f>
        <v>7.3923249510420579</v>
      </c>
      <c r="I290" s="30" t="str">
        <f t="shared" ref="I290" si="569">IF($A290=I$2,H290,"")</f>
        <v/>
      </c>
      <c r="J290" s="32">
        <f>IF('List box lookups'!$S$2=1,'Distribution graph'!B290,IF('List box lookups'!$S$2=2,'Distribution graph'!D290,IF('List box lookups'!$S$2=3,'Distribution graph'!F290,'Distribution graph'!H290)))</f>
        <v>14.552510308028134</v>
      </c>
      <c r="K290" s="32" t="str">
        <f>IF('List box lookups'!$S$2=1,'Distribution graph'!C290,IF('List box lookups'!$S$2=2,'Distribution graph'!E290,IF('List box lookups'!$S$2=3,'Distribution graph'!G290,'Distribution graph'!I290)))</f>
        <v/>
      </c>
      <c r="L290" s="32">
        <f t="shared" si="485"/>
        <v>17.592931620455602</v>
      </c>
      <c r="M290">
        <v>284</v>
      </c>
      <c r="R290" t="s">
        <v>8463</v>
      </c>
    </row>
    <row r="291" spans="1:18" x14ac:dyDescent="0.25">
      <c r="A291" t="s">
        <v>8214</v>
      </c>
      <c r="B291" s="30">
        <f>INDEX(TOTAL_Data!$AZ:$AZ,MATCH('Distribution graph'!$A291,TOTAL_Data!$DA:$DA,0))</f>
        <v>14.55100483337573</v>
      </c>
      <c r="C291" s="30" t="str">
        <f t="shared" si="482"/>
        <v/>
      </c>
      <c r="D291" s="30">
        <f>INDEX(BKT_Data!$AZ:$AZ,MATCH('Distribution graph'!$A291,BKT_Data!$DA:$DA,0))</f>
        <v>2.9054484075375635</v>
      </c>
      <c r="E291" s="30" t="str">
        <f t="shared" si="482"/>
        <v/>
      </c>
      <c r="F291" s="30">
        <f>INDEX(DRO_Data!$AZ:$AZ,MATCH('Distribution graph'!$A291,DRO_Data!$DA:$DA,0))</f>
        <v>3.551609322974473</v>
      </c>
      <c r="G291" s="30" t="str">
        <f t="shared" ref="G291" si="570">IF($A291=G$2,F291,"")</f>
        <v/>
      </c>
      <c r="H291" s="30">
        <f>INDEX(IVA_Data!$AZ:$AZ,MATCH('Distribution graph'!$A291,IVA_Data!$DA:$DA,0))</f>
        <v>7.384875072530023</v>
      </c>
      <c r="I291" s="30" t="str">
        <f t="shared" ref="I291" si="571">IF($A291=I$2,H291,"")</f>
        <v/>
      </c>
      <c r="J291" s="32">
        <f>IF('List box lookups'!$S$2=1,'Distribution graph'!B291,IF('List box lookups'!$S$2=2,'Distribution graph'!D291,IF('List box lookups'!$S$2=3,'Distribution graph'!F291,'Distribution graph'!H291)))</f>
        <v>14.55100483337573</v>
      </c>
      <c r="K291" s="32" t="str">
        <f>IF('List box lookups'!$S$2=1,'Distribution graph'!C291,IF('List box lookups'!$S$2=2,'Distribution graph'!E291,IF('List box lookups'!$S$2=3,'Distribution graph'!G291,'Distribution graph'!I291)))</f>
        <v/>
      </c>
      <c r="L291" s="32">
        <f t="shared" si="485"/>
        <v>17.592931620455602</v>
      </c>
      <c r="M291">
        <v>285</v>
      </c>
      <c r="R291" t="s">
        <v>8463</v>
      </c>
    </row>
    <row r="292" spans="1:18" x14ac:dyDescent="0.25">
      <c r="A292" t="s">
        <v>8215</v>
      </c>
      <c r="B292" s="30">
        <f>INDEX(TOTAL_Data!$AZ:$AZ,MATCH('Distribution graph'!$A292,TOTAL_Data!$DA:$DA,0))</f>
        <v>14.54800842781178</v>
      </c>
      <c r="C292" s="30" t="str">
        <f t="shared" si="482"/>
        <v/>
      </c>
      <c r="D292" s="30">
        <f>INDEX(BKT_Data!$AZ:$AZ,MATCH('Distribution graph'!$A292,BKT_Data!$DA:$DA,0))</f>
        <v>2.901788952889456</v>
      </c>
      <c r="E292" s="30" t="str">
        <f t="shared" si="482"/>
        <v/>
      </c>
      <c r="F292" s="30">
        <f>INDEX(DRO_Data!$AZ:$AZ,MATCH('Distribution graph'!$A292,DRO_Data!$DA:$DA,0))</f>
        <v>3.5297522819848499</v>
      </c>
      <c r="G292" s="30" t="str">
        <f t="shared" ref="G292" si="572">IF($A292=G$2,F292,"")</f>
        <v/>
      </c>
      <c r="H292" s="30">
        <f>INDEX(IVA_Data!$AZ:$AZ,MATCH('Distribution graph'!$A292,IVA_Data!$DA:$DA,0))</f>
        <v>7.3564881813796426</v>
      </c>
      <c r="I292" s="30" t="str">
        <f t="shared" ref="I292" si="573">IF($A292=I$2,H292,"")</f>
        <v/>
      </c>
      <c r="J292" s="32">
        <f>IF('List box lookups'!$S$2=1,'Distribution graph'!B292,IF('List box lookups'!$S$2=2,'Distribution graph'!D292,IF('List box lookups'!$S$2=3,'Distribution graph'!F292,'Distribution graph'!H292)))</f>
        <v>14.54800842781178</v>
      </c>
      <c r="K292" s="32" t="str">
        <f>IF('List box lookups'!$S$2=1,'Distribution graph'!C292,IF('List box lookups'!$S$2=2,'Distribution graph'!E292,IF('List box lookups'!$S$2=3,'Distribution graph'!G292,'Distribution graph'!I292)))</f>
        <v/>
      </c>
      <c r="L292" s="32">
        <f t="shared" si="485"/>
        <v>17.592931620455602</v>
      </c>
      <c r="M292">
        <v>286</v>
      </c>
      <c r="R292" t="s">
        <v>8463</v>
      </c>
    </row>
    <row r="293" spans="1:18" x14ac:dyDescent="0.25">
      <c r="A293" t="s">
        <v>8216</v>
      </c>
      <c r="B293" s="30">
        <f>INDEX(TOTAL_Data!$AZ:$AZ,MATCH('Distribution graph'!$A293,TOTAL_Data!$DA:$DA,0))</f>
        <v>14.46454870608037</v>
      </c>
      <c r="C293" s="30" t="str">
        <f t="shared" si="482"/>
        <v/>
      </c>
      <c r="D293" s="30">
        <f>INDEX(BKT_Data!$AZ:$AZ,MATCH('Distribution graph'!$A293,BKT_Data!$DA:$DA,0))</f>
        <v>2.894957577737034</v>
      </c>
      <c r="E293" s="30" t="str">
        <f t="shared" si="482"/>
        <v/>
      </c>
      <c r="F293" s="30">
        <f>INDEX(DRO_Data!$AZ:$AZ,MATCH('Distribution graph'!$A293,DRO_Data!$DA:$DA,0))</f>
        <v>3.5164216892889795</v>
      </c>
      <c r="G293" s="30" t="str">
        <f t="shared" ref="G293" si="574">IF($A293=G$2,F293,"")</f>
        <v/>
      </c>
      <c r="H293" s="30">
        <f>INDEX(IVA_Data!$AZ:$AZ,MATCH('Distribution graph'!$A293,IVA_Data!$DA:$DA,0))</f>
        <v>7.3498403518284237</v>
      </c>
      <c r="I293" s="30" t="str">
        <f t="shared" ref="I293" si="575">IF($A293=I$2,H293,"")</f>
        <v/>
      </c>
      <c r="J293" s="32">
        <f>IF('List box lookups'!$S$2=1,'Distribution graph'!B293,IF('List box lookups'!$S$2=2,'Distribution graph'!D293,IF('List box lookups'!$S$2=3,'Distribution graph'!F293,'Distribution graph'!H293)))</f>
        <v>14.46454870608037</v>
      </c>
      <c r="K293" s="32" t="str">
        <f>IF('List box lookups'!$S$2=1,'Distribution graph'!C293,IF('List box lookups'!$S$2=2,'Distribution graph'!E293,IF('List box lookups'!$S$2=3,'Distribution graph'!G293,'Distribution graph'!I293)))</f>
        <v/>
      </c>
      <c r="L293" s="32">
        <f t="shared" si="485"/>
        <v>17.592931620455602</v>
      </c>
      <c r="M293">
        <v>287</v>
      </c>
      <c r="R293" t="s">
        <v>8463</v>
      </c>
    </row>
    <row r="294" spans="1:18" x14ac:dyDescent="0.25">
      <c r="A294" t="s">
        <v>8217</v>
      </c>
      <c r="B294" s="30">
        <f>INDEX(TOTAL_Data!$AZ:$AZ,MATCH('Distribution graph'!$A294,TOTAL_Data!$DA:$DA,0))</f>
        <v>14.414117098928406</v>
      </c>
      <c r="C294" s="30" t="str">
        <f t="shared" si="482"/>
        <v/>
      </c>
      <c r="D294" s="30">
        <f>INDEX(BKT_Data!$AZ:$AZ,MATCH('Distribution graph'!$A294,BKT_Data!$DA:$DA,0))</f>
        <v>2.8888536842203356</v>
      </c>
      <c r="E294" s="30" t="str">
        <f t="shared" si="482"/>
        <v/>
      </c>
      <c r="F294" s="30">
        <f>INDEX(DRO_Data!$AZ:$AZ,MATCH('Distribution graph'!$A294,DRO_Data!$DA:$DA,0))</f>
        <v>3.515861221925848</v>
      </c>
      <c r="G294" s="30" t="str">
        <f t="shared" ref="G294" si="576">IF($A294=G$2,F294,"")</f>
        <v/>
      </c>
      <c r="H294" s="30">
        <f>INDEX(IVA_Data!$AZ:$AZ,MATCH('Distribution graph'!$A294,IVA_Data!$DA:$DA,0))</f>
        <v>7.3120344634684589</v>
      </c>
      <c r="I294" s="30" t="str">
        <f t="shared" ref="I294" si="577">IF($A294=I$2,H294,"")</f>
        <v/>
      </c>
      <c r="J294" s="32">
        <f>IF('List box lookups'!$S$2=1,'Distribution graph'!B294,IF('List box lookups'!$S$2=2,'Distribution graph'!D294,IF('List box lookups'!$S$2=3,'Distribution graph'!F294,'Distribution graph'!H294)))</f>
        <v>14.414117098928406</v>
      </c>
      <c r="K294" s="32" t="str">
        <f>IF('List box lookups'!$S$2=1,'Distribution graph'!C294,IF('List box lookups'!$S$2=2,'Distribution graph'!E294,IF('List box lookups'!$S$2=3,'Distribution graph'!G294,'Distribution graph'!I294)))</f>
        <v/>
      </c>
      <c r="L294" s="32">
        <f t="shared" si="485"/>
        <v>17.592931620455602</v>
      </c>
      <c r="M294">
        <v>288</v>
      </c>
      <c r="R294" t="s">
        <v>8463</v>
      </c>
    </row>
    <row r="295" spans="1:18" x14ac:dyDescent="0.25">
      <c r="A295" t="s">
        <v>8218</v>
      </c>
      <c r="B295" s="30">
        <f>INDEX(TOTAL_Data!$AZ:$AZ,MATCH('Distribution graph'!$A295,TOTAL_Data!$DA:$DA,0))</f>
        <v>14.405396583614404</v>
      </c>
      <c r="C295" s="30" t="str">
        <f t="shared" si="482"/>
        <v/>
      </c>
      <c r="D295" s="30">
        <f>INDEX(BKT_Data!$AZ:$AZ,MATCH('Distribution graph'!$A295,BKT_Data!$DA:$DA,0))</f>
        <v>2.8821841715685634</v>
      </c>
      <c r="E295" s="30" t="str">
        <f t="shared" si="482"/>
        <v/>
      </c>
      <c r="F295" s="30">
        <f>INDEX(DRO_Data!$AZ:$AZ,MATCH('Distribution graph'!$A295,DRO_Data!$DA:$DA,0))</f>
        <v>3.4941863967708895</v>
      </c>
      <c r="G295" s="30" t="str">
        <f t="shared" ref="G295" si="578">IF($A295=G$2,F295,"")</f>
        <v/>
      </c>
      <c r="H295" s="30">
        <f>INDEX(IVA_Data!$AZ:$AZ,MATCH('Distribution graph'!$A295,IVA_Data!$DA:$DA,0))</f>
        <v>7.2992008796958983</v>
      </c>
      <c r="I295" s="30" t="str">
        <f t="shared" ref="I295" si="579">IF($A295=I$2,H295,"")</f>
        <v/>
      </c>
      <c r="J295" s="32">
        <f>IF('List box lookups'!$S$2=1,'Distribution graph'!B295,IF('List box lookups'!$S$2=2,'Distribution graph'!D295,IF('List box lookups'!$S$2=3,'Distribution graph'!F295,'Distribution graph'!H295)))</f>
        <v>14.405396583614404</v>
      </c>
      <c r="K295" s="32" t="str">
        <f>IF('List box lookups'!$S$2=1,'Distribution graph'!C295,IF('List box lookups'!$S$2=2,'Distribution graph'!E295,IF('List box lookups'!$S$2=3,'Distribution graph'!G295,'Distribution graph'!I295)))</f>
        <v/>
      </c>
      <c r="L295" s="32">
        <f t="shared" si="485"/>
        <v>17.592931620455602</v>
      </c>
      <c r="M295">
        <v>289</v>
      </c>
      <c r="R295" t="s">
        <v>8463</v>
      </c>
    </row>
    <row r="296" spans="1:18" x14ac:dyDescent="0.25">
      <c r="A296" t="s">
        <v>8219</v>
      </c>
      <c r="B296" s="30">
        <f>INDEX(TOTAL_Data!$AZ:$AZ,MATCH('Distribution graph'!$A296,TOTAL_Data!$DA:$DA,0))</f>
        <v>14.374959469099242</v>
      </c>
      <c r="C296" s="30" t="str">
        <f t="shared" si="482"/>
        <v/>
      </c>
      <c r="D296" s="30">
        <f>INDEX(BKT_Data!$AZ:$AZ,MATCH('Distribution graph'!$A296,BKT_Data!$DA:$DA,0))</f>
        <v>2.8745544440611703</v>
      </c>
      <c r="E296" s="30" t="str">
        <f t="shared" si="482"/>
        <v/>
      </c>
      <c r="F296" s="30">
        <f>INDEX(DRO_Data!$AZ:$AZ,MATCH('Distribution graph'!$A296,DRO_Data!$DA:$DA,0))</f>
        <v>3.4938751310203173</v>
      </c>
      <c r="G296" s="30" t="str">
        <f t="shared" ref="G296" si="580">IF($A296=G$2,F296,"")</f>
        <v/>
      </c>
      <c r="H296" s="30">
        <f>INDEX(IVA_Data!$AZ:$AZ,MATCH('Distribution graph'!$A296,IVA_Data!$DA:$DA,0))</f>
        <v>7.2905550331244786</v>
      </c>
      <c r="I296" s="30" t="str">
        <f t="shared" ref="I296" si="581">IF($A296=I$2,H296,"")</f>
        <v/>
      </c>
      <c r="J296" s="32">
        <f>IF('List box lookups'!$S$2=1,'Distribution graph'!B296,IF('List box lookups'!$S$2=2,'Distribution graph'!D296,IF('List box lookups'!$S$2=3,'Distribution graph'!F296,'Distribution graph'!H296)))</f>
        <v>14.374959469099242</v>
      </c>
      <c r="K296" s="32" t="str">
        <f>IF('List box lookups'!$S$2=1,'Distribution graph'!C296,IF('List box lookups'!$S$2=2,'Distribution graph'!E296,IF('List box lookups'!$S$2=3,'Distribution graph'!G296,'Distribution graph'!I296)))</f>
        <v/>
      </c>
      <c r="L296" s="32">
        <f t="shared" si="485"/>
        <v>17.592931620455602</v>
      </c>
      <c r="M296">
        <v>290</v>
      </c>
      <c r="R296" t="s">
        <v>8463</v>
      </c>
    </row>
    <row r="297" spans="1:18" x14ac:dyDescent="0.25">
      <c r="A297" t="s">
        <v>8220</v>
      </c>
      <c r="B297" s="30">
        <f>INDEX(TOTAL_Data!$AZ:$AZ,MATCH('Distribution graph'!$A297,TOTAL_Data!$DA:$DA,0))</f>
        <v>14.331731819174493</v>
      </c>
      <c r="C297" s="30" t="str">
        <f t="shared" si="482"/>
        <v/>
      </c>
      <c r="D297" s="30">
        <f>INDEX(BKT_Data!$AZ:$AZ,MATCH('Distribution graph'!$A297,BKT_Data!$DA:$DA,0))</f>
        <v>2.8706925258649396</v>
      </c>
      <c r="E297" s="30" t="str">
        <f t="shared" si="482"/>
        <v/>
      </c>
      <c r="F297" s="30">
        <f>INDEX(DRO_Data!$AZ:$AZ,MATCH('Distribution graph'!$A297,DRO_Data!$DA:$DA,0))</f>
        <v>3.479418483276099</v>
      </c>
      <c r="G297" s="30" t="str">
        <f t="shared" ref="G297" si="582">IF($A297=G$2,F297,"")</f>
        <v/>
      </c>
      <c r="H297" s="30">
        <f>INDEX(IVA_Data!$AZ:$AZ,MATCH('Distribution graph'!$A297,IVA_Data!$DA:$DA,0))</f>
        <v>7.2810883310979113</v>
      </c>
      <c r="I297" s="30" t="str">
        <f t="shared" ref="I297" si="583">IF($A297=I$2,H297,"")</f>
        <v/>
      </c>
      <c r="J297" s="32">
        <f>IF('List box lookups'!$S$2=1,'Distribution graph'!B297,IF('List box lookups'!$S$2=2,'Distribution graph'!D297,IF('List box lookups'!$S$2=3,'Distribution graph'!F297,'Distribution graph'!H297)))</f>
        <v>14.331731819174493</v>
      </c>
      <c r="K297" s="32" t="str">
        <f>IF('List box lookups'!$S$2=1,'Distribution graph'!C297,IF('List box lookups'!$S$2=2,'Distribution graph'!E297,IF('List box lookups'!$S$2=3,'Distribution graph'!G297,'Distribution graph'!I297)))</f>
        <v/>
      </c>
      <c r="L297" s="32">
        <f t="shared" si="485"/>
        <v>17.592931620455602</v>
      </c>
      <c r="M297">
        <v>291</v>
      </c>
      <c r="R297" t="s">
        <v>8463</v>
      </c>
    </row>
    <row r="298" spans="1:18" x14ac:dyDescent="0.25">
      <c r="A298" t="s">
        <v>8221</v>
      </c>
      <c r="B298" s="30">
        <f>INDEX(TOTAL_Data!$AZ:$AZ,MATCH('Distribution graph'!$A298,TOTAL_Data!$DA:$DA,0))</f>
        <v>14.147473261275536</v>
      </c>
      <c r="C298" s="30" t="str">
        <f t="shared" si="482"/>
        <v/>
      </c>
      <c r="D298" s="30">
        <f>INDEX(BKT_Data!$AZ:$AZ,MATCH('Distribution graph'!$A298,BKT_Data!$DA:$DA,0))</f>
        <v>2.8664793900131862</v>
      </c>
      <c r="E298" s="30" t="str">
        <f t="shared" si="482"/>
        <v/>
      </c>
      <c r="F298" s="30">
        <f>INDEX(DRO_Data!$AZ:$AZ,MATCH('Distribution graph'!$A298,DRO_Data!$DA:$DA,0))</f>
        <v>3.4773278225966697</v>
      </c>
      <c r="G298" s="30" t="str">
        <f t="shared" ref="G298" si="584">IF($A298=G$2,F298,"")</f>
        <v/>
      </c>
      <c r="H298" s="30">
        <f>INDEX(IVA_Data!$AZ:$AZ,MATCH('Distribution graph'!$A298,IVA_Data!$DA:$DA,0))</f>
        <v>7.2760117419775696</v>
      </c>
      <c r="I298" s="30" t="str">
        <f t="shared" ref="I298" si="585">IF($A298=I$2,H298,"")</f>
        <v/>
      </c>
      <c r="J298" s="32">
        <f>IF('List box lookups'!$S$2=1,'Distribution graph'!B298,IF('List box lookups'!$S$2=2,'Distribution graph'!D298,IF('List box lookups'!$S$2=3,'Distribution graph'!F298,'Distribution graph'!H298)))</f>
        <v>14.147473261275536</v>
      </c>
      <c r="K298" s="32" t="str">
        <f>IF('List box lookups'!$S$2=1,'Distribution graph'!C298,IF('List box lookups'!$S$2=2,'Distribution graph'!E298,IF('List box lookups'!$S$2=3,'Distribution graph'!G298,'Distribution graph'!I298)))</f>
        <v/>
      </c>
      <c r="L298" s="32">
        <f t="shared" si="485"/>
        <v>17.592931620455602</v>
      </c>
      <c r="M298">
        <v>292</v>
      </c>
      <c r="R298" t="s">
        <v>8463</v>
      </c>
    </row>
    <row r="299" spans="1:18" x14ac:dyDescent="0.25">
      <c r="A299" t="s">
        <v>8222</v>
      </c>
      <c r="B299" s="30">
        <f>INDEX(TOTAL_Data!$AZ:$AZ,MATCH('Distribution graph'!$A299,TOTAL_Data!$DA:$DA,0))</f>
        <v>14.136200344975164</v>
      </c>
      <c r="C299" s="30" t="str">
        <f t="shared" si="482"/>
        <v/>
      </c>
      <c r="D299" s="30">
        <f>INDEX(BKT_Data!$AZ:$AZ,MATCH('Distribution graph'!$A299,BKT_Data!$DA:$DA,0))</f>
        <v>2.8659551819199169</v>
      </c>
      <c r="E299" s="30" t="str">
        <f t="shared" si="482"/>
        <v/>
      </c>
      <c r="F299" s="30">
        <f>INDEX(DRO_Data!$AZ:$AZ,MATCH('Distribution graph'!$A299,DRO_Data!$DA:$DA,0))</f>
        <v>3.4654037195333256</v>
      </c>
      <c r="G299" s="30" t="str">
        <f t="shared" ref="G299" si="586">IF($A299=G$2,F299,"")</f>
        <v/>
      </c>
      <c r="H299" s="30">
        <f>INDEX(IVA_Data!$AZ:$AZ,MATCH('Distribution graph'!$A299,IVA_Data!$DA:$DA,0))</f>
        <v>7.2668017264159248</v>
      </c>
      <c r="I299" s="30" t="str">
        <f t="shared" ref="I299" si="587">IF($A299=I$2,H299,"")</f>
        <v/>
      </c>
      <c r="J299" s="32">
        <f>IF('List box lookups'!$S$2=1,'Distribution graph'!B299,IF('List box lookups'!$S$2=2,'Distribution graph'!D299,IF('List box lookups'!$S$2=3,'Distribution graph'!F299,'Distribution graph'!H299)))</f>
        <v>14.136200344975164</v>
      </c>
      <c r="K299" s="32" t="str">
        <f>IF('List box lookups'!$S$2=1,'Distribution graph'!C299,IF('List box lookups'!$S$2=2,'Distribution graph'!E299,IF('List box lookups'!$S$2=3,'Distribution graph'!G299,'Distribution graph'!I299)))</f>
        <v/>
      </c>
      <c r="L299" s="32">
        <f t="shared" si="485"/>
        <v>17.592931620455602</v>
      </c>
      <c r="M299">
        <v>293</v>
      </c>
      <c r="R299" t="s">
        <v>8463</v>
      </c>
    </row>
    <row r="300" spans="1:18" x14ac:dyDescent="0.25">
      <c r="A300" t="s">
        <v>8223</v>
      </c>
      <c r="B300" s="30">
        <f>INDEX(TOTAL_Data!$AZ:$AZ,MATCH('Distribution graph'!$A300,TOTAL_Data!$DA:$DA,0))</f>
        <v>14.095449500554938</v>
      </c>
      <c r="C300" s="30" t="str">
        <f t="shared" si="482"/>
        <v/>
      </c>
      <c r="D300" s="30">
        <f>INDEX(BKT_Data!$AZ:$AZ,MATCH('Distribution graph'!$A300,BKT_Data!$DA:$DA,0))</f>
        <v>2.8244847521955951</v>
      </c>
      <c r="E300" s="30" t="str">
        <f t="shared" si="482"/>
        <v/>
      </c>
      <c r="F300" s="30">
        <f>INDEX(DRO_Data!$AZ:$AZ,MATCH('Distribution graph'!$A300,DRO_Data!$DA:$DA,0))</f>
        <v>3.4616003864112059</v>
      </c>
      <c r="G300" s="30" t="str">
        <f t="shared" ref="G300" si="588">IF($A300=G$2,F300,"")</f>
        <v/>
      </c>
      <c r="H300" s="30">
        <f>INDEX(IVA_Data!$AZ:$AZ,MATCH('Distribution graph'!$A300,IVA_Data!$DA:$DA,0))</f>
        <v>7.2384225011533756</v>
      </c>
      <c r="I300" s="30" t="str">
        <f t="shared" ref="I300" si="589">IF($A300=I$2,H300,"")</f>
        <v/>
      </c>
      <c r="J300" s="32">
        <f>IF('List box lookups'!$S$2=1,'Distribution graph'!B300,IF('List box lookups'!$S$2=2,'Distribution graph'!D300,IF('List box lookups'!$S$2=3,'Distribution graph'!F300,'Distribution graph'!H300)))</f>
        <v>14.095449500554938</v>
      </c>
      <c r="K300" s="32" t="str">
        <f>IF('List box lookups'!$S$2=1,'Distribution graph'!C300,IF('List box lookups'!$S$2=2,'Distribution graph'!E300,IF('List box lookups'!$S$2=3,'Distribution graph'!G300,'Distribution graph'!I300)))</f>
        <v/>
      </c>
      <c r="L300" s="32">
        <f t="shared" si="485"/>
        <v>17.592931620455602</v>
      </c>
      <c r="M300">
        <v>294</v>
      </c>
      <c r="R300" t="s">
        <v>8463</v>
      </c>
    </row>
    <row r="301" spans="1:18" x14ac:dyDescent="0.25">
      <c r="A301" t="s">
        <v>8224</v>
      </c>
      <c r="B301" s="30">
        <f>INDEX(TOTAL_Data!$AZ:$AZ,MATCH('Distribution graph'!$A301,TOTAL_Data!$DA:$DA,0))</f>
        <v>14.084507042253522</v>
      </c>
      <c r="C301" s="30" t="str">
        <f t="shared" si="482"/>
        <v/>
      </c>
      <c r="D301" s="30">
        <f>INDEX(BKT_Data!$AZ:$AZ,MATCH('Distribution graph'!$A301,BKT_Data!$DA:$DA,0))</f>
        <v>2.82002925780355</v>
      </c>
      <c r="E301" s="30" t="str">
        <f t="shared" si="482"/>
        <v/>
      </c>
      <c r="F301" s="30">
        <f>INDEX(DRO_Data!$AZ:$AZ,MATCH('Distribution graph'!$A301,DRO_Data!$DA:$DA,0))</f>
        <v>3.4515664020465757</v>
      </c>
      <c r="G301" s="30" t="str">
        <f t="shared" ref="G301" si="590">IF($A301=G$2,F301,"")</f>
        <v/>
      </c>
      <c r="H301" s="30">
        <f>INDEX(IVA_Data!$AZ:$AZ,MATCH('Distribution graph'!$A301,IVA_Data!$DA:$DA,0))</f>
        <v>7.2314946053050244</v>
      </c>
      <c r="I301" s="30" t="str">
        <f t="shared" ref="I301" si="591">IF($A301=I$2,H301,"")</f>
        <v/>
      </c>
      <c r="J301" s="32">
        <f>IF('List box lookups'!$S$2=1,'Distribution graph'!B301,IF('List box lookups'!$S$2=2,'Distribution graph'!D301,IF('List box lookups'!$S$2=3,'Distribution graph'!F301,'Distribution graph'!H301)))</f>
        <v>14.084507042253522</v>
      </c>
      <c r="K301" s="32" t="str">
        <f>IF('List box lookups'!$S$2=1,'Distribution graph'!C301,IF('List box lookups'!$S$2=2,'Distribution graph'!E301,IF('List box lookups'!$S$2=3,'Distribution graph'!G301,'Distribution graph'!I301)))</f>
        <v/>
      </c>
      <c r="L301" s="32">
        <f t="shared" si="485"/>
        <v>17.592931620455602</v>
      </c>
      <c r="M301">
        <v>295</v>
      </c>
      <c r="R301" t="s">
        <v>8463</v>
      </c>
    </row>
    <row r="302" spans="1:18" x14ac:dyDescent="0.25">
      <c r="A302" t="s">
        <v>8225</v>
      </c>
      <c r="B302" s="30">
        <f>INDEX(TOTAL_Data!$AZ:$AZ,MATCH('Distribution graph'!$A302,TOTAL_Data!$DA:$DA,0))</f>
        <v>14.039241055145313</v>
      </c>
      <c r="C302" s="30" t="str">
        <f t="shared" si="482"/>
        <v/>
      </c>
      <c r="D302" s="30">
        <f>INDEX(BKT_Data!$AZ:$AZ,MATCH('Distribution graph'!$A302,BKT_Data!$DA:$DA,0))</f>
        <v>2.8161836688168007</v>
      </c>
      <c r="E302" s="30" t="str">
        <f t="shared" si="482"/>
        <v/>
      </c>
      <c r="F302" s="30">
        <f>INDEX(DRO_Data!$AZ:$AZ,MATCH('Distribution graph'!$A302,DRO_Data!$DA:$DA,0))</f>
        <v>3.3945694189446174</v>
      </c>
      <c r="G302" s="30" t="str">
        <f t="shared" ref="G302" si="592">IF($A302=G$2,F302,"")</f>
        <v/>
      </c>
      <c r="H302" s="30">
        <f>INDEX(IVA_Data!$AZ:$AZ,MATCH('Distribution graph'!$A302,IVA_Data!$DA:$DA,0))</f>
        <v>7.1569570615864482</v>
      </c>
      <c r="I302" s="30" t="str">
        <f t="shared" ref="I302" si="593">IF($A302=I$2,H302,"")</f>
        <v/>
      </c>
      <c r="J302" s="32">
        <f>IF('List box lookups'!$S$2=1,'Distribution graph'!B302,IF('List box lookups'!$S$2=2,'Distribution graph'!D302,IF('List box lookups'!$S$2=3,'Distribution graph'!F302,'Distribution graph'!H302)))</f>
        <v>14.039241055145313</v>
      </c>
      <c r="K302" s="32" t="str">
        <f>IF('List box lookups'!$S$2=1,'Distribution graph'!C302,IF('List box lookups'!$S$2=2,'Distribution graph'!E302,IF('List box lookups'!$S$2=3,'Distribution graph'!G302,'Distribution graph'!I302)))</f>
        <v/>
      </c>
      <c r="L302" s="32">
        <f t="shared" si="485"/>
        <v>17.592931620455602</v>
      </c>
      <c r="M302">
        <v>296</v>
      </c>
      <c r="R302" t="s">
        <v>8463</v>
      </c>
    </row>
    <row r="303" spans="1:18" x14ac:dyDescent="0.25">
      <c r="A303" t="s">
        <v>8226</v>
      </c>
      <c r="B303" s="30">
        <f>INDEX(TOTAL_Data!$AZ:$AZ,MATCH('Distribution graph'!$A303,TOTAL_Data!$DA:$DA,0))</f>
        <v>13.920751943336972</v>
      </c>
      <c r="C303" s="30" t="str">
        <f t="shared" si="482"/>
        <v/>
      </c>
      <c r="D303" s="30">
        <f>INDEX(BKT_Data!$AZ:$AZ,MATCH('Distribution graph'!$A303,BKT_Data!$DA:$DA,0))</f>
        <v>2.8124591942304411</v>
      </c>
      <c r="E303" s="30" t="str">
        <f t="shared" si="482"/>
        <v/>
      </c>
      <c r="F303" s="30">
        <f>INDEX(DRO_Data!$AZ:$AZ,MATCH('Distribution graph'!$A303,DRO_Data!$DA:$DA,0))</f>
        <v>3.384066124652076</v>
      </c>
      <c r="G303" s="30" t="str">
        <f t="shared" ref="G303" si="594">IF($A303=G$2,F303,"")</f>
        <v/>
      </c>
      <c r="H303" s="30">
        <f>INDEX(IVA_Data!$AZ:$AZ,MATCH('Distribution graph'!$A303,IVA_Data!$DA:$DA,0))</f>
        <v>7.1486928104575158</v>
      </c>
      <c r="I303" s="30" t="str">
        <f t="shared" ref="I303" si="595">IF($A303=I$2,H303,"")</f>
        <v/>
      </c>
      <c r="J303" s="32">
        <f>IF('List box lookups'!$S$2=1,'Distribution graph'!B303,IF('List box lookups'!$S$2=2,'Distribution graph'!D303,IF('List box lookups'!$S$2=3,'Distribution graph'!F303,'Distribution graph'!H303)))</f>
        <v>13.920751943336972</v>
      </c>
      <c r="K303" s="32" t="str">
        <f>IF('List box lookups'!$S$2=1,'Distribution graph'!C303,IF('List box lookups'!$S$2=2,'Distribution graph'!E303,IF('List box lookups'!$S$2=3,'Distribution graph'!G303,'Distribution graph'!I303)))</f>
        <v/>
      </c>
      <c r="L303" s="32">
        <f t="shared" si="485"/>
        <v>17.592931620455602</v>
      </c>
      <c r="M303">
        <v>297</v>
      </c>
      <c r="R303" t="s">
        <v>8463</v>
      </c>
    </row>
    <row r="304" spans="1:18" x14ac:dyDescent="0.25">
      <c r="A304" t="s">
        <v>8227</v>
      </c>
      <c r="B304" s="30">
        <f>INDEX(TOTAL_Data!$AZ:$AZ,MATCH('Distribution graph'!$A304,TOTAL_Data!$DA:$DA,0))</f>
        <v>13.845339414423586</v>
      </c>
      <c r="C304" s="30" t="str">
        <f t="shared" si="482"/>
        <v/>
      </c>
      <c r="D304" s="30">
        <f>INDEX(BKT_Data!$AZ:$AZ,MATCH('Distribution graph'!$A304,BKT_Data!$DA:$DA,0))</f>
        <v>2.7902124200846767</v>
      </c>
      <c r="E304" s="30" t="str">
        <f t="shared" si="482"/>
        <v/>
      </c>
      <c r="F304" s="30">
        <f>INDEX(DRO_Data!$AZ:$AZ,MATCH('Distribution graph'!$A304,DRO_Data!$DA:$DA,0))</f>
        <v>3.3736621684504424</v>
      </c>
      <c r="G304" s="30" t="str">
        <f t="shared" ref="G304" si="596">IF($A304=G$2,F304,"")</f>
        <v/>
      </c>
      <c r="H304" s="30">
        <f>INDEX(IVA_Data!$AZ:$AZ,MATCH('Distribution graph'!$A304,IVA_Data!$DA:$DA,0))</f>
        <v>7.1404284257055428</v>
      </c>
      <c r="I304" s="30" t="str">
        <f t="shared" ref="I304" si="597">IF($A304=I$2,H304,"")</f>
        <v/>
      </c>
      <c r="J304" s="32">
        <f>IF('List box lookups'!$S$2=1,'Distribution graph'!B304,IF('List box lookups'!$S$2=2,'Distribution graph'!D304,IF('List box lookups'!$S$2=3,'Distribution graph'!F304,'Distribution graph'!H304)))</f>
        <v>13.845339414423586</v>
      </c>
      <c r="K304" s="32" t="str">
        <f>IF('List box lookups'!$S$2=1,'Distribution graph'!C304,IF('List box lookups'!$S$2=2,'Distribution graph'!E304,IF('List box lookups'!$S$2=3,'Distribution graph'!G304,'Distribution graph'!I304)))</f>
        <v/>
      </c>
      <c r="L304" s="32">
        <f t="shared" si="485"/>
        <v>17.592931620455602</v>
      </c>
      <c r="M304">
        <v>298</v>
      </c>
      <c r="R304" t="s">
        <v>8463</v>
      </c>
    </row>
    <row r="305" spans="1:18" x14ac:dyDescent="0.25">
      <c r="A305" t="s">
        <v>8228</v>
      </c>
      <c r="B305" s="30">
        <f>INDEX(TOTAL_Data!$AZ:$AZ,MATCH('Distribution graph'!$A305,TOTAL_Data!$DA:$DA,0))</f>
        <v>13.810360505103681</v>
      </c>
      <c r="C305" s="30" t="str">
        <f t="shared" si="482"/>
        <v/>
      </c>
      <c r="D305" s="30">
        <f>INDEX(BKT_Data!$AZ:$AZ,MATCH('Distribution graph'!$A305,BKT_Data!$DA:$DA,0))</f>
        <v>2.7895375931213282</v>
      </c>
      <c r="E305" s="30" t="str">
        <f t="shared" si="482"/>
        <v/>
      </c>
      <c r="F305" s="30">
        <f>INDEX(DRO_Data!$AZ:$AZ,MATCH('Distribution graph'!$A305,DRO_Data!$DA:$DA,0))</f>
        <v>3.3471682956219042</v>
      </c>
      <c r="G305" s="30" t="str">
        <f t="shared" ref="G305" si="598">IF($A305=G$2,F305,"")</f>
        <v/>
      </c>
      <c r="H305" s="30">
        <f>INDEX(IVA_Data!$AZ:$AZ,MATCH('Distribution graph'!$A305,IVA_Data!$DA:$DA,0))</f>
        <v>7.0905676286842212</v>
      </c>
      <c r="I305" s="30" t="str">
        <f t="shared" ref="I305" si="599">IF($A305=I$2,H305,"")</f>
        <v/>
      </c>
      <c r="J305" s="32">
        <f>IF('List box lookups'!$S$2=1,'Distribution graph'!B305,IF('List box lookups'!$S$2=2,'Distribution graph'!D305,IF('List box lookups'!$S$2=3,'Distribution graph'!F305,'Distribution graph'!H305)))</f>
        <v>13.810360505103681</v>
      </c>
      <c r="K305" s="32" t="str">
        <f>IF('List box lookups'!$S$2=1,'Distribution graph'!C305,IF('List box lookups'!$S$2=2,'Distribution graph'!E305,IF('List box lookups'!$S$2=3,'Distribution graph'!G305,'Distribution graph'!I305)))</f>
        <v/>
      </c>
      <c r="L305" s="32">
        <f t="shared" si="485"/>
        <v>17.592931620455602</v>
      </c>
      <c r="M305">
        <v>299</v>
      </c>
      <c r="R305" t="s">
        <v>8463</v>
      </c>
    </row>
    <row r="306" spans="1:18" x14ac:dyDescent="0.25">
      <c r="A306" t="s">
        <v>8229</v>
      </c>
      <c r="B306" s="30">
        <f>INDEX(TOTAL_Data!$AZ:$AZ,MATCH('Distribution graph'!$A306,TOTAL_Data!$DA:$DA,0))</f>
        <v>13.769363166953529</v>
      </c>
      <c r="C306" s="30" t="str">
        <f t="shared" si="482"/>
        <v/>
      </c>
      <c r="D306" s="30">
        <f>INDEX(BKT_Data!$AZ:$AZ,MATCH('Distribution graph'!$A306,BKT_Data!$DA:$DA,0))</f>
        <v>2.7887925399799554</v>
      </c>
      <c r="E306" s="30" t="str">
        <f t="shared" si="482"/>
        <v/>
      </c>
      <c r="F306" s="30">
        <f>INDEX(DRO_Data!$AZ:$AZ,MATCH('Distribution graph'!$A306,DRO_Data!$DA:$DA,0))</f>
        <v>3.3452561694243585</v>
      </c>
      <c r="G306" s="30" t="str">
        <f t="shared" ref="G306" si="600">IF($A306=G$2,F306,"")</f>
        <v/>
      </c>
      <c r="H306" s="30">
        <f>INDEX(IVA_Data!$AZ:$AZ,MATCH('Distribution graph'!$A306,IVA_Data!$DA:$DA,0))</f>
        <v>7.0882885721036466</v>
      </c>
      <c r="I306" s="30" t="str">
        <f t="shared" ref="I306" si="601">IF($A306=I$2,H306,"")</f>
        <v/>
      </c>
      <c r="J306" s="32">
        <f>IF('List box lookups'!$S$2=1,'Distribution graph'!B306,IF('List box lookups'!$S$2=2,'Distribution graph'!D306,IF('List box lookups'!$S$2=3,'Distribution graph'!F306,'Distribution graph'!H306)))</f>
        <v>13.769363166953529</v>
      </c>
      <c r="K306" s="32" t="str">
        <f>IF('List box lookups'!$S$2=1,'Distribution graph'!C306,IF('List box lookups'!$S$2=2,'Distribution graph'!E306,IF('List box lookups'!$S$2=3,'Distribution graph'!G306,'Distribution graph'!I306)))</f>
        <v/>
      </c>
      <c r="L306" s="32">
        <f t="shared" si="485"/>
        <v>17.592931620455602</v>
      </c>
      <c r="M306">
        <v>300</v>
      </c>
      <c r="R306" t="s">
        <v>8463</v>
      </c>
    </row>
    <row r="307" spans="1:18" x14ac:dyDescent="0.25">
      <c r="A307" t="s">
        <v>8230</v>
      </c>
      <c r="B307" s="30">
        <f>INDEX(TOTAL_Data!$AZ:$AZ,MATCH('Distribution graph'!$A307,TOTAL_Data!$DA:$DA,0))</f>
        <v>13.762882057605919</v>
      </c>
      <c r="C307" s="30" t="str">
        <f t="shared" si="482"/>
        <v/>
      </c>
      <c r="D307" s="30">
        <f>INDEX(BKT_Data!$AZ:$AZ,MATCH('Distribution graph'!$A307,BKT_Data!$DA:$DA,0))</f>
        <v>2.7847587745686204</v>
      </c>
      <c r="E307" s="30" t="str">
        <f t="shared" si="482"/>
        <v/>
      </c>
      <c r="F307" s="30">
        <f>INDEX(DRO_Data!$AZ:$AZ,MATCH('Distribution graph'!$A307,DRO_Data!$DA:$DA,0))</f>
        <v>3.3359279439564107</v>
      </c>
      <c r="G307" s="30" t="str">
        <f t="shared" ref="G307" si="602">IF($A307=G$2,F307,"")</f>
        <v/>
      </c>
      <c r="H307" s="30">
        <f>INDEX(IVA_Data!$AZ:$AZ,MATCH('Distribution graph'!$A307,IVA_Data!$DA:$DA,0))</f>
        <v>7.0369975477129758</v>
      </c>
      <c r="I307" s="30" t="str">
        <f t="shared" ref="I307" si="603">IF($A307=I$2,H307,"")</f>
        <v/>
      </c>
      <c r="J307" s="32">
        <f>IF('List box lookups'!$S$2=1,'Distribution graph'!B307,IF('List box lookups'!$S$2=2,'Distribution graph'!D307,IF('List box lookups'!$S$2=3,'Distribution graph'!F307,'Distribution graph'!H307)))</f>
        <v>13.762882057605919</v>
      </c>
      <c r="K307" s="32" t="str">
        <f>IF('List box lookups'!$S$2=1,'Distribution graph'!C307,IF('List box lookups'!$S$2=2,'Distribution graph'!E307,IF('List box lookups'!$S$2=3,'Distribution graph'!G307,'Distribution graph'!I307)))</f>
        <v/>
      </c>
      <c r="L307" s="32">
        <f t="shared" si="485"/>
        <v>17.592931620455602</v>
      </c>
      <c r="M307">
        <v>301</v>
      </c>
      <c r="R307" t="s">
        <v>8463</v>
      </c>
    </row>
    <row r="308" spans="1:18" x14ac:dyDescent="0.25">
      <c r="A308" t="s">
        <v>8231</v>
      </c>
      <c r="B308" s="30">
        <f>INDEX(TOTAL_Data!$AZ:$AZ,MATCH('Distribution graph'!$A308,TOTAL_Data!$DA:$DA,0))</f>
        <v>13.760239372754725</v>
      </c>
      <c r="C308" s="30" t="str">
        <f t="shared" si="482"/>
        <v/>
      </c>
      <c r="D308" s="30">
        <f>INDEX(BKT_Data!$AZ:$AZ,MATCH('Distribution graph'!$A308,BKT_Data!$DA:$DA,0))</f>
        <v>2.7769058025257767</v>
      </c>
      <c r="E308" s="30" t="str">
        <f t="shared" si="482"/>
        <v/>
      </c>
      <c r="F308" s="30">
        <f>INDEX(DRO_Data!$AZ:$AZ,MATCH('Distribution graph'!$A308,DRO_Data!$DA:$DA,0))</f>
        <v>3.3144593288219859</v>
      </c>
      <c r="G308" s="30" t="str">
        <f t="shared" ref="G308" si="604">IF($A308=G$2,F308,"")</f>
        <v/>
      </c>
      <c r="H308" s="30">
        <f>INDEX(IVA_Data!$AZ:$AZ,MATCH('Distribution graph'!$A308,IVA_Data!$DA:$DA,0))</f>
        <v>6.9786693362082248</v>
      </c>
      <c r="I308" s="30" t="str">
        <f t="shared" ref="I308" si="605">IF($A308=I$2,H308,"")</f>
        <v/>
      </c>
      <c r="J308" s="32">
        <f>IF('List box lookups'!$S$2=1,'Distribution graph'!B308,IF('List box lookups'!$S$2=2,'Distribution graph'!D308,IF('List box lookups'!$S$2=3,'Distribution graph'!F308,'Distribution graph'!H308)))</f>
        <v>13.760239372754725</v>
      </c>
      <c r="K308" s="32" t="str">
        <f>IF('List box lookups'!$S$2=1,'Distribution graph'!C308,IF('List box lookups'!$S$2=2,'Distribution graph'!E308,IF('List box lookups'!$S$2=3,'Distribution graph'!G308,'Distribution graph'!I308)))</f>
        <v/>
      </c>
      <c r="L308" s="32">
        <f t="shared" si="485"/>
        <v>17.592931620455602</v>
      </c>
      <c r="M308">
        <v>302</v>
      </c>
      <c r="R308" t="s">
        <v>8463</v>
      </c>
    </row>
    <row r="309" spans="1:18" x14ac:dyDescent="0.25">
      <c r="A309" t="s">
        <v>8232</v>
      </c>
      <c r="B309" s="30">
        <f>INDEX(TOTAL_Data!$AZ:$AZ,MATCH('Distribution graph'!$A309,TOTAL_Data!$DA:$DA,0))</f>
        <v>13.756601419961061</v>
      </c>
      <c r="C309" s="30" t="str">
        <f t="shared" si="482"/>
        <v/>
      </c>
      <c r="D309" s="30">
        <f>INDEX(BKT_Data!$AZ:$AZ,MATCH('Distribution graph'!$A309,BKT_Data!$DA:$DA,0))</f>
        <v>2.7759390147551835</v>
      </c>
      <c r="E309" s="30" t="str">
        <f t="shared" si="482"/>
        <v/>
      </c>
      <c r="F309" s="30">
        <f>INDEX(DRO_Data!$AZ:$AZ,MATCH('Distribution graph'!$A309,DRO_Data!$DA:$DA,0))</f>
        <v>3.3030916938254204</v>
      </c>
      <c r="G309" s="30" t="str">
        <f t="shared" ref="G309" si="606">IF($A309=G$2,F309,"")</f>
        <v/>
      </c>
      <c r="H309" s="30">
        <f>INDEX(IVA_Data!$AZ:$AZ,MATCH('Distribution graph'!$A309,IVA_Data!$DA:$DA,0))</f>
        <v>6.9226697072117931</v>
      </c>
      <c r="I309" s="30" t="str">
        <f t="shared" ref="I309" si="607">IF($A309=I$2,H309,"")</f>
        <v/>
      </c>
      <c r="J309" s="32">
        <f>IF('List box lookups'!$S$2=1,'Distribution graph'!B309,IF('List box lookups'!$S$2=2,'Distribution graph'!D309,IF('List box lookups'!$S$2=3,'Distribution graph'!F309,'Distribution graph'!H309)))</f>
        <v>13.756601419961061</v>
      </c>
      <c r="K309" s="32" t="str">
        <f>IF('List box lookups'!$S$2=1,'Distribution graph'!C309,IF('List box lookups'!$S$2=2,'Distribution graph'!E309,IF('List box lookups'!$S$2=3,'Distribution graph'!G309,'Distribution graph'!I309)))</f>
        <v/>
      </c>
      <c r="L309" s="32">
        <f t="shared" si="485"/>
        <v>17.592931620455602</v>
      </c>
      <c r="M309">
        <v>303</v>
      </c>
      <c r="R309" t="s">
        <v>8463</v>
      </c>
    </row>
    <row r="310" spans="1:18" x14ac:dyDescent="0.25">
      <c r="A310" t="s">
        <v>8233</v>
      </c>
      <c r="B310" s="30">
        <f>INDEX(TOTAL_Data!$AZ:$AZ,MATCH('Distribution graph'!$A310,TOTAL_Data!$DA:$DA,0))</f>
        <v>13.628167094624352</v>
      </c>
      <c r="C310" s="30" t="str">
        <f t="shared" si="482"/>
        <v/>
      </c>
      <c r="D310" s="30">
        <f>INDEX(BKT_Data!$AZ:$AZ,MATCH('Distribution graph'!$A310,BKT_Data!$DA:$DA,0))</f>
        <v>2.7682228521922787</v>
      </c>
      <c r="E310" s="30" t="str">
        <f t="shared" si="482"/>
        <v/>
      </c>
      <c r="F310" s="30">
        <f>INDEX(DRO_Data!$AZ:$AZ,MATCH('Distribution graph'!$A310,DRO_Data!$DA:$DA,0))</f>
        <v>3.2978992381852756</v>
      </c>
      <c r="G310" s="30" t="str">
        <f t="shared" ref="G310" si="608">IF($A310=G$2,F310,"")</f>
        <v/>
      </c>
      <c r="H310" s="30">
        <f>INDEX(IVA_Data!$AZ:$AZ,MATCH('Distribution graph'!$A310,IVA_Data!$DA:$DA,0))</f>
        <v>6.9163057146849241</v>
      </c>
      <c r="I310" s="30" t="str">
        <f t="shared" ref="I310" si="609">IF($A310=I$2,H310,"")</f>
        <v/>
      </c>
      <c r="J310" s="32">
        <f>IF('List box lookups'!$S$2=1,'Distribution graph'!B310,IF('List box lookups'!$S$2=2,'Distribution graph'!D310,IF('List box lookups'!$S$2=3,'Distribution graph'!F310,'Distribution graph'!H310)))</f>
        <v>13.628167094624352</v>
      </c>
      <c r="K310" s="32" t="str">
        <f>IF('List box lookups'!$S$2=1,'Distribution graph'!C310,IF('List box lookups'!$S$2=2,'Distribution graph'!E310,IF('List box lookups'!$S$2=3,'Distribution graph'!G310,'Distribution graph'!I310)))</f>
        <v/>
      </c>
      <c r="L310" s="32">
        <f t="shared" si="485"/>
        <v>17.592931620455602</v>
      </c>
      <c r="M310">
        <v>304</v>
      </c>
      <c r="R310" t="s">
        <v>8463</v>
      </c>
    </row>
    <row r="311" spans="1:18" x14ac:dyDescent="0.25">
      <c r="A311" t="s">
        <v>8234</v>
      </c>
      <c r="B311" s="30">
        <f>INDEX(TOTAL_Data!$AZ:$AZ,MATCH('Distribution graph'!$A311,TOTAL_Data!$DA:$DA,0))</f>
        <v>13.610981852024196</v>
      </c>
      <c r="C311" s="30" t="str">
        <f t="shared" si="482"/>
        <v/>
      </c>
      <c r="D311" s="30">
        <f>INDEX(BKT_Data!$AZ:$AZ,MATCH('Distribution graph'!$A311,BKT_Data!$DA:$DA,0))</f>
        <v>2.7635760674312562</v>
      </c>
      <c r="E311" s="30" t="str">
        <f t="shared" si="482"/>
        <v/>
      </c>
      <c r="F311" s="30">
        <f>INDEX(DRO_Data!$AZ:$AZ,MATCH('Distribution graph'!$A311,DRO_Data!$DA:$DA,0))</f>
        <v>3.2970656116056709</v>
      </c>
      <c r="G311" s="30" t="str">
        <f t="shared" ref="G311" si="610">IF($A311=G$2,F311,"")</f>
        <v/>
      </c>
      <c r="H311" s="30">
        <f>INDEX(IVA_Data!$AZ:$AZ,MATCH('Distribution graph'!$A311,IVA_Data!$DA:$DA,0))</f>
        <v>6.9123975310084314</v>
      </c>
      <c r="I311" s="30" t="str">
        <f t="shared" ref="I311" si="611">IF($A311=I$2,H311,"")</f>
        <v/>
      </c>
      <c r="J311" s="32">
        <f>IF('List box lookups'!$S$2=1,'Distribution graph'!B311,IF('List box lookups'!$S$2=2,'Distribution graph'!D311,IF('List box lookups'!$S$2=3,'Distribution graph'!F311,'Distribution graph'!H311)))</f>
        <v>13.610981852024196</v>
      </c>
      <c r="K311" s="32" t="str">
        <f>IF('List box lookups'!$S$2=1,'Distribution graph'!C311,IF('List box lookups'!$S$2=2,'Distribution graph'!E311,IF('List box lookups'!$S$2=3,'Distribution graph'!G311,'Distribution graph'!I311)))</f>
        <v/>
      </c>
      <c r="L311" s="32">
        <f t="shared" si="485"/>
        <v>17.592931620455602</v>
      </c>
      <c r="M311">
        <v>305</v>
      </c>
      <c r="R311" t="s">
        <v>8463</v>
      </c>
    </row>
    <row r="312" spans="1:18" x14ac:dyDescent="0.25">
      <c r="A312" t="s">
        <v>8235</v>
      </c>
      <c r="B312" s="30">
        <f>INDEX(TOTAL_Data!$AZ:$AZ,MATCH('Distribution graph'!$A312,TOTAL_Data!$DA:$DA,0))</f>
        <v>13.587121349977558</v>
      </c>
      <c r="C312" s="30" t="str">
        <f t="shared" ref="C312:E375" si="612">IF($A312=C$2,B312,"")</f>
        <v/>
      </c>
      <c r="D312" s="30">
        <f>INDEX(BKT_Data!$AZ:$AZ,MATCH('Distribution graph'!$A312,BKT_Data!$DA:$DA,0))</f>
        <v>2.7621549510158268</v>
      </c>
      <c r="E312" s="30" t="str">
        <f t="shared" si="612"/>
        <v/>
      </c>
      <c r="F312" s="30">
        <f>INDEX(DRO_Data!$AZ:$AZ,MATCH('Distribution graph'!$A312,DRO_Data!$DA:$DA,0))</f>
        <v>3.2567706547823105</v>
      </c>
      <c r="G312" s="30" t="str">
        <f t="shared" ref="G312" si="613">IF($A312=G$2,F312,"")</f>
        <v/>
      </c>
      <c r="H312" s="30">
        <f>INDEX(IVA_Data!$AZ:$AZ,MATCH('Distribution graph'!$A312,IVA_Data!$DA:$DA,0))</f>
        <v>6.8857589984350547</v>
      </c>
      <c r="I312" s="30" t="str">
        <f t="shared" ref="I312" si="614">IF($A312=I$2,H312,"")</f>
        <v/>
      </c>
      <c r="J312" s="32">
        <f>IF('List box lookups'!$S$2=1,'Distribution graph'!B312,IF('List box lookups'!$S$2=2,'Distribution graph'!D312,IF('List box lookups'!$S$2=3,'Distribution graph'!F312,'Distribution graph'!H312)))</f>
        <v>13.587121349977558</v>
      </c>
      <c r="K312" s="32" t="str">
        <f>IF('List box lookups'!$S$2=1,'Distribution graph'!C312,IF('List box lookups'!$S$2=2,'Distribution graph'!E312,IF('List box lookups'!$S$2=3,'Distribution graph'!G312,'Distribution graph'!I312)))</f>
        <v/>
      </c>
      <c r="L312" s="32">
        <f t="shared" ref="L312:L375" si="615">$J$4</f>
        <v>17.592931620455602</v>
      </c>
      <c r="M312">
        <v>306</v>
      </c>
      <c r="R312" t="s">
        <v>8463</v>
      </c>
    </row>
    <row r="313" spans="1:18" x14ac:dyDescent="0.25">
      <c r="A313" t="s">
        <v>8236</v>
      </c>
      <c r="B313" s="30">
        <f>INDEX(TOTAL_Data!$AZ:$AZ,MATCH('Distribution graph'!$A313,TOTAL_Data!$DA:$DA,0))</f>
        <v>13.55457766457779</v>
      </c>
      <c r="C313" s="30" t="str">
        <f t="shared" si="612"/>
        <v/>
      </c>
      <c r="D313" s="30">
        <f>INDEX(BKT_Data!$AZ:$AZ,MATCH('Distribution graph'!$A313,BKT_Data!$DA:$DA,0))</f>
        <v>2.7567043048694426</v>
      </c>
      <c r="E313" s="30" t="str">
        <f t="shared" si="612"/>
        <v/>
      </c>
      <c r="F313" s="30">
        <f>INDEX(DRO_Data!$AZ:$AZ,MATCH('Distribution graph'!$A313,DRO_Data!$DA:$DA,0))</f>
        <v>3.2460380945756384</v>
      </c>
      <c r="G313" s="30" t="str">
        <f t="shared" ref="G313" si="616">IF($A313=G$2,F313,"")</f>
        <v/>
      </c>
      <c r="H313" s="30">
        <f>INDEX(IVA_Data!$AZ:$AZ,MATCH('Distribution graph'!$A313,IVA_Data!$DA:$DA,0))</f>
        <v>6.8636575151233128</v>
      </c>
      <c r="I313" s="30" t="str">
        <f t="shared" ref="I313" si="617">IF($A313=I$2,H313,"")</f>
        <v/>
      </c>
      <c r="J313" s="32">
        <f>IF('List box lookups'!$S$2=1,'Distribution graph'!B313,IF('List box lookups'!$S$2=2,'Distribution graph'!D313,IF('List box lookups'!$S$2=3,'Distribution graph'!F313,'Distribution graph'!H313)))</f>
        <v>13.55457766457779</v>
      </c>
      <c r="K313" s="32" t="str">
        <f>IF('List box lookups'!$S$2=1,'Distribution graph'!C313,IF('List box lookups'!$S$2=2,'Distribution graph'!E313,IF('List box lookups'!$S$2=3,'Distribution graph'!G313,'Distribution graph'!I313)))</f>
        <v/>
      </c>
      <c r="L313" s="32">
        <f t="shared" si="615"/>
        <v>17.592931620455602</v>
      </c>
      <c r="M313">
        <v>307</v>
      </c>
      <c r="R313" t="s">
        <v>8463</v>
      </c>
    </row>
    <row r="314" spans="1:18" x14ac:dyDescent="0.25">
      <c r="A314" t="s">
        <v>8237</v>
      </c>
      <c r="B314" s="30">
        <f>INDEX(TOTAL_Data!$AZ:$AZ,MATCH('Distribution graph'!$A314,TOTAL_Data!$DA:$DA,0))</f>
        <v>13.524811882162002</v>
      </c>
      <c r="C314" s="30" t="str">
        <f t="shared" si="612"/>
        <v/>
      </c>
      <c r="D314" s="30">
        <f>INDEX(BKT_Data!$AZ:$AZ,MATCH('Distribution graph'!$A314,BKT_Data!$DA:$DA,0))</f>
        <v>2.7542691171315536</v>
      </c>
      <c r="E314" s="30">
        <f t="shared" si="612"/>
        <v>2.7542691171315536</v>
      </c>
      <c r="F314" s="30">
        <f>INDEX(DRO_Data!$AZ:$AZ,MATCH('Distribution graph'!$A314,DRO_Data!$DA:$DA,0))</f>
        <v>3.2133017016825391</v>
      </c>
      <c r="G314" s="30" t="str">
        <f t="shared" ref="G314" si="618">IF($A314=G$2,F314,"")</f>
        <v/>
      </c>
      <c r="H314" s="30">
        <f>INDEX(IVA_Data!$AZ:$AZ,MATCH('Distribution graph'!$A314,IVA_Data!$DA:$DA,0))</f>
        <v>6.8137743068294983</v>
      </c>
      <c r="I314" s="30" t="str">
        <f t="shared" ref="I314" si="619">IF($A314=I$2,H314,"")</f>
        <v/>
      </c>
      <c r="J314" s="32">
        <f>IF('List box lookups'!$S$2=1,'Distribution graph'!B314,IF('List box lookups'!$S$2=2,'Distribution graph'!D314,IF('List box lookups'!$S$2=3,'Distribution graph'!F314,'Distribution graph'!H314)))</f>
        <v>13.524811882162002</v>
      </c>
      <c r="K314" s="32" t="str">
        <f>IF('List box lookups'!$S$2=1,'Distribution graph'!C314,IF('List box lookups'!$S$2=2,'Distribution graph'!E314,IF('List box lookups'!$S$2=3,'Distribution graph'!G314,'Distribution graph'!I314)))</f>
        <v/>
      </c>
      <c r="L314" s="32">
        <f t="shared" si="615"/>
        <v>17.592931620455602</v>
      </c>
      <c r="M314">
        <v>308</v>
      </c>
      <c r="R314" t="s">
        <v>8463</v>
      </c>
    </row>
    <row r="315" spans="1:18" x14ac:dyDescent="0.25">
      <c r="A315" t="s">
        <v>8238</v>
      </c>
      <c r="B315" s="30">
        <f>INDEX(TOTAL_Data!$AZ:$AZ,MATCH('Distribution graph'!$A315,TOTAL_Data!$DA:$DA,0))</f>
        <v>13.509688376521447</v>
      </c>
      <c r="C315" s="30" t="str">
        <f t="shared" si="612"/>
        <v/>
      </c>
      <c r="D315" s="30">
        <f>INDEX(BKT_Data!$AZ:$AZ,MATCH('Distribution graph'!$A315,BKT_Data!$DA:$DA,0))</f>
        <v>2.7433389804404742</v>
      </c>
      <c r="E315" s="30" t="str">
        <f t="shared" si="612"/>
        <v/>
      </c>
      <c r="F315" s="30">
        <f>INDEX(DRO_Data!$AZ:$AZ,MATCH('Distribution graph'!$A315,DRO_Data!$DA:$DA,0))</f>
        <v>3.2111810265075347</v>
      </c>
      <c r="G315" s="30" t="str">
        <f t="shared" ref="G315" si="620">IF($A315=G$2,F315,"")</f>
        <v/>
      </c>
      <c r="H315" s="30">
        <f>INDEX(IVA_Data!$AZ:$AZ,MATCH('Distribution graph'!$A315,IVA_Data!$DA:$DA,0))</f>
        <v>6.7954087747260212</v>
      </c>
      <c r="I315" s="30" t="str">
        <f t="shared" ref="I315" si="621">IF($A315=I$2,H315,"")</f>
        <v/>
      </c>
      <c r="J315" s="32">
        <f>IF('List box lookups'!$S$2=1,'Distribution graph'!B315,IF('List box lookups'!$S$2=2,'Distribution graph'!D315,IF('List box lookups'!$S$2=3,'Distribution graph'!F315,'Distribution graph'!H315)))</f>
        <v>13.509688376521447</v>
      </c>
      <c r="K315" s="32" t="str">
        <f>IF('List box lookups'!$S$2=1,'Distribution graph'!C315,IF('List box lookups'!$S$2=2,'Distribution graph'!E315,IF('List box lookups'!$S$2=3,'Distribution graph'!G315,'Distribution graph'!I315)))</f>
        <v/>
      </c>
      <c r="L315" s="32">
        <f t="shared" si="615"/>
        <v>17.592931620455602</v>
      </c>
      <c r="M315">
        <v>309</v>
      </c>
      <c r="R315" t="s">
        <v>8463</v>
      </c>
    </row>
    <row r="316" spans="1:18" x14ac:dyDescent="0.25">
      <c r="A316" t="s">
        <v>8239</v>
      </c>
      <c r="B316" s="30">
        <f>INDEX(TOTAL_Data!$AZ:$AZ,MATCH('Distribution graph'!$A316,TOTAL_Data!$DA:$DA,0))</f>
        <v>13.503933020492219</v>
      </c>
      <c r="C316" s="30" t="str">
        <f t="shared" si="612"/>
        <v/>
      </c>
      <c r="D316" s="30">
        <f>INDEX(BKT_Data!$AZ:$AZ,MATCH('Distribution graph'!$A316,BKT_Data!$DA:$DA,0))</f>
        <v>2.7288279683875776</v>
      </c>
      <c r="E316" s="30" t="str">
        <f t="shared" si="612"/>
        <v/>
      </c>
      <c r="F316" s="30">
        <f>INDEX(DRO_Data!$AZ:$AZ,MATCH('Distribution graph'!$A316,DRO_Data!$DA:$DA,0))</f>
        <v>3.2080773040869492</v>
      </c>
      <c r="G316" s="30" t="str">
        <f t="shared" ref="G316" si="622">IF($A316=G$2,F316,"")</f>
        <v/>
      </c>
      <c r="H316" s="30">
        <f>INDEX(IVA_Data!$AZ:$AZ,MATCH('Distribution graph'!$A316,IVA_Data!$DA:$DA,0))</f>
        <v>6.793326948348442</v>
      </c>
      <c r="I316" s="30" t="str">
        <f t="shared" ref="I316" si="623">IF($A316=I$2,H316,"")</f>
        <v/>
      </c>
      <c r="J316" s="32">
        <f>IF('List box lookups'!$S$2=1,'Distribution graph'!B316,IF('List box lookups'!$S$2=2,'Distribution graph'!D316,IF('List box lookups'!$S$2=3,'Distribution graph'!F316,'Distribution graph'!H316)))</f>
        <v>13.503933020492219</v>
      </c>
      <c r="K316" s="32" t="str">
        <f>IF('List box lookups'!$S$2=1,'Distribution graph'!C316,IF('List box lookups'!$S$2=2,'Distribution graph'!E316,IF('List box lookups'!$S$2=3,'Distribution graph'!G316,'Distribution graph'!I316)))</f>
        <v/>
      </c>
      <c r="L316" s="32">
        <f t="shared" si="615"/>
        <v>17.592931620455602</v>
      </c>
      <c r="M316">
        <v>310</v>
      </c>
      <c r="R316" t="s">
        <v>8464</v>
      </c>
    </row>
    <row r="317" spans="1:18" x14ac:dyDescent="0.25">
      <c r="A317" t="s">
        <v>8240</v>
      </c>
      <c r="B317" s="30">
        <f>INDEX(TOTAL_Data!$AZ:$AZ,MATCH('Distribution graph'!$A317,TOTAL_Data!$DA:$DA,0))</f>
        <v>13.478974665124435</v>
      </c>
      <c r="C317" s="30" t="str">
        <f t="shared" si="612"/>
        <v/>
      </c>
      <c r="D317" s="30">
        <f>INDEX(BKT_Data!$AZ:$AZ,MATCH('Distribution graph'!$A317,BKT_Data!$DA:$DA,0))</f>
        <v>2.7283187625295073</v>
      </c>
      <c r="E317" s="30" t="str">
        <f t="shared" si="612"/>
        <v/>
      </c>
      <c r="F317" s="30">
        <f>INDEX(DRO_Data!$AZ:$AZ,MATCH('Distribution graph'!$A317,DRO_Data!$DA:$DA,0))</f>
        <v>3.2073087763631061</v>
      </c>
      <c r="G317" s="30" t="str">
        <f t="shared" ref="G317" si="624">IF($A317=G$2,F317,"")</f>
        <v/>
      </c>
      <c r="H317" s="30">
        <f>INDEX(IVA_Data!$AZ:$AZ,MATCH('Distribution graph'!$A317,IVA_Data!$DA:$DA,0))</f>
        <v>6.7676753725674352</v>
      </c>
      <c r="I317" s="30" t="str">
        <f t="shared" ref="I317" si="625">IF($A317=I$2,H317,"")</f>
        <v/>
      </c>
      <c r="J317" s="32">
        <f>IF('List box lookups'!$S$2=1,'Distribution graph'!B317,IF('List box lookups'!$S$2=2,'Distribution graph'!D317,IF('List box lookups'!$S$2=3,'Distribution graph'!F317,'Distribution graph'!H317)))</f>
        <v>13.478974665124435</v>
      </c>
      <c r="K317" s="32" t="str">
        <f>IF('List box lookups'!$S$2=1,'Distribution graph'!C317,IF('List box lookups'!$S$2=2,'Distribution graph'!E317,IF('List box lookups'!$S$2=3,'Distribution graph'!G317,'Distribution graph'!I317)))</f>
        <v/>
      </c>
      <c r="L317" s="32">
        <f t="shared" si="615"/>
        <v>17.592931620455602</v>
      </c>
      <c r="M317">
        <v>311</v>
      </c>
      <c r="R317" t="s">
        <v>8464</v>
      </c>
    </row>
    <row r="318" spans="1:18" x14ac:dyDescent="0.25">
      <c r="A318" t="s">
        <v>8241</v>
      </c>
      <c r="B318" s="30">
        <f>INDEX(TOTAL_Data!$AZ:$AZ,MATCH('Distribution graph'!$A318,TOTAL_Data!$DA:$DA,0))</f>
        <v>13.467264662638842</v>
      </c>
      <c r="C318" s="30" t="str">
        <f t="shared" si="612"/>
        <v/>
      </c>
      <c r="D318" s="30">
        <f>INDEX(BKT_Data!$AZ:$AZ,MATCH('Distribution graph'!$A318,BKT_Data!$DA:$DA,0))</f>
        <v>2.7280698905524341</v>
      </c>
      <c r="E318" s="30" t="str">
        <f t="shared" si="612"/>
        <v/>
      </c>
      <c r="F318" s="30">
        <f>INDEX(DRO_Data!$AZ:$AZ,MATCH('Distribution graph'!$A318,DRO_Data!$DA:$DA,0))</f>
        <v>3.2056493762921323</v>
      </c>
      <c r="G318" s="30" t="str">
        <f t="shared" ref="G318" si="626">IF($A318=G$2,F318,"")</f>
        <v/>
      </c>
      <c r="H318" s="30">
        <f>INDEX(IVA_Data!$AZ:$AZ,MATCH('Distribution graph'!$A318,IVA_Data!$DA:$DA,0))</f>
        <v>6.7334369789077728</v>
      </c>
      <c r="I318" s="30" t="str">
        <f t="shared" ref="I318" si="627">IF($A318=I$2,H318,"")</f>
        <v/>
      </c>
      <c r="J318" s="32">
        <f>IF('List box lookups'!$S$2=1,'Distribution graph'!B318,IF('List box lookups'!$S$2=2,'Distribution graph'!D318,IF('List box lookups'!$S$2=3,'Distribution graph'!F318,'Distribution graph'!H318)))</f>
        <v>13.467264662638842</v>
      </c>
      <c r="K318" s="32" t="str">
        <f>IF('List box lookups'!$S$2=1,'Distribution graph'!C318,IF('List box lookups'!$S$2=2,'Distribution graph'!E318,IF('List box lookups'!$S$2=3,'Distribution graph'!G318,'Distribution graph'!I318)))</f>
        <v/>
      </c>
      <c r="L318" s="32">
        <f t="shared" si="615"/>
        <v>17.592931620455602</v>
      </c>
      <c r="M318">
        <v>312</v>
      </c>
      <c r="R318" t="s">
        <v>8464</v>
      </c>
    </row>
    <row r="319" spans="1:18" x14ac:dyDescent="0.25">
      <c r="A319" t="s">
        <v>8242</v>
      </c>
      <c r="B319" s="30">
        <f>INDEX(TOTAL_Data!$AZ:$AZ,MATCH('Distribution graph'!$A319,TOTAL_Data!$DA:$DA,0))</f>
        <v>13.434268045633864</v>
      </c>
      <c r="C319" s="30" t="str">
        <f t="shared" si="612"/>
        <v/>
      </c>
      <c r="D319" s="30">
        <f>INDEX(BKT_Data!$AZ:$AZ,MATCH('Distribution graph'!$A319,BKT_Data!$DA:$DA,0))</f>
        <v>2.726694337564759</v>
      </c>
      <c r="E319" s="30" t="str">
        <f t="shared" si="612"/>
        <v/>
      </c>
      <c r="F319" s="30">
        <f>INDEX(DRO_Data!$AZ:$AZ,MATCH('Distribution graph'!$A319,DRO_Data!$DA:$DA,0))</f>
        <v>3.1559229547583176</v>
      </c>
      <c r="G319" s="30" t="str">
        <f t="shared" ref="G319" si="628">IF($A319=G$2,F319,"")</f>
        <v/>
      </c>
      <c r="H319" s="30">
        <f>INDEX(IVA_Data!$AZ:$AZ,MATCH('Distribution graph'!$A319,IVA_Data!$DA:$DA,0))</f>
        <v>6.6656567186789877</v>
      </c>
      <c r="I319" s="30" t="str">
        <f t="shared" ref="I319" si="629">IF($A319=I$2,H319,"")</f>
        <v/>
      </c>
      <c r="J319" s="32">
        <f>IF('List box lookups'!$S$2=1,'Distribution graph'!B319,IF('List box lookups'!$S$2=2,'Distribution graph'!D319,IF('List box lookups'!$S$2=3,'Distribution graph'!F319,'Distribution graph'!H319)))</f>
        <v>13.434268045633864</v>
      </c>
      <c r="K319" s="32" t="str">
        <f>IF('List box lookups'!$S$2=1,'Distribution graph'!C319,IF('List box lookups'!$S$2=2,'Distribution graph'!E319,IF('List box lookups'!$S$2=3,'Distribution graph'!G319,'Distribution graph'!I319)))</f>
        <v/>
      </c>
      <c r="L319" s="32">
        <f t="shared" si="615"/>
        <v>17.592931620455602</v>
      </c>
      <c r="M319">
        <v>313</v>
      </c>
      <c r="R319" t="s">
        <v>8464</v>
      </c>
    </row>
    <row r="320" spans="1:18" x14ac:dyDescent="0.25">
      <c r="A320" t="s">
        <v>8243</v>
      </c>
      <c r="B320" s="30">
        <f>INDEX(TOTAL_Data!$AZ:$AZ,MATCH('Distribution graph'!$A320,TOTAL_Data!$DA:$DA,0))</f>
        <v>13.412382155700262</v>
      </c>
      <c r="C320" s="30" t="str">
        <f t="shared" si="612"/>
        <v/>
      </c>
      <c r="D320" s="30">
        <f>INDEX(BKT_Data!$AZ:$AZ,MATCH('Distribution graph'!$A320,BKT_Data!$DA:$DA,0))</f>
        <v>2.7246052815425457</v>
      </c>
      <c r="E320" s="30" t="str">
        <f t="shared" si="612"/>
        <v/>
      </c>
      <c r="F320" s="30">
        <f>INDEX(DRO_Data!$AZ:$AZ,MATCH('Distribution graph'!$A320,DRO_Data!$DA:$DA,0))</f>
        <v>3.1496771580912957</v>
      </c>
      <c r="G320" s="30" t="str">
        <f t="shared" ref="G320" si="630">IF($A320=G$2,F320,"")</f>
        <v/>
      </c>
      <c r="H320" s="30">
        <f>INDEX(IVA_Data!$AZ:$AZ,MATCH('Distribution graph'!$A320,IVA_Data!$DA:$DA,0))</f>
        <v>6.6411383193681024</v>
      </c>
      <c r="I320" s="30" t="str">
        <f t="shared" ref="I320" si="631">IF($A320=I$2,H320,"")</f>
        <v/>
      </c>
      <c r="J320" s="32">
        <f>IF('List box lookups'!$S$2=1,'Distribution graph'!B320,IF('List box lookups'!$S$2=2,'Distribution graph'!D320,IF('List box lookups'!$S$2=3,'Distribution graph'!F320,'Distribution graph'!H320)))</f>
        <v>13.412382155700262</v>
      </c>
      <c r="K320" s="32" t="str">
        <f>IF('List box lookups'!$S$2=1,'Distribution graph'!C320,IF('List box lookups'!$S$2=2,'Distribution graph'!E320,IF('List box lookups'!$S$2=3,'Distribution graph'!G320,'Distribution graph'!I320)))</f>
        <v/>
      </c>
      <c r="L320" s="32">
        <f t="shared" si="615"/>
        <v>17.592931620455602</v>
      </c>
      <c r="M320">
        <v>314</v>
      </c>
      <c r="R320" t="s">
        <v>8464</v>
      </c>
    </row>
    <row r="321" spans="1:18" x14ac:dyDescent="0.25">
      <c r="A321" t="s">
        <v>8244</v>
      </c>
      <c r="B321" s="30">
        <f>INDEX(TOTAL_Data!$AZ:$AZ,MATCH('Distribution graph'!$A321,TOTAL_Data!$DA:$DA,0))</f>
        <v>13.411456901953455</v>
      </c>
      <c r="C321" s="30" t="str">
        <f t="shared" si="612"/>
        <v/>
      </c>
      <c r="D321" s="30">
        <f>INDEX(BKT_Data!$AZ:$AZ,MATCH('Distribution graph'!$A321,BKT_Data!$DA:$DA,0))</f>
        <v>2.722778921856245</v>
      </c>
      <c r="E321" s="30" t="str">
        <f t="shared" si="612"/>
        <v/>
      </c>
      <c r="F321" s="30">
        <f>INDEX(DRO_Data!$AZ:$AZ,MATCH('Distribution graph'!$A321,DRO_Data!$DA:$DA,0))</f>
        <v>3.1476969350758361</v>
      </c>
      <c r="G321" s="30" t="str">
        <f t="shared" ref="G321" si="632">IF($A321=G$2,F321,"")</f>
        <v/>
      </c>
      <c r="H321" s="30">
        <f>INDEX(IVA_Data!$AZ:$AZ,MATCH('Distribution graph'!$A321,IVA_Data!$DA:$DA,0))</f>
        <v>6.6306297203768727</v>
      </c>
      <c r="I321" s="30" t="str">
        <f t="shared" ref="I321" si="633">IF($A321=I$2,H321,"")</f>
        <v/>
      </c>
      <c r="J321" s="32">
        <f>IF('List box lookups'!$S$2=1,'Distribution graph'!B321,IF('List box lookups'!$S$2=2,'Distribution graph'!D321,IF('List box lookups'!$S$2=3,'Distribution graph'!F321,'Distribution graph'!H321)))</f>
        <v>13.411456901953455</v>
      </c>
      <c r="K321" s="32" t="str">
        <f>IF('List box lookups'!$S$2=1,'Distribution graph'!C321,IF('List box lookups'!$S$2=2,'Distribution graph'!E321,IF('List box lookups'!$S$2=3,'Distribution graph'!G321,'Distribution graph'!I321)))</f>
        <v/>
      </c>
      <c r="L321" s="32">
        <f t="shared" si="615"/>
        <v>17.592931620455602</v>
      </c>
      <c r="M321">
        <v>315</v>
      </c>
      <c r="R321" t="s">
        <v>8464</v>
      </c>
    </row>
    <row r="322" spans="1:18" x14ac:dyDescent="0.25">
      <c r="A322" t="s">
        <v>8245</v>
      </c>
      <c r="B322" s="30">
        <f>INDEX(TOTAL_Data!$AZ:$AZ,MATCH('Distribution graph'!$A322,TOTAL_Data!$DA:$DA,0))</f>
        <v>13.398838767306833</v>
      </c>
      <c r="C322" s="30" t="str">
        <f t="shared" si="612"/>
        <v/>
      </c>
      <c r="D322" s="30">
        <f>INDEX(BKT_Data!$AZ:$AZ,MATCH('Distribution graph'!$A322,BKT_Data!$DA:$DA,0))</f>
        <v>2.721754987616015</v>
      </c>
      <c r="E322" s="30" t="str">
        <f t="shared" si="612"/>
        <v/>
      </c>
      <c r="F322" s="30">
        <f>INDEX(DRO_Data!$AZ:$AZ,MATCH('Distribution graph'!$A322,DRO_Data!$DA:$DA,0))</f>
        <v>3.1192982006349692</v>
      </c>
      <c r="G322" s="30" t="str">
        <f t="shared" ref="G322" si="634">IF($A322=G$2,F322,"")</f>
        <v/>
      </c>
      <c r="H322" s="30">
        <f>INDEX(IVA_Data!$AZ:$AZ,MATCH('Distribution graph'!$A322,IVA_Data!$DA:$DA,0))</f>
        <v>6.6140931060798778</v>
      </c>
      <c r="I322" s="30" t="str">
        <f t="shared" ref="I322" si="635">IF($A322=I$2,H322,"")</f>
        <v/>
      </c>
      <c r="J322" s="32">
        <f>IF('List box lookups'!$S$2=1,'Distribution graph'!B322,IF('List box lookups'!$S$2=2,'Distribution graph'!D322,IF('List box lookups'!$S$2=3,'Distribution graph'!F322,'Distribution graph'!H322)))</f>
        <v>13.398838767306833</v>
      </c>
      <c r="K322" s="32" t="str">
        <f>IF('List box lookups'!$S$2=1,'Distribution graph'!C322,IF('List box lookups'!$S$2=2,'Distribution graph'!E322,IF('List box lookups'!$S$2=3,'Distribution graph'!G322,'Distribution graph'!I322)))</f>
        <v/>
      </c>
      <c r="L322" s="32">
        <f t="shared" si="615"/>
        <v>17.592931620455602</v>
      </c>
      <c r="M322">
        <v>316</v>
      </c>
      <c r="R322" t="s">
        <v>8464</v>
      </c>
    </row>
    <row r="323" spans="1:18" x14ac:dyDescent="0.25">
      <c r="A323" t="s">
        <v>8246</v>
      </c>
      <c r="B323" s="30">
        <f>INDEX(TOTAL_Data!$AZ:$AZ,MATCH('Distribution graph'!$A323,TOTAL_Data!$DA:$DA,0))</f>
        <v>13.393156097234312</v>
      </c>
      <c r="C323" s="30" t="str">
        <f t="shared" si="612"/>
        <v/>
      </c>
      <c r="D323" s="30">
        <f>INDEX(BKT_Data!$AZ:$AZ,MATCH('Distribution graph'!$A323,BKT_Data!$DA:$DA,0))</f>
        <v>2.7043733580590326</v>
      </c>
      <c r="E323" s="30" t="str">
        <f t="shared" si="612"/>
        <v/>
      </c>
      <c r="F323" s="30">
        <f>INDEX(DRO_Data!$AZ:$AZ,MATCH('Distribution graph'!$A323,DRO_Data!$DA:$DA,0))</f>
        <v>3.075803169102532</v>
      </c>
      <c r="G323" s="30" t="str">
        <f t="shared" ref="G323" si="636">IF($A323=G$2,F323,"")</f>
        <v/>
      </c>
      <c r="H323" s="30">
        <f>INDEX(IVA_Data!$AZ:$AZ,MATCH('Distribution graph'!$A323,IVA_Data!$DA:$DA,0))</f>
        <v>6.5518714086038203</v>
      </c>
      <c r="I323" s="30" t="str">
        <f t="shared" ref="I323" si="637">IF($A323=I$2,H323,"")</f>
        <v/>
      </c>
      <c r="J323" s="32">
        <f>IF('List box lookups'!$S$2=1,'Distribution graph'!B323,IF('List box lookups'!$S$2=2,'Distribution graph'!D323,IF('List box lookups'!$S$2=3,'Distribution graph'!F323,'Distribution graph'!H323)))</f>
        <v>13.393156097234312</v>
      </c>
      <c r="K323" s="32" t="str">
        <f>IF('List box lookups'!$S$2=1,'Distribution graph'!C323,IF('List box lookups'!$S$2=2,'Distribution graph'!E323,IF('List box lookups'!$S$2=3,'Distribution graph'!G323,'Distribution graph'!I323)))</f>
        <v/>
      </c>
      <c r="L323" s="32">
        <f t="shared" si="615"/>
        <v>17.592931620455602</v>
      </c>
      <c r="M323">
        <v>317</v>
      </c>
      <c r="R323" t="s">
        <v>8464</v>
      </c>
    </row>
    <row r="324" spans="1:18" x14ac:dyDescent="0.25">
      <c r="A324" t="s">
        <v>8247</v>
      </c>
      <c r="B324" s="30">
        <f>INDEX(TOTAL_Data!$AZ:$AZ,MATCH('Distribution graph'!$A324,TOTAL_Data!$DA:$DA,0))</f>
        <v>13.35586129213935</v>
      </c>
      <c r="C324" s="30" t="str">
        <f t="shared" si="612"/>
        <v/>
      </c>
      <c r="D324" s="30">
        <f>INDEX(BKT_Data!$AZ:$AZ,MATCH('Distribution graph'!$A324,BKT_Data!$DA:$DA,0))</f>
        <v>2.6874247057733296</v>
      </c>
      <c r="E324" s="30" t="str">
        <f t="shared" si="612"/>
        <v/>
      </c>
      <c r="F324" s="30">
        <f>INDEX(DRO_Data!$AZ:$AZ,MATCH('Distribution graph'!$A324,DRO_Data!$DA:$DA,0))</f>
        <v>3.0281197464732843</v>
      </c>
      <c r="G324" s="30" t="str">
        <f t="shared" ref="G324" si="638">IF($A324=G$2,F324,"")</f>
        <v/>
      </c>
      <c r="H324" s="30">
        <f>INDEX(IVA_Data!$AZ:$AZ,MATCH('Distribution graph'!$A324,IVA_Data!$DA:$DA,0))</f>
        <v>6.5215406487628638</v>
      </c>
      <c r="I324" s="30" t="str">
        <f t="shared" ref="I324" si="639">IF($A324=I$2,H324,"")</f>
        <v/>
      </c>
      <c r="J324" s="32">
        <f>IF('List box lookups'!$S$2=1,'Distribution graph'!B324,IF('List box lookups'!$S$2=2,'Distribution graph'!D324,IF('List box lookups'!$S$2=3,'Distribution graph'!F324,'Distribution graph'!H324)))</f>
        <v>13.35586129213935</v>
      </c>
      <c r="K324" s="32" t="str">
        <f>IF('List box lookups'!$S$2=1,'Distribution graph'!C324,IF('List box lookups'!$S$2=2,'Distribution graph'!E324,IF('List box lookups'!$S$2=3,'Distribution graph'!G324,'Distribution graph'!I324)))</f>
        <v/>
      </c>
      <c r="L324" s="32">
        <f t="shared" si="615"/>
        <v>17.592931620455602</v>
      </c>
      <c r="M324">
        <v>318</v>
      </c>
      <c r="R324" t="s">
        <v>8464</v>
      </c>
    </row>
    <row r="325" spans="1:18" x14ac:dyDescent="0.25">
      <c r="A325" t="s">
        <v>8248</v>
      </c>
      <c r="B325" s="30">
        <f>INDEX(TOTAL_Data!$AZ:$AZ,MATCH('Distribution graph'!$A325,TOTAL_Data!$DA:$DA,0))</f>
        <v>13.329275076354707</v>
      </c>
      <c r="C325" s="30" t="str">
        <f t="shared" si="612"/>
        <v/>
      </c>
      <c r="D325" s="30">
        <f>INDEX(BKT_Data!$AZ:$AZ,MATCH('Distribution graph'!$A325,BKT_Data!$DA:$DA,0))</f>
        <v>2.6782981328435871</v>
      </c>
      <c r="E325" s="30" t="str">
        <f t="shared" si="612"/>
        <v/>
      </c>
      <c r="F325" s="30">
        <f>INDEX(DRO_Data!$AZ:$AZ,MATCH('Distribution graph'!$A325,DRO_Data!$DA:$DA,0))</f>
        <v>2.9272641390184351</v>
      </c>
      <c r="G325" s="30" t="str">
        <f t="shared" ref="G325" si="640">IF($A325=G$2,F325,"")</f>
        <v/>
      </c>
      <c r="H325" s="30">
        <f>INDEX(IVA_Data!$AZ:$AZ,MATCH('Distribution graph'!$A325,IVA_Data!$DA:$DA,0))</f>
        <v>6.4911968699982214</v>
      </c>
      <c r="I325" s="30" t="str">
        <f t="shared" ref="I325" si="641">IF($A325=I$2,H325,"")</f>
        <v/>
      </c>
      <c r="J325" s="32">
        <f>IF('List box lookups'!$S$2=1,'Distribution graph'!B325,IF('List box lookups'!$S$2=2,'Distribution graph'!D325,IF('List box lookups'!$S$2=3,'Distribution graph'!F325,'Distribution graph'!H325)))</f>
        <v>13.329275076354707</v>
      </c>
      <c r="K325" s="32" t="str">
        <f>IF('List box lookups'!$S$2=1,'Distribution graph'!C325,IF('List box lookups'!$S$2=2,'Distribution graph'!E325,IF('List box lookups'!$S$2=3,'Distribution graph'!G325,'Distribution graph'!I325)))</f>
        <v/>
      </c>
      <c r="L325" s="32">
        <f t="shared" si="615"/>
        <v>17.592931620455602</v>
      </c>
      <c r="M325">
        <v>319</v>
      </c>
      <c r="R325" t="s">
        <v>8464</v>
      </c>
    </row>
    <row r="326" spans="1:18" x14ac:dyDescent="0.25">
      <c r="A326" t="s">
        <v>8249</v>
      </c>
      <c r="B326" s="30">
        <f>INDEX(TOTAL_Data!$AZ:$AZ,MATCH('Distribution graph'!$A326,TOTAL_Data!$DA:$DA,0))</f>
        <v>13.255352377326297</v>
      </c>
      <c r="C326" s="30" t="str">
        <f t="shared" si="612"/>
        <v/>
      </c>
      <c r="D326" s="30">
        <f>INDEX(BKT_Data!$AZ:$AZ,MATCH('Distribution graph'!$A326,BKT_Data!$DA:$DA,0))</f>
        <v>2.6738265800643948</v>
      </c>
      <c r="E326" s="30" t="str">
        <f t="shared" si="612"/>
        <v/>
      </c>
      <c r="F326" s="30">
        <f>INDEX(DRO_Data!$AZ:$AZ,MATCH('Distribution graph'!$A326,DRO_Data!$DA:$DA,0))</f>
        <v>2.9148224117456549</v>
      </c>
      <c r="G326" s="30" t="str">
        <f t="shared" ref="G326" si="642">IF($A326=G$2,F326,"")</f>
        <v/>
      </c>
      <c r="H326" s="30">
        <f>INDEX(IVA_Data!$AZ:$AZ,MATCH('Distribution graph'!$A326,IVA_Data!$DA:$DA,0))</f>
        <v>6.4641756978915614</v>
      </c>
      <c r="I326" s="30" t="str">
        <f t="shared" ref="I326" si="643">IF($A326=I$2,H326,"")</f>
        <v/>
      </c>
      <c r="J326" s="32">
        <f>IF('List box lookups'!$S$2=1,'Distribution graph'!B326,IF('List box lookups'!$S$2=2,'Distribution graph'!D326,IF('List box lookups'!$S$2=3,'Distribution graph'!F326,'Distribution graph'!H326)))</f>
        <v>13.255352377326297</v>
      </c>
      <c r="K326" s="32" t="str">
        <f>IF('List box lookups'!$S$2=1,'Distribution graph'!C326,IF('List box lookups'!$S$2=2,'Distribution graph'!E326,IF('List box lookups'!$S$2=3,'Distribution graph'!G326,'Distribution graph'!I326)))</f>
        <v/>
      </c>
      <c r="L326" s="32">
        <f t="shared" si="615"/>
        <v>17.592931620455602</v>
      </c>
      <c r="M326">
        <v>320</v>
      </c>
      <c r="R326" t="s">
        <v>8464</v>
      </c>
    </row>
    <row r="327" spans="1:18" x14ac:dyDescent="0.25">
      <c r="A327" t="s">
        <v>8250</v>
      </c>
      <c r="B327" s="30">
        <f>INDEX(TOTAL_Data!$AZ:$AZ,MATCH('Distribution graph'!$A327,TOTAL_Data!$DA:$DA,0))</f>
        <v>13.234375496289081</v>
      </c>
      <c r="C327" s="30" t="str">
        <f t="shared" si="612"/>
        <v/>
      </c>
      <c r="D327" s="30">
        <f>INDEX(BKT_Data!$AZ:$AZ,MATCH('Distribution graph'!$A327,BKT_Data!$DA:$DA,0))</f>
        <v>2.666168981790066</v>
      </c>
      <c r="E327" s="30" t="str">
        <f t="shared" si="612"/>
        <v/>
      </c>
      <c r="F327" s="30">
        <f>INDEX(DRO_Data!$AZ:$AZ,MATCH('Distribution graph'!$A327,DRO_Data!$DA:$DA,0))</f>
        <v>2.8877252425689206</v>
      </c>
      <c r="G327" s="30" t="str">
        <f t="shared" ref="G327" si="644">IF($A327=G$2,F327,"")</f>
        <v/>
      </c>
      <c r="H327" s="30">
        <f>INDEX(IVA_Data!$AZ:$AZ,MATCH('Distribution graph'!$A327,IVA_Data!$DA:$DA,0))</f>
        <v>6.4331917443643478</v>
      </c>
      <c r="I327" s="30" t="str">
        <f t="shared" ref="I327" si="645">IF($A327=I$2,H327,"")</f>
        <v/>
      </c>
      <c r="J327" s="32">
        <f>IF('List box lookups'!$S$2=1,'Distribution graph'!B327,IF('List box lookups'!$S$2=2,'Distribution graph'!D327,IF('List box lookups'!$S$2=3,'Distribution graph'!F327,'Distribution graph'!H327)))</f>
        <v>13.234375496289081</v>
      </c>
      <c r="K327" s="32" t="str">
        <f>IF('List box lookups'!$S$2=1,'Distribution graph'!C327,IF('List box lookups'!$S$2=2,'Distribution graph'!E327,IF('List box lookups'!$S$2=3,'Distribution graph'!G327,'Distribution graph'!I327)))</f>
        <v/>
      </c>
      <c r="L327" s="32">
        <f t="shared" si="615"/>
        <v>17.592931620455602</v>
      </c>
      <c r="M327">
        <v>321</v>
      </c>
      <c r="R327" t="s">
        <v>8464</v>
      </c>
    </row>
    <row r="328" spans="1:18" x14ac:dyDescent="0.25">
      <c r="A328" t="s">
        <v>8251</v>
      </c>
      <c r="B328" s="30">
        <f>INDEX(TOTAL_Data!$AZ:$AZ,MATCH('Distribution graph'!$A328,TOTAL_Data!$DA:$DA,0))</f>
        <v>13.203139735647026</v>
      </c>
      <c r="C328" s="30" t="str">
        <f t="shared" si="612"/>
        <v/>
      </c>
      <c r="D328" s="30">
        <f>INDEX(BKT_Data!$AZ:$AZ,MATCH('Distribution graph'!$A328,BKT_Data!$DA:$DA,0))</f>
        <v>2.6611492172894868</v>
      </c>
      <c r="E328" s="30" t="str">
        <f t="shared" si="612"/>
        <v/>
      </c>
      <c r="F328" s="30">
        <f>INDEX(DRO_Data!$AZ:$AZ,MATCH('Distribution graph'!$A328,DRO_Data!$DA:$DA,0))</f>
        <v>2.8842147992266032</v>
      </c>
      <c r="G328" s="30" t="str">
        <f t="shared" ref="G328" si="646">IF($A328=G$2,F328,"")</f>
        <v/>
      </c>
      <c r="H328" s="30">
        <f>INDEX(IVA_Data!$AZ:$AZ,MATCH('Distribution graph'!$A328,IVA_Data!$DA:$DA,0))</f>
        <v>6.43031680027436</v>
      </c>
      <c r="I328" s="30" t="str">
        <f t="shared" ref="I328" si="647">IF($A328=I$2,H328,"")</f>
        <v/>
      </c>
      <c r="J328" s="32">
        <f>IF('List box lookups'!$S$2=1,'Distribution graph'!B328,IF('List box lookups'!$S$2=2,'Distribution graph'!D328,IF('List box lookups'!$S$2=3,'Distribution graph'!F328,'Distribution graph'!H328)))</f>
        <v>13.203139735647026</v>
      </c>
      <c r="K328" s="32" t="str">
        <f>IF('List box lookups'!$S$2=1,'Distribution graph'!C328,IF('List box lookups'!$S$2=2,'Distribution graph'!E328,IF('List box lookups'!$S$2=3,'Distribution graph'!G328,'Distribution graph'!I328)))</f>
        <v/>
      </c>
      <c r="L328" s="32">
        <f t="shared" si="615"/>
        <v>17.592931620455602</v>
      </c>
      <c r="M328">
        <v>322</v>
      </c>
      <c r="R328" t="s">
        <v>8464</v>
      </c>
    </row>
    <row r="329" spans="1:18" x14ac:dyDescent="0.25">
      <c r="A329" t="s">
        <v>8252</v>
      </c>
      <c r="B329" s="30">
        <f>INDEX(TOTAL_Data!$AZ:$AZ,MATCH('Distribution graph'!$A329,TOTAL_Data!$DA:$DA,0))</f>
        <v>13.168064580768901</v>
      </c>
      <c r="C329" s="30" t="str">
        <f t="shared" si="612"/>
        <v/>
      </c>
      <c r="D329" s="30">
        <f>INDEX(BKT_Data!$AZ:$AZ,MATCH('Distribution graph'!$A329,BKT_Data!$DA:$DA,0))</f>
        <v>2.6577704083049376</v>
      </c>
      <c r="E329" s="30" t="str">
        <f t="shared" si="612"/>
        <v/>
      </c>
      <c r="F329" s="30">
        <f>INDEX(DRO_Data!$AZ:$AZ,MATCH('Distribution graph'!$A329,DRO_Data!$DA:$DA,0))</f>
        <v>2.8814510380806504</v>
      </c>
      <c r="G329" s="30" t="str">
        <f t="shared" ref="G329" si="648">IF($A329=G$2,F329,"")</f>
        <v/>
      </c>
      <c r="H329" s="30">
        <f>INDEX(IVA_Data!$AZ:$AZ,MATCH('Distribution graph'!$A329,IVA_Data!$DA:$DA,0))</f>
        <v>6.3855934585819965</v>
      </c>
      <c r="I329" s="30" t="str">
        <f t="shared" ref="I329" si="649">IF($A329=I$2,H329,"")</f>
        <v/>
      </c>
      <c r="J329" s="32">
        <f>IF('List box lookups'!$S$2=1,'Distribution graph'!B329,IF('List box lookups'!$S$2=2,'Distribution graph'!D329,IF('List box lookups'!$S$2=3,'Distribution graph'!F329,'Distribution graph'!H329)))</f>
        <v>13.168064580768901</v>
      </c>
      <c r="K329" s="32" t="str">
        <f>IF('List box lookups'!$S$2=1,'Distribution graph'!C329,IF('List box lookups'!$S$2=2,'Distribution graph'!E329,IF('List box lookups'!$S$2=3,'Distribution graph'!G329,'Distribution graph'!I329)))</f>
        <v/>
      </c>
      <c r="L329" s="32">
        <f t="shared" si="615"/>
        <v>17.592931620455602</v>
      </c>
      <c r="M329">
        <v>323</v>
      </c>
      <c r="R329" t="s">
        <v>8464</v>
      </c>
    </row>
    <row r="330" spans="1:18" x14ac:dyDescent="0.25">
      <c r="A330" t="s">
        <v>8253</v>
      </c>
      <c r="B330" s="30">
        <f>INDEX(TOTAL_Data!$AZ:$AZ,MATCH('Distribution graph'!$A330,TOTAL_Data!$DA:$DA,0))</f>
        <v>13.136154185609753</v>
      </c>
      <c r="C330" s="30" t="str">
        <f t="shared" si="612"/>
        <v/>
      </c>
      <c r="D330" s="30">
        <f>INDEX(BKT_Data!$AZ:$AZ,MATCH('Distribution graph'!$A330,BKT_Data!$DA:$DA,0))</f>
        <v>2.6562776695590578</v>
      </c>
      <c r="E330" s="30" t="str">
        <f t="shared" si="612"/>
        <v/>
      </c>
      <c r="F330" s="30">
        <f>INDEX(DRO_Data!$AZ:$AZ,MATCH('Distribution graph'!$A330,DRO_Data!$DA:$DA,0))</f>
        <v>2.8745544440611703</v>
      </c>
      <c r="G330" s="30" t="str">
        <f t="shared" ref="G330" si="650">IF($A330=G$2,F330,"")</f>
        <v/>
      </c>
      <c r="H330" s="30">
        <f>INDEX(IVA_Data!$AZ:$AZ,MATCH('Distribution graph'!$A330,IVA_Data!$DA:$DA,0))</f>
        <v>6.1499910233050272</v>
      </c>
      <c r="I330" s="30" t="str">
        <f t="shared" ref="I330" si="651">IF($A330=I$2,H330,"")</f>
        <v/>
      </c>
      <c r="J330" s="32">
        <f>IF('List box lookups'!$S$2=1,'Distribution graph'!B330,IF('List box lookups'!$S$2=2,'Distribution graph'!D330,IF('List box lookups'!$S$2=3,'Distribution graph'!F330,'Distribution graph'!H330)))</f>
        <v>13.136154185609753</v>
      </c>
      <c r="K330" s="32" t="str">
        <f>IF('List box lookups'!$S$2=1,'Distribution graph'!C330,IF('List box lookups'!$S$2=2,'Distribution graph'!E330,IF('List box lookups'!$S$2=3,'Distribution graph'!G330,'Distribution graph'!I330)))</f>
        <v/>
      </c>
      <c r="L330" s="32">
        <f t="shared" si="615"/>
        <v>17.592931620455602</v>
      </c>
      <c r="M330">
        <v>324</v>
      </c>
      <c r="R330" t="s">
        <v>8464</v>
      </c>
    </row>
    <row r="331" spans="1:18" x14ac:dyDescent="0.25">
      <c r="A331" t="s">
        <v>8254</v>
      </c>
      <c r="B331" s="30">
        <f>INDEX(TOTAL_Data!$AZ:$AZ,MATCH('Distribution graph'!$A331,TOTAL_Data!$DA:$DA,0))</f>
        <v>13.115807224400756</v>
      </c>
      <c r="C331" s="30" t="str">
        <f t="shared" si="612"/>
        <v/>
      </c>
      <c r="D331" s="30">
        <f>INDEX(BKT_Data!$AZ:$AZ,MATCH('Distribution graph'!$A331,BKT_Data!$DA:$DA,0))</f>
        <v>2.6558220599219848</v>
      </c>
      <c r="E331" s="30" t="str">
        <f t="shared" si="612"/>
        <v/>
      </c>
      <c r="F331" s="30">
        <f>INDEX(DRO_Data!$AZ:$AZ,MATCH('Distribution graph'!$A331,DRO_Data!$DA:$DA,0))</f>
        <v>2.850869211825648</v>
      </c>
      <c r="G331" s="30" t="str">
        <f t="shared" ref="G331" si="652">IF($A331=G$2,F331,"")</f>
        <v/>
      </c>
      <c r="H331" s="30">
        <f>INDEX(IVA_Data!$AZ:$AZ,MATCH('Distribution graph'!$A331,IVA_Data!$DA:$DA,0))</f>
        <v>6.1420472937641621</v>
      </c>
      <c r="I331" s="30" t="str">
        <f t="shared" ref="I331" si="653">IF($A331=I$2,H331,"")</f>
        <v/>
      </c>
      <c r="J331" s="32">
        <f>IF('List box lookups'!$S$2=1,'Distribution graph'!B331,IF('List box lookups'!$S$2=2,'Distribution graph'!D331,IF('List box lookups'!$S$2=3,'Distribution graph'!F331,'Distribution graph'!H331)))</f>
        <v>13.115807224400756</v>
      </c>
      <c r="K331" s="32" t="str">
        <f>IF('List box lookups'!$S$2=1,'Distribution graph'!C331,IF('List box lookups'!$S$2=2,'Distribution graph'!E331,IF('List box lookups'!$S$2=3,'Distribution graph'!G331,'Distribution graph'!I331)))</f>
        <v/>
      </c>
      <c r="L331" s="32">
        <f t="shared" si="615"/>
        <v>17.592931620455602</v>
      </c>
      <c r="M331">
        <v>325</v>
      </c>
      <c r="R331" t="s">
        <v>8464</v>
      </c>
    </row>
    <row r="332" spans="1:18" x14ac:dyDescent="0.25">
      <c r="A332" t="s">
        <v>8255</v>
      </c>
      <c r="B332" s="30">
        <f>INDEX(TOTAL_Data!$AZ:$AZ,MATCH('Distribution graph'!$A332,TOTAL_Data!$DA:$DA,0))</f>
        <v>13.021732482317081</v>
      </c>
      <c r="C332" s="30" t="str">
        <f t="shared" si="612"/>
        <v/>
      </c>
      <c r="D332" s="30">
        <f>INDEX(BKT_Data!$AZ:$AZ,MATCH('Distribution graph'!$A332,BKT_Data!$DA:$DA,0))</f>
        <v>2.64010912451048</v>
      </c>
      <c r="E332" s="30" t="str">
        <f t="shared" si="612"/>
        <v/>
      </c>
      <c r="F332" s="30">
        <f>INDEX(DRO_Data!$AZ:$AZ,MATCH('Distribution graph'!$A332,DRO_Data!$DA:$DA,0))</f>
        <v>2.7656506193081922</v>
      </c>
      <c r="G332" s="30" t="str">
        <f t="shared" ref="G332" si="654">IF($A332=G$2,F332,"")</f>
        <v/>
      </c>
      <c r="H332" s="30">
        <f>INDEX(IVA_Data!$AZ:$AZ,MATCH('Distribution graph'!$A332,IVA_Data!$DA:$DA,0))</f>
        <v>6.1327488790139348</v>
      </c>
      <c r="I332" s="30" t="str">
        <f t="shared" ref="I332" si="655">IF($A332=I$2,H332,"")</f>
        <v/>
      </c>
      <c r="J332" s="32">
        <f>IF('List box lookups'!$S$2=1,'Distribution graph'!B332,IF('List box lookups'!$S$2=2,'Distribution graph'!D332,IF('List box lookups'!$S$2=3,'Distribution graph'!F332,'Distribution graph'!H332)))</f>
        <v>13.021732482317081</v>
      </c>
      <c r="K332" s="32" t="str">
        <f>IF('List box lookups'!$S$2=1,'Distribution graph'!C332,IF('List box lookups'!$S$2=2,'Distribution graph'!E332,IF('List box lookups'!$S$2=3,'Distribution graph'!G332,'Distribution graph'!I332)))</f>
        <v/>
      </c>
      <c r="L332" s="32">
        <f t="shared" si="615"/>
        <v>17.592931620455602</v>
      </c>
      <c r="M332">
        <v>326</v>
      </c>
      <c r="R332" t="s">
        <v>8464</v>
      </c>
    </row>
    <row r="333" spans="1:18" x14ac:dyDescent="0.25">
      <c r="A333" t="s">
        <v>8256</v>
      </c>
      <c r="B333" s="30">
        <f>INDEX(TOTAL_Data!$AZ:$AZ,MATCH('Distribution graph'!$A333,TOTAL_Data!$DA:$DA,0))</f>
        <v>12.965035346780578</v>
      </c>
      <c r="C333" s="30" t="str">
        <f t="shared" si="612"/>
        <v/>
      </c>
      <c r="D333" s="30">
        <f>INDEX(BKT_Data!$AZ:$AZ,MATCH('Distribution graph'!$A333,BKT_Data!$DA:$DA,0))</f>
        <v>2.638319390548221</v>
      </c>
      <c r="E333" s="30" t="str">
        <f t="shared" si="612"/>
        <v/>
      </c>
      <c r="F333" s="30">
        <f>INDEX(DRO_Data!$AZ:$AZ,MATCH('Distribution graph'!$A333,DRO_Data!$DA:$DA,0))</f>
        <v>2.7646953257247624</v>
      </c>
      <c r="G333" s="30" t="str">
        <f t="shared" ref="G333" si="656">IF($A333=G$2,F333,"")</f>
        <v/>
      </c>
      <c r="H333" s="30">
        <f>INDEX(IVA_Data!$AZ:$AZ,MATCH('Distribution graph'!$A333,IVA_Data!$DA:$DA,0))</f>
        <v>5.9477916070051773</v>
      </c>
      <c r="I333" s="30" t="str">
        <f t="shared" ref="I333" si="657">IF($A333=I$2,H333,"")</f>
        <v/>
      </c>
      <c r="J333" s="32">
        <f>IF('List box lookups'!$S$2=1,'Distribution graph'!B333,IF('List box lookups'!$S$2=2,'Distribution graph'!D333,IF('List box lookups'!$S$2=3,'Distribution graph'!F333,'Distribution graph'!H333)))</f>
        <v>12.965035346780578</v>
      </c>
      <c r="K333" s="32" t="str">
        <f>IF('List box lookups'!$S$2=1,'Distribution graph'!C333,IF('List box lookups'!$S$2=2,'Distribution graph'!E333,IF('List box lookups'!$S$2=3,'Distribution graph'!G333,'Distribution graph'!I333)))</f>
        <v/>
      </c>
      <c r="L333" s="32">
        <f t="shared" si="615"/>
        <v>17.592931620455602</v>
      </c>
      <c r="M333">
        <v>327</v>
      </c>
      <c r="R333" t="s">
        <v>8464</v>
      </c>
    </row>
    <row r="334" spans="1:18" x14ac:dyDescent="0.25">
      <c r="A334" t="s">
        <v>8257</v>
      </c>
      <c r="B334" s="30">
        <f>INDEX(TOTAL_Data!$AZ:$AZ,MATCH('Distribution graph'!$A334,TOTAL_Data!$DA:$DA,0))</f>
        <v>12.924584843579906</v>
      </c>
      <c r="C334" s="30" t="str">
        <f t="shared" si="612"/>
        <v/>
      </c>
      <c r="D334" s="30">
        <f>INDEX(BKT_Data!$AZ:$AZ,MATCH('Distribution graph'!$A334,BKT_Data!$DA:$DA,0))</f>
        <v>2.6374399249794869</v>
      </c>
      <c r="E334" s="30" t="str">
        <f t="shared" si="612"/>
        <v/>
      </c>
      <c r="F334" s="30">
        <f>INDEX(DRO_Data!$AZ:$AZ,MATCH('Distribution graph'!$A334,DRO_Data!$DA:$DA,0))</f>
        <v>2.7565356571225323</v>
      </c>
      <c r="G334" s="30" t="str">
        <f t="shared" ref="G334" si="658">IF($A334=G$2,F334,"")</f>
        <v/>
      </c>
      <c r="H334" s="30">
        <f>INDEX(IVA_Data!$AZ:$AZ,MATCH('Distribution graph'!$A334,IVA_Data!$DA:$DA,0))</f>
        <v>5.9068768030955461</v>
      </c>
      <c r="I334" s="30" t="str">
        <f t="shared" ref="I334" si="659">IF($A334=I$2,H334,"")</f>
        <v/>
      </c>
      <c r="J334" s="32">
        <f>IF('List box lookups'!$S$2=1,'Distribution graph'!B334,IF('List box lookups'!$S$2=2,'Distribution graph'!D334,IF('List box lookups'!$S$2=3,'Distribution graph'!F334,'Distribution graph'!H334)))</f>
        <v>12.924584843579906</v>
      </c>
      <c r="K334" s="32" t="str">
        <f>IF('List box lookups'!$S$2=1,'Distribution graph'!C334,IF('List box lookups'!$S$2=2,'Distribution graph'!E334,IF('List box lookups'!$S$2=3,'Distribution graph'!G334,'Distribution graph'!I334)))</f>
        <v/>
      </c>
      <c r="L334" s="32">
        <f t="shared" si="615"/>
        <v>17.592931620455602</v>
      </c>
      <c r="M334">
        <v>328</v>
      </c>
      <c r="R334" t="s">
        <v>8465</v>
      </c>
    </row>
    <row r="335" spans="1:18" x14ac:dyDescent="0.25">
      <c r="A335" t="s">
        <v>8258</v>
      </c>
      <c r="B335" s="30">
        <f>INDEX(TOTAL_Data!$AZ:$AZ,MATCH('Distribution graph'!$A335,TOTAL_Data!$DA:$DA,0))</f>
        <v>12.909590881420685</v>
      </c>
      <c r="C335" s="30" t="str">
        <f t="shared" si="612"/>
        <v/>
      </c>
      <c r="D335" s="30">
        <f>INDEX(BKT_Data!$AZ:$AZ,MATCH('Distribution graph'!$A335,BKT_Data!$DA:$DA,0))</f>
        <v>2.6357104385592978</v>
      </c>
      <c r="E335" s="30" t="str">
        <f t="shared" si="612"/>
        <v/>
      </c>
      <c r="F335" s="30">
        <f>INDEX(DRO_Data!$AZ:$AZ,MATCH('Distribution graph'!$A335,DRO_Data!$DA:$DA,0))</f>
        <v>2.7549895922615399</v>
      </c>
      <c r="G335" s="30" t="str">
        <f t="shared" ref="G335" si="660">IF($A335=G$2,F335,"")</f>
        <v/>
      </c>
      <c r="H335" s="30">
        <f>INDEX(IVA_Data!$AZ:$AZ,MATCH('Distribution graph'!$A335,IVA_Data!$DA:$DA,0))</f>
        <v>5.8887297742207476</v>
      </c>
      <c r="I335" s="30" t="str">
        <f t="shared" ref="I335" si="661">IF($A335=I$2,H335,"")</f>
        <v/>
      </c>
      <c r="J335" s="32">
        <f>IF('List box lookups'!$S$2=1,'Distribution graph'!B335,IF('List box lookups'!$S$2=2,'Distribution graph'!D335,IF('List box lookups'!$S$2=3,'Distribution graph'!F335,'Distribution graph'!H335)))</f>
        <v>12.909590881420685</v>
      </c>
      <c r="K335" s="32" t="str">
        <f>IF('List box lookups'!$S$2=1,'Distribution graph'!C335,IF('List box lookups'!$S$2=2,'Distribution graph'!E335,IF('List box lookups'!$S$2=3,'Distribution graph'!G335,'Distribution graph'!I335)))</f>
        <v/>
      </c>
      <c r="L335" s="32">
        <f t="shared" si="615"/>
        <v>17.592931620455602</v>
      </c>
      <c r="M335">
        <v>329</v>
      </c>
      <c r="R335" t="s">
        <v>8465</v>
      </c>
    </row>
    <row r="336" spans="1:18" x14ac:dyDescent="0.25">
      <c r="A336" t="s">
        <v>8259</v>
      </c>
      <c r="B336" s="30">
        <f>INDEX(TOTAL_Data!$AZ:$AZ,MATCH('Distribution graph'!$A336,TOTAL_Data!$DA:$DA,0))</f>
        <v>12.866985804809209</v>
      </c>
      <c r="C336" s="30" t="str">
        <f t="shared" si="612"/>
        <v/>
      </c>
      <c r="D336" s="30">
        <f>INDEX(BKT_Data!$AZ:$AZ,MATCH('Distribution graph'!$A336,BKT_Data!$DA:$DA,0))</f>
        <v>2.633519435373433</v>
      </c>
      <c r="E336" s="30" t="str">
        <f t="shared" si="612"/>
        <v/>
      </c>
      <c r="F336" s="30">
        <f>INDEX(DRO_Data!$AZ:$AZ,MATCH('Distribution graph'!$A336,DRO_Data!$DA:$DA,0))</f>
        <v>2.7366607908949687</v>
      </c>
      <c r="G336" s="30" t="str">
        <f t="shared" ref="G336" si="662">IF($A336=G$2,F336,"")</f>
        <v/>
      </c>
      <c r="H336" s="30">
        <f>INDEX(IVA_Data!$AZ:$AZ,MATCH('Distribution graph'!$A336,IVA_Data!$DA:$DA,0))</f>
        <v>5.8791527000228143</v>
      </c>
      <c r="I336" s="30" t="str">
        <f t="shared" ref="I336" si="663">IF($A336=I$2,H336,"")</f>
        <v/>
      </c>
      <c r="J336" s="32">
        <f>IF('List box lookups'!$S$2=1,'Distribution graph'!B336,IF('List box lookups'!$S$2=2,'Distribution graph'!D336,IF('List box lookups'!$S$2=3,'Distribution graph'!F336,'Distribution graph'!H336)))</f>
        <v>12.866985804809209</v>
      </c>
      <c r="K336" s="32" t="str">
        <f>IF('List box lookups'!$S$2=1,'Distribution graph'!C336,IF('List box lookups'!$S$2=2,'Distribution graph'!E336,IF('List box lookups'!$S$2=3,'Distribution graph'!G336,'Distribution graph'!I336)))</f>
        <v/>
      </c>
      <c r="L336" s="32">
        <f t="shared" si="615"/>
        <v>17.592931620455602</v>
      </c>
      <c r="M336">
        <v>330</v>
      </c>
      <c r="R336" t="s">
        <v>8465</v>
      </c>
    </row>
    <row r="337" spans="1:18" x14ac:dyDescent="0.25">
      <c r="A337" t="s">
        <v>8260</v>
      </c>
      <c r="B337" s="30">
        <f>INDEX(TOTAL_Data!$AZ:$AZ,MATCH('Distribution graph'!$A337,TOTAL_Data!$DA:$DA,0))</f>
        <v>12.860058336206656</v>
      </c>
      <c r="C337" s="30" t="str">
        <f t="shared" si="612"/>
        <v/>
      </c>
      <c r="D337" s="30">
        <f>INDEX(BKT_Data!$AZ:$AZ,MATCH('Distribution graph'!$A337,BKT_Data!$DA:$DA,0))</f>
        <v>2.6278974501665626</v>
      </c>
      <c r="E337" s="30" t="str">
        <f t="shared" si="612"/>
        <v/>
      </c>
      <c r="F337" s="30">
        <f>INDEX(DRO_Data!$AZ:$AZ,MATCH('Distribution graph'!$A337,DRO_Data!$DA:$DA,0))</f>
        <v>2.7234881398576003</v>
      </c>
      <c r="G337" s="30" t="str">
        <f t="shared" ref="G337" si="664">IF($A337=G$2,F337,"")</f>
        <v/>
      </c>
      <c r="H337" s="30">
        <f>INDEX(IVA_Data!$AZ:$AZ,MATCH('Distribution graph'!$A337,IVA_Data!$DA:$DA,0))</f>
        <v>5.8519743098327801</v>
      </c>
      <c r="I337" s="30" t="str">
        <f t="shared" ref="I337" si="665">IF($A337=I$2,H337,"")</f>
        <v/>
      </c>
      <c r="J337" s="32">
        <f>IF('List box lookups'!$S$2=1,'Distribution graph'!B337,IF('List box lookups'!$S$2=2,'Distribution graph'!D337,IF('List box lookups'!$S$2=3,'Distribution graph'!F337,'Distribution graph'!H337)))</f>
        <v>12.860058336206656</v>
      </c>
      <c r="K337" s="32" t="str">
        <f>IF('List box lookups'!$S$2=1,'Distribution graph'!C337,IF('List box lookups'!$S$2=2,'Distribution graph'!E337,IF('List box lookups'!$S$2=3,'Distribution graph'!G337,'Distribution graph'!I337)))</f>
        <v/>
      </c>
      <c r="L337" s="32">
        <f t="shared" si="615"/>
        <v>17.592931620455602</v>
      </c>
      <c r="M337">
        <v>331</v>
      </c>
      <c r="R337" t="s">
        <v>8465</v>
      </c>
    </row>
    <row r="338" spans="1:18" x14ac:dyDescent="0.25">
      <c r="A338" t="s">
        <v>8261</v>
      </c>
      <c r="B338" s="30">
        <f>INDEX(TOTAL_Data!$AZ:$AZ,MATCH('Distribution graph'!$A338,TOTAL_Data!$DA:$DA,0))</f>
        <v>12.839676516806561</v>
      </c>
      <c r="C338" s="30" t="str">
        <f t="shared" si="612"/>
        <v/>
      </c>
      <c r="D338" s="30">
        <f>INDEX(BKT_Data!$AZ:$AZ,MATCH('Distribution graph'!$A338,BKT_Data!$DA:$DA,0))</f>
        <v>2.6231889906775896</v>
      </c>
      <c r="E338" s="30" t="str">
        <f t="shared" si="612"/>
        <v/>
      </c>
      <c r="F338" s="30">
        <f>INDEX(DRO_Data!$AZ:$AZ,MATCH('Distribution graph'!$A338,DRO_Data!$DA:$DA,0))</f>
        <v>2.7109155329155579</v>
      </c>
      <c r="G338" s="30" t="str">
        <f t="shared" ref="G338" si="666">IF($A338=G$2,F338,"")</f>
        <v/>
      </c>
      <c r="H338" s="30">
        <f>INDEX(IVA_Data!$AZ:$AZ,MATCH('Distribution graph'!$A338,IVA_Data!$DA:$DA,0))</f>
        <v>5.7859107812557529</v>
      </c>
      <c r="I338" s="30" t="str">
        <f t="shared" ref="I338" si="667">IF($A338=I$2,H338,"")</f>
        <v/>
      </c>
      <c r="J338" s="32">
        <f>IF('List box lookups'!$S$2=1,'Distribution graph'!B338,IF('List box lookups'!$S$2=2,'Distribution graph'!D338,IF('List box lookups'!$S$2=3,'Distribution graph'!F338,'Distribution graph'!H338)))</f>
        <v>12.839676516806561</v>
      </c>
      <c r="K338" s="32" t="str">
        <f>IF('List box lookups'!$S$2=1,'Distribution graph'!C338,IF('List box lookups'!$S$2=2,'Distribution graph'!E338,IF('List box lookups'!$S$2=3,'Distribution graph'!G338,'Distribution graph'!I338)))</f>
        <v/>
      </c>
      <c r="L338" s="32">
        <f t="shared" si="615"/>
        <v>17.592931620455602</v>
      </c>
      <c r="M338">
        <v>332</v>
      </c>
      <c r="R338" t="s">
        <v>8465</v>
      </c>
    </row>
    <row r="339" spans="1:18" x14ac:dyDescent="0.25">
      <c r="A339" t="s">
        <v>8262</v>
      </c>
      <c r="B339" s="30">
        <f>INDEX(TOTAL_Data!$AZ:$AZ,MATCH('Distribution graph'!$A339,TOTAL_Data!$DA:$DA,0))</f>
        <v>12.804904666514689</v>
      </c>
      <c r="C339" s="30" t="str">
        <f t="shared" si="612"/>
        <v/>
      </c>
      <c r="D339" s="30">
        <f>INDEX(BKT_Data!$AZ:$AZ,MATCH('Distribution graph'!$A339,BKT_Data!$DA:$DA,0))</f>
        <v>2.5979886098709892</v>
      </c>
      <c r="E339" s="30" t="str">
        <f t="shared" si="612"/>
        <v/>
      </c>
      <c r="F339" s="30">
        <f>INDEX(DRO_Data!$AZ:$AZ,MATCH('Distribution graph'!$A339,DRO_Data!$DA:$DA,0))</f>
        <v>2.6434629364467455</v>
      </c>
      <c r="G339" s="30" t="str">
        <f t="shared" ref="G339" si="668">IF($A339=G$2,F339,"")</f>
        <v/>
      </c>
      <c r="H339" s="30">
        <f>INDEX(IVA_Data!$AZ:$AZ,MATCH('Distribution graph'!$A339,IVA_Data!$DA:$DA,0))</f>
        <v>5.7765056918125639</v>
      </c>
      <c r="I339" s="30" t="str">
        <f t="shared" ref="I339" si="669">IF($A339=I$2,H339,"")</f>
        <v/>
      </c>
      <c r="J339" s="32">
        <f>IF('List box lookups'!$S$2=1,'Distribution graph'!B339,IF('List box lookups'!$S$2=2,'Distribution graph'!D339,IF('List box lookups'!$S$2=3,'Distribution graph'!F339,'Distribution graph'!H339)))</f>
        <v>12.804904666514689</v>
      </c>
      <c r="K339" s="32" t="str">
        <f>IF('List box lookups'!$S$2=1,'Distribution graph'!C339,IF('List box lookups'!$S$2=2,'Distribution graph'!E339,IF('List box lookups'!$S$2=3,'Distribution graph'!G339,'Distribution graph'!I339)))</f>
        <v/>
      </c>
      <c r="L339" s="32">
        <f t="shared" si="615"/>
        <v>17.592931620455602</v>
      </c>
      <c r="M339">
        <v>333</v>
      </c>
      <c r="R339" t="s">
        <v>8465</v>
      </c>
    </row>
    <row r="340" spans="1:18" x14ac:dyDescent="0.25">
      <c r="A340" t="s">
        <v>8263</v>
      </c>
      <c r="B340" s="30">
        <f>INDEX(TOTAL_Data!$AZ:$AZ,MATCH('Distribution graph'!$A340,TOTAL_Data!$DA:$DA,0))</f>
        <v>12.739046694672348</v>
      </c>
      <c r="C340" s="30" t="str">
        <f t="shared" si="612"/>
        <v/>
      </c>
      <c r="D340" s="30">
        <f>INDEX(BKT_Data!$AZ:$AZ,MATCH('Distribution graph'!$A340,BKT_Data!$DA:$DA,0))</f>
        <v>2.576055975203384</v>
      </c>
      <c r="E340" s="30" t="str">
        <f t="shared" si="612"/>
        <v/>
      </c>
      <c r="F340" s="30">
        <f>INDEX(DRO_Data!$AZ:$AZ,MATCH('Distribution graph'!$A340,DRO_Data!$DA:$DA,0))</f>
        <v>2.6374399249794869</v>
      </c>
      <c r="G340" s="30" t="str">
        <f t="shared" ref="G340" si="670">IF($A340=G$2,F340,"")</f>
        <v/>
      </c>
      <c r="H340" s="30">
        <f>INDEX(IVA_Data!$AZ:$AZ,MATCH('Distribution graph'!$A340,IVA_Data!$DA:$DA,0))</f>
        <v>5.7735781547318945</v>
      </c>
      <c r="I340" s="30" t="str">
        <f t="shared" ref="I340" si="671">IF($A340=I$2,H340,"")</f>
        <v/>
      </c>
      <c r="J340" s="32">
        <f>IF('List box lookups'!$S$2=1,'Distribution graph'!B340,IF('List box lookups'!$S$2=2,'Distribution graph'!D340,IF('List box lookups'!$S$2=3,'Distribution graph'!F340,'Distribution graph'!H340)))</f>
        <v>12.739046694672348</v>
      </c>
      <c r="K340" s="32" t="str">
        <f>IF('List box lookups'!$S$2=1,'Distribution graph'!C340,IF('List box lookups'!$S$2=2,'Distribution graph'!E340,IF('List box lookups'!$S$2=3,'Distribution graph'!G340,'Distribution graph'!I340)))</f>
        <v/>
      </c>
      <c r="L340" s="32">
        <f t="shared" si="615"/>
        <v>17.592931620455602</v>
      </c>
      <c r="M340">
        <v>334</v>
      </c>
      <c r="R340" t="s">
        <v>8465</v>
      </c>
    </row>
    <row r="341" spans="1:18" x14ac:dyDescent="0.25">
      <c r="A341" t="s">
        <v>8264</v>
      </c>
      <c r="B341" s="30">
        <f>INDEX(TOTAL_Data!$AZ:$AZ,MATCH('Distribution graph'!$A341,TOTAL_Data!$DA:$DA,0))</f>
        <v>12.60973355921762</v>
      </c>
      <c r="C341" s="30" t="str">
        <f t="shared" si="612"/>
        <v/>
      </c>
      <c r="D341" s="30">
        <f>INDEX(BKT_Data!$AZ:$AZ,MATCH('Distribution graph'!$A341,BKT_Data!$DA:$DA,0))</f>
        <v>2.5757123878209476</v>
      </c>
      <c r="E341" s="30" t="str">
        <f t="shared" si="612"/>
        <v/>
      </c>
      <c r="F341" s="30">
        <f>INDEX(DRO_Data!$AZ:$AZ,MATCH('Distribution graph'!$A341,DRO_Data!$DA:$DA,0))</f>
        <v>2.6269127208248508</v>
      </c>
      <c r="G341" s="30" t="str">
        <f t="shared" ref="G341" si="672">IF($A341=G$2,F341,"")</f>
        <v/>
      </c>
      <c r="H341" s="30">
        <f>INDEX(IVA_Data!$AZ:$AZ,MATCH('Distribution graph'!$A341,IVA_Data!$DA:$DA,0))</f>
        <v>5.7684295984532064</v>
      </c>
      <c r="I341" s="30" t="str">
        <f t="shared" ref="I341" si="673">IF($A341=I$2,H341,"")</f>
        <v/>
      </c>
      <c r="J341" s="32">
        <f>IF('List box lookups'!$S$2=1,'Distribution graph'!B341,IF('List box lookups'!$S$2=2,'Distribution graph'!D341,IF('List box lookups'!$S$2=3,'Distribution graph'!F341,'Distribution graph'!H341)))</f>
        <v>12.60973355921762</v>
      </c>
      <c r="K341" s="32" t="str">
        <f>IF('List box lookups'!$S$2=1,'Distribution graph'!C341,IF('List box lookups'!$S$2=2,'Distribution graph'!E341,IF('List box lookups'!$S$2=3,'Distribution graph'!G341,'Distribution graph'!I341)))</f>
        <v/>
      </c>
      <c r="L341" s="32">
        <f t="shared" si="615"/>
        <v>17.592931620455602</v>
      </c>
      <c r="M341">
        <v>335</v>
      </c>
      <c r="R341" t="s">
        <v>8465</v>
      </c>
    </row>
    <row r="342" spans="1:18" x14ac:dyDescent="0.25">
      <c r="A342" t="s">
        <v>8265</v>
      </c>
      <c r="B342" s="30">
        <f>INDEX(TOTAL_Data!$AZ:$AZ,MATCH('Distribution graph'!$A342,TOTAL_Data!$DA:$DA,0))</f>
        <v>12.601401905962039</v>
      </c>
      <c r="C342" s="30" t="str">
        <f t="shared" si="612"/>
        <v/>
      </c>
      <c r="D342" s="30">
        <f>INDEX(BKT_Data!$AZ:$AZ,MATCH('Distribution graph'!$A342,BKT_Data!$DA:$DA,0))</f>
        <v>2.5732739764802757</v>
      </c>
      <c r="E342" s="30" t="str">
        <f t="shared" si="612"/>
        <v/>
      </c>
      <c r="F342" s="30">
        <f>INDEX(DRO_Data!$AZ:$AZ,MATCH('Distribution graph'!$A342,DRO_Data!$DA:$DA,0))</f>
        <v>2.615152745566284</v>
      </c>
      <c r="G342" s="30" t="str">
        <f t="shared" ref="G342" si="674">IF($A342=G$2,F342,"")</f>
        <v/>
      </c>
      <c r="H342" s="30">
        <f>INDEX(IVA_Data!$AZ:$AZ,MATCH('Distribution graph'!$A342,IVA_Data!$DA:$DA,0))</f>
        <v>5.7319103638398339</v>
      </c>
      <c r="I342" s="30" t="str">
        <f t="shared" ref="I342" si="675">IF($A342=I$2,H342,"")</f>
        <v/>
      </c>
      <c r="J342" s="32">
        <f>IF('List box lookups'!$S$2=1,'Distribution graph'!B342,IF('List box lookups'!$S$2=2,'Distribution graph'!D342,IF('List box lookups'!$S$2=3,'Distribution graph'!F342,'Distribution graph'!H342)))</f>
        <v>12.601401905962039</v>
      </c>
      <c r="K342" s="32" t="str">
        <f>IF('List box lookups'!$S$2=1,'Distribution graph'!C342,IF('List box lookups'!$S$2=2,'Distribution graph'!E342,IF('List box lookups'!$S$2=3,'Distribution graph'!G342,'Distribution graph'!I342)))</f>
        <v/>
      </c>
      <c r="L342" s="32">
        <f t="shared" si="615"/>
        <v>17.592931620455602</v>
      </c>
      <c r="M342">
        <v>336</v>
      </c>
      <c r="R342" t="s">
        <v>8465</v>
      </c>
    </row>
    <row r="343" spans="1:18" x14ac:dyDescent="0.25">
      <c r="A343" t="s">
        <v>8266</v>
      </c>
      <c r="B343" s="30">
        <f>INDEX(TOTAL_Data!$AZ:$AZ,MATCH('Distribution graph'!$A343,TOTAL_Data!$DA:$DA,0))</f>
        <v>12.529328204555249</v>
      </c>
      <c r="C343" s="30" t="str">
        <f t="shared" si="612"/>
        <v/>
      </c>
      <c r="D343" s="30">
        <f>INDEX(BKT_Data!$AZ:$AZ,MATCH('Distribution graph'!$A343,BKT_Data!$DA:$DA,0))</f>
        <v>2.5647900952469778</v>
      </c>
      <c r="E343" s="30" t="str">
        <f t="shared" si="612"/>
        <v/>
      </c>
      <c r="F343" s="30">
        <f>INDEX(DRO_Data!$AZ:$AZ,MATCH('Distribution graph'!$A343,DRO_Data!$DA:$DA,0))</f>
        <v>2.6015183407043021</v>
      </c>
      <c r="G343" s="30" t="str">
        <f t="shared" ref="G343" si="676">IF($A343=G$2,F343,"")</f>
        <v/>
      </c>
      <c r="H343" s="30">
        <f>INDEX(IVA_Data!$AZ:$AZ,MATCH('Distribution graph'!$A343,IVA_Data!$DA:$DA,0))</f>
        <v>5.7144531707888868</v>
      </c>
      <c r="I343" s="30" t="str">
        <f t="shared" ref="I343" si="677">IF($A343=I$2,H343,"")</f>
        <v/>
      </c>
      <c r="J343" s="32">
        <f>IF('List box lookups'!$S$2=1,'Distribution graph'!B343,IF('List box lookups'!$S$2=2,'Distribution graph'!D343,IF('List box lookups'!$S$2=3,'Distribution graph'!F343,'Distribution graph'!H343)))</f>
        <v>12.529328204555249</v>
      </c>
      <c r="K343" s="32" t="str">
        <f>IF('List box lookups'!$S$2=1,'Distribution graph'!C343,IF('List box lookups'!$S$2=2,'Distribution graph'!E343,IF('List box lookups'!$S$2=3,'Distribution graph'!G343,'Distribution graph'!I343)))</f>
        <v/>
      </c>
      <c r="L343" s="32">
        <f t="shared" si="615"/>
        <v>17.592931620455602</v>
      </c>
      <c r="M343">
        <v>337</v>
      </c>
      <c r="R343" t="s">
        <v>8465</v>
      </c>
    </row>
    <row r="344" spans="1:18" x14ac:dyDescent="0.25">
      <c r="A344" t="s">
        <v>8267</v>
      </c>
      <c r="B344" s="30">
        <f>INDEX(TOTAL_Data!$AZ:$AZ,MATCH('Distribution graph'!$A344,TOTAL_Data!$DA:$DA,0))</f>
        <v>12.448191475817973</v>
      </c>
      <c r="C344" s="30" t="str">
        <f t="shared" si="612"/>
        <v/>
      </c>
      <c r="D344" s="30">
        <f>INDEX(BKT_Data!$AZ:$AZ,MATCH('Distribution graph'!$A344,BKT_Data!$DA:$DA,0))</f>
        <v>2.550135543934243</v>
      </c>
      <c r="E344" s="30" t="str">
        <f t="shared" si="612"/>
        <v/>
      </c>
      <c r="F344" s="30">
        <f>INDEX(DRO_Data!$AZ:$AZ,MATCH('Distribution graph'!$A344,DRO_Data!$DA:$DA,0))</f>
        <v>2.5746652935118433</v>
      </c>
      <c r="G344" s="30" t="str">
        <f t="shared" ref="G344" si="678">IF($A344=G$2,F344,"")</f>
        <v/>
      </c>
      <c r="H344" s="30">
        <f>INDEX(IVA_Data!$AZ:$AZ,MATCH('Distribution graph'!$A344,IVA_Data!$DA:$DA,0))</f>
        <v>5.707987245600914</v>
      </c>
      <c r="I344" s="30" t="str">
        <f t="shared" ref="I344" si="679">IF($A344=I$2,H344,"")</f>
        <v/>
      </c>
      <c r="J344" s="32">
        <f>IF('List box lookups'!$S$2=1,'Distribution graph'!B344,IF('List box lookups'!$S$2=2,'Distribution graph'!D344,IF('List box lookups'!$S$2=3,'Distribution graph'!F344,'Distribution graph'!H344)))</f>
        <v>12.448191475817973</v>
      </c>
      <c r="K344" s="32" t="str">
        <f>IF('List box lookups'!$S$2=1,'Distribution graph'!C344,IF('List box lookups'!$S$2=2,'Distribution graph'!E344,IF('List box lookups'!$S$2=3,'Distribution graph'!G344,'Distribution graph'!I344)))</f>
        <v/>
      </c>
      <c r="L344" s="32">
        <f t="shared" si="615"/>
        <v>17.592931620455602</v>
      </c>
      <c r="M344">
        <v>338</v>
      </c>
      <c r="R344" t="s">
        <v>8465</v>
      </c>
    </row>
    <row r="345" spans="1:18" x14ac:dyDescent="0.25">
      <c r="A345" t="s">
        <v>8268</v>
      </c>
      <c r="B345" s="30">
        <f>INDEX(TOTAL_Data!$AZ:$AZ,MATCH('Distribution graph'!$A345,TOTAL_Data!$DA:$DA,0))</f>
        <v>12.435445408394658</v>
      </c>
      <c r="C345" s="30" t="str">
        <f t="shared" si="612"/>
        <v/>
      </c>
      <c r="D345" s="30">
        <f>INDEX(BKT_Data!$AZ:$AZ,MATCH('Distribution graph'!$A345,BKT_Data!$DA:$DA,0))</f>
        <v>2.54622098369004</v>
      </c>
      <c r="E345" s="30" t="str">
        <f t="shared" si="612"/>
        <v/>
      </c>
      <c r="F345" s="30">
        <f>INDEX(DRO_Data!$AZ:$AZ,MATCH('Distribution graph'!$A345,DRO_Data!$DA:$DA,0))</f>
        <v>2.5596893066772584</v>
      </c>
      <c r="G345" s="30" t="str">
        <f t="shared" ref="G345" si="680">IF($A345=G$2,F345,"")</f>
        <v/>
      </c>
      <c r="H345" s="30">
        <f>INDEX(IVA_Data!$AZ:$AZ,MATCH('Distribution graph'!$A345,IVA_Data!$DA:$DA,0))</f>
        <v>5.6914561199892875</v>
      </c>
      <c r="I345" s="30" t="str">
        <f t="shared" ref="I345" si="681">IF($A345=I$2,H345,"")</f>
        <v/>
      </c>
      <c r="J345" s="32">
        <f>IF('List box lookups'!$S$2=1,'Distribution graph'!B345,IF('List box lookups'!$S$2=2,'Distribution graph'!D345,IF('List box lookups'!$S$2=3,'Distribution graph'!F345,'Distribution graph'!H345)))</f>
        <v>12.435445408394658</v>
      </c>
      <c r="K345" s="32" t="str">
        <f>IF('List box lookups'!$S$2=1,'Distribution graph'!C345,IF('List box lookups'!$S$2=2,'Distribution graph'!E345,IF('List box lookups'!$S$2=3,'Distribution graph'!G345,'Distribution graph'!I345)))</f>
        <v/>
      </c>
      <c r="L345" s="32">
        <f t="shared" si="615"/>
        <v>17.592931620455602</v>
      </c>
      <c r="M345">
        <v>339</v>
      </c>
      <c r="R345" t="s">
        <v>8465</v>
      </c>
    </row>
    <row r="346" spans="1:18" x14ac:dyDescent="0.25">
      <c r="A346" t="s">
        <v>8269</v>
      </c>
      <c r="B346" s="30">
        <f>INDEX(TOTAL_Data!$AZ:$AZ,MATCH('Distribution graph'!$A346,TOTAL_Data!$DA:$DA,0))</f>
        <v>12.386405288236707</v>
      </c>
      <c r="C346" s="30" t="str">
        <f t="shared" si="612"/>
        <v/>
      </c>
      <c r="D346" s="30">
        <f>INDEX(BKT_Data!$AZ:$AZ,MATCH('Distribution graph'!$A346,BKT_Data!$DA:$DA,0))</f>
        <v>2.5438819638768759</v>
      </c>
      <c r="E346" s="30" t="str">
        <f t="shared" si="612"/>
        <v/>
      </c>
      <c r="F346" s="30">
        <f>INDEX(DRO_Data!$AZ:$AZ,MATCH('Distribution graph'!$A346,DRO_Data!$DA:$DA,0))</f>
        <v>2.512488546008099</v>
      </c>
      <c r="G346" s="30" t="str">
        <f t="shared" ref="G346" si="682">IF($A346=G$2,F346,"")</f>
        <v/>
      </c>
      <c r="H346" s="30">
        <f>INDEX(IVA_Data!$AZ:$AZ,MATCH('Distribution graph'!$A346,IVA_Data!$DA:$DA,0))</f>
        <v>5.6876350813331822</v>
      </c>
      <c r="I346" s="30" t="str">
        <f t="shared" ref="I346" si="683">IF($A346=I$2,H346,"")</f>
        <v/>
      </c>
      <c r="J346" s="32">
        <f>IF('List box lookups'!$S$2=1,'Distribution graph'!B346,IF('List box lookups'!$S$2=2,'Distribution graph'!D346,IF('List box lookups'!$S$2=3,'Distribution graph'!F346,'Distribution graph'!H346)))</f>
        <v>12.386405288236707</v>
      </c>
      <c r="K346" s="32" t="str">
        <f>IF('List box lookups'!$S$2=1,'Distribution graph'!C346,IF('List box lookups'!$S$2=2,'Distribution graph'!E346,IF('List box lookups'!$S$2=3,'Distribution graph'!G346,'Distribution graph'!I346)))</f>
        <v/>
      </c>
      <c r="L346" s="32">
        <f t="shared" si="615"/>
        <v>17.592931620455602</v>
      </c>
      <c r="M346">
        <v>340</v>
      </c>
      <c r="R346" t="s">
        <v>8465</v>
      </c>
    </row>
    <row r="347" spans="1:18" x14ac:dyDescent="0.25">
      <c r="A347" t="s">
        <v>8270</v>
      </c>
      <c r="B347" s="30">
        <f>INDEX(TOTAL_Data!$AZ:$AZ,MATCH('Distribution graph'!$A347,TOTAL_Data!$DA:$DA,0))</f>
        <v>12.327395067329835</v>
      </c>
      <c r="C347" s="30" t="str">
        <f t="shared" si="612"/>
        <v/>
      </c>
      <c r="D347" s="30">
        <f>INDEX(BKT_Data!$AZ:$AZ,MATCH('Distribution graph'!$A347,BKT_Data!$DA:$DA,0))</f>
        <v>2.533088468114749</v>
      </c>
      <c r="E347" s="30" t="str">
        <f t="shared" si="612"/>
        <v/>
      </c>
      <c r="F347" s="30">
        <f>INDEX(DRO_Data!$AZ:$AZ,MATCH('Distribution graph'!$A347,DRO_Data!$DA:$DA,0))</f>
        <v>2.5111242805628935</v>
      </c>
      <c r="G347" s="30" t="str">
        <f t="shared" ref="G347" si="684">IF($A347=G$2,F347,"")</f>
        <v/>
      </c>
      <c r="H347" s="30">
        <f>INDEX(IVA_Data!$AZ:$AZ,MATCH('Distribution graph'!$A347,IVA_Data!$DA:$DA,0))</f>
        <v>5.6849328974884772</v>
      </c>
      <c r="I347" s="30" t="str">
        <f t="shared" ref="I347" si="685">IF($A347=I$2,H347,"")</f>
        <v/>
      </c>
      <c r="J347" s="32">
        <f>IF('List box lookups'!$S$2=1,'Distribution graph'!B347,IF('List box lookups'!$S$2=2,'Distribution graph'!D347,IF('List box lookups'!$S$2=3,'Distribution graph'!F347,'Distribution graph'!H347)))</f>
        <v>12.327395067329835</v>
      </c>
      <c r="K347" s="32" t="str">
        <f>IF('List box lookups'!$S$2=1,'Distribution graph'!C347,IF('List box lookups'!$S$2=2,'Distribution graph'!E347,IF('List box lookups'!$S$2=3,'Distribution graph'!G347,'Distribution graph'!I347)))</f>
        <v/>
      </c>
      <c r="L347" s="32">
        <f t="shared" si="615"/>
        <v>17.592931620455602</v>
      </c>
      <c r="M347">
        <v>341</v>
      </c>
      <c r="R347" t="s">
        <v>8465</v>
      </c>
    </row>
    <row r="348" spans="1:18" x14ac:dyDescent="0.25">
      <c r="A348" t="s">
        <v>8271</v>
      </c>
      <c r="B348" s="30">
        <f>INDEX(TOTAL_Data!$AZ:$AZ,MATCH('Distribution graph'!$A348,TOTAL_Data!$DA:$DA,0))</f>
        <v>12.31402662355705</v>
      </c>
      <c r="C348" s="30" t="str">
        <f t="shared" si="612"/>
        <v/>
      </c>
      <c r="D348" s="30">
        <f>INDEX(BKT_Data!$AZ:$AZ,MATCH('Distribution graph'!$A348,BKT_Data!$DA:$DA,0))</f>
        <v>2.533073885159641</v>
      </c>
      <c r="E348" s="30" t="str">
        <f t="shared" si="612"/>
        <v/>
      </c>
      <c r="F348" s="30">
        <f>INDEX(DRO_Data!$AZ:$AZ,MATCH('Distribution graph'!$A348,DRO_Data!$DA:$DA,0))</f>
        <v>2.5082773151399622</v>
      </c>
      <c r="G348" s="30" t="str">
        <f t="shared" ref="G348" si="686">IF($A348=G$2,F348,"")</f>
        <v/>
      </c>
      <c r="H348" s="30">
        <f>INDEX(IVA_Data!$AZ:$AZ,MATCH('Distribution graph'!$A348,IVA_Data!$DA:$DA,0))</f>
        <v>5.6765404066467129</v>
      </c>
      <c r="I348" s="30" t="str">
        <f t="shared" ref="I348" si="687">IF($A348=I$2,H348,"")</f>
        <v/>
      </c>
      <c r="J348" s="32">
        <f>IF('List box lookups'!$S$2=1,'Distribution graph'!B348,IF('List box lookups'!$S$2=2,'Distribution graph'!D348,IF('List box lookups'!$S$2=3,'Distribution graph'!F348,'Distribution graph'!H348)))</f>
        <v>12.31402662355705</v>
      </c>
      <c r="K348" s="32" t="str">
        <f>IF('List box lookups'!$S$2=1,'Distribution graph'!C348,IF('List box lookups'!$S$2=2,'Distribution graph'!E348,IF('List box lookups'!$S$2=3,'Distribution graph'!G348,'Distribution graph'!I348)))</f>
        <v/>
      </c>
      <c r="L348" s="32">
        <f t="shared" si="615"/>
        <v>17.592931620455602</v>
      </c>
      <c r="M348">
        <v>342</v>
      </c>
      <c r="R348" t="s">
        <v>8465</v>
      </c>
    </row>
    <row r="349" spans="1:18" x14ac:dyDescent="0.25">
      <c r="A349" t="s">
        <v>8272</v>
      </c>
      <c r="B349" s="30">
        <f>INDEX(TOTAL_Data!$AZ:$AZ,MATCH('Distribution graph'!$A349,TOTAL_Data!$DA:$DA,0))</f>
        <v>12.211053936598503</v>
      </c>
      <c r="C349" s="30" t="str">
        <f t="shared" si="612"/>
        <v/>
      </c>
      <c r="D349" s="30">
        <f>INDEX(BKT_Data!$AZ:$AZ,MATCH('Distribution graph'!$A349,BKT_Data!$DA:$DA,0))</f>
        <v>2.5133903035135461</v>
      </c>
      <c r="E349" s="30" t="str">
        <f t="shared" si="612"/>
        <v/>
      </c>
      <c r="F349" s="30">
        <f>INDEX(DRO_Data!$AZ:$AZ,MATCH('Distribution graph'!$A349,DRO_Data!$DA:$DA,0))</f>
        <v>2.4934363953710088</v>
      </c>
      <c r="G349" s="30" t="str">
        <f t="shared" ref="G349" si="688">IF($A349=G$2,F349,"")</f>
        <v/>
      </c>
      <c r="H349" s="30">
        <f>INDEX(IVA_Data!$AZ:$AZ,MATCH('Distribution graph'!$A349,IVA_Data!$DA:$DA,0))</f>
        <v>5.6680161943319831</v>
      </c>
      <c r="I349" s="30" t="str">
        <f t="shared" ref="I349" si="689">IF($A349=I$2,H349,"")</f>
        <v/>
      </c>
      <c r="J349" s="32">
        <f>IF('List box lookups'!$S$2=1,'Distribution graph'!B349,IF('List box lookups'!$S$2=2,'Distribution graph'!D349,IF('List box lookups'!$S$2=3,'Distribution graph'!F349,'Distribution graph'!H349)))</f>
        <v>12.211053936598503</v>
      </c>
      <c r="K349" s="32" t="str">
        <f>IF('List box lookups'!$S$2=1,'Distribution graph'!C349,IF('List box lookups'!$S$2=2,'Distribution graph'!E349,IF('List box lookups'!$S$2=3,'Distribution graph'!G349,'Distribution graph'!I349)))</f>
        <v/>
      </c>
      <c r="L349" s="32">
        <f t="shared" si="615"/>
        <v>17.592931620455602</v>
      </c>
      <c r="M349">
        <v>343</v>
      </c>
      <c r="R349" t="s">
        <v>8465</v>
      </c>
    </row>
    <row r="350" spans="1:18" x14ac:dyDescent="0.25">
      <c r="A350" t="s">
        <v>8273</v>
      </c>
      <c r="B350" s="30">
        <f>INDEX(TOTAL_Data!$AZ:$AZ,MATCH('Distribution graph'!$A350,TOTAL_Data!$DA:$DA,0))</f>
        <v>12.203283076801952</v>
      </c>
      <c r="C350" s="30" t="str">
        <f t="shared" si="612"/>
        <v/>
      </c>
      <c r="D350" s="30">
        <f>INDEX(BKT_Data!$AZ:$AZ,MATCH('Distribution graph'!$A350,BKT_Data!$DA:$DA,0))</f>
        <v>2.5066844919786098</v>
      </c>
      <c r="E350" s="30" t="str">
        <f t="shared" si="612"/>
        <v/>
      </c>
      <c r="F350" s="30">
        <f>INDEX(DRO_Data!$AZ:$AZ,MATCH('Distribution graph'!$A350,DRO_Data!$DA:$DA,0))</f>
        <v>2.4870890816789313</v>
      </c>
      <c r="G350" s="30" t="str">
        <f t="shared" ref="G350" si="690">IF($A350=G$2,F350,"")</f>
        <v/>
      </c>
      <c r="H350" s="30">
        <f>INDEX(IVA_Data!$AZ:$AZ,MATCH('Distribution graph'!$A350,IVA_Data!$DA:$DA,0))</f>
        <v>5.6590282530809199</v>
      </c>
      <c r="I350" s="30" t="str">
        <f t="shared" ref="I350" si="691">IF($A350=I$2,H350,"")</f>
        <v/>
      </c>
      <c r="J350" s="32">
        <f>IF('List box lookups'!$S$2=1,'Distribution graph'!B350,IF('List box lookups'!$S$2=2,'Distribution graph'!D350,IF('List box lookups'!$S$2=3,'Distribution graph'!F350,'Distribution graph'!H350)))</f>
        <v>12.203283076801952</v>
      </c>
      <c r="K350" s="32" t="str">
        <f>IF('List box lookups'!$S$2=1,'Distribution graph'!C350,IF('List box lookups'!$S$2=2,'Distribution graph'!E350,IF('List box lookups'!$S$2=3,'Distribution graph'!G350,'Distribution graph'!I350)))</f>
        <v/>
      </c>
      <c r="L350" s="32">
        <f t="shared" si="615"/>
        <v>17.592931620455602</v>
      </c>
      <c r="M350">
        <v>344</v>
      </c>
      <c r="R350" t="s">
        <v>8465</v>
      </c>
    </row>
    <row r="351" spans="1:18" x14ac:dyDescent="0.25">
      <c r="A351" t="s">
        <v>8274</v>
      </c>
      <c r="B351" s="30">
        <f>INDEX(TOTAL_Data!$AZ:$AZ,MATCH('Distribution graph'!$A351,TOTAL_Data!$DA:$DA,0))</f>
        <v>12.170037709976004</v>
      </c>
      <c r="C351" s="30" t="str">
        <f t="shared" si="612"/>
        <v/>
      </c>
      <c r="D351" s="30">
        <f>INDEX(BKT_Data!$AZ:$AZ,MATCH('Distribution graph'!$A351,BKT_Data!$DA:$DA,0))</f>
        <v>2.4897741419171262</v>
      </c>
      <c r="E351" s="30" t="str">
        <f t="shared" si="612"/>
        <v/>
      </c>
      <c r="F351" s="30">
        <f>INDEX(DRO_Data!$AZ:$AZ,MATCH('Distribution graph'!$A351,DRO_Data!$DA:$DA,0))</f>
        <v>2.4748051090976584</v>
      </c>
      <c r="G351" s="30" t="str">
        <f t="shared" ref="G351" si="692">IF($A351=G$2,F351,"")</f>
        <v/>
      </c>
      <c r="H351" s="30">
        <f>INDEX(IVA_Data!$AZ:$AZ,MATCH('Distribution graph'!$A351,IVA_Data!$DA:$DA,0))</f>
        <v>5.6564964004113811</v>
      </c>
      <c r="I351" s="30" t="str">
        <f t="shared" ref="I351" si="693">IF($A351=I$2,H351,"")</f>
        <v/>
      </c>
      <c r="J351" s="32">
        <f>IF('List box lookups'!$S$2=1,'Distribution graph'!B351,IF('List box lookups'!$S$2=2,'Distribution graph'!D351,IF('List box lookups'!$S$2=3,'Distribution graph'!F351,'Distribution graph'!H351)))</f>
        <v>12.170037709976004</v>
      </c>
      <c r="K351" s="32" t="str">
        <f>IF('List box lookups'!$S$2=1,'Distribution graph'!C351,IF('List box lookups'!$S$2=2,'Distribution graph'!E351,IF('List box lookups'!$S$2=3,'Distribution graph'!G351,'Distribution graph'!I351)))</f>
        <v/>
      </c>
      <c r="L351" s="32">
        <f t="shared" si="615"/>
        <v>17.592931620455602</v>
      </c>
      <c r="M351">
        <v>345</v>
      </c>
      <c r="R351" t="s">
        <v>8465</v>
      </c>
    </row>
    <row r="352" spans="1:18" x14ac:dyDescent="0.25">
      <c r="A352" t="s">
        <v>8275</v>
      </c>
      <c r="B352" s="30">
        <f>INDEX(TOTAL_Data!$AZ:$AZ,MATCH('Distribution graph'!$A352,TOTAL_Data!$DA:$DA,0))</f>
        <v>12.157041325808708</v>
      </c>
      <c r="C352" s="30" t="str">
        <f t="shared" si="612"/>
        <v/>
      </c>
      <c r="D352" s="30">
        <f>INDEX(BKT_Data!$AZ:$AZ,MATCH('Distribution graph'!$A352,BKT_Data!$DA:$DA,0))</f>
        <v>2.4739437856128199</v>
      </c>
      <c r="E352" s="30" t="str">
        <f t="shared" si="612"/>
        <v/>
      </c>
      <c r="F352" s="30">
        <f>INDEX(DRO_Data!$AZ:$AZ,MATCH('Distribution graph'!$A352,DRO_Data!$DA:$DA,0))</f>
        <v>2.4719226894518864</v>
      </c>
      <c r="G352" s="30" t="str">
        <f t="shared" ref="G352" si="694">IF($A352=G$2,F352,"")</f>
        <v/>
      </c>
      <c r="H352" s="30">
        <f>INDEX(IVA_Data!$AZ:$AZ,MATCH('Distribution graph'!$A352,IVA_Data!$DA:$DA,0))</f>
        <v>5.6543235851041445</v>
      </c>
      <c r="I352" s="30" t="str">
        <f t="shared" ref="I352" si="695">IF($A352=I$2,H352,"")</f>
        <v/>
      </c>
      <c r="J352" s="32">
        <f>IF('List box lookups'!$S$2=1,'Distribution graph'!B352,IF('List box lookups'!$S$2=2,'Distribution graph'!D352,IF('List box lookups'!$S$2=3,'Distribution graph'!F352,'Distribution graph'!H352)))</f>
        <v>12.157041325808708</v>
      </c>
      <c r="K352" s="32" t="str">
        <f>IF('List box lookups'!$S$2=1,'Distribution graph'!C352,IF('List box lookups'!$S$2=2,'Distribution graph'!E352,IF('List box lookups'!$S$2=3,'Distribution graph'!G352,'Distribution graph'!I352)))</f>
        <v/>
      </c>
      <c r="L352" s="32">
        <f t="shared" si="615"/>
        <v>17.592931620455602</v>
      </c>
      <c r="M352">
        <v>346</v>
      </c>
      <c r="R352" t="s">
        <v>8465</v>
      </c>
    </row>
    <row r="353" spans="1:18" x14ac:dyDescent="0.25">
      <c r="A353" t="s">
        <v>8276</v>
      </c>
      <c r="B353" s="30">
        <f>INDEX(TOTAL_Data!$AZ:$AZ,MATCH('Distribution graph'!$A353,TOTAL_Data!$DA:$DA,0))</f>
        <v>12.135351903840156</v>
      </c>
      <c r="C353" s="30" t="str">
        <f t="shared" si="612"/>
        <v/>
      </c>
      <c r="D353" s="30">
        <f>INDEX(BKT_Data!$AZ:$AZ,MATCH('Distribution graph'!$A353,BKT_Data!$DA:$DA,0))</f>
        <v>2.4568683118584844</v>
      </c>
      <c r="E353" s="30" t="str">
        <f t="shared" si="612"/>
        <v/>
      </c>
      <c r="F353" s="30">
        <f>INDEX(DRO_Data!$AZ:$AZ,MATCH('Distribution graph'!$A353,DRO_Data!$DA:$DA,0))</f>
        <v>2.4662372125600531</v>
      </c>
      <c r="G353" s="30" t="str">
        <f t="shared" ref="G353" si="696">IF($A353=G$2,F353,"")</f>
        <v/>
      </c>
      <c r="H353" s="30">
        <f>INDEX(IVA_Data!$AZ:$AZ,MATCH('Distribution graph'!$A353,IVA_Data!$DA:$DA,0))</f>
        <v>5.641848410585518</v>
      </c>
      <c r="I353" s="30" t="str">
        <f t="shared" ref="I353" si="697">IF($A353=I$2,H353,"")</f>
        <v/>
      </c>
      <c r="J353" s="32">
        <f>IF('List box lookups'!$S$2=1,'Distribution graph'!B353,IF('List box lookups'!$S$2=2,'Distribution graph'!D353,IF('List box lookups'!$S$2=3,'Distribution graph'!F353,'Distribution graph'!H353)))</f>
        <v>12.135351903840156</v>
      </c>
      <c r="K353" s="32" t="str">
        <f>IF('List box lookups'!$S$2=1,'Distribution graph'!C353,IF('List box lookups'!$S$2=2,'Distribution graph'!E353,IF('List box lookups'!$S$2=3,'Distribution graph'!G353,'Distribution graph'!I353)))</f>
        <v/>
      </c>
      <c r="L353" s="32">
        <f t="shared" si="615"/>
        <v>17.592931620455602</v>
      </c>
      <c r="M353">
        <v>347</v>
      </c>
      <c r="R353" t="s">
        <v>8465</v>
      </c>
    </row>
    <row r="354" spans="1:18" x14ac:dyDescent="0.25">
      <c r="A354" t="s">
        <v>8277</v>
      </c>
      <c r="B354" s="30">
        <f>INDEX(TOTAL_Data!$AZ:$AZ,MATCH('Distribution graph'!$A354,TOTAL_Data!$DA:$DA,0))</f>
        <v>12.086117616725037</v>
      </c>
      <c r="C354" s="30" t="str">
        <f t="shared" si="612"/>
        <v/>
      </c>
      <c r="D354" s="30">
        <f>INDEX(BKT_Data!$AZ:$AZ,MATCH('Distribution graph'!$A354,BKT_Data!$DA:$DA,0))</f>
        <v>2.4522870242030068</v>
      </c>
      <c r="E354" s="30" t="str">
        <f t="shared" si="612"/>
        <v/>
      </c>
      <c r="F354" s="30">
        <f>INDEX(DRO_Data!$AZ:$AZ,MATCH('Distribution graph'!$A354,DRO_Data!$DA:$DA,0))</f>
        <v>2.454483764311806</v>
      </c>
      <c r="G354" s="30" t="str">
        <f t="shared" ref="G354" si="698">IF($A354=G$2,F354,"")</f>
        <v/>
      </c>
      <c r="H354" s="30">
        <f>INDEX(IVA_Data!$AZ:$AZ,MATCH('Distribution graph'!$A354,IVA_Data!$DA:$DA,0))</f>
        <v>5.6269706524375458</v>
      </c>
      <c r="I354" s="30" t="str">
        <f t="shared" ref="I354" si="699">IF($A354=I$2,H354,"")</f>
        <v/>
      </c>
      <c r="J354" s="32">
        <f>IF('List box lookups'!$S$2=1,'Distribution graph'!B354,IF('List box lookups'!$S$2=2,'Distribution graph'!D354,IF('List box lookups'!$S$2=3,'Distribution graph'!F354,'Distribution graph'!H354)))</f>
        <v>12.086117616725037</v>
      </c>
      <c r="K354" s="32" t="str">
        <f>IF('List box lookups'!$S$2=1,'Distribution graph'!C354,IF('List box lookups'!$S$2=2,'Distribution graph'!E354,IF('List box lookups'!$S$2=3,'Distribution graph'!G354,'Distribution graph'!I354)))</f>
        <v/>
      </c>
      <c r="L354" s="32">
        <f t="shared" si="615"/>
        <v>17.592931620455602</v>
      </c>
      <c r="M354">
        <v>348</v>
      </c>
      <c r="R354" t="s">
        <v>8465</v>
      </c>
    </row>
    <row r="355" spans="1:18" x14ac:dyDescent="0.25">
      <c r="A355" t="s">
        <v>8278</v>
      </c>
      <c r="B355" s="30">
        <f>INDEX(TOTAL_Data!$AZ:$AZ,MATCH('Distribution graph'!$A355,TOTAL_Data!$DA:$DA,0))</f>
        <v>12.044379582578728</v>
      </c>
      <c r="C355" s="30" t="str">
        <f t="shared" si="612"/>
        <v/>
      </c>
      <c r="D355" s="30">
        <f>INDEX(BKT_Data!$AZ:$AZ,MATCH('Distribution graph'!$A355,BKT_Data!$DA:$DA,0))</f>
        <v>2.4297793760326565</v>
      </c>
      <c r="E355" s="30" t="str">
        <f t="shared" si="612"/>
        <v/>
      </c>
      <c r="F355" s="30">
        <f>INDEX(DRO_Data!$AZ:$AZ,MATCH('Distribution graph'!$A355,DRO_Data!$DA:$DA,0))</f>
        <v>2.3619257568003778</v>
      </c>
      <c r="G355" s="30" t="str">
        <f t="shared" ref="G355" si="700">IF($A355=G$2,F355,"")</f>
        <v/>
      </c>
      <c r="H355" s="30">
        <f>INDEX(IVA_Data!$AZ:$AZ,MATCH('Distribution graph'!$A355,IVA_Data!$DA:$DA,0))</f>
        <v>5.6050115397296407</v>
      </c>
      <c r="I355" s="30" t="str">
        <f t="shared" ref="I355" si="701">IF($A355=I$2,H355,"")</f>
        <v/>
      </c>
      <c r="J355" s="32">
        <f>IF('List box lookups'!$S$2=1,'Distribution graph'!B355,IF('List box lookups'!$S$2=2,'Distribution graph'!D355,IF('List box lookups'!$S$2=3,'Distribution graph'!F355,'Distribution graph'!H355)))</f>
        <v>12.044379582578728</v>
      </c>
      <c r="K355" s="32" t="str">
        <f>IF('List box lookups'!$S$2=1,'Distribution graph'!C355,IF('List box lookups'!$S$2=2,'Distribution graph'!E355,IF('List box lookups'!$S$2=3,'Distribution graph'!G355,'Distribution graph'!I355)))</f>
        <v/>
      </c>
      <c r="L355" s="32">
        <f t="shared" si="615"/>
        <v>17.592931620455602</v>
      </c>
      <c r="M355">
        <v>349</v>
      </c>
      <c r="R355" t="s">
        <v>8465</v>
      </c>
    </row>
    <row r="356" spans="1:18" x14ac:dyDescent="0.25">
      <c r="A356" t="s">
        <v>8279</v>
      </c>
      <c r="B356" s="30">
        <f>INDEX(TOTAL_Data!$AZ:$AZ,MATCH('Distribution graph'!$A356,TOTAL_Data!$DA:$DA,0))</f>
        <v>11.978686199727383</v>
      </c>
      <c r="C356" s="30" t="str">
        <f t="shared" si="612"/>
        <v/>
      </c>
      <c r="D356" s="30">
        <f>INDEX(BKT_Data!$AZ:$AZ,MATCH('Distribution graph'!$A356,BKT_Data!$DA:$DA,0))</f>
        <v>2.4231743584095167</v>
      </c>
      <c r="E356" s="30" t="str">
        <f t="shared" si="612"/>
        <v/>
      </c>
      <c r="F356" s="30">
        <f>INDEX(DRO_Data!$AZ:$AZ,MATCH('Distribution graph'!$A356,DRO_Data!$DA:$DA,0))</f>
        <v>2.3477546335546311</v>
      </c>
      <c r="G356" s="30" t="str">
        <f t="shared" ref="G356" si="702">IF($A356=G$2,F356,"")</f>
        <v/>
      </c>
      <c r="H356" s="30">
        <f>INDEX(IVA_Data!$AZ:$AZ,MATCH('Distribution graph'!$A356,IVA_Data!$DA:$DA,0))</f>
        <v>5.5951881382011468</v>
      </c>
      <c r="I356" s="30" t="str">
        <f t="shared" ref="I356" si="703">IF($A356=I$2,H356,"")</f>
        <v/>
      </c>
      <c r="J356" s="32">
        <f>IF('List box lookups'!$S$2=1,'Distribution graph'!B356,IF('List box lookups'!$S$2=2,'Distribution graph'!D356,IF('List box lookups'!$S$2=3,'Distribution graph'!F356,'Distribution graph'!H356)))</f>
        <v>11.978686199727383</v>
      </c>
      <c r="K356" s="32" t="str">
        <f>IF('List box lookups'!$S$2=1,'Distribution graph'!C356,IF('List box lookups'!$S$2=2,'Distribution graph'!E356,IF('List box lookups'!$S$2=3,'Distribution graph'!G356,'Distribution graph'!I356)))</f>
        <v/>
      </c>
      <c r="L356" s="32">
        <f t="shared" si="615"/>
        <v>17.592931620455602</v>
      </c>
      <c r="M356">
        <v>350</v>
      </c>
      <c r="R356" t="s">
        <v>8465</v>
      </c>
    </row>
    <row r="357" spans="1:18" x14ac:dyDescent="0.25">
      <c r="A357" t="s">
        <v>8280</v>
      </c>
      <c r="B357" s="30">
        <f>INDEX(TOTAL_Data!$AZ:$AZ,MATCH('Distribution graph'!$A357,TOTAL_Data!$DA:$DA,0))</f>
        <v>11.951199269648935</v>
      </c>
      <c r="C357" s="30" t="str">
        <f t="shared" si="612"/>
        <v/>
      </c>
      <c r="D357" s="30">
        <f>INDEX(BKT_Data!$AZ:$AZ,MATCH('Distribution graph'!$A357,BKT_Data!$DA:$DA,0))</f>
        <v>2.4226449468471696</v>
      </c>
      <c r="E357" s="30" t="str">
        <f t="shared" si="612"/>
        <v/>
      </c>
      <c r="F357" s="30">
        <f>INDEX(DRO_Data!$AZ:$AZ,MATCH('Distribution graph'!$A357,DRO_Data!$DA:$DA,0))</f>
        <v>2.3365076157518505</v>
      </c>
      <c r="G357" s="30" t="str">
        <f t="shared" ref="G357" si="704">IF($A357=G$2,F357,"")</f>
        <v/>
      </c>
      <c r="H357" s="30">
        <f>INDEX(IVA_Data!$AZ:$AZ,MATCH('Distribution graph'!$A357,IVA_Data!$DA:$DA,0))</f>
        <v>5.5933997882498652</v>
      </c>
      <c r="I357" s="30" t="str">
        <f t="shared" ref="I357" si="705">IF($A357=I$2,H357,"")</f>
        <v/>
      </c>
      <c r="J357" s="32">
        <f>IF('List box lookups'!$S$2=1,'Distribution graph'!B357,IF('List box lookups'!$S$2=2,'Distribution graph'!D357,IF('List box lookups'!$S$2=3,'Distribution graph'!F357,'Distribution graph'!H357)))</f>
        <v>11.951199269648935</v>
      </c>
      <c r="K357" s="32" t="str">
        <f>IF('List box lookups'!$S$2=1,'Distribution graph'!C357,IF('List box lookups'!$S$2=2,'Distribution graph'!E357,IF('List box lookups'!$S$2=3,'Distribution graph'!G357,'Distribution graph'!I357)))</f>
        <v/>
      </c>
      <c r="L357" s="32">
        <f t="shared" si="615"/>
        <v>17.592931620455602</v>
      </c>
      <c r="M357">
        <v>351</v>
      </c>
      <c r="R357" t="s">
        <v>8465</v>
      </c>
    </row>
    <row r="358" spans="1:18" x14ac:dyDescent="0.25">
      <c r="A358" t="s">
        <v>8281</v>
      </c>
      <c r="B358" s="30">
        <f>INDEX(TOTAL_Data!$AZ:$AZ,MATCH('Distribution graph'!$A358,TOTAL_Data!$DA:$DA,0))</f>
        <v>11.878695471025733</v>
      </c>
      <c r="C358" s="30" t="str">
        <f t="shared" si="612"/>
        <v/>
      </c>
      <c r="D358" s="30">
        <f>INDEX(BKT_Data!$AZ:$AZ,MATCH('Distribution graph'!$A358,BKT_Data!$DA:$DA,0))</f>
        <v>2.411298656562177</v>
      </c>
      <c r="E358" s="30" t="str">
        <f t="shared" si="612"/>
        <v/>
      </c>
      <c r="F358" s="30">
        <f>INDEX(DRO_Data!$AZ:$AZ,MATCH('Distribution graph'!$A358,DRO_Data!$DA:$DA,0))</f>
        <v>2.3203756278663463</v>
      </c>
      <c r="G358" s="30" t="str">
        <f t="shared" ref="G358" si="706">IF($A358=G$2,F358,"")</f>
        <v/>
      </c>
      <c r="H358" s="30">
        <f>INDEX(IVA_Data!$AZ:$AZ,MATCH('Distribution graph'!$A358,IVA_Data!$DA:$DA,0))</f>
        <v>5.501551516686721</v>
      </c>
      <c r="I358" s="30" t="str">
        <f t="shared" ref="I358" si="707">IF($A358=I$2,H358,"")</f>
        <v/>
      </c>
      <c r="J358" s="32">
        <f>IF('List box lookups'!$S$2=1,'Distribution graph'!B358,IF('List box lookups'!$S$2=2,'Distribution graph'!D358,IF('List box lookups'!$S$2=3,'Distribution graph'!F358,'Distribution graph'!H358)))</f>
        <v>11.878695471025733</v>
      </c>
      <c r="K358" s="32" t="str">
        <f>IF('List box lookups'!$S$2=1,'Distribution graph'!C358,IF('List box lookups'!$S$2=2,'Distribution graph'!E358,IF('List box lookups'!$S$2=3,'Distribution graph'!G358,'Distribution graph'!I358)))</f>
        <v/>
      </c>
      <c r="L358" s="32">
        <f t="shared" si="615"/>
        <v>17.592931620455602</v>
      </c>
      <c r="M358">
        <v>352</v>
      </c>
      <c r="R358" t="s">
        <v>8465</v>
      </c>
    </row>
    <row r="359" spans="1:18" x14ac:dyDescent="0.25">
      <c r="A359" t="s">
        <v>8282</v>
      </c>
      <c r="B359" s="30">
        <f>INDEX(TOTAL_Data!$AZ:$AZ,MATCH('Distribution graph'!$A359,TOTAL_Data!$DA:$DA,0))</f>
        <v>11.869203980748413</v>
      </c>
      <c r="C359" s="30" t="str">
        <f t="shared" si="612"/>
        <v/>
      </c>
      <c r="D359" s="30">
        <f>INDEX(BKT_Data!$AZ:$AZ,MATCH('Distribution graph'!$A359,BKT_Data!$DA:$DA,0))</f>
        <v>2.4050913934729521</v>
      </c>
      <c r="E359" s="30" t="str">
        <f t="shared" si="612"/>
        <v/>
      </c>
      <c r="F359" s="30">
        <f>INDEX(DRO_Data!$AZ:$AZ,MATCH('Distribution graph'!$A359,DRO_Data!$DA:$DA,0))</f>
        <v>2.3090896029392143</v>
      </c>
      <c r="G359" s="30" t="str">
        <f t="shared" ref="G359" si="708">IF($A359=G$2,F359,"")</f>
        <v/>
      </c>
      <c r="H359" s="30">
        <f>INDEX(IVA_Data!$AZ:$AZ,MATCH('Distribution graph'!$A359,IVA_Data!$DA:$DA,0))</f>
        <v>5.4891084532270185</v>
      </c>
      <c r="I359" s="30" t="str">
        <f t="shared" ref="I359" si="709">IF($A359=I$2,H359,"")</f>
        <v/>
      </c>
      <c r="J359" s="32">
        <f>IF('List box lookups'!$S$2=1,'Distribution graph'!B359,IF('List box lookups'!$S$2=2,'Distribution graph'!D359,IF('List box lookups'!$S$2=3,'Distribution graph'!F359,'Distribution graph'!H359)))</f>
        <v>11.869203980748413</v>
      </c>
      <c r="K359" s="32" t="str">
        <f>IF('List box lookups'!$S$2=1,'Distribution graph'!C359,IF('List box lookups'!$S$2=2,'Distribution graph'!E359,IF('List box lookups'!$S$2=3,'Distribution graph'!G359,'Distribution graph'!I359)))</f>
        <v/>
      </c>
      <c r="L359" s="32">
        <f t="shared" si="615"/>
        <v>17.592931620455602</v>
      </c>
      <c r="M359">
        <v>353</v>
      </c>
      <c r="R359" t="s">
        <v>8465</v>
      </c>
    </row>
    <row r="360" spans="1:18" x14ac:dyDescent="0.25">
      <c r="A360" t="s">
        <v>8283</v>
      </c>
      <c r="B360" s="30">
        <f>INDEX(TOTAL_Data!$AZ:$AZ,MATCH('Distribution graph'!$A360,TOTAL_Data!$DA:$DA,0))</f>
        <v>11.737506669037879</v>
      </c>
      <c r="C360" s="30" t="str">
        <f t="shared" si="612"/>
        <v/>
      </c>
      <c r="D360" s="30">
        <f>INDEX(BKT_Data!$AZ:$AZ,MATCH('Distribution graph'!$A360,BKT_Data!$DA:$DA,0))</f>
        <v>2.3950387028062718</v>
      </c>
      <c r="E360" s="30" t="str">
        <f t="shared" si="612"/>
        <v/>
      </c>
      <c r="F360" s="30">
        <f>INDEX(DRO_Data!$AZ:$AZ,MATCH('Distribution graph'!$A360,DRO_Data!$DA:$DA,0))</f>
        <v>2.3065632208010065</v>
      </c>
      <c r="G360" s="30" t="str">
        <f t="shared" ref="G360" si="710">IF($A360=G$2,F360,"")</f>
        <v/>
      </c>
      <c r="H360" s="30">
        <f>INDEX(IVA_Data!$AZ:$AZ,MATCH('Distribution graph'!$A360,IVA_Data!$DA:$DA,0))</f>
        <v>5.4758839112610813</v>
      </c>
      <c r="I360" s="30" t="str">
        <f t="shared" ref="I360" si="711">IF($A360=I$2,H360,"")</f>
        <v/>
      </c>
      <c r="J360" s="32">
        <f>IF('List box lookups'!$S$2=1,'Distribution graph'!B360,IF('List box lookups'!$S$2=2,'Distribution graph'!D360,IF('List box lookups'!$S$2=3,'Distribution graph'!F360,'Distribution graph'!H360)))</f>
        <v>11.737506669037879</v>
      </c>
      <c r="K360" s="32" t="str">
        <f>IF('List box lookups'!$S$2=1,'Distribution graph'!C360,IF('List box lookups'!$S$2=2,'Distribution graph'!E360,IF('List box lookups'!$S$2=3,'Distribution graph'!G360,'Distribution graph'!I360)))</f>
        <v/>
      </c>
      <c r="L360" s="32">
        <f t="shared" si="615"/>
        <v>17.592931620455602</v>
      </c>
      <c r="M360">
        <v>354</v>
      </c>
      <c r="R360" t="s">
        <v>8465</v>
      </c>
    </row>
    <row r="361" spans="1:18" x14ac:dyDescent="0.25">
      <c r="A361" t="s">
        <v>8284</v>
      </c>
      <c r="B361" s="30">
        <f>INDEX(TOTAL_Data!$AZ:$AZ,MATCH('Distribution graph'!$A361,TOTAL_Data!$DA:$DA,0))</f>
        <v>11.643681967248138</v>
      </c>
      <c r="C361" s="30" t="str">
        <f t="shared" si="612"/>
        <v/>
      </c>
      <c r="D361" s="30">
        <f>INDEX(BKT_Data!$AZ:$AZ,MATCH('Distribution graph'!$A361,BKT_Data!$DA:$DA,0))</f>
        <v>2.3766679115879534</v>
      </c>
      <c r="E361" s="30" t="str">
        <f t="shared" si="612"/>
        <v/>
      </c>
      <c r="F361" s="30">
        <f>INDEX(DRO_Data!$AZ:$AZ,MATCH('Distribution graph'!$A361,DRO_Data!$DA:$DA,0))</f>
        <v>2.3062005346192147</v>
      </c>
      <c r="G361" s="30" t="str">
        <f t="shared" ref="G361" si="712">IF($A361=G$2,F361,"")</f>
        <v/>
      </c>
      <c r="H361" s="30">
        <f>INDEX(IVA_Data!$AZ:$AZ,MATCH('Distribution graph'!$A361,IVA_Data!$DA:$DA,0))</f>
        <v>5.4587861644583393</v>
      </c>
      <c r="I361" s="30" t="str">
        <f t="shared" ref="I361" si="713">IF($A361=I$2,H361,"")</f>
        <v/>
      </c>
      <c r="J361" s="32">
        <f>IF('List box lookups'!$S$2=1,'Distribution graph'!B361,IF('List box lookups'!$S$2=2,'Distribution graph'!D361,IF('List box lookups'!$S$2=3,'Distribution graph'!F361,'Distribution graph'!H361)))</f>
        <v>11.643681967248138</v>
      </c>
      <c r="K361" s="32" t="str">
        <f>IF('List box lookups'!$S$2=1,'Distribution graph'!C361,IF('List box lookups'!$S$2=2,'Distribution graph'!E361,IF('List box lookups'!$S$2=3,'Distribution graph'!G361,'Distribution graph'!I361)))</f>
        <v/>
      </c>
      <c r="L361" s="32">
        <f t="shared" si="615"/>
        <v>17.592931620455602</v>
      </c>
      <c r="M361">
        <v>355</v>
      </c>
      <c r="R361" t="s">
        <v>8465</v>
      </c>
    </row>
    <row r="362" spans="1:18" x14ac:dyDescent="0.25">
      <c r="A362" t="s">
        <v>8285</v>
      </c>
      <c r="B362" s="30">
        <f>INDEX(TOTAL_Data!$AZ:$AZ,MATCH('Distribution graph'!$A362,TOTAL_Data!$DA:$DA,0))</f>
        <v>11.613393390134043</v>
      </c>
      <c r="C362" s="30" t="str">
        <f t="shared" si="612"/>
        <v/>
      </c>
      <c r="D362" s="30">
        <f>INDEX(BKT_Data!$AZ:$AZ,MATCH('Distribution graph'!$A362,BKT_Data!$DA:$DA,0))</f>
        <v>2.3737098447417928</v>
      </c>
      <c r="E362" s="30" t="str">
        <f t="shared" si="612"/>
        <v/>
      </c>
      <c r="F362" s="30">
        <f>INDEX(DRO_Data!$AZ:$AZ,MATCH('Distribution graph'!$A362,DRO_Data!$DA:$DA,0))</f>
        <v>2.2857946653069119</v>
      </c>
      <c r="G362" s="30" t="str">
        <f t="shared" ref="G362" si="714">IF($A362=G$2,F362,"")</f>
        <v/>
      </c>
      <c r="H362" s="30">
        <f>INDEX(IVA_Data!$AZ:$AZ,MATCH('Distribution graph'!$A362,IVA_Data!$DA:$DA,0))</f>
        <v>5.4533632569163331</v>
      </c>
      <c r="I362" s="30" t="str">
        <f t="shared" ref="I362" si="715">IF($A362=I$2,H362,"")</f>
        <v/>
      </c>
      <c r="J362" s="32">
        <f>IF('List box lookups'!$S$2=1,'Distribution graph'!B362,IF('List box lookups'!$S$2=2,'Distribution graph'!D362,IF('List box lookups'!$S$2=3,'Distribution graph'!F362,'Distribution graph'!H362)))</f>
        <v>11.613393390134043</v>
      </c>
      <c r="K362" s="32" t="str">
        <f>IF('List box lookups'!$S$2=1,'Distribution graph'!C362,IF('List box lookups'!$S$2=2,'Distribution graph'!E362,IF('List box lookups'!$S$2=3,'Distribution graph'!G362,'Distribution graph'!I362)))</f>
        <v/>
      </c>
      <c r="L362" s="32">
        <f t="shared" si="615"/>
        <v>17.592931620455602</v>
      </c>
      <c r="M362">
        <v>356</v>
      </c>
      <c r="R362" t="s">
        <v>8465</v>
      </c>
    </row>
    <row r="363" spans="1:18" x14ac:dyDescent="0.25">
      <c r="A363" t="s">
        <v>8286</v>
      </c>
      <c r="B363" s="30">
        <f>INDEX(TOTAL_Data!$AZ:$AZ,MATCH('Distribution graph'!$A363,TOTAL_Data!$DA:$DA,0))</f>
        <v>11.597597804494356</v>
      </c>
      <c r="C363" s="30" t="str">
        <f t="shared" si="612"/>
        <v/>
      </c>
      <c r="D363" s="30">
        <f>INDEX(BKT_Data!$AZ:$AZ,MATCH('Distribution graph'!$A363,BKT_Data!$DA:$DA,0))</f>
        <v>2.3689282753125371</v>
      </c>
      <c r="E363" s="30" t="str">
        <f t="shared" si="612"/>
        <v/>
      </c>
      <c r="F363" s="30">
        <f>INDEX(DRO_Data!$AZ:$AZ,MATCH('Distribution graph'!$A363,DRO_Data!$DA:$DA,0))</f>
        <v>2.2535211267605635</v>
      </c>
      <c r="G363" s="30" t="str">
        <f t="shared" ref="G363" si="716">IF($A363=G$2,F363,"")</f>
        <v/>
      </c>
      <c r="H363" s="30">
        <f>INDEX(IVA_Data!$AZ:$AZ,MATCH('Distribution graph'!$A363,IVA_Data!$DA:$DA,0))</f>
        <v>5.3839941545206322</v>
      </c>
      <c r="I363" s="30" t="str">
        <f t="shared" ref="I363" si="717">IF($A363=I$2,H363,"")</f>
        <v/>
      </c>
      <c r="J363" s="32">
        <f>IF('List box lookups'!$S$2=1,'Distribution graph'!B363,IF('List box lookups'!$S$2=2,'Distribution graph'!D363,IF('List box lookups'!$S$2=3,'Distribution graph'!F363,'Distribution graph'!H363)))</f>
        <v>11.597597804494356</v>
      </c>
      <c r="K363" s="32" t="str">
        <f>IF('List box lookups'!$S$2=1,'Distribution graph'!C363,IF('List box lookups'!$S$2=2,'Distribution graph'!E363,IF('List box lookups'!$S$2=3,'Distribution graph'!G363,'Distribution graph'!I363)))</f>
        <v/>
      </c>
      <c r="L363" s="32">
        <f t="shared" si="615"/>
        <v>17.592931620455602</v>
      </c>
      <c r="M363">
        <v>357</v>
      </c>
      <c r="R363" t="s">
        <v>8465</v>
      </c>
    </row>
    <row r="364" spans="1:18" x14ac:dyDescent="0.25">
      <c r="A364" t="s">
        <v>8287</v>
      </c>
      <c r="B364" s="30">
        <f>INDEX(TOTAL_Data!$AZ:$AZ,MATCH('Distribution graph'!$A364,TOTAL_Data!$DA:$DA,0))</f>
        <v>11.585713247861614</v>
      </c>
      <c r="C364" s="30" t="str">
        <f t="shared" si="612"/>
        <v/>
      </c>
      <c r="D364" s="30">
        <f>INDEX(BKT_Data!$AZ:$AZ,MATCH('Distribution graph'!$A364,BKT_Data!$DA:$DA,0))</f>
        <v>2.3669635014228079</v>
      </c>
      <c r="E364" s="30" t="str">
        <f t="shared" si="612"/>
        <v/>
      </c>
      <c r="F364" s="30">
        <f>INDEX(DRO_Data!$AZ:$AZ,MATCH('Distribution graph'!$A364,DRO_Data!$DA:$DA,0))</f>
        <v>2.2436616558223021</v>
      </c>
      <c r="G364" s="30" t="str">
        <f t="shared" ref="G364" si="718">IF($A364=G$2,F364,"")</f>
        <v/>
      </c>
      <c r="H364" s="30">
        <f>INDEX(IVA_Data!$AZ:$AZ,MATCH('Distribution graph'!$A364,IVA_Data!$DA:$DA,0))</f>
        <v>5.3753554100123067</v>
      </c>
      <c r="I364" s="30" t="str">
        <f t="shared" ref="I364" si="719">IF($A364=I$2,H364,"")</f>
        <v/>
      </c>
      <c r="J364" s="32">
        <f>IF('List box lookups'!$S$2=1,'Distribution graph'!B364,IF('List box lookups'!$S$2=2,'Distribution graph'!D364,IF('List box lookups'!$S$2=3,'Distribution graph'!F364,'Distribution graph'!H364)))</f>
        <v>11.585713247861614</v>
      </c>
      <c r="K364" s="32" t="str">
        <f>IF('List box lookups'!$S$2=1,'Distribution graph'!C364,IF('List box lookups'!$S$2=2,'Distribution graph'!E364,IF('List box lookups'!$S$2=3,'Distribution graph'!G364,'Distribution graph'!I364)))</f>
        <v/>
      </c>
      <c r="L364" s="32">
        <f t="shared" si="615"/>
        <v>17.592931620455602</v>
      </c>
      <c r="M364">
        <v>358</v>
      </c>
      <c r="R364" t="s">
        <v>8465</v>
      </c>
    </row>
    <row r="365" spans="1:18" x14ac:dyDescent="0.25">
      <c r="A365" t="s">
        <v>8288</v>
      </c>
      <c r="B365" s="30">
        <f>INDEX(TOTAL_Data!$AZ:$AZ,MATCH('Distribution graph'!$A365,TOTAL_Data!$DA:$DA,0))</f>
        <v>11.210023079459281</v>
      </c>
      <c r="C365" s="30" t="str">
        <f t="shared" si="612"/>
        <v/>
      </c>
      <c r="D365" s="30">
        <f>INDEX(BKT_Data!$AZ:$AZ,MATCH('Distribution graph'!$A365,BKT_Data!$DA:$DA,0))</f>
        <v>2.3669261519040607</v>
      </c>
      <c r="E365" s="30" t="str">
        <f t="shared" si="612"/>
        <v/>
      </c>
      <c r="F365" s="30">
        <f>INDEX(DRO_Data!$AZ:$AZ,MATCH('Distribution graph'!$A365,DRO_Data!$DA:$DA,0))</f>
        <v>2.2321926828723857</v>
      </c>
      <c r="G365" s="30" t="str">
        <f t="shared" ref="G365" si="720">IF($A365=G$2,F365,"")</f>
        <v/>
      </c>
      <c r="H365" s="30">
        <f>INDEX(IVA_Data!$AZ:$AZ,MATCH('Distribution graph'!$A365,IVA_Data!$DA:$DA,0))</f>
        <v>5.3697558826364125</v>
      </c>
      <c r="I365" s="30" t="str">
        <f t="shared" ref="I365" si="721">IF($A365=I$2,H365,"")</f>
        <v/>
      </c>
      <c r="J365" s="32">
        <f>IF('List box lookups'!$S$2=1,'Distribution graph'!B365,IF('List box lookups'!$S$2=2,'Distribution graph'!D365,IF('List box lookups'!$S$2=3,'Distribution graph'!F365,'Distribution graph'!H365)))</f>
        <v>11.210023079459281</v>
      </c>
      <c r="K365" s="32" t="str">
        <f>IF('List box lookups'!$S$2=1,'Distribution graph'!C365,IF('List box lookups'!$S$2=2,'Distribution graph'!E365,IF('List box lookups'!$S$2=3,'Distribution graph'!G365,'Distribution graph'!I365)))</f>
        <v/>
      </c>
      <c r="L365" s="32">
        <f t="shared" si="615"/>
        <v>17.592931620455602</v>
      </c>
      <c r="M365">
        <v>359</v>
      </c>
      <c r="R365" t="s">
        <v>8465</v>
      </c>
    </row>
    <row r="366" spans="1:18" x14ac:dyDescent="0.25">
      <c r="A366" t="s">
        <v>8289</v>
      </c>
      <c r="B366" s="30">
        <f>INDEX(TOTAL_Data!$AZ:$AZ,MATCH('Distribution graph'!$A366,TOTAL_Data!$DA:$DA,0))</f>
        <v>11.014428901861438</v>
      </c>
      <c r="C366" s="30" t="str">
        <f t="shared" si="612"/>
        <v/>
      </c>
      <c r="D366" s="30">
        <f>INDEX(BKT_Data!$AZ:$AZ,MATCH('Distribution graph'!$A366,BKT_Data!$DA:$DA,0))</f>
        <v>2.365044640217584</v>
      </c>
      <c r="E366" s="30" t="str">
        <f t="shared" si="612"/>
        <v/>
      </c>
      <c r="F366" s="30">
        <f>INDEX(DRO_Data!$AZ:$AZ,MATCH('Distribution graph'!$A366,DRO_Data!$DA:$DA,0))</f>
        <v>2.2150438394093217</v>
      </c>
      <c r="G366" s="30" t="str">
        <f t="shared" ref="G366" si="722">IF($A366=G$2,F366,"")</f>
        <v/>
      </c>
      <c r="H366" s="30">
        <f>INDEX(IVA_Data!$AZ:$AZ,MATCH('Distribution graph'!$A366,IVA_Data!$DA:$DA,0))</f>
        <v>5.3519683775125575</v>
      </c>
      <c r="I366" s="30" t="str">
        <f t="shared" ref="I366" si="723">IF($A366=I$2,H366,"")</f>
        <v/>
      </c>
      <c r="J366" s="32">
        <f>IF('List box lookups'!$S$2=1,'Distribution graph'!B366,IF('List box lookups'!$S$2=2,'Distribution graph'!D366,IF('List box lookups'!$S$2=3,'Distribution graph'!F366,'Distribution graph'!H366)))</f>
        <v>11.014428901861438</v>
      </c>
      <c r="K366" s="32" t="str">
        <f>IF('List box lookups'!$S$2=1,'Distribution graph'!C366,IF('List box lookups'!$S$2=2,'Distribution graph'!E366,IF('List box lookups'!$S$2=3,'Distribution graph'!G366,'Distribution graph'!I366)))</f>
        <v/>
      </c>
      <c r="L366" s="32">
        <f t="shared" si="615"/>
        <v>17.592931620455602</v>
      </c>
      <c r="M366">
        <v>360</v>
      </c>
      <c r="R366" t="s">
        <v>8465</v>
      </c>
    </row>
    <row r="367" spans="1:18" x14ac:dyDescent="0.25">
      <c r="A367" t="s">
        <v>8290</v>
      </c>
      <c r="B367" s="30">
        <f>INDEX(TOTAL_Data!$AZ:$AZ,MATCH('Distribution graph'!$A367,TOTAL_Data!$DA:$DA,0))</f>
        <v>10.989333020747861</v>
      </c>
      <c r="C367" s="30" t="str">
        <f t="shared" si="612"/>
        <v/>
      </c>
      <c r="D367" s="30">
        <f>INDEX(BKT_Data!$AZ:$AZ,MATCH('Distribution graph'!$A367,BKT_Data!$DA:$DA,0))</f>
        <v>2.3442811261926528</v>
      </c>
      <c r="E367" s="30" t="str">
        <f t="shared" si="612"/>
        <v/>
      </c>
      <c r="F367" s="30">
        <f>INDEX(DRO_Data!$AZ:$AZ,MATCH('Distribution graph'!$A367,DRO_Data!$DA:$DA,0))</f>
        <v>2.2131510352628734</v>
      </c>
      <c r="G367" s="30" t="str">
        <f t="shared" ref="G367" si="724">IF($A367=G$2,F367,"")</f>
        <v/>
      </c>
      <c r="H367" s="30">
        <f>INDEX(IVA_Data!$AZ:$AZ,MATCH('Distribution graph'!$A367,IVA_Data!$DA:$DA,0))</f>
        <v>5.3182829543604493</v>
      </c>
      <c r="I367" s="30" t="str">
        <f t="shared" ref="I367" si="725">IF($A367=I$2,H367,"")</f>
        <v/>
      </c>
      <c r="J367" s="32">
        <f>IF('List box lookups'!$S$2=1,'Distribution graph'!B367,IF('List box lookups'!$S$2=2,'Distribution graph'!D367,IF('List box lookups'!$S$2=3,'Distribution graph'!F367,'Distribution graph'!H367)))</f>
        <v>10.989333020747861</v>
      </c>
      <c r="K367" s="32" t="str">
        <f>IF('List box lookups'!$S$2=1,'Distribution graph'!C367,IF('List box lookups'!$S$2=2,'Distribution graph'!E367,IF('List box lookups'!$S$2=3,'Distribution graph'!G367,'Distribution graph'!I367)))</f>
        <v/>
      </c>
      <c r="L367" s="32">
        <f t="shared" si="615"/>
        <v>17.592931620455602</v>
      </c>
      <c r="M367">
        <v>361</v>
      </c>
      <c r="R367" t="s">
        <v>8465</v>
      </c>
    </row>
    <row r="368" spans="1:18" x14ac:dyDescent="0.25">
      <c r="A368" t="s">
        <v>8291</v>
      </c>
      <c r="B368" s="30">
        <f>INDEX(TOTAL_Data!$AZ:$AZ,MATCH('Distribution graph'!$A368,TOTAL_Data!$DA:$DA,0))</f>
        <v>10.968568470191817</v>
      </c>
      <c r="C368" s="30" t="str">
        <f t="shared" si="612"/>
        <v/>
      </c>
      <c r="D368" s="30">
        <f>INDEX(BKT_Data!$AZ:$AZ,MATCH('Distribution graph'!$A368,BKT_Data!$DA:$DA,0))</f>
        <v>2.3251565328594443</v>
      </c>
      <c r="E368" s="30" t="str">
        <f t="shared" si="612"/>
        <v/>
      </c>
      <c r="F368" s="30">
        <f>INDEX(DRO_Data!$AZ:$AZ,MATCH('Distribution graph'!$A368,DRO_Data!$DA:$DA,0))</f>
        <v>2.2116391194727454</v>
      </c>
      <c r="G368" s="30" t="str">
        <f t="shared" ref="G368" si="726">IF($A368=G$2,F368,"")</f>
        <v/>
      </c>
      <c r="H368" s="30">
        <f>INDEX(IVA_Data!$AZ:$AZ,MATCH('Distribution graph'!$A368,IVA_Data!$DA:$DA,0))</f>
        <v>5.3079361227801449</v>
      </c>
      <c r="I368" s="30" t="str">
        <f t="shared" ref="I368" si="727">IF($A368=I$2,H368,"")</f>
        <v/>
      </c>
      <c r="J368" s="32">
        <f>IF('List box lookups'!$S$2=1,'Distribution graph'!B368,IF('List box lookups'!$S$2=2,'Distribution graph'!D368,IF('List box lookups'!$S$2=3,'Distribution graph'!F368,'Distribution graph'!H368)))</f>
        <v>10.968568470191817</v>
      </c>
      <c r="K368" s="32" t="str">
        <f>IF('List box lookups'!$S$2=1,'Distribution graph'!C368,IF('List box lookups'!$S$2=2,'Distribution graph'!E368,IF('List box lookups'!$S$2=3,'Distribution graph'!G368,'Distribution graph'!I368)))</f>
        <v/>
      </c>
      <c r="L368" s="32">
        <f t="shared" si="615"/>
        <v>17.592931620455602</v>
      </c>
      <c r="M368">
        <v>362</v>
      </c>
      <c r="R368" t="s">
        <v>8465</v>
      </c>
    </row>
    <row r="369" spans="1:18" x14ac:dyDescent="0.25">
      <c r="A369" t="s">
        <v>8292</v>
      </c>
      <c r="B369" s="30">
        <f>INDEX(TOTAL_Data!$AZ:$AZ,MATCH('Distribution graph'!$A369,TOTAL_Data!$DA:$DA,0))</f>
        <v>10.803770960055646</v>
      </c>
      <c r="C369" s="30" t="str">
        <f t="shared" si="612"/>
        <v/>
      </c>
      <c r="D369" s="30">
        <f>INDEX(BKT_Data!$AZ:$AZ,MATCH('Distribution graph'!$A369,BKT_Data!$DA:$DA,0))</f>
        <v>2.3123479379888607</v>
      </c>
      <c r="E369" s="30" t="str">
        <f t="shared" si="612"/>
        <v/>
      </c>
      <c r="F369" s="30">
        <f>INDEX(DRO_Data!$AZ:$AZ,MATCH('Distribution graph'!$A369,DRO_Data!$DA:$DA,0))</f>
        <v>2.2044336672131828</v>
      </c>
      <c r="G369" s="30" t="str">
        <f t="shared" ref="G369" si="728">IF($A369=G$2,F369,"")</f>
        <v/>
      </c>
      <c r="H369" s="30">
        <f>INDEX(IVA_Data!$AZ:$AZ,MATCH('Distribution graph'!$A369,IVA_Data!$DA:$DA,0))</f>
        <v>5.1769432854272912</v>
      </c>
      <c r="I369" s="30" t="str">
        <f t="shared" ref="I369" si="729">IF($A369=I$2,H369,"")</f>
        <v/>
      </c>
      <c r="J369" s="32">
        <f>IF('List box lookups'!$S$2=1,'Distribution graph'!B369,IF('List box lookups'!$S$2=2,'Distribution graph'!D369,IF('List box lookups'!$S$2=3,'Distribution graph'!F369,'Distribution graph'!H369)))</f>
        <v>10.803770960055646</v>
      </c>
      <c r="K369" s="32" t="str">
        <f>IF('List box lookups'!$S$2=1,'Distribution graph'!C369,IF('List box lookups'!$S$2=2,'Distribution graph'!E369,IF('List box lookups'!$S$2=3,'Distribution graph'!G369,'Distribution graph'!I369)))</f>
        <v/>
      </c>
      <c r="L369" s="32">
        <f t="shared" si="615"/>
        <v>17.592931620455602</v>
      </c>
      <c r="M369">
        <v>363</v>
      </c>
      <c r="R369" t="s">
        <v>8466</v>
      </c>
    </row>
    <row r="370" spans="1:18" x14ac:dyDescent="0.25">
      <c r="A370" t="s">
        <v>8293</v>
      </c>
      <c r="B370" s="30">
        <f>INDEX(TOTAL_Data!$AZ:$AZ,MATCH('Distribution graph'!$A370,TOTAL_Data!$DA:$DA,0))</f>
        <v>10.747809693290987</v>
      </c>
      <c r="C370" s="30" t="str">
        <f t="shared" si="612"/>
        <v/>
      </c>
      <c r="D370" s="30">
        <f>INDEX(BKT_Data!$AZ:$AZ,MATCH('Distribution graph'!$A370,BKT_Data!$DA:$DA,0))</f>
        <v>2.3113865751243439</v>
      </c>
      <c r="E370" s="30" t="str">
        <f t="shared" si="612"/>
        <v/>
      </c>
      <c r="F370" s="30">
        <f>INDEX(DRO_Data!$AZ:$AZ,MATCH('Distribution graph'!$A370,DRO_Data!$DA:$DA,0))</f>
        <v>2.186873056773126</v>
      </c>
      <c r="G370" s="30" t="str">
        <f t="shared" ref="G370" si="730">IF($A370=G$2,F370,"")</f>
        <v/>
      </c>
      <c r="H370" s="30">
        <f>INDEX(IVA_Data!$AZ:$AZ,MATCH('Distribution graph'!$A370,IVA_Data!$DA:$DA,0))</f>
        <v>5.1572975760701398</v>
      </c>
      <c r="I370" s="30" t="str">
        <f t="shared" ref="I370" si="731">IF($A370=I$2,H370,"")</f>
        <v/>
      </c>
      <c r="J370" s="32">
        <f>IF('List box lookups'!$S$2=1,'Distribution graph'!B370,IF('List box lookups'!$S$2=2,'Distribution graph'!D370,IF('List box lookups'!$S$2=3,'Distribution graph'!F370,'Distribution graph'!H370)))</f>
        <v>10.747809693290987</v>
      </c>
      <c r="K370" s="32" t="str">
        <f>IF('List box lookups'!$S$2=1,'Distribution graph'!C370,IF('List box lookups'!$S$2=2,'Distribution graph'!E370,IF('List box lookups'!$S$2=3,'Distribution graph'!G370,'Distribution graph'!I370)))</f>
        <v/>
      </c>
      <c r="L370" s="32">
        <f t="shared" si="615"/>
        <v>17.592931620455602</v>
      </c>
      <c r="M370">
        <v>364</v>
      </c>
      <c r="R370" t="s">
        <v>8466</v>
      </c>
    </row>
    <row r="371" spans="1:18" x14ac:dyDescent="0.25">
      <c r="A371" t="s">
        <v>8294</v>
      </c>
      <c r="B371" s="30">
        <f>INDEX(TOTAL_Data!$AZ:$AZ,MATCH('Distribution graph'!$A371,TOTAL_Data!$DA:$DA,0))</f>
        <v>10.692384296870905</v>
      </c>
      <c r="C371" s="30" t="str">
        <f t="shared" si="612"/>
        <v/>
      </c>
      <c r="D371" s="30">
        <f>INDEX(BKT_Data!$AZ:$AZ,MATCH('Distribution graph'!$A371,BKT_Data!$DA:$DA,0))</f>
        <v>2.3102691463555503</v>
      </c>
      <c r="E371" s="30" t="str">
        <f t="shared" si="612"/>
        <v/>
      </c>
      <c r="F371" s="30">
        <f>INDEX(DRO_Data!$AZ:$AZ,MATCH('Distribution graph'!$A371,DRO_Data!$DA:$DA,0))</f>
        <v>2.1315437533735118</v>
      </c>
      <c r="G371" s="30" t="str">
        <f t="shared" ref="G371" si="732">IF($A371=G$2,F371,"")</f>
        <v/>
      </c>
      <c r="H371" s="30">
        <f>INDEX(IVA_Data!$AZ:$AZ,MATCH('Distribution graph'!$A371,IVA_Data!$DA:$DA,0))</f>
        <v>5.0739501241498433</v>
      </c>
      <c r="I371" s="30" t="str">
        <f t="shared" ref="I371" si="733">IF($A371=I$2,H371,"")</f>
        <v/>
      </c>
      <c r="J371" s="32">
        <f>IF('List box lookups'!$S$2=1,'Distribution graph'!B371,IF('List box lookups'!$S$2=2,'Distribution graph'!D371,IF('List box lookups'!$S$2=3,'Distribution graph'!F371,'Distribution graph'!H371)))</f>
        <v>10.692384296870905</v>
      </c>
      <c r="K371" s="32" t="str">
        <f>IF('List box lookups'!$S$2=1,'Distribution graph'!C371,IF('List box lookups'!$S$2=2,'Distribution graph'!E371,IF('List box lookups'!$S$2=3,'Distribution graph'!G371,'Distribution graph'!I371)))</f>
        <v/>
      </c>
      <c r="L371" s="32">
        <f t="shared" si="615"/>
        <v>17.592931620455602</v>
      </c>
      <c r="M371">
        <v>365</v>
      </c>
      <c r="R371" t="s">
        <v>8466</v>
      </c>
    </row>
    <row r="372" spans="1:18" x14ac:dyDescent="0.25">
      <c r="A372" t="s">
        <v>8295</v>
      </c>
      <c r="B372" s="30">
        <f>INDEX(TOTAL_Data!$AZ:$AZ,MATCH('Distribution graph'!$A372,TOTAL_Data!$DA:$DA,0))</f>
        <v>10.68436391117211</v>
      </c>
      <c r="C372" s="30" t="str">
        <f t="shared" si="612"/>
        <v/>
      </c>
      <c r="D372" s="30">
        <f>INDEX(BKT_Data!$AZ:$AZ,MATCH('Distribution graph'!$A372,BKT_Data!$DA:$DA,0))</f>
        <v>2.3079459281239698</v>
      </c>
      <c r="E372" s="30" t="str">
        <f t="shared" si="612"/>
        <v/>
      </c>
      <c r="F372" s="30">
        <f>INDEX(DRO_Data!$AZ:$AZ,MATCH('Distribution graph'!$A372,DRO_Data!$DA:$DA,0))</f>
        <v>2.0961339429589549</v>
      </c>
      <c r="G372" s="30" t="str">
        <f t="shared" ref="G372" si="734">IF($A372=G$2,F372,"")</f>
        <v/>
      </c>
      <c r="H372" s="30">
        <f>INDEX(IVA_Data!$AZ:$AZ,MATCH('Distribution graph'!$A372,IVA_Data!$DA:$DA,0))</f>
        <v>5.0095897861620813</v>
      </c>
      <c r="I372" s="30" t="str">
        <f t="shared" ref="I372" si="735">IF($A372=I$2,H372,"")</f>
        <v/>
      </c>
      <c r="J372" s="32">
        <f>IF('List box lookups'!$S$2=1,'Distribution graph'!B372,IF('List box lookups'!$S$2=2,'Distribution graph'!D372,IF('List box lookups'!$S$2=3,'Distribution graph'!F372,'Distribution graph'!H372)))</f>
        <v>10.68436391117211</v>
      </c>
      <c r="K372" s="32" t="str">
        <f>IF('List box lookups'!$S$2=1,'Distribution graph'!C372,IF('List box lookups'!$S$2=2,'Distribution graph'!E372,IF('List box lookups'!$S$2=3,'Distribution graph'!G372,'Distribution graph'!I372)))</f>
        <v/>
      </c>
      <c r="L372" s="32">
        <f t="shared" si="615"/>
        <v>17.592931620455602</v>
      </c>
      <c r="M372">
        <v>366</v>
      </c>
      <c r="R372" t="s">
        <v>8466</v>
      </c>
    </row>
    <row r="373" spans="1:18" x14ac:dyDescent="0.25">
      <c r="A373" t="s">
        <v>8296</v>
      </c>
      <c r="B373" s="30">
        <f>INDEX(TOTAL_Data!$AZ:$AZ,MATCH('Distribution graph'!$A373,TOTAL_Data!$DA:$DA,0))</f>
        <v>10.513539001619897</v>
      </c>
      <c r="C373" s="30" t="str">
        <f t="shared" si="612"/>
        <v/>
      </c>
      <c r="D373" s="30">
        <f>INDEX(BKT_Data!$AZ:$AZ,MATCH('Distribution graph'!$A373,BKT_Data!$DA:$DA,0))</f>
        <v>2.3048215093035007</v>
      </c>
      <c r="E373" s="30" t="str">
        <f t="shared" si="612"/>
        <v/>
      </c>
      <c r="F373" s="30">
        <f>INDEX(DRO_Data!$AZ:$AZ,MATCH('Distribution graph'!$A373,DRO_Data!$DA:$DA,0))</f>
        <v>2.0899561109216704</v>
      </c>
      <c r="G373" s="30" t="str">
        <f t="shared" ref="G373" si="736">IF($A373=G$2,F373,"")</f>
        <v/>
      </c>
      <c r="H373" s="30">
        <f>INDEX(IVA_Data!$AZ:$AZ,MATCH('Distribution graph'!$A373,IVA_Data!$DA:$DA,0))</f>
        <v>4.9869323901258742</v>
      </c>
      <c r="I373" s="30" t="str">
        <f t="shared" ref="I373" si="737">IF($A373=I$2,H373,"")</f>
        <v/>
      </c>
      <c r="J373" s="32">
        <f>IF('List box lookups'!$S$2=1,'Distribution graph'!B373,IF('List box lookups'!$S$2=2,'Distribution graph'!D373,IF('List box lookups'!$S$2=3,'Distribution graph'!F373,'Distribution graph'!H373)))</f>
        <v>10.513539001619897</v>
      </c>
      <c r="K373" s="32" t="str">
        <f>IF('List box lookups'!$S$2=1,'Distribution graph'!C373,IF('List box lookups'!$S$2=2,'Distribution graph'!E373,IF('List box lookups'!$S$2=3,'Distribution graph'!G373,'Distribution graph'!I373)))</f>
        <v/>
      </c>
      <c r="L373" s="32">
        <f t="shared" si="615"/>
        <v>17.592931620455602</v>
      </c>
      <c r="M373">
        <v>367</v>
      </c>
      <c r="R373" t="s">
        <v>8466</v>
      </c>
    </row>
    <row r="374" spans="1:18" x14ac:dyDescent="0.25">
      <c r="A374" t="s">
        <v>8297</v>
      </c>
      <c r="B374" s="30">
        <f>INDEX(TOTAL_Data!$AZ:$AZ,MATCH('Distribution graph'!$A374,TOTAL_Data!$DA:$DA,0))</f>
        <v>10.474566681703148</v>
      </c>
      <c r="C374" s="30" t="str">
        <f t="shared" si="612"/>
        <v/>
      </c>
      <c r="D374" s="30">
        <f>INDEX(BKT_Data!$AZ:$AZ,MATCH('Distribution graph'!$A374,BKT_Data!$DA:$DA,0))</f>
        <v>2.2798951248242578</v>
      </c>
      <c r="E374" s="30" t="str">
        <f t="shared" si="612"/>
        <v/>
      </c>
      <c r="F374" s="30">
        <f>INDEX(DRO_Data!$AZ:$AZ,MATCH('Distribution graph'!$A374,DRO_Data!$DA:$DA,0))</f>
        <v>2.0793496120585968</v>
      </c>
      <c r="G374" s="30" t="str">
        <f t="shared" ref="G374" si="738">IF($A374=G$2,F374,"")</f>
        <v/>
      </c>
      <c r="H374" s="30">
        <f>INDEX(IVA_Data!$AZ:$AZ,MATCH('Distribution graph'!$A374,IVA_Data!$DA:$DA,0))</f>
        <v>4.9642309431152318</v>
      </c>
      <c r="I374" s="30" t="str">
        <f t="shared" ref="I374" si="739">IF($A374=I$2,H374,"")</f>
        <v/>
      </c>
      <c r="J374" s="32">
        <f>IF('List box lookups'!$S$2=1,'Distribution graph'!B374,IF('List box lookups'!$S$2=2,'Distribution graph'!D374,IF('List box lookups'!$S$2=3,'Distribution graph'!F374,'Distribution graph'!H374)))</f>
        <v>10.474566681703148</v>
      </c>
      <c r="K374" s="32" t="str">
        <f>IF('List box lookups'!$S$2=1,'Distribution graph'!C374,IF('List box lookups'!$S$2=2,'Distribution graph'!E374,IF('List box lookups'!$S$2=3,'Distribution graph'!G374,'Distribution graph'!I374)))</f>
        <v/>
      </c>
      <c r="L374" s="32">
        <f t="shared" si="615"/>
        <v>17.592931620455602</v>
      </c>
      <c r="M374">
        <v>368</v>
      </c>
      <c r="R374" t="s">
        <v>8466</v>
      </c>
    </row>
    <row r="375" spans="1:18" x14ac:dyDescent="0.25">
      <c r="A375" t="s">
        <v>8298</v>
      </c>
      <c r="B375" s="30">
        <f>INDEX(TOTAL_Data!$AZ:$AZ,MATCH('Distribution graph'!$A375,TOTAL_Data!$DA:$DA,0))</f>
        <v>10.46644435022098</v>
      </c>
      <c r="C375" s="30" t="str">
        <f t="shared" si="612"/>
        <v/>
      </c>
      <c r="D375" s="30">
        <f>INDEX(BKT_Data!$AZ:$AZ,MATCH('Distribution graph'!$A375,BKT_Data!$DA:$DA,0))</f>
        <v>2.2769040610210287</v>
      </c>
      <c r="E375" s="30" t="str">
        <f t="shared" si="612"/>
        <v/>
      </c>
      <c r="F375" s="30">
        <f>INDEX(DRO_Data!$AZ:$AZ,MATCH('Distribution graph'!$A375,DRO_Data!$DA:$DA,0))</f>
        <v>2.0621913496499702</v>
      </c>
      <c r="G375" s="30" t="str">
        <f t="shared" ref="G375" si="740">IF($A375=G$2,F375,"")</f>
        <v/>
      </c>
      <c r="H375" s="30">
        <f>INDEX(IVA_Data!$AZ:$AZ,MATCH('Distribution graph'!$A375,IVA_Data!$DA:$DA,0))</f>
        <v>4.9603774726271856</v>
      </c>
      <c r="I375" s="30" t="str">
        <f t="shared" ref="I375" si="741">IF($A375=I$2,H375,"")</f>
        <v/>
      </c>
      <c r="J375" s="32">
        <f>IF('List box lookups'!$S$2=1,'Distribution graph'!B375,IF('List box lookups'!$S$2=2,'Distribution graph'!D375,IF('List box lookups'!$S$2=3,'Distribution graph'!F375,'Distribution graph'!H375)))</f>
        <v>10.46644435022098</v>
      </c>
      <c r="K375" s="32" t="str">
        <f>IF('List box lookups'!$S$2=1,'Distribution graph'!C375,IF('List box lookups'!$S$2=2,'Distribution graph'!E375,IF('List box lookups'!$S$2=3,'Distribution graph'!G375,'Distribution graph'!I375)))</f>
        <v/>
      </c>
      <c r="L375" s="32">
        <f t="shared" si="615"/>
        <v>17.592931620455602</v>
      </c>
      <c r="M375">
        <v>369</v>
      </c>
      <c r="R375" t="s">
        <v>8466</v>
      </c>
    </row>
    <row r="376" spans="1:18" x14ac:dyDescent="0.25">
      <c r="A376" t="s">
        <v>8299</v>
      </c>
      <c r="B376" s="30">
        <f>INDEX(TOTAL_Data!$AZ:$AZ,MATCH('Distribution graph'!$A376,TOTAL_Data!$DA:$DA,0))</f>
        <v>10.441850938561757</v>
      </c>
      <c r="C376" s="30" t="str">
        <f t="shared" ref="C376:E403" si="742">IF($A376=C$2,B376,"")</f>
        <v/>
      </c>
      <c r="D376" s="30">
        <f>INDEX(BKT_Data!$AZ:$AZ,MATCH('Distribution graph'!$A376,BKT_Data!$DA:$DA,0))</f>
        <v>2.267084098024398</v>
      </c>
      <c r="E376" s="30" t="str">
        <f t="shared" si="742"/>
        <v/>
      </c>
      <c r="F376" s="30">
        <f>INDEX(DRO_Data!$AZ:$AZ,MATCH('Distribution graph'!$A376,DRO_Data!$DA:$DA,0))</f>
        <v>2.0535656384427488</v>
      </c>
      <c r="G376" s="30" t="str">
        <f t="shared" ref="G376" si="743">IF($A376=G$2,F376,"")</f>
        <v/>
      </c>
      <c r="H376" s="30">
        <f>INDEX(IVA_Data!$AZ:$AZ,MATCH('Distribution graph'!$A376,IVA_Data!$DA:$DA,0))</f>
        <v>4.9124107887663362</v>
      </c>
      <c r="I376" s="30" t="str">
        <f t="shared" ref="I376" si="744">IF($A376=I$2,H376,"")</f>
        <v/>
      </c>
      <c r="J376" s="32">
        <f>IF('List box lookups'!$S$2=1,'Distribution graph'!B376,IF('List box lookups'!$S$2=2,'Distribution graph'!D376,IF('List box lookups'!$S$2=3,'Distribution graph'!F376,'Distribution graph'!H376)))</f>
        <v>10.441850938561757</v>
      </c>
      <c r="K376" s="32" t="str">
        <f>IF('List box lookups'!$S$2=1,'Distribution graph'!C376,IF('List box lookups'!$S$2=2,'Distribution graph'!E376,IF('List box lookups'!$S$2=3,'Distribution graph'!G376,'Distribution graph'!I376)))</f>
        <v/>
      </c>
      <c r="L376" s="32">
        <f t="shared" ref="L376:L403" si="745">$J$4</f>
        <v>17.592931620455602</v>
      </c>
      <c r="M376">
        <v>370</v>
      </c>
      <c r="R376" t="s">
        <v>8466</v>
      </c>
    </row>
    <row r="377" spans="1:18" x14ac:dyDescent="0.25">
      <c r="A377" t="s">
        <v>8300</v>
      </c>
      <c r="B377" s="30">
        <f>INDEX(TOTAL_Data!$AZ:$AZ,MATCH('Distribution graph'!$A377,TOTAL_Data!$DA:$DA,0))</f>
        <v>10.255856633919896</v>
      </c>
      <c r="C377" s="30" t="str">
        <f t="shared" si="742"/>
        <v/>
      </c>
      <c r="D377" s="30">
        <f>INDEX(BKT_Data!$AZ:$AZ,MATCH('Distribution graph'!$A377,BKT_Data!$DA:$DA,0))</f>
        <v>2.2233750833765655</v>
      </c>
      <c r="E377" s="30" t="str">
        <f t="shared" si="742"/>
        <v/>
      </c>
      <c r="F377" s="30">
        <f>INDEX(DRO_Data!$AZ:$AZ,MATCH('Distribution graph'!$A377,DRO_Data!$DA:$DA,0))</f>
        <v>2.0482092225640365</v>
      </c>
      <c r="G377" s="30" t="str">
        <f t="shared" ref="G377" si="746">IF($A377=G$2,F377,"")</f>
        <v/>
      </c>
      <c r="H377" s="30">
        <f>INDEX(IVA_Data!$AZ:$AZ,MATCH('Distribution graph'!$A377,IVA_Data!$DA:$DA,0))</f>
        <v>4.7804662793263217</v>
      </c>
      <c r="I377" s="30" t="str">
        <f t="shared" ref="I377" si="747">IF($A377=I$2,H377,"")</f>
        <v/>
      </c>
      <c r="J377" s="32">
        <f>IF('List box lookups'!$S$2=1,'Distribution graph'!B377,IF('List box lookups'!$S$2=2,'Distribution graph'!D377,IF('List box lookups'!$S$2=3,'Distribution graph'!F377,'Distribution graph'!H377)))</f>
        <v>10.255856633919896</v>
      </c>
      <c r="K377" s="32" t="str">
        <f>IF('List box lookups'!$S$2=1,'Distribution graph'!C377,IF('List box lookups'!$S$2=2,'Distribution graph'!E377,IF('List box lookups'!$S$2=3,'Distribution graph'!G377,'Distribution graph'!I377)))</f>
        <v/>
      </c>
      <c r="L377" s="32">
        <f t="shared" si="745"/>
        <v>17.592931620455602</v>
      </c>
      <c r="M377">
        <v>371</v>
      </c>
      <c r="R377" t="s">
        <v>8466</v>
      </c>
    </row>
    <row r="378" spans="1:18" x14ac:dyDescent="0.25">
      <c r="A378" t="s">
        <v>8301</v>
      </c>
      <c r="B378" s="30">
        <f>INDEX(TOTAL_Data!$AZ:$AZ,MATCH('Distribution graph'!$A378,TOTAL_Data!$DA:$DA,0))</f>
        <v>10.165184243964422</v>
      </c>
      <c r="C378" s="30" t="str">
        <f t="shared" si="742"/>
        <v/>
      </c>
      <c r="D378" s="30">
        <f>INDEX(BKT_Data!$AZ:$AZ,MATCH('Distribution graph'!$A378,BKT_Data!$DA:$DA,0))</f>
        <v>2.2023592101587846</v>
      </c>
      <c r="E378" s="30" t="str">
        <f t="shared" si="742"/>
        <v/>
      </c>
      <c r="F378" s="30">
        <f>INDEX(DRO_Data!$AZ:$AZ,MATCH('Distribution graph'!$A378,DRO_Data!$DA:$DA,0))</f>
        <v>2.024127601003967</v>
      </c>
      <c r="G378" s="30" t="str">
        <f t="shared" ref="G378" si="748">IF($A378=G$2,F378,"")</f>
        <v/>
      </c>
      <c r="H378" s="30">
        <f>INDEX(IVA_Data!$AZ:$AZ,MATCH('Distribution graph'!$A378,IVA_Data!$DA:$DA,0))</f>
        <v>4.7444038381539455</v>
      </c>
      <c r="I378" s="30" t="str">
        <f t="shared" ref="I378" si="749">IF($A378=I$2,H378,"")</f>
        <v/>
      </c>
      <c r="J378" s="32">
        <f>IF('List box lookups'!$S$2=1,'Distribution graph'!B378,IF('List box lookups'!$S$2=2,'Distribution graph'!D378,IF('List box lookups'!$S$2=3,'Distribution graph'!F378,'Distribution graph'!H378)))</f>
        <v>10.165184243964422</v>
      </c>
      <c r="K378" s="32" t="str">
        <f>IF('List box lookups'!$S$2=1,'Distribution graph'!C378,IF('List box lookups'!$S$2=2,'Distribution graph'!E378,IF('List box lookups'!$S$2=3,'Distribution graph'!G378,'Distribution graph'!I378)))</f>
        <v/>
      </c>
      <c r="L378" s="32">
        <f t="shared" si="745"/>
        <v>17.592931620455602</v>
      </c>
      <c r="M378">
        <v>372</v>
      </c>
      <c r="R378" t="s">
        <v>8466</v>
      </c>
    </row>
    <row r="379" spans="1:18" x14ac:dyDescent="0.25">
      <c r="A379" t="s">
        <v>8302</v>
      </c>
      <c r="B379" s="30">
        <f>INDEX(TOTAL_Data!$AZ:$AZ,MATCH('Distribution graph'!$A379,TOTAL_Data!$DA:$DA,0))</f>
        <v>10.15422355377717</v>
      </c>
      <c r="C379" s="30" t="str">
        <f t="shared" si="742"/>
        <v/>
      </c>
      <c r="D379" s="30">
        <f>INDEX(BKT_Data!$AZ:$AZ,MATCH('Distribution graph'!$A379,BKT_Data!$DA:$DA,0))</f>
        <v>2.2017194380373244</v>
      </c>
      <c r="E379" s="30" t="str">
        <f t="shared" si="742"/>
        <v/>
      </c>
      <c r="F379" s="30">
        <f>INDEX(DRO_Data!$AZ:$AZ,MATCH('Distribution graph'!$A379,DRO_Data!$DA:$DA,0))</f>
        <v>1.9853893393616973</v>
      </c>
      <c r="G379" s="30" t="str">
        <f t="shared" ref="G379" si="750">IF($A379=G$2,F379,"")</f>
        <v/>
      </c>
      <c r="H379" s="30">
        <f>INDEX(IVA_Data!$AZ:$AZ,MATCH('Distribution graph'!$A379,IVA_Data!$DA:$DA,0))</f>
        <v>4.7318611987381702</v>
      </c>
      <c r="I379" s="30" t="str">
        <f t="shared" ref="I379" si="751">IF($A379=I$2,H379,"")</f>
        <v/>
      </c>
      <c r="J379" s="32">
        <f>IF('List box lookups'!$S$2=1,'Distribution graph'!B379,IF('List box lookups'!$S$2=2,'Distribution graph'!D379,IF('List box lookups'!$S$2=3,'Distribution graph'!F379,'Distribution graph'!H379)))</f>
        <v>10.15422355377717</v>
      </c>
      <c r="K379" s="32" t="str">
        <f>IF('List box lookups'!$S$2=1,'Distribution graph'!C379,IF('List box lookups'!$S$2=2,'Distribution graph'!E379,IF('List box lookups'!$S$2=3,'Distribution graph'!G379,'Distribution graph'!I379)))</f>
        <v/>
      </c>
      <c r="L379" s="32">
        <f t="shared" si="745"/>
        <v>17.592931620455602</v>
      </c>
      <c r="M379">
        <v>373</v>
      </c>
      <c r="R379" t="s">
        <v>8466</v>
      </c>
    </row>
    <row r="380" spans="1:18" x14ac:dyDescent="0.25">
      <c r="A380" t="s">
        <v>8303</v>
      </c>
      <c r="B380" s="30">
        <f>INDEX(TOTAL_Data!$AZ:$AZ,MATCH('Distribution graph'!$A380,TOTAL_Data!$DA:$DA,0))</f>
        <v>9.9676972773419479</v>
      </c>
      <c r="C380" s="30" t="str">
        <f t="shared" si="742"/>
        <v/>
      </c>
      <c r="D380" s="30">
        <f>INDEX(BKT_Data!$AZ:$AZ,MATCH('Distribution graph'!$A380,BKT_Data!$DA:$DA,0))</f>
        <v>2.1999538009701798</v>
      </c>
      <c r="E380" s="30" t="str">
        <f t="shared" si="742"/>
        <v/>
      </c>
      <c r="F380" s="30">
        <f>INDEX(DRO_Data!$AZ:$AZ,MATCH('Distribution graph'!$A380,DRO_Data!$DA:$DA,0))</f>
        <v>1.9369656050250423</v>
      </c>
      <c r="G380" s="30" t="str">
        <f t="shared" ref="G380" si="752">IF($A380=G$2,F380,"")</f>
        <v/>
      </c>
      <c r="H380" s="30">
        <f>INDEX(IVA_Data!$AZ:$AZ,MATCH('Distribution graph'!$A380,IVA_Data!$DA:$DA,0))</f>
        <v>4.7230210541782993</v>
      </c>
      <c r="I380" s="30" t="str">
        <f t="shared" ref="I380" si="753">IF($A380=I$2,H380,"")</f>
        <v/>
      </c>
      <c r="J380" s="32">
        <f>IF('List box lookups'!$S$2=1,'Distribution graph'!B380,IF('List box lookups'!$S$2=2,'Distribution graph'!D380,IF('List box lookups'!$S$2=3,'Distribution graph'!F380,'Distribution graph'!H380)))</f>
        <v>9.9676972773419479</v>
      </c>
      <c r="K380" s="32" t="str">
        <f>IF('List box lookups'!$S$2=1,'Distribution graph'!C380,IF('List box lookups'!$S$2=2,'Distribution graph'!E380,IF('List box lookups'!$S$2=3,'Distribution graph'!G380,'Distribution graph'!I380)))</f>
        <v/>
      </c>
      <c r="L380" s="32">
        <f t="shared" si="745"/>
        <v>17.592931620455602</v>
      </c>
      <c r="M380">
        <v>374</v>
      </c>
      <c r="R380" t="s">
        <v>8466</v>
      </c>
    </row>
    <row r="381" spans="1:18" x14ac:dyDescent="0.25">
      <c r="A381" t="s">
        <v>8304</v>
      </c>
      <c r="B381" s="30">
        <f>INDEX(TOTAL_Data!$AZ:$AZ,MATCH('Distribution graph'!$A381,TOTAL_Data!$DA:$DA,0))</f>
        <v>9.9344563358875302</v>
      </c>
      <c r="C381" s="30" t="str">
        <f t="shared" si="742"/>
        <v/>
      </c>
      <c r="D381" s="30">
        <f>INDEX(BKT_Data!$AZ:$AZ,MATCH('Distribution graph'!$A381,BKT_Data!$DA:$DA,0))</f>
        <v>2.1794906109838679</v>
      </c>
      <c r="E381" s="30" t="str">
        <f t="shared" si="742"/>
        <v/>
      </c>
      <c r="F381" s="30">
        <f>INDEX(DRO_Data!$AZ:$AZ,MATCH('Distribution graph'!$A381,DRO_Data!$DA:$DA,0))</f>
        <v>1.8998163510860617</v>
      </c>
      <c r="G381" s="30" t="str">
        <f t="shared" ref="G381" si="754">IF($A381=G$2,F381,"")</f>
        <v/>
      </c>
      <c r="H381" s="30">
        <f>INDEX(IVA_Data!$AZ:$AZ,MATCH('Distribution graph'!$A381,IVA_Data!$DA:$DA,0))</f>
        <v>4.666505752675195</v>
      </c>
      <c r="I381" s="30" t="str">
        <f t="shared" ref="I381" si="755">IF($A381=I$2,H381,"")</f>
        <v/>
      </c>
      <c r="J381" s="32">
        <f>IF('List box lookups'!$S$2=1,'Distribution graph'!B381,IF('List box lookups'!$S$2=2,'Distribution graph'!D381,IF('List box lookups'!$S$2=3,'Distribution graph'!F381,'Distribution graph'!H381)))</f>
        <v>9.9344563358875302</v>
      </c>
      <c r="K381" s="32" t="str">
        <f>IF('List box lookups'!$S$2=1,'Distribution graph'!C381,IF('List box lookups'!$S$2=2,'Distribution graph'!E381,IF('List box lookups'!$S$2=3,'Distribution graph'!G381,'Distribution graph'!I381)))</f>
        <v/>
      </c>
      <c r="L381" s="32">
        <f t="shared" si="745"/>
        <v>17.592931620455602</v>
      </c>
      <c r="M381">
        <v>375</v>
      </c>
      <c r="R381" t="s">
        <v>8466</v>
      </c>
    </row>
    <row r="382" spans="1:18" x14ac:dyDescent="0.25">
      <c r="A382" t="s">
        <v>8305</v>
      </c>
      <c r="B382" s="30">
        <f>INDEX(TOTAL_Data!$AZ:$AZ,MATCH('Distribution graph'!$A382,TOTAL_Data!$DA:$DA,0))</f>
        <v>9.7321345815182134</v>
      </c>
      <c r="C382" s="30" t="str">
        <f t="shared" si="742"/>
        <v/>
      </c>
      <c r="D382" s="30">
        <f>INDEX(BKT_Data!$AZ:$AZ,MATCH('Distribution graph'!$A382,BKT_Data!$DA:$DA,0))</f>
        <v>2.1328234169302052</v>
      </c>
      <c r="E382" s="30" t="str">
        <f t="shared" si="742"/>
        <v/>
      </c>
      <c r="F382" s="30">
        <f>INDEX(DRO_Data!$AZ:$AZ,MATCH('Distribution graph'!$A382,DRO_Data!$DA:$DA,0))</f>
        <v>1.8905506228689106</v>
      </c>
      <c r="G382" s="30" t="str">
        <f t="shared" ref="G382" si="756">IF($A382=G$2,F382,"")</f>
        <v/>
      </c>
      <c r="H382" s="30">
        <f>INDEX(IVA_Data!$AZ:$AZ,MATCH('Distribution graph'!$A382,IVA_Data!$DA:$DA,0))</f>
        <v>4.6476886048634745</v>
      </c>
      <c r="I382" s="30" t="str">
        <f t="shared" ref="I382" si="757">IF($A382=I$2,H382,"")</f>
        <v/>
      </c>
      <c r="J382" s="32">
        <f>IF('List box lookups'!$S$2=1,'Distribution graph'!B382,IF('List box lookups'!$S$2=2,'Distribution graph'!D382,IF('List box lookups'!$S$2=3,'Distribution graph'!F382,'Distribution graph'!H382)))</f>
        <v>9.7321345815182134</v>
      </c>
      <c r="K382" s="32" t="str">
        <f>IF('List box lookups'!$S$2=1,'Distribution graph'!C382,IF('List box lookups'!$S$2=2,'Distribution graph'!E382,IF('List box lookups'!$S$2=3,'Distribution graph'!G382,'Distribution graph'!I382)))</f>
        <v/>
      </c>
      <c r="L382" s="32">
        <f t="shared" si="745"/>
        <v>17.592931620455602</v>
      </c>
      <c r="M382">
        <v>376</v>
      </c>
      <c r="R382" t="s">
        <v>8466</v>
      </c>
    </row>
    <row r="383" spans="1:18" x14ac:dyDescent="0.25">
      <c r="A383" t="s">
        <v>8306</v>
      </c>
      <c r="B383" s="30">
        <f>INDEX(TOTAL_Data!$AZ:$AZ,MATCH('Distribution graph'!$A383,TOTAL_Data!$DA:$DA,0))</f>
        <v>9.7194088419369784</v>
      </c>
      <c r="C383" s="30" t="str">
        <f t="shared" si="742"/>
        <v/>
      </c>
      <c r="D383" s="30">
        <f>INDEX(BKT_Data!$AZ:$AZ,MATCH('Distribution graph'!$A383,BKT_Data!$DA:$DA,0))</f>
        <v>2.1197668256491786</v>
      </c>
      <c r="E383" s="30" t="str">
        <f t="shared" si="742"/>
        <v/>
      </c>
      <c r="F383" s="30">
        <f>INDEX(DRO_Data!$AZ:$AZ,MATCH('Distribution graph'!$A383,DRO_Data!$DA:$DA,0))</f>
        <v>1.8902102858943057</v>
      </c>
      <c r="G383" s="30" t="str">
        <f t="shared" ref="G383" si="758">IF($A383=G$2,F383,"")</f>
        <v/>
      </c>
      <c r="H383" s="30">
        <f>INDEX(IVA_Data!$AZ:$AZ,MATCH('Distribution graph'!$A383,IVA_Data!$DA:$DA,0))</f>
        <v>4.6428623246231302</v>
      </c>
      <c r="I383" s="30" t="str">
        <f t="shared" ref="I383" si="759">IF($A383=I$2,H383,"")</f>
        <v/>
      </c>
      <c r="J383" s="32">
        <f>IF('List box lookups'!$S$2=1,'Distribution graph'!B383,IF('List box lookups'!$S$2=2,'Distribution graph'!D383,IF('List box lookups'!$S$2=3,'Distribution graph'!F383,'Distribution graph'!H383)))</f>
        <v>9.7194088419369784</v>
      </c>
      <c r="K383" s="32" t="str">
        <f>IF('List box lookups'!$S$2=1,'Distribution graph'!C383,IF('List box lookups'!$S$2=2,'Distribution graph'!E383,IF('List box lookups'!$S$2=3,'Distribution graph'!G383,'Distribution graph'!I383)))</f>
        <v/>
      </c>
      <c r="L383" s="32">
        <f t="shared" si="745"/>
        <v>17.592931620455602</v>
      </c>
      <c r="M383">
        <v>377</v>
      </c>
      <c r="R383" t="s">
        <v>8466</v>
      </c>
    </row>
    <row r="384" spans="1:18" x14ac:dyDescent="0.25">
      <c r="A384" t="s">
        <v>8307</v>
      </c>
      <c r="B384" s="30">
        <f>INDEX(TOTAL_Data!$AZ:$AZ,MATCH('Distribution graph'!$A384,TOTAL_Data!$DA:$DA,0))</f>
        <v>9.6607063660960772</v>
      </c>
      <c r="C384" s="30" t="str">
        <f t="shared" si="742"/>
        <v/>
      </c>
      <c r="D384" s="30">
        <f>INDEX(BKT_Data!$AZ:$AZ,MATCH('Distribution graph'!$A384,BKT_Data!$DA:$DA,0))</f>
        <v>2.0898871460941111</v>
      </c>
      <c r="E384" s="30" t="str">
        <f t="shared" si="742"/>
        <v/>
      </c>
      <c r="F384" s="30">
        <f>INDEX(DRO_Data!$AZ:$AZ,MATCH('Distribution graph'!$A384,DRO_Data!$DA:$DA,0))</f>
        <v>1.774447949526814</v>
      </c>
      <c r="G384" s="30" t="str">
        <f t="shared" ref="G384" si="760">IF($A384=G$2,F384,"")</f>
        <v/>
      </c>
      <c r="H384" s="30">
        <f>INDEX(IVA_Data!$AZ:$AZ,MATCH('Distribution graph'!$A384,IVA_Data!$DA:$DA,0))</f>
        <v>4.5852930002227144</v>
      </c>
      <c r="I384" s="30" t="str">
        <f t="shared" ref="I384" si="761">IF($A384=I$2,H384,"")</f>
        <v/>
      </c>
      <c r="J384" s="32">
        <f>IF('List box lookups'!$S$2=1,'Distribution graph'!B384,IF('List box lookups'!$S$2=2,'Distribution graph'!D384,IF('List box lookups'!$S$2=3,'Distribution graph'!F384,'Distribution graph'!H384)))</f>
        <v>9.6607063660960772</v>
      </c>
      <c r="K384" s="32" t="str">
        <f>IF('List box lookups'!$S$2=1,'Distribution graph'!C384,IF('List box lookups'!$S$2=2,'Distribution graph'!E384,IF('List box lookups'!$S$2=3,'Distribution graph'!G384,'Distribution graph'!I384)))</f>
        <v/>
      </c>
      <c r="L384" s="32">
        <f t="shared" si="745"/>
        <v>17.592931620455602</v>
      </c>
      <c r="M384">
        <v>378</v>
      </c>
      <c r="R384" t="s">
        <v>8466</v>
      </c>
    </row>
    <row r="385" spans="1:18" x14ac:dyDescent="0.25">
      <c r="A385" t="s">
        <v>8308</v>
      </c>
      <c r="B385" s="30">
        <f>INDEX(TOTAL_Data!$AZ:$AZ,MATCH('Distribution graph'!$A385,TOTAL_Data!$DA:$DA,0))</f>
        <v>9.5636111147502323</v>
      </c>
      <c r="C385" s="30" t="str">
        <f t="shared" si="742"/>
        <v/>
      </c>
      <c r="D385" s="30">
        <f>INDEX(BKT_Data!$AZ:$AZ,MATCH('Distribution graph'!$A385,BKT_Data!$DA:$DA,0))</f>
        <v>2.089218723033182</v>
      </c>
      <c r="E385" s="30" t="str">
        <f t="shared" si="742"/>
        <v/>
      </c>
      <c r="F385" s="30">
        <f>INDEX(DRO_Data!$AZ:$AZ,MATCH('Distribution graph'!$A385,DRO_Data!$DA:$DA,0))</f>
        <v>1.7705877419414962</v>
      </c>
      <c r="G385" s="30" t="str">
        <f t="shared" ref="G385" si="762">IF($A385=G$2,F385,"")</f>
        <v/>
      </c>
      <c r="H385" s="30">
        <f>INDEX(IVA_Data!$AZ:$AZ,MATCH('Distribution graph'!$A385,IVA_Data!$DA:$DA,0))</f>
        <v>4.4117647058823533</v>
      </c>
      <c r="I385" s="30" t="str">
        <f t="shared" ref="I385" si="763">IF($A385=I$2,H385,"")</f>
        <v/>
      </c>
      <c r="J385" s="32">
        <f>IF('List box lookups'!$S$2=1,'Distribution graph'!B385,IF('List box lookups'!$S$2=2,'Distribution graph'!D385,IF('List box lookups'!$S$2=3,'Distribution graph'!F385,'Distribution graph'!H385)))</f>
        <v>9.5636111147502323</v>
      </c>
      <c r="K385" s="32" t="str">
        <f>IF('List box lookups'!$S$2=1,'Distribution graph'!C385,IF('List box lookups'!$S$2=2,'Distribution graph'!E385,IF('List box lookups'!$S$2=3,'Distribution graph'!G385,'Distribution graph'!I385)))</f>
        <v/>
      </c>
      <c r="L385" s="32">
        <f t="shared" si="745"/>
        <v>17.592931620455602</v>
      </c>
      <c r="M385">
        <v>379</v>
      </c>
      <c r="R385" t="s">
        <v>8466</v>
      </c>
    </row>
    <row r="386" spans="1:18" x14ac:dyDescent="0.25">
      <c r="A386" t="s">
        <v>8309</v>
      </c>
      <c r="B386" s="30">
        <f>INDEX(TOTAL_Data!$AZ:$AZ,MATCH('Distribution graph'!$A386,TOTAL_Data!$DA:$DA,0))</f>
        <v>9.4377316377564373</v>
      </c>
      <c r="C386" s="30" t="str">
        <f t="shared" si="742"/>
        <v/>
      </c>
      <c r="D386" s="30">
        <f>INDEX(BKT_Data!$AZ:$AZ,MATCH('Distribution graph'!$A386,BKT_Data!$DA:$DA,0))</f>
        <v>2.0717721050684426</v>
      </c>
      <c r="E386" s="30" t="str">
        <f t="shared" si="742"/>
        <v/>
      </c>
      <c r="F386" s="30">
        <f>INDEX(DRO_Data!$AZ:$AZ,MATCH('Distribution graph'!$A386,DRO_Data!$DA:$DA,0))</f>
        <v>1.7549709552306909</v>
      </c>
      <c r="G386" s="30" t="str">
        <f t="shared" ref="G386" si="764">IF($A386=G$2,F386,"")</f>
        <v/>
      </c>
      <c r="H386" s="30">
        <f>INDEX(IVA_Data!$AZ:$AZ,MATCH('Distribution graph'!$A386,IVA_Data!$DA:$DA,0))</f>
        <v>4.4034388760746488</v>
      </c>
      <c r="I386" s="30" t="str">
        <f t="shared" ref="I386" si="765">IF($A386=I$2,H386,"")</f>
        <v/>
      </c>
      <c r="J386" s="32">
        <f>IF('List box lookups'!$S$2=1,'Distribution graph'!B386,IF('List box lookups'!$S$2=2,'Distribution graph'!D386,IF('List box lookups'!$S$2=3,'Distribution graph'!F386,'Distribution graph'!H386)))</f>
        <v>9.4377316377564373</v>
      </c>
      <c r="K386" s="32" t="str">
        <f>IF('List box lookups'!$S$2=1,'Distribution graph'!C386,IF('List box lookups'!$S$2=2,'Distribution graph'!E386,IF('List box lookups'!$S$2=3,'Distribution graph'!G386,'Distribution graph'!I386)))</f>
        <v/>
      </c>
      <c r="L386" s="32">
        <f t="shared" si="745"/>
        <v>17.592931620455602</v>
      </c>
      <c r="M386">
        <v>380</v>
      </c>
      <c r="R386" t="s">
        <v>8466</v>
      </c>
    </row>
    <row r="387" spans="1:18" x14ac:dyDescent="0.25">
      <c r="A387" t="s">
        <v>8310</v>
      </c>
      <c r="B387" s="30">
        <f>INDEX(TOTAL_Data!$AZ:$AZ,MATCH('Distribution graph'!$A387,TOTAL_Data!$DA:$DA,0))</f>
        <v>9.3299362796110135</v>
      </c>
      <c r="C387" s="30" t="str">
        <f t="shared" si="742"/>
        <v/>
      </c>
      <c r="D387" s="30">
        <f>INDEX(BKT_Data!$AZ:$AZ,MATCH('Distribution graph'!$A387,BKT_Data!$DA:$DA,0))</f>
        <v>2.0623375909147152</v>
      </c>
      <c r="E387" s="30" t="str">
        <f t="shared" si="742"/>
        <v/>
      </c>
      <c r="F387" s="30">
        <f>INDEX(DRO_Data!$AZ:$AZ,MATCH('Distribution graph'!$A387,DRO_Data!$DA:$DA,0))</f>
        <v>1.737294944906034</v>
      </c>
      <c r="G387" s="30" t="str">
        <f t="shared" ref="G387" si="766">IF($A387=G$2,F387,"")</f>
        <v/>
      </c>
      <c r="H387" s="30">
        <f>INDEX(IVA_Data!$AZ:$AZ,MATCH('Distribution graph'!$A387,IVA_Data!$DA:$DA,0))</f>
        <v>4.3895113780755457</v>
      </c>
      <c r="I387" s="30" t="str">
        <f t="shared" ref="I387" si="767">IF($A387=I$2,H387,"")</f>
        <v/>
      </c>
      <c r="J387" s="32">
        <f>IF('List box lookups'!$S$2=1,'Distribution graph'!B387,IF('List box lookups'!$S$2=2,'Distribution graph'!D387,IF('List box lookups'!$S$2=3,'Distribution graph'!F387,'Distribution graph'!H387)))</f>
        <v>9.3299362796110135</v>
      </c>
      <c r="K387" s="32" t="str">
        <f>IF('List box lookups'!$S$2=1,'Distribution graph'!C387,IF('List box lookups'!$S$2=2,'Distribution graph'!E387,IF('List box lookups'!$S$2=3,'Distribution graph'!G387,'Distribution graph'!I387)))</f>
        <v/>
      </c>
      <c r="L387" s="32">
        <f t="shared" si="745"/>
        <v>17.592931620455602</v>
      </c>
      <c r="M387">
        <v>381</v>
      </c>
      <c r="R387" t="s">
        <v>8467</v>
      </c>
    </row>
    <row r="388" spans="1:18" x14ac:dyDescent="0.25">
      <c r="A388" t="s">
        <v>8311</v>
      </c>
      <c r="B388" s="30">
        <f>INDEX(TOTAL_Data!$AZ:$AZ,MATCH('Distribution graph'!$A388,TOTAL_Data!$DA:$DA,0))</f>
        <v>9.2888843017855312</v>
      </c>
      <c r="C388" s="30" t="str">
        <f t="shared" si="742"/>
        <v/>
      </c>
      <c r="D388" s="30">
        <f>INDEX(BKT_Data!$AZ:$AZ,MATCH('Distribution graph'!$A388,BKT_Data!$DA:$DA,0))</f>
        <v>2.0305887895254107</v>
      </c>
      <c r="E388" s="30" t="str">
        <f t="shared" si="742"/>
        <v/>
      </c>
      <c r="F388" s="30">
        <f>INDEX(DRO_Data!$AZ:$AZ,MATCH('Distribution graph'!$A388,DRO_Data!$DA:$DA,0))</f>
        <v>1.7091267367743752</v>
      </c>
      <c r="G388" s="30" t="str">
        <f t="shared" ref="G388" si="768">IF($A388=G$2,F388,"")</f>
        <v/>
      </c>
      <c r="H388" s="30">
        <f>INDEX(IVA_Data!$AZ:$AZ,MATCH('Distribution graph'!$A388,IVA_Data!$DA:$DA,0))</f>
        <v>4.2899099118918498</v>
      </c>
      <c r="I388" s="30" t="str">
        <f t="shared" ref="I388" si="769">IF($A388=I$2,H388,"")</f>
        <v/>
      </c>
      <c r="J388" s="32">
        <f>IF('List box lookups'!$S$2=1,'Distribution graph'!B388,IF('List box lookups'!$S$2=2,'Distribution graph'!D388,IF('List box lookups'!$S$2=3,'Distribution graph'!F388,'Distribution graph'!H388)))</f>
        <v>9.2888843017855312</v>
      </c>
      <c r="K388" s="32" t="str">
        <f>IF('List box lookups'!$S$2=1,'Distribution graph'!C388,IF('List box lookups'!$S$2=2,'Distribution graph'!E388,IF('List box lookups'!$S$2=3,'Distribution graph'!G388,'Distribution graph'!I388)))</f>
        <v/>
      </c>
      <c r="L388" s="32">
        <f t="shared" si="745"/>
        <v>17.592931620455602</v>
      </c>
      <c r="M388">
        <v>382</v>
      </c>
      <c r="R388" t="s">
        <v>8467</v>
      </c>
    </row>
    <row r="389" spans="1:18" x14ac:dyDescent="0.25">
      <c r="A389" t="s">
        <v>8312</v>
      </c>
      <c r="B389" s="30">
        <f>INDEX(TOTAL_Data!$AZ:$AZ,MATCH('Distribution graph'!$A389,TOTAL_Data!$DA:$DA,0))</f>
        <v>9.2409373524714482</v>
      </c>
      <c r="C389" s="30" t="str">
        <f t="shared" si="742"/>
        <v/>
      </c>
      <c r="D389" s="30">
        <f>INDEX(BKT_Data!$AZ:$AZ,MATCH('Distribution graph'!$A389,BKT_Data!$DA:$DA,0))</f>
        <v>2.0262264175876452</v>
      </c>
      <c r="E389" s="30" t="str">
        <f t="shared" si="742"/>
        <v/>
      </c>
      <c r="F389" s="30">
        <f>INDEX(DRO_Data!$AZ:$AZ,MATCH('Distribution graph'!$A389,DRO_Data!$DA:$DA,0))</f>
        <v>1.7004042324607167</v>
      </c>
      <c r="G389" s="30" t="str">
        <f t="shared" ref="G389" si="770">IF($A389=G$2,F389,"")</f>
        <v/>
      </c>
      <c r="H389" s="30">
        <f>INDEX(IVA_Data!$AZ:$AZ,MATCH('Distribution graph'!$A389,IVA_Data!$DA:$DA,0))</f>
        <v>4.2236246822128543</v>
      </c>
      <c r="I389" s="30" t="str">
        <f t="shared" ref="I389" si="771">IF($A389=I$2,H389,"")</f>
        <v/>
      </c>
      <c r="J389" s="32">
        <f>IF('List box lookups'!$S$2=1,'Distribution graph'!B389,IF('List box lookups'!$S$2=2,'Distribution graph'!D389,IF('List box lookups'!$S$2=3,'Distribution graph'!F389,'Distribution graph'!H389)))</f>
        <v>9.2409373524714482</v>
      </c>
      <c r="K389" s="32" t="str">
        <f>IF('List box lookups'!$S$2=1,'Distribution graph'!C389,IF('List box lookups'!$S$2=2,'Distribution graph'!E389,IF('List box lookups'!$S$2=3,'Distribution graph'!G389,'Distribution graph'!I389)))</f>
        <v/>
      </c>
      <c r="L389" s="32">
        <f t="shared" si="745"/>
        <v>17.592931620455602</v>
      </c>
      <c r="M389">
        <v>383</v>
      </c>
      <c r="R389" t="s">
        <v>8467</v>
      </c>
    </row>
    <row r="390" spans="1:18" x14ac:dyDescent="0.25">
      <c r="A390" t="s">
        <v>8313</v>
      </c>
      <c r="B390" s="30">
        <f>INDEX(TOTAL_Data!$AZ:$AZ,MATCH('Distribution graph'!$A390,TOTAL_Data!$DA:$DA,0))</f>
        <v>9.1809647996487289</v>
      </c>
      <c r="C390" s="30" t="str">
        <f t="shared" si="742"/>
        <v/>
      </c>
      <c r="D390" s="30">
        <f>INDEX(BKT_Data!$AZ:$AZ,MATCH('Distribution graph'!$A390,BKT_Data!$DA:$DA,0))</f>
        <v>2.0160891822979465</v>
      </c>
      <c r="E390" s="30" t="str">
        <f t="shared" si="742"/>
        <v/>
      </c>
      <c r="F390" s="30">
        <f>INDEX(DRO_Data!$AZ:$AZ,MATCH('Distribution graph'!$A390,DRO_Data!$DA:$DA,0))</f>
        <v>1.6807428883566535</v>
      </c>
      <c r="G390" s="30" t="str">
        <f t="shared" ref="G390" si="772">IF($A390=G$2,F390,"")</f>
        <v/>
      </c>
      <c r="H390" s="30">
        <f>INDEX(IVA_Data!$AZ:$AZ,MATCH('Distribution graph'!$A390,IVA_Data!$DA:$DA,0))</f>
        <v>4.1870605391201394</v>
      </c>
      <c r="I390" s="30" t="str">
        <f t="shared" ref="I390" si="773">IF($A390=I$2,H390,"")</f>
        <v/>
      </c>
      <c r="J390" s="32">
        <f>IF('List box lookups'!$S$2=1,'Distribution graph'!B390,IF('List box lookups'!$S$2=2,'Distribution graph'!D390,IF('List box lookups'!$S$2=3,'Distribution graph'!F390,'Distribution graph'!H390)))</f>
        <v>9.1809647996487289</v>
      </c>
      <c r="K390" s="32" t="str">
        <f>IF('List box lookups'!$S$2=1,'Distribution graph'!C390,IF('List box lookups'!$S$2=2,'Distribution graph'!E390,IF('List box lookups'!$S$2=3,'Distribution graph'!G390,'Distribution graph'!I390)))</f>
        <v/>
      </c>
      <c r="L390" s="32">
        <f t="shared" si="745"/>
        <v>17.592931620455602</v>
      </c>
      <c r="M390">
        <v>384</v>
      </c>
      <c r="R390" t="s">
        <v>8467</v>
      </c>
    </row>
    <row r="391" spans="1:18" x14ac:dyDescent="0.25">
      <c r="A391" t="s">
        <v>8314</v>
      </c>
      <c r="B391" s="30">
        <f>INDEX(TOTAL_Data!$AZ:$AZ,MATCH('Distribution graph'!$A391,TOTAL_Data!$DA:$DA,0))</f>
        <v>9.099659683247685</v>
      </c>
      <c r="C391" s="30" t="str">
        <f t="shared" si="742"/>
        <v/>
      </c>
      <c r="D391" s="30">
        <f>INDEX(BKT_Data!$AZ:$AZ,MATCH('Distribution graph'!$A391,BKT_Data!$DA:$DA,0))</f>
        <v>2.0118796704349493</v>
      </c>
      <c r="E391" s="30" t="str">
        <f t="shared" si="742"/>
        <v/>
      </c>
      <c r="F391" s="30">
        <f>INDEX(DRO_Data!$AZ:$AZ,MATCH('Distribution graph'!$A391,DRO_Data!$DA:$DA,0))</f>
        <v>1.6651984271932274</v>
      </c>
      <c r="G391" s="30" t="str">
        <f t="shared" ref="G391" si="774">IF($A391=G$2,F391,"")</f>
        <v/>
      </c>
      <c r="H391" s="30">
        <f>INDEX(IVA_Data!$AZ:$AZ,MATCH('Distribution graph'!$A391,IVA_Data!$DA:$DA,0))</f>
        <v>4.1592236115925028</v>
      </c>
      <c r="I391" s="30" t="str">
        <f t="shared" ref="I391" si="775">IF($A391=I$2,H391,"")</f>
        <v/>
      </c>
      <c r="J391" s="32">
        <f>IF('List box lookups'!$S$2=1,'Distribution graph'!B391,IF('List box lookups'!$S$2=2,'Distribution graph'!D391,IF('List box lookups'!$S$2=3,'Distribution graph'!F391,'Distribution graph'!H391)))</f>
        <v>9.099659683247685</v>
      </c>
      <c r="K391" s="32" t="str">
        <f>IF('List box lookups'!$S$2=1,'Distribution graph'!C391,IF('List box lookups'!$S$2=2,'Distribution graph'!E391,IF('List box lookups'!$S$2=3,'Distribution graph'!G391,'Distribution graph'!I391)))</f>
        <v/>
      </c>
      <c r="L391" s="32">
        <f t="shared" si="745"/>
        <v>17.592931620455602</v>
      </c>
      <c r="M391">
        <v>385</v>
      </c>
      <c r="R391" t="s">
        <v>8467</v>
      </c>
    </row>
    <row r="392" spans="1:18" x14ac:dyDescent="0.25">
      <c r="A392" t="s">
        <v>8315</v>
      </c>
      <c r="B392" s="30">
        <f>INDEX(TOTAL_Data!$AZ:$AZ,MATCH('Distribution graph'!$A392,TOTAL_Data!$DA:$DA,0))</f>
        <v>8.9117215349129797</v>
      </c>
      <c r="C392" s="30" t="str">
        <f t="shared" si="742"/>
        <v/>
      </c>
      <c r="D392" s="30">
        <f>INDEX(BKT_Data!$AZ:$AZ,MATCH('Distribution graph'!$A392,BKT_Data!$DA:$DA,0))</f>
        <v>2.0102641723624153</v>
      </c>
      <c r="E392" s="30" t="str">
        <f t="shared" si="742"/>
        <v/>
      </c>
      <c r="F392" s="30">
        <f>INDEX(DRO_Data!$AZ:$AZ,MATCH('Distribution graph'!$A392,DRO_Data!$DA:$DA,0))</f>
        <v>1.6279654871316729</v>
      </c>
      <c r="G392" s="30" t="str">
        <f t="shared" ref="G392" si="776">IF($A392=G$2,F392,"")</f>
        <v/>
      </c>
      <c r="H392" s="30">
        <f>INDEX(IVA_Data!$AZ:$AZ,MATCH('Distribution graph'!$A392,IVA_Data!$DA:$DA,0))</f>
        <v>4.0644245739243052</v>
      </c>
      <c r="I392" s="30" t="str">
        <f t="shared" ref="I392" si="777">IF($A392=I$2,H392,"")</f>
        <v/>
      </c>
      <c r="J392" s="32">
        <f>IF('List box lookups'!$S$2=1,'Distribution graph'!B392,IF('List box lookups'!$S$2=2,'Distribution graph'!D392,IF('List box lookups'!$S$2=3,'Distribution graph'!F392,'Distribution graph'!H392)))</f>
        <v>8.9117215349129797</v>
      </c>
      <c r="K392" s="32" t="str">
        <f>IF('List box lookups'!$S$2=1,'Distribution graph'!C392,IF('List box lookups'!$S$2=2,'Distribution graph'!E392,IF('List box lookups'!$S$2=3,'Distribution graph'!G392,'Distribution graph'!I392)))</f>
        <v/>
      </c>
      <c r="L392" s="32">
        <f t="shared" si="745"/>
        <v>17.592931620455602</v>
      </c>
      <c r="M392">
        <v>386</v>
      </c>
      <c r="R392" t="s">
        <v>8467</v>
      </c>
    </row>
    <row r="393" spans="1:18" x14ac:dyDescent="0.25">
      <c r="A393" t="s">
        <v>8316</v>
      </c>
      <c r="B393" s="30">
        <f>INDEX(TOTAL_Data!$AZ:$AZ,MATCH('Distribution graph'!$A393,TOTAL_Data!$DA:$DA,0))</f>
        <v>8.5798198237836996</v>
      </c>
      <c r="C393" s="30" t="str">
        <f t="shared" si="742"/>
        <v/>
      </c>
      <c r="D393" s="30">
        <f>INDEX(BKT_Data!$AZ:$AZ,MATCH('Distribution graph'!$A393,BKT_Data!$DA:$DA,0))</f>
        <v>2.0080482574157221</v>
      </c>
      <c r="E393" s="30" t="str">
        <f t="shared" si="742"/>
        <v/>
      </c>
      <c r="F393" s="30">
        <f>INDEX(DRO_Data!$AZ:$AZ,MATCH('Distribution graph'!$A393,DRO_Data!$DA:$DA,0))</f>
        <v>1.5444583363977347</v>
      </c>
      <c r="G393" s="30" t="str">
        <f t="shared" ref="G393" si="778">IF($A393=G$2,F393,"")</f>
        <v/>
      </c>
      <c r="H393" s="30">
        <f>INDEX(IVA_Data!$AZ:$AZ,MATCH('Distribution graph'!$A393,IVA_Data!$DA:$DA,0))</f>
        <v>3.9967662527591314</v>
      </c>
      <c r="I393" s="30" t="str">
        <f t="shared" ref="I393" si="779">IF($A393=I$2,H393,"")</f>
        <v/>
      </c>
      <c r="J393" s="32">
        <f>IF('List box lookups'!$S$2=1,'Distribution graph'!B393,IF('List box lookups'!$S$2=2,'Distribution graph'!D393,IF('List box lookups'!$S$2=3,'Distribution graph'!F393,'Distribution graph'!H393)))</f>
        <v>8.5798198237836996</v>
      </c>
      <c r="K393" s="32" t="str">
        <f>IF('List box lookups'!$S$2=1,'Distribution graph'!C393,IF('List box lookups'!$S$2=2,'Distribution graph'!E393,IF('List box lookups'!$S$2=3,'Distribution graph'!G393,'Distribution graph'!I393)))</f>
        <v/>
      </c>
      <c r="L393" s="32">
        <f t="shared" si="745"/>
        <v>17.592931620455602</v>
      </c>
      <c r="M393">
        <v>387</v>
      </c>
      <c r="R393" t="s">
        <v>8467</v>
      </c>
    </row>
    <row r="394" spans="1:18" x14ac:dyDescent="0.25">
      <c r="A394" t="s">
        <v>8317</v>
      </c>
      <c r="B394" s="30">
        <f>INDEX(TOTAL_Data!$AZ:$AZ,MATCH('Distribution graph'!$A394,TOTAL_Data!$DA:$DA,0))</f>
        <v>8.5185024761409736</v>
      </c>
      <c r="C394" s="30" t="str">
        <f t="shared" si="742"/>
        <v/>
      </c>
      <c r="D394" s="30">
        <f>INDEX(BKT_Data!$AZ:$AZ,MATCH('Distribution graph'!$A394,BKT_Data!$DA:$DA,0))</f>
        <v>1.9433198380566801</v>
      </c>
      <c r="E394" s="30" t="str">
        <f t="shared" si="742"/>
        <v/>
      </c>
      <c r="F394" s="30">
        <f>INDEX(DRO_Data!$AZ:$AZ,MATCH('Distribution graph'!$A394,DRO_Data!$DA:$DA,0))</f>
        <v>1.5393388539622233</v>
      </c>
      <c r="G394" s="30" t="str">
        <f t="shared" ref="G394" si="780">IF($A394=G$2,F394,"")</f>
        <v/>
      </c>
      <c r="H394" s="30">
        <f>INDEX(IVA_Data!$AZ:$AZ,MATCH('Distribution graph'!$A394,IVA_Data!$DA:$DA,0))</f>
        <v>3.9724200550463924</v>
      </c>
      <c r="I394" s="30" t="str">
        <f t="shared" ref="I394" si="781">IF($A394=I$2,H394,"")</f>
        <v/>
      </c>
      <c r="J394" s="32">
        <f>IF('List box lookups'!$S$2=1,'Distribution graph'!B394,IF('List box lookups'!$S$2=2,'Distribution graph'!D394,IF('List box lookups'!$S$2=3,'Distribution graph'!F394,'Distribution graph'!H394)))</f>
        <v>8.5185024761409736</v>
      </c>
      <c r="K394" s="32" t="str">
        <f>IF('List box lookups'!$S$2=1,'Distribution graph'!C394,IF('List box lookups'!$S$2=2,'Distribution graph'!E394,IF('List box lookups'!$S$2=3,'Distribution graph'!G394,'Distribution graph'!I394)))</f>
        <v/>
      </c>
      <c r="L394" s="32">
        <f t="shared" si="745"/>
        <v>17.592931620455602</v>
      </c>
      <c r="M394">
        <v>388</v>
      </c>
      <c r="R394" t="s">
        <v>8467</v>
      </c>
    </row>
    <row r="395" spans="1:18" x14ac:dyDescent="0.25">
      <c r="A395" t="s">
        <v>8318</v>
      </c>
      <c r="B395" s="30">
        <f>INDEX(TOTAL_Data!$AZ:$AZ,MATCH('Distribution graph'!$A395,TOTAL_Data!$DA:$DA,0))</f>
        <v>8.457748032654262</v>
      </c>
      <c r="C395" s="30" t="str">
        <f t="shared" si="742"/>
        <v/>
      </c>
      <c r="D395" s="30">
        <f>INDEX(BKT_Data!$AZ:$AZ,MATCH('Distribution graph'!$A395,BKT_Data!$DA:$DA,0))</f>
        <v>1.9114172776830565</v>
      </c>
      <c r="E395" s="30" t="str">
        <f t="shared" si="742"/>
        <v/>
      </c>
      <c r="F395" s="30">
        <f>INDEX(DRO_Data!$AZ:$AZ,MATCH('Distribution graph'!$A395,DRO_Data!$DA:$DA,0))</f>
        <v>1.4829919362313468</v>
      </c>
      <c r="G395" s="30" t="str">
        <f t="shared" ref="G395" si="782">IF($A395=G$2,F395,"")</f>
        <v/>
      </c>
      <c r="H395" s="30">
        <f>INDEX(IVA_Data!$AZ:$AZ,MATCH('Distribution graph'!$A395,IVA_Data!$DA:$DA,0))</f>
        <v>3.917353877678114</v>
      </c>
      <c r="I395" s="30" t="str">
        <f t="shared" ref="I395" si="783">IF($A395=I$2,H395,"")</f>
        <v/>
      </c>
      <c r="J395" s="32">
        <f>IF('List box lookups'!$S$2=1,'Distribution graph'!B395,IF('List box lookups'!$S$2=2,'Distribution graph'!D395,IF('List box lookups'!$S$2=3,'Distribution graph'!F395,'Distribution graph'!H395)))</f>
        <v>8.457748032654262</v>
      </c>
      <c r="K395" s="32" t="str">
        <f>IF('List box lookups'!$S$2=1,'Distribution graph'!C395,IF('List box lookups'!$S$2=2,'Distribution graph'!E395,IF('List box lookups'!$S$2=3,'Distribution graph'!G395,'Distribution graph'!I395)))</f>
        <v/>
      </c>
      <c r="L395" s="32">
        <f t="shared" si="745"/>
        <v>17.592931620455602</v>
      </c>
      <c r="M395">
        <v>389</v>
      </c>
      <c r="R395" t="s">
        <v>8467</v>
      </c>
    </row>
    <row r="396" spans="1:18" x14ac:dyDescent="0.25">
      <c r="A396" t="s">
        <v>8319</v>
      </c>
      <c r="B396" s="30">
        <f>INDEX(TOTAL_Data!$AZ:$AZ,MATCH('Distribution graph'!$A396,TOTAL_Data!$DA:$DA,0))</f>
        <v>8.280757097791799</v>
      </c>
      <c r="C396" s="30" t="str">
        <f t="shared" si="742"/>
        <v/>
      </c>
      <c r="D396" s="30">
        <f>INDEX(BKT_Data!$AZ:$AZ,MATCH('Distribution graph'!$A396,BKT_Data!$DA:$DA,0))</f>
        <v>1.8769581727090281</v>
      </c>
      <c r="E396" s="30" t="str">
        <f t="shared" si="742"/>
        <v/>
      </c>
      <c r="F396" s="30">
        <f>INDEX(DRO_Data!$AZ:$AZ,MATCH('Distribution graph'!$A396,DRO_Data!$DA:$DA,0))</f>
        <v>1.4095488122348838</v>
      </c>
      <c r="G396" s="30" t="str">
        <f t="shared" ref="G396" si="784">IF($A396=G$2,F396,"")</f>
        <v/>
      </c>
      <c r="H396" s="30">
        <f>INDEX(IVA_Data!$AZ:$AZ,MATCH('Distribution graph'!$A396,IVA_Data!$DA:$DA,0))</f>
        <v>3.9113428943937416</v>
      </c>
      <c r="I396" s="30" t="str">
        <f t="shared" ref="I396" si="785">IF($A396=I$2,H396,"")</f>
        <v/>
      </c>
      <c r="J396" s="32">
        <f>IF('List box lookups'!$S$2=1,'Distribution graph'!B396,IF('List box lookups'!$S$2=2,'Distribution graph'!D396,IF('List box lookups'!$S$2=3,'Distribution graph'!F396,'Distribution graph'!H396)))</f>
        <v>8.280757097791799</v>
      </c>
      <c r="K396" s="32" t="str">
        <f>IF('List box lookups'!$S$2=1,'Distribution graph'!C396,IF('List box lookups'!$S$2=2,'Distribution graph'!E396,IF('List box lookups'!$S$2=3,'Distribution graph'!G396,'Distribution graph'!I396)))</f>
        <v/>
      </c>
      <c r="L396" s="32">
        <f t="shared" si="745"/>
        <v>17.592931620455602</v>
      </c>
      <c r="M396">
        <v>390</v>
      </c>
      <c r="R396" t="s">
        <v>8467</v>
      </c>
    </row>
    <row r="397" spans="1:18" x14ac:dyDescent="0.25">
      <c r="A397" t="s">
        <v>8320</v>
      </c>
      <c r="B397" s="30">
        <f>INDEX(TOTAL_Data!$AZ:$AZ,MATCH('Distribution graph'!$A397,TOTAL_Data!$DA:$DA,0))</f>
        <v>8.2285843997389545</v>
      </c>
      <c r="C397" s="30" t="str">
        <f t="shared" si="742"/>
        <v/>
      </c>
      <c r="D397" s="30">
        <f>INDEX(BKT_Data!$AZ:$AZ,MATCH('Distribution graph'!$A397,BKT_Data!$DA:$DA,0))</f>
        <v>1.7899186275454708</v>
      </c>
      <c r="E397" s="30" t="str">
        <f t="shared" si="742"/>
        <v/>
      </c>
      <c r="F397" s="30">
        <f>INDEX(DRO_Data!$AZ:$AZ,MATCH('Distribution graph'!$A397,DRO_Data!$DA:$DA,0))</f>
        <v>1.2768493034077688</v>
      </c>
      <c r="G397" s="30" t="str">
        <f t="shared" ref="G397" si="786">IF($A397=G$2,F397,"")</f>
        <v/>
      </c>
      <c r="H397" s="30">
        <f>INDEX(IVA_Data!$AZ:$AZ,MATCH('Distribution graph'!$A397,IVA_Data!$DA:$DA,0))</f>
        <v>3.8645550737743566</v>
      </c>
      <c r="I397" s="30" t="str">
        <f t="shared" ref="I397" si="787">IF($A397=I$2,H397,"")</f>
        <v/>
      </c>
      <c r="J397" s="32">
        <f>IF('List box lookups'!$S$2=1,'Distribution graph'!B397,IF('List box lookups'!$S$2=2,'Distribution graph'!D397,IF('List box lookups'!$S$2=3,'Distribution graph'!F397,'Distribution graph'!H397)))</f>
        <v>8.2285843997389545</v>
      </c>
      <c r="K397" s="32" t="str">
        <f>IF('List box lookups'!$S$2=1,'Distribution graph'!C397,IF('List box lookups'!$S$2=2,'Distribution graph'!E397,IF('List box lookups'!$S$2=3,'Distribution graph'!G397,'Distribution graph'!I397)))</f>
        <v/>
      </c>
      <c r="L397" s="32">
        <f t="shared" si="745"/>
        <v>17.592931620455602</v>
      </c>
      <c r="M397">
        <v>391</v>
      </c>
      <c r="R397" t="s">
        <v>8467</v>
      </c>
    </row>
    <row r="398" spans="1:18" x14ac:dyDescent="0.25">
      <c r="A398" t="s">
        <v>8321</v>
      </c>
      <c r="B398" s="30">
        <f>INDEX(TOTAL_Data!$AZ:$AZ,MATCH('Distribution graph'!$A398,TOTAL_Data!$DA:$DA,0))</f>
        <v>8.2136728318103813</v>
      </c>
      <c r="C398" s="30" t="str">
        <f t="shared" si="742"/>
        <v/>
      </c>
      <c r="D398" s="30">
        <f>INDEX(BKT_Data!$AZ:$AZ,MATCH('Distribution graph'!$A398,BKT_Data!$DA:$DA,0))</f>
        <v>1.774447949526814</v>
      </c>
      <c r="E398" s="30" t="str">
        <f t="shared" si="742"/>
        <v/>
      </c>
      <c r="F398" s="30">
        <f>INDEX(DRO_Data!$AZ:$AZ,MATCH('Distribution graph'!$A398,DRO_Data!$DA:$DA,0))</f>
        <v>1.2631047113805733</v>
      </c>
      <c r="G398" s="30" t="str">
        <f t="shared" ref="G398" si="788">IF($A398=G$2,F398,"")</f>
        <v/>
      </c>
      <c r="H398" s="30">
        <f>INDEX(IVA_Data!$AZ:$AZ,MATCH('Distribution graph'!$A398,IVA_Data!$DA:$DA,0))</f>
        <v>3.5925514433408066</v>
      </c>
      <c r="I398" s="30" t="str">
        <f t="shared" ref="I398" si="789">IF($A398=I$2,H398,"")</f>
        <v/>
      </c>
      <c r="J398" s="32">
        <f>IF('List box lookups'!$S$2=1,'Distribution graph'!B398,IF('List box lookups'!$S$2=2,'Distribution graph'!D398,IF('List box lookups'!$S$2=3,'Distribution graph'!F398,'Distribution graph'!H398)))</f>
        <v>8.2136728318103813</v>
      </c>
      <c r="K398" s="32" t="str">
        <f>IF('List box lookups'!$S$2=1,'Distribution graph'!C398,IF('List box lookups'!$S$2=2,'Distribution graph'!E398,IF('List box lookups'!$S$2=3,'Distribution graph'!G398,'Distribution graph'!I398)))</f>
        <v/>
      </c>
      <c r="L398" s="32">
        <f t="shared" si="745"/>
        <v>17.592931620455602</v>
      </c>
      <c r="M398">
        <v>392</v>
      </c>
      <c r="R398" t="s">
        <v>8467</v>
      </c>
    </row>
    <row r="399" spans="1:18" x14ac:dyDescent="0.25">
      <c r="A399" t="s">
        <v>8322</v>
      </c>
      <c r="B399" s="30">
        <f>INDEX(TOTAL_Data!$AZ:$AZ,MATCH('Distribution graph'!$A399,TOTAL_Data!$DA:$DA,0))</f>
        <v>8.1928567564016355</v>
      </c>
      <c r="C399" s="30" t="str">
        <f t="shared" si="742"/>
        <v/>
      </c>
      <c r="D399" s="30">
        <f>INDEX(BKT_Data!$AZ:$AZ,MATCH('Distribution graph'!$A399,BKT_Data!$DA:$DA,0))</f>
        <v>1.7675912150716611</v>
      </c>
      <c r="E399" s="30" t="str">
        <f t="shared" si="742"/>
        <v/>
      </c>
      <c r="F399" s="30">
        <f>INDEX(DRO_Data!$AZ:$AZ,MATCH('Distribution graph'!$A399,DRO_Data!$DA:$DA,0))</f>
        <v>1.1517852671641045</v>
      </c>
      <c r="G399" s="30">
        <f t="shared" ref="G399" si="790">IF($A399=G$2,F399,"")</f>
        <v>1.1517852671641045</v>
      </c>
      <c r="H399" s="30">
        <f>INDEX(IVA_Data!$AZ:$AZ,MATCH('Distribution graph'!$A399,IVA_Data!$DA:$DA,0))</f>
        <v>3.5071527457314255</v>
      </c>
      <c r="I399" s="30" t="str">
        <f t="shared" ref="I399" si="791">IF($A399=I$2,H399,"")</f>
        <v/>
      </c>
      <c r="J399" s="32">
        <f>IF('List box lookups'!$S$2=1,'Distribution graph'!B399,IF('List box lookups'!$S$2=2,'Distribution graph'!D399,IF('List box lookups'!$S$2=3,'Distribution graph'!F399,'Distribution graph'!H399)))</f>
        <v>8.1928567564016355</v>
      </c>
      <c r="K399" s="32" t="str">
        <f>IF('List box lookups'!$S$2=1,'Distribution graph'!C399,IF('List box lookups'!$S$2=2,'Distribution graph'!E399,IF('List box lookups'!$S$2=3,'Distribution graph'!G399,'Distribution graph'!I399)))</f>
        <v/>
      </c>
      <c r="L399" s="32">
        <f t="shared" si="745"/>
        <v>17.592931620455602</v>
      </c>
      <c r="M399">
        <v>393</v>
      </c>
      <c r="R399" t="s">
        <v>8467</v>
      </c>
    </row>
    <row r="400" spans="1:18" x14ac:dyDescent="0.25">
      <c r="A400" t="s">
        <v>8323</v>
      </c>
      <c r="B400" s="30">
        <f>INDEX(TOTAL_Data!$AZ:$AZ,MATCH('Distribution graph'!$A400,TOTAL_Data!$DA:$DA,0))</f>
        <v>7.5619045000206233</v>
      </c>
      <c r="C400" s="30" t="str">
        <f t="shared" si="742"/>
        <v/>
      </c>
      <c r="D400" s="30">
        <f>INDEX(BKT_Data!$AZ:$AZ,MATCH('Distribution graph'!$A400,BKT_Data!$DA:$DA,0))</f>
        <v>1.7546613965257705</v>
      </c>
      <c r="E400" s="30" t="str">
        <f t="shared" si="742"/>
        <v/>
      </c>
      <c r="F400" s="30">
        <f>INDEX(DRO_Data!$AZ:$AZ,MATCH('Distribution graph'!$A400,DRO_Data!$DA:$DA,0))</f>
        <v>1.13712972213423</v>
      </c>
      <c r="G400" s="30" t="str">
        <f t="shared" ref="G400" si="792">IF($A400=G$2,F400,"")</f>
        <v/>
      </c>
      <c r="H400" s="30">
        <f>INDEX(IVA_Data!$AZ:$AZ,MATCH('Distribution graph'!$A400,IVA_Data!$DA:$DA,0))</f>
        <v>3.4859102583162032</v>
      </c>
      <c r="I400" s="30" t="str">
        <f t="shared" ref="I400" si="793">IF($A400=I$2,H400,"")</f>
        <v/>
      </c>
      <c r="J400" s="32">
        <f>IF('List box lookups'!$S$2=1,'Distribution graph'!B400,IF('List box lookups'!$S$2=2,'Distribution graph'!D400,IF('List box lookups'!$S$2=3,'Distribution graph'!F400,'Distribution graph'!H400)))</f>
        <v>7.5619045000206233</v>
      </c>
      <c r="K400" s="32" t="str">
        <f>IF('List box lookups'!$S$2=1,'Distribution graph'!C400,IF('List box lookups'!$S$2=2,'Distribution graph'!E400,IF('List box lookups'!$S$2=3,'Distribution graph'!G400,'Distribution graph'!I400)))</f>
        <v/>
      </c>
      <c r="L400" s="32">
        <f t="shared" si="745"/>
        <v>17.592931620455602</v>
      </c>
      <c r="M400">
        <v>394</v>
      </c>
      <c r="R400" t="s">
        <v>8467</v>
      </c>
    </row>
    <row r="401" spans="1:18" x14ac:dyDescent="0.25">
      <c r="A401" t="s">
        <v>8324</v>
      </c>
      <c r="B401" s="30">
        <f>INDEX(TOTAL_Data!$AZ:$AZ,MATCH('Distribution graph'!$A401,TOTAL_Data!$DA:$DA,0))</f>
        <v>7.3913431938724949</v>
      </c>
      <c r="C401" s="30" t="str">
        <f t="shared" si="742"/>
        <v/>
      </c>
      <c r="D401" s="30">
        <f>INDEX(BKT_Data!$AZ:$AZ,MATCH('Distribution graph'!$A401,BKT_Data!$DA:$DA,0))</f>
        <v>1.5724094554221921</v>
      </c>
      <c r="E401" s="30" t="str">
        <f t="shared" si="742"/>
        <v/>
      </c>
      <c r="F401" s="30">
        <f>INDEX(DRO_Data!$AZ:$AZ,MATCH('Distribution graph'!$A401,DRO_Data!$DA:$DA,0))</f>
        <v>0.94678540056912319</v>
      </c>
      <c r="G401" s="30" t="str">
        <f t="shared" ref="G401" si="794">IF($A401=G$2,F401,"")</f>
        <v/>
      </c>
      <c r="H401" s="30">
        <f>INDEX(IVA_Data!$AZ:$AZ,MATCH('Distribution graph'!$A401,IVA_Data!$DA:$DA,0))</f>
        <v>3.080127311928893</v>
      </c>
      <c r="I401" s="30" t="str">
        <f t="shared" ref="I401" si="795">IF($A401=I$2,H401,"")</f>
        <v/>
      </c>
      <c r="J401" s="32">
        <f>IF('List box lookups'!$S$2=1,'Distribution graph'!B401,IF('List box lookups'!$S$2=2,'Distribution graph'!D401,IF('List box lookups'!$S$2=3,'Distribution graph'!F401,'Distribution graph'!H401)))</f>
        <v>7.3913431938724949</v>
      </c>
      <c r="K401" s="32" t="str">
        <f>IF('List box lookups'!$S$2=1,'Distribution graph'!C401,IF('List box lookups'!$S$2=2,'Distribution graph'!E401,IF('List box lookups'!$S$2=3,'Distribution graph'!G401,'Distribution graph'!I401)))</f>
        <v/>
      </c>
      <c r="L401" s="32">
        <f t="shared" si="745"/>
        <v>17.592931620455602</v>
      </c>
      <c r="M401">
        <v>395</v>
      </c>
      <c r="R401" t="s">
        <v>8467</v>
      </c>
    </row>
    <row r="402" spans="1:18" x14ac:dyDescent="0.25">
      <c r="A402" t="s">
        <v>8325</v>
      </c>
      <c r="B402" s="30">
        <f>INDEX(TOTAL_Data!$AZ:$AZ,MATCH('Distribution graph'!$A402,TOTAL_Data!$DA:$DA,0))</f>
        <v>6.9107116029846258</v>
      </c>
      <c r="C402" s="30">
        <f t="shared" si="742"/>
        <v>6.9107116029846258</v>
      </c>
      <c r="D402" s="30">
        <f>INDEX(BKT_Data!$AZ:$AZ,MATCH('Distribution graph'!$A402,BKT_Data!$DA:$DA,0))</f>
        <v>1.400704775666072</v>
      </c>
      <c r="E402" s="30" t="str">
        <f t="shared" si="742"/>
        <v/>
      </c>
      <c r="F402" s="30">
        <f>INDEX(DRO_Data!$AZ:$AZ,MATCH('Distribution graph'!$A402,DRO_Data!$DA:$DA,0))</f>
        <v>0.49019607843137253</v>
      </c>
      <c r="G402" s="30" t="str">
        <f t="shared" ref="G402" si="796">IF($A402=G$2,F402,"")</f>
        <v/>
      </c>
      <c r="H402" s="30">
        <f>INDEX(IVA_Data!$AZ:$AZ,MATCH('Distribution graph'!$A402,IVA_Data!$DA:$DA,0))</f>
        <v>3.0247618000082492</v>
      </c>
      <c r="I402" s="30" t="str">
        <f t="shared" ref="I402" si="797">IF($A402=I$2,H402,"")</f>
        <v/>
      </c>
      <c r="J402" s="32">
        <f>IF('List box lookups'!$S$2=1,'Distribution graph'!B402,IF('List box lookups'!$S$2=2,'Distribution graph'!D402,IF('List box lookups'!$S$2=3,'Distribution graph'!F402,'Distribution graph'!H402)))</f>
        <v>6.9107116029846258</v>
      </c>
      <c r="K402" s="32">
        <f>IF('List box lookups'!$S$2=1,'Distribution graph'!C402,IF('List box lookups'!$S$2=2,'Distribution graph'!E402,IF('List box lookups'!$S$2=3,'Distribution graph'!G402,'Distribution graph'!I402)))</f>
        <v>6.9107116029846258</v>
      </c>
      <c r="L402" s="32">
        <f t="shared" si="745"/>
        <v>17.592931620455602</v>
      </c>
      <c r="M402">
        <v>396</v>
      </c>
      <c r="R402" t="s">
        <v>8467</v>
      </c>
    </row>
    <row r="403" spans="1:18" x14ac:dyDescent="0.25">
      <c r="A403" t="s">
        <v>8326</v>
      </c>
      <c r="B403" s="30">
        <f>INDEX(TOTAL_Data!$AZ:$AZ,MATCH('Distribution graph'!$A403,TOTAL_Data!$DA:$DA,0))</f>
        <v>6.0457516339869279</v>
      </c>
      <c r="C403" s="30" t="str">
        <f t="shared" si="742"/>
        <v/>
      </c>
      <c r="D403" s="30">
        <f>INDEX(BKT_Data!$AZ:$AZ,MATCH('Distribution graph'!$A403,BKT_Data!$DA:$DA,0))</f>
        <v>1.1437908496732025</v>
      </c>
      <c r="E403" s="30" t="str">
        <f t="shared" si="742"/>
        <v/>
      </c>
      <c r="F403" s="30">
        <f>INDEX(DRO_Data!$AZ:$AZ,MATCH('Distribution graph'!$A403,DRO_Data!$DA:$DA,0))</f>
        <v>0</v>
      </c>
      <c r="G403" s="30" t="str">
        <f t="shared" ref="G403" si="798">IF($A403=G$2,F403,"")</f>
        <v/>
      </c>
      <c r="H403" s="30">
        <f>INDEX(IVA_Data!$AZ:$AZ,MATCH('Distribution graph'!$A403,IVA_Data!$DA:$DA,0))</f>
        <v>3.0046572186889677</v>
      </c>
      <c r="I403" s="30">
        <f t="shared" ref="I403" si="799">IF($A403=I$2,H403,"")</f>
        <v>3.0046572186889677</v>
      </c>
      <c r="J403" s="32">
        <f>IF('List box lookups'!$S$2=1,'Distribution graph'!B403,IF('List box lookups'!$S$2=2,'Distribution graph'!D403,IF('List box lookups'!$S$2=3,'Distribution graph'!F403,'Distribution graph'!H403)))</f>
        <v>6.0457516339869279</v>
      </c>
      <c r="K403" s="32" t="str">
        <f>IF('List box lookups'!$S$2=1,'Distribution graph'!C403,IF('List box lookups'!$S$2=2,'Distribution graph'!E403,IF('List box lookups'!$S$2=3,'Distribution graph'!G403,'Distribution graph'!I403)))</f>
        <v/>
      </c>
      <c r="L403" s="32">
        <f t="shared" si="745"/>
        <v>17.592931620455602</v>
      </c>
      <c r="M403" s="31">
        <v>397</v>
      </c>
      <c r="R403" t="s">
        <v>8467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358"/>
  <sheetViews>
    <sheetView zoomScale="70" zoomScaleNormal="70" workbookViewId="0">
      <selection activeCell="A64" sqref="A64"/>
    </sheetView>
  </sheetViews>
  <sheetFormatPr defaultRowHeight="15" x14ac:dyDescent="0.25"/>
  <cols>
    <col min="6" max="6" width="22" customWidth="1"/>
    <col min="10" max="10" width="24.7109375" customWidth="1"/>
    <col min="11" max="11" width="10.85546875" customWidth="1"/>
    <col min="13" max="13" width="13.140625" customWidth="1"/>
    <col min="14" max="14" width="13.28515625" customWidth="1"/>
    <col min="19" max="19" width="26.42578125" customWidth="1"/>
    <col min="20" max="20" width="42.140625" customWidth="1"/>
    <col min="22" max="22" width="14.7109375" customWidth="1"/>
    <col min="23" max="23" width="30.140625" customWidth="1"/>
    <col min="24" max="24" width="13.140625" customWidth="1"/>
    <col min="25" max="25" width="37.5703125" customWidth="1"/>
  </cols>
  <sheetData>
    <row r="1" spans="1:25" x14ac:dyDescent="0.25">
      <c r="B1" t="s">
        <v>8450</v>
      </c>
      <c r="C1" t="s">
        <v>3373</v>
      </c>
      <c r="F1" t="s">
        <v>8451</v>
      </c>
      <c r="G1" t="s">
        <v>3373</v>
      </c>
      <c r="J1" t="s">
        <v>8452</v>
      </c>
      <c r="K1" t="s">
        <v>3373</v>
      </c>
      <c r="N1" t="s">
        <v>3374</v>
      </c>
      <c r="O1" t="s">
        <v>3375</v>
      </c>
      <c r="P1" t="s">
        <v>3376</v>
      </c>
      <c r="Q1" t="s">
        <v>3377</v>
      </c>
      <c r="S1" t="s">
        <v>7981</v>
      </c>
      <c r="U1" t="s">
        <v>7983</v>
      </c>
    </row>
    <row r="2" spans="1:25" x14ac:dyDescent="0.25">
      <c r="A2">
        <v>1</v>
      </c>
      <c r="B2" t="s">
        <v>3188</v>
      </c>
      <c r="C2" t="s">
        <v>317</v>
      </c>
      <c r="E2">
        <v>1</v>
      </c>
      <c r="F2" t="s">
        <v>2980</v>
      </c>
      <c r="G2" t="s">
        <v>1173</v>
      </c>
      <c r="I2">
        <v>1</v>
      </c>
      <c r="J2" t="s">
        <v>3370</v>
      </c>
      <c r="K2" t="s">
        <v>8399</v>
      </c>
      <c r="M2" t="s">
        <v>8417</v>
      </c>
      <c r="N2">
        <v>1</v>
      </c>
      <c r="O2">
        <v>2</v>
      </c>
      <c r="P2">
        <v>3</v>
      </c>
      <c r="Q2">
        <v>3</v>
      </c>
      <c r="S2">
        <v>1</v>
      </c>
      <c r="T2" t="str">
        <f>VLOOKUP(S2,U2:V5,2,FALSE)</f>
        <v>Total individual insolvencies</v>
      </c>
      <c r="U2">
        <v>1</v>
      </c>
      <c r="V2" t="s">
        <v>8445</v>
      </c>
      <c r="W2" t="s">
        <v>8412</v>
      </c>
      <c r="X2" s="67" t="s">
        <v>8433</v>
      </c>
      <c r="Y2" t="s">
        <v>8448</v>
      </c>
    </row>
    <row r="3" spans="1:25" x14ac:dyDescent="0.25">
      <c r="A3">
        <v>2</v>
      </c>
      <c r="B3" t="s">
        <v>2990</v>
      </c>
      <c r="C3" t="s">
        <v>431</v>
      </c>
      <c r="E3">
        <v>2</v>
      </c>
      <c r="F3" t="s">
        <v>2985</v>
      </c>
      <c r="G3" t="s">
        <v>462</v>
      </c>
      <c r="I3">
        <v>2</v>
      </c>
      <c r="J3" s="7" t="s">
        <v>3371</v>
      </c>
      <c r="K3" t="s">
        <v>8420</v>
      </c>
      <c r="M3" t="s">
        <v>3379</v>
      </c>
      <c r="N3">
        <f>IF(N$2=1,MAX($A:$A),IF(N$2=2,MAX($E:$E),IF(N$2=3,MAX($I:$I),0)))</f>
        <v>350</v>
      </c>
      <c r="O3">
        <f t="shared" ref="O3:Q3" si="0">IF(O$2=1,MAX($A:$A),IF(O$2=2,MAX($E:$E),IF(O$2=3,MAX($I:$I),0)))</f>
        <v>37</v>
      </c>
      <c r="P3">
        <f t="shared" si="0"/>
        <v>16</v>
      </c>
      <c r="Q3">
        <f t="shared" si="0"/>
        <v>16</v>
      </c>
      <c r="T3" t="str">
        <f>VLOOKUP(S2,U2:W5,3,FALSE)</f>
        <v>Total Individual Insolvency</v>
      </c>
      <c r="U3">
        <v>2</v>
      </c>
      <c r="V3" t="s">
        <v>7982</v>
      </c>
      <c r="W3" t="s">
        <v>8442</v>
      </c>
      <c r="X3" s="67" t="s">
        <v>8434</v>
      </c>
      <c r="Y3" t="s">
        <v>8447</v>
      </c>
    </row>
    <row r="4" spans="1:25" x14ac:dyDescent="0.25">
      <c r="A4">
        <v>3</v>
      </c>
      <c r="B4" t="s">
        <v>2997</v>
      </c>
      <c r="C4" t="s">
        <v>764</v>
      </c>
      <c r="E4">
        <v>3</v>
      </c>
      <c r="F4" t="s">
        <v>2991</v>
      </c>
      <c r="G4" t="s">
        <v>425</v>
      </c>
      <c r="I4">
        <v>3</v>
      </c>
      <c r="J4" t="s">
        <v>3372</v>
      </c>
      <c r="K4" t="s">
        <v>58</v>
      </c>
      <c r="M4" t="s">
        <v>3378</v>
      </c>
      <c r="N4">
        <v>331</v>
      </c>
      <c r="O4">
        <v>10</v>
      </c>
      <c r="P4">
        <v>12</v>
      </c>
      <c r="Q4">
        <v>1</v>
      </c>
      <c r="T4" t="str">
        <f>VLOOKUP(S2,U2:X5,4,FALSE)</f>
        <v>A combination of Bankruptcy orders, Debt Relief orders and Individual Voluntary arrangements</v>
      </c>
      <c r="U4">
        <v>3</v>
      </c>
      <c r="V4" t="s">
        <v>8443</v>
      </c>
      <c r="W4" t="s">
        <v>8330</v>
      </c>
      <c r="X4" s="67" t="s">
        <v>8472</v>
      </c>
      <c r="Y4" t="s">
        <v>8413</v>
      </c>
    </row>
    <row r="5" spans="1:25" x14ac:dyDescent="0.25">
      <c r="A5">
        <v>4</v>
      </c>
      <c r="B5" t="s">
        <v>3190</v>
      </c>
      <c r="C5" t="s">
        <v>314</v>
      </c>
      <c r="E5">
        <v>4</v>
      </c>
      <c r="F5" t="s">
        <v>2998</v>
      </c>
      <c r="G5" t="s">
        <v>754</v>
      </c>
      <c r="I5">
        <v>4</v>
      </c>
      <c r="J5" t="s">
        <v>3352</v>
      </c>
      <c r="K5" t="s">
        <v>491</v>
      </c>
      <c r="M5" t="s">
        <v>3380</v>
      </c>
      <c r="N5" t="str">
        <f>IF(N4&gt;N3,"",IF(N2=1,INDEX($B:$B,MATCH(N4,$A:$A,0)),IF(N2=2,INDEX($F:$F,MATCH(N4,$E:$E,0)),IF(N2=3,IF(OR(N4=2,N4=5),"",INDEX($J:$J,MATCH(N4,$I:$I,0))),""))))</f>
        <v>Westminster</v>
      </c>
      <c r="O5" t="str">
        <f t="shared" ref="O5:Q5" si="1">IF(O4&gt;O3,"",IF(O2=1,INDEX($B:$B,MATCH(O4,$A:$A,0)),IF(O2=2,INDEX($F:$F,MATCH(O4,$E:$E,0)),IF(O2=3,IF(OR(O4=2,O4=5),"",INDEX($J:$J,MATCH(O4,$I:$I,0))),""))))</f>
        <v>Greater Manchester</v>
      </c>
      <c r="P5" t="str">
        <f t="shared" si="1"/>
        <v>London</v>
      </c>
      <c r="Q5" t="str">
        <f t="shared" si="1"/>
        <v>England &amp; Wales</v>
      </c>
      <c r="T5" t="str">
        <f>VLOOKUP(S2,U2:Y5,5,FALSE)</f>
        <v>total individual insolvency</v>
      </c>
      <c r="U5">
        <v>4</v>
      </c>
      <c r="V5" t="s">
        <v>8444</v>
      </c>
      <c r="W5" t="s">
        <v>8331</v>
      </c>
      <c r="X5" s="67" t="s">
        <v>8432</v>
      </c>
      <c r="Y5" t="s">
        <v>8414</v>
      </c>
    </row>
    <row r="6" spans="1:25" x14ac:dyDescent="0.25">
      <c r="A6">
        <v>5</v>
      </c>
      <c r="B6" t="s">
        <v>3133</v>
      </c>
      <c r="C6" t="s">
        <v>778</v>
      </c>
      <c r="E6">
        <v>5</v>
      </c>
      <c r="F6" t="s">
        <v>3007</v>
      </c>
      <c r="G6" t="s">
        <v>886</v>
      </c>
      <c r="I6">
        <v>5</v>
      </c>
      <c r="J6" s="7" t="s">
        <v>3371</v>
      </c>
      <c r="K6" t="s">
        <v>8420</v>
      </c>
      <c r="M6" t="s">
        <v>3381</v>
      </c>
      <c r="N6" t="str">
        <f>IF(N4&gt;N3,"BLANK",IF(N2=1,INDEX($C:$C,MATCH(N4,$A:$A,0)),IF(N2=2,INDEX($G:$G,MATCH(N4,$E:$E,0)),IF(N2=3,IF(OR(N4=2,N4=5),"BLANK",INDEX($K:$K,MATCH(N4,$I:$I,0))),""))))</f>
        <v>E09000033</v>
      </c>
      <c r="O6" t="str">
        <f>IF(O4&gt;O3,"BLANK",IF(O2=1,INDEX($C:$C,MATCH(O4,$A:$A,0)),IF(O2=2,INDEX($G:$G,MATCH(O4,$E:$E,0)),IF(O2=3,IF(OR(O4=2,O4=5),"BLANK",INDEX($K:$K,MATCH(O4,$I:$I,0))),""))))</f>
        <v>E11000001</v>
      </c>
      <c r="P6" t="str">
        <f>IF(P4&gt;P3,"BLANK",IF(P2=1,INDEX($C:$C,MATCH(P4,$A:$A,0)),IF(P2=2,INDEX($G:$G,MATCH(P4,$E:$E,0)),IF(P2=3,IF(OR(P4=2,P4=5),"BLANK",INDEX($K:$K,MATCH(P4,$I:$I,0))),""))))</f>
        <v>E12000007</v>
      </c>
      <c r="Q6" t="str">
        <f>IF(Q4&gt;Q3,"BLANK",IF(Q2=1,INDEX($C:$C,MATCH(Q4,$A:$A,0)),IF(Q2=2,INDEX($G:$G,MATCH(Q4,$E:$E,0)),IF(Q2=3,IF(OR(Q4=2,Q4=5),"BLANK",INDEX($K:$K,MATCH(Q4,$I:$I,0))),""))))</f>
        <v>TOTAL</v>
      </c>
    </row>
    <row r="7" spans="1:25" x14ac:dyDescent="0.25">
      <c r="A7">
        <v>6</v>
      </c>
      <c r="B7" t="s">
        <v>3067</v>
      </c>
      <c r="C7" t="s">
        <v>676</v>
      </c>
      <c r="E7">
        <v>6</v>
      </c>
      <c r="F7" t="s">
        <v>3016</v>
      </c>
      <c r="G7" t="s">
        <v>184</v>
      </c>
      <c r="I7">
        <v>6</v>
      </c>
      <c r="J7" t="s">
        <v>3353</v>
      </c>
      <c r="K7" t="s">
        <v>457</v>
      </c>
      <c r="M7" t="s">
        <v>8418</v>
      </c>
      <c r="N7" t="str">
        <f>IF(N6="BLANK","BLANK",IF(N2=1,$B$1,IF(N2=2,$F$1,$J$1)))</f>
        <v>districts, boroughs &amp; unitary authorities</v>
      </c>
      <c r="O7" t="str">
        <f t="shared" ref="O7:Q7" si="2">IF(O6="BLANK","BLANK",IF(O2=1,$B$1,IF(O2=2,$F$1,$J$1)))</f>
        <v>counties</v>
      </c>
      <c r="P7" t="str">
        <f t="shared" si="2"/>
        <v>regions</v>
      </c>
      <c r="Q7" t="str">
        <f t="shared" si="2"/>
        <v>regions</v>
      </c>
    </row>
    <row r="8" spans="1:25" x14ac:dyDescent="0.25">
      <c r="A8">
        <v>7</v>
      </c>
      <c r="B8" t="s">
        <v>2979</v>
      </c>
      <c r="C8" t="s">
        <v>1184</v>
      </c>
      <c r="E8">
        <v>7</v>
      </c>
      <c r="F8" t="s">
        <v>3023</v>
      </c>
      <c r="G8" t="s">
        <v>305</v>
      </c>
      <c r="I8">
        <v>7</v>
      </c>
      <c r="J8" t="s">
        <v>3354</v>
      </c>
      <c r="K8" t="s">
        <v>199</v>
      </c>
      <c r="S8" s="54" t="s">
        <v>8372</v>
      </c>
      <c r="T8" s="54" t="str">
        <f>IF(S2=1,"TOTAL_Data!",IF(S2=2,"BKT_Data!",IF(S2=3,"DRO_Data!","IVA_Data!")))</f>
        <v>TOTAL_Data!</v>
      </c>
      <c r="U8" t="s">
        <v>8440</v>
      </c>
      <c r="V8" t="s">
        <v>8415</v>
      </c>
    </row>
    <row r="9" spans="1:25" x14ac:dyDescent="0.25">
      <c r="A9">
        <v>8</v>
      </c>
      <c r="B9" t="s">
        <v>3162</v>
      </c>
      <c r="C9" t="s">
        <v>622</v>
      </c>
      <c r="E9">
        <v>8</v>
      </c>
      <c r="F9" t="s">
        <v>3029</v>
      </c>
      <c r="G9" t="s">
        <v>466</v>
      </c>
      <c r="I9">
        <v>8</v>
      </c>
      <c r="J9" t="s">
        <v>3355</v>
      </c>
      <c r="K9" t="s">
        <v>211</v>
      </c>
      <c r="N9" t="str">
        <f t="shared" ref="N9:Q28" si="3">IF(N$2=1,IF($B2="","",$B2),IF(N$2=2,IF($F2="","",$F2),IF(N$2=3,IF($J2="","",$J2),"")))</f>
        <v>Adur</v>
      </c>
      <c r="O9" t="str">
        <f t="shared" si="3"/>
        <v>Buckinghamshire</v>
      </c>
      <c r="P9" t="str">
        <f t="shared" si="3"/>
        <v>England &amp; Wales</v>
      </c>
      <c r="Q9" t="str">
        <f t="shared" si="3"/>
        <v>England &amp; Wales</v>
      </c>
      <c r="S9" s="54" t="s">
        <v>8373</v>
      </c>
      <c r="T9" s="54" t="str">
        <f>IF(S2=1,"Total Insolvencies",IF(S2=2,"Bankruptcies",IF(S2=3,"Debt Relief Orders","Individual Voluntary Arrangements")))</f>
        <v>Total Insolvencies</v>
      </c>
    </row>
    <row r="10" spans="1:25" x14ac:dyDescent="0.25">
      <c r="A10">
        <v>9</v>
      </c>
      <c r="B10" t="s">
        <v>3244</v>
      </c>
      <c r="C10" t="s">
        <v>1243</v>
      </c>
      <c r="E10">
        <v>9</v>
      </c>
      <c r="F10" t="s">
        <v>3042</v>
      </c>
      <c r="G10" t="s">
        <v>1052</v>
      </c>
      <c r="I10">
        <v>9</v>
      </c>
      <c r="J10" t="s">
        <v>3356</v>
      </c>
      <c r="K10" t="s">
        <v>150</v>
      </c>
      <c r="N10" t="str">
        <f t="shared" si="3"/>
        <v>Allerdale</v>
      </c>
      <c r="O10" t="str">
        <f t="shared" si="3"/>
        <v>Cambridgeshire</v>
      </c>
      <c r="P10" t="str">
        <f t="shared" si="3"/>
        <v>---------------------</v>
      </c>
      <c r="Q10" t="str">
        <f t="shared" si="3"/>
        <v>---------------------</v>
      </c>
      <c r="S10" s="54" t="s">
        <v>8374</v>
      </c>
      <c r="T10" s="54" t="str">
        <f>IF(S2=1,"Total Insolvency",IF(S2=2,"Bankruptcy",IF(S2=3,"Debt Relief Order","Individual Voluntary Arrangement")))</f>
        <v>Total Insolvency</v>
      </c>
    </row>
    <row r="11" spans="1:25" x14ac:dyDescent="0.25">
      <c r="A11">
        <v>10</v>
      </c>
      <c r="B11" t="s">
        <v>3245</v>
      </c>
      <c r="C11" t="s">
        <v>979</v>
      </c>
      <c r="E11">
        <v>10</v>
      </c>
      <c r="F11" t="s">
        <v>3343</v>
      </c>
      <c r="G11" t="s">
        <v>3362</v>
      </c>
      <c r="I11">
        <v>10</v>
      </c>
      <c r="J11" t="s">
        <v>3347</v>
      </c>
      <c r="K11" t="s">
        <v>70</v>
      </c>
      <c r="N11" t="str">
        <f t="shared" si="3"/>
        <v>Amber Valley</v>
      </c>
      <c r="O11" t="str">
        <f t="shared" si="3"/>
        <v>Cumbria</v>
      </c>
      <c r="P11" t="str">
        <f t="shared" si="3"/>
        <v>England</v>
      </c>
      <c r="Q11" t="str">
        <f t="shared" si="3"/>
        <v>England</v>
      </c>
      <c r="S11" s="54" t="s">
        <v>8375</v>
      </c>
      <c r="T11" s="54" t="str">
        <f>$T$8&amp;U8</f>
        <v>TOTAL_Data!$A$3:$DB$407</v>
      </c>
    </row>
    <row r="12" spans="1:25" x14ac:dyDescent="0.25">
      <c r="A12">
        <v>11</v>
      </c>
      <c r="B12" t="s">
        <v>3222</v>
      </c>
      <c r="C12" t="s">
        <v>870</v>
      </c>
      <c r="E12">
        <v>11</v>
      </c>
      <c r="F12" t="s">
        <v>3049</v>
      </c>
      <c r="G12" t="s">
        <v>276</v>
      </c>
      <c r="I12">
        <v>11</v>
      </c>
      <c r="J12" t="s">
        <v>3358</v>
      </c>
      <c r="K12" t="s">
        <v>51</v>
      </c>
      <c r="N12" t="str">
        <f t="shared" si="3"/>
        <v>Arun</v>
      </c>
      <c r="O12" t="str">
        <f t="shared" si="3"/>
        <v>Derbyshire</v>
      </c>
      <c r="P12" t="str">
        <f t="shared" si="3"/>
        <v>Wales</v>
      </c>
      <c r="Q12" t="str">
        <f t="shared" si="3"/>
        <v>Wales</v>
      </c>
      <c r="S12" s="54" t="s">
        <v>8376</v>
      </c>
      <c r="T12" s="54">
        <f>4-COUNTIF(N7:Q7,"BLANK")</f>
        <v>4</v>
      </c>
    </row>
    <row r="13" spans="1:25" x14ac:dyDescent="0.25">
      <c r="A13">
        <v>12</v>
      </c>
      <c r="B13" t="s">
        <v>2992</v>
      </c>
      <c r="C13" t="s">
        <v>1387</v>
      </c>
      <c r="E13">
        <v>12</v>
      </c>
      <c r="F13" t="s">
        <v>3061</v>
      </c>
      <c r="G13" t="s">
        <v>48</v>
      </c>
      <c r="I13">
        <v>12</v>
      </c>
      <c r="J13" t="s">
        <v>3360</v>
      </c>
      <c r="K13" t="s">
        <v>355</v>
      </c>
      <c r="N13" t="str">
        <f t="shared" si="3"/>
        <v>Ashfield</v>
      </c>
      <c r="O13" t="str">
        <f t="shared" si="3"/>
        <v>Devon</v>
      </c>
      <c r="P13" t="str">
        <f t="shared" si="3"/>
        <v>---------------------</v>
      </c>
      <c r="Q13" t="str">
        <f t="shared" si="3"/>
        <v>---------------------</v>
      </c>
      <c r="S13" s="54"/>
    </row>
    <row r="14" spans="1:25" x14ac:dyDescent="0.25">
      <c r="A14">
        <v>13</v>
      </c>
      <c r="B14" t="s">
        <v>3028</v>
      </c>
      <c r="C14" t="s">
        <v>587</v>
      </c>
      <c r="E14">
        <v>13</v>
      </c>
      <c r="F14" t="s">
        <v>3349</v>
      </c>
      <c r="G14" t="s">
        <v>3368</v>
      </c>
      <c r="I14">
        <v>13</v>
      </c>
      <c r="J14" t="s">
        <v>3359</v>
      </c>
      <c r="K14" t="s">
        <v>278</v>
      </c>
      <c r="N14" t="str">
        <f t="shared" si="3"/>
        <v>Ashford</v>
      </c>
      <c r="O14" t="str">
        <f t="shared" si="3"/>
        <v>Dorset</v>
      </c>
      <c r="P14" t="str">
        <f t="shared" si="3"/>
        <v>North East</v>
      </c>
      <c r="Q14" t="str">
        <f t="shared" si="3"/>
        <v>North East</v>
      </c>
    </row>
    <row r="15" spans="1:25" x14ac:dyDescent="0.25">
      <c r="A15">
        <v>14</v>
      </c>
      <c r="B15" t="s">
        <v>3048</v>
      </c>
      <c r="C15" t="s">
        <v>1127</v>
      </c>
      <c r="E15">
        <v>14</v>
      </c>
      <c r="F15" t="s">
        <v>3068</v>
      </c>
      <c r="G15" t="s">
        <v>363</v>
      </c>
      <c r="I15">
        <v>14</v>
      </c>
      <c r="J15" t="s">
        <v>3357</v>
      </c>
      <c r="K15" t="s">
        <v>168</v>
      </c>
      <c r="N15" t="str">
        <f t="shared" si="3"/>
        <v>Aylesbury Vale</v>
      </c>
      <c r="O15" t="str">
        <f t="shared" si="3"/>
        <v>East Sussex</v>
      </c>
      <c r="P15" t="str">
        <f t="shared" si="3"/>
        <v>North West</v>
      </c>
      <c r="Q15" t="str">
        <f t="shared" si="3"/>
        <v>North West</v>
      </c>
    </row>
    <row r="16" spans="1:25" x14ac:dyDescent="0.25">
      <c r="A16">
        <v>15</v>
      </c>
      <c r="B16" t="s">
        <v>3135</v>
      </c>
      <c r="C16" t="s">
        <v>835</v>
      </c>
      <c r="E16">
        <v>15</v>
      </c>
      <c r="F16" t="s">
        <v>3081</v>
      </c>
      <c r="G16" t="s">
        <v>197</v>
      </c>
      <c r="I16">
        <v>15</v>
      </c>
      <c r="K16" t="s">
        <v>8420</v>
      </c>
      <c r="N16" t="str">
        <f t="shared" si="3"/>
        <v>Babergh</v>
      </c>
      <c r="O16" t="str">
        <f t="shared" si="3"/>
        <v>Essex</v>
      </c>
      <c r="P16" t="str">
        <f t="shared" si="3"/>
        <v>Yorkshire and The Humber</v>
      </c>
      <c r="Q16" t="str">
        <f t="shared" si="3"/>
        <v>Yorkshire and The Humber</v>
      </c>
    </row>
    <row r="17" spans="1:26" x14ac:dyDescent="0.25">
      <c r="A17">
        <v>16</v>
      </c>
      <c r="B17" t="s">
        <v>2944</v>
      </c>
      <c r="C17" t="s">
        <v>167</v>
      </c>
      <c r="E17">
        <v>16</v>
      </c>
      <c r="F17" t="s">
        <v>3094</v>
      </c>
      <c r="G17" t="s">
        <v>148</v>
      </c>
      <c r="I17">
        <v>16</v>
      </c>
      <c r="J17" t="s">
        <v>8421</v>
      </c>
      <c r="K17" t="s">
        <v>8420</v>
      </c>
      <c r="N17" t="str">
        <f t="shared" si="3"/>
        <v>Barking and Dagenham</v>
      </c>
      <c r="O17" t="str">
        <f t="shared" si="3"/>
        <v>Gloucestershire</v>
      </c>
      <c r="P17" t="str">
        <f t="shared" si="3"/>
        <v>East Midlands</v>
      </c>
      <c r="Q17" t="str">
        <f t="shared" si="3"/>
        <v>East Midlands</v>
      </c>
      <c r="W17" t="s">
        <v>8437</v>
      </c>
      <c r="X17">
        <f ca="1">IF(Z17&lt;0,Z17*-1,Z17)</f>
        <v>2</v>
      </c>
      <c r="Y17" t="str">
        <f ca="1">IF(Z17&lt;0,"a decrease of "&amp;X17&amp;" since 2014, and ",IF(Z17&gt;0,"an increase of "&amp;X17&amp;" since 2014, and ","the same as "))</f>
        <v xml:space="preserve">a decrease of 2 since 2014, and </v>
      </c>
      <c r="Z17">
        <f ca="1">ROUND(VLOOKUP('List box lookups'!$N$6,INDIRECT('List box lookups'!$T$11),MATCH("Rate_2015",TOTAL_Data!$A$2:$CZ$2,0),FALSE)-VLOOKUP('List box lookups'!$N$6,INDIRECT('List box lookups'!$T$11),MATCH("Rate_2014",TOTAL_Data!$A$2:$CZ$2,0),FALSE),1)</f>
        <v>-2</v>
      </c>
    </row>
    <row r="18" spans="1:26" x14ac:dyDescent="0.25">
      <c r="A18">
        <v>17</v>
      </c>
      <c r="B18" t="s">
        <v>2976</v>
      </c>
      <c r="C18" t="s">
        <v>1674</v>
      </c>
      <c r="E18">
        <v>17</v>
      </c>
      <c r="F18" t="s">
        <v>3102</v>
      </c>
      <c r="G18" t="s">
        <v>846</v>
      </c>
      <c r="K18" t="s">
        <v>8420</v>
      </c>
      <c r="N18" t="str">
        <f t="shared" si="3"/>
        <v>Barnet</v>
      </c>
      <c r="O18" t="str">
        <f t="shared" si="3"/>
        <v>Greater Manchester</v>
      </c>
      <c r="P18" t="str">
        <f t="shared" si="3"/>
        <v>West Midlands</v>
      </c>
      <c r="Q18" t="str">
        <f t="shared" si="3"/>
        <v>West Midlands</v>
      </c>
      <c r="W18" t="s">
        <v>8438</v>
      </c>
      <c r="X18">
        <f ca="1">IF(Z18&lt;0,Z18*-1,Z18)</f>
        <v>10.7</v>
      </c>
      <c r="Y18" t="str">
        <f ca="1">IF(Z18&lt;0,"lower","higher")</f>
        <v>lower</v>
      </c>
      <c r="Z18">
        <f ca="1">ROUND(VLOOKUP('List box lookups'!$N$6,INDIRECT('List box lookups'!$T$11),MATCH("Rate_2015",TOTAL_Data!$A$2:$CZ$2,0),FALSE)-VLOOKUP("TOTAL",INDIRECT('List box lookups'!$T$11),MATCH("Rate_2015",TOTAL_Data!$A$2:$CZ$2,0),FALSE),1)</f>
        <v>-10.7</v>
      </c>
    </row>
    <row r="19" spans="1:26" x14ac:dyDescent="0.25">
      <c r="A19">
        <v>18</v>
      </c>
      <c r="B19" t="s">
        <v>3246</v>
      </c>
      <c r="C19" t="s">
        <v>730</v>
      </c>
      <c r="E19">
        <v>18</v>
      </c>
      <c r="F19" t="s">
        <v>3344</v>
      </c>
      <c r="G19" t="s">
        <v>3363</v>
      </c>
      <c r="N19" t="str">
        <f t="shared" si="3"/>
        <v>Barnsley</v>
      </c>
      <c r="O19" t="str">
        <f t="shared" si="3"/>
        <v>Hampshire</v>
      </c>
      <c r="P19" t="str">
        <f t="shared" si="3"/>
        <v>East of England</v>
      </c>
      <c r="Q19" t="str">
        <f t="shared" si="3"/>
        <v>East of England</v>
      </c>
      <c r="W19" t="s">
        <v>7969</v>
      </c>
      <c r="X19">
        <f ca="1">VLOOKUP('List box lookups'!$N$6,INDIRECT('List box lookups'!$T$11),MATCH(W19,TOTAL_Data!$A$2:$CZ$2,0),FALSE)</f>
        <v>347</v>
      </c>
      <c r="Y19" t="str">
        <f ca="1">X19&amp;IF(OR(X19=11,X19=12,X19=13),"th",IF(RIGHT(X19)="1","st",IF(RIGHT(X19)="2","nd",IF(RIGHT(X19)="3","rd","th"))))</f>
        <v>347th</v>
      </c>
    </row>
    <row r="20" spans="1:26" x14ac:dyDescent="0.25">
      <c r="A20">
        <v>19</v>
      </c>
      <c r="B20" t="s">
        <v>3230</v>
      </c>
      <c r="C20" t="s">
        <v>69</v>
      </c>
      <c r="E20">
        <v>19</v>
      </c>
      <c r="F20" t="s">
        <v>3110</v>
      </c>
      <c r="G20" t="s">
        <v>481</v>
      </c>
      <c r="N20" t="str">
        <f t="shared" si="3"/>
        <v>Barrow-in-Furness</v>
      </c>
      <c r="O20" t="str">
        <f t="shared" si="3"/>
        <v>Hertfordshire</v>
      </c>
      <c r="P20" t="str">
        <f t="shared" si="3"/>
        <v>London</v>
      </c>
      <c r="Q20" t="str">
        <f t="shared" si="3"/>
        <v>London</v>
      </c>
      <c r="W20" t="s">
        <v>8439</v>
      </c>
      <c r="X20">
        <f>IF(N2=1,348,IF(N2=2,36,10))</f>
        <v>348</v>
      </c>
    </row>
    <row r="21" spans="1:26" x14ac:dyDescent="0.25">
      <c r="A21">
        <v>20</v>
      </c>
      <c r="B21" t="s">
        <v>3093</v>
      </c>
      <c r="C21" t="s">
        <v>1416</v>
      </c>
      <c r="E21">
        <v>20</v>
      </c>
      <c r="F21" t="s">
        <v>3126</v>
      </c>
      <c r="G21" t="s">
        <v>209</v>
      </c>
      <c r="N21" t="str">
        <f t="shared" si="3"/>
        <v>Basildon</v>
      </c>
      <c r="O21" t="str">
        <f t="shared" si="3"/>
        <v>Inner London</v>
      </c>
      <c r="P21" t="str">
        <f t="shared" si="3"/>
        <v>South East</v>
      </c>
      <c r="Q21" t="str">
        <f t="shared" si="3"/>
        <v>South East</v>
      </c>
      <c r="W21" t="s">
        <v>8454</v>
      </c>
      <c r="X21" t="str">
        <f ca="1">IF(N2&lt;&gt;1,". ",INDEX('Distribution graph'!R:R,MATCH("L"&amp;'List box lookups'!X19,'Distribution graph'!A:A,0)))</f>
        <v xml:space="preserve"> - this was in the lowest 5% of all areas. </v>
      </c>
    </row>
    <row r="22" spans="1:26" x14ac:dyDescent="0.25">
      <c r="A22">
        <v>21</v>
      </c>
      <c r="B22" t="s">
        <v>2930</v>
      </c>
      <c r="C22" t="s">
        <v>202</v>
      </c>
      <c r="E22">
        <v>21</v>
      </c>
      <c r="F22" t="s">
        <v>3118</v>
      </c>
      <c r="G22" t="s">
        <v>696</v>
      </c>
      <c r="N22" t="str">
        <f t="shared" si="3"/>
        <v>Basingstoke and Deane</v>
      </c>
      <c r="O22" t="str">
        <f t="shared" si="3"/>
        <v>Kent</v>
      </c>
      <c r="P22" t="str">
        <f t="shared" si="3"/>
        <v>South West</v>
      </c>
      <c r="Q22" t="str">
        <f t="shared" si="3"/>
        <v>South West</v>
      </c>
      <c r="W22" t="s">
        <v>8441</v>
      </c>
      <c r="X22" t="str">
        <f>IF(HLOOKUP(MAX('Charts Data'!E44:G44),'Charts Data'!E44:G45,2,FALSE)=T3,IF(S2=1,"The most common type of insolvency in "&amp;N5&amp;" was "&amp;HLOOKUP(MAX('Charts Data'!E44:G44),'Charts Data'!E44:G45,2,FALSE)&amp;" at "&amp;ROUND(HLOOKUP(MAX('Charts Data'!E44:G44),'Charts Data'!E44:G45,1,FALSE),2)*100&amp;"%.",T2&amp;" were used in "&amp;ROUND(IF(S2=2,'Charts Data'!G44,IF(S2=3,'Charts Data'!F44,IF(S2=4,'Charts Data'!E44,""))),2)*100&amp;"% of all insolvencies in "&amp;N5&amp;" and was the most commonly used insolvency type."),IF(S2=1,"The most common type of insolvency in "&amp;N5&amp;" was "&amp;HLOOKUP(MAX('Charts Data'!E44:G44),'Charts Data'!E44:G45,2,FALSE)&amp;" at "&amp;ROUND(HLOOKUP(MAX('Charts Data'!E44:G44),'Charts Data'!E44:G45,1,FALSE),2)*100&amp;"%.",T2&amp;" were used in "&amp;ROUND(IF(S2=2,'Charts Data'!G44,IF(S2=3,'Charts Data'!F44,IF(S2=4,'Charts Data'!E44,""))),2)*100&amp;"% of all insolvencies in "&amp;N5&amp;" whilst the most common type of insolvency was "&amp;HLOOKUP(MAX('Charts Data'!E44:G44),'Charts Data'!E44:G45,2,FALSE)&amp;" at "&amp;ROUND(HLOOKUP(MAX('Charts Data'!E44:G44),'Charts Data'!E44:G45,1,FALSE),2)*100&amp;"%."))</f>
        <v>The most common type of insolvency in Westminster was IVAs at 43%.</v>
      </c>
    </row>
    <row r="23" spans="1:26" x14ac:dyDescent="0.25">
      <c r="A23">
        <v>22</v>
      </c>
      <c r="B23" t="s">
        <v>2931</v>
      </c>
      <c r="C23" t="s">
        <v>1034</v>
      </c>
      <c r="E23">
        <v>22</v>
      </c>
      <c r="F23" t="s">
        <v>3134</v>
      </c>
      <c r="G23" t="s">
        <v>777</v>
      </c>
      <c r="N23" t="str">
        <f t="shared" si="3"/>
        <v>Bassetlaw</v>
      </c>
      <c r="O23" t="str">
        <f t="shared" si="3"/>
        <v>Lancashire</v>
      </c>
      <c r="P23" t="str">
        <f t="shared" si="3"/>
        <v/>
      </c>
      <c r="Q23" t="str">
        <f t="shared" si="3"/>
        <v/>
      </c>
      <c r="W23" t="s">
        <v>8446</v>
      </c>
      <c r="X23" t="str">
        <f ca="1">"The "&amp;T5&amp;" rate was highest in the "&amp;INDEX('Charts Data'!A9:A14,MATCH(MAX('Charts Data'!C9:C15),'Charts Data'!C9:C15,0))&amp;" age group."</f>
        <v>The total individual insolvency rate was highest in the 45-54 age group.</v>
      </c>
    </row>
    <row r="24" spans="1:26" ht="16.5" x14ac:dyDescent="0.3">
      <c r="A24">
        <v>23</v>
      </c>
      <c r="B24" t="s">
        <v>3335</v>
      </c>
      <c r="C24" t="s">
        <v>1842</v>
      </c>
      <c r="E24">
        <v>23</v>
      </c>
      <c r="F24" t="s">
        <v>3350</v>
      </c>
      <c r="G24" t="s">
        <v>3369</v>
      </c>
      <c r="J24" s="66" t="s">
        <v>8419</v>
      </c>
      <c r="N24" t="str">
        <f t="shared" si="3"/>
        <v>Bath and North East Somerset</v>
      </c>
      <c r="O24" t="str">
        <f t="shared" si="3"/>
        <v>Leicestershire</v>
      </c>
      <c r="P24" t="str">
        <f t="shared" si="3"/>
        <v>[Leave Blank]</v>
      </c>
      <c r="Q24" t="str">
        <f t="shared" si="3"/>
        <v>[Leave Blank]</v>
      </c>
    </row>
    <row r="25" spans="1:26" ht="16.5" x14ac:dyDescent="0.3">
      <c r="A25">
        <v>24</v>
      </c>
      <c r="B25" t="s">
        <v>2999</v>
      </c>
      <c r="C25" t="s">
        <v>776</v>
      </c>
      <c r="E25">
        <v>24</v>
      </c>
      <c r="F25" t="s">
        <v>3142</v>
      </c>
      <c r="G25" t="s">
        <v>1083</v>
      </c>
      <c r="J25" s="66" t="s">
        <v>8419</v>
      </c>
      <c r="N25" t="str">
        <f t="shared" si="3"/>
        <v>Bedford</v>
      </c>
      <c r="O25" t="str">
        <f t="shared" si="3"/>
        <v>Lincolnshire</v>
      </c>
      <c r="P25" t="str">
        <f t="shared" si="3"/>
        <v/>
      </c>
      <c r="Q25" t="str">
        <f t="shared" si="3"/>
        <v/>
      </c>
    </row>
    <row r="26" spans="1:26" ht="16.5" x14ac:dyDescent="0.3">
      <c r="A26">
        <v>25</v>
      </c>
      <c r="B26" t="s">
        <v>3207</v>
      </c>
      <c r="C26" t="s">
        <v>292</v>
      </c>
      <c r="E26">
        <v>25</v>
      </c>
      <c r="F26" t="s">
        <v>3148</v>
      </c>
      <c r="G26" t="s">
        <v>171</v>
      </c>
      <c r="J26" s="66" t="s">
        <v>8419</v>
      </c>
      <c r="N26" t="str">
        <f t="shared" si="3"/>
        <v>Bexley</v>
      </c>
      <c r="O26" t="str">
        <f t="shared" si="3"/>
        <v>Merseyside</v>
      </c>
      <c r="P26" t="str">
        <f t="shared" si="3"/>
        <v/>
      </c>
      <c r="Q26" t="str">
        <f t="shared" si="3"/>
        <v/>
      </c>
    </row>
    <row r="27" spans="1:26" x14ac:dyDescent="0.25">
      <c r="A27">
        <v>26</v>
      </c>
      <c r="B27" t="s">
        <v>3101</v>
      </c>
      <c r="C27" t="s">
        <v>1534</v>
      </c>
      <c r="E27">
        <v>26</v>
      </c>
      <c r="F27" t="s">
        <v>3345</v>
      </c>
      <c r="G27" t="s">
        <v>3364</v>
      </c>
      <c r="J27" t="s">
        <v>7895</v>
      </c>
      <c r="N27" t="str">
        <f t="shared" si="3"/>
        <v>Birmingham</v>
      </c>
      <c r="O27" t="str">
        <f t="shared" si="3"/>
        <v>Norfolk</v>
      </c>
      <c r="P27" t="str">
        <f t="shared" si="3"/>
        <v/>
      </c>
      <c r="Q27" t="str">
        <f t="shared" si="3"/>
        <v/>
      </c>
    </row>
    <row r="28" spans="1:26" x14ac:dyDescent="0.25">
      <c r="A28">
        <v>27</v>
      </c>
      <c r="B28" t="s">
        <v>2950</v>
      </c>
      <c r="C28" t="s">
        <v>256</v>
      </c>
      <c r="E28">
        <v>27</v>
      </c>
      <c r="F28" t="s">
        <v>3154</v>
      </c>
      <c r="G28" t="s">
        <v>140</v>
      </c>
      <c r="N28" t="str">
        <f t="shared" si="3"/>
        <v>Blaby</v>
      </c>
      <c r="O28" t="str">
        <f t="shared" si="3"/>
        <v>North Yorkshire</v>
      </c>
      <c r="P28" t="str">
        <f t="shared" si="3"/>
        <v/>
      </c>
      <c r="Q28" t="str">
        <f t="shared" si="3"/>
        <v/>
      </c>
    </row>
    <row r="29" spans="1:26" x14ac:dyDescent="0.25">
      <c r="A29">
        <v>28</v>
      </c>
      <c r="B29" t="s">
        <v>2958</v>
      </c>
      <c r="C29" t="s">
        <v>1102</v>
      </c>
      <c r="E29">
        <v>28</v>
      </c>
      <c r="F29" t="s">
        <v>3163</v>
      </c>
      <c r="G29" t="s">
        <v>484</v>
      </c>
      <c r="N29" t="str">
        <f t="shared" ref="N29:Q48" si="4">IF(N$2=1,IF($B22="","",$B22),IF(N$2=2,IF($F22="","",$F22),IF(N$2=3,IF($J22="","",$J22),"")))</f>
        <v>Blackburn with Darwen</v>
      </c>
      <c r="O29" t="str">
        <f t="shared" si="4"/>
        <v>Northamptonshire</v>
      </c>
      <c r="P29" t="str">
        <f t="shared" si="4"/>
        <v/>
      </c>
      <c r="Q29" t="str">
        <f t="shared" si="4"/>
        <v/>
      </c>
    </row>
    <row r="30" spans="1:26" x14ac:dyDescent="0.25">
      <c r="A30">
        <v>29</v>
      </c>
      <c r="B30" t="s">
        <v>3237</v>
      </c>
      <c r="C30" t="s">
        <v>224</v>
      </c>
      <c r="E30">
        <v>29</v>
      </c>
      <c r="F30" t="s">
        <v>3171</v>
      </c>
      <c r="G30" t="s">
        <v>642</v>
      </c>
      <c r="N30" t="str">
        <f t="shared" si="4"/>
        <v>Blackpool</v>
      </c>
      <c r="O30" t="str">
        <f t="shared" si="4"/>
        <v>Nottinghamshire</v>
      </c>
      <c r="P30" t="str">
        <f t="shared" si="4"/>
        <v/>
      </c>
      <c r="Q30" t="str">
        <f t="shared" si="4"/>
        <v/>
      </c>
    </row>
    <row r="31" spans="1:26" x14ac:dyDescent="0.25">
      <c r="A31">
        <v>30</v>
      </c>
      <c r="B31" t="s">
        <v>3030</v>
      </c>
      <c r="C31" t="s">
        <v>489</v>
      </c>
      <c r="E31">
        <v>30</v>
      </c>
      <c r="F31" t="s">
        <v>3346</v>
      </c>
      <c r="G31" t="s">
        <v>3365</v>
      </c>
      <c r="N31" t="str">
        <f t="shared" si="4"/>
        <v>Blaenau Gwent</v>
      </c>
      <c r="O31" t="str">
        <f t="shared" si="4"/>
        <v>Outer London</v>
      </c>
      <c r="P31" t="str">
        <f t="shared" si="4"/>
        <v>↑</v>
      </c>
      <c r="Q31" t="str">
        <f t="shared" si="4"/>
        <v>↑</v>
      </c>
    </row>
    <row r="32" spans="1:26" x14ac:dyDescent="0.25">
      <c r="A32">
        <v>31</v>
      </c>
      <c r="B32" t="s">
        <v>3109</v>
      </c>
      <c r="C32" t="s">
        <v>1274</v>
      </c>
      <c r="E32">
        <v>31</v>
      </c>
      <c r="F32" t="s">
        <v>3183</v>
      </c>
      <c r="G32" t="s">
        <v>113</v>
      </c>
      <c r="N32" t="str">
        <f t="shared" si="4"/>
        <v>Bolsover</v>
      </c>
      <c r="O32" t="str">
        <f t="shared" si="4"/>
        <v>Oxfordshire</v>
      </c>
      <c r="P32" t="str">
        <f t="shared" si="4"/>
        <v>↑</v>
      </c>
      <c r="Q32" t="str">
        <f t="shared" si="4"/>
        <v>↑</v>
      </c>
    </row>
    <row r="33" spans="1:17" x14ac:dyDescent="0.25">
      <c r="A33">
        <v>32</v>
      </c>
      <c r="B33" t="s">
        <v>3247</v>
      </c>
      <c r="C33" t="s">
        <v>1143</v>
      </c>
      <c r="E33">
        <v>32</v>
      </c>
      <c r="F33" t="s">
        <v>3347</v>
      </c>
      <c r="G33" t="s">
        <v>3366</v>
      </c>
      <c r="N33" t="str">
        <f t="shared" si="4"/>
        <v>Bolton</v>
      </c>
      <c r="O33" t="str">
        <f t="shared" si="4"/>
        <v>Somerset</v>
      </c>
      <c r="P33" t="str">
        <f t="shared" si="4"/>
        <v>↑</v>
      </c>
      <c r="Q33" t="str">
        <f t="shared" si="4"/>
        <v>↑</v>
      </c>
    </row>
    <row r="34" spans="1:17" x14ac:dyDescent="0.25">
      <c r="A34">
        <v>33</v>
      </c>
      <c r="B34" t="s">
        <v>3031</v>
      </c>
      <c r="C34" t="s">
        <v>589</v>
      </c>
      <c r="E34">
        <v>33</v>
      </c>
      <c r="F34" t="s">
        <v>3189</v>
      </c>
      <c r="G34" t="s">
        <v>307</v>
      </c>
      <c r="N34" t="str">
        <f t="shared" si="4"/>
        <v>Boston</v>
      </c>
      <c r="O34" t="str">
        <f t="shared" si="4"/>
        <v>South Yorkshire</v>
      </c>
      <c r="P34" t="str">
        <f t="shared" si="4"/>
        <v>Scroll up to select area</v>
      </c>
      <c r="Q34" t="str">
        <f t="shared" si="4"/>
        <v>Scroll up to select area</v>
      </c>
    </row>
    <row r="35" spans="1:17" x14ac:dyDescent="0.25">
      <c r="A35">
        <v>34</v>
      </c>
      <c r="B35" t="s">
        <v>3330</v>
      </c>
      <c r="C35" t="s">
        <v>506</v>
      </c>
      <c r="E35">
        <v>34</v>
      </c>
      <c r="F35" t="s">
        <v>3348</v>
      </c>
      <c r="G35" t="s">
        <v>3367</v>
      </c>
      <c r="N35" t="str">
        <f t="shared" si="4"/>
        <v>Bournemouth</v>
      </c>
      <c r="O35" t="str">
        <f t="shared" si="4"/>
        <v>Staffordshire</v>
      </c>
      <c r="P35" t="str">
        <f t="shared" si="4"/>
        <v/>
      </c>
      <c r="Q35" t="str">
        <f t="shared" si="4"/>
        <v/>
      </c>
    </row>
    <row r="36" spans="1:17" x14ac:dyDescent="0.25">
      <c r="A36">
        <v>35</v>
      </c>
      <c r="B36" t="s">
        <v>2965</v>
      </c>
      <c r="C36" t="s">
        <v>309</v>
      </c>
      <c r="E36">
        <v>35</v>
      </c>
      <c r="F36" t="s">
        <v>3197</v>
      </c>
      <c r="G36" t="s">
        <v>76</v>
      </c>
      <c r="N36" t="str">
        <f t="shared" si="4"/>
        <v>Bracknell Forest</v>
      </c>
      <c r="O36" t="str">
        <f t="shared" si="4"/>
        <v>Suffolk</v>
      </c>
      <c r="P36" t="str">
        <f t="shared" si="4"/>
        <v/>
      </c>
      <c r="Q36" t="str">
        <f t="shared" si="4"/>
        <v/>
      </c>
    </row>
    <row r="37" spans="1:17" x14ac:dyDescent="0.25">
      <c r="A37">
        <v>36</v>
      </c>
      <c r="B37" t="s">
        <v>2945</v>
      </c>
      <c r="C37" t="s">
        <v>372</v>
      </c>
      <c r="E37">
        <v>36</v>
      </c>
      <c r="G37" t="s">
        <v>8420</v>
      </c>
      <c r="N37" t="str">
        <f t="shared" si="4"/>
        <v>Bradford</v>
      </c>
      <c r="O37" t="str">
        <f t="shared" si="4"/>
        <v>Surrey</v>
      </c>
      <c r="P37" t="str">
        <f t="shared" si="4"/>
        <v/>
      </c>
      <c r="Q37" t="str">
        <f t="shared" si="4"/>
        <v/>
      </c>
    </row>
    <row r="38" spans="1:17" x14ac:dyDescent="0.25">
      <c r="A38">
        <v>37</v>
      </c>
      <c r="B38" t="s">
        <v>3111</v>
      </c>
      <c r="C38" t="s">
        <v>1861</v>
      </c>
      <c r="E38">
        <v>37</v>
      </c>
      <c r="F38" t="s">
        <v>8421</v>
      </c>
      <c r="G38" t="s">
        <v>8420</v>
      </c>
      <c r="N38" t="str">
        <f t="shared" si="4"/>
        <v>Braintree</v>
      </c>
      <c r="O38" t="str">
        <f t="shared" si="4"/>
        <v>Tyne and Wear</v>
      </c>
      <c r="P38" t="str">
        <f t="shared" si="4"/>
        <v/>
      </c>
      <c r="Q38" t="str">
        <f t="shared" si="4"/>
        <v/>
      </c>
    </row>
    <row r="39" spans="1:17" x14ac:dyDescent="0.25">
      <c r="A39">
        <v>38</v>
      </c>
      <c r="B39" t="s">
        <v>3248</v>
      </c>
      <c r="C39" t="s">
        <v>354</v>
      </c>
      <c r="N39" t="str">
        <f t="shared" si="4"/>
        <v>Breckland</v>
      </c>
      <c r="O39" t="str">
        <f t="shared" si="4"/>
        <v>Warwickshire</v>
      </c>
      <c r="P39" t="str">
        <f t="shared" si="4"/>
        <v/>
      </c>
      <c r="Q39" t="str">
        <f t="shared" si="4"/>
        <v/>
      </c>
    </row>
    <row r="40" spans="1:17" x14ac:dyDescent="0.25">
      <c r="A40">
        <v>39</v>
      </c>
      <c r="B40" t="s">
        <v>3196</v>
      </c>
      <c r="C40" t="s">
        <v>77</v>
      </c>
      <c r="N40" t="str">
        <f t="shared" si="4"/>
        <v>Brent</v>
      </c>
      <c r="O40" t="str">
        <f t="shared" si="4"/>
        <v>West Midlands</v>
      </c>
      <c r="P40" t="str">
        <f t="shared" si="4"/>
        <v/>
      </c>
      <c r="Q40" t="str">
        <f t="shared" si="4"/>
        <v/>
      </c>
    </row>
    <row r="41" spans="1:17" x14ac:dyDescent="0.25">
      <c r="A41">
        <v>40</v>
      </c>
      <c r="B41" t="s">
        <v>3060</v>
      </c>
      <c r="C41" t="s">
        <v>974</v>
      </c>
      <c r="N41" t="str">
        <f t="shared" si="4"/>
        <v>Brentwood</v>
      </c>
      <c r="O41" t="str">
        <f t="shared" si="4"/>
        <v>West Sussex</v>
      </c>
      <c r="P41" t="str">
        <f t="shared" si="4"/>
        <v/>
      </c>
      <c r="Q41" t="str">
        <f t="shared" si="4"/>
        <v/>
      </c>
    </row>
    <row r="42" spans="1:17" x14ac:dyDescent="0.25">
      <c r="A42">
        <v>41</v>
      </c>
      <c r="B42" t="s">
        <v>3136</v>
      </c>
      <c r="C42" t="s">
        <v>783</v>
      </c>
      <c r="N42" t="str">
        <f t="shared" si="4"/>
        <v>Bridgend</v>
      </c>
      <c r="O42" t="str">
        <f t="shared" si="4"/>
        <v>West Yorkshire</v>
      </c>
      <c r="P42" t="str">
        <f t="shared" si="4"/>
        <v/>
      </c>
      <c r="Q42" t="str">
        <f t="shared" si="4"/>
        <v/>
      </c>
    </row>
    <row r="43" spans="1:17" x14ac:dyDescent="0.25">
      <c r="A43">
        <v>42</v>
      </c>
      <c r="B43" t="s">
        <v>3080</v>
      </c>
      <c r="C43" t="s">
        <v>204</v>
      </c>
      <c r="N43" t="str">
        <f t="shared" si="4"/>
        <v>Brighton and Hove</v>
      </c>
      <c r="O43" t="str">
        <f t="shared" si="4"/>
        <v>Worcestershire</v>
      </c>
      <c r="P43" t="str">
        <f t="shared" si="4"/>
        <v/>
      </c>
      <c r="Q43" t="str">
        <f t="shared" si="4"/>
        <v/>
      </c>
    </row>
    <row r="44" spans="1:17" ht="16.5" x14ac:dyDescent="0.3">
      <c r="A44">
        <v>43</v>
      </c>
      <c r="B44" t="s">
        <v>3208</v>
      </c>
      <c r="C44" t="s">
        <v>290</v>
      </c>
      <c r="F44" s="66" t="s">
        <v>8419</v>
      </c>
      <c r="J44" s="66" t="s">
        <v>8419</v>
      </c>
      <c r="N44" t="str">
        <f t="shared" ref="N44:Q45" si="5">IF(N$2=1,IF($B37="","",$B37),IF(N$2=2,IF($F37="","",$F37),IF(N$2=3,IF($J37="","",$J37),"")))</f>
        <v>Bristol, City of</v>
      </c>
      <c r="O44" t="str">
        <f t="shared" si="5"/>
        <v/>
      </c>
      <c r="P44" t="str">
        <f t="shared" si="5"/>
        <v/>
      </c>
      <c r="Q44" t="str">
        <f t="shared" si="5"/>
        <v/>
      </c>
    </row>
    <row r="45" spans="1:17" ht="16.5" x14ac:dyDescent="0.3">
      <c r="A45">
        <v>44</v>
      </c>
      <c r="B45" t="s">
        <v>3334</v>
      </c>
      <c r="C45" t="s">
        <v>497</v>
      </c>
      <c r="F45" s="66" t="s">
        <v>8419</v>
      </c>
      <c r="J45" s="66" t="s">
        <v>8419</v>
      </c>
      <c r="N45" t="str">
        <f t="shared" si="5"/>
        <v>Broadland</v>
      </c>
      <c r="O45" t="str">
        <f t="shared" si="5"/>
        <v>[Leave Blank]</v>
      </c>
      <c r="P45" t="str">
        <f t="shared" si="5"/>
        <v/>
      </c>
      <c r="Q45" t="str">
        <f t="shared" si="5"/>
        <v/>
      </c>
    </row>
    <row r="46" spans="1:17" ht="16.5" x14ac:dyDescent="0.3">
      <c r="A46">
        <v>45</v>
      </c>
      <c r="B46" t="s">
        <v>3238</v>
      </c>
      <c r="C46" t="s">
        <v>231</v>
      </c>
      <c r="F46" s="66" t="s">
        <v>8419</v>
      </c>
      <c r="J46" s="66" t="s">
        <v>8419</v>
      </c>
      <c r="N46" t="str">
        <f t="shared" si="4"/>
        <v>Bromley</v>
      </c>
      <c r="O46" t="str">
        <f t="shared" si="4"/>
        <v/>
      </c>
      <c r="P46" t="str">
        <f t="shared" si="4"/>
        <v/>
      </c>
      <c r="Q46" t="str">
        <f t="shared" si="4"/>
        <v/>
      </c>
    </row>
    <row r="47" spans="1:17" x14ac:dyDescent="0.25">
      <c r="A47">
        <v>46</v>
      </c>
      <c r="B47" t="s">
        <v>2984</v>
      </c>
      <c r="C47" t="s">
        <v>463</v>
      </c>
      <c r="F47" t="s">
        <v>7895</v>
      </c>
      <c r="J47" t="s">
        <v>7895</v>
      </c>
      <c r="N47" t="str">
        <f t="shared" si="4"/>
        <v>Bromsgrove</v>
      </c>
      <c r="O47" t="str">
        <f t="shared" si="4"/>
        <v/>
      </c>
      <c r="P47" t="str">
        <f t="shared" si="4"/>
        <v/>
      </c>
      <c r="Q47" t="str">
        <f t="shared" si="4"/>
        <v/>
      </c>
    </row>
    <row r="48" spans="1:17" x14ac:dyDescent="0.25">
      <c r="A48">
        <v>47</v>
      </c>
      <c r="B48" t="s">
        <v>3249</v>
      </c>
      <c r="C48" t="s">
        <v>605</v>
      </c>
      <c r="N48" t="str">
        <f t="shared" si="4"/>
        <v>Broxbourne</v>
      </c>
      <c r="O48" t="str">
        <f t="shared" si="4"/>
        <v/>
      </c>
      <c r="P48" t="str">
        <f t="shared" si="4"/>
        <v/>
      </c>
      <c r="Q48" t="str">
        <f t="shared" si="4"/>
        <v/>
      </c>
    </row>
    <row r="49" spans="1:17" x14ac:dyDescent="0.25">
      <c r="A49">
        <v>48</v>
      </c>
      <c r="B49" t="s">
        <v>3153</v>
      </c>
      <c r="C49" t="s">
        <v>2845</v>
      </c>
      <c r="N49" t="str">
        <f t="shared" ref="N49:Q68" si="6">IF(N$2=1,IF($B42="","",$B42),IF(N$2=2,IF($F42="","",$F42),IF(N$2=3,IF($J42="","",$J42),"")))</f>
        <v>Broxtowe</v>
      </c>
      <c r="O49" t="str">
        <f t="shared" si="6"/>
        <v/>
      </c>
      <c r="P49" t="str">
        <f t="shared" si="6"/>
        <v/>
      </c>
      <c r="Q49" t="str">
        <f t="shared" si="6"/>
        <v/>
      </c>
    </row>
    <row r="50" spans="1:17" x14ac:dyDescent="0.25">
      <c r="A50">
        <v>49</v>
      </c>
      <c r="B50" t="s">
        <v>3069</v>
      </c>
      <c r="C50" t="s">
        <v>656</v>
      </c>
      <c r="N50" t="str">
        <f t="shared" si="6"/>
        <v>Burnley</v>
      </c>
      <c r="O50" t="str">
        <f t="shared" si="6"/>
        <v/>
      </c>
      <c r="P50" t="str">
        <f t="shared" si="6"/>
        <v/>
      </c>
      <c r="Q50" t="str">
        <f t="shared" si="6"/>
        <v/>
      </c>
    </row>
    <row r="51" spans="1:17" x14ac:dyDescent="0.25">
      <c r="A51">
        <v>50</v>
      </c>
      <c r="B51" t="s">
        <v>3332</v>
      </c>
      <c r="C51" t="s">
        <v>492</v>
      </c>
      <c r="N51" t="str">
        <f t="shared" si="6"/>
        <v>Bury</v>
      </c>
      <c r="O51" t="str">
        <f t="shared" si="6"/>
        <v>↑</v>
      </c>
      <c r="P51" t="str">
        <f t="shared" si="6"/>
        <v>↑</v>
      </c>
      <c r="Q51" t="str">
        <f t="shared" si="6"/>
        <v>↑</v>
      </c>
    </row>
    <row r="52" spans="1:17" x14ac:dyDescent="0.25">
      <c r="A52">
        <v>51</v>
      </c>
      <c r="B52" t="s">
        <v>2993</v>
      </c>
      <c r="C52" t="s">
        <v>426</v>
      </c>
      <c r="N52" t="str">
        <f t="shared" si="6"/>
        <v>Caerphilly</v>
      </c>
      <c r="O52" t="str">
        <f t="shared" si="6"/>
        <v>↑</v>
      </c>
      <c r="P52" t="str">
        <f t="shared" si="6"/>
        <v>↑</v>
      </c>
      <c r="Q52" t="str">
        <f t="shared" si="6"/>
        <v>↑</v>
      </c>
    </row>
    <row r="53" spans="1:17" x14ac:dyDescent="0.25">
      <c r="A53">
        <v>52</v>
      </c>
      <c r="B53" t="s">
        <v>3327</v>
      </c>
      <c r="C53" t="s">
        <v>2226</v>
      </c>
      <c r="N53" t="str">
        <f t="shared" si="6"/>
        <v>Calderdale</v>
      </c>
      <c r="O53" t="str">
        <f t="shared" si="6"/>
        <v>↑</v>
      </c>
      <c r="P53" t="str">
        <f t="shared" si="6"/>
        <v>↑</v>
      </c>
      <c r="Q53" t="str">
        <f t="shared" si="6"/>
        <v>↑</v>
      </c>
    </row>
    <row r="54" spans="1:17" x14ac:dyDescent="0.25">
      <c r="A54">
        <v>53</v>
      </c>
      <c r="B54" t="s">
        <v>3032</v>
      </c>
      <c r="C54" t="s">
        <v>2450</v>
      </c>
      <c r="N54" t="str">
        <f t="shared" si="6"/>
        <v>Cambridge</v>
      </c>
      <c r="O54" t="str">
        <f t="shared" si="6"/>
        <v>Scroll up to select area</v>
      </c>
      <c r="P54" t="str">
        <f t="shared" si="6"/>
        <v>Scroll up to select area</v>
      </c>
      <c r="Q54" t="str">
        <f t="shared" si="6"/>
        <v>Scroll up to select area</v>
      </c>
    </row>
    <row r="55" spans="1:17" x14ac:dyDescent="0.25">
      <c r="A55">
        <v>54</v>
      </c>
      <c r="B55" t="s">
        <v>2977</v>
      </c>
      <c r="C55" t="s">
        <v>59</v>
      </c>
      <c r="N55" t="str">
        <f t="shared" si="6"/>
        <v>Camden</v>
      </c>
      <c r="O55" t="str">
        <f t="shared" si="6"/>
        <v/>
      </c>
      <c r="P55" t="str">
        <f t="shared" si="6"/>
        <v/>
      </c>
      <c r="Q55" t="str">
        <f t="shared" si="6"/>
        <v/>
      </c>
    </row>
    <row r="56" spans="1:17" x14ac:dyDescent="0.25">
      <c r="A56">
        <v>55</v>
      </c>
      <c r="B56" t="s">
        <v>3325</v>
      </c>
      <c r="C56" t="s">
        <v>2241</v>
      </c>
      <c r="N56" t="str">
        <f t="shared" si="6"/>
        <v>Cannock Chase</v>
      </c>
      <c r="O56" t="str">
        <f t="shared" si="6"/>
        <v/>
      </c>
      <c r="P56" t="str">
        <f t="shared" si="6"/>
        <v/>
      </c>
      <c r="Q56" t="str">
        <f t="shared" si="6"/>
        <v/>
      </c>
    </row>
    <row r="57" spans="1:17" x14ac:dyDescent="0.25">
      <c r="A57">
        <v>56</v>
      </c>
      <c r="B57" t="s">
        <v>3095</v>
      </c>
      <c r="C57" t="s">
        <v>1420</v>
      </c>
      <c r="N57" t="str">
        <f t="shared" si="6"/>
        <v>Canterbury</v>
      </c>
      <c r="O57" t="str">
        <f t="shared" si="6"/>
        <v/>
      </c>
      <c r="P57" t="str">
        <f t="shared" si="6"/>
        <v/>
      </c>
      <c r="Q57" t="str">
        <f t="shared" si="6"/>
        <v/>
      </c>
    </row>
    <row r="58" spans="1:17" x14ac:dyDescent="0.25">
      <c r="A58">
        <v>57</v>
      </c>
      <c r="B58" t="s">
        <v>3033</v>
      </c>
      <c r="C58" t="s">
        <v>585</v>
      </c>
      <c r="N58" t="str">
        <f t="shared" si="6"/>
        <v>Cardiff</v>
      </c>
      <c r="O58" t="str">
        <f t="shared" si="6"/>
        <v/>
      </c>
      <c r="P58" t="str">
        <f t="shared" si="6"/>
        <v/>
      </c>
      <c r="Q58" t="str">
        <f t="shared" si="6"/>
        <v/>
      </c>
    </row>
    <row r="59" spans="1:17" x14ac:dyDescent="0.25">
      <c r="A59">
        <v>58</v>
      </c>
      <c r="B59" t="s">
        <v>3041</v>
      </c>
      <c r="C59" t="s">
        <v>1076</v>
      </c>
      <c r="N59" t="str">
        <f t="shared" si="6"/>
        <v>Carlisle</v>
      </c>
      <c r="O59" t="str">
        <f t="shared" si="6"/>
        <v/>
      </c>
      <c r="P59" t="str">
        <f t="shared" si="6"/>
        <v/>
      </c>
      <c r="Q59" t="str">
        <f t="shared" si="6"/>
        <v/>
      </c>
    </row>
    <row r="60" spans="1:17" x14ac:dyDescent="0.25">
      <c r="A60">
        <v>59</v>
      </c>
      <c r="B60" t="s">
        <v>3141</v>
      </c>
      <c r="C60" t="s">
        <v>1187</v>
      </c>
      <c r="N60" t="str">
        <f t="shared" si="6"/>
        <v>Carmarthenshire</v>
      </c>
      <c r="O60" t="str">
        <f t="shared" si="6"/>
        <v/>
      </c>
      <c r="P60" t="str">
        <f t="shared" si="6"/>
        <v/>
      </c>
      <c r="Q60" t="str">
        <f t="shared" si="6"/>
        <v/>
      </c>
    </row>
    <row r="61" spans="1:17" x14ac:dyDescent="0.25">
      <c r="A61">
        <v>60</v>
      </c>
      <c r="B61" t="s">
        <v>2970</v>
      </c>
      <c r="C61" t="s">
        <v>551</v>
      </c>
      <c r="N61" t="str">
        <f t="shared" si="6"/>
        <v>Castle Point</v>
      </c>
      <c r="O61" t="str">
        <f t="shared" si="6"/>
        <v/>
      </c>
      <c r="P61" t="str">
        <f t="shared" si="6"/>
        <v/>
      </c>
      <c r="Q61" t="str">
        <f t="shared" si="6"/>
        <v/>
      </c>
    </row>
    <row r="62" spans="1:17" x14ac:dyDescent="0.25">
      <c r="A62">
        <v>61</v>
      </c>
      <c r="B62" t="s">
        <v>2971</v>
      </c>
      <c r="C62" t="s">
        <v>541</v>
      </c>
      <c r="N62" t="str">
        <f t="shared" si="6"/>
        <v>Central Bedfordshire</v>
      </c>
      <c r="O62" t="str">
        <f t="shared" si="6"/>
        <v/>
      </c>
      <c r="P62" t="str">
        <f t="shared" si="6"/>
        <v/>
      </c>
      <c r="Q62" t="str">
        <f t="shared" si="6"/>
        <v/>
      </c>
    </row>
    <row r="63" spans="1:17" x14ac:dyDescent="0.25">
      <c r="A63">
        <v>62</v>
      </c>
      <c r="B63" t="s">
        <v>3000</v>
      </c>
      <c r="C63" t="s">
        <v>2187</v>
      </c>
      <c r="N63" t="str">
        <f t="shared" si="6"/>
        <v>Ceredigion</v>
      </c>
      <c r="O63" t="str">
        <f t="shared" si="6"/>
        <v/>
      </c>
      <c r="P63" t="str">
        <f t="shared" si="6"/>
        <v/>
      </c>
      <c r="Q63" t="str">
        <f t="shared" si="6"/>
        <v/>
      </c>
    </row>
    <row r="64" spans="1:17" x14ac:dyDescent="0.25">
      <c r="A64">
        <v>63</v>
      </c>
      <c r="B64" t="s">
        <v>3191</v>
      </c>
      <c r="C64" t="s">
        <v>322</v>
      </c>
      <c r="F64" t="s">
        <v>8419</v>
      </c>
      <c r="J64" t="s">
        <v>8419</v>
      </c>
      <c r="N64" t="str">
        <f t="shared" si="6"/>
        <v>Charnwood</v>
      </c>
      <c r="O64" t="str">
        <f t="shared" si="6"/>
        <v/>
      </c>
      <c r="P64" t="str">
        <f t="shared" si="6"/>
        <v/>
      </c>
      <c r="Q64" t="str">
        <f t="shared" si="6"/>
        <v/>
      </c>
    </row>
    <row r="65" spans="1:17" x14ac:dyDescent="0.25">
      <c r="A65">
        <v>64</v>
      </c>
      <c r="B65" t="s">
        <v>2981</v>
      </c>
      <c r="C65" t="s">
        <v>1174</v>
      </c>
      <c r="F65" t="s">
        <v>8419</v>
      </c>
      <c r="J65" t="s">
        <v>8419</v>
      </c>
      <c r="N65" t="str">
        <f t="shared" si="6"/>
        <v>Chelmsford</v>
      </c>
      <c r="O65" t="str">
        <f t="shared" si="6"/>
        <v/>
      </c>
      <c r="P65" t="str">
        <f t="shared" si="6"/>
        <v/>
      </c>
      <c r="Q65" t="str">
        <f t="shared" si="6"/>
        <v/>
      </c>
    </row>
    <row r="66" spans="1:17" x14ac:dyDescent="0.25">
      <c r="A66">
        <v>65</v>
      </c>
      <c r="B66" t="s">
        <v>3082</v>
      </c>
      <c r="C66" t="s">
        <v>213</v>
      </c>
      <c r="F66" t="s">
        <v>8419</v>
      </c>
      <c r="J66" t="s">
        <v>8419</v>
      </c>
      <c r="N66" t="str">
        <f t="shared" si="6"/>
        <v>Cheltenham</v>
      </c>
      <c r="O66" t="str">
        <f t="shared" si="6"/>
        <v/>
      </c>
      <c r="P66" t="str">
        <f t="shared" si="6"/>
        <v/>
      </c>
      <c r="Q66" t="str">
        <f t="shared" si="6"/>
        <v/>
      </c>
    </row>
    <row r="67" spans="1:17" x14ac:dyDescent="0.25">
      <c r="A67">
        <v>66</v>
      </c>
      <c r="B67" t="s">
        <v>3015</v>
      </c>
      <c r="C67" t="s">
        <v>275</v>
      </c>
      <c r="F67" t="s">
        <v>7895</v>
      </c>
      <c r="J67" t="s">
        <v>7895</v>
      </c>
      <c r="N67" t="str">
        <f t="shared" si="6"/>
        <v>Cherwell</v>
      </c>
      <c r="O67" t="str">
        <f t="shared" si="6"/>
        <v/>
      </c>
      <c r="P67" t="str">
        <f t="shared" si="6"/>
        <v/>
      </c>
      <c r="Q67" t="str">
        <f t="shared" si="6"/>
        <v/>
      </c>
    </row>
    <row r="68" spans="1:17" x14ac:dyDescent="0.25">
      <c r="A68">
        <v>67</v>
      </c>
      <c r="B68" t="s">
        <v>3243</v>
      </c>
      <c r="C68" t="s">
        <v>909</v>
      </c>
      <c r="N68" t="str">
        <f t="shared" si="6"/>
        <v>Cheshire East</v>
      </c>
      <c r="O68" t="str">
        <f t="shared" si="6"/>
        <v/>
      </c>
      <c r="P68" t="str">
        <f t="shared" si="6"/>
        <v/>
      </c>
      <c r="Q68" t="str">
        <f t="shared" si="6"/>
        <v/>
      </c>
    </row>
    <row r="69" spans="1:17" x14ac:dyDescent="0.25">
      <c r="A69">
        <v>68</v>
      </c>
      <c r="B69" t="s">
        <v>3034</v>
      </c>
      <c r="C69" t="s">
        <v>616</v>
      </c>
      <c r="N69" t="str">
        <f t="shared" ref="N69:Q88" si="7">IF(N$2=1,IF($B62="","",$B62),IF(N$2=2,IF($F62="","",$F62),IF(N$2=3,IF($J62="","",$J62),"")))</f>
        <v>Cheshire West and Chester</v>
      </c>
      <c r="O69" t="str">
        <f t="shared" si="7"/>
        <v/>
      </c>
      <c r="P69" t="str">
        <f t="shared" si="7"/>
        <v/>
      </c>
      <c r="Q69" t="str">
        <f t="shared" si="7"/>
        <v/>
      </c>
    </row>
    <row r="70" spans="1:17" x14ac:dyDescent="0.25">
      <c r="A70">
        <v>69</v>
      </c>
      <c r="B70" t="s">
        <v>3321</v>
      </c>
      <c r="C70" t="s">
        <v>1459</v>
      </c>
      <c r="N70" t="str">
        <f t="shared" si="7"/>
        <v>Chesterfield</v>
      </c>
      <c r="O70" t="str">
        <f t="shared" si="7"/>
        <v/>
      </c>
      <c r="P70" t="str">
        <f t="shared" si="7"/>
        <v/>
      </c>
      <c r="Q70" t="str">
        <f t="shared" si="7"/>
        <v/>
      </c>
    </row>
    <row r="71" spans="1:17" x14ac:dyDescent="0.25">
      <c r="A71">
        <v>70</v>
      </c>
      <c r="B71" t="s">
        <v>2994</v>
      </c>
      <c r="C71" t="s">
        <v>434</v>
      </c>
      <c r="N71" t="str">
        <f t="shared" si="7"/>
        <v>Chichester</v>
      </c>
      <c r="O71" t="str">
        <f t="shared" si="7"/>
        <v>↑</v>
      </c>
      <c r="P71" t="str">
        <f t="shared" si="7"/>
        <v>↑</v>
      </c>
      <c r="Q71" t="str">
        <f t="shared" si="7"/>
        <v>↑</v>
      </c>
    </row>
    <row r="72" spans="1:17" x14ac:dyDescent="0.25">
      <c r="A72">
        <v>71</v>
      </c>
      <c r="B72" t="s">
        <v>3117</v>
      </c>
      <c r="C72" t="s">
        <v>1430</v>
      </c>
      <c r="N72" t="str">
        <f t="shared" si="7"/>
        <v>Chiltern</v>
      </c>
      <c r="O72" t="str">
        <f t="shared" si="7"/>
        <v>↑</v>
      </c>
      <c r="P72" t="str">
        <f t="shared" si="7"/>
        <v>↑</v>
      </c>
      <c r="Q72" t="str">
        <f t="shared" si="7"/>
        <v>↑</v>
      </c>
    </row>
    <row r="73" spans="1:17" x14ac:dyDescent="0.25">
      <c r="A73">
        <v>72</v>
      </c>
      <c r="B73" t="s">
        <v>2973</v>
      </c>
      <c r="C73" t="s">
        <v>1009</v>
      </c>
      <c r="N73" t="str">
        <f t="shared" si="7"/>
        <v>Chorley</v>
      </c>
      <c r="O73" t="str">
        <f t="shared" si="7"/>
        <v>↑</v>
      </c>
      <c r="P73" t="str">
        <f t="shared" si="7"/>
        <v>↑</v>
      </c>
      <c r="Q73" t="str">
        <f t="shared" si="7"/>
        <v>↑</v>
      </c>
    </row>
    <row r="74" spans="1:17" x14ac:dyDescent="0.25">
      <c r="A74">
        <v>73</v>
      </c>
      <c r="B74" t="s">
        <v>3043</v>
      </c>
      <c r="C74" t="s">
        <v>1058</v>
      </c>
      <c r="N74" t="str">
        <f t="shared" si="7"/>
        <v>Christchurch</v>
      </c>
      <c r="O74" t="str">
        <f t="shared" si="7"/>
        <v>Scroll up to select area</v>
      </c>
      <c r="P74" t="str">
        <f t="shared" si="7"/>
        <v>Scroll up to select area</v>
      </c>
      <c r="Q74" t="str">
        <f t="shared" si="7"/>
        <v>Scroll up to select area</v>
      </c>
    </row>
    <row r="75" spans="1:17" x14ac:dyDescent="0.25">
      <c r="A75">
        <v>74</v>
      </c>
      <c r="B75" t="s">
        <v>2969</v>
      </c>
      <c r="C75" t="s">
        <v>795</v>
      </c>
      <c r="N75" t="str">
        <f t="shared" si="7"/>
        <v>City of London</v>
      </c>
      <c r="O75" t="str">
        <f t="shared" si="7"/>
        <v/>
      </c>
      <c r="P75" t="str">
        <f t="shared" si="7"/>
        <v/>
      </c>
      <c r="Q75" t="str">
        <f t="shared" si="7"/>
        <v/>
      </c>
    </row>
    <row r="76" spans="1:17" x14ac:dyDescent="0.25">
      <c r="A76">
        <v>75</v>
      </c>
      <c r="B76" t="s">
        <v>3231</v>
      </c>
      <c r="C76" t="s">
        <v>684</v>
      </c>
      <c r="N76" t="str">
        <f t="shared" si="7"/>
        <v>Colchester</v>
      </c>
      <c r="O76" t="str">
        <f t="shared" si="7"/>
        <v/>
      </c>
      <c r="P76" t="str">
        <f t="shared" si="7"/>
        <v/>
      </c>
      <c r="Q76" t="str">
        <f t="shared" si="7"/>
        <v/>
      </c>
    </row>
    <row r="77" spans="1:17" x14ac:dyDescent="0.25">
      <c r="A77">
        <v>76</v>
      </c>
      <c r="B77" t="s">
        <v>3125</v>
      </c>
      <c r="C77" t="s">
        <v>210</v>
      </c>
      <c r="N77" t="str">
        <f t="shared" si="7"/>
        <v>Conwy</v>
      </c>
      <c r="O77" t="str">
        <f t="shared" si="7"/>
        <v/>
      </c>
      <c r="P77" t="str">
        <f t="shared" si="7"/>
        <v/>
      </c>
      <c r="Q77" t="str">
        <f t="shared" si="7"/>
        <v/>
      </c>
    </row>
    <row r="78" spans="1:17" x14ac:dyDescent="0.25">
      <c r="A78">
        <v>77</v>
      </c>
      <c r="B78" t="s">
        <v>3192</v>
      </c>
      <c r="C78" t="s">
        <v>2125</v>
      </c>
      <c r="N78" t="str">
        <f t="shared" si="7"/>
        <v>Copeland</v>
      </c>
      <c r="O78" t="str">
        <f t="shared" si="7"/>
        <v/>
      </c>
      <c r="P78" t="str">
        <f t="shared" si="7"/>
        <v/>
      </c>
      <c r="Q78" t="str">
        <f t="shared" si="7"/>
        <v/>
      </c>
    </row>
    <row r="79" spans="1:17" x14ac:dyDescent="0.25">
      <c r="A79">
        <v>78</v>
      </c>
      <c r="B79" t="s">
        <v>3250</v>
      </c>
      <c r="C79" t="s">
        <v>359</v>
      </c>
      <c r="N79" t="str">
        <f t="shared" si="7"/>
        <v>Corby</v>
      </c>
      <c r="O79" t="str">
        <f t="shared" si="7"/>
        <v/>
      </c>
      <c r="P79" t="str">
        <f t="shared" si="7"/>
        <v/>
      </c>
      <c r="Q79" t="str">
        <f t="shared" si="7"/>
        <v/>
      </c>
    </row>
    <row r="80" spans="1:17" x14ac:dyDescent="0.25">
      <c r="A80">
        <v>79</v>
      </c>
      <c r="B80" t="s">
        <v>3062</v>
      </c>
      <c r="C80" t="s">
        <v>57</v>
      </c>
      <c r="N80" t="str">
        <f t="shared" si="7"/>
        <v>Cornwall</v>
      </c>
      <c r="O80" t="str">
        <f t="shared" si="7"/>
        <v/>
      </c>
      <c r="P80" t="str">
        <f t="shared" si="7"/>
        <v/>
      </c>
      <c r="Q80" t="str">
        <f t="shared" si="7"/>
        <v/>
      </c>
    </row>
    <row r="81" spans="1:17" x14ac:dyDescent="0.25">
      <c r="A81">
        <v>80</v>
      </c>
      <c r="B81" t="s">
        <v>2927</v>
      </c>
      <c r="C81" t="s">
        <v>810</v>
      </c>
      <c r="N81" t="str">
        <f t="shared" si="7"/>
        <v>Cotswold</v>
      </c>
      <c r="O81" t="str">
        <f t="shared" si="7"/>
        <v/>
      </c>
      <c r="P81" t="str">
        <f t="shared" si="7"/>
        <v/>
      </c>
      <c r="Q81" t="str">
        <f t="shared" si="7"/>
        <v/>
      </c>
    </row>
    <row r="82" spans="1:17" x14ac:dyDescent="0.25">
      <c r="A82">
        <v>81</v>
      </c>
      <c r="B82" t="s">
        <v>3070</v>
      </c>
      <c r="C82" t="s">
        <v>368</v>
      </c>
      <c r="N82" t="str">
        <f t="shared" si="7"/>
        <v>County Durham</v>
      </c>
      <c r="O82" t="str">
        <f t="shared" si="7"/>
        <v/>
      </c>
      <c r="P82" t="str">
        <f t="shared" si="7"/>
        <v/>
      </c>
      <c r="Q82" t="str">
        <f t="shared" si="7"/>
        <v/>
      </c>
    </row>
    <row r="83" spans="1:17" x14ac:dyDescent="0.25">
      <c r="A83">
        <v>82</v>
      </c>
      <c r="B83" t="s">
        <v>3119</v>
      </c>
      <c r="C83" t="s">
        <v>697</v>
      </c>
      <c r="N83" t="str">
        <f t="shared" si="7"/>
        <v>Coventry</v>
      </c>
      <c r="O83" t="str">
        <f t="shared" si="7"/>
        <v/>
      </c>
      <c r="P83" t="str">
        <f t="shared" si="7"/>
        <v/>
      </c>
      <c r="Q83" t="str">
        <f t="shared" si="7"/>
        <v/>
      </c>
    </row>
    <row r="84" spans="1:17" x14ac:dyDescent="0.25">
      <c r="A84">
        <v>83</v>
      </c>
      <c r="B84" t="s">
        <v>3322</v>
      </c>
      <c r="C84" t="s">
        <v>577</v>
      </c>
      <c r="F84" t="s">
        <v>8419</v>
      </c>
      <c r="J84" t="s">
        <v>8419</v>
      </c>
      <c r="N84" t="str">
        <f t="shared" si="7"/>
        <v>Craven</v>
      </c>
      <c r="O84" t="str">
        <f t="shared" si="7"/>
        <v/>
      </c>
      <c r="P84" t="str">
        <f t="shared" si="7"/>
        <v/>
      </c>
      <c r="Q84" t="str">
        <f t="shared" si="7"/>
        <v/>
      </c>
    </row>
    <row r="85" spans="1:17" x14ac:dyDescent="0.25">
      <c r="A85">
        <v>84</v>
      </c>
      <c r="B85" t="s">
        <v>2937</v>
      </c>
      <c r="C85" t="s">
        <v>756</v>
      </c>
      <c r="F85" t="s">
        <v>8419</v>
      </c>
      <c r="J85" t="s">
        <v>8419</v>
      </c>
      <c r="N85" t="str">
        <f t="shared" si="7"/>
        <v>Crawley</v>
      </c>
      <c r="O85" t="str">
        <f t="shared" si="7"/>
        <v/>
      </c>
      <c r="P85" t="str">
        <f t="shared" si="7"/>
        <v/>
      </c>
      <c r="Q85" t="str">
        <f t="shared" si="7"/>
        <v/>
      </c>
    </row>
    <row r="86" spans="1:17" x14ac:dyDescent="0.25">
      <c r="A86">
        <v>85</v>
      </c>
      <c r="B86" t="s">
        <v>3001</v>
      </c>
      <c r="C86" t="s">
        <v>771</v>
      </c>
      <c r="F86" t="s">
        <v>8419</v>
      </c>
      <c r="J86" t="s">
        <v>8419</v>
      </c>
      <c r="N86" t="str">
        <f t="shared" si="7"/>
        <v>Croydon</v>
      </c>
      <c r="O86" t="str">
        <f t="shared" si="7"/>
        <v/>
      </c>
      <c r="P86" t="str">
        <f t="shared" si="7"/>
        <v/>
      </c>
      <c r="Q86" t="str">
        <f t="shared" si="7"/>
        <v/>
      </c>
    </row>
    <row r="87" spans="1:17" x14ac:dyDescent="0.25">
      <c r="A87">
        <v>86</v>
      </c>
      <c r="B87" t="s">
        <v>3223</v>
      </c>
      <c r="C87" t="s">
        <v>833</v>
      </c>
      <c r="F87" t="s">
        <v>7895</v>
      </c>
      <c r="J87" t="s">
        <v>7895</v>
      </c>
      <c r="N87" t="str">
        <f t="shared" si="7"/>
        <v>Dacorum</v>
      </c>
      <c r="O87" t="str">
        <f t="shared" si="7"/>
        <v/>
      </c>
      <c r="P87" t="str">
        <f t="shared" si="7"/>
        <v/>
      </c>
      <c r="Q87" t="str">
        <f t="shared" si="7"/>
        <v/>
      </c>
    </row>
    <row r="88" spans="1:17" x14ac:dyDescent="0.25">
      <c r="A88">
        <v>87</v>
      </c>
      <c r="B88" t="s">
        <v>3071</v>
      </c>
      <c r="C88" t="s">
        <v>662</v>
      </c>
      <c r="N88" t="str">
        <f t="shared" si="7"/>
        <v>Darlington</v>
      </c>
      <c r="O88" t="str">
        <f t="shared" si="7"/>
        <v/>
      </c>
      <c r="P88" t="str">
        <f t="shared" si="7"/>
        <v/>
      </c>
      <c r="Q88" t="str">
        <f t="shared" si="7"/>
        <v/>
      </c>
    </row>
    <row r="89" spans="1:17" x14ac:dyDescent="0.25">
      <c r="A89">
        <v>88</v>
      </c>
      <c r="B89" t="s">
        <v>3232</v>
      </c>
      <c r="C89" t="s">
        <v>126</v>
      </c>
      <c r="N89" t="str">
        <f t="shared" ref="N89:Q108" si="8">IF(N$2=1,IF($B82="","",$B82),IF(N$2=2,IF($F82="","",$F82),IF(N$2=3,IF($J82="","",$J82),"")))</f>
        <v>Dartford</v>
      </c>
      <c r="O89" t="str">
        <f t="shared" si="8"/>
        <v/>
      </c>
      <c r="P89" t="str">
        <f t="shared" si="8"/>
        <v/>
      </c>
      <c r="Q89" t="str">
        <f t="shared" si="8"/>
        <v/>
      </c>
    </row>
    <row r="90" spans="1:17" x14ac:dyDescent="0.25">
      <c r="A90">
        <v>89</v>
      </c>
      <c r="B90" t="s">
        <v>3251</v>
      </c>
      <c r="C90" t="s">
        <v>1144</v>
      </c>
      <c r="N90" t="str">
        <f t="shared" si="8"/>
        <v>Daventry</v>
      </c>
      <c r="O90" t="str">
        <f t="shared" si="8"/>
        <v/>
      </c>
      <c r="P90" t="str">
        <f t="shared" si="8"/>
        <v/>
      </c>
      <c r="Q90" t="str">
        <f t="shared" si="8"/>
        <v/>
      </c>
    </row>
    <row r="91" spans="1:17" x14ac:dyDescent="0.25">
      <c r="A91">
        <v>90</v>
      </c>
      <c r="B91" t="s">
        <v>2986</v>
      </c>
      <c r="C91" t="s">
        <v>475</v>
      </c>
      <c r="N91" t="str">
        <f t="shared" si="8"/>
        <v>Denbighshire</v>
      </c>
      <c r="O91" t="str">
        <f t="shared" si="8"/>
        <v>↑</v>
      </c>
      <c r="P91" t="str">
        <f t="shared" si="8"/>
        <v>↑</v>
      </c>
      <c r="Q91" t="str">
        <f t="shared" si="8"/>
        <v>↑</v>
      </c>
    </row>
    <row r="92" spans="1:17" x14ac:dyDescent="0.25">
      <c r="A92">
        <v>91</v>
      </c>
      <c r="B92" t="s">
        <v>3006</v>
      </c>
      <c r="C92" t="s">
        <v>887</v>
      </c>
      <c r="N92" t="str">
        <f t="shared" si="8"/>
        <v>Derby</v>
      </c>
      <c r="O92" t="str">
        <f t="shared" si="8"/>
        <v>↑</v>
      </c>
      <c r="P92" t="str">
        <f t="shared" si="8"/>
        <v>↑</v>
      </c>
      <c r="Q92" t="str">
        <f t="shared" si="8"/>
        <v>↑</v>
      </c>
    </row>
    <row r="93" spans="1:17" x14ac:dyDescent="0.25">
      <c r="A93">
        <v>92</v>
      </c>
      <c r="B93" t="s">
        <v>3017</v>
      </c>
      <c r="C93" t="s">
        <v>266</v>
      </c>
      <c r="N93" t="str">
        <f t="shared" si="8"/>
        <v>Derbyshire Dales</v>
      </c>
      <c r="O93" t="str">
        <f t="shared" si="8"/>
        <v>↑</v>
      </c>
      <c r="P93" t="str">
        <f t="shared" si="8"/>
        <v>↑</v>
      </c>
      <c r="Q93" t="str">
        <f t="shared" si="8"/>
        <v>↑</v>
      </c>
    </row>
    <row r="94" spans="1:17" x14ac:dyDescent="0.25">
      <c r="A94">
        <v>93</v>
      </c>
      <c r="B94" t="s">
        <v>3050</v>
      </c>
      <c r="C94" t="s">
        <v>1093</v>
      </c>
      <c r="N94" t="str">
        <f t="shared" si="8"/>
        <v>Doncaster</v>
      </c>
      <c r="O94" t="str">
        <f t="shared" si="8"/>
        <v>Scroll up to select area</v>
      </c>
      <c r="P94" t="str">
        <f t="shared" si="8"/>
        <v>Scroll up to select area</v>
      </c>
      <c r="Q94" t="str">
        <f t="shared" si="8"/>
        <v>Scroll up to select area</v>
      </c>
    </row>
    <row r="95" spans="1:17" x14ac:dyDescent="0.25">
      <c r="A95">
        <v>94</v>
      </c>
      <c r="B95" t="s">
        <v>3205</v>
      </c>
      <c r="C95" t="s">
        <v>64</v>
      </c>
      <c r="N95" t="str">
        <f t="shared" si="8"/>
        <v>Dover</v>
      </c>
      <c r="O95" t="str">
        <f t="shared" si="8"/>
        <v/>
      </c>
      <c r="P95" t="str">
        <f t="shared" si="8"/>
        <v/>
      </c>
      <c r="Q95" t="str">
        <f t="shared" si="8"/>
        <v/>
      </c>
    </row>
    <row r="96" spans="1:17" x14ac:dyDescent="0.25">
      <c r="A96">
        <v>95</v>
      </c>
      <c r="B96" t="s">
        <v>3103</v>
      </c>
      <c r="C96" t="s">
        <v>862</v>
      </c>
      <c r="N96" t="str">
        <f t="shared" si="8"/>
        <v>Dudley</v>
      </c>
      <c r="O96" t="str">
        <f t="shared" si="8"/>
        <v/>
      </c>
      <c r="P96" t="str">
        <f t="shared" si="8"/>
        <v/>
      </c>
      <c r="Q96" t="str">
        <f t="shared" si="8"/>
        <v/>
      </c>
    </row>
    <row r="97" spans="1:17" x14ac:dyDescent="0.25">
      <c r="A97">
        <v>96</v>
      </c>
      <c r="B97" t="s">
        <v>3120</v>
      </c>
      <c r="C97" t="s">
        <v>1427</v>
      </c>
      <c r="N97" t="str">
        <f t="shared" si="8"/>
        <v>Ealing</v>
      </c>
      <c r="O97" t="str">
        <f t="shared" si="8"/>
        <v/>
      </c>
      <c r="P97" t="str">
        <f t="shared" si="8"/>
        <v/>
      </c>
      <c r="Q97" t="str">
        <f t="shared" si="8"/>
        <v/>
      </c>
    </row>
    <row r="98" spans="1:17" x14ac:dyDescent="0.25">
      <c r="A98">
        <v>97</v>
      </c>
      <c r="B98" t="s">
        <v>2933</v>
      </c>
      <c r="C98" t="s">
        <v>842</v>
      </c>
      <c r="N98" t="str">
        <f t="shared" si="8"/>
        <v>East Cambridgeshire</v>
      </c>
      <c r="O98" t="str">
        <f t="shared" si="8"/>
        <v/>
      </c>
      <c r="P98" t="str">
        <f t="shared" si="8"/>
        <v/>
      </c>
      <c r="Q98" t="str">
        <f t="shared" si="8"/>
        <v/>
      </c>
    </row>
    <row r="99" spans="1:17" x14ac:dyDescent="0.25">
      <c r="A99">
        <v>98</v>
      </c>
      <c r="B99" t="s">
        <v>3155</v>
      </c>
      <c r="C99" t="s">
        <v>760</v>
      </c>
      <c r="N99" t="str">
        <f t="shared" si="8"/>
        <v>East Devon</v>
      </c>
      <c r="O99" t="str">
        <f t="shared" si="8"/>
        <v/>
      </c>
      <c r="P99" t="str">
        <f t="shared" si="8"/>
        <v/>
      </c>
      <c r="Q99" t="str">
        <f t="shared" si="8"/>
        <v/>
      </c>
    </row>
    <row r="100" spans="1:17" x14ac:dyDescent="0.25">
      <c r="A100">
        <v>99</v>
      </c>
      <c r="B100" t="s">
        <v>3022</v>
      </c>
      <c r="C100" t="s">
        <v>326</v>
      </c>
      <c r="N100" t="str">
        <f t="shared" si="8"/>
        <v>East Dorset</v>
      </c>
      <c r="O100" t="str">
        <f t="shared" si="8"/>
        <v/>
      </c>
      <c r="P100" t="str">
        <f t="shared" si="8"/>
        <v/>
      </c>
      <c r="Q100" t="str">
        <f t="shared" si="8"/>
        <v/>
      </c>
    </row>
    <row r="101" spans="1:17" x14ac:dyDescent="0.25">
      <c r="A101">
        <v>100</v>
      </c>
      <c r="B101" t="s">
        <v>3051</v>
      </c>
      <c r="C101" t="s">
        <v>2392</v>
      </c>
      <c r="N101" t="str">
        <f t="shared" si="8"/>
        <v>East Hampshire</v>
      </c>
      <c r="O101" t="str">
        <f t="shared" si="8"/>
        <v/>
      </c>
      <c r="P101" t="str">
        <f t="shared" si="8"/>
        <v/>
      </c>
      <c r="Q101" t="str">
        <f t="shared" si="8"/>
        <v/>
      </c>
    </row>
    <row r="102" spans="1:17" x14ac:dyDescent="0.25">
      <c r="A102">
        <v>101</v>
      </c>
      <c r="B102" t="s">
        <v>2995</v>
      </c>
      <c r="C102" t="s">
        <v>428</v>
      </c>
      <c r="N102" t="str">
        <f t="shared" si="8"/>
        <v>East Hertfordshire</v>
      </c>
      <c r="O102" t="str">
        <f t="shared" si="8"/>
        <v/>
      </c>
      <c r="P102" t="str">
        <f t="shared" si="8"/>
        <v/>
      </c>
      <c r="Q102" t="str">
        <f t="shared" si="8"/>
        <v/>
      </c>
    </row>
    <row r="103" spans="1:17" x14ac:dyDescent="0.25">
      <c r="A103">
        <v>102</v>
      </c>
      <c r="B103" t="s">
        <v>3170</v>
      </c>
      <c r="C103" t="s">
        <v>1298</v>
      </c>
      <c r="N103" t="str">
        <f t="shared" si="8"/>
        <v>East Lindsey</v>
      </c>
      <c r="O103" t="str">
        <f t="shared" si="8"/>
        <v/>
      </c>
      <c r="P103" t="str">
        <f t="shared" si="8"/>
        <v/>
      </c>
      <c r="Q103" t="str">
        <f t="shared" si="8"/>
        <v/>
      </c>
    </row>
    <row r="104" spans="1:17" x14ac:dyDescent="0.25">
      <c r="A104">
        <v>103</v>
      </c>
      <c r="B104" t="s">
        <v>3252</v>
      </c>
      <c r="C104" t="s">
        <v>972</v>
      </c>
      <c r="F104" t="s">
        <v>8419</v>
      </c>
      <c r="J104" t="s">
        <v>8419</v>
      </c>
      <c r="N104" t="str">
        <f t="shared" si="8"/>
        <v>East Northamptonshire</v>
      </c>
      <c r="O104" t="str">
        <f t="shared" si="8"/>
        <v/>
      </c>
      <c r="P104" t="str">
        <f t="shared" si="8"/>
        <v/>
      </c>
      <c r="Q104" t="str">
        <f t="shared" si="8"/>
        <v/>
      </c>
    </row>
    <row r="105" spans="1:17" x14ac:dyDescent="0.25">
      <c r="A105">
        <v>104</v>
      </c>
      <c r="B105" t="s">
        <v>3035</v>
      </c>
      <c r="C105" t="s">
        <v>595</v>
      </c>
      <c r="F105" t="s">
        <v>8419</v>
      </c>
      <c r="J105" t="s">
        <v>8419</v>
      </c>
      <c r="N105" t="str">
        <f t="shared" si="8"/>
        <v>East Riding of Yorkshire</v>
      </c>
      <c r="O105" t="str">
        <f t="shared" si="8"/>
        <v/>
      </c>
      <c r="P105" t="str">
        <f t="shared" si="8"/>
        <v/>
      </c>
      <c r="Q105" t="str">
        <f t="shared" si="8"/>
        <v/>
      </c>
    </row>
    <row r="106" spans="1:17" x14ac:dyDescent="0.25">
      <c r="A106">
        <v>105</v>
      </c>
      <c r="B106" t="s">
        <v>3172</v>
      </c>
      <c r="C106" t="s">
        <v>1308</v>
      </c>
      <c r="F106" t="s">
        <v>8419</v>
      </c>
      <c r="J106" t="s">
        <v>8419</v>
      </c>
      <c r="N106" t="str">
        <f t="shared" si="8"/>
        <v>East Staffordshire</v>
      </c>
      <c r="O106" t="str">
        <f t="shared" si="8"/>
        <v/>
      </c>
      <c r="P106" t="str">
        <f t="shared" si="8"/>
        <v/>
      </c>
      <c r="Q106" t="str">
        <f t="shared" si="8"/>
        <v/>
      </c>
    </row>
    <row r="107" spans="1:17" x14ac:dyDescent="0.25">
      <c r="A107">
        <v>106</v>
      </c>
      <c r="B107" t="s">
        <v>3002</v>
      </c>
      <c r="C107" t="s">
        <v>765</v>
      </c>
      <c r="F107" t="s">
        <v>7895</v>
      </c>
      <c r="J107" t="s">
        <v>7895</v>
      </c>
      <c r="N107" t="str">
        <f t="shared" si="8"/>
        <v>Eastbourne</v>
      </c>
      <c r="O107" t="str">
        <f t="shared" si="8"/>
        <v/>
      </c>
      <c r="P107" t="str">
        <f t="shared" si="8"/>
        <v/>
      </c>
      <c r="Q107" t="str">
        <f t="shared" si="8"/>
        <v/>
      </c>
    </row>
    <row r="108" spans="1:17" x14ac:dyDescent="0.25">
      <c r="A108">
        <v>107</v>
      </c>
      <c r="B108" t="s">
        <v>3008</v>
      </c>
      <c r="C108" t="s">
        <v>987</v>
      </c>
      <c r="N108" t="str">
        <f t="shared" si="8"/>
        <v>Eastleigh</v>
      </c>
      <c r="O108" t="str">
        <f t="shared" si="8"/>
        <v/>
      </c>
      <c r="P108" t="str">
        <f t="shared" si="8"/>
        <v/>
      </c>
      <c r="Q108" t="str">
        <f t="shared" si="8"/>
        <v/>
      </c>
    </row>
    <row r="109" spans="1:17" x14ac:dyDescent="0.25">
      <c r="A109">
        <v>108</v>
      </c>
      <c r="B109" t="s">
        <v>3052</v>
      </c>
      <c r="C109" t="s">
        <v>2044</v>
      </c>
      <c r="N109" t="str">
        <f t="shared" ref="N109:Q128" si="9">IF(N$2=1,IF($B102="","",$B102),IF(N$2=2,IF($F102="","",$F102),IF(N$2=3,IF($J102="","",$J102),"")))</f>
        <v>Eden</v>
      </c>
      <c r="O109" t="str">
        <f t="shared" si="9"/>
        <v/>
      </c>
      <c r="P109" t="str">
        <f t="shared" si="9"/>
        <v/>
      </c>
      <c r="Q109" t="str">
        <f t="shared" si="9"/>
        <v/>
      </c>
    </row>
    <row r="110" spans="1:17" x14ac:dyDescent="0.25">
      <c r="A110">
        <v>109</v>
      </c>
      <c r="B110" t="s">
        <v>2987</v>
      </c>
      <c r="C110" t="s">
        <v>480</v>
      </c>
      <c r="N110" t="str">
        <f t="shared" si="9"/>
        <v>Elmbridge</v>
      </c>
      <c r="O110" t="str">
        <f t="shared" si="9"/>
        <v/>
      </c>
      <c r="P110" t="str">
        <f t="shared" si="9"/>
        <v/>
      </c>
      <c r="Q110" t="str">
        <f t="shared" si="9"/>
        <v/>
      </c>
    </row>
    <row r="111" spans="1:17" x14ac:dyDescent="0.25">
      <c r="A111">
        <v>110</v>
      </c>
      <c r="B111" t="s">
        <v>3323</v>
      </c>
      <c r="C111" t="s">
        <v>542</v>
      </c>
      <c r="N111" t="str">
        <f t="shared" si="9"/>
        <v>Enfield</v>
      </c>
      <c r="O111" t="str">
        <f t="shared" si="9"/>
        <v>↑</v>
      </c>
      <c r="P111" t="str">
        <f t="shared" si="9"/>
        <v>↑</v>
      </c>
      <c r="Q111" t="str">
        <f t="shared" si="9"/>
        <v>↑</v>
      </c>
    </row>
    <row r="112" spans="1:17" x14ac:dyDescent="0.25">
      <c r="A112">
        <v>111</v>
      </c>
      <c r="B112" t="s">
        <v>3164</v>
      </c>
      <c r="C112" t="s">
        <v>485</v>
      </c>
      <c r="N112" t="str">
        <f t="shared" si="9"/>
        <v>Epping Forest</v>
      </c>
      <c r="O112" t="str">
        <f t="shared" si="9"/>
        <v>↑</v>
      </c>
      <c r="P112" t="str">
        <f t="shared" si="9"/>
        <v>↑</v>
      </c>
      <c r="Q112" t="str">
        <f t="shared" si="9"/>
        <v>↑</v>
      </c>
    </row>
    <row r="113" spans="1:17" x14ac:dyDescent="0.25">
      <c r="A113">
        <v>112</v>
      </c>
      <c r="B113" t="s">
        <v>3044</v>
      </c>
      <c r="C113" t="s">
        <v>1061</v>
      </c>
      <c r="N113" t="str">
        <f t="shared" si="9"/>
        <v>Epsom and Ewell</v>
      </c>
      <c r="O113" t="str">
        <f t="shared" si="9"/>
        <v>↑</v>
      </c>
      <c r="P113" t="str">
        <f t="shared" si="9"/>
        <v>↑</v>
      </c>
      <c r="Q113" t="str">
        <f t="shared" si="9"/>
        <v>↑</v>
      </c>
    </row>
    <row r="114" spans="1:17" x14ac:dyDescent="0.25">
      <c r="A114">
        <v>113</v>
      </c>
      <c r="B114" t="s">
        <v>3083</v>
      </c>
      <c r="C114" t="s">
        <v>1032</v>
      </c>
      <c r="N114" t="str">
        <f t="shared" si="9"/>
        <v>Erewash</v>
      </c>
      <c r="O114" t="str">
        <f t="shared" si="9"/>
        <v>Scroll up to select area</v>
      </c>
      <c r="P114" t="str">
        <f t="shared" si="9"/>
        <v>Scroll up to select area</v>
      </c>
      <c r="Q114" t="str">
        <f t="shared" si="9"/>
        <v>Scroll up to select area</v>
      </c>
    </row>
    <row r="115" spans="1:17" x14ac:dyDescent="0.25">
      <c r="A115">
        <v>114</v>
      </c>
      <c r="B115" t="s">
        <v>3242</v>
      </c>
      <c r="C115" t="s">
        <v>797</v>
      </c>
      <c r="N115" t="str">
        <f t="shared" si="9"/>
        <v>Exeter</v>
      </c>
      <c r="O115" t="str">
        <f t="shared" si="9"/>
        <v/>
      </c>
      <c r="P115" t="str">
        <f t="shared" si="9"/>
        <v/>
      </c>
      <c r="Q115" t="str">
        <f t="shared" si="9"/>
        <v/>
      </c>
    </row>
    <row r="116" spans="1:17" x14ac:dyDescent="0.25">
      <c r="A116">
        <v>115</v>
      </c>
      <c r="B116" t="s">
        <v>3137</v>
      </c>
      <c r="C116" t="s">
        <v>1791</v>
      </c>
      <c r="N116" t="str">
        <f t="shared" si="9"/>
        <v>Fareham</v>
      </c>
      <c r="O116" t="str">
        <f t="shared" si="9"/>
        <v/>
      </c>
      <c r="P116" t="str">
        <f t="shared" si="9"/>
        <v/>
      </c>
      <c r="Q116" t="str">
        <f t="shared" si="9"/>
        <v/>
      </c>
    </row>
    <row r="117" spans="1:17" x14ac:dyDescent="0.25">
      <c r="A117">
        <v>116</v>
      </c>
      <c r="B117" t="s">
        <v>3045</v>
      </c>
      <c r="C117" t="s">
        <v>1053</v>
      </c>
      <c r="N117" t="str">
        <f t="shared" si="9"/>
        <v>Fenland</v>
      </c>
      <c r="O117" t="str">
        <f t="shared" si="9"/>
        <v/>
      </c>
      <c r="P117" t="str">
        <f t="shared" si="9"/>
        <v/>
      </c>
      <c r="Q117" t="str">
        <f t="shared" si="9"/>
        <v/>
      </c>
    </row>
    <row r="118" spans="1:17" x14ac:dyDescent="0.25">
      <c r="A118">
        <v>117</v>
      </c>
      <c r="B118" t="s">
        <v>3053</v>
      </c>
      <c r="C118" t="s">
        <v>2042</v>
      </c>
      <c r="N118" t="str">
        <f t="shared" si="9"/>
        <v>Flintshire</v>
      </c>
      <c r="O118" t="str">
        <f t="shared" si="9"/>
        <v/>
      </c>
      <c r="P118" t="str">
        <f t="shared" si="9"/>
        <v/>
      </c>
      <c r="Q118" t="str">
        <f t="shared" si="9"/>
        <v/>
      </c>
    </row>
    <row r="119" spans="1:17" x14ac:dyDescent="0.25">
      <c r="A119">
        <v>118</v>
      </c>
      <c r="B119" t="s">
        <v>3072</v>
      </c>
      <c r="C119" t="s">
        <v>733</v>
      </c>
      <c r="N119" t="str">
        <f t="shared" si="9"/>
        <v>Forest Heath</v>
      </c>
      <c r="O119" t="str">
        <f t="shared" si="9"/>
        <v/>
      </c>
      <c r="P119" t="str">
        <f t="shared" si="9"/>
        <v/>
      </c>
      <c r="Q119" t="str">
        <f t="shared" si="9"/>
        <v/>
      </c>
    </row>
    <row r="120" spans="1:17" x14ac:dyDescent="0.25">
      <c r="A120">
        <v>119</v>
      </c>
      <c r="B120" t="s">
        <v>3112</v>
      </c>
      <c r="C120" t="s">
        <v>1868</v>
      </c>
      <c r="N120" t="str">
        <f t="shared" si="9"/>
        <v>Forest of Dean</v>
      </c>
      <c r="O120" t="str">
        <f t="shared" si="9"/>
        <v/>
      </c>
      <c r="P120" t="str">
        <f t="shared" si="9"/>
        <v/>
      </c>
      <c r="Q120" t="str">
        <f t="shared" si="9"/>
        <v/>
      </c>
    </row>
    <row r="121" spans="1:17" x14ac:dyDescent="0.25">
      <c r="A121">
        <v>120</v>
      </c>
      <c r="B121" t="s">
        <v>3253</v>
      </c>
      <c r="C121" t="s">
        <v>366</v>
      </c>
      <c r="N121" t="str">
        <f t="shared" si="9"/>
        <v>Fylde</v>
      </c>
      <c r="O121" t="str">
        <f t="shared" si="9"/>
        <v/>
      </c>
      <c r="P121" t="str">
        <f t="shared" si="9"/>
        <v/>
      </c>
      <c r="Q121" t="str">
        <f t="shared" si="9"/>
        <v/>
      </c>
    </row>
    <row r="122" spans="1:17" x14ac:dyDescent="0.25">
      <c r="A122">
        <v>121</v>
      </c>
      <c r="B122" t="s">
        <v>3173</v>
      </c>
      <c r="C122" t="s">
        <v>1091</v>
      </c>
      <c r="N122" t="str">
        <f t="shared" si="9"/>
        <v>Gateshead</v>
      </c>
      <c r="O122" t="str">
        <f t="shared" si="9"/>
        <v/>
      </c>
      <c r="P122" t="str">
        <f t="shared" si="9"/>
        <v/>
      </c>
      <c r="Q122" t="str">
        <f t="shared" si="9"/>
        <v/>
      </c>
    </row>
    <row r="123" spans="1:17" x14ac:dyDescent="0.25">
      <c r="A123">
        <v>122</v>
      </c>
      <c r="B123" t="s">
        <v>3320</v>
      </c>
      <c r="C123" t="s">
        <v>1465</v>
      </c>
      <c r="N123" t="str">
        <f t="shared" si="9"/>
        <v>Gedling</v>
      </c>
      <c r="O123" t="str">
        <f t="shared" si="9"/>
        <v/>
      </c>
      <c r="P123" t="str">
        <f t="shared" si="9"/>
        <v/>
      </c>
      <c r="Q123" t="str">
        <f t="shared" si="9"/>
        <v/>
      </c>
    </row>
    <row r="124" spans="1:17" x14ac:dyDescent="0.25">
      <c r="A124">
        <v>123</v>
      </c>
      <c r="B124" t="s">
        <v>3254</v>
      </c>
      <c r="C124" t="s">
        <v>910</v>
      </c>
      <c r="F124" t="s">
        <v>8419</v>
      </c>
      <c r="J124" t="s">
        <v>8419</v>
      </c>
      <c r="N124" t="str">
        <f t="shared" si="9"/>
        <v>Gloucester</v>
      </c>
      <c r="O124" t="str">
        <f t="shared" si="9"/>
        <v/>
      </c>
      <c r="P124" t="str">
        <f t="shared" si="9"/>
        <v/>
      </c>
      <c r="Q124" t="str">
        <f t="shared" si="9"/>
        <v/>
      </c>
    </row>
    <row r="125" spans="1:17" x14ac:dyDescent="0.25">
      <c r="A125">
        <v>124</v>
      </c>
      <c r="B125" t="s">
        <v>2928</v>
      </c>
      <c r="C125" t="s">
        <v>1345</v>
      </c>
      <c r="F125" t="s">
        <v>8419</v>
      </c>
      <c r="J125" t="s">
        <v>8419</v>
      </c>
      <c r="N125" t="str">
        <f t="shared" si="9"/>
        <v>Gosport</v>
      </c>
      <c r="O125" t="str">
        <f t="shared" si="9"/>
        <v/>
      </c>
      <c r="P125" t="str">
        <f t="shared" si="9"/>
        <v/>
      </c>
      <c r="Q125" t="str">
        <f t="shared" si="9"/>
        <v/>
      </c>
    </row>
    <row r="126" spans="1:17" x14ac:dyDescent="0.25">
      <c r="A126">
        <v>125</v>
      </c>
      <c r="B126" t="s">
        <v>3127</v>
      </c>
      <c r="C126" t="s">
        <v>812</v>
      </c>
      <c r="F126" t="s">
        <v>8419</v>
      </c>
      <c r="J126" t="s">
        <v>8419</v>
      </c>
      <c r="N126" t="str">
        <f t="shared" si="9"/>
        <v>Gravesham</v>
      </c>
      <c r="O126" t="str">
        <f t="shared" si="9"/>
        <v/>
      </c>
      <c r="P126" t="str">
        <f t="shared" si="9"/>
        <v/>
      </c>
      <c r="Q126" t="str">
        <f t="shared" si="9"/>
        <v/>
      </c>
    </row>
    <row r="127" spans="1:17" x14ac:dyDescent="0.25">
      <c r="A127">
        <v>126</v>
      </c>
      <c r="B127" t="s">
        <v>3255</v>
      </c>
      <c r="C127" t="s">
        <v>1902</v>
      </c>
      <c r="F127" t="s">
        <v>7895</v>
      </c>
      <c r="J127" t="s">
        <v>7895</v>
      </c>
      <c r="N127" t="str">
        <f t="shared" si="9"/>
        <v>Great Yarmouth</v>
      </c>
      <c r="O127" t="str">
        <f t="shared" si="9"/>
        <v/>
      </c>
      <c r="P127" t="str">
        <f t="shared" si="9"/>
        <v/>
      </c>
      <c r="Q127" t="str">
        <f t="shared" si="9"/>
        <v/>
      </c>
    </row>
    <row r="128" spans="1:17" x14ac:dyDescent="0.25">
      <c r="A128">
        <v>127</v>
      </c>
      <c r="B128" t="s">
        <v>3096</v>
      </c>
      <c r="C128" t="s">
        <v>1425</v>
      </c>
      <c r="N128" t="str">
        <f t="shared" si="9"/>
        <v>Greenwich</v>
      </c>
      <c r="O128" t="str">
        <f t="shared" si="9"/>
        <v/>
      </c>
      <c r="P128" t="str">
        <f t="shared" si="9"/>
        <v/>
      </c>
      <c r="Q128" t="str">
        <f t="shared" si="9"/>
        <v/>
      </c>
    </row>
    <row r="129" spans="1:17" x14ac:dyDescent="0.25">
      <c r="A129">
        <v>128</v>
      </c>
      <c r="B129" t="s">
        <v>3256</v>
      </c>
      <c r="C129" t="s">
        <v>1690</v>
      </c>
      <c r="N129" t="str">
        <f t="shared" ref="N129:Q148" si="10">IF(N$2=1,IF($B122="","",$B122),IF(N$2=2,IF($F122="","",$F122),IF(N$2=3,IF($J122="","",$J122),"")))</f>
        <v>Guildford</v>
      </c>
      <c r="O129" t="str">
        <f t="shared" si="10"/>
        <v/>
      </c>
      <c r="P129" t="str">
        <f t="shared" si="10"/>
        <v/>
      </c>
      <c r="Q129" t="str">
        <f t="shared" si="10"/>
        <v/>
      </c>
    </row>
    <row r="130" spans="1:17" x14ac:dyDescent="0.25">
      <c r="A130">
        <v>129</v>
      </c>
      <c r="B130" t="s">
        <v>3036</v>
      </c>
      <c r="C130" t="s">
        <v>598</v>
      </c>
      <c r="N130" t="str">
        <f t="shared" si="10"/>
        <v>Gwynedd</v>
      </c>
      <c r="O130" t="str">
        <f t="shared" si="10"/>
        <v/>
      </c>
      <c r="P130" t="str">
        <f t="shared" si="10"/>
        <v/>
      </c>
      <c r="Q130" t="str">
        <f t="shared" si="10"/>
        <v/>
      </c>
    </row>
    <row r="131" spans="1:17" x14ac:dyDescent="0.25">
      <c r="A131">
        <v>130</v>
      </c>
      <c r="B131" t="s">
        <v>3128</v>
      </c>
      <c r="C131" t="s">
        <v>243</v>
      </c>
      <c r="N131" t="str">
        <f t="shared" si="10"/>
        <v>Hackney</v>
      </c>
      <c r="O131" t="str">
        <f t="shared" si="10"/>
        <v>↑</v>
      </c>
      <c r="P131" t="str">
        <f t="shared" si="10"/>
        <v>↑</v>
      </c>
      <c r="Q131" t="str">
        <f t="shared" si="10"/>
        <v>↑</v>
      </c>
    </row>
    <row r="132" spans="1:17" x14ac:dyDescent="0.25">
      <c r="A132">
        <v>131</v>
      </c>
      <c r="B132" t="s">
        <v>3257</v>
      </c>
      <c r="C132" t="s">
        <v>1146</v>
      </c>
      <c r="N132" t="str">
        <f t="shared" si="10"/>
        <v>Halton</v>
      </c>
      <c r="O132" t="str">
        <f t="shared" si="10"/>
        <v>↑</v>
      </c>
      <c r="P132" t="str">
        <f t="shared" si="10"/>
        <v>↑</v>
      </c>
      <c r="Q132" t="str">
        <f t="shared" si="10"/>
        <v>↑</v>
      </c>
    </row>
    <row r="133" spans="1:17" x14ac:dyDescent="0.25">
      <c r="A133">
        <v>132</v>
      </c>
      <c r="B133" t="s">
        <v>3054</v>
      </c>
      <c r="C133" t="s">
        <v>1094</v>
      </c>
      <c r="N133" t="str">
        <f t="shared" si="10"/>
        <v>Hambleton</v>
      </c>
      <c r="O133" t="str">
        <f t="shared" si="10"/>
        <v>↑</v>
      </c>
      <c r="P133" t="str">
        <f t="shared" si="10"/>
        <v>↑</v>
      </c>
      <c r="Q133" t="str">
        <f t="shared" si="10"/>
        <v>↑</v>
      </c>
    </row>
    <row r="134" spans="1:17" x14ac:dyDescent="0.25">
      <c r="A134">
        <v>133</v>
      </c>
      <c r="B134" t="s">
        <v>2923</v>
      </c>
      <c r="C134" t="s">
        <v>2679</v>
      </c>
      <c r="N134" t="str">
        <f t="shared" si="10"/>
        <v>Hammersmith and Fulham</v>
      </c>
      <c r="O134" t="str">
        <f t="shared" si="10"/>
        <v>Scroll up to select area</v>
      </c>
      <c r="P134" t="str">
        <f t="shared" si="10"/>
        <v>Scroll up to select area</v>
      </c>
      <c r="Q134" t="str">
        <f t="shared" si="10"/>
        <v>Scroll up to select area</v>
      </c>
    </row>
    <row r="135" spans="1:17" x14ac:dyDescent="0.25">
      <c r="A135">
        <v>134</v>
      </c>
      <c r="B135" t="s">
        <v>3024</v>
      </c>
      <c r="C135" t="s">
        <v>2605</v>
      </c>
      <c r="N135" t="str">
        <f t="shared" si="10"/>
        <v>Harborough</v>
      </c>
      <c r="O135" t="str">
        <f t="shared" si="10"/>
        <v/>
      </c>
      <c r="P135" t="str">
        <f t="shared" si="10"/>
        <v/>
      </c>
      <c r="Q135" t="str">
        <f t="shared" si="10"/>
        <v/>
      </c>
    </row>
    <row r="136" spans="1:17" x14ac:dyDescent="0.25">
      <c r="A136">
        <v>135</v>
      </c>
      <c r="B136" t="s">
        <v>3055</v>
      </c>
      <c r="C136" t="s">
        <v>2039</v>
      </c>
      <c r="N136" t="str">
        <f t="shared" si="10"/>
        <v>Haringey</v>
      </c>
      <c r="O136" t="str">
        <f t="shared" si="10"/>
        <v/>
      </c>
      <c r="P136" t="str">
        <f t="shared" si="10"/>
        <v/>
      </c>
      <c r="Q136" t="str">
        <f t="shared" si="10"/>
        <v/>
      </c>
    </row>
    <row r="137" spans="1:17" x14ac:dyDescent="0.25">
      <c r="A137">
        <v>136</v>
      </c>
      <c r="B137" t="s">
        <v>3258</v>
      </c>
      <c r="C137" t="s">
        <v>592</v>
      </c>
      <c r="N137" t="str">
        <f t="shared" si="10"/>
        <v>Harlow</v>
      </c>
      <c r="O137" t="str">
        <f t="shared" si="10"/>
        <v/>
      </c>
      <c r="P137" t="str">
        <f t="shared" si="10"/>
        <v/>
      </c>
      <c r="Q137" t="str">
        <f t="shared" si="10"/>
        <v/>
      </c>
    </row>
    <row r="138" spans="1:17" x14ac:dyDescent="0.25">
      <c r="A138">
        <v>137</v>
      </c>
      <c r="B138" t="s">
        <v>2941</v>
      </c>
      <c r="C138" t="s">
        <v>1066</v>
      </c>
      <c r="N138" t="str">
        <f t="shared" si="10"/>
        <v>Harrogate</v>
      </c>
      <c r="O138" t="str">
        <f t="shared" si="10"/>
        <v/>
      </c>
      <c r="P138" t="str">
        <f t="shared" si="10"/>
        <v/>
      </c>
      <c r="Q138" t="str">
        <f t="shared" si="10"/>
        <v/>
      </c>
    </row>
    <row r="139" spans="1:17" x14ac:dyDescent="0.25">
      <c r="A139">
        <v>138</v>
      </c>
      <c r="B139" t="s">
        <v>3063</v>
      </c>
      <c r="C139" t="s">
        <v>55</v>
      </c>
      <c r="N139" t="str">
        <f t="shared" si="10"/>
        <v>Harrow</v>
      </c>
      <c r="O139" t="str">
        <f t="shared" si="10"/>
        <v/>
      </c>
      <c r="P139" t="str">
        <f t="shared" si="10"/>
        <v/>
      </c>
      <c r="Q139" t="str">
        <f t="shared" si="10"/>
        <v/>
      </c>
    </row>
    <row r="140" spans="1:17" x14ac:dyDescent="0.25">
      <c r="A140">
        <v>139</v>
      </c>
      <c r="B140" t="s">
        <v>3003</v>
      </c>
      <c r="C140" t="s">
        <v>2182</v>
      </c>
      <c r="N140" t="str">
        <f t="shared" si="10"/>
        <v>Hart</v>
      </c>
      <c r="O140" t="str">
        <f t="shared" si="10"/>
        <v/>
      </c>
      <c r="P140" t="str">
        <f t="shared" si="10"/>
        <v/>
      </c>
      <c r="Q140" t="str">
        <f t="shared" si="10"/>
        <v/>
      </c>
    </row>
    <row r="141" spans="1:17" x14ac:dyDescent="0.25">
      <c r="A141">
        <v>140</v>
      </c>
      <c r="B141" t="s">
        <v>3259</v>
      </c>
      <c r="C141" t="s">
        <v>1150</v>
      </c>
      <c r="N141" t="str">
        <f t="shared" si="10"/>
        <v>Hartlepool</v>
      </c>
      <c r="O141" t="str">
        <f t="shared" si="10"/>
        <v/>
      </c>
      <c r="P141" t="str">
        <f t="shared" si="10"/>
        <v/>
      </c>
      <c r="Q141" t="str">
        <f t="shared" si="10"/>
        <v/>
      </c>
    </row>
    <row r="142" spans="1:17" x14ac:dyDescent="0.25">
      <c r="A142">
        <v>141</v>
      </c>
      <c r="B142" t="s">
        <v>3097</v>
      </c>
      <c r="C142" t="s">
        <v>686</v>
      </c>
      <c r="N142" t="str">
        <f t="shared" si="10"/>
        <v>Hastings</v>
      </c>
      <c r="O142" t="str">
        <f t="shared" si="10"/>
        <v/>
      </c>
      <c r="P142" t="str">
        <f t="shared" si="10"/>
        <v/>
      </c>
      <c r="Q142" t="str">
        <f t="shared" si="10"/>
        <v/>
      </c>
    </row>
    <row r="143" spans="1:17" x14ac:dyDescent="0.25">
      <c r="A143">
        <v>142</v>
      </c>
      <c r="B143" t="s">
        <v>3193</v>
      </c>
      <c r="C143" t="s">
        <v>323</v>
      </c>
      <c r="N143" t="str">
        <f t="shared" si="10"/>
        <v>Havant</v>
      </c>
      <c r="O143" t="str">
        <f t="shared" si="10"/>
        <v/>
      </c>
      <c r="P143" t="str">
        <f t="shared" si="10"/>
        <v/>
      </c>
      <c r="Q143" t="str">
        <f t="shared" si="10"/>
        <v/>
      </c>
    </row>
    <row r="144" spans="1:17" x14ac:dyDescent="0.25">
      <c r="A144">
        <v>143</v>
      </c>
      <c r="B144" t="s">
        <v>3260</v>
      </c>
      <c r="C144" t="s">
        <v>2695</v>
      </c>
      <c r="F144" t="s">
        <v>8419</v>
      </c>
      <c r="J144" t="s">
        <v>8419</v>
      </c>
      <c r="N144" t="str">
        <f t="shared" si="10"/>
        <v>Havering</v>
      </c>
      <c r="O144" t="str">
        <f t="shared" si="10"/>
        <v/>
      </c>
      <c r="P144" t="str">
        <f t="shared" si="10"/>
        <v/>
      </c>
      <c r="Q144" t="str">
        <f t="shared" si="10"/>
        <v/>
      </c>
    </row>
    <row r="145" spans="1:17" x14ac:dyDescent="0.25">
      <c r="A145">
        <v>144</v>
      </c>
      <c r="B145" t="s">
        <v>2988</v>
      </c>
      <c r="C145" t="s">
        <v>1679</v>
      </c>
      <c r="F145" t="s">
        <v>8419</v>
      </c>
      <c r="J145" t="s">
        <v>8419</v>
      </c>
      <c r="N145" t="str">
        <f t="shared" si="10"/>
        <v>Herefordshire, County of</v>
      </c>
      <c r="O145" t="str">
        <f t="shared" si="10"/>
        <v/>
      </c>
      <c r="P145" t="str">
        <f t="shared" si="10"/>
        <v/>
      </c>
      <c r="Q145" t="str">
        <f t="shared" si="10"/>
        <v/>
      </c>
    </row>
    <row r="146" spans="1:17" x14ac:dyDescent="0.25">
      <c r="A146">
        <v>145</v>
      </c>
      <c r="B146" t="s">
        <v>3084</v>
      </c>
      <c r="C146" t="s">
        <v>198</v>
      </c>
      <c r="F146" t="s">
        <v>8419</v>
      </c>
      <c r="J146" t="s">
        <v>8419</v>
      </c>
      <c r="N146" t="str">
        <f t="shared" si="10"/>
        <v>Hertsmere</v>
      </c>
      <c r="O146" t="str">
        <f t="shared" si="10"/>
        <v/>
      </c>
      <c r="P146" t="str">
        <f t="shared" si="10"/>
        <v/>
      </c>
      <c r="Q146" t="str">
        <f t="shared" si="10"/>
        <v/>
      </c>
    </row>
    <row r="147" spans="1:17" x14ac:dyDescent="0.25">
      <c r="A147">
        <v>146</v>
      </c>
      <c r="B147" t="s">
        <v>3165</v>
      </c>
      <c r="C147" t="s">
        <v>1255</v>
      </c>
      <c r="F147" t="s">
        <v>7895</v>
      </c>
      <c r="J147" t="s">
        <v>7895</v>
      </c>
      <c r="N147" t="str">
        <f t="shared" si="10"/>
        <v>High Peak</v>
      </c>
      <c r="O147" t="str">
        <f t="shared" si="10"/>
        <v/>
      </c>
      <c r="P147" t="str">
        <f t="shared" si="10"/>
        <v/>
      </c>
      <c r="Q147" t="str">
        <f t="shared" si="10"/>
        <v/>
      </c>
    </row>
    <row r="148" spans="1:17" x14ac:dyDescent="0.25">
      <c r="A148">
        <v>147</v>
      </c>
      <c r="B148" t="s">
        <v>3319</v>
      </c>
      <c r="C148" t="s">
        <v>1502</v>
      </c>
      <c r="N148" t="str">
        <f t="shared" si="10"/>
        <v>Hillingdon</v>
      </c>
      <c r="O148" t="str">
        <f t="shared" si="10"/>
        <v/>
      </c>
      <c r="P148" t="str">
        <f t="shared" si="10"/>
        <v/>
      </c>
      <c r="Q148" t="str">
        <f t="shared" si="10"/>
        <v/>
      </c>
    </row>
    <row r="149" spans="1:17" x14ac:dyDescent="0.25">
      <c r="A149">
        <v>148</v>
      </c>
      <c r="B149" t="s">
        <v>2968</v>
      </c>
      <c r="C149" t="s">
        <v>2057</v>
      </c>
      <c r="N149" t="str">
        <f t="shared" ref="N149:Q168" si="11">IF(N$2=1,IF($B142="","",$B142),IF(N$2=2,IF($F142="","",$F142),IF(N$2=3,IF($J142="","",$J142),"")))</f>
        <v>Hinckley and Bosworth</v>
      </c>
      <c r="O149" t="str">
        <f t="shared" si="11"/>
        <v/>
      </c>
      <c r="P149" t="str">
        <f t="shared" si="11"/>
        <v/>
      </c>
      <c r="Q149" t="str">
        <f t="shared" si="11"/>
        <v/>
      </c>
    </row>
    <row r="150" spans="1:17" x14ac:dyDescent="0.25">
      <c r="A150">
        <v>149</v>
      </c>
      <c r="B150" t="s">
        <v>2974</v>
      </c>
      <c r="C150" t="s">
        <v>2647</v>
      </c>
      <c r="N150" t="str">
        <f t="shared" si="11"/>
        <v>Horsham</v>
      </c>
      <c r="O150" t="str">
        <f t="shared" si="11"/>
        <v/>
      </c>
      <c r="P150" t="str">
        <f t="shared" si="11"/>
        <v/>
      </c>
      <c r="Q150" t="str">
        <f t="shared" si="11"/>
        <v/>
      </c>
    </row>
    <row r="151" spans="1:17" x14ac:dyDescent="0.25">
      <c r="A151">
        <v>150</v>
      </c>
      <c r="B151" t="s">
        <v>3261</v>
      </c>
      <c r="C151" t="s">
        <v>933</v>
      </c>
      <c r="N151" t="str">
        <f t="shared" si="11"/>
        <v>Hounslow</v>
      </c>
      <c r="O151" t="str">
        <f t="shared" si="11"/>
        <v>↑</v>
      </c>
      <c r="P151" t="str">
        <f t="shared" si="11"/>
        <v>↑</v>
      </c>
      <c r="Q151" t="str">
        <f t="shared" si="11"/>
        <v>↑</v>
      </c>
    </row>
    <row r="152" spans="1:17" x14ac:dyDescent="0.25">
      <c r="A152">
        <v>151</v>
      </c>
      <c r="B152" t="s">
        <v>3262</v>
      </c>
      <c r="C152" t="s">
        <v>2480</v>
      </c>
      <c r="N152" t="str">
        <f t="shared" si="11"/>
        <v>Huntingdonshire</v>
      </c>
      <c r="O152" t="str">
        <f t="shared" si="11"/>
        <v>↑</v>
      </c>
      <c r="P152" t="str">
        <f t="shared" si="11"/>
        <v>↑</v>
      </c>
      <c r="Q152" t="str">
        <f t="shared" si="11"/>
        <v>↑</v>
      </c>
    </row>
    <row r="153" spans="1:17" x14ac:dyDescent="0.25">
      <c r="A153">
        <v>152</v>
      </c>
      <c r="B153" t="s">
        <v>3121</v>
      </c>
      <c r="C153" t="s">
        <v>1431</v>
      </c>
      <c r="N153" t="str">
        <f t="shared" si="11"/>
        <v>Hyndburn</v>
      </c>
      <c r="O153" t="str">
        <f t="shared" si="11"/>
        <v>↑</v>
      </c>
      <c r="P153" t="str">
        <f t="shared" si="11"/>
        <v>↑</v>
      </c>
      <c r="Q153" t="str">
        <f t="shared" si="11"/>
        <v>↑</v>
      </c>
    </row>
    <row r="154" spans="1:17" x14ac:dyDescent="0.25">
      <c r="A154">
        <v>153</v>
      </c>
      <c r="B154" t="s">
        <v>3113</v>
      </c>
      <c r="C154" t="s">
        <v>482</v>
      </c>
      <c r="N154" t="str">
        <f t="shared" si="11"/>
        <v>Ipswich</v>
      </c>
      <c r="O154" t="str">
        <f t="shared" si="11"/>
        <v>Scroll up to select area</v>
      </c>
      <c r="P154" t="str">
        <f t="shared" si="11"/>
        <v>Scroll up to select area</v>
      </c>
      <c r="Q154" t="str">
        <f t="shared" si="11"/>
        <v>Scroll up to select area</v>
      </c>
    </row>
    <row r="155" spans="1:17" x14ac:dyDescent="0.25">
      <c r="A155">
        <v>154</v>
      </c>
      <c r="B155" t="s">
        <v>2932</v>
      </c>
      <c r="C155" t="s">
        <v>1213</v>
      </c>
      <c r="N155" t="str">
        <f t="shared" si="11"/>
        <v>Isle of Anglesey</v>
      </c>
      <c r="O155" t="str">
        <f t="shared" si="11"/>
        <v/>
      </c>
      <c r="P155" t="str">
        <f t="shared" si="11"/>
        <v/>
      </c>
      <c r="Q155" t="str">
        <f t="shared" si="11"/>
        <v/>
      </c>
    </row>
    <row r="156" spans="1:17" x14ac:dyDescent="0.25">
      <c r="A156">
        <v>155</v>
      </c>
      <c r="B156" t="s">
        <v>3263</v>
      </c>
      <c r="C156" t="s">
        <v>1295</v>
      </c>
      <c r="N156" t="str">
        <f t="shared" si="11"/>
        <v>Isle of Wight</v>
      </c>
      <c r="O156" t="str">
        <f t="shared" si="11"/>
        <v/>
      </c>
      <c r="P156" t="str">
        <f t="shared" si="11"/>
        <v/>
      </c>
      <c r="Q156" t="str">
        <f t="shared" si="11"/>
        <v/>
      </c>
    </row>
    <row r="157" spans="1:17" x14ac:dyDescent="0.25">
      <c r="A157">
        <v>156</v>
      </c>
      <c r="B157" t="s">
        <v>3239</v>
      </c>
      <c r="C157" t="s">
        <v>228</v>
      </c>
      <c r="N157" t="str">
        <f t="shared" si="11"/>
        <v>Isles of Scilly</v>
      </c>
      <c r="O157" t="str">
        <f t="shared" si="11"/>
        <v/>
      </c>
      <c r="P157" t="str">
        <f t="shared" si="11"/>
        <v/>
      </c>
      <c r="Q157" t="str">
        <f t="shared" si="11"/>
        <v/>
      </c>
    </row>
    <row r="158" spans="1:17" x14ac:dyDescent="0.25">
      <c r="A158">
        <v>157</v>
      </c>
      <c r="B158" t="s">
        <v>3217</v>
      </c>
      <c r="C158" t="s">
        <v>1328</v>
      </c>
      <c r="N158" t="str">
        <f t="shared" si="11"/>
        <v>Islington</v>
      </c>
      <c r="O158" t="str">
        <f t="shared" si="11"/>
        <v/>
      </c>
      <c r="P158" t="str">
        <f t="shared" si="11"/>
        <v/>
      </c>
      <c r="Q158" t="str">
        <f t="shared" si="11"/>
        <v/>
      </c>
    </row>
    <row r="159" spans="1:17" x14ac:dyDescent="0.25">
      <c r="A159">
        <v>158</v>
      </c>
      <c r="B159" t="s">
        <v>3264</v>
      </c>
      <c r="C159" t="s">
        <v>645</v>
      </c>
      <c r="N159" t="str">
        <f t="shared" si="11"/>
        <v>Kensington and Chelsea</v>
      </c>
      <c r="O159" t="str">
        <f t="shared" si="11"/>
        <v/>
      </c>
      <c r="P159" t="str">
        <f t="shared" si="11"/>
        <v/>
      </c>
      <c r="Q159" t="str">
        <f t="shared" si="11"/>
        <v/>
      </c>
    </row>
    <row r="160" spans="1:17" x14ac:dyDescent="0.25">
      <c r="A160">
        <v>159</v>
      </c>
      <c r="B160" t="s">
        <v>3085</v>
      </c>
      <c r="C160" t="s">
        <v>1382</v>
      </c>
      <c r="N160" t="str">
        <f t="shared" si="11"/>
        <v>Kettering</v>
      </c>
      <c r="O160" t="str">
        <f t="shared" si="11"/>
        <v/>
      </c>
      <c r="P160" t="str">
        <f t="shared" si="11"/>
        <v/>
      </c>
      <c r="Q160" t="str">
        <f t="shared" si="11"/>
        <v/>
      </c>
    </row>
    <row r="161" spans="1:17" x14ac:dyDescent="0.25">
      <c r="A161">
        <v>160</v>
      </c>
      <c r="B161" t="s">
        <v>3240</v>
      </c>
      <c r="C161" t="s">
        <v>226</v>
      </c>
      <c r="N161" t="str">
        <f t="shared" si="11"/>
        <v>King's Lynn and West Norfolk</v>
      </c>
      <c r="O161" t="str">
        <f t="shared" si="11"/>
        <v/>
      </c>
      <c r="P161" t="str">
        <f t="shared" si="11"/>
        <v/>
      </c>
      <c r="Q161" t="str">
        <f t="shared" si="11"/>
        <v/>
      </c>
    </row>
    <row r="162" spans="1:17" x14ac:dyDescent="0.25">
      <c r="A162">
        <v>161</v>
      </c>
      <c r="B162" t="s">
        <v>2938</v>
      </c>
      <c r="C162" t="s">
        <v>1417</v>
      </c>
      <c r="N162" t="str">
        <f t="shared" si="11"/>
        <v>Kingston upon Hull, City of</v>
      </c>
      <c r="O162" t="str">
        <f t="shared" si="11"/>
        <v/>
      </c>
      <c r="P162" t="str">
        <f t="shared" si="11"/>
        <v/>
      </c>
      <c r="Q162" t="str">
        <f t="shared" si="11"/>
        <v/>
      </c>
    </row>
    <row r="163" spans="1:17" x14ac:dyDescent="0.25">
      <c r="A163">
        <v>162</v>
      </c>
      <c r="B163" t="s">
        <v>3025</v>
      </c>
      <c r="C163" t="s">
        <v>306</v>
      </c>
      <c r="N163" t="str">
        <f t="shared" si="11"/>
        <v>Kingston upon Thames</v>
      </c>
      <c r="O163" t="str">
        <f t="shared" si="11"/>
        <v/>
      </c>
      <c r="P163" t="str">
        <f t="shared" si="11"/>
        <v/>
      </c>
      <c r="Q163" t="str">
        <f t="shared" si="11"/>
        <v/>
      </c>
    </row>
    <row r="164" spans="1:17" x14ac:dyDescent="0.25">
      <c r="A164">
        <v>163</v>
      </c>
      <c r="B164" t="s">
        <v>3265</v>
      </c>
      <c r="C164" t="s">
        <v>356</v>
      </c>
      <c r="F164" t="s">
        <v>8419</v>
      </c>
      <c r="J164" t="s">
        <v>8419</v>
      </c>
      <c r="N164" t="str">
        <f t="shared" si="11"/>
        <v>Kirklees</v>
      </c>
      <c r="O164" t="str">
        <f t="shared" si="11"/>
        <v/>
      </c>
      <c r="P164" t="str">
        <f t="shared" si="11"/>
        <v/>
      </c>
      <c r="Q164" t="str">
        <f t="shared" si="11"/>
        <v/>
      </c>
    </row>
    <row r="165" spans="1:17" x14ac:dyDescent="0.25">
      <c r="A165">
        <v>164</v>
      </c>
      <c r="B165" t="s">
        <v>3156</v>
      </c>
      <c r="C165" t="s">
        <v>141</v>
      </c>
      <c r="F165" t="s">
        <v>8419</v>
      </c>
      <c r="J165" t="s">
        <v>8419</v>
      </c>
      <c r="N165" t="str">
        <f t="shared" si="11"/>
        <v>Knowsley</v>
      </c>
      <c r="O165" t="str">
        <f t="shared" si="11"/>
        <v/>
      </c>
      <c r="P165" t="str">
        <f t="shared" si="11"/>
        <v/>
      </c>
      <c r="Q165" t="str">
        <f t="shared" si="11"/>
        <v/>
      </c>
    </row>
    <row r="166" spans="1:17" x14ac:dyDescent="0.25">
      <c r="A166">
        <v>165</v>
      </c>
      <c r="B166" t="s">
        <v>3104</v>
      </c>
      <c r="C166" t="s">
        <v>1524</v>
      </c>
      <c r="F166" t="s">
        <v>8419</v>
      </c>
      <c r="J166" t="s">
        <v>8419</v>
      </c>
      <c r="N166" t="str">
        <f t="shared" si="11"/>
        <v>Lambeth</v>
      </c>
      <c r="O166" t="str">
        <f t="shared" si="11"/>
        <v/>
      </c>
      <c r="P166" t="str">
        <f t="shared" si="11"/>
        <v/>
      </c>
      <c r="Q166" t="str">
        <f t="shared" si="11"/>
        <v/>
      </c>
    </row>
    <row r="167" spans="1:17" x14ac:dyDescent="0.25">
      <c r="A167">
        <v>166</v>
      </c>
      <c r="B167" t="s">
        <v>3218</v>
      </c>
      <c r="C167" t="s">
        <v>1326</v>
      </c>
      <c r="F167" t="s">
        <v>7895</v>
      </c>
      <c r="J167" t="s">
        <v>7895</v>
      </c>
      <c r="N167" t="str">
        <f t="shared" si="11"/>
        <v>Lancaster</v>
      </c>
      <c r="O167" t="str">
        <f t="shared" si="11"/>
        <v/>
      </c>
      <c r="P167" t="str">
        <f t="shared" si="11"/>
        <v/>
      </c>
      <c r="Q167" t="str">
        <f t="shared" si="11"/>
        <v/>
      </c>
    </row>
    <row r="168" spans="1:17" x14ac:dyDescent="0.25">
      <c r="A168">
        <v>167</v>
      </c>
      <c r="B168" t="s">
        <v>2954</v>
      </c>
      <c r="C168" t="s">
        <v>1574</v>
      </c>
      <c r="N168" t="str">
        <f t="shared" si="11"/>
        <v>Leeds</v>
      </c>
      <c r="O168" t="str">
        <f t="shared" si="11"/>
        <v/>
      </c>
      <c r="P168" t="str">
        <f t="shared" si="11"/>
        <v/>
      </c>
      <c r="Q168" t="str">
        <f t="shared" si="11"/>
        <v/>
      </c>
    </row>
    <row r="169" spans="1:17" x14ac:dyDescent="0.25">
      <c r="A169">
        <v>168</v>
      </c>
      <c r="B169" t="s">
        <v>3073</v>
      </c>
      <c r="C169" t="s">
        <v>1640</v>
      </c>
      <c r="N169" t="str">
        <f t="shared" ref="N169:Q188" si="12">IF(N$2=1,IF($B162="","",$B162),IF(N$2=2,IF($F162="","",$F162),IF(N$2=3,IF($J162="","",$J162),"")))</f>
        <v>Leicester</v>
      </c>
      <c r="O169" t="str">
        <f t="shared" si="12"/>
        <v/>
      </c>
      <c r="P169" t="str">
        <f t="shared" si="12"/>
        <v/>
      </c>
      <c r="Q169" t="str">
        <f t="shared" si="12"/>
        <v/>
      </c>
    </row>
    <row r="170" spans="1:17" x14ac:dyDescent="0.25">
      <c r="A170">
        <v>169</v>
      </c>
      <c r="B170" t="s">
        <v>3037</v>
      </c>
      <c r="C170" t="s">
        <v>583</v>
      </c>
      <c r="N170" t="str">
        <f t="shared" si="12"/>
        <v>Lewes</v>
      </c>
      <c r="O170" t="str">
        <f t="shared" si="12"/>
        <v/>
      </c>
      <c r="P170" t="str">
        <f t="shared" si="12"/>
        <v/>
      </c>
      <c r="Q170" t="str">
        <f t="shared" si="12"/>
        <v/>
      </c>
    </row>
    <row r="171" spans="1:17" x14ac:dyDescent="0.25">
      <c r="A171">
        <v>170</v>
      </c>
      <c r="B171" t="s">
        <v>3198</v>
      </c>
      <c r="C171" t="s">
        <v>897</v>
      </c>
      <c r="N171" t="str">
        <f t="shared" si="12"/>
        <v>Lewisham</v>
      </c>
      <c r="O171" t="str">
        <f t="shared" si="12"/>
        <v>↑</v>
      </c>
      <c r="P171" t="str">
        <f t="shared" si="12"/>
        <v>↑</v>
      </c>
      <c r="Q171" t="str">
        <f t="shared" si="12"/>
        <v>↑</v>
      </c>
    </row>
    <row r="172" spans="1:17" x14ac:dyDescent="0.25">
      <c r="A172">
        <v>171</v>
      </c>
      <c r="B172" t="s">
        <v>3209</v>
      </c>
      <c r="C172" t="s">
        <v>1582</v>
      </c>
      <c r="N172" t="str">
        <f t="shared" si="12"/>
        <v>Lichfield</v>
      </c>
      <c r="O172" t="str">
        <f t="shared" si="12"/>
        <v>↑</v>
      </c>
      <c r="P172" t="str">
        <f t="shared" si="12"/>
        <v>↑</v>
      </c>
      <c r="Q172" t="str">
        <f t="shared" si="12"/>
        <v>↑</v>
      </c>
    </row>
    <row r="173" spans="1:17" x14ac:dyDescent="0.25">
      <c r="A173">
        <v>172</v>
      </c>
      <c r="B173" t="s">
        <v>3138</v>
      </c>
      <c r="C173" t="s">
        <v>1795</v>
      </c>
      <c r="N173" t="str">
        <f t="shared" si="12"/>
        <v>Lincoln</v>
      </c>
      <c r="O173" t="str">
        <f t="shared" si="12"/>
        <v>↑</v>
      </c>
      <c r="P173" t="str">
        <f t="shared" si="12"/>
        <v>↑</v>
      </c>
      <c r="Q173" t="str">
        <f t="shared" si="12"/>
        <v>↑</v>
      </c>
    </row>
    <row r="174" spans="1:17" x14ac:dyDescent="0.25">
      <c r="A174">
        <v>173</v>
      </c>
      <c r="B174" t="s">
        <v>2957</v>
      </c>
      <c r="C174" t="s">
        <v>1635</v>
      </c>
      <c r="N174" t="str">
        <f t="shared" si="12"/>
        <v>Liverpool</v>
      </c>
      <c r="O174" t="str">
        <f t="shared" si="12"/>
        <v>Scroll up to select area</v>
      </c>
      <c r="P174" t="str">
        <f t="shared" si="12"/>
        <v>Scroll up to select area</v>
      </c>
      <c r="Q174" t="str">
        <f t="shared" si="12"/>
        <v>Scroll up to select area</v>
      </c>
    </row>
    <row r="175" spans="1:17" x14ac:dyDescent="0.25">
      <c r="A175">
        <v>174</v>
      </c>
      <c r="B175" t="s">
        <v>3098</v>
      </c>
      <c r="C175" t="s">
        <v>1423</v>
      </c>
      <c r="N175" t="str">
        <f t="shared" si="12"/>
        <v>Luton</v>
      </c>
      <c r="O175" t="str">
        <f t="shared" si="12"/>
        <v/>
      </c>
      <c r="P175" t="str">
        <f t="shared" si="12"/>
        <v/>
      </c>
      <c r="Q175" t="str">
        <f t="shared" si="12"/>
        <v/>
      </c>
    </row>
    <row r="176" spans="1:17" x14ac:dyDescent="0.25">
      <c r="A176">
        <v>175</v>
      </c>
      <c r="B176" t="s">
        <v>3147</v>
      </c>
      <c r="C176" t="s">
        <v>172</v>
      </c>
      <c r="N176" t="str">
        <f t="shared" si="12"/>
        <v>Maidstone</v>
      </c>
      <c r="O176" t="str">
        <f t="shared" si="12"/>
        <v/>
      </c>
      <c r="P176" t="str">
        <f t="shared" si="12"/>
        <v/>
      </c>
      <c r="Q176" t="str">
        <f t="shared" si="12"/>
        <v/>
      </c>
    </row>
    <row r="177" spans="1:17" x14ac:dyDescent="0.25">
      <c r="A177">
        <v>176</v>
      </c>
      <c r="B177" t="s">
        <v>3340</v>
      </c>
      <c r="C177" t="s">
        <v>522</v>
      </c>
      <c r="N177" t="str">
        <f t="shared" si="12"/>
        <v>Maldon</v>
      </c>
      <c r="O177" t="str">
        <f t="shared" si="12"/>
        <v/>
      </c>
      <c r="P177" t="str">
        <f t="shared" si="12"/>
        <v/>
      </c>
      <c r="Q177" t="str">
        <f t="shared" si="12"/>
        <v/>
      </c>
    </row>
    <row r="178" spans="1:17" x14ac:dyDescent="0.25">
      <c r="A178">
        <v>177</v>
      </c>
      <c r="B178" t="s">
        <v>3266</v>
      </c>
      <c r="C178" t="s">
        <v>646</v>
      </c>
      <c r="N178" t="str">
        <f t="shared" si="12"/>
        <v>Malvern Hills</v>
      </c>
      <c r="O178" t="str">
        <f t="shared" si="12"/>
        <v/>
      </c>
      <c r="P178" t="str">
        <f t="shared" si="12"/>
        <v/>
      </c>
      <c r="Q178" t="str">
        <f t="shared" si="12"/>
        <v/>
      </c>
    </row>
    <row r="179" spans="1:17" x14ac:dyDescent="0.25">
      <c r="A179">
        <v>178</v>
      </c>
      <c r="B179" t="s">
        <v>3009</v>
      </c>
      <c r="C179" t="s">
        <v>993</v>
      </c>
      <c r="N179" t="str">
        <f t="shared" si="12"/>
        <v>Manchester</v>
      </c>
      <c r="O179" t="str">
        <f t="shared" si="12"/>
        <v/>
      </c>
      <c r="P179" t="str">
        <f t="shared" si="12"/>
        <v/>
      </c>
      <c r="Q179" t="str">
        <f t="shared" si="12"/>
        <v/>
      </c>
    </row>
    <row r="180" spans="1:17" x14ac:dyDescent="0.25">
      <c r="A180">
        <v>179</v>
      </c>
      <c r="B180" t="s">
        <v>3166</v>
      </c>
      <c r="C180" t="s">
        <v>1256</v>
      </c>
      <c r="N180" t="str">
        <f t="shared" si="12"/>
        <v>Mansfield</v>
      </c>
      <c r="O180" t="str">
        <f t="shared" si="12"/>
        <v/>
      </c>
      <c r="P180" t="str">
        <f t="shared" si="12"/>
        <v/>
      </c>
      <c r="Q180" t="str">
        <f t="shared" si="12"/>
        <v/>
      </c>
    </row>
    <row r="181" spans="1:17" x14ac:dyDescent="0.25">
      <c r="A181">
        <v>180</v>
      </c>
      <c r="B181" t="s">
        <v>3194</v>
      </c>
      <c r="C181" t="s">
        <v>308</v>
      </c>
      <c r="N181" t="str">
        <f t="shared" si="12"/>
        <v>Medway</v>
      </c>
      <c r="O181" t="str">
        <f t="shared" si="12"/>
        <v/>
      </c>
      <c r="P181" t="str">
        <f t="shared" si="12"/>
        <v/>
      </c>
      <c r="Q181" t="str">
        <f t="shared" si="12"/>
        <v/>
      </c>
    </row>
    <row r="182" spans="1:17" x14ac:dyDescent="0.25">
      <c r="A182">
        <v>181</v>
      </c>
      <c r="B182" t="s">
        <v>2924</v>
      </c>
      <c r="C182" t="s">
        <v>2662</v>
      </c>
      <c r="N182" t="str">
        <f t="shared" si="12"/>
        <v>Melton</v>
      </c>
      <c r="O182" t="str">
        <f t="shared" si="12"/>
        <v/>
      </c>
      <c r="P182" t="str">
        <f t="shared" si="12"/>
        <v/>
      </c>
      <c r="Q182" t="str">
        <f t="shared" si="12"/>
        <v/>
      </c>
    </row>
    <row r="183" spans="1:17" x14ac:dyDescent="0.25">
      <c r="A183">
        <v>182</v>
      </c>
      <c r="B183" t="s">
        <v>2964</v>
      </c>
      <c r="C183" t="s">
        <v>1658</v>
      </c>
      <c r="N183" t="str">
        <f t="shared" si="12"/>
        <v>Mendip</v>
      </c>
      <c r="O183" t="str">
        <f t="shared" si="12"/>
        <v/>
      </c>
      <c r="P183" t="str">
        <f t="shared" si="12"/>
        <v/>
      </c>
      <c r="Q183" t="str">
        <f t="shared" si="12"/>
        <v/>
      </c>
    </row>
    <row r="184" spans="1:17" x14ac:dyDescent="0.25">
      <c r="A184">
        <v>183</v>
      </c>
      <c r="B184" t="s">
        <v>3174</v>
      </c>
      <c r="C184" t="s">
        <v>1300</v>
      </c>
      <c r="F184" t="s">
        <v>8419</v>
      </c>
      <c r="J184" t="s">
        <v>8419</v>
      </c>
      <c r="N184" t="str">
        <f t="shared" si="12"/>
        <v>Merthyr Tydfil</v>
      </c>
      <c r="O184" t="str">
        <f t="shared" si="12"/>
        <v/>
      </c>
      <c r="P184" t="str">
        <f t="shared" si="12"/>
        <v/>
      </c>
      <c r="Q184" t="str">
        <f t="shared" si="12"/>
        <v/>
      </c>
    </row>
    <row r="185" spans="1:17" x14ac:dyDescent="0.25">
      <c r="A185">
        <v>184</v>
      </c>
      <c r="B185" t="s">
        <v>3337</v>
      </c>
      <c r="C185" t="s">
        <v>1064</v>
      </c>
      <c r="F185" t="s">
        <v>8419</v>
      </c>
      <c r="J185" t="s">
        <v>8419</v>
      </c>
      <c r="N185" t="str">
        <f t="shared" si="12"/>
        <v>Merton</v>
      </c>
      <c r="O185" t="str">
        <f t="shared" si="12"/>
        <v/>
      </c>
      <c r="P185" t="str">
        <f t="shared" si="12"/>
        <v/>
      </c>
      <c r="Q185" t="str">
        <f t="shared" si="12"/>
        <v/>
      </c>
    </row>
    <row r="186" spans="1:17" x14ac:dyDescent="0.25">
      <c r="A186">
        <v>185</v>
      </c>
      <c r="B186" t="s">
        <v>3329</v>
      </c>
      <c r="C186" t="s">
        <v>509</v>
      </c>
      <c r="F186" t="s">
        <v>8419</v>
      </c>
      <c r="J186" t="s">
        <v>8419</v>
      </c>
      <c r="N186" t="str">
        <f t="shared" si="12"/>
        <v>Mid Devon</v>
      </c>
      <c r="O186" t="str">
        <f t="shared" si="12"/>
        <v/>
      </c>
      <c r="P186" t="str">
        <f t="shared" si="12"/>
        <v/>
      </c>
      <c r="Q186" t="str">
        <f t="shared" si="12"/>
        <v/>
      </c>
    </row>
    <row r="187" spans="1:17" x14ac:dyDescent="0.25">
      <c r="A187">
        <v>186</v>
      </c>
      <c r="B187" t="s">
        <v>3056</v>
      </c>
      <c r="C187" t="s">
        <v>277</v>
      </c>
      <c r="F187" t="s">
        <v>7895</v>
      </c>
      <c r="J187" t="s">
        <v>7895</v>
      </c>
      <c r="N187" t="str">
        <f t="shared" si="12"/>
        <v>Mid Suffolk</v>
      </c>
      <c r="O187" t="str">
        <f t="shared" si="12"/>
        <v/>
      </c>
      <c r="P187" t="str">
        <f t="shared" si="12"/>
        <v/>
      </c>
      <c r="Q187" t="str">
        <f t="shared" si="12"/>
        <v/>
      </c>
    </row>
    <row r="188" spans="1:17" x14ac:dyDescent="0.25">
      <c r="A188">
        <v>187</v>
      </c>
      <c r="B188" t="s">
        <v>3139</v>
      </c>
      <c r="C188" t="s">
        <v>1525</v>
      </c>
      <c r="N188" t="str">
        <f t="shared" si="12"/>
        <v>Mid Sussex</v>
      </c>
      <c r="O188" t="str">
        <f t="shared" si="12"/>
        <v/>
      </c>
      <c r="P188" t="str">
        <f t="shared" si="12"/>
        <v/>
      </c>
      <c r="Q188" t="str">
        <f t="shared" si="12"/>
        <v/>
      </c>
    </row>
    <row r="189" spans="1:17" x14ac:dyDescent="0.25">
      <c r="A189">
        <v>188</v>
      </c>
      <c r="B189" t="s">
        <v>3226</v>
      </c>
      <c r="C189" t="s">
        <v>1715</v>
      </c>
      <c r="N189" t="str">
        <f t="shared" ref="N189:Q208" si="13">IF(N$2=1,IF($B182="","",$B182),IF(N$2=2,IF($F182="","",$F182),IF(N$2=3,IF($J182="","",$J182),"")))</f>
        <v>Middlesbrough</v>
      </c>
      <c r="O189" t="str">
        <f t="shared" si="13"/>
        <v/>
      </c>
      <c r="P189" t="str">
        <f t="shared" si="13"/>
        <v/>
      </c>
      <c r="Q189" t="str">
        <f t="shared" si="13"/>
        <v/>
      </c>
    </row>
    <row r="190" spans="1:17" x14ac:dyDescent="0.25">
      <c r="A190">
        <v>189</v>
      </c>
      <c r="B190" t="s">
        <v>3157</v>
      </c>
      <c r="C190" t="s">
        <v>719</v>
      </c>
      <c r="N190" t="str">
        <f t="shared" si="13"/>
        <v>Milton Keynes</v>
      </c>
      <c r="O190" t="str">
        <f t="shared" si="13"/>
        <v/>
      </c>
      <c r="P190" t="str">
        <f t="shared" si="13"/>
        <v/>
      </c>
      <c r="Q190" t="str">
        <f t="shared" si="13"/>
        <v/>
      </c>
    </row>
    <row r="191" spans="1:17" x14ac:dyDescent="0.25">
      <c r="A191">
        <v>190</v>
      </c>
      <c r="B191" t="s">
        <v>3267</v>
      </c>
      <c r="C191" t="s">
        <v>917</v>
      </c>
      <c r="N191" t="str">
        <f t="shared" si="13"/>
        <v>Mole Valley</v>
      </c>
      <c r="O191" t="str">
        <f t="shared" si="13"/>
        <v>↑</v>
      </c>
      <c r="P191" t="str">
        <f t="shared" si="13"/>
        <v>↑</v>
      </c>
      <c r="Q191" t="str">
        <f t="shared" si="13"/>
        <v>↑</v>
      </c>
    </row>
    <row r="192" spans="1:17" x14ac:dyDescent="0.25">
      <c r="A192">
        <v>191</v>
      </c>
      <c r="B192" t="s">
        <v>3338</v>
      </c>
      <c r="C192" t="s">
        <v>503</v>
      </c>
      <c r="N192" t="str">
        <f t="shared" si="13"/>
        <v>Monmouthshire</v>
      </c>
      <c r="O192" t="str">
        <f t="shared" si="13"/>
        <v>↑</v>
      </c>
      <c r="P192" t="str">
        <f t="shared" si="13"/>
        <v>↑</v>
      </c>
      <c r="Q192" t="str">
        <f t="shared" si="13"/>
        <v>↑</v>
      </c>
    </row>
    <row r="193" spans="1:17" x14ac:dyDescent="0.25">
      <c r="A193">
        <v>192</v>
      </c>
      <c r="B193" t="s">
        <v>3010</v>
      </c>
      <c r="C193" t="s">
        <v>997</v>
      </c>
      <c r="N193" t="str">
        <f t="shared" si="13"/>
        <v>Neath Port Talbot</v>
      </c>
      <c r="O193" t="str">
        <f t="shared" si="13"/>
        <v>↑</v>
      </c>
      <c r="P193" t="str">
        <f t="shared" si="13"/>
        <v>↑</v>
      </c>
      <c r="Q193" t="str">
        <f t="shared" si="13"/>
        <v>↑</v>
      </c>
    </row>
    <row r="194" spans="1:17" x14ac:dyDescent="0.25">
      <c r="A194">
        <v>193</v>
      </c>
      <c r="B194" t="s">
        <v>3018</v>
      </c>
      <c r="C194" t="s">
        <v>194</v>
      </c>
      <c r="N194" t="str">
        <f t="shared" si="13"/>
        <v>New Forest</v>
      </c>
      <c r="O194" t="str">
        <f t="shared" si="13"/>
        <v>Scroll up to select area</v>
      </c>
      <c r="P194" t="str">
        <f t="shared" si="13"/>
        <v>Scroll up to select area</v>
      </c>
      <c r="Q194" t="str">
        <f t="shared" si="13"/>
        <v>Scroll up to select area</v>
      </c>
    </row>
    <row r="195" spans="1:17" x14ac:dyDescent="0.25">
      <c r="A195">
        <v>194</v>
      </c>
      <c r="B195" t="s">
        <v>3004</v>
      </c>
      <c r="C195" t="s">
        <v>772</v>
      </c>
      <c r="N195" t="str">
        <f t="shared" si="13"/>
        <v>Newark and Sherwood</v>
      </c>
      <c r="O195" t="str">
        <f t="shared" si="13"/>
        <v/>
      </c>
      <c r="P195" t="str">
        <f t="shared" si="13"/>
        <v/>
      </c>
      <c r="Q195" t="str">
        <f t="shared" si="13"/>
        <v/>
      </c>
    </row>
    <row r="196" spans="1:17" x14ac:dyDescent="0.25">
      <c r="A196">
        <v>195</v>
      </c>
      <c r="B196" t="s">
        <v>2934</v>
      </c>
      <c r="C196" t="s">
        <v>856</v>
      </c>
      <c r="N196" t="str">
        <f t="shared" si="13"/>
        <v>Newcastle upon Tyne</v>
      </c>
      <c r="O196" t="str">
        <f t="shared" si="13"/>
        <v/>
      </c>
      <c r="P196" t="str">
        <f t="shared" si="13"/>
        <v/>
      </c>
      <c r="Q196" t="str">
        <f t="shared" si="13"/>
        <v/>
      </c>
    </row>
    <row r="197" spans="1:17" x14ac:dyDescent="0.25">
      <c r="A197">
        <v>196</v>
      </c>
      <c r="B197" t="s">
        <v>3064</v>
      </c>
      <c r="C197" t="s">
        <v>61</v>
      </c>
      <c r="N197" t="str">
        <f t="shared" si="13"/>
        <v>Newcastle-under-Lyme</v>
      </c>
      <c r="O197" t="str">
        <f t="shared" si="13"/>
        <v/>
      </c>
      <c r="P197" t="str">
        <f t="shared" si="13"/>
        <v/>
      </c>
      <c r="Q197" t="str">
        <f t="shared" si="13"/>
        <v/>
      </c>
    </row>
    <row r="198" spans="1:17" x14ac:dyDescent="0.25">
      <c r="A198">
        <v>197</v>
      </c>
      <c r="B198" t="s">
        <v>3105</v>
      </c>
      <c r="C198" t="s">
        <v>1527</v>
      </c>
      <c r="N198" t="str">
        <f t="shared" si="13"/>
        <v>Newham</v>
      </c>
      <c r="O198" t="str">
        <f t="shared" si="13"/>
        <v/>
      </c>
      <c r="P198" t="str">
        <f t="shared" si="13"/>
        <v/>
      </c>
      <c r="Q198" t="str">
        <f t="shared" si="13"/>
        <v/>
      </c>
    </row>
    <row r="199" spans="1:17" x14ac:dyDescent="0.25">
      <c r="A199">
        <v>198</v>
      </c>
      <c r="B199" t="s">
        <v>2935</v>
      </c>
      <c r="C199" t="s">
        <v>836</v>
      </c>
      <c r="N199" t="str">
        <f t="shared" si="13"/>
        <v>Newport</v>
      </c>
      <c r="O199" t="str">
        <f t="shared" si="13"/>
        <v/>
      </c>
      <c r="P199" t="str">
        <f t="shared" si="13"/>
        <v/>
      </c>
      <c r="Q199" t="str">
        <f t="shared" si="13"/>
        <v/>
      </c>
    </row>
    <row r="200" spans="1:17" x14ac:dyDescent="0.25">
      <c r="A200">
        <v>199</v>
      </c>
      <c r="B200" t="s">
        <v>3114</v>
      </c>
      <c r="C200" t="s">
        <v>1864</v>
      </c>
      <c r="N200" t="str">
        <f t="shared" si="13"/>
        <v>North Devon</v>
      </c>
      <c r="O200" t="str">
        <f t="shared" si="13"/>
        <v/>
      </c>
      <c r="P200" t="str">
        <f t="shared" si="13"/>
        <v/>
      </c>
      <c r="Q200" t="str">
        <f t="shared" si="13"/>
        <v/>
      </c>
    </row>
    <row r="201" spans="1:17" x14ac:dyDescent="0.25">
      <c r="A201">
        <v>200</v>
      </c>
      <c r="B201" t="s">
        <v>2946</v>
      </c>
      <c r="C201" t="s">
        <v>370</v>
      </c>
      <c r="N201" t="str">
        <f t="shared" si="13"/>
        <v>North Dorset</v>
      </c>
      <c r="O201" t="str">
        <f t="shared" si="13"/>
        <v/>
      </c>
      <c r="P201" t="str">
        <f t="shared" si="13"/>
        <v/>
      </c>
      <c r="Q201" t="str">
        <f t="shared" si="13"/>
        <v/>
      </c>
    </row>
    <row r="202" spans="1:17" x14ac:dyDescent="0.25">
      <c r="A202">
        <v>201</v>
      </c>
      <c r="B202" t="s">
        <v>3227</v>
      </c>
      <c r="C202" t="s">
        <v>1720</v>
      </c>
      <c r="N202" t="str">
        <f t="shared" si="13"/>
        <v>North East Derbyshire</v>
      </c>
      <c r="O202" t="str">
        <f t="shared" si="13"/>
        <v/>
      </c>
      <c r="P202" t="str">
        <f t="shared" si="13"/>
        <v/>
      </c>
      <c r="Q202" t="str">
        <f t="shared" si="13"/>
        <v/>
      </c>
    </row>
    <row r="203" spans="1:17" x14ac:dyDescent="0.25">
      <c r="A203">
        <v>202</v>
      </c>
      <c r="B203" t="s">
        <v>3182</v>
      </c>
      <c r="C203" t="s">
        <v>114</v>
      </c>
      <c r="N203" t="str">
        <f t="shared" si="13"/>
        <v>North East Lincolnshire</v>
      </c>
      <c r="O203" t="str">
        <f t="shared" si="13"/>
        <v/>
      </c>
      <c r="P203" t="str">
        <f t="shared" si="13"/>
        <v/>
      </c>
      <c r="Q203" t="str">
        <f t="shared" si="13"/>
        <v/>
      </c>
    </row>
    <row r="204" spans="1:17" x14ac:dyDescent="0.25">
      <c r="A204">
        <v>203</v>
      </c>
      <c r="B204" t="s">
        <v>3099</v>
      </c>
      <c r="C204" t="s">
        <v>149</v>
      </c>
      <c r="F204" t="s">
        <v>8419</v>
      </c>
      <c r="J204" t="s">
        <v>8419</v>
      </c>
      <c r="N204" t="str">
        <f t="shared" si="13"/>
        <v>North Hertfordshire</v>
      </c>
      <c r="O204" t="str">
        <f t="shared" si="13"/>
        <v/>
      </c>
      <c r="P204" t="str">
        <f t="shared" si="13"/>
        <v/>
      </c>
      <c r="Q204" t="str">
        <f t="shared" si="13"/>
        <v/>
      </c>
    </row>
    <row r="205" spans="1:17" x14ac:dyDescent="0.25">
      <c r="A205">
        <v>204</v>
      </c>
      <c r="B205" t="s">
        <v>3122</v>
      </c>
      <c r="C205" t="s">
        <v>1820</v>
      </c>
      <c r="F205" t="s">
        <v>8419</v>
      </c>
      <c r="J205" t="s">
        <v>8419</v>
      </c>
      <c r="N205" t="str">
        <f t="shared" si="13"/>
        <v>North Kesteven</v>
      </c>
      <c r="O205" t="str">
        <f t="shared" si="13"/>
        <v/>
      </c>
      <c r="P205" t="str">
        <f t="shared" si="13"/>
        <v/>
      </c>
      <c r="Q205" t="str">
        <f t="shared" si="13"/>
        <v/>
      </c>
    </row>
    <row r="206" spans="1:17" x14ac:dyDescent="0.25">
      <c r="A206">
        <v>205</v>
      </c>
      <c r="B206" t="s">
        <v>2978</v>
      </c>
      <c r="C206" t="s">
        <v>456</v>
      </c>
      <c r="F206" t="s">
        <v>8419</v>
      </c>
      <c r="J206" t="s">
        <v>8419</v>
      </c>
      <c r="N206" t="str">
        <f t="shared" si="13"/>
        <v>North Lincolnshire</v>
      </c>
      <c r="O206" t="str">
        <f t="shared" si="13"/>
        <v/>
      </c>
      <c r="P206" t="str">
        <f t="shared" si="13"/>
        <v/>
      </c>
      <c r="Q206" t="str">
        <f t="shared" si="13"/>
        <v/>
      </c>
    </row>
    <row r="207" spans="1:17" x14ac:dyDescent="0.25">
      <c r="A207">
        <v>206</v>
      </c>
      <c r="B207" t="s">
        <v>3115</v>
      </c>
      <c r="C207" t="s">
        <v>1862</v>
      </c>
      <c r="F207" t="s">
        <v>7895</v>
      </c>
      <c r="J207" t="s">
        <v>7895</v>
      </c>
      <c r="N207" t="str">
        <f t="shared" si="13"/>
        <v>North Norfolk</v>
      </c>
      <c r="O207" t="str">
        <f t="shared" si="13"/>
        <v/>
      </c>
      <c r="P207" t="str">
        <f t="shared" si="13"/>
        <v/>
      </c>
      <c r="Q207" t="str">
        <f t="shared" si="13"/>
        <v/>
      </c>
    </row>
    <row r="208" spans="1:17" x14ac:dyDescent="0.25">
      <c r="A208">
        <v>207</v>
      </c>
      <c r="B208" t="s">
        <v>2940</v>
      </c>
      <c r="C208" t="s">
        <v>1784</v>
      </c>
      <c r="N208" t="str">
        <f t="shared" si="13"/>
        <v>North Somerset</v>
      </c>
      <c r="O208" t="str">
        <f t="shared" si="13"/>
        <v/>
      </c>
      <c r="P208" t="str">
        <f t="shared" si="13"/>
        <v/>
      </c>
      <c r="Q208" t="str">
        <f t="shared" si="13"/>
        <v/>
      </c>
    </row>
    <row r="209" spans="1:17" x14ac:dyDescent="0.25">
      <c r="A209">
        <v>208</v>
      </c>
      <c r="B209" t="s">
        <v>3184</v>
      </c>
      <c r="C209" t="s">
        <v>687</v>
      </c>
      <c r="N209" t="str">
        <f t="shared" ref="N209:Q228" si="14">IF(N$2=1,IF($B202="","",$B202),IF(N$2=2,IF($F202="","",$F202),IF(N$2=3,IF($J202="","",$J202),"")))</f>
        <v>North Tyneside</v>
      </c>
      <c r="O209" t="str">
        <f t="shared" si="14"/>
        <v/>
      </c>
      <c r="P209" t="str">
        <f t="shared" si="14"/>
        <v/>
      </c>
      <c r="Q209" t="str">
        <f t="shared" si="14"/>
        <v/>
      </c>
    </row>
    <row r="210" spans="1:17" x14ac:dyDescent="0.25">
      <c r="A210">
        <v>209</v>
      </c>
      <c r="B210" t="s">
        <v>3100</v>
      </c>
      <c r="C210" t="s">
        <v>1434</v>
      </c>
      <c r="N210" t="str">
        <f t="shared" si="14"/>
        <v>North Warwickshire</v>
      </c>
      <c r="O210" t="str">
        <f t="shared" si="14"/>
        <v/>
      </c>
      <c r="P210" t="str">
        <f t="shared" si="14"/>
        <v/>
      </c>
      <c r="Q210" t="str">
        <f t="shared" si="14"/>
        <v/>
      </c>
    </row>
    <row r="211" spans="1:17" x14ac:dyDescent="0.25">
      <c r="A211">
        <v>210</v>
      </c>
      <c r="B211" t="s">
        <v>3210</v>
      </c>
      <c r="C211" t="s">
        <v>1602</v>
      </c>
      <c r="N211" t="str">
        <f t="shared" si="14"/>
        <v>North West Leicestershire</v>
      </c>
      <c r="O211" t="str">
        <f t="shared" si="14"/>
        <v>↑</v>
      </c>
      <c r="P211" t="str">
        <f t="shared" si="14"/>
        <v>↑</v>
      </c>
      <c r="Q211" t="str">
        <f t="shared" si="14"/>
        <v>↑</v>
      </c>
    </row>
    <row r="212" spans="1:17" x14ac:dyDescent="0.25">
      <c r="A212">
        <v>211</v>
      </c>
      <c r="B212" t="s">
        <v>3143</v>
      </c>
      <c r="C212" t="s">
        <v>1932</v>
      </c>
      <c r="N212" t="str">
        <f t="shared" si="14"/>
        <v>Northampton</v>
      </c>
      <c r="O212" t="str">
        <f t="shared" si="14"/>
        <v>↑</v>
      </c>
      <c r="P212" t="str">
        <f t="shared" si="14"/>
        <v>↑</v>
      </c>
      <c r="Q212" t="str">
        <f t="shared" si="14"/>
        <v>↑</v>
      </c>
    </row>
    <row r="213" spans="1:17" x14ac:dyDescent="0.25">
      <c r="A213">
        <v>212</v>
      </c>
      <c r="B213" t="s">
        <v>3326</v>
      </c>
      <c r="C213" t="s">
        <v>2239</v>
      </c>
      <c r="N213" t="str">
        <f t="shared" si="14"/>
        <v>Northumberland</v>
      </c>
      <c r="O213" t="str">
        <f t="shared" si="14"/>
        <v>↑</v>
      </c>
      <c r="P213" t="str">
        <f t="shared" si="14"/>
        <v>↑</v>
      </c>
      <c r="Q213" t="str">
        <f t="shared" si="14"/>
        <v>↑</v>
      </c>
    </row>
    <row r="214" spans="1:17" x14ac:dyDescent="0.25">
      <c r="A214">
        <v>213</v>
      </c>
      <c r="B214" t="s">
        <v>3086</v>
      </c>
      <c r="C214" t="s">
        <v>205</v>
      </c>
      <c r="N214" t="str">
        <f t="shared" si="14"/>
        <v>Norwich</v>
      </c>
      <c r="O214" t="str">
        <f t="shared" si="14"/>
        <v>Scroll up to select area</v>
      </c>
      <c r="P214" t="str">
        <f t="shared" si="14"/>
        <v>Scroll up to select area</v>
      </c>
      <c r="Q214" t="str">
        <f t="shared" si="14"/>
        <v>Scroll up to select area</v>
      </c>
    </row>
    <row r="215" spans="1:17" x14ac:dyDescent="0.25">
      <c r="A215">
        <v>214</v>
      </c>
      <c r="B215" t="s">
        <v>2953</v>
      </c>
      <c r="C215" t="s">
        <v>1961</v>
      </c>
      <c r="N215" t="str">
        <f t="shared" si="14"/>
        <v>Nottingham</v>
      </c>
      <c r="O215" t="str">
        <f t="shared" si="14"/>
        <v/>
      </c>
      <c r="P215" t="str">
        <f t="shared" si="14"/>
        <v/>
      </c>
      <c r="Q215" t="str">
        <f t="shared" si="14"/>
        <v/>
      </c>
    </row>
    <row r="216" spans="1:17" x14ac:dyDescent="0.25">
      <c r="A216">
        <v>215</v>
      </c>
      <c r="B216" t="s">
        <v>2948</v>
      </c>
      <c r="C216" t="s">
        <v>1999</v>
      </c>
      <c r="N216" t="str">
        <f t="shared" si="14"/>
        <v>Nuneaton and Bedworth</v>
      </c>
      <c r="O216" t="str">
        <f t="shared" si="14"/>
        <v/>
      </c>
      <c r="P216" t="str">
        <f t="shared" si="14"/>
        <v/>
      </c>
      <c r="Q216" t="str">
        <f t="shared" si="14"/>
        <v/>
      </c>
    </row>
    <row r="217" spans="1:17" x14ac:dyDescent="0.25">
      <c r="A217">
        <v>216</v>
      </c>
      <c r="B217" t="s">
        <v>2951</v>
      </c>
      <c r="C217" t="s">
        <v>257</v>
      </c>
      <c r="N217" t="str">
        <f t="shared" si="14"/>
        <v>Oadby and Wigston</v>
      </c>
      <c r="O217" t="str">
        <f t="shared" si="14"/>
        <v/>
      </c>
      <c r="P217" t="str">
        <f t="shared" si="14"/>
        <v/>
      </c>
      <c r="Q217" t="str">
        <f t="shared" si="14"/>
        <v/>
      </c>
    </row>
    <row r="218" spans="1:17" x14ac:dyDescent="0.25">
      <c r="A218">
        <v>217</v>
      </c>
      <c r="B218" t="s">
        <v>2966</v>
      </c>
      <c r="C218" t="s">
        <v>2037</v>
      </c>
      <c r="N218" t="str">
        <f t="shared" si="14"/>
        <v>Oldham</v>
      </c>
      <c r="O218" t="str">
        <f t="shared" si="14"/>
        <v/>
      </c>
      <c r="P218" t="str">
        <f t="shared" si="14"/>
        <v/>
      </c>
      <c r="Q218" t="str">
        <f t="shared" si="14"/>
        <v/>
      </c>
    </row>
    <row r="219" spans="1:17" x14ac:dyDescent="0.25">
      <c r="A219">
        <v>218</v>
      </c>
      <c r="B219" t="s">
        <v>3339</v>
      </c>
      <c r="C219" t="s">
        <v>521</v>
      </c>
      <c r="N219" t="str">
        <f t="shared" si="14"/>
        <v>Oxford</v>
      </c>
      <c r="O219" t="str">
        <f t="shared" si="14"/>
        <v/>
      </c>
      <c r="P219" t="str">
        <f t="shared" si="14"/>
        <v/>
      </c>
      <c r="Q219" t="str">
        <f t="shared" si="14"/>
        <v/>
      </c>
    </row>
    <row r="220" spans="1:17" x14ac:dyDescent="0.25">
      <c r="A220">
        <v>219</v>
      </c>
      <c r="B220" t="s">
        <v>3087</v>
      </c>
      <c r="C220" t="s">
        <v>2076</v>
      </c>
      <c r="N220" t="str">
        <f t="shared" si="14"/>
        <v>Pembrokeshire</v>
      </c>
      <c r="O220" t="str">
        <f t="shared" si="14"/>
        <v/>
      </c>
      <c r="P220" t="str">
        <f t="shared" si="14"/>
        <v/>
      </c>
      <c r="Q220" t="str">
        <f t="shared" si="14"/>
        <v/>
      </c>
    </row>
    <row r="221" spans="1:17" x14ac:dyDescent="0.25">
      <c r="A221">
        <v>220</v>
      </c>
      <c r="B221" t="s">
        <v>3019</v>
      </c>
      <c r="C221" t="s">
        <v>262</v>
      </c>
      <c r="N221" t="str">
        <f t="shared" si="14"/>
        <v>Pendle</v>
      </c>
      <c r="O221" t="str">
        <f t="shared" si="14"/>
        <v/>
      </c>
      <c r="P221" t="str">
        <f t="shared" si="14"/>
        <v/>
      </c>
      <c r="Q221" t="str">
        <f t="shared" si="14"/>
        <v/>
      </c>
    </row>
    <row r="222" spans="1:17" x14ac:dyDescent="0.25">
      <c r="A222">
        <v>221</v>
      </c>
      <c r="B222" t="s">
        <v>2960</v>
      </c>
      <c r="C222" t="s">
        <v>2090</v>
      </c>
      <c r="N222" t="str">
        <f t="shared" si="14"/>
        <v>Peterborough</v>
      </c>
      <c r="O222" t="str">
        <f t="shared" si="14"/>
        <v/>
      </c>
      <c r="P222" t="str">
        <f t="shared" si="14"/>
        <v/>
      </c>
      <c r="Q222" t="str">
        <f t="shared" si="14"/>
        <v/>
      </c>
    </row>
    <row r="223" spans="1:17" x14ac:dyDescent="0.25">
      <c r="A223">
        <v>222</v>
      </c>
      <c r="B223" t="s">
        <v>3268</v>
      </c>
      <c r="C223" t="s">
        <v>915</v>
      </c>
      <c r="N223" t="str">
        <f t="shared" si="14"/>
        <v>Plymouth</v>
      </c>
      <c r="O223" t="str">
        <f t="shared" si="14"/>
        <v/>
      </c>
      <c r="P223" t="str">
        <f t="shared" si="14"/>
        <v/>
      </c>
      <c r="Q223" t="str">
        <f t="shared" si="14"/>
        <v/>
      </c>
    </row>
    <row r="224" spans="1:17" x14ac:dyDescent="0.25">
      <c r="A224">
        <v>223</v>
      </c>
      <c r="B224" t="s">
        <v>2925</v>
      </c>
      <c r="C224" t="s">
        <v>2664</v>
      </c>
      <c r="F224" t="s">
        <v>8419</v>
      </c>
      <c r="J224" t="s">
        <v>8419</v>
      </c>
      <c r="N224" t="str">
        <f t="shared" si="14"/>
        <v>Poole</v>
      </c>
      <c r="O224" t="str">
        <f t="shared" si="14"/>
        <v/>
      </c>
      <c r="P224" t="str">
        <f t="shared" si="14"/>
        <v/>
      </c>
      <c r="Q224" t="str">
        <f t="shared" si="14"/>
        <v/>
      </c>
    </row>
    <row r="225" spans="1:17" x14ac:dyDescent="0.25">
      <c r="A225">
        <v>224</v>
      </c>
      <c r="B225" t="s">
        <v>3199</v>
      </c>
      <c r="C225" t="s">
        <v>153</v>
      </c>
      <c r="F225" t="s">
        <v>8419</v>
      </c>
      <c r="J225" t="s">
        <v>8419</v>
      </c>
      <c r="N225" t="str">
        <f t="shared" si="14"/>
        <v>Portsmouth</v>
      </c>
      <c r="O225" t="str">
        <f t="shared" si="14"/>
        <v/>
      </c>
      <c r="P225" t="str">
        <f t="shared" si="14"/>
        <v/>
      </c>
      <c r="Q225" t="str">
        <f t="shared" si="14"/>
        <v/>
      </c>
    </row>
    <row r="226" spans="1:17" x14ac:dyDescent="0.25">
      <c r="A226">
        <v>225</v>
      </c>
      <c r="B226" t="s">
        <v>3175</v>
      </c>
      <c r="C226" t="s">
        <v>649</v>
      </c>
      <c r="F226" t="s">
        <v>8419</v>
      </c>
      <c r="J226" t="s">
        <v>8419</v>
      </c>
      <c r="N226" t="str">
        <f t="shared" si="14"/>
        <v>Powys</v>
      </c>
      <c r="O226" t="str">
        <f t="shared" si="14"/>
        <v/>
      </c>
      <c r="P226" t="str">
        <f t="shared" si="14"/>
        <v/>
      </c>
      <c r="Q226" t="str">
        <f t="shared" si="14"/>
        <v/>
      </c>
    </row>
    <row r="227" spans="1:17" x14ac:dyDescent="0.25">
      <c r="A227">
        <v>226</v>
      </c>
      <c r="B227" t="s">
        <v>3333</v>
      </c>
      <c r="C227" t="s">
        <v>499</v>
      </c>
      <c r="F227" t="s">
        <v>7895</v>
      </c>
      <c r="J227" t="s">
        <v>7895</v>
      </c>
      <c r="N227" t="str">
        <f t="shared" si="14"/>
        <v>Preston</v>
      </c>
      <c r="O227" t="str">
        <f t="shared" si="14"/>
        <v/>
      </c>
      <c r="P227" t="str">
        <f t="shared" si="14"/>
        <v/>
      </c>
      <c r="Q227" t="str">
        <f t="shared" si="14"/>
        <v/>
      </c>
    </row>
    <row r="228" spans="1:17" x14ac:dyDescent="0.25">
      <c r="A228">
        <v>227</v>
      </c>
      <c r="B228" t="s">
        <v>3088</v>
      </c>
      <c r="C228" t="s">
        <v>200</v>
      </c>
      <c r="N228" t="str">
        <f t="shared" si="14"/>
        <v>Purbeck</v>
      </c>
      <c r="O228" t="str">
        <f t="shared" si="14"/>
        <v/>
      </c>
      <c r="P228" t="str">
        <f t="shared" si="14"/>
        <v/>
      </c>
      <c r="Q228" t="str">
        <f t="shared" si="14"/>
        <v/>
      </c>
    </row>
    <row r="229" spans="1:17" x14ac:dyDescent="0.25">
      <c r="A229">
        <v>228</v>
      </c>
      <c r="B229" t="s">
        <v>3269</v>
      </c>
      <c r="C229" t="s">
        <v>1296</v>
      </c>
      <c r="N229" t="str">
        <f t="shared" ref="N229:Q248" si="15">IF(N$2=1,IF($B222="","",$B222),IF(N$2=2,IF($F222="","",$F222),IF(N$2=3,IF($J222="","",$J222),"")))</f>
        <v>Reading</v>
      </c>
      <c r="O229" t="str">
        <f t="shared" si="15"/>
        <v/>
      </c>
      <c r="P229" t="str">
        <f t="shared" si="15"/>
        <v/>
      </c>
      <c r="Q229" t="str">
        <f t="shared" si="15"/>
        <v/>
      </c>
    </row>
    <row r="230" spans="1:17" x14ac:dyDescent="0.25">
      <c r="A230">
        <v>229</v>
      </c>
      <c r="B230" t="s">
        <v>3129</v>
      </c>
      <c r="C230" t="s">
        <v>813</v>
      </c>
      <c r="N230" t="str">
        <f t="shared" si="15"/>
        <v>Redbridge</v>
      </c>
      <c r="O230" t="str">
        <f t="shared" si="15"/>
        <v/>
      </c>
      <c r="P230" t="str">
        <f t="shared" si="15"/>
        <v/>
      </c>
      <c r="Q230" t="str">
        <f t="shared" si="15"/>
        <v/>
      </c>
    </row>
    <row r="231" spans="1:17" x14ac:dyDescent="0.25">
      <c r="A231">
        <v>230</v>
      </c>
      <c r="B231" t="s">
        <v>3211</v>
      </c>
      <c r="C231" t="s">
        <v>303</v>
      </c>
      <c r="N231" t="str">
        <f t="shared" si="15"/>
        <v>Redcar and Cleveland</v>
      </c>
      <c r="O231" t="str">
        <f t="shared" si="15"/>
        <v>↑</v>
      </c>
      <c r="P231" t="str">
        <f t="shared" si="15"/>
        <v>↑</v>
      </c>
      <c r="Q231" t="str">
        <f t="shared" si="15"/>
        <v>↑</v>
      </c>
    </row>
    <row r="232" spans="1:17" x14ac:dyDescent="0.25">
      <c r="A232">
        <v>231</v>
      </c>
      <c r="B232" t="s">
        <v>3038</v>
      </c>
      <c r="C232" t="s">
        <v>2437</v>
      </c>
      <c r="N232" t="str">
        <f t="shared" si="15"/>
        <v>Redditch</v>
      </c>
      <c r="O232" t="str">
        <f t="shared" si="15"/>
        <v>↑</v>
      </c>
      <c r="P232" t="str">
        <f t="shared" si="15"/>
        <v>↑</v>
      </c>
      <c r="Q232" t="str">
        <f t="shared" si="15"/>
        <v>↑</v>
      </c>
    </row>
    <row r="233" spans="1:17" x14ac:dyDescent="0.25">
      <c r="A233">
        <v>232</v>
      </c>
      <c r="B233" t="s">
        <v>3089</v>
      </c>
      <c r="C233" t="s">
        <v>201</v>
      </c>
      <c r="N233" t="str">
        <f t="shared" si="15"/>
        <v>Reigate and Banstead</v>
      </c>
      <c r="O233" t="str">
        <f t="shared" si="15"/>
        <v>↑</v>
      </c>
      <c r="P233" t="str">
        <f t="shared" si="15"/>
        <v>↑</v>
      </c>
      <c r="Q233" t="str">
        <f t="shared" si="15"/>
        <v>↑</v>
      </c>
    </row>
    <row r="234" spans="1:17" x14ac:dyDescent="0.25">
      <c r="A234">
        <v>233</v>
      </c>
      <c r="B234" t="s">
        <v>3026</v>
      </c>
      <c r="C234" t="s">
        <v>332</v>
      </c>
      <c r="N234" t="str">
        <f t="shared" si="15"/>
        <v>Rhondda Cynon Taf</v>
      </c>
      <c r="O234" t="str">
        <f t="shared" si="15"/>
        <v>Scroll up to select area</v>
      </c>
      <c r="P234" t="str">
        <f t="shared" si="15"/>
        <v>Scroll up to select area</v>
      </c>
      <c r="Q234" t="str">
        <f t="shared" si="15"/>
        <v>Scroll up to select area</v>
      </c>
    </row>
    <row r="235" spans="1:17" x14ac:dyDescent="0.25">
      <c r="A235">
        <v>234</v>
      </c>
      <c r="B235" t="s">
        <v>3224</v>
      </c>
      <c r="C235" t="s">
        <v>838</v>
      </c>
      <c r="N235" t="str">
        <f t="shared" si="15"/>
        <v>Ribble Valley</v>
      </c>
      <c r="O235" t="str">
        <f t="shared" si="15"/>
        <v/>
      </c>
      <c r="P235" t="str">
        <f t="shared" si="15"/>
        <v/>
      </c>
      <c r="Q235" t="str">
        <f t="shared" si="15"/>
        <v/>
      </c>
    </row>
    <row r="236" spans="1:17" x14ac:dyDescent="0.25">
      <c r="A236">
        <v>235</v>
      </c>
      <c r="B236" t="s">
        <v>3185</v>
      </c>
      <c r="C236" t="s">
        <v>689</v>
      </c>
      <c r="N236" t="str">
        <f t="shared" si="15"/>
        <v>Richmond upon Thames</v>
      </c>
      <c r="O236" t="str">
        <f t="shared" si="15"/>
        <v/>
      </c>
      <c r="P236" t="str">
        <f t="shared" si="15"/>
        <v/>
      </c>
      <c r="Q236" t="str">
        <f t="shared" si="15"/>
        <v/>
      </c>
    </row>
    <row r="237" spans="1:17" x14ac:dyDescent="0.25">
      <c r="A237">
        <v>236</v>
      </c>
      <c r="B237" t="s">
        <v>3176</v>
      </c>
      <c r="C237" t="s">
        <v>1114</v>
      </c>
      <c r="N237" t="str">
        <f t="shared" si="15"/>
        <v>Richmondshire</v>
      </c>
      <c r="O237" t="str">
        <f t="shared" si="15"/>
        <v/>
      </c>
      <c r="P237" t="str">
        <f t="shared" si="15"/>
        <v/>
      </c>
      <c r="Q237" t="str">
        <f t="shared" si="15"/>
        <v/>
      </c>
    </row>
    <row r="238" spans="1:17" x14ac:dyDescent="0.25">
      <c r="A238">
        <v>237</v>
      </c>
      <c r="B238" t="s">
        <v>3140</v>
      </c>
      <c r="C238" t="s">
        <v>787</v>
      </c>
      <c r="N238" t="str">
        <f t="shared" si="15"/>
        <v>Rochdale</v>
      </c>
      <c r="O238" t="str">
        <f t="shared" si="15"/>
        <v/>
      </c>
      <c r="P238" t="str">
        <f t="shared" si="15"/>
        <v/>
      </c>
      <c r="Q238" t="str">
        <f t="shared" si="15"/>
        <v/>
      </c>
    </row>
    <row r="239" spans="1:17" x14ac:dyDescent="0.25">
      <c r="A239">
        <v>238</v>
      </c>
      <c r="B239" t="s">
        <v>3057</v>
      </c>
      <c r="C239" t="s">
        <v>1097</v>
      </c>
      <c r="N239" t="str">
        <f t="shared" si="15"/>
        <v>Rochford</v>
      </c>
      <c r="O239" t="str">
        <f t="shared" si="15"/>
        <v/>
      </c>
      <c r="P239" t="str">
        <f t="shared" si="15"/>
        <v/>
      </c>
      <c r="Q239" t="str">
        <f t="shared" si="15"/>
        <v/>
      </c>
    </row>
    <row r="240" spans="1:17" x14ac:dyDescent="0.25">
      <c r="A240">
        <v>239</v>
      </c>
      <c r="B240" t="s">
        <v>2939</v>
      </c>
      <c r="C240" t="s">
        <v>1428</v>
      </c>
      <c r="N240" t="str">
        <f t="shared" si="15"/>
        <v>Rossendale</v>
      </c>
      <c r="O240" t="str">
        <f t="shared" si="15"/>
        <v/>
      </c>
      <c r="P240" t="str">
        <f t="shared" si="15"/>
        <v/>
      </c>
      <c r="Q240" t="str">
        <f t="shared" si="15"/>
        <v/>
      </c>
    </row>
    <row r="241" spans="1:17" x14ac:dyDescent="0.25">
      <c r="A241">
        <v>240</v>
      </c>
      <c r="B241" t="s">
        <v>3130</v>
      </c>
      <c r="C241" t="s">
        <v>827</v>
      </c>
      <c r="N241" t="str">
        <f t="shared" si="15"/>
        <v>Rother</v>
      </c>
      <c r="O241" t="str">
        <f t="shared" si="15"/>
        <v/>
      </c>
      <c r="P241" t="str">
        <f t="shared" si="15"/>
        <v/>
      </c>
      <c r="Q241" t="str">
        <f t="shared" si="15"/>
        <v/>
      </c>
    </row>
    <row r="242" spans="1:17" x14ac:dyDescent="0.25">
      <c r="A242">
        <v>241</v>
      </c>
      <c r="B242" t="s">
        <v>3212</v>
      </c>
      <c r="C242" t="s">
        <v>1592</v>
      </c>
      <c r="N242" t="str">
        <f t="shared" si="15"/>
        <v>Rotherham</v>
      </c>
      <c r="O242" t="str">
        <f t="shared" si="15"/>
        <v/>
      </c>
      <c r="P242" t="str">
        <f t="shared" si="15"/>
        <v/>
      </c>
      <c r="Q242" t="str">
        <f t="shared" si="15"/>
        <v/>
      </c>
    </row>
    <row r="243" spans="1:17" x14ac:dyDescent="0.25">
      <c r="A243">
        <v>242</v>
      </c>
      <c r="B243" t="s">
        <v>3233</v>
      </c>
      <c r="C243" t="s">
        <v>81</v>
      </c>
      <c r="N243" t="str">
        <f t="shared" si="15"/>
        <v>Rugby</v>
      </c>
      <c r="O243" t="str">
        <f t="shared" si="15"/>
        <v/>
      </c>
      <c r="P243" t="str">
        <f t="shared" si="15"/>
        <v/>
      </c>
      <c r="Q243" t="str">
        <f t="shared" si="15"/>
        <v/>
      </c>
    </row>
    <row r="244" spans="1:17" x14ac:dyDescent="0.25">
      <c r="A244">
        <v>243</v>
      </c>
      <c r="B244" t="s">
        <v>3131</v>
      </c>
      <c r="C244" t="s">
        <v>2668</v>
      </c>
      <c r="F244" t="s">
        <v>8419</v>
      </c>
      <c r="J244" t="s">
        <v>8419</v>
      </c>
      <c r="N244" t="str">
        <f t="shared" si="15"/>
        <v>Runnymede</v>
      </c>
      <c r="O244" t="str">
        <f t="shared" si="15"/>
        <v/>
      </c>
      <c r="P244" t="str">
        <f t="shared" si="15"/>
        <v/>
      </c>
      <c r="Q244" t="str">
        <f t="shared" si="15"/>
        <v/>
      </c>
    </row>
    <row r="245" spans="1:17" x14ac:dyDescent="0.25">
      <c r="A245">
        <v>244</v>
      </c>
      <c r="B245" t="s">
        <v>3149</v>
      </c>
      <c r="C245" t="s">
        <v>190</v>
      </c>
      <c r="F245" t="s">
        <v>8419</v>
      </c>
      <c r="J245" t="s">
        <v>8419</v>
      </c>
      <c r="N245" t="str">
        <f t="shared" si="15"/>
        <v>Rushcliffe</v>
      </c>
      <c r="O245" t="str">
        <f t="shared" si="15"/>
        <v/>
      </c>
      <c r="P245" t="str">
        <f t="shared" si="15"/>
        <v/>
      </c>
      <c r="Q245" t="str">
        <f t="shared" si="15"/>
        <v/>
      </c>
    </row>
    <row r="246" spans="1:17" x14ac:dyDescent="0.25">
      <c r="A246">
        <v>245</v>
      </c>
      <c r="B246" t="s">
        <v>3220</v>
      </c>
      <c r="C246" t="s">
        <v>1329</v>
      </c>
      <c r="F246" t="s">
        <v>8419</v>
      </c>
      <c r="J246" t="s">
        <v>8419</v>
      </c>
      <c r="N246" t="str">
        <f t="shared" si="15"/>
        <v>Rushmoor</v>
      </c>
      <c r="O246" t="str">
        <f t="shared" si="15"/>
        <v/>
      </c>
      <c r="P246" t="str">
        <f t="shared" si="15"/>
        <v/>
      </c>
      <c r="Q246" t="str">
        <f t="shared" si="15"/>
        <v/>
      </c>
    </row>
    <row r="247" spans="1:17" x14ac:dyDescent="0.25">
      <c r="A247">
        <v>246</v>
      </c>
      <c r="B247" t="s">
        <v>3132</v>
      </c>
      <c r="C247" t="s">
        <v>841</v>
      </c>
      <c r="F247" t="s">
        <v>7895</v>
      </c>
      <c r="J247" t="s">
        <v>7895</v>
      </c>
      <c r="N247" t="str">
        <f t="shared" si="15"/>
        <v>Rutland</v>
      </c>
      <c r="O247" t="str">
        <f t="shared" si="15"/>
        <v/>
      </c>
      <c r="P247" t="str">
        <f t="shared" si="15"/>
        <v/>
      </c>
      <c r="Q247" t="str">
        <f t="shared" si="15"/>
        <v/>
      </c>
    </row>
    <row r="248" spans="1:17" x14ac:dyDescent="0.25">
      <c r="A248">
        <v>247</v>
      </c>
      <c r="B248" t="s">
        <v>3074</v>
      </c>
      <c r="C248" t="s">
        <v>364</v>
      </c>
      <c r="N248" t="str">
        <f t="shared" si="15"/>
        <v>Ryedale</v>
      </c>
      <c r="O248" t="str">
        <f t="shared" si="15"/>
        <v/>
      </c>
      <c r="P248" t="str">
        <f t="shared" si="15"/>
        <v/>
      </c>
      <c r="Q248" t="str">
        <f t="shared" si="15"/>
        <v/>
      </c>
    </row>
    <row r="249" spans="1:17" x14ac:dyDescent="0.25">
      <c r="A249">
        <v>248</v>
      </c>
      <c r="B249" t="s">
        <v>3225</v>
      </c>
      <c r="C249" t="s">
        <v>2166</v>
      </c>
      <c r="N249" t="str">
        <f t="shared" ref="N249:Q268" si="16">IF(N$2=1,IF($B242="","",$B242),IF(N$2=2,IF($F242="","",$F242),IF(N$2=3,IF($J242="","",$J242),"")))</f>
        <v>Salford</v>
      </c>
      <c r="O249" t="str">
        <f t="shared" si="16"/>
        <v/>
      </c>
      <c r="P249" t="str">
        <f t="shared" si="16"/>
        <v/>
      </c>
      <c r="Q249" t="str">
        <f t="shared" si="16"/>
        <v/>
      </c>
    </row>
    <row r="250" spans="1:17" x14ac:dyDescent="0.25">
      <c r="A250">
        <v>249</v>
      </c>
      <c r="B250" t="s">
        <v>3075</v>
      </c>
      <c r="C250" t="s">
        <v>665</v>
      </c>
      <c r="N250" t="str">
        <f t="shared" si="16"/>
        <v>Sandwell</v>
      </c>
      <c r="O250" t="str">
        <f t="shared" si="16"/>
        <v/>
      </c>
      <c r="P250" t="str">
        <f t="shared" si="16"/>
        <v/>
      </c>
      <c r="Q250" t="str">
        <f t="shared" si="16"/>
        <v/>
      </c>
    </row>
    <row r="251" spans="1:17" x14ac:dyDescent="0.25">
      <c r="A251">
        <v>250</v>
      </c>
      <c r="B251" t="s">
        <v>2972</v>
      </c>
      <c r="C251" t="s">
        <v>721</v>
      </c>
      <c r="N251" t="str">
        <f t="shared" si="16"/>
        <v>Scarborough</v>
      </c>
      <c r="O251" t="str">
        <f t="shared" si="16"/>
        <v>↑</v>
      </c>
      <c r="P251" t="str">
        <f t="shared" si="16"/>
        <v>↑</v>
      </c>
      <c r="Q251" t="str">
        <f t="shared" si="16"/>
        <v>↑</v>
      </c>
    </row>
    <row r="252" spans="1:17" x14ac:dyDescent="0.25">
      <c r="A252">
        <v>251</v>
      </c>
      <c r="B252" t="s">
        <v>2961</v>
      </c>
      <c r="C252" t="s">
        <v>2346</v>
      </c>
      <c r="N252" t="str">
        <f t="shared" si="16"/>
        <v>Sedgemoor</v>
      </c>
      <c r="O252" t="str">
        <f t="shared" si="16"/>
        <v>↑</v>
      </c>
      <c r="P252" t="str">
        <f t="shared" si="16"/>
        <v>↑</v>
      </c>
      <c r="Q252" t="str">
        <f t="shared" si="16"/>
        <v>↑</v>
      </c>
    </row>
    <row r="253" spans="1:17" x14ac:dyDescent="0.25">
      <c r="A253">
        <v>252</v>
      </c>
      <c r="B253" t="s">
        <v>3234</v>
      </c>
      <c r="C253" t="s">
        <v>78</v>
      </c>
      <c r="N253" t="str">
        <f t="shared" si="16"/>
        <v>Sefton</v>
      </c>
      <c r="O253" t="str">
        <f t="shared" si="16"/>
        <v>↑</v>
      </c>
      <c r="P253" t="str">
        <f t="shared" si="16"/>
        <v>↑</v>
      </c>
      <c r="Q253" t="str">
        <f t="shared" si="16"/>
        <v>↑</v>
      </c>
    </row>
    <row r="254" spans="1:17" x14ac:dyDescent="0.25">
      <c r="A254">
        <v>253</v>
      </c>
      <c r="B254" t="s">
        <v>2982</v>
      </c>
      <c r="C254" t="s">
        <v>1175</v>
      </c>
      <c r="N254" t="str">
        <f t="shared" si="16"/>
        <v>Selby</v>
      </c>
      <c r="O254" t="str">
        <f t="shared" si="16"/>
        <v>Scroll up to select area</v>
      </c>
      <c r="P254" t="str">
        <f t="shared" si="16"/>
        <v>Scroll up to select area</v>
      </c>
      <c r="Q254" t="str">
        <f t="shared" si="16"/>
        <v>Scroll up to select area</v>
      </c>
    </row>
    <row r="255" spans="1:17" x14ac:dyDescent="0.25">
      <c r="A255">
        <v>254</v>
      </c>
      <c r="B255" t="s">
        <v>2989</v>
      </c>
      <c r="C255" t="s">
        <v>464</v>
      </c>
      <c r="N255" t="str">
        <f t="shared" si="16"/>
        <v>Sevenoaks</v>
      </c>
      <c r="O255" t="str">
        <f t="shared" si="16"/>
        <v/>
      </c>
      <c r="P255" t="str">
        <f t="shared" si="16"/>
        <v/>
      </c>
      <c r="Q255" t="str">
        <f t="shared" si="16"/>
        <v/>
      </c>
    </row>
    <row r="256" spans="1:17" x14ac:dyDescent="0.25">
      <c r="A256">
        <v>255</v>
      </c>
      <c r="B256" t="s">
        <v>3005</v>
      </c>
      <c r="C256" t="s">
        <v>755</v>
      </c>
      <c r="N256" t="str">
        <f t="shared" si="16"/>
        <v>Sheffield</v>
      </c>
      <c r="O256" t="str">
        <f t="shared" si="16"/>
        <v/>
      </c>
      <c r="P256" t="str">
        <f t="shared" si="16"/>
        <v/>
      </c>
      <c r="Q256" t="str">
        <f t="shared" si="16"/>
        <v/>
      </c>
    </row>
    <row r="257" spans="1:17" x14ac:dyDescent="0.25">
      <c r="A257">
        <v>256</v>
      </c>
      <c r="B257" t="s">
        <v>2947</v>
      </c>
      <c r="C257" t="s">
        <v>169</v>
      </c>
      <c r="N257" t="str">
        <f t="shared" si="16"/>
        <v>Shepway</v>
      </c>
      <c r="O257" t="str">
        <f t="shared" si="16"/>
        <v/>
      </c>
      <c r="P257" t="str">
        <f t="shared" si="16"/>
        <v/>
      </c>
      <c r="Q257" t="str">
        <f t="shared" si="16"/>
        <v/>
      </c>
    </row>
    <row r="258" spans="1:17" x14ac:dyDescent="0.25">
      <c r="A258">
        <v>257</v>
      </c>
      <c r="B258" t="s">
        <v>3011</v>
      </c>
      <c r="C258" t="s">
        <v>2012</v>
      </c>
      <c r="N258" t="str">
        <f t="shared" si="16"/>
        <v>Shropshire</v>
      </c>
      <c r="O258" t="str">
        <f t="shared" si="16"/>
        <v/>
      </c>
      <c r="P258" t="str">
        <f t="shared" si="16"/>
        <v/>
      </c>
      <c r="Q258" t="str">
        <f t="shared" si="16"/>
        <v/>
      </c>
    </row>
    <row r="259" spans="1:17" x14ac:dyDescent="0.25">
      <c r="A259">
        <v>258</v>
      </c>
      <c r="B259" t="s">
        <v>3106</v>
      </c>
      <c r="C259" t="s">
        <v>1963</v>
      </c>
      <c r="N259" t="str">
        <f t="shared" si="16"/>
        <v>Slough</v>
      </c>
      <c r="O259" t="str">
        <f t="shared" si="16"/>
        <v/>
      </c>
      <c r="P259" t="str">
        <f t="shared" si="16"/>
        <v/>
      </c>
      <c r="Q259" t="str">
        <f t="shared" si="16"/>
        <v/>
      </c>
    </row>
    <row r="260" spans="1:17" x14ac:dyDescent="0.25">
      <c r="A260">
        <v>259</v>
      </c>
      <c r="B260" t="s">
        <v>3107</v>
      </c>
      <c r="C260" t="s">
        <v>1789</v>
      </c>
      <c r="N260" t="str">
        <f t="shared" si="16"/>
        <v>Solihull</v>
      </c>
      <c r="O260" t="str">
        <f t="shared" si="16"/>
        <v/>
      </c>
      <c r="P260" t="str">
        <f t="shared" si="16"/>
        <v/>
      </c>
      <c r="Q260" t="str">
        <f t="shared" si="16"/>
        <v/>
      </c>
    </row>
    <row r="261" spans="1:17" x14ac:dyDescent="0.25">
      <c r="A261">
        <v>260</v>
      </c>
      <c r="B261" t="s">
        <v>2996</v>
      </c>
      <c r="C261" t="s">
        <v>1384</v>
      </c>
      <c r="N261" t="str">
        <f t="shared" si="16"/>
        <v>South Bucks</v>
      </c>
      <c r="O261" t="str">
        <f t="shared" si="16"/>
        <v/>
      </c>
      <c r="P261" t="str">
        <f t="shared" si="16"/>
        <v/>
      </c>
      <c r="Q261" t="str">
        <f t="shared" si="16"/>
        <v/>
      </c>
    </row>
    <row r="262" spans="1:17" x14ac:dyDescent="0.25">
      <c r="A262">
        <v>261</v>
      </c>
      <c r="B262" t="s">
        <v>3116</v>
      </c>
      <c r="C262" t="s">
        <v>1271</v>
      </c>
      <c r="N262" t="str">
        <f t="shared" si="16"/>
        <v>South Cambridgeshire</v>
      </c>
      <c r="O262" t="str">
        <f t="shared" si="16"/>
        <v/>
      </c>
      <c r="P262" t="str">
        <f t="shared" si="16"/>
        <v/>
      </c>
      <c r="Q262" t="str">
        <f t="shared" si="16"/>
        <v/>
      </c>
    </row>
    <row r="263" spans="1:17" x14ac:dyDescent="0.25">
      <c r="A263">
        <v>262</v>
      </c>
      <c r="B263" t="s">
        <v>3123</v>
      </c>
      <c r="C263" t="s">
        <v>1666</v>
      </c>
      <c r="N263" t="str">
        <f t="shared" si="16"/>
        <v>South Derbyshire</v>
      </c>
      <c r="O263" t="str">
        <f t="shared" si="16"/>
        <v/>
      </c>
      <c r="P263" t="str">
        <f t="shared" si="16"/>
        <v/>
      </c>
      <c r="Q263" t="str">
        <f t="shared" si="16"/>
        <v/>
      </c>
    </row>
    <row r="264" spans="1:17" x14ac:dyDescent="0.25">
      <c r="A264">
        <v>263</v>
      </c>
      <c r="B264" t="s">
        <v>3144</v>
      </c>
      <c r="C264" t="s">
        <v>1181</v>
      </c>
      <c r="F264" t="s">
        <v>8419</v>
      </c>
      <c r="J264" t="s">
        <v>8419</v>
      </c>
      <c r="N264" t="str">
        <f t="shared" si="16"/>
        <v>South Gloucestershire</v>
      </c>
      <c r="O264" t="str">
        <f t="shared" si="16"/>
        <v/>
      </c>
      <c r="P264" t="str">
        <f t="shared" si="16"/>
        <v/>
      </c>
      <c r="Q264" t="str">
        <f t="shared" si="16"/>
        <v/>
      </c>
    </row>
    <row r="265" spans="1:17" x14ac:dyDescent="0.25">
      <c r="A265">
        <v>264</v>
      </c>
      <c r="B265" t="s">
        <v>3090</v>
      </c>
      <c r="C265" t="s">
        <v>214</v>
      </c>
      <c r="F265" t="s">
        <v>8419</v>
      </c>
      <c r="J265" t="s">
        <v>8419</v>
      </c>
      <c r="N265" t="str">
        <f t="shared" si="16"/>
        <v>South Hams</v>
      </c>
      <c r="O265" t="str">
        <f t="shared" si="16"/>
        <v/>
      </c>
      <c r="P265" t="str">
        <f t="shared" si="16"/>
        <v/>
      </c>
      <c r="Q265" t="str">
        <f t="shared" si="16"/>
        <v/>
      </c>
    </row>
    <row r="266" spans="1:17" x14ac:dyDescent="0.25">
      <c r="A266">
        <v>265</v>
      </c>
      <c r="B266" t="s">
        <v>3150</v>
      </c>
      <c r="C266" t="s">
        <v>173</v>
      </c>
      <c r="F266" t="s">
        <v>8419</v>
      </c>
      <c r="J266" t="s">
        <v>8419</v>
      </c>
      <c r="N266" t="str">
        <f t="shared" si="16"/>
        <v>South Holland</v>
      </c>
      <c r="O266" t="str">
        <f t="shared" si="16"/>
        <v/>
      </c>
      <c r="P266" t="str">
        <f t="shared" si="16"/>
        <v/>
      </c>
      <c r="Q266" t="str">
        <f t="shared" si="16"/>
        <v/>
      </c>
    </row>
    <row r="267" spans="1:17" x14ac:dyDescent="0.25">
      <c r="A267">
        <v>266</v>
      </c>
      <c r="B267" t="s">
        <v>3158</v>
      </c>
      <c r="C267" t="s">
        <v>892</v>
      </c>
      <c r="F267" t="s">
        <v>7895</v>
      </c>
      <c r="J267" t="s">
        <v>7895</v>
      </c>
      <c r="N267" t="str">
        <f t="shared" si="16"/>
        <v>South Kesteven</v>
      </c>
      <c r="O267" t="str">
        <f t="shared" si="16"/>
        <v/>
      </c>
      <c r="P267" t="str">
        <f t="shared" si="16"/>
        <v/>
      </c>
      <c r="Q267" t="str">
        <f t="shared" si="16"/>
        <v/>
      </c>
    </row>
    <row r="268" spans="1:17" x14ac:dyDescent="0.25">
      <c r="A268">
        <v>267</v>
      </c>
      <c r="B268" t="s">
        <v>3228</v>
      </c>
      <c r="C268" t="s">
        <v>1717</v>
      </c>
      <c r="N268" t="str">
        <f t="shared" si="16"/>
        <v>South Lakeland</v>
      </c>
      <c r="O268" t="str">
        <f t="shared" si="16"/>
        <v/>
      </c>
      <c r="P268" t="str">
        <f t="shared" si="16"/>
        <v/>
      </c>
      <c r="Q268" t="str">
        <f t="shared" si="16"/>
        <v/>
      </c>
    </row>
    <row r="269" spans="1:17" x14ac:dyDescent="0.25">
      <c r="A269">
        <v>268</v>
      </c>
      <c r="B269" t="s">
        <v>2967</v>
      </c>
      <c r="C269" t="s">
        <v>2387</v>
      </c>
      <c r="N269" t="str">
        <f t="shared" ref="N269:Q288" si="17">IF(N$2=1,IF($B262="","",$B262),IF(N$2=2,IF($F262="","",$F262),IF(N$2=3,IF($J262="","",$J262),"")))</f>
        <v>South Norfolk</v>
      </c>
      <c r="O269" t="str">
        <f t="shared" si="17"/>
        <v/>
      </c>
      <c r="P269" t="str">
        <f t="shared" si="17"/>
        <v/>
      </c>
      <c r="Q269" t="str">
        <f t="shared" si="17"/>
        <v/>
      </c>
    </row>
    <row r="270" spans="1:17" x14ac:dyDescent="0.25">
      <c r="A270">
        <v>269</v>
      </c>
      <c r="B270" t="s">
        <v>2955</v>
      </c>
      <c r="C270" t="s">
        <v>2434</v>
      </c>
      <c r="N270" t="str">
        <f t="shared" si="17"/>
        <v>South Northamptonshire</v>
      </c>
      <c r="O270" t="str">
        <f t="shared" si="17"/>
        <v/>
      </c>
      <c r="P270" t="str">
        <f t="shared" si="17"/>
        <v/>
      </c>
      <c r="Q270" t="str">
        <f t="shared" si="17"/>
        <v/>
      </c>
    </row>
    <row r="271" spans="1:17" x14ac:dyDescent="0.25">
      <c r="A271">
        <v>270</v>
      </c>
      <c r="B271" t="s">
        <v>3270</v>
      </c>
      <c r="C271" t="s">
        <v>2277</v>
      </c>
      <c r="N271" t="str">
        <f t="shared" si="17"/>
        <v>South Oxfordshire</v>
      </c>
      <c r="O271" t="str">
        <f t="shared" si="17"/>
        <v>↑</v>
      </c>
      <c r="P271" t="str">
        <f t="shared" si="17"/>
        <v>↑</v>
      </c>
      <c r="Q271" t="str">
        <f t="shared" si="17"/>
        <v>↑</v>
      </c>
    </row>
    <row r="272" spans="1:17" x14ac:dyDescent="0.25">
      <c r="A272">
        <v>271</v>
      </c>
      <c r="B272" t="s">
        <v>3177</v>
      </c>
      <c r="C272" t="s">
        <v>1302</v>
      </c>
      <c r="N272" t="str">
        <f t="shared" si="17"/>
        <v>South Ribble</v>
      </c>
      <c r="O272" t="str">
        <f t="shared" si="17"/>
        <v>↑</v>
      </c>
      <c r="P272" t="str">
        <f t="shared" si="17"/>
        <v>↑</v>
      </c>
      <c r="Q272" t="str">
        <f t="shared" si="17"/>
        <v>↑</v>
      </c>
    </row>
    <row r="273" spans="1:17" x14ac:dyDescent="0.25">
      <c r="A273">
        <v>272</v>
      </c>
      <c r="B273" t="s">
        <v>3203</v>
      </c>
      <c r="C273" t="s">
        <v>49</v>
      </c>
      <c r="N273" t="str">
        <f t="shared" si="17"/>
        <v>South Somerset</v>
      </c>
      <c r="O273" t="str">
        <f t="shared" si="17"/>
        <v>↑</v>
      </c>
      <c r="P273" t="str">
        <f t="shared" si="17"/>
        <v>↑</v>
      </c>
      <c r="Q273" t="str">
        <f t="shared" si="17"/>
        <v>↑</v>
      </c>
    </row>
    <row r="274" spans="1:17" x14ac:dyDescent="0.25">
      <c r="A274">
        <v>273</v>
      </c>
      <c r="B274" t="s">
        <v>3167</v>
      </c>
      <c r="C274" t="s">
        <v>487</v>
      </c>
      <c r="N274" t="str">
        <f t="shared" si="17"/>
        <v>South Staffordshire</v>
      </c>
      <c r="O274" t="str">
        <f t="shared" si="17"/>
        <v>Scroll up to select area</v>
      </c>
      <c r="P274" t="str">
        <f t="shared" si="17"/>
        <v>Scroll up to select area</v>
      </c>
      <c r="Q274" t="str">
        <f t="shared" si="17"/>
        <v>Scroll up to select area</v>
      </c>
    </row>
    <row r="275" spans="1:17" x14ac:dyDescent="0.25">
      <c r="A275">
        <v>274</v>
      </c>
      <c r="B275" t="s">
        <v>3219</v>
      </c>
      <c r="C275" t="s">
        <v>1358</v>
      </c>
      <c r="N275" t="str">
        <f t="shared" si="17"/>
        <v>South Tyneside</v>
      </c>
      <c r="O275" t="str">
        <f t="shared" si="17"/>
        <v/>
      </c>
      <c r="P275" t="str">
        <f t="shared" si="17"/>
        <v/>
      </c>
      <c r="Q275" t="str">
        <f t="shared" si="17"/>
        <v/>
      </c>
    </row>
    <row r="276" spans="1:17" x14ac:dyDescent="0.25">
      <c r="A276">
        <v>275</v>
      </c>
      <c r="B276" t="s">
        <v>3159</v>
      </c>
      <c r="C276" t="s">
        <v>2458</v>
      </c>
      <c r="N276" t="str">
        <f t="shared" si="17"/>
        <v>Southampton</v>
      </c>
      <c r="O276" t="str">
        <f t="shared" si="17"/>
        <v/>
      </c>
      <c r="P276" t="str">
        <f t="shared" si="17"/>
        <v/>
      </c>
      <c r="Q276" t="str">
        <f t="shared" si="17"/>
        <v/>
      </c>
    </row>
    <row r="277" spans="1:17" x14ac:dyDescent="0.25">
      <c r="A277">
        <v>276</v>
      </c>
      <c r="B277" t="s">
        <v>3160</v>
      </c>
      <c r="C277" t="s">
        <v>717</v>
      </c>
      <c r="N277" t="str">
        <f t="shared" si="17"/>
        <v>Southend-on-Sea</v>
      </c>
      <c r="O277" t="str">
        <f t="shared" si="17"/>
        <v/>
      </c>
      <c r="P277" t="str">
        <f t="shared" si="17"/>
        <v/>
      </c>
      <c r="Q277" t="str">
        <f t="shared" si="17"/>
        <v/>
      </c>
    </row>
    <row r="278" spans="1:17" x14ac:dyDescent="0.25">
      <c r="A278">
        <v>277</v>
      </c>
      <c r="B278" t="s">
        <v>3206</v>
      </c>
      <c r="C278" t="s">
        <v>2307</v>
      </c>
      <c r="N278" t="str">
        <f t="shared" si="17"/>
        <v>Southwark</v>
      </c>
      <c r="O278" t="str">
        <f t="shared" si="17"/>
        <v/>
      </c>
      <c r="P278" t="str">
        <f t="shared" si="17"/>
        <v/>
      </c>
      <c r="Q278" t="str">
        <f t="shared" si="17"/>
        <v/>
      </c>
    </row>
    <row r="279" spans="1:17" x14ac:dyDescent="0.25">
      <c r="A279">
        <v>278</v>
      </c>
      <c r="B279" t="s">
        <v>3213</v>
      </c>
      <c r="C279" t="s">
        <v>1595</v>
      </c>
      <c r="N279" t="str">
        <f t="shared" si="17"/>
        <v>Spelthorne</v>
      </c>
      <c r="O279" t="str">
        <f t="shared" si="17"/>
        <v/>
      </c>
      <c r="P279" t="str">
        <f t="shared" si="17"/>
        <v/>
      </c>
      <c r="Q279" t="str">
        <f t="shared" si="17"/>
        <v/>
      </c>
    </row>
    <row r="280" spans="1:17" x14ac:dyDescent="0.25">
      <c r="A280">
        <v>279</v>
      </c>
      <c r="B280" t="s">
        <v>2926</v>
      </c>
      <c r="C280" t="s">
        <v>822</v>
      </c>
      <c r="N280" t="str">
        <f t="shared" si="17"/>
        <v>St Albans</v>
      </c>
      <c r="O280" t="str">
        <f t="shared" si="17"/>
        <v/>
      </c>
      <c r="P280" t="str">
        <f t="shared" si="17"/>
        <v/>
      </c>
      <c r="Q280" t="str">
        <f t="shared" si="17"/>
        <v/>
      </c>
    </row>
    <row r="281" spans="1:17" x14ac:dyDescent="0.25">
      <c r="A281">
        <v>280</v>
      </c>
      <c r="B281" t="s">
        <v>2943</v>
      </c>
      <c r="C281" t="s">
        <v>2456</v>
      </c>
      <c r="N281" t="str">
        <f t="shared" si="17"/>
        <v>St Edmundsbury</v>
      </c>
      <c r="O281" t="str">
        <f t="shared" si="17"/>
        <v/>
      </c>
      <c r="P281" t="str">
        <f t="shared" si="17"/>
        <v/>
      </c>
      <c r="Q281" t="str">
        <f t="shared" si="17"/>
        <v/>
      </c>
    </row>
    <row r="282" spans="1:17" x14ac:dyDescent="0.25">
      <c r="A282">
        <v>281</v>
      </c>
      <c r="B282" t="s">
        <v>3186</v>
      </c>
      <c r="C282" t="s">
        <v>116</v>
      </c>
      <c r="N282" t="str">
        <f t="shared" si="17"/>
        <v>St. Helens</v>
      </c>
      <c r="O282" t="str">
        <f t="shared" si="17"/>
        <v/>
      </c>
      <c r="P282" t="str">
        <f t="shared" si="17"/>
        <v/>
      </c>
      <c r="Q282" t="str">
        <f t="shared" si="17"/>
        <v/>
      </c>
    </row>
    <row r="283" spans="1:17" x14ac:dyDescent="0.25">
      <c r="A283">
        <v>282</v>
      </c>
      <c r="B283" t="s">
        <v>3046</v>
      </c>
      <c r="C283" t="s">
        <v>1055</v>
      </c>
      <c r="N283" t="str">
        <f t="shared" si="17"/>
        <v>Stafford</v>
      </c>
      <c r="O283" t="str">
        <f t="shared" si="17"/>
        <v/>
      </c>
      <c r="P283" t="str">
        <f t="shared" si="17"/>
        <v/>
      </c>
      <c r="Q283" t="str">
        <f t="shared" si="17"/>
        <v/>
      </c>
    </row>
    <row r="284" spans="1:17" x14ac:dyDescent="0.25">
      <c r="A284">
        <v>283</v>
      </c>
      <c r="B284" t="s">
        <v>3168</v>
      </c>
      <c r="C284" t="s">
        <v>1258</v>
      </c>
      <c r="F284" t="s">
        <v>8419</v>
      </c>
      <c r="J284" t="s">
        <v>8419</v>
      </c>
      <c r="N284" t="str">
        <f t="shared" si="17"/>
        <v>Staffordshire Moorlands</v>
      </c>
      <c r="O284" t="str">
        <f t="shared" si="17"/>
        <v/>
      </c>
      <c r="P284" t="str">
        <f t="shared" si="17"/>
        <v/>
      </c>
      <c r="Q284" t="str">
        <f t="shared" si="17"/>
        <v/>
      </c>
    </row>
    <row r="285" spans="1:17" x14ac:dyDescent="0.25">
      <c r="A285">
        <v>284</v>
      </c>
      <c r="B285" t="s">
        <v>3229</v>
      </c>
      <c r="C285" t="s">
        <v>799</v>
      </c>
      <c r="F285" t="s">
        <v>8419</v>
      </c>
      <c r="J285" t="s">
        <v>8419</v>
      </c>
      <c r="N285" t="str">
        <f t="shared" si="17"/>
        <v>Stevenage</v>
      </c>
      <c r="O285" t="str">
        <f t="shared" si="17"/>
        <v/>
      </c>
      <c r="P285" t="str">
        <f t="shared" si="17"/>
        <v/>
      </c>
      <c r="Q285" t="str">
        <f t="shared" si="17"/>
        <v/>
      </c>
    </row>
    <row r="286" spans="1:17" x14ac:dyDescent="0.25">
      <c r="A286">
        <v>285</v>
      </c>
      <c r="B286" t="s">
        <v>3178</v>
      </c>
      <c r="C286" t="s">
        <v>1099</v>
      </c>
      <c r="F286" t="s">
        <v>8419</v>
      </c>
      <c r="J286" t="s">
        <v>8419</v>
      </c>
      <c r="N286" t="str">
        <f t="shared" si="17"/>
        <v>Stockport</v>
      </c>
      <c r="O286" t="str">
        <f t="shared" si="17"/>
        <v/>
      </c>
      <c r="P286" t="str">
        <f t="shared" si="17"/>
        <v/>
      </c>
      <c r="Q286" t="str">
        <f t="shared" si="17"/>
        <v/>
      </c>
    </row>
    <row r="287" spans="1:17" x14ac:dyDescent="0.25">
      <c r="A287">
        <v>286</v>
      </c>
      <c r="B287" t="s">
        <v>3271</v>
      </c>
      <c r="C287" t="s">
        <v>639</v>
      </c>
      <c r="F287" t="s">
        <v>7895</v>
      </c>
      <c r="J287" t="s">
        <v>7895</v>
      </c>
      <c r="N287" t="str">
        <f t="shared" si="17"/>
        <v>Stockton-on-Tees</v>
      </c>
      <c r="O287" t="str">
        <f t="shared" si="17"/>
        <v/>
      </c>
      <c r="P287" t="str">
        <f t="shared" si="17"/>
        <v/>
      </c>
      <c r="Q287" t="str">
        <f t="shared" si="17"/>
        <v/>
      </c>
    </row>
    <row r="288" spans="1:17" x14ac:dyDescent="0.25">
      <c r="A288">
        <v>287</v>
      </c>
      <c r="B288" t="s">
        <v>3076</v>
      </c>
      <c r="C288" t="s">
        <v>671</v>
      </c>
      <c r="N288" t="str">
        <f t="shared" si="17"/>
        <v>Stoke-on-Trent</v>
      </c>
      <c r="O288" t="str">
        <f t="shared" si="17"/>
        <v/>
      </c>
      <c r="P288" t="str">
        <f t="shared" si="17"/>
        <v/>
      </c>
      <c r="Q288" t="str">
        <f t="shared" si="17"/>
        <v/>
      </c>
    </row>
    <row r="289" spans="1:17" x14ac:dyDescent="0.25">
      <c r="A289">
        <v>288</v>
      </c>
      <c r="B289" t="s">
        <v>3328</v>
      </c>
      <c r="C289" t="s">
        <v>2220</v>
      </c>
      <c r="N289" t="str">
        <f t="shared" ref="N289:Q308" si="18">IF(N$2=1,IF($B282="","",$B282),IF(N$2=2,IF($F282="","",$F282),IF(N$2=3,IF($J282="","",$J282),"")))</f>
        <v>Stratford-on-Avon</v>
      </c>
      <c r="O289" t="str">
        <f t="shared" si="18"/>
        <v/>
      </c>
      <c r="P289" t="str">
        <f t="shared" si="18"/>
        <v/>
      </c>
      <c r="Q289" t="str">
        <f t="shared" si="18"/>
        <v/>
      </c>
    </row>
    <row r="290" spans="1:17" x14ac:dyDescent="0.25">
      <c r="A290">
        <v>289</v>
      </c>
      <c r="B290" t="s">
        <v>2952</v>
      </c>
      <c r="C290" t="s">
        <v>2366</v>
      </c>
      <c r="N290" t="str">
        <f t="shared" si="18"/>
        <v>Stroud</v>
      </c>
      <c r="O290" t="str">
        <f t="shared" si="18"/>
        <v/>
      </c>
      <c r="P290" t="str">
        <f t="shared" si="18"/>
        <v/>
      </c>
      <c r="Q290" t="str">
        <f t="shared" si="18"/>
        <v/>
      </c>
    </row>
    <row r="291" spans="1:17" x14ac:dyDescent="0.25">
      <c r="A291">
        <v>290</v>
      </c>
      <c r="B291" t="s">
        <v>3214</v>
      </c>
      <c r="C291" t="s">
        <v>1584</v>
      </c>
      <c r="N291" t="str">
        <f t="shared" si="18"/>
        <v>Suffolk Coastal</v>
      </c>
      <c r="O291" t="str">
        <f t="shared" si="18"/>
        <v>↑</v>
      </c>
      <c r="P291" t="str">
        <f t="shared" si="18"/>
        <v>↑</v>
      </c>
      <c r="Q291" t="str">
        <f t="shared" si="18"/>
        <v>↑</v>
      </c>
    </row>
    <row r="292" spans="1:17" x14ac:dyDescent="0.25">
      <c r="A292">
        <v>291</v>
      </c>
      <c r="B292" t="s">
        <v>3161</v>
      </c>
      <c r="C292" t="s">
        <v>145</v>
      </c>
      <c r="N292" t="str">
        <f t="shared" si="18"/>
        <v>Sunderland</v>
      </c>
      <c r="O292" t="str">
        <f t="shared" si="18"/>
        <v>↑</v>
      </c>
      <c r="P292" t="str">
        <f t="shared" si="18"/>
        <v>↑</v>
      </c>
      <c r="Q292" t="str">
        <f t="shared" si="18"/>
        <v>↑</v>
      </c>
    </row>
    <row r="293" spans="1:17" x14ac:dyDescent="0.25">
      <c r="A293">
        <v>292</v>
      </c>
      <c r="B293" t="s">
        <v>3179</v>
      </c>
      <c r="C293" t="s">
        <v>643</v>
      </c>
      <c r="N293" t="str">
        <f t="shared" si="18"/>
        <v>Surrey Heath</v>
      </c>
      <c r="O293" t="str">
        <f t="shared" si="18"/>
        <v>↑</v>
      </c>
      <c r="P293" t="str">
        <f t="shared" si="18"/>
        <v>↑</v>
      </c>
      <c r="Q293" t="str">
        <f t="shared" si="18"/>
        <v>↑</v>
      </c>
    </row>
    <row r="294" spans="1:17" x14ac:dyDescent="0.25">
      <c r="A294">
        <v>293</v>
      </c>
      <c r="B294" t="s">
        <v>3151</v>
      </c>
      <c r="C294" t="s">
        <v>994</v>
      </c>
      <c r="N294" t="str">
        <f t="shared" si="18"/>
        <v>Sutton</v>
      </c>
      <c r="O294" t="str">
        <f t="shared" si="18"/>
        <v>Scroll up to select area</v>
      </c>
      <c r="P294" t="str">
        <f t="shared" si="18"/>
        <v>Scroll up to select area</v>
      </c>
      <c r="Q294" t="str">
        <f t="shared" si="18"/>
        <v>Scroll up to select area</v>
      </c>
    </row>
    <row r="295" spans="1:17" x14ac:dyDescent="0.25">
      <c r="A295">
        <v>294</v>
      </c>
      <c r="B295" t="s">
        <v>3012</v>
      </c>
      <c r="C295" t="s">
        <v>1005</v>
      </c>
      <c r="N295" t="str">
        <f t="shared" si="18"/>
        <v>Swale</v>
      </c>
      <c r="O295" t="str">
        <f t="shared" si="18"/>
        <v/>
      </c>
      <c r="P295" t="str">
        <f t="shared" si="18"/>
        <v/>
      </c>
      <c r="Q295" t="str">
        <f t="shared" si="18"/>
        <v/>
      </c>
    </row>
    <row r="296" spans="1:17" x14ac:dyDescent="0.25">
      <c r="A296">
        <v>295</v>
      </c>
      <c r="B296" t="s">
        <v>2942</v>
      </c>
      <c r="C296" t="s">
        <v>2529</v>
      </c>
      <c r="N296" t="str">
        <f t="shared" si="18"/>
        <v>Swansea</v>
      </c>
      <c r="O296" t="str">
        <f t="shared" si="18"/>
        <v/>
      </c>
      <c r="P296" t="str">
        <f t="shared" si="18"/>
        <v/>
      </c>
      <c r="Q296" t="str">
        <f t="shared" si="18"/>
        <v/>
      </c>
    </row>
    <row r="297" spans="1:17" x14ac:dyDescent="0.25">
      <c r="A297">
        <v>296</v>
      </c>
      <c r="B297" t="s">
        <v>3039</v>
      </c>
      <c r="C297" t="s">
        <v>624</v>
      </c>
      <c r="N297" t="str">
        <f t="shared" si="18"/>
        <v>Swindon</v>
      </c>
      <c r="O297" t="str">
        <f t="shared" si="18"/>
        <v/>
      </c>
      <c r="P297" t="str">
        <f t="shared" si="18"/>
        <v/>
      </c>
      <c r="Q297" t="str">
        <f t="shared" si="18"/>
        <v/>
      </c>
    </row>
    <row r="298" spans="1:17" x14ac:dyDescent="0.25">
      <c r="A298">
        <v>297</v>
      </c>
      <c r="B298" t="s">
        <v>3058</v>
      </c>
      <c r="C298" t="s">
        <v>2109</v>
      </c>
      <c r="N298" t="str">
        <f t="shared" si="18"/>
        <v>Tameside</v>
      </c>
      <c r="O298" t="str">
        <f t="shared" si="18"/>
        <v/>
      </c>
      <c r="P298" t="str">
        <f t="shared" si="18"/>
        <v/>
      </c>
      <c r="Q298" t="str">
        <f t="shared" si="18"/>
        <v/>
      </c>
    </row>
    <row r="299" spans="1:17" x14ac:dyDescent="0.25">
      <c r="A299">
        <v>298</v>
      </c>
      <c r="B299" t="s">
        <v>3047</v>
      </c>
      <c r="C299" t="s">
        <v>1069</v>
      </c>
      <c r="N299" t="str">
        <f t="shared" si="18"/>
        <v>Tamworth</v>
      </c>
      <c r="O299" t="str">
        <f t="shared" si="18"/>
        <v/>
      </c>
      <c r="P299" t="str">
        <f t="shared" si="18"/>
        <v/>
      </c>
      <c r="Q299" t="str">
        <f t="shared" si="18"/>
        <v/>
      </c>
    </row>
    <row r="300" spans="1:17" x14ac:dyDescent="0.25">
      <c r="A300">
        <v>299</v>
      </c>
      <c r="B300" t="s">
        <v>3077</v>
      </c>
      <c r="C300" t="s">
        <v>658</v>
      </c>
      <c r="N300" t="str">
        <f t="shared" si="18"/>
        <v>Tandridge</v>
      </c>
      <c r="O300" t="str">
        <f t="shared" si="18"/>
        <v/>
      </c>
      <c r="P300" t="str">
        <f t="shared" si="18"/>
        <v/>
      </c>
      <c r="Q300" t="str">
        <f t="shared" si="18"/>
        <v/>
      </c>
    </row>
    <row r="301" spans="1:17" x14ac:dyDescent="0.25">
      <c r="A301">
        <v>300</v>
      </c>
      <c r="B301" t="s">
        <v>3065</v>
      </c>
      <c r="C301" t="s">
        <v>1152</v>
      </c>
      <c r="N301" t="str">
        <f t="shared" si="18"/>
        <v>Taunton Deane</v>
      </c>
      <c r="O301" t="str">
        <f t="shared" si="18"/>
        <v/>
      </c>
      <c r="P301" t="str">
        <f t="shared" si="18"/>
        <v/>
      </c>
      <c r="Q301" t="str">
        <f t="shared" si="18"/>
        <v/>
      </c>
    </row>
    <row r="302" spans="1:17" x14ac:dyDescent="0.25">
      <c r="A302">
        <v>301</v>
      </c>
      <c r="B302" t="s">
        <v>2956</v>
      </c>
      <c r="C302" t="s">
        <v>591</v>
      </c>
      <c r="N302" t="str">
        <f t="shared" si="18"/>
        <v>Teignbridge</v>
      </c>
      <c r="O302" t="str">
        <f t="shared" si="18"/>
        <v/>
      </c>
      <c r="P302" t="str">
        <f t="shared" si="18"/>
        <v/>
      </c>
      <c r="Q302" t="str">
        <f t="shared" si="18"/>
        <v/>
      </c>
    </row>
    <row r="303" spans="1:17" x14ac:dyDescent="0.25">
      <c r="A303">
        <v>302</v>
      </c>
      <c r="B303" t="s">
        <v>3078</v>
      </c>
      <c r="C303" t="s">
        <v>736</v>
      </c>
      <c r="N303" t="str">
        <f t="shared" si="18"/>
        <v>Telford and Wrekin</v>
      </c>
      <c r="O303" t="str">
        <f t="shared" si="18"/>
        <v/>
      </c>
      <c r="P303" t="str">
        <f t="shared" si="18"/>
        <v/>
      </c>
      <c r="Q303" t="str">
        <f t="shared" si="18"/>
        <v/>
      </c>
    </row>
    <row r="304" spans="1:17" x14ac:dyDescent="0.25">
      <c r="A304">
        <v>303</v>
      </c>
      <c r="B304" t="s">
        <v>2949</v>
      </c>
      <c r="C304" t="s">
        <v>2619</v>
      </c>
      <c r="F304" t="s">
        <v>8419</v>
      </c>
      <c r="J304" t="s">
        <v>8419</v>
      </c>
      <c r="N304" t="str">
        <f t="shared" si="18"/>
        <v>Tendring</v>
      </c>
      <c r="O304" t="str">
        <f t="shared" si="18"/>
        <v/>
      </c>
      <c r="P304" t="str">
        <f t="shared" si="18"/>
        <v/>
      </c>
      <c r="Q304" t="str">
        <f t="shared" si="18"/>
        <v/>
      </c>
    </row>
    <row r="305" spans="1:17" x14ac:dyDescent="0.25">
      <c r="A305">
        <v>304</v>
      </c>
      <c r="B305" t="s">
        <v>3336</v>
      </c>
      <c r="C305" t="s">
        <v>1843</v>
      </c>
      <c r="F305" t="s">
        <v>8419</v>
      </c>
      <c r="J305" t="s">
        <v>8419</v>
      </c>
      <c r="N305" t="str">
        <f t="shared" si="18"/>
        <v>Test Valley</v>
      </c>
      <c r="O305" t="str">
        <f t="shared" si="18"/>
        <v/>
      </c>
      <c r="P305" t="str">
        <f t="shared" si="18"/>
        <v/>
      </c>
      <c r="Q305" t="str">
        <f t="shared" si="18"/>
        <v/>
      </c>
    </row>
    <row r="306" spans="1:17" x14ac:dyDescent="0.25">
      <c r="A306">
        <v>305</v>
      </c>
      <c r="B306" t="s">
        <v>3013</v>
      </c>
      <c r="C306" t="s">
        <v>1002</v>
      </c>
      <c r="F306" t="s">
        <v>8419</v>
      </c>
      <c r="J306" t="s">
        <v>8419</v>
      </c>
      <c r="N306" t="str">
        <f t="shared" si="18"/>
        <v>Tewkesbury</v>
      </c>
      <c r="O306" t="str">
        <f t="shared" si="18"/>
        <v/>
      </c>
      <c r="P306" t="str">
        <f t="shared" si="18"/>
        <v/>
      </c>
      <c r="Q306" t="str">
        <f t="shared" si="18"/>
        <v/>
      </c>
    </row>
    <row r="307" spans="1:17" x14ac:dyDescent="0.25">
      <c r="A307">
        <v>306</v>
      </c>
      <c r="B307" t="s">
        <v>3272</v>
      </c>
      <c r="C307" t="s">
        <v>911</v>
      </c>
      <c r="F307" t="s">
        <v>7895</v>
      </c>
      <c r="J307" t="s">
        <v>7895</v>
      </c>
      <c r="N307" t="str">
        <f t="shared" si="18"/>
        <v>Thanet</v>
      </c>
      <c r="O307" t="str">
        <f t="shared" si="18"/>
        <v/>
      </c>
      <c r="P307" t="str">
        <f t="shared" si="18"/>
        <v/>
      </c>
      <c r="Q307" t="str">
        <f t="shared" si="18"/>
        <v/>
      </c>
    </row>
    <row r="308" spans="1:17" x14ac:dyDescent="0.25">
      <c r="A308">
        <v>307</v>
      </c>
      <c r="B308" t="s">
        <v>3215</v>
      </c>
      <c r="C308" t="s">
        <v>1589</v>
      </c>
      <c r="N308" t="str">
        <f t="shared" si="18"/>
        <v>Three Rivers</v>
      </c>
      <c r="O308" t="str">
        <f t="shared" si="18"/>
        <v/>
      </c>
      <c r="P308" t="str">
        <f t="shared" si="18"/>
        <v/>
      </c>
      <c r="Q308" t="str">
        <f t="shared" si="18"/>
        <v/>
      </c>
    </row>
    <row r="309" spans="1:17" x14ac:dyDescent="0.25">
      <c r="A309">
        <v>308</v>
      </c>
      <c r="B309" t="s">
        <v>3079</v>
      </c>
      <c r="C309" t="s">
        <v>2577</v>
      </c>
      <c r="N309" t="str">
        <f t="shared" ref="N309:Q328" si="19">IF(N$2=1,IF($B302="","",$B302),IF(N$2=2,IF($F302="","",$F302),IF(N$2=3,IF($J302="","",$J302),"")))</f>
        <v>Thurrock</v>
      </c>
      <c r="O309" t="str">
        <f t="shared" si="19"/>
        <v/>
      </c>
      <c r="P309" t="str">
        <f t="shared" si="19"/>
        <v/>
      </c>
      <c r="Q309" t="str">
        <f t="shared" si="19"/>
        <v/>
      </c>
    </row>
    <row r="310" spans="1:17" x14ac:dyDescent="0.25">
      <c r="A310">
        <v>309</v>
      </c>
      <c r="B310" t="s">
        <v>3040</v>
      </c>
      <c r="C310" t="s">
        <v>467</v>
      </c>
      <c r="N310" t="str">
        <f t="shared" si="19"/>
        <v>Tonbridge and Malling</v>
      </c>
      <c r="O310" t="str">
        <f t="shared" si="19"/>
        <v/>
      </c>
      <c r="P310" t="str">
        <f t="shared" si="19"/>
        <v/>
      </c>
      <c r="Q310" t="str">
        <f t="shared" si="19"/>
        <v/>
      </c>
    </row>
    <row r="311" spans="1:17" x14ac:dyDescent="0.25">
      <c r="A311">
        <v>310</v>
      </c>
      <c r="B311" t="s">
        <v>3331</v>
      </c>
      <c r="C311" t="s">
        <v>495</v>
      </c>
      <c r="N311" t="str">
        <f t="shared" si="19"/>
        <v>Torbay</v>
      </c>
      <c r="O311" t="str">
        <f t="shared" si="19"/>
        <v>↑</v>
      </c>
      <c r="P311" t="str">
        <f t="shared" si="19"/>
        <v>↑</v>
      </c>
      <c r="Q311" t="str">
        <f t="shared" si="19"/>
        <v>↑</v>
      </c>
    </row>
    <row r="312" spans="1:17" x14ac:dyDescent="0.25">
      <c r="A312">
        <v>311</v>
      </c>
      <c r="B312" t="s">
        <v>3145</v>
      </c>
      <c r="C312" t="s">
        <v>1087</v>
      </c>
      <c r="N312" t="str">
        <f t="shared" si="19"/>
        <v>Torfaen</v>
      </c>
      <c r="O312" t="str">
        <f t="shared" si="19"/>
        <v>↑</v>
      </c>
      <c r="P312" t="str">
        <f t="shared" si="19"/>
        <v>↑</v>
      </c>
      <c r="Q312" t="str">
        <f t="shared" si="19"/>
        <v>↑</v>
      </c>
    </row>
    <row r="313" spans="1:17" x14ac:dyDescent="0.25">
      <c r="A313">
        <v>312</v>
      </c>
      <c r="B313" t="s">
        <v>3241</v>
      </c>
      <c r="C313" t="s">
        <v>1559</v>
      </c>
      <c r="N313" t="str">
        <f t="shared" si="19"/>
        <v>Torridge</v>
      </c>
      <c r="O313" t="str">
        <f t="shared" si="19"/>
        <v>↑</v>
      </c>
      <c r="P313" t="str">
        <f t="shared" si="19"/>
        <v>↑</v>
      </c>
      <c r="Q313" t="str">
        <f t="shared" si="19"/>
        <v>↑</v>
      </c>
    </row>
    <row r="314" spans="1:17" x14ac:dyDescent="0.25">
      <c r="A314">
        <v>313</v>
      </c>
      <c r="B314" t="s">
        <v>3235</v>
      </c>
      <c r="C314" t="s">
        <v>109</v>
      </c>
      <c r="N314" t="str">
        <f t="shared" si="19"/>
        <v>Tower Hamlets</v>
      </c>
      <c r="O314" t="str">
        <f t="shared" si="19"/>
        <v>Scroll up to select area</v>
      </c>
      <c r="P314" t="str">
        <f t="shared" si="19"/>
        <v>Scroll up to select area</v>
      </c>
      <c r="Q314" t="str">
        <f t="shared" si="19"/>
        <v>Scroll up to select area</v>
      </c>
    </row>
    <row r="315" spans="1:17" x14ac:dyDescent="0.25">
      <c r="A315">
        <v>314</v>
      </c>
      <c r="B315" t="s">
        <v>3273</v>
      </c>
      <c r="C315" t="s">
        <v>913</v>
      </c>
      <c r="N315" t="str">
        <f t="shared" si="19"/>
        <v>Trafford</v>
      </c>
      <c r="O315" t="str">
        <f t="shared" si="19"/>
        <v/>
      </c>
      <c r="P315" t="str">
        <f t="shared" si="19"/>
        <v/>
      </c>
      <c r="Q315" t="str">
        <f t="shared" si="19"/>
        <v/>
      </c>
    </row>
    <row r="316" spans="1:17" x14ac:dyDescent="0.25">
      <c r="A316">
        <v>315</v>
      </c>
      <c r="B316" t="s">
        <v>3274</v>
      </c>
      <c r="C316" t="s">
        <v>2482</v>
      </c>
      <c r="N316" t="str">
        <f t="shared" si="19"/>
        <v>Tunbridge Wells</v>
      </c>
      <c r="O316" t="str">
        <f t="shared" si="19"/>
        <v/>
      </c>
      <c r="P316" t="str">
        <f t="shared" si="19"/>
        <v/>
      </c>
      <c r="Q316" t="str">
        <f t="shared" si="19"/>
        <v/>
      </c>
    </row>
    <row r="317" spans="1:17" x14ac:dyDescent="0.25">
      <c r="A317">
        <v>316</v>
      </c>
      <c r="B317" t="s">
        <v>2929</v>
      </c>
      <c r="C317" t="s">
        <v>2754</v>
      </c>
      <c r="N317" t="str">
        <f t="shared" si="19"/>
        <v>Uttlesford</v>
      </c>
      <c r="O317" t="str">
        <f t="shared" si="19"/>
        <v/>
      </c>
      <c r="P317" t="str">
        <f t="shared" si="19"/>
        <v/>
      </c>
      <c r="Q317" t="str">
        <f t="shared" si="19"/>
        <v/>
      </c>
    </row>
    <row r="318" spans="1:17" x14ac:dyDescent="0.25">
      <c r="A318">
        <v>317</v>
      </c>
      <c r="B318" t="s">
        <v>3187</v>
      </c>
      <c r="C318" t="s">
        <v>159</v>
      </c>
      <c r="N318" t="str">
        <f t="shared" si="19"/>
        <v>Vale of Glamorgan</v>
      </c>
      <c r="O318" t="str">
        <f t="shared" si="19"/>
        <v/>
      </c>
      <c r="P318" t="str">
        <f t="shared" si="19"/>
        <v/>
      </c>
      <c r="Q318" t="str">
        <f t="shared" si="19"/>
        <v/>
      </c>
    </row>
    <row r="319" spans="1:17" x14ac:dyDescent="0.25">
      <c r="A319">
        <v>318</v>
      </c>
      <c r="B319" t="s">
        <v>3066</v>
      </c>
      <c r="C319" t="s">
        <v>2787</v>
      </c>
      <c r="N319" t="str">
        <f t="shared" si="19"/>
        <v>Vale of White Horse</v>
      </c>
      <c r="O319" t="str">
        <f t="shared" si="19"/>
        <v/>
      </c>
      <c r="P319" t="str">
        <f t="shared" si="19"/>
        <v/>
      </c>
      <c r="Q319" t="str">
        <f t="shared" si="19"/>
        <v/>
      </c>
    </row>
    <row r="320" spans="1:17" x14ac:dyDescent="0.25">
      <c r="A320">
        <v>319</v>
      </c>
      <c r="B320" t="s">
        <v>3169</v>
      </c>
      <c r="C320" t="s">
        <v>1267</v>
      </c>
      <c r="N320" t="str">
        <f t="shared" si="19"/>
        <v>Wakefield</v>
      </c>
      <c r="O320" t="str">
        <f t="shared" si="19"/>
        <v/>
      </c>
      <c r="P320" t="str">
        <f t="shared" si="19"/>
        <v/>
      </c>
      <c r="Q320" t="str">
        <f t="shared" si="19"/>
        <v/>
      </c>
    </row>
    <row r="321" spans="1:17" x14ac:dyDescent="0.25">
      <c r="A321">
        <v>320</v>
      </c>
      <c r="B321" t="s">
        <v>3180</v>
      </c>
      <c r="C321" t="s">
        <v>1095</v>
      </c>
      <c r="N321" t="str">
        <f t="shared" si="19"/>
        <v>Walsall</v>
      </c>
      <c r="O321" t="str">
        <f t="shared" si="19"/>
        <v/>
      </c>
      <c r="P321" t="str">
        <f t="shared" si="19"/>
        <v/>
      </c>
      <c r="Q321" t="str">
        <f t="shared" si="19"/>
        <v/>
      </c>
    </row>
    <row r="322" spans="1:17" x14ac:dyDescent="0.25">
      <c r="A322">
        <v>321</v>
      </c>
      <c r="B322" t="s">
        <v>3027</v>
      </c>
      <c r="C322" t="s">
        <v>327</v>
      </c>
      <c r="N322" t="str">
        <f t="shared" si="19"/>
        <v>Waltham Forest</v>
      </c>
      <c r="O322" t="str">
        <f t="shared" si="19"/>
        <v/>
      </c>
      <c r="P322" t="str">
        <f t="shared" si="19"/>
        <v/>
      </c>
      <c r="Q322" t="str">
        <f t="shared" si="19"/>
        <v/>
      </c>
    </row>
    <row r="323" spans="1:17" x14ac:dyDescent="0.25">
      <c r="A323">
        <v>322</v>
      </c>
      <c r="B323" t="s">
        <v>3124</v>
      </c>
      <c r="C323" t="s">
        <v>1826</v>
      </c>
      <c r="N323" t="str">
        <f t="shared" si="19"/>
        <v>Wandsworth</v>
      </c>
      <c r="O323" t="str">
        <f t="shared" si="19"/>
        <v/>
      </c>
      <c r="P323" t="str">
        <f t="shared" si="19"/>
        <v/>
      </c>
      <c r="Q323" t="str">
        <f t="shared" si="19"/>
        <v/>
      </c>
    </row>
    <row r="324" spans="1:17" x14ac:dyDescent="0.25">
      <c r="A324">
        <v>323</v>
      </c>
      <c r="B324" t="s">
        <v>3204</v>
      </c>
      <c r="C324" t="s">
        <v>53</v>
      </c>
      <c r="F324" t="s">
        <v>8419</v>
      </c>
      <c r="J324" t="s">
        <v>8419</v>
      </c>
      <c r="N324" t="str">
        <f t="shared" si="19"/>
        <v>Warrington</v>
      </c>
      <c r="O324" t="str">
        <f t="shared" si="19"/>
        <v/>
      </c>
      <c r="P324" t="str">
        <f t="shared" si="19"/>
        <v/>
      </c>
      <c r="Q324" t="str">
        <f t="shared" si="19"/>
        <v/>
      </c>
    </row>
    <row r="325" spans="1:17" x14ac:dyDescent="0.25">
      <c r="A325">
        <v>324</v>
      </c>
      <c r="B325" t="s">
        <v>2959</v>
      </c>
      <c r="C325" t="s">
        <v>1936</v>
      </c>
      <c r="F325" t="s">
        <v>8419</v>
      </c>
      <c r="J325" t="s">
        <v>8419</v>
      </c>
      <c r="N325" t="str">
        <f t="shared" si="19"/>
        <v>Warwick</v>
      </c>
      <c r="O325" t="str">
        <f t="shared" si="19"/>
        <v/>
      </c>
      <c r="P325" t="str">
        <f t="shared" si="19"/>
        <v/>
      </c>
      <c r="Q325" t="str">
        <f t="shared" si="19"/>
        <v/>
      </c>
    </row>
    <row r="326" spans="1:17" x14ac:dyDescent="0.25">
      <c r="A326">
        <v>325</v>
      </c>
      <c r="B326" t="s">
        <v>3014</v>
      </c>
      <c r="C326" t="s">
        <v>1000</v>
      </c>
      <c r="F326" t="s">
        <v>8419</v>
      </c>
      <c r="J326" t="s">
        <v>8419</v>
      </c>
      <c r="N326" t="str">
        <f t="shared" si="19"/>
        <v>Watford</v>
      </c>
      <c r="O326" t="str">
        <f t="shared" si="19"/>
        <v/>
      </c>
      <c r="P326" t="str">
        <f t="shared" si="19"/>
        <v/>
      </c>
      <c r="Q326" t="str">
        <f t="shared" si="19"/>
        <v/>
      </c>
    </row>
    <row r="327" spans="1:17" x14ac:dyDescent="0.25">
      <c r="A327">
        <v>326</v>
      </c>
      <c r="B327" t="s">
        <v>3020</v>
      </c>
      <c r="C327" t="s">
        <v>185</v>
      </c>
      <c r="F327" t="s">
        <v>7895</v>
      </c>
      <c r="J327" t="s">
        <v>7895</v>
      </c>
      <c r="N327" t="str">
        <f t="shared" si="19"/>
        <v>Waveney</v>
      </c>
      <c r="O327" t="str">
        <f t="shared" si="19"/>
        <v/>
      </c>
      <c r="P327" t="str">
        <f t="shared" si="19"/>
        <v/>
      </c>
      <c r="Q327" t="str">
        <f t="shared" si="19"/>
        <v/>
      </c>
    </row>
    <row r="328" spans="1:17" x14ac:dyDescent="0.25">
      <c r="A328">
        <v>327</v>
      </c>
      <c r="B328" t="s">
        <v>3091</v>
      </c>
      <c r="C328" t="s">
        <v>1354</v>
      </c>
      <c r="N328" t="str">
        <f t="shared" si="19"/>
        <v>Waverley</v>
      </c>
      <c r="O328" t="str">
        <f t="shared" si="19"/>
        <v/>
      </c>
      <c r="P328" t="str">
        <f t="shared" si="19"/>
        <v/>
      </c>
      <c r="Q328" t="str">
        <f t="shared" si="19"/>
        <v/>
      </c>
    </row>
    <row r="329" spans="1:17" x14ac:dyDescent="0.25">
      <c r="A329">
        <v>328</v>
      </c>
      <c r="B329" t="s">
        <v>3108</v>
      </c>
      <c r="C329" t="s">
        <v>847</v>
      </c>
      <c r="N329" t="str">
        <f t="shared" ref="N329:Q348" si="20">IF(N$2=1,IF($B322="","",$B322),IF(N$2=2,IF($F322="","",$F322),IF(N$2=3,IF($J322="","",$J322),"")))</f>
        <v>Wealden</v>
      </c>
      <c r="O329" t="str">
        <f t="shared" si="20"/>
        <v/>
      </c>
      <c r="P329" t="str">
        <f t="shared" si="20"/>
        <v/>
      </c>
      <c r="Q329" t="str">
        <f t="shared" si="20"/>
        <v/>
      </c>
    </row>
    <row r="330" spans="1:17" x14ac:dyDescent="0.25">
      <c r="A330">
        <v>329</v>
      </c>
      <c r="B330" t="s">
        <v>3146</v>
      </c>
      <c r="C330" t="s">
        <v>1084</v>
      </c>
      <c r="N330" t="str">
        <f t="shared" si="20"/>
        <v>Wellingborough</v>
      </c>
      <c r="O330" t="str">
        <f t="shared" si="20"/>
        <v/>
      </c>
      <c r="P330" t="str">
        <f t="shared" si="20"/>
        <v/>
      </c>
      <c r="Q330" t="str">
        <f t="shared" si="20"/>
        <v/>
      </c>
    </row>
    <row r="331" spans="1:17" x14ac:dyDescent="0.25">
      <c r="A331">
        <v>330</v>
      </c>
      <c r="B331" t="s">
        <v>3152</v>
      </c>
      <c r="C331" t="s">
        <v>998</v>
      </c>
      <c r="N331" t="str">
        <f t="shared" si="20"/>
        <v>Welwyn Hatfield</v>
      </c>
      <c r="O331" t="str">
        <f t="shared" si="20"/>
        <v>↑</v>
      </c>
      <c r="P331" t="str">
        <f t="shared" si="20"/>
        <v>↑</v>
      </c>
      <c r="Q331" t="str">
        <f t="shared" si="20"/>
        <v>↑</v>
      </c>
    </row>
    <row r="332" spans="1:17" x14ac:dyDescent="0.25">
      <c r="A332">
        <v>331</v>
      </c>
      <c r="B332" t="s">
        <v>3275</v>
      </c>
      <c r="C332" t="s">
        <v>957</v>
      </c>
      <c r="N332" t="str">
        <f t="shared" si="20"/>
        <v>West Berkshire</v>
      </c>
      <c r="O332" t="str">
        <f t="shared" si="20"/>
        <v>↑</v>
      </c>
      <c r="P332" t="str">
        <f t="shared" si="20"/>
        <v>↑</v>
      </c>
      <c r="Q332" t="str">
        <f t="shared" si="20"/>
        <v>↑</v>
      </c>
    </row>
    <row r="333" spans="1:17" x14ac:dyDescent="0.25">
      <c r="A333">
        <v>332</v>
      </c>
      <c r="B333" t="s">
        <v>3021</v>
      </c>
      <c r="C333" t="s">
        <v>881</v>
      </c>
      <c r="N333" t="str">
        <f t="shared" si="20"/>
        <v>West Devon</v>
      </c>
      <c r="O333" t="str">
        <f t="shared" si="20"/>
        <v>↑</v>
      </c>
      <c r="P333" t="str">
        <f t="shared" si="20"/>
        <v>↑</v>
      </c>
      <c r="Q333" t="str">
        <f t="shared" si="20"/>
        <v>↑</v>
      </c>
    </row>
    <row r="334" spans="1:17" x14ac:dyDescent="0.25">
      <c r="A334">
        <v>333</v>
      </c>
      <c r="B334" t="s">
        <v>3216</v>
      </c>
      <c r="C334" t="s">
        <v>1607</v>
      </c>
      <c r="N334" t="str">
        <f t="shared" si="20"/>
        <v>West Dorset</v>
      </c>
      <c r="O334" t="str">
        <f t="shared" si="20"/>
        <v>Scroll up to select area</v>
      </c>
      <c r="P334" t="str">
        <f t="shared" si="20"/>
        <v>Scroll up to select area</v>
      </c>
      <c r="Q334" t="str">
        <f t="shared" si="20"/>
        <v>Scroll up to select area</v>
      </c>
    </row>
    <row r="335" spans="1:17" x14ac:dyDescent="0.25">
      <c r="A335">
        <v>334</v>
      </c>
      <c r="B335" t="s">
        <v>2975</v>
      </c>
      <c r="C335" t="s">
        <v>175</v>
      </c>
      <c r="N335" t="str">
        <f t="shared" si="20"/>
        <v>West Lancashire</v>
      </c>
      <c r="O335" t="str">
        <f t="shared" si="20"/>
        <v/>
      </c>
      <c r="P335" t="str">
        <f t="shared" si="20"/>
        <v/>
      </c>
      <c r="Q335" t="str">
        <f t="shared" si="20"/>
        <v/>
      </c>
    </row>
    <row r="336" spans="1:17" x14ac:dyDescent="0.25">
      <c r="A336">
        <v>335</v>
      </c>
      <c r="B336" t="s">
        <v>3059</v>
      </c>
      <c r="C336" t="s">
        <v>1124</v>
      </c>
      <c r="N336" t="str">
        <f t="shared" si="20"/>
        <v>West Lindsey</v>
      </c>
      <c r="O336" t="str">
        <f t="shared" si="20"/>
        <v/>
      </c>
      <c r="P336" t="str">
        <f t="shared" si="20"/>
        <v/>
      </c>
      <c r="Q336" t="str">
        <f t="shared" si="20"/>
        <v/>
      </c>
    </row>
    <row r="337" spans="1:17" x14ac:dyDescent="0.25">
      <c r="A337">
        <v>336</v>
      </c>
      <c r="B337" t="s">
        <v>2962</v>
      </c>
      <c r="C337" t="s">
        <v>2093</v>
      </c>
      <c r="N337" t="str">
        <f t="shared" si="20"/>
        <v>West Oxfordshire</v>
      </c>
      <c r="O337" t="str">
        <f t="shared" si="20"/>
        <v/>
      </c>
      <c r="P337" t="str">
        <f t="shared" si="20"/>
        <v/>
      </c>
      <c r="Q337" t="str">
        <f t="shared" si="20"/>
        <v/>
      </c>
    </row>
    <row r="338" spans="1:17" x14ac:dyDescent="0.25">
      <c r="A338">
        <v>337</v>
      </c>
      <c r="B338" t="s">
        <v>3221</v>
      </c>
      <c r="C338" t="s">
        <v>545</v>
      </c>
      <c r="N338" t="str">
        <f t="shared" si="20"/>
        <v>West Somerset</v>
      </c>
      <c r="O338" t="str">
        <f t="shared" si="20"/>
        <v/>
      </c>
      <c r="P338" t="str">
        <f t="shared" si="20"/>
        <v/>
      </c>
      <c r="Q338" t="str">
        <f t="shared" si="20"/>
        <v/>
      </c>
    </row>
    <row r="339" spans="1:17" x14ac:dyDescent="0.25">
      <c r="A339">
        <v>338</v>
      </c>
      <c r="B339" t="s">
        <v>3181</v>
      </c>
      <c r="C339" t="s">
        <v>1106</v>
      </c>
      <c r="N339" t="str">
        <f t="shared" si="20"/>
        <v>Westminster</v>
      </c>
      <c r="O339" t="str">
        <f t="shared" si="20"/>
        <v/>
      </c>
      <c r="P339" t="str">
        <f t="shared" si="20"/>
        <v/>
      </c>
      <c r="Q339" t="str">
        <f t="shared" si="20"/>
        <v/>
      </c>
    </row>
    <row r="340" spans="1:17" x14ac:dyDescent="0.25">
      <c r="A340">
        <v>339</v>
      </c>
      <c r="B340" t="s">
        <v>2963</v>
      </c>
      <c r="C340" t="s">
        <v>2091</v>
      </c>
      <c r="N340" t="str">
        <f t="shared" si="20"/>
        <v>Weymouth and Portland</v>
      </c>
      <c r="O340" t="str">
        <f t="shared" si="20"/>
        <v/>
      </c>
      <c r="P340" t="str">
        <f t="shared" si="20"/>
        <v/>
      </c>
      <c r="Q340" t="str">
        <f t="shared" si="20"/>
        <v/>
      </c>
    </row>
    <row r="341" spans="1:17" x14ac:dyDescent="0.25">
      <c r="A341">
        <v>340</v>
      </c>
      <c r="B341" t="s">
        <v>3236</v>
      </c>
      <c r="C341" t="s">
        <v>901</v>
      </c>
      <c r="N341" t="str">
        <f t="shared" si="20"/>
        <v>Wigan</v>
      </c>
      <c r="O341" t="str">
        <f t="shared" si="20"/>
        <v/>
      </c>
      <c r="P341" t="str">
        <f t="shared" si="20"/>
        <v/>
      </c>
      <c r="Q341" t="str">
        <f t="shared" si="20"/>
        <v/>
      </c>
    </row>
    <row r="342" spans="1:17" x14ac:dyDescent="0.25">
      <c r="A342">
        <v>341</v>
      </c>
      <c r="B342" t="s">
        <v>3200</v>
      </c>
      <c r="C342" t="s">
        <v>2826</v>
      </c>
      <c r="N342" t="str">
        <f t="shared" si="20"/>
        <v>Wiltshire</v>
      </c>
      <c r="O342" t="str">
        <f t="shared" si="20"/>
        <v/>
      </c>
      <c r="P342" t="str">
        <f t="shared" si="20"/>
        <v/>
      </c>
      <c r="Q342" t="str">
        <f t="shared" si="20"/>
        <v/>
      </c>
    </row>
    <row r="343" spans="1:17" x14ac:dyDescent="0.25">
      <c r="A343">
        <v>342</v>
      </c>
      <c r="B343" t="s">
        <v>3195</v>
      </c>
      <c r="C343" t="s">
        <v>312</v>
      </c>
      <c r="N343" t="str">
        <f t="shared" si="20"/>
        <v>Winchester</v>
      </c>
      <c r="O343" t="str">
        <f t="shared" si="20"/>
        <v/>
      </c>
      <c r="P343" t="str">
        <f t="shared" si="20"/>
        <v/>
      </c>
      <c r="Q343" t="str">
        <f t="shared" si="20"/>
        <v/>
      </c>
    </row>
    <row r="344" spans="1:17" x14ac:dyDescent="0.25">
      <c r="A344">
        <v>343</v>
      </c>
      <c r="B344" t="s">
        <v>3324</v>
      </c>
      <c r="C344" t="s">
        <v>1453</v>
      </c>
      <c r="F344" t="s">
        <v>8419</v>
      </c>
      <c r="J344" t="s">
        <v>8419</v>
      </c>
      <c r="N344" t="str">
        <f t="shared" si="20"/>
        <v>Windsor and Maidenhead</v>
      </c>
      <c r="O344" t="str">
        <f t="shared" si="20"/>
        <v/>
      </c>
      <c r="P344" t="str">
        <f t="shared" si="20"/>
        <v/>
      </c>
      <c r="Q344" t="str">
        <f t="shared" si="20"/>
        <v/>
      </c>
    </row>
    <row r="345" spans="1:17" x14ac:dyDescent="0.25">
      <c r="A345">
        <v>344</v>
      </c>
      <c r="B345" t="s">
        <v>3201</v>
      </c>
      <c r="C345" t="s">
        <v>119</v>
      </c>
      <c r="F345" t="s">
        <v>8419</v>
      </c>
      <c r="J345" t="s">
        <v>8419</v>
      </c>
      <c r="N345" t="str">
        <f t="shared" si="20"/>
        <v>Wirral</v>
      </c>
      <c r="O345" t="str">
        <f t="shared" si="20"/>
        <v/>
      </c>
      <c r="P345" t="str">
        <f t="shared" si="20"/>
        <v/>
      </c>
      <c r="Q345" t="str">
        <f t="shared" si="20"/>
        <v/>
      </c>
    </row>
    <row r="346" spans="1:17" x14ac:dyDescent="0.25">
      <c r="A346">
        <v>345</v>
      </c>
      <c r="B346" t="s">
        <v>2983</v>
      </c>
      <c r="C346" t="s">
        <v>1176</v>
      </c>
      <c r="F346" t="s">
        <v>8419</v>
      </c>
      <c r="J346" t="s">
        <v>8419</v>
      </c>
      <c r="N346" t="str">
        <f t="shared" si="20"/>
        <v>Woking</v>
      </c>
      <c r="O346" t="str">
        <f t="shared" si="20"/>
        <v/>
      </c>
      <c r="P346" t="str">
        <f t="shared" si="20"/>
        <v/>
      </c>
      <c r="Q346" t="str">
        <f t="shared" si="20"/>
        <v/>
      </c>
    </row>
    <row r="347" spans="1:17" x14ac:dyDescent="0.25">
      <c r="A347">
        <v>346</v>
      </c>
      <c r="B347" t="s">
        <v>3092</v>
      </c>
      <c r="C347" t="s">
        <v>1037</v>
      </c>
      <c r="F347" t="s">
        <v>7895</v>
      </c>
      <c r="J347" t="s">
        <v>7895</v>
      </c>
      <c r="N347" t="str">
        <f t="shared" si="20"/>
        <v>Wokingham</v>
      </c>
      <c r="O347" t="str">
        <f t="shared" si="20"/>
        <v/>
      </c>
      <c r="P347" t="str">
        <f t="shared" si="20"/>
        <v/>
      </c>
      <c r="Q347" t="str">
        <f t="shared" si="20"/>
        <v/>
      </c>
    </row>
    <row r="348" spans="1:17" x14ac:dyDescent="0.25">
      <c r="A348">
        <v>347</v>
      </c>
      <c r="B348" t="s">
        <v>3202</v>
      </c>
      <c r="C348" t="s">
        <v>893</v>
      </c>
      <c r="N348" t="str">
        <f t="shared" si="20"/>
        <v>Wolverhampton</v>
      </c>
      <c r="O348" t="str">
        <f t="shared" si="20"/>
        <v/>
      </c>
      <c r="P348" t="str">
        <f t="shared" si="20"/>
        <v/>
      </c>
      <c r="Q348" t="str">
        <f t="shared" si="20"/>
        <v/>
      </c>
    </row>
    <row r="349" spans="1:17" x14ac:dyDescent="0.25">
      <c r="A349">
        <v>348</v>
      </c>
      <c r="B349" t="s">
        <v>2936</v>
      </c>
      <c r="C349" t="s">
        <v>2877</v>
      </c>
      <c r="N349" t="str">
        <f t="shared" ref="N349:Q356" si="21">IF(N$2=1,IF($B342="","",$B342),IF(N$2=2,IF($F342="","",$F342),IF(N$2=3,IF($J342="","",$J342),"")))</f>
        <v>Worcester</v>
      </c>
      <c r="O349" t="str">
        <f t="shared" si="21"/>
        <v/>
      </c>
      <c r="P349" t="str">
        <f t="shared" si="21"/>
        <v/>
      </c>
      <c r="Q349" t="str">
        <f t="shared" si="21"/>
        <v/>
      </c>
    </row>
    <row r="350" spans="1:17" x14ac:dyDescent="0.25">
      <c r="A350">
        <v>349</v>
      </c>
      <c r="C350" t="s">
        <v>8420</v>
      </c>
      <c r="N350" t="str">
        <f t="shared" si="21"/>
        <v>Worthing</v>
      </c>
      <c r="O350" t="str">
        <f t="shared" si="21"/>
        <v/>
      </c>
      <c r="P350" t="str">
        <f t="shared" si="21"/>
        <v/>
      </c>
      <c r="Q350" t="str">
        <f t="shared" si="21"/>
        <v/>
      </c>
    </row>
    <row r="351" spans="1:17" x14ac:dyDescent="0.25">
      <c r="A351">
        <v>350</v>
      </c>
      <c r="B351" t="s">
        <v>8421</v>
      </c>
      <c r="C351" t="s">
        <v>8420</v>
      </c>
      <c r="N351" t="str">
        <f t="shared" si="21"/>
        <v>Wrexham</v>
      </c>
      <c r="O351" t="str">
        <f t="shared" si="21"/>
        <v>↑</v>
      </c>
      <c r="P351" t="str">
        <f t="shared" si="21"/>
        <v>↑</v>
      </c>
      <c r="Q351" t="str">
        <f t="shared" si="21"/>
        <v>↑</v>
      </c>
    </row>
    <row r="352" spans="1:17" x14ac:dyDescent="0.25">
      <c r="N352" t="str">
        <f t="shared" si="21"/>
        <v>Wychavon</v>
      </c>
      <c r="O352" t="str">
        <f t="shared" si="21"/>
        <v>↑</v>
      </c>
      <c r="P352" t="str">
        <f t="shared" si="21"/>
        <v>↑</v>
      </c>
      <c r="Q352" t="str">
        <f t="shared" si="21"/>
        <v>↑</v>
      </c>
    </row>
    <row r="353" spans="14:17" x14ac:dyDescent="0.25">
      <c r="N353" t="str">
        <f t="shared" si="21"/>
        <v>Wycombe</v>
      </c>
      <c r="O353" t="str">
        <f t="shared" si="21"/>
        <v>↑</v>
      </c>
      <c r="P353" t="str">
        <f t="shared" si="21"/>
        <v>↑</v>
      </c>
      <c r="Q353" t="str">
        <f t="shared" si="21"/>
        <v>↑</v>
      </c>
    </row>
    <row r="354" spans="14:17" x14ac:dyDescent="0.25">
      <c r="N354" t="str">
        <f t="shared" si="21"/>
        <v>Wyre</v>
      </c>
      <c r="O354" t="str">
        <f t="shared" si="21"/>
        <v>Scroll up to select area</v>
      </c>
      <c r="P354" t="str">
        <f t="shared" si="21"/>
        <v>Scroll up to select area</v>
      </c>
      <c r="Q354" t="str">
        <f t="shared" si="21"/>
        <v>Scroll up to select area</v>
      </c>
    </row>
    <row r="355" spans="14:17" x14ac:dyDescent="0.25">
      <c r="N355" t="str">
        <f t="shared" ref="N355" si="22">IF(N$2=1,IF($B348="","",$B348),IF(N$2=2,IF($F348="","",$F348),IF(N$2=3,IF($J348="","",$J348),"")))</f>
        <v>Wyre Forest</v>
      </c>
      <c r="O355" t="str">
        <f t="shared" ref="O355" si="23">IF(O$2=1,IF($B348="","",$B348),IF(O$2=2,IF($F348="","",$F348),IF(O$2=3,IF($J348="","",$J348),"")))</f>
        <v/>
      </c>
      <c r="P355" t="str">
        <f t="shared" ref="P355" si="24">IF(P$2=1,IF($B348="","",$B348),IF(P$2=2,IF($F348="","",$F348),IF(P$2=3,IF($J348="","",$J348),"")))</f>
        <v/>
      </c>
      <c r="Q355" t="str">
        <f t="shared" si="21"/>
        <v/>
      </c>
    </row>
    <row r="356" spans="14:17" x14ac:dyDescent="0.25">
      <c r="N356" t="str">
        <f t="shared" ref="N356" si="25">IF(N$2=1,IF($B349="","",$B349),IF(N$2=2,IF($F349="","",$F349),IF(N$2=3,IF($J349="","",$J349),"")))</f>
        <v>York</v>
      </c>
      <c r="O356" t="str">
        <f t="shared" ref="O356" si="26">IF(O$2=1,IF($B349="","",$B349),IF(O$2=2,IF($F349="","",$F349),IF(O$2=3,IF($J349="","",$J349),"")))</f>
        <v/>
      </c>
      <c r="P356" t="str">
        <f t="shared" ref="P356" si="27">IF(P$2=1,IF($B349="","",$B349),IF(P$2=2,IF($F349="","",$F349),IF(P$2=3,IF($J349="","",$J349),"")))</f>
        <v/>
      </c>
      <c r="Q356" t="str">
        <f t="shared" si="21"/>
        <v/>
      </c>
    </row>
    <row r="357" spans="14:17" x14ac:dyDescent="0.25">
      <c r="N357" t="str">
        <f t="shared" ref="N357" si="28">IF(N$2=1,IF($B350="","",$B350),IF(N$2=2,IF($F350="","",$F350),IF(N$2=3,IF($J350="","",$J350),"")))</f>
        <v/>
      </c>
      <c r="O357" t="str">
        <f t="shared" ref="O357" si="29">IF(O$2=1,IF($B350="","",$B350),IF(O$2=2,IF($F350="","",$F350),IF(O$2=3,IF($J350="","",$J350),"")))</f>
        <v/>
      </c>
      <c r="P357" t="str">
        <f t="shared" ref="P357" si="30">IF(P$2=1,IF($B350="","",$B350),IF(P$2=2,IF($F350="","",$F350),IF(P$2=3,IF($J350="","",$J350),"")))</f>
        <v/>
      </c>
      <c r="Q357" t="str">
        <f t="shared" ref="Q357" si="31">IF(Q$2=1,IF($B350="","",$B350),IF(Q$2=2,IF($F350="","",$F350),IF(Q$2=3,IF($J350="","",$J350),"")))</f>
        <v/>
      </c>
    </row>
    <row r="358" spans="14:17" x14ac:dyDescent="0.25">
      <c r="N358" t="str">
        <f t="shared" ref="N358" si="32">IF(N$2=1,IF($B351="","",$B351),IF(N$2=2,IF($F351="","",$F351),IF(N$2=3,IF($J351="","",$J351),"")))</f>
        <v>[Leave Blank]</v>
      </c>
      <c r="O358" t="str">
        <f t="shared" ref="O358" si="33">IF(O$2=1,IF($B351="","",$B351),IF(O$2=2,IF($F351="","",$F351),IF(O$2=3,IF($J351="","",$J351),"")))</f>
        <v/>
      </c>
      <c r="P358" t="str">
        <f t="shared" ref="P358" si="34">IF(P$2=1,IF($B351="","",$B351),IF(P$2=2,IF($F351="","",$F351),IF(P$2=3,IF($J351="","",$J351),"")))</f>
        <v/>
      </c>
      <c r="Q358" t="str">
        <f t="shared" ref="Q358" si="35">IF(Q$2=1,IF($B351="","",$B351),IF(Q$2=2,IF($F351="","",$F351),IF(Q$2=3,IF($J351="","",$J351),"")))</f>
        <v/>
      </c>
    </row>
  </sheetData>
  <sortState ref="J7:K15">
    <sortCondition ref="K7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10</vt:i4>
      </vt:variant>
    </vt:vector>
  </HeadingPairs>
  <TitlesOfParts>
    <vt:vector size="27" baseType="lpstr">
      <vt:lpstr>London postcode workings</vt:lpstr>
      <vt:lpstr>pc lookup</vt:lpstr>
      <vt:lpstr>laua lookup</vt:lpstr>
      <vt:lpstr>TOTAL_Data</vt:lpstr>
      <vt:lpstr>BKT_Data</vt:lpstr>
      <vt:lpstr>DRO_Data</vt:lpstr>
      <vt:lpstr>IVA_Data</vt:lpstr>
      <vt:lpstr>Distribution graph</vt:lpstr>
      <vt:lpstr>List box lookups</vt:lpstr>
      <vt:lpstr>Cover Page</vt:lpstr>
      <vt:lpstr>Area selection</vt:lpstr>
      <vt:lpstr>Postcode search</vt:lpstr>
      <vt:lpstr>Analysis of your selected area</vt:lpstr>
      <vt:lpstr>Area Comparison</vt:lpstr>
      <vt:lpstr>Charts Data</vt:lpstr>
      <vt:lpstr>E&amp;W Set Data</vt:lpstr>
      <vt:lpstr>Similar Areas Lookup</vt:lpstr>
      <vt:lpstr>'List box lookups'!Bankruptcy</vt:lpstr>
      <vt:lpstr>'List box lookups'!DRO</vt:lpstr>
      <vt:lpstr>'laua lookup'!Extract</vt:lpstr>
      <vt:lpstr>'London postcode workings'!Extract</vt:lpstr>
      <vt:lpstr>'List box lookups'!IVA</vt:lpstr>
      <vt:lpstr>'Analysis of your selected area'!Print_Area</vt:lpstr>
      <vt:lpstr>'Area Comparison'!Print_Area</vt:lpstr>
      <vt:lpstr>'Area selection'!Print_Area</vt:lpstr>
      <vt:lpstr>'Cover Page'!Print_Area</vt:lpstr>
      <vt:lpstr>'Postcode search'!Print_Area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Insolvency Service</dc:creator>
  <cp:lastModifiedBy>Martin Baker</cp:lastModifiedBy>
  <cp:lastPrinted>2016-07-11T12:09:35Z</cp:lastPrinted>
  <dcterms:created xsi:type="dcterms:W3CDTF">2016-05-27T18:57:14Z</dcterms:created>
  <dcterms:modified xsi:type="dcterms:W3CDTF">2016-07-13T13:24:07Z</dcterms:modified>
</cp:coreProperties>
</file>